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226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C:\Users\PC-HP\Dispa-SET\Database\PowerPlants\DE\"/>
    </mc:Choice>
  </mc:AlternateContent>
  <xr:revisionPtr revIDLastSave="0" documentId="8_{FB1FF2FB-D6E1-4442-BABC-6B218238571B}" xr6:coauthVersionLast="32" xr6:coauthVersionMax="32" xr10:uidLastSave="{00000000-0000-0000-0000-000000000000}"/>
  <bookViews>
    <workbookView xWindow="0" yWindow="0" windowWidth="28800" windowHeight="11625" activeTab="1" xr2:uid="{00000000-000D-0000-FFFF-FFFF00000000}"/>
  </bookViews>
  <sheets>
    <sheet name="Assumptions" sheetId="7" r:id="rId1"/>
    <sheet name="plants_join_OPSD" sheetId="1" r:id="rId2"/>
    <sheet name="Backup_0521" sheetId="15" r:id="rId3"/>
    <sheet name="Tabelle6" sheetId="14" r:id="rId4"/>
    <sheet name="Tabelle5" sheetId="13" r:id="rId5"/>
    <sheet name="OPSD_PIvot" sheetId="3" r:id="rId6"/>
    <sheet name="DIspa_Pivot" sheetId="6" r:id="rId7"/>
    <sheet name="Dispa_data" sheetId="5" r:id="rId8"/>
    <sheet name="REF_TABLE" sheetId="4" r:id="rId9"/>
    <sheet name="Tabelle4" sheetId="12" r:id="rId10"/>
    <sheet name="Tabelle2" sheetId="10" r:id="rId11"/>
    <sheet name="Tabelle7" sheetId="8" r:id="rId12"/>
  </sheets>
  <definedNames>
    <definedName name="_xlnm._FilterDatabase" localSheetId="2" hidden="1">Backup_0521!$A$1:$BJ$870</definedName>
    <definedName name="_xlnm._FilterDatabase" localSheetId="7" hidden="1">Dispa_data!$A$1:$W$142</definedName>
    <definedName name="_xlnm._FilterDatabase" localSheetId="1" hidden="1">plants_join_OPSD!$A$1:$BJ$693</definedName>
    <definedName name="_xlnm._FilterDatabase" localSheetId="3" hidden="1">Tabelle6!$A$1:$U$2053</definedName>
  </definedNames>
  <calcPr calcId="179017"/>
  <pivotCaches>
    <pivotCache cacheId="0" r:id="rId13"/>
    <pivotCache cacheId="1" r:id="rId14"/>
    <pivotCache cacheId="2" r:id="rId15"/>
  </pivotCaches>
  <fileRecoveryPr repairLoad="1"/>
</workbook>
</file>

<file path=xl/calcChain.xml><?xml version="1.0" encoding="utf-8"?>
<calcChain xmlns="http://schemas.openxmlformats.org/spreadsheetml/2006/main">
  <c r="S858" i="15" l="1"/>
  <c r="F858" i="15"/>
  <c r="E858" i="15"/>
  <c r="O858" i="15" s="1"/>
  <c r="D858" i="15"/>
  <c r="G858" i="15" s="1"/>
  <c r="B858" i="15"/>
  <c r="Y858" i="15" s="1"/>
  <c r="A858" i="15"/>
  <c r="S857" i="15"/>
  <c r="J857" i="15"/>
  <c r="F857" i="15"/>
  <c r="E857" i="15"/>
  <c r="M857" i="15" s="1"/>
  <c r="D857" i="15"/>
  <c r="V857" i="15" s="1"/>
  <c r="B857" i="15"/>
  <c r="Y857" i="15" s="1"/>
  <c r="A857" i="15"/>
  <c r="T856" i="15"/>
  <c r="S856" i="15"/>
  <c r="Q856" i="15"/>
  <c r="P856" i="15"/>
  <c r="K856" i="15"/>
  <c r="J856" i="15"/>
  <c r="I856" i="15"/>
  <c r="H856" i="15"/>
  <c r="F856" i="15"/>
  <c r="E856" i="15"/>
  <c r="O856" i="15" s="1"/>
  <c r="D856" i="15"/>
  <c r="G856" i="15" s="1"/>
  <c r="B856" i="15"/>
  <c r="Y856" i="15" s="1"/>
  <c r="A856" i="15"/>
  <c r="Y855" i="15"/>
  <c r="W855" i="15"/>
  <c r="S855" i="15"/>
  <c r="Q855" i="15"/>
  <c r="I855" i="15"/>
  <c r="G855" i="15"/>
  <c r="F855" i="15"/>
  <c r="E855" i="15"/>
  <c r="P855" i="15" s="1"/>
  <c r="D855" i="15"/>
  <c r="H855" i="15" s="1"/>
  <c r="B855" i="15"/>
  <c r="A855" i="15"/>
  <c r="V854" i="15"/>
  <c r="T854" i="15"/>
  <c r="S854" i="15"/>
  <c r="O854" i="15"/>
  <c r="K854" i="15"/>
  <c r="G854" i="15"/>
  <c r="F854" i="15"/>
  <c r="E854" i="15"/>
  <c r="N854" i="15" s="1"/>
  <c r="D854" i="15"/>
  <c r="W854" i="15" s="1"/>
  <c r="B854" i="15"/>
  <c r="Y854" i="15" s="1"/>
  <c r="A854" i="15"/>
  <c r="V853" i="15"/>
  <c r="T853" i="15"/>
  <c r="S853" i="15"/>
  <c r="Q853" i="15"/>
  <c r="M853" i="15"/>
  <c r="J853" i="15"/>
  <c r="I853" i="15"/>
  <c r="H853" i="15"/>
  <c r="F853" i="15"/>
  <c r="E853" i="15"/>
  <c r="D853" i="15"/>
  <c r="U853" i="15" s="1"/>
  <c r="B853" i="15"/>
  <c r="Y853" i="15" s="1"/>
  <c r="A853" i="15"/>
  <c r="W852" i="15"/>
  <c r="T852" i="15"/>
  <c r="S852" i="15"/>
  <c r="Q852" i="15"/>
  <c r="P852" i="15"/>
  <c r="O852" i="15"/>
  <c r="N852" i="15"/>
  <c r="K852" i="15"/>
  <c r="J852" i="15"/>
  <c r="I852" i="15"/>
  <c r="H852" i="15"/>
  <c r="G852" i="15"/>
  <c r="F852" i="15"/>
  <c r="E852" i="15"/>
  <c r="M852" i="15" s="1"/>
  <c r="D852" i="15"/>
  <c r="V852" i="15" s="1"/>
  <c r="B852" i="15"/>
  <c r="Y852" i="15" s="1"/>
  <c r="A852" i="15"/>
  <c r="Y851" i="15"/>
  <c r="W851" i="15"/>
  <c r="V851" i="15"/>
  <c r="S851" i="15"/>
  <c r="Q851" i="15"/>
  <c r="O851" i="15"/>
  <c r="M851" i="15"/>
  <c r="I851" i="15"/>
  <c r="G851" i="15"/>
  <c r="F851" i="15"/>
  <c r="E851" i="15"/>
  <c r="D851" i="15"/>
  <c r="H851" i="15" s="1"/>
  <c r="B851" i="15"/>
  <c r="A851" i="15"/>
  <c r="Y850" i="15"/>
  <c r="V850" i="15"/>
  <c r="U850" i="15"/>
  <c r="T850" i="15"/>
  <c r="S850" i="15"/>
  <c r="M850" i="15"/>
  <c r="G850" i="15"/>
  <c r="F850" i="15"/>
  <c r="E850" i="15"/>
  <c r="O850" i="15" s="1"/>
  <c r="D850" i="15"/>
  <c r="B850" i="15"/>
  <c r="A850" i="15"/>
  <c r="V849" i="15"/>
  <c r="T849" i="15"/>
  <c r="S849" i="15"/>
  <c r="J849" i="15"/>
  <c r="I849" i="15"/>
  <c r="H849" i="15"/>
  <c r="F849" i="15"/>
  <c r="E849" i="15"/>
  <c r="D849" i="15"/>
  <c r="U849" i="15" s="1"/>
  <c r="B849" i="15"/>
  <c r="Y849" i="15" s="1"/>
  <c r="A849" i="15"/>
  <c r="W848" i="15"/>
  <c r="T848" i="15"/>
  <c r="S848" i="15"/>
  <c r="Q848" i="15"/>
  <c r="P848" i="15"/>
  <c r="O848" i="15"/>
  <c r="N848" i="15"/>
  <c r="K848" i="15"/>
  <c r="J848" i="15"/>
  <c r="I848" i="15"/>
  <c r="H848" i="15"/>
  <c r="G848" i="15"/>
  <c r="F848" i="15"/>
  <c r="E848" i="15"/>
  <c r="M848" i="15" s="1"/>
  <c r="D848" i="15"/>
  <c r="V848" i="15" s="1"/>
  <c r="B848" i="15"/>
  <c r="Y848" i="15" s="1"/>
  <c r="A848" i="15"/>
  <c r="Y847" i="15"/>
  <c r="V847" i="15"/>
  <c r="S847" i="15"/>
  <c r="O847" i="15"/>
  <c r="N847" i="15"/>
  <c r="M847" i="15"/>
  <c r="L847" i="15"/>
  <c r="I847" i="15"/>
  <c r="F847" i="15"/>
  <c r="E847" i="15"/>
  <c r="D847" i="15"/>
  <c r="W847" i="15" s="1"/>
  <c r="B847" i="15"/>
  <c r="A847" i="15"/>
  <c r="V846" i="15"/>
  <c r="T846" i="15"/>
  <c r="S846" i="15"/>
  <c r="O846" i="15"/>
  <c r="M846" i="15"/>
  <c r="L846" i="15"/>
  <c r="K846" i="15"/>
  <c r="J846" i="15"/>
  <c r="F846" i="15"/>
  <c r="E846" i="15"/>
  <c r="D846" i="15"/>
  <c r="B846" i="15"/>
  <c r="Y846" i="15" s="1"/>
  <c r="A846" i="15"/>
  <c r="V845" i="15"/>
  <c r="T845" i="15"/>
  <c r="S845" i="15"/>
  <c r="J845" i="15"/>
  <c r="I845" i="15"/>
  <c r="H845" i="15"/>
  <c r="F845" i="15"/>
  <c r="E845" i="15"/>
  <c r="P845" i="15" s="1"/>
  <c r="D845" i="15"/>
  <c r="U845" i="15" s="1"/>
  <c r="B845" i="15"/>
  <c r="Y845" i="15" s="1"/>
  <c r="A845" i="15"/>
  <c r="W844" i="15"/>
  <c r="T844" i="15"/>
  <c r="S844" i="15"/>
  <c r="Q844" i="15"/>
  <c r="P844" i="15"/>
  <c r="O844" i="15"/>
  <c r="N844" i="15"/>
  <c r="K844" i="15"/>
  <c r="J844" i="15"/>
  <c r="I844" i="15"/>
  <c r="H844" i="15"/>
  <c r="G844" i="15"/>
  <c r="F844" i="15"/>
  <c r="E844" i="15"/>
  <c r="M844" i="15" s="1"/>
  <c r="D844" i="15"/>
  <c r="V844" i="15" s="1"/>
  <c r="B844" i="15"/>
  <c r="Y844" i="15" s="1"/>
  <c r="A844" i="15"/>
  <c r="Y843" i="15"/>
  <c r="S843" i="15"/>
  <c r="O843" i="15"/>
  <c r="M843" i="15"/>
  <c r="F843" i="15"/>
  <c r="E843" i="15"/>
  <c r="N843" i="15" s="1"/>
  <c r="D843" i="15"/>
  <c r="B843" i="15"/>
  <c r="A843" i="15"/>
  <c r="S842" i="15"/>
  <c r="O842" i="15"/>
  <c r="L842" i="15"/>
  <c r="F842" i="15"/>
  <c r="E842" i="15"/>
  <c r="M842" i="15" s="1"/>
  <c r="D842" i="15"/>
  <c r="B842" i="15"/>
  <c r="Y842" i="15" s="1"/>
  <c r="A842" i="15"/>
  <c r="V841" i="15"/>
  <c r="T841" i="15"/>
  <c r="S841" i="15"/>
  <c r="M841" i="15"/>
  <c r="J841" i="15"/>
  <c r="I841" i="15"/>
  <c r="H841" i="15"/>
  <c r="F841" i="15"/>
  <c r="E841" i="15"/>
  <c r="P841" i="15" s="1"/>
  <c r="D841" i="15"/>
  <c r="U841" i="15" s="1"/>
  <c r="B841" i="15"/>
  <c r="Y841" i="15" s="1"/>
  <c r="A841" i="15"/>
  <c r="W840" i="15"/>
  <c r="T840" i="15"/>
  <c r="S840" i="15"/>
  <c r="Q840" i="15"/>
  <c r="P840" i="15"/>
  <c r="O840" i="15"/>
  <c r="N840" i="15"/>
  <c r="K840" i="15"/>
  <c r="J840" i="15"/>
  <c r="I840" i="15"/>
  <c r="H840" i="15"/>
  <c r="G840" i="15"/>
  <c r="F840" i="15"/>
  <c r="E840" i="15"/>
  <c r="M840" i="15" s="1"/>
  <c r="D840" i="15"/>
  <c r="V840" i="15" s="1"/>
  <c r="B840" i="15"/>
  <c r="Y840" i="15" s="1"/>
  <c r="A840" i="15"/>
  <c r="Y839" i="15"/>
  <c r="S839" i="15"/>
  <c r="O839" i="15"/>
  <c r="M839" i="15"/>
  <c r="F839" i="15"/>
  <c r="E839" i="15"/>
  <c r="D839" i="15"/>
  <c r="B839" i="15"/>
  <c r="A839" i="15"/>
  <c r="S838" i="15"/>
  <c r="O838" i="15"/>
  <c r="L838" i="15"/>
  <c r="F838" i="15"/>
  <c r="E838" i="15"/>
  <c r="D838" i="15"/>
  <c r="B838" i="15"/>
  <c r="Y838" i="15" s="1"/>
  <c r="A838" i="15"/>
  <c r="V837" i="15"/>
  <c r="T837" i="15"/>
  <c r="S837" i="15"/>
  <c r="M837" i="15"/>
  <c r="J837" i="15"/>
  <c r="I837" i="15"/>
  <c r="H837" i="15"/>
  <c r="F837" i="15"/>
  <c r="E837" i="15"/>
  <c r="P837" i="15" s="1"/>
  <c r="D837" i="15"/>
  <c r="U837" i="15" s="1"/>
  <c r="B837" i="15"/>
  <c r="Y837" i="15" s="1"/>
  <c r="A837" i="15"/>
  <c r="W836" i="15"/>
  <c r="T836" i="15"/>
  <c r="S836" i="15"/>
  <c r="Q836" i="15"/>
  <c r="P836" i="15"/>
  <c r="O836" i="15"/>
  <c r="N836" i="15"/>
  <c r="K836" i="15"/>
  <c r="J836" i="15"/>
  <c r="I836" i="15"/>
  <c r="H836" i="15"/>
  <c r="G836" i="15"/>
  <c r="F836" i="15"/>
  <c r="E836" i="15"/>
  <c r="M836" i="15" s="1"/>
  <c r="D836" i="15"/>
  <c r="V836" i="15" s="1"/>
  <c r="B836" i="15"/>
  <c r="Y836" i="15" s="1"/>
  <c r="A836" i="15"/>
  <c r="Y835" i="15"/>
  <c r="V835" i="15"/>
  <c r="S835" i="15"/>
  <c r="O835" i="15"/>
  <c r="M835" i="15"/>
  <c r="L835" i="15"/>
  <c r="I835" i="15"/>
  <c r="F835" i="15"/>
  <c r="E835" i="15"/>
  <c r="N835" i="15" s="1"/>
  <c r="D835" i="15"/>
  <c r="W835" i="15" s="1"/>
  <c r="B835" i="15"/>
  <c r="A835" i="15"/>
  <c r="W834" i="15"/>
  <c r="U834" i="15"/>
  <c r="S834" i="15"/>
  <c r="N834" i="15"/>
  <c r="M834" i="15"/>
  <c r="L834" i="15"/>
  <c r="K834" i="15"/>
  <c r="J834" i="15"/>
  <c r="F834" i="15"/>
  <c r="E834" i="15"/>
  <c r="D834" i="15"/>
  <c r="V834" i="15" s="1"/>
  <c r="B834" i="15"/>
  <c r="Y834" i="15" s="1"/>
  <c r="A834" i="15"/>
  <c r="U833" i="15"/>
  <c r="S833" i="15"/>
  <c r="L833" i="15"/>
  <c r="J833" i="15"/>
  <c r="H833" i="15"/>
  <c r="F833" i="15"/>
  <c r="E833" i="15"/>
  <c r="M833" i="15" s="1"/>
  <c r="D833" i="15"/>
  <c r="V833" i="15" s="1"/>
  <c r="B833" i="15"/>
  <c r="Y833" i="15" s="1"/>
  <c r="A833" i="15"/>
  <c r="W832" i="15"/>
  <c r="T832" i="15"/>
  <c r="S832" i="15"/>
  <c r="Q832" i="15"/>
  <c r="P832" i="15"/>
  <c r="O832" i="15"/>
  <c r="N832" i="15"/>
  <c r="K832" i="15"/>
  <c r="J832" i="15"/>
  <c r="I832" i="15"/>
  <c r="H832" i="15"/>
  <c r="G832" i="15"/>
  <c r="F832" i="15"/>
  <c r="E832" i="15"/>
  <c r="M832" i="15" s="1"/>
  <c r="D832" i="15"/>
  <c r="V832" i="15" s="1"/>
  <c r="B832" i="15"/>
  <c r="Y832" i="15" s="1"/>
  <c r="A832" i="15"/>
  <c r="Y831" i="15"/>
  <c r="S831" i="15"/>
  <c r="Q831" i="15"/>
  <c r="P831" i="15"/>
  <c r="N831" i="15"/>
  <c r="L831" i="15"/>
  <c r="F831" i="15"/>
  <c r="E831" i="15"/>
  <c r="K831" i="15" s="1"/>
  <c r="D831" i="15"/>
  <c r="B831" i="15"/>
  <c r="A831" i="15"/>
  <c r="W830" i="15"/>
  <c r="S830" i="15"/>
  <c r="N830" i="15"/>
  <c r="M830" i="15"/>
  <c r="L830" i="15"/>
  <c r="K830" i="15"/>
  <c r="J830" i="15"/>
  <c r="F830" i="15"/>
  <c r="E830" i="15"/>
  <c r="D830" i="15"/>
  <c r="B830" i="15"/>
  <c r="Y830" i="15" s="1"/>
  <c r="A830" i="15"/>
  <c r="U829" i="15"/>
  <c r="S829" i="15"/>
  <c r="P829" i="15"/>
  <c r="L829" i="15"/>
  <c r="J829" i="15"/>
  <c r="H829" i="15"/>
  <c r="F829" i="15"/>
  <c r="E829" i="15"/>
  <c r="D829" i="15"/>
  <c r="V829" i="15" s="1"/>
  <c r="B829" i="15"/>
  <c r="Y829" i="15" s="1"/>
  <c r="A829" i="15"/>
  <c r="W828" i="15"/>
  <c r="T828" i="15"/>
  <c r="S828" i="15"/>
  <c r="Q828" i="15"/>
  <c r="P828" i="15"/>
  <c r="O828" i="15"/>
  <c r="N828" i="15"/>
  <c r="K828" i="15"/>
  <c r="J828" i="15"/>
  <c r="I828" i="15"/>
  <c r="H828" i="15"/>
  <c r="G828" i="15"/>
  <c r="F828" i="15"/>
  <c r="E828" i="15"/>
  <c r="M828" i="15" s="1"/>
  <c r="D828" i="15"/>
  <c r="V828" i="15" s="1"/>
  <c r="B828" i="15"/>
  <c r="Y828" i="15" s="1"/>
  <c r="A828" i="15"/>
  <c r="Y827" i="15"/>
  <c r="S827" i="15"/>
  <c r="Q827" i="15"/>
  <c r="P827" i="15"/>
  <c r="N827" i="15"/>
  <c r="L827" i="15"/>
  <c r="F827" i="15"/>
  <c r="E827" i="15"/>
  <c r="K827" i="15" s="1"/>
  <c r="D827" i="15"/>
  <c r="B827" i="15"/>
  <c r="A827" i="15"/>
  <c r="W826" i="15"/>
  <c r="U826" i="15"/>
  <c r="S826" i="15"/>
  <c r="N826" i="15"/>
  <c r="M826" i="15"/>
  <c r="L826" i="15"/>
  <c r="K826" i="15"/>
  <c r="J826" i="15"/>
  <c r="F826" i="15"/>
  <c r="E826" i="15"/>
  <c r="D826" i="15"/>
  <c r="B826" i="15"/>
  <c r="Y826" i="15" s="1"/>
  <c r="A826" i="15"/>
  <c r="U825" i="15"/>
  <c r="S825" i="15"/>
  <c r="P825" i="15"/>
  <c r="L825" i="15"/>
  <c r="J825" i="15"/>
  <c r="H825" i="15"/>
  <c r="F825" i="15"/>
  <c r="E825" i="15"/>
  <c r="D825" i="15"/>
  <c r="V825" i="15" s="1"/>
  <c r="B825" i="15"/>
  <c r="Y825" i="15" s="1"/>
  <c r="A825" i="15"/>
  <c r="W824" i="15"/>
  <c r="T824" i="15"/>
  <c r="S824" i="15"/>
  <c r="Q824" i="15"/>
  <c r="P824" i="15"/>
  <c r="O824" i="15"/>
  <c r="N824" i="15"/>
  <c r="K824" i="15"/>
  <c r="J824" i="15"/>
  <c r="I824" i="15"/>
  <c r="H824" i="15"/>
  <c r="G824" i="15"/>
  <c r="F824" i="15"/>
  <c r="E824" i="15"/>
  <c r="M824" i="15" s="1"/>
  <c r="D824" i="15"/>
  <c r="V824" i="15" s="1"/>
  <c r="B824" i="15"/>
  <c r="Y824" i="15" s="1"/>
  <c r="A824" i="15"/>
  <c r="Y823" i="15"/>
  <c r="S823" i="15"/>
  <c r="Q823" i="15"/>
  <c r="P823" i="15"/>
  <c r="N823" i="15"/>
  <c r="L823" i="15"/>
  <c r="F823" i="15"/>
  <c r="E823" i="15"/>
  <c r="K823" i="15" s="1"/>
  <c r="D823" i="15"/>
  <c r="B823" i="15"/>
  <c r="A823" i="15"/>
  <c r="Y822" i="15"/>
  <c r="W822" i="15"/>
  <c r="U822" i="15"/>
  <c r="S822" i="15"/>
  <c r="N822" i="15"/>
  <c r="M822" i="15"/>
  <c r="L822" i="15"/>
  <c r="K822" i="15"/>
  <c r="J822" i="15"/>
  <c r="F822" i="15"/>
  <c r="E822" i="15"/>
  <c r="D822" i="15"/>
  <c r="B822" i="15"/>
  <c r="A822" i="15"/>
  <c r="S821" i="15"/>
  <c r="P821" i="15"/>
  <c r="F821" i="15"/>
  <c r="E821" i="15"/>
  <c r="D821" i="15"/>
  <c r="B821" i="15"/>
  <c r="Y821" i="15" s="1"/>
  <c r="A821" i="15"/>
  <c r="Y820" i="15"/>
  <c r="W820" i="15"/>
  <c r="V820" i="15"/>
  <c r="T820" i="15"/>
  <c r="S820" i="15"/>
  <c r="Q820" i="15"/>
  <c r="P820" i="15"/>
  <c r="O820" i="15"/>
  <c r="M820" i="15"/>
  <c r="J820" i="15"/>
  <c r="I820" i="15"/>
  <c r="H820" i="15"/>
  <c r="G820" i="15"/>
  <c r="F820" i="15"/>
  <c r="E820" i="15"/>
  <c r="L820" i="15" s="1"/>
  <c r="D820" i="15"/>
  <c r="U820" i="15" s="1"/>
  <c r="B820" i="15"/>
  <c r="A820" i="15"/>
  <c r="Y819" i="15"/>
  <c r="W819" i="15"/>
  <c r="V819" i="15"/>
  <c r="U819" i="15"/>
  <c r="S819" i="15"/>
  <c r="M819" i="15"/>
  <c r="L819" i="15"/>
  <c r="J819" i="15"/>
  <c r="H819" i="15"/>
  <c r="G819" i="15"/>
  <c r="F819" i="15"/>
  <c r="E819" i="15"/>
  <c r="N819" i="15" s="1"/>
  <c r="D819" i="15"/>
  <c r="B819" i="15"/>
  <c r="A819" i="15"/>
  <c r="V818" i="15"/>
  <c r="U818" i="15"/>
  <c r="S818" i="15"/>
  <c r="N818" i="15"/>
  <c r="M818" i="15"/>
  <c r="L818" i="15"/>
  <c r="K818" i="15"/>
  <c r="J818" i="15"/>
  <c r="F818" i="15"/>
  <c r="E818" i="15"/>
  <c r="D818" i="15"/>
  <c r="W818" i="15" s="1"/>
  <c r="B818" i="15"/>
  <c r="Y818" i="15" s="1"/>
  <c r="A818" i="15"/>
  <c r="W817" i="15"/>
  <c r="U817" i="15"/>
  <c r="S817" i="15"/>
  <c r="Q817" i="15"/>
  <c r="P817" i="15"/>
  <c r="O817" i="15"/>
  <c r="N817" i="15"/>
  <c r="L817" i="15"/>
  <c r="K817" i="15"/>
  <c r="F817" i="15"/>
  <c r="E817" i="15"/>
  <c r="M817" i="15" s="1"/>
  <c r="D817" i="15"/>
  <c r="B817" i="15"/>
  <c r="Y817" i="15" s="1"/>
  <c r="A817" i="15"/>
  <c r="Y816" i="15"/>
  <c r="S816" i="15"/>
  <c r="Q816" i="15"/>
  <c r="P816" i="15"/>
  <c r="O816" i="15"/>
  <c r="N816" i="15"/>
  <c r="L816" i="15"/>
  <c r="F816" i="15"/>
  <c r="E816" i="15"/>
  <c r="M816" i="15" s="1"/>
  <c r="D816" i="15"/>
  <c r="W816" i="15" s="1"/>
  <c r="B816" i="15"/>
  <c r="A816" i="15"/>
  <c r="Y815" i="15"/>
  <c r="W815" i="15"/>
  <c r="V815" i="15"/>
  <c r="U815" i="15"/>
  <c r="S815" i="15"/>
  <c r="P815" i="15"/>
  <c r="N815" i="15"/>
  <c r="L815" i="15"/>
  <c r="J815" i="15"/>
  <c r="H815" i="15"/>
  <c r="G815" i="15"/>
  <c r="F815" i="15"/>
  <c r="E815" i="15"/>
  <c r="M815" i="15" s="1"/>
  <c r="D815" i="15"/>
  <c r="B815" i="15"/>
  <c r="A815" i="15"/>
  <c r="W814" i="15"/>
  <c r="V814" i="15"/>
  <c r="U814" i="15"/>
  <c r="T814" i="15"/>
  <c r="S814" i="15"/>
  <c r="M814" i="15"/>
  <c r="L814" i="15"/>
  <c r="K814" i="15"/>
  <c r="J814" i="15"/>
  <c r="H814" i="15"/>
  <c r="F814" i="15"/>
  <c r="E814" i="15"/>
  <c r="N814" i="15" s="1"/>
  <c r="D814" i="15"/>
  <c r="B814" i="15"/>
  <c r="Y814" i="15" s="1"/>
  <c r="A814" i="15"/>
  <c r="U813" i="15"/>
  <c r="T813" i="15"/>
  <c r="S813" i="15"/>
  <c r="Q813" i="15"/>
  <c r="P813" i="15"/>
  <c r="O813" i="15"/>
  <c r="N813" i="15"/>
  <c r="L813" i="15"/>
  <c r="K813" i="15"/>
  <c r="J813" i="15"/>
  <c r="F813" i="15"/>
  <c r="E813" i="15"/>
  <c r="M813" i="15" s="1"/>
  <c r="D813" i="15"/>
  <c r="W813" i="15" s="1"/>
  <c r="B813" i="15"/>
  <c r="Y813" i="15" s="1"/>
  <c r="A813" i="15"/>
  <c r="Y812" i="15"/>
  <c r="S812" i="15"/>
  <c r="Q812" i="15"/>
  <c r="P812" i="15"/>
  <c r="O812" i="15"/>
  <c r="N812" i="15"/>
  <c r="L812" i="15"/>
  <c r="F812" i="15"/>
  <c r="E812" i="15"/>
  <c r="M812" i="15" s="1"/>
  <c r="D812" i="15"/>
  <c r="B812" i="15"/>
  <c r="A812" i="15"/>
  <c r="Y811" i="15"/>
  <c r="V811" i="15"/>
  <c r="U811" i="15"/>
  <c r="S811" i="15"/>
  <c r="P811" i="15"/>
  <c r="J811" i="15"/>
  <c r="H811" i="15"/>
  <c r="G811" i="15"/>
  <c r="F811" i="15"/>
  <c r="E811" i="15"/>
  <c r="N811" i="15" s="1"/>
  <c r="D811" i="15"/>
  <c r="W811" i="15" s="1"/>
  <c r="B811" i="15"/>
  <c r="A811" i="15"/>
  <c r="W810" i="15"/>
  <c r="V810" i="15"/>
  <c r="U810" i="15"/>
  <c r="T810" i="15"/>
  <c r="S810" i="15"/>
  <c r="N810" i="15"/>
  <c r="L810" i="15"/>
  <c r="K810" i="15"/>
  <c r="J810" i="15"/>
  <c r="H810" i="15"/>
  <c r="F810" i="15"/>
  <c r="E810" i="15"/>
  <c r="M810" i="15" s="1"/>
  <c r="D810" i="15"/>
  <c r="B810" i="15"/>
  <c r="Y810" i="15" s="1"/>
  <c r="A810" i="15"/>
  <c r="T809" i="15"/>
  <c r="S809" i="15"/>
  <c r="Q809" i="15"/>
  <c r="P809" i="15"/>
  <c r="O809" i="15"/>
  <c r="N809" i="15"/>
  <c r="L809" i="15"/>
  <c r="K809" i="15"/>
  <c r="J809" i="15"/>
  <c r="I809" i="15"/>
  <c r="F809" i="15"/>
  <c r="E809" i="15"/>
  <c r="M809" i="15" s="1"/>
  <c r="D809" i="15"/>
  <c r="V809" i="15" s="1"/>
  <c r="B809" i="15"/>
  <c r="Y809" i="15" s="1"/>
  <c r="A809" i="15"/>
  <c r="Y808" i="15"/>
  <c r="V808" i="15"/>
  <c r="U808" i="15"/>
  <c r="S808" i="15"/>
  <c r="O808" i="15"/>
  <c r="J808" i="15"/>
  <c r="I808" i="15"/>
  <c r="H808" i="15"/>
  <c r="G808" i="15"/>
  <c r="F808" i="15"/>
  <c r="E808" i="15"/>
  <c r="K808" i="15" s="1"/>
  <c r="D808" i="15"/>
  <c r="T808" i="15" s="1"/>
  <c r="B808" i="15"/>
  <c r="A808" i="15"/>
  <c r="Y807" i="15"/>
  <c r="U807" i="15"/>
  <c r="T807" i="15"/>
  <c r="S807" i="15"/>
  <c r="K807" i="15"/>
  <c r="J807" i="15"/>
  <c r="F807" i="15"/>
  <c r="E807" i="15"/>
  <c r="Q807" i="15" s="1"/>
  <c r="D807" i="15"/>
  <c r="I807" i="15" s="1"/>
  <c r="B807" i="15"/>
  <c r="A807" i="15"/>
  <c r="S806" i="15"/>
  <c r="M806" i="15"/>
  <c r="F806" i="15"/>
  <c r="E806" i="15"/>
  <c r="D806" i="15"/>
  <c r="B806" i="15"/>
  <c r="Y806" i="15" s="1"/>
  <c r="A806" i="15"/>
  <c r="S805" i="15"/>
  <c r="Q805" i="15"/>
  <c r="P805" i="15"/>
  <c r="O805" i="15"/>
  <c r="N805" i="15"/>
  <c r="L805" i="15"/>
  <c r="K805" i="15"/>
  <c r="I805" i="15"/>
  <c r="F805" i="15"/>
  <c r="E805" i="15"/>
  <c r="M805" i="15" s="1"/>
  <c r="D805" i="15"/>
  <c r="B805" i="15"/>
  <c r="Y805" i="15" s="1"/>
  <c r="A805" i="15"/>
  <c r="Y804" i="15"/>
  <c r="S804" i="15"/>
  <c r="F804" i="15"/>
  <c r="E804" i="15"/>
  <c r="Q804" i="15" s="1"/>
  <c r="D804" i="15"/>
  <c r="H804" i="15" s="1"/>
  <c r="B804" i="15"/>
  <c r="A804" i="15"/>
  <c r="S803" i="15"/>
  <c r="O803" i="15"/>
  <c r="M803" i="15"/>
  <c r="L803" i="15"/>
  <c r="K803" i="15"/>
  <c r="F803" i="15"/>
  <c r="E803" i="15"/>
  <c r="Q803" i="15" s="1"/>
  <c r="D803" i="15"/>
  <c r="B803" i="15"/>
  <c r="Y803" i="15" s="1"/>
  <c r="A803" i="15"/>
  <c r="S802" i="15"/>
  <c r="Q802" i="15"/>
  <c r="P802" i="15"/>
  <c r="M802" i="15"/>
  <c r="L802" i="15"/>
  <c r="F802" i="15"/>
  <c r="E802" i="15"/>
  <c r="O802" i="15" s="1"/>
  <c r="D802" i="15"/>
  <c r="B802" i="15"/>
  <c r="Y802" i="15" s="1"/>
  <c r="A802" i="15"/>
  <c r="U801" i="15"/>
  <c r="T801" i="15"/>
  <c r="S801" i="15"/>
  <c r="Q801" i="15"/>
  <c r="P801" i="15"/>
  <c r="O801" i="15"/>
  <c r="N801" i="15"/>
  <c r="L801" i="15"/>
  <c r="K801" i="15"/>
  <c r="J801" i="15"/>
  <c r="I801" i="15"/>
  <c r="H801" i="15"/>
  <c r="G801" i="15"/>
  <c r="F801" i="15"/>
  <c r="E801" i="15"/>
  <c r="M801" i="15" s="1"/>
  <c r="D801" i="15"/>
  <c r="V801" i="15" s="1"/>
  <c r="B801" i="15"/>
  <c r="Y801" i="15" s="1"/>
  <c r="A801" i="15"/>
  <c r="Y800" i="15"/>
  <c r="S800" i="15"/>
  <c r="P800" i="15"/>
  <c r="O800" i="15"/>
  <c r="M800" i="15"/>
  <c r="L800" i="15"/>
  <c r="F800" i="15"/>
  <c r="E800" i="15"/>
  <c r="K800" i="15" s="1"/>
  <c r="D800" i="15"/>
  <c r="B800" i="15"/>
  <c r="A800" i="15"/>
  <c r="V799" i="15"/>
  <c r="U799" i="15"/>
  <c r="T799" i="15"/>
  <c r="S799" i="15"/>
  <c r="P799" i="15"/>
  <c r="L799" i="15"/>
  <c r="K799" i="15"/>
  <c r="J799" i="15"/>
  <c r="H799" i="15"/>
  <c r="G799" i="15"/>
  <c r="F799" i="15"/>
  <c r="E799" i="15"/>
  <c r="Q799" i="15" s="1"/>
  <c r="D799" i="15"/>
  <c r="I799" i="15" s="1"/>
  <c r="B799" i="15"/>
  <c r="Y799" i="15" s="1"/>
  <c r="A799" i="15"/>
  <c r="V798" i="15"/>
  <c r="U798" i="15"/>
  <c r="S798" i="15"/>
  <c r="F798" i="15"/>
  <c r="E798" i="15"/>
  <c r="P798" i="15" s="1"/>
  <c r="D798" i="15"/>
  <c r="W798" i="15" s="1"/>
  <c r="B798" i="15"/>
  <c r="Y798" i="15" s="1"/>
  <c r="A798" i="15"/>
  <c r="T797" i="15"/>
  <c r="S797" i="15"/>
  <c r="Q797" i="15"/>
  <c r="P797" i="15"/>
  <c r="O797" i="15"/>
  <c r="N797" i="15"/>
  <c r="L797" i="15"/>
  <c r="K797" i="15"/>
  <c r="J797" i="15"/>
  <c r="I797" i="15"/>
  <c r="H797" i="15"/>
  <c r="G797" i="15"/>
  <c r="F797" i="15"/>
  <c r="E797" i="15"/>
  <c r="M797" i="15" s="1"/>
  <c r="D797" i="15"/>
  <c r="V797" i="15" s="1"/>
  <c r="B797" i="15"/>
  <c r="Y797" i="15" s="1"/>
  <c r="A797" i="15"/>
  <c r="Y796" i="15"/>
  <c r="V796" i="15"/>
  <c r="U796" i="15"/>
  <c r="S796" i="15"/>
  <c r="F796" i="15"/>
  <c r="E796" i="15"/>
  <c r="O796" i="15" s="1"/>
  <c r="D796" i="15"/>
  <c r="W796" i="15" s="1"/>
  <c r="B796" i="15"/>
  <c r="A796" i="15"/>
  <c r="U795" i="15"/>
  <c r="T795" i="15"/>
  <c r="S795" i="15"/>
  <c r="Q795" i="15"/>
  <c r="P795" i="15"/>
  <c r="N795" i="15"/>
  <c r="L795" i="15"/>
  <c r="K795" i="15"/>
  <c r="J795" i="15"/>
  <c r="I795" i="15"/>
  <c r="F795" i="15"/>
  <c r="E795" i="15"/>
  <c r="O795" i="15" s="1"/>
  <c r="D795" i="15"/>
  <c r="H795" i="15" s="1"/>
  <c r="B795" i="15"/>
  <c r="Y795" i="15" s="1"/>
  <c r="A795" i="15"/>
  <c r="Y794" i="15"/>
  <c r="W794" i="15"/>
  <c r="S794" i="15"/>
  <c r="Q794" i="15"/>
  <c r="P794" i="15"/>
  <c r="O794" i="15"/>
  <c r="N794" i="15"/>
  <c r="L794" i="15"/>
  <c r="K794" i="15"/>
  <c r="J794" i="15"/>
  <c r="I794" i="15"/>
  <c r="H794" i="15"/>
  <c r="G794" i="15"/>
  <c r="F794" i="15"/>
  <c r="E794" i="15"/>
  <c r="M794" i="15" s="1"/>
  <c r="D794" i="15"/>
  <c r="V794" i="15" s="1"/>
  <c r="B794" i="15"/>
  <c r="A794" i="15"/>
  <c r="Y793" i="15"/>
  <c r="W793" i="15"/>
  <c r="V793" i="15"/>
  <c r="S793" i="15"/>
  <c r="O793" i="15"/>
  <c r="N793" i="15"/>
  <c r="M793" i="15"/>
  <c r="L793" i="15"/>
  <c r="H793" i="15"/>
  <c r="F793" i="15"/>
  <c r="E793" i="15"/>
  <c r="D793" i="15"/>
  <c r="B793" i="15"/>
  <c r="A793" i="15"/>
  <c r="W792" i="15"/>
  <c r="V792" i="15"/>
  <c r="U792" i="15"/>
  <c r="T792" i="15"/>
  <c r="S792" i="15"/>
  <c r="N792" i="15"/>
  <c r="M792" i="15"/>
  <c r="K792" i="15"/>
  <c r="J792" i="15"/>
  <c r="F792" i="15"/>
  <c r="E792" i="15"/>
  <c r="L792" i="15" s="1"/>
  <c r="D792" i="15"/>
  <c r="B792" i="15"/>
  <c r="Y792" i="15" s="1"/>
  <c r="A792" i="15"/>
  <c r="U791" i="15"/>
  <c r="T791" i="15"/>
  <c r="S791" i="15"/>
  <c r="Q791" i="15"/>
  <c r="P791" i="15"/>
  <c r="N791" i="15"/>
  <c r="L791" i="15"/>
  <c r="K791" i="15"/>
  <c r="J791" i="15"/>
  <c r="I791" i="15"/>
  <c r="H791" i="15"/>
  <c r="F791" i="15"/>
  <c r="E791" i="15"/>
  <c r="O791" i="15" s="1"/>
  <c r="D791" i="15"/>
  <c r="B791" i="15"/>
  <c r="Y791" i="15" s="1"/>
  <c r="A791" i="15"/>
  <c r="Y790" i="15"/>
  <c r="W790" i="15"/>
  <c r="S790" i="15"/>
  <c r="Q790" i="15"/>
  <c r="P790" i="15"/>
  <c r="O790" i="15"/>
  <c r="N790" i="15"/>
  <c r="L790" i="15"/>
  <c r="K790" i="15"/>
  <c r="J790" i="15"/>
  <c r="I790" i="15"/>
  <c r="H790" i="15"/>
  <c r="G790" i="15"/>
  <c r="F790" i="15"/>
  <c r="E790" i="15"/>
  <c r="M790" i="15" s="1"/>
  <c r="D790" i="15"/>
  <c r="V790" i="15" s="1"/>
  <c r="B790" i="15"/>
  <c r="A790" i="15"/>
  <c r="Y789" i="15"/>
  <c r="S789" i="15"/>
  <c r="P789" i="15"/>
  <c r="N789" i="15"/>
  <c r="M789" i="15"/>
  <c r="L789" i="15"/>
  <c r="F789" i="15"/>
  <c r="E789" i="15"/>
  <c r="D789" i="15"/>
  <c r="B789" i="15"/>
  <c r="A789" i="15"/>
  <c r="U788" i="15"/>
  <c r="S788" i="15"/>
  <c r="J788" i="15"/>
  <c r="F788" i="15"/>
  <c r="E788" i="15"/>
  <c r="D788" i="15"/>
  <c r="W788" i="15" s="1"/>
  <c r="B788" i="15"/>
  <c r="Y788" i="15" s="1"/>
  <c r="A788" i="15"/>
  <c r="U787" i="15"/>
  <c r="T787" i="15"/>
  <c r="S787" i="15"/>
  <c r="Q787" i="15"/>
  <c r="P787" i="15"/>
  <c r="N787" i="15"/>
  <c r="L787" i="15"/>
  <c r="K787" i="15"/>
  <c r="J787" i="15"/>
  <c r="I787" i="15"/>
  <c r="F787" i="15"/>
  <c r="E787" i="15"/>
  <c r="O787" i="15" s="1"/>
  <c r="D787" i="15"/>
  <c r="W787" i="15" s="1"/>
  <c r="B787" i="15"/>
  <c r="Y787" i="15" s="1"/>
  <c r="A787" i="15"/>
  <c r="Y786" i="15"/>
  <c r="S786" i="15"/>
  <c r="Q786" i="15"/>
  <c r="P786" i="15"/>
  <c r="O786" i="15"/>
  <c r="N786" i="15"/>
  <c r="L786" i="15"/>
  <c r="K786" i="15"/>
  <c r="I786" i="15"/>
  <c r="F786" i="15"/>
  <c r="E786" i="15"/>
  <c r="M786" i="15" s="1"/>
  <c r="D786" i="15"/>
  <c r="W786" i="15" s="1"/>
  <c r="B786" i="15"/>
  <c r="A786" i="15"/>
  <c r="Y785" i="15"/>
  <c r="W785" i="15"/>
  <c r="V785" i="15"/>
  <c r="U785" i="15"/>
  <c r="S785" i="15"/>
  <c r="P785" i="15"/>
  <c r="M785" i="15"/>
  <c r="L785" i="15"/>
  <c r="J785" i="15"/>
  <c r="H785" i="15"/>
  <c r="F785" i="15"/>
  <c r="E785" i="15"/>
  <c r="N785" i="15" s="1"/>
  <c r="D785" i="15"/>
  <c r="B785" i="15"/>
  <c r="A785" i="15"/>
  <c r="S784" i="15"/>
  <c r="N784" i="15"/>
  <c r="M784" i="15"/>
  <c r="L784" i="15"/>
  <c r="K784" i="15"/>
  <c r="F784" i="15"/>
  <c r="E784" i="15"/>
  <c r="D784" i="15"/>
  <c r="B784" i="15"/>
  <c r="Y784" i="15" s="1"/>
  <c r="A784" i="15"/>
  <c r="S783" i="15"/>
  <c r="Q783" i="15"/>
  <c r="P783" i="15"/>
  <c r="N783" i="15"/>
  <c r="L783" i="15"/>
  <c r="K783" i="15"/>
  <c r="F783" i="15"/>
  <c r="E783" i="15"/>
  <c r="O783" i="15" s="1"/>
  <c r="D783" i="15"/>
  <c r="B783" i="15"/>
  <c r="Y783" i="15" s="1"/>
  <c r="A783" i="15"/>
  <c r="S782" i="15"/>
  <c r="Q782" i="15"/>
  <c r="P782" i="15"/>
  <c r="O782" i="15"/>
  <c r="N782" i="15"/>
  <c r="L782" i="15"/>
  <c r="K782" i="15"/>
  <c r="I782" i="15"/>
  <c r="F782" i="15"/>
  <c r="E782" i="15"/>
  <c r="M782" i="15" s="1"/>
  <c r="D782" i="15"/>
  <c r="B782" i="15"/>
  <c r="Y782" i="15" s="1"/>
  <c r="A782" i="15"/>
  <c r="Y781" i="15"/>
  <c r="S781" i="15"/>
  <c r="H781" i="15"/>
  <c r="F781" i="15"/>
  <c r="E781" i="15"/>
  <c r="D781" i="15"/>
  <c r="B781" i="15"/>
  <c r="A781" i="15"/>
  <c r="S780" i="15"/>
  <c r="P780" i="15"/>
  <c r="O780" i="15"/>
  <c r="M780" i="15"/>
  <c r="L780" i="15"/>
  <c r="K780" i="15"/>
  <c r="F780" i="15"/>
  <c r="E780" i="15"/>
  <c r="Q780" i="15" s="1"/>
  <c r="D780" i="15"/>
  <c r="B780" i="15"/>
  <c r="Y780" i="15" s="1"/>
  <c r="A780" i="15"/>
  <c r="S779" i="15"/>
  <c r="Q779" i="15"/>
  <c r="P779" i="15"/>
  <c r="M779" i="15"/>
  <c r="L779" i="15"/>
  <c r="K779" i="15"/>
  <c r="F779" i="15"/>
  <c r="E779" i="15"/>
  <c r="O779" i="15" s="1"/>
  <c r="D779" i="15"/>
  <c r="B779" i="15"/>
  <c r="Y779" i="15" s="1"/>
  <c r="A779" i="15"/>
  <c r="U778" i="15"/>
  <c r="T778" i="15"/>
  <c r="S778" i="15"/>
  <c r="Q778" i="15"/>
  <c r="P778" i="15"/>
  <c r="O778" i="15"/>
  <c r="N778" i="15"/>
  <c r="L778" i="15"/>
  <c r="K778" i="15"/>
  <c r="J778" i="15"/>
  <c r="I778" i="15"/>
  <c r="H778" i="15"/>
  <c r="G778" i="15"/>
  <c r="F778" i="15"/>
  <c r="E778" i="15"/>
  <c r="M778" i="15" s="1"/>
  <c r="D778" i="15"/>
  <c r="V778" i="15" s="1"/>
  <c r="B778" i="15"/>
  <c r="Y778" i="15" s="1"/>
  <c r="A778" i="15"/>
  <c r="Y777" i="15"/>
  <c r="S777" i="15"/>
  <c r="P777" i="15"/>
  <c r="O777" i="15"/>
  <c r="M777" i="15"/>
  <c r="L777" i="15"/>
  <c r="F777" i="15"/>
  <c r="E777" i="15"/>
  <c r="K777" i="15" s="1"/>
  <c r="D777" i="15"/>
  <c r="B777" i="15"/>
  <c r="A777" i="15"/>
  <c r="V765" i="15"/>
  <c r="U765" i="15"/>
  <c r="T765" i="15"/>
  <c r="S765" i="15"/>
  <c r="P765" i="15"/>
  <c r="O765" i="15"/>
  <c r="L765" i="15"/>
  <c r="K765" i="15"/>
  <c r="J765" i="15"/>
  <c r="H765" i="15"/>
  <c r="G765" i="15"/>
  <c r="F765" i="15"/>
  <c r="E765" i="15"/>
  <c r="Q765" i="15" s="1"/>
  <c r="D765" i="15"/>
  <c r="I765" i="15" s="1"/>
  <c r="B765" i="15"/>
  <c r="Y765" i="15" s="1"/>
  <c r="A765" i="15"/>
  <c r="V764" i="15"/>
  <c r="U764" i="15"/>
  <c r="T764" i="15"/>
  <c r="S764" i="15"/>
  <c r="P764" i="15"/>
  <c r="L764" i="15"/>
  <c r="K764" i="15"/>
  <c r="J764" i="15"/>
  <c r="I764" i="15"/>
  <c r="F764" i="15"/>
  <c r="E764" i="15"/>
  <c r="O764" i="15" s="1"/>
  <c r="D764" i="15"/>
  <c r="G764" i="15" s="1"/>
  <c r="B764" i="15"/>
  <c r="Y764" i="15" s="1"/>
  <c r="A764" i="15"/>
  <c r="W763" i="15"/>
  <c r="T763" i="15"/>
  <c r="S763" i="15"/>
  <c r="P763" i="15"/>
  <c r="O763" i="15"/>
  <c r="N763" i="15"/>
  <c r="K763" i="15"/>
  <c r="J763" i="15"/>
  <c r="I763" i="15"/>
  <c r="H763" i="15"/>
  <c r="G763" i="15"/>
  <c r="F763" i="15"/>
  <c r="E763" i="15"/>
  <c r="M763" i="15" s="1"/>
  <c r="D763" i="15"/>
  <c r="V763" i="15" s="1"/>
  <c r="B763" i="15"/>
  <c r="Y763" i="15" s="1"/>
  <c r="A763" i="15"/>
  <c r="W762" i="15"/>
  <c r="V762" i="15"/>
  <c r="S762" i="15"/>
  <c r="I762" i="15"/>
  <c r="F762" i="15"/>
  <c r="E762" i="15"/>
  <c r="D762" i="15"/>
  <c r="U762" i="15" s="1"/>
  <c r="B762" i="15"/>
  <c r="Y762" i="15" s="1"/>
  <c r="A762" i="15"/>
  <c r="S761" i="15"/>
  <c r="Q761" i="15"/>
  <c r="O761" i="15"/>
  <c r="N761" i="15"/>
  <c r="L761" i="15"/>
  <c r="K761" i="15"/>
  <c r="F761" i="15"/>
  <c r="E761" i="15"/>
  <c r="P761" i="15" s="1"/>
  <c r="D761" i="15"/>
  <c r="B761" i="15"/>
  <c r="Y761" i="15" s="1"/>
  <c r="A761" i="15"/>
  <c r="Y760" i="15"/>
  <c r="V760" i="15"/>
  <c r="S760" i="15"/>
  <c r="Q760" i="15"/>
  <c r="M760" i="15"/>
  <c r="J760" i="15"/>
  <c r="I760" i="15"/>
  <c r="H760" i="15"/>
  <c r="G760" i="15"/>
  <c r="F760" i="15"/>
  <c r="E760" i="15"/>
  <c r="D760" i="15"/>
  <c r="W760" i="15" s="1"/>
  <c r="B760" i="15"/>
  <c r="A760" i="15"/>
  <c r="W759" i="15"/>
  <c r="V759" i="15"/>
  <c r="T759" i="15"/>
  <c r="S759" i="15"/>
  <c r="P759" i="15"/>
  <c r="O759" i="15"/>
  <c r="N759" i="15"/>
  <c r="K759" i="15"/>
  <c r="J759" i="15"/>
  <c r="I759" i="15"/>
  <c r="H759" i="15"/>
  <c r="G759" i="15"/>
  <c r="F759" i="15"/>
  <c r="E759" i="15"/>
  <c r="M759" i="15" s="1"/>
  <c r="D759" i="15"/>
  <c r="U759" i="15" s="1"/>
  <c r="B759" i="15"/>
  <c r="Y759" i="15" s="1"/>
  <c r="A759" i="15"/>
  <c r="W758" i="15"/>
  <c r="V758" i="15"/>
  <c r="S758" i="15"/>
  <c r="Q758" i="15"/>
  <c r="N758" i="15"/>
  <c r="M758" i="15"/>
  <c r="I758" i="15"/>
  <c r="F758" i="15"/>
  <c r="E758" i="15"/>
  <c r="D758" i="15"/>
  <c r="U758" i="15" s="1"/>
  <c r="B758" i="15"/>
  <c r="Y758" i="15" s="1"/>
  <c r="A758" i="15"/>
  <c r="Y757" i="15"/>
  <c r="U757" i="15"/>
  <c r="T757" i="15"/>
  <c r="S757" i="15"/>
  <c r="Q757" i="15"/>
  <c r="O757" i="15"/>
  <c r="N757" i="15"/>
  <c r="L757" i="15"/>
  <c r="K757" i="15"/>
  <c r="J757" i="15"/>
  <c r="G757" i="15"/>
  <c r="F757" i="15"/>
  <c r="E757" i="15"/>
  <c r="P757" i="15" s="1"/>
  <c r="D757" i="15"/>
  <c r="B757" i="15"/>
  <c r="A757" i="15"/>
  <c r="Y756" i="15"/>
  <c r="V756" i="15"/>
  <c r="S756" i="15"/>
  <c r="Q756" i="15"/>
  <c r="M756" i="15"/>
  <c r="J756" i="15"/>
  <c r="I756" i="15"/>
  <c r="H756" i="15"/>
  <c r="G756" i="15"/>
  <c r="F756" i="15"/>
  <c r="E756" i="15"/>
  <c r="O756" i="15" s="1"/>
  <c r="D756" i="15"/>
  <c r="W756" i="15" s="1"/>
  <c r="B756" i="15"/>
  <c r="A756" i="15"/>
  <c r="W755" i="15"/>
  <c r="V755" i="15"/>
  <c r="T755" i="15"/>
  <c r="S755" i="15"/>
  <c r="M755" i="15"/>
  <c r="K755" i="15"/>
  <c r="J755" i="15"/>
  <c r="I755" i="15"/>
  <c r="H755" i="15"/>
  <c r="G755" i="15"/>
  <c r="F755" i="15"/>
  <c r="E755" i="15"/>
  <c r="D755" i="15"/>
  <c r="U755" i="15" s="1"/>
  <c r="B755" i="15"/>
  <c r="Y755" i="15" s="1"/>
  <c r="A755" i="15"/>
  <c r="S754" i="15"/>
  <c r="N754" i="15"/>
  <c r="M754" i="15"/>
  <c r="F754" i="15"/>
  <c r="E754" i="15"/>
  <c r="O754" i="15" s="1"/>
  <c r="D754" i="15"/>
  <c r="B754" i="15"/>
  <c r="Y754" i="15" s="1"/>
  <c r="A754" i="15"/>
  <c r="W753" i="15"/>
  <c r="U753" i="15"/>
  <c r="T753" i="15"/>
  <c r="S753" i="15"/>
  <c r="Q753" i="15"/>
  <c r="O753" i="15"/>
  <c r="N753" i="15"/>
  <c r="L753" i="15"/>
  <c r="K753" i="15"/>
  <c r="J753" i="15"/>
  <c r="I753" i="15"/>
  <c r="G753" i="15"/>
  <c r="F753" i="15"/>
  <c r="E753" i="15"/>
  <c r="P753" i="15" s="1"/>
  <c r="D753" i="15"/>
  <c r="B753" i="15"/>
  <c r="Y753" i="15" s="1"/>
  <c r="A753" i="15"/>
  <c r="Y752" i="15"/>
  <c r="V752" i="15"/>
  <c r="U752" i="15"/>
  <c r="S752" i="15"/>
  <c r="Q752" i="15"/>
  <c r="M752" i="15"/>
  <c r="L752" i="15"/>
  <c r="J752" i="15"/>
  <c r="I752" i="15"/>
  <c r="H752" i="15"/>
  <c r="G752" i="15"/>
  <c r="F752" i="15"/>
  <c r="E752" i="15"/>
  <c r="D752" i="15"/>
  <c r="B752" i="15"/>
  <c r="A752" i="15"/>
  <c r="W751" i="15"/>
  <c r="V751" i="15"/>
  <c r="T751" i="15"/>
  <c r="S751" i="15"/>
  <c r="M751" i="15"/>
  <c r="K751" i="15"/>
  <c r="J751" i="15"/>
  <c r="I751" i="15"/>
  <c r="H751" i="15"/>
  <c r="G751" i="15"/>
  <c r="F751" i="15"/>
  <c r="E751" i="15"/>
  <c r="D751" i="15"/>
  <c r="U751" i="15" s="1"/>
  <c r="B751" i="15"/>
  <c r="Y751" i="15" s="1"/>
  <c r="A751" i="15"/>
  <c r="S750" i="15"/>
  <c r="P750" i="15"/>
  <c r="F750" i="15"/>
  <c r="E750" i="15"/>
  <c r="D750" i="15"/>
  <c r="W750" i="15" s="1"/>
  <c r="B750" i="15"/>
  <c r="Y750" i="15" s="1"/>
  <c r="A750" i="15"/>
  <c r="W749" i="15"/>
  <c r="U749" i="15"/>
  <c r="T749" i="15"/>
  <c r="S749" i="15"/>
  <c r="Q749" i="15"/>
  <c r="O749" i="15"/>
  <c r="N749" i="15"/>
  <c r="L749" i="15"/>
  <c r="K749" i="15"/>
  <c r="J749" i="15"/>
  <c r="I749" i="15"/>
  <c r="G749" i="15"/>
  <c r="F749" i="15"/>
  <c r="E749" i="15"/>
  <c r="P749" i="15" s="1"/>
  <c r="D749" i="15"/>
  <c r="B749" i="15"/>
  <c r="Y749" i="15" s="1"/>
  <c r="A749" i="15"/>
  <c r="Y748" i="15"/>
  <c r="V748" i="15"/>
  <c r="U748" i="15"/>
  <c r="S748" i="15"/>
  <c r="M748" i="15"/>
  <c r="L748" i="15"/>
  <c r="J748" i="15"/>
  <c r="I748" i="15"/>
  <c r="H748" i="15"/>
  <c r="F748" i="15"/>
  <c r="E748" i="15"/>
  <c r="D748" i="15"/>
  <c r="B748" i="15"/>
  <c r="A748" i="15"/>
  <c r="Y747" i="15"/>
  <c r="W747" i="15"/>
  <c r="V747" i="15"/>
  <c r="T747" i="15"/>
  <c r="S747" i="15"/>
  <c r="M747" i="15"/>
  <c r="K747" i="15"/>
  <c r="J747" i="15"/>
  <c r="I747" i="15"/>
  <c r="H747" i="15"/>
  <c r="G747" i="15"/>
  <c r="F747" i="15"/>
  <c r="E747" i="15"/>
  <c r="D747" i="15"/>
  <c r="U747" i="15" s="1"/>
  <c r="B747" i="15"/>
  <c r="A747" i="15"/>
  <c r="V746" i="15"/>
  <c r="U746" i="15"/>
  <c r="T746" i="15"/>
  <c r="S746" i="15"/>
  <c r="Q746" i="15"/>
  <c r="I746" i="15"/>
  <c r="H746" i="15"/>
  <c r="F746" i="15"/>
  <c r="E746" i="15"/>
  <c r="O746" i="15" s="1"/>
  <c r="D746" i="15"/>
  <c r="W746" i="15" s="1"/>
  <c r="B746" i="15"/>
  <c r="Y746" i="15" s="1"/>
  <c r="A746" i="15"/>
  <c r="W745" i="15"/>
  <c r="U745" i="15"/>
  <c r="T745" i="15"/>
  <c r="S745" i="15"/>
  <c r="Q745" i="15"/>
  <c r="O745" i="15"/>
  <c r="N745" i="15"/>
  <c r="L745" i="15"/>
  <c r="K745" i="15"/>
  <c r="J745" i="15"/>
  <c r="I745" i="15"/>
  <c r="G745" i="15"/>
  <c r="F745" i="15"/>
  <c r="E745" i="15"/>
  <c r="P745" i="15" s="1"/>
  <c r="D745" i="15"/>
  <c r="B745" i="15"/>
  <c r="Y745" i="15" s="1"/>
  <c r="A745" i="15"/>
  <c r="Y744" i="15"/>
  <c r="V744" i="15"/>
  <c r="U744" i="15"/>
  <c r="S744" i="15"/>
  <c r="M744" i="15"/>
  <c r="L744" i="15"/>
  <c r="J744" i="15"/>
  <c r="I744" i="15"/>
  <c r="F744" i="15"/>
  <c r="E744" i="15"/>
  <c r="D744" i="15"/>
  <c r="B744" i="15"/>
  <c r="A744" i="15"/>
  <c r="Y743" i="15"/>
  <c r="W743" i="15"/>
  <c r="V743" i="15"/>
  <c r="T743" i="15"/>
  <c r="S743" i="15"/>
  <c r="N743" i="15"/>
  <c r="J743" i="15"/>
  <c r="I743" i="15"/>
  <c r="H743" i="15"/>
  <c r="G743" i="15"/>
  <c r="F743" i="15"/>
  <c r="E743" i="15"/>
  <c r="D743" i="15"/>
  <c r="U743" i="15" s="1"/>
  <c r="B743" i="15"/>
  <c r="A743" i="15"/>
  <c r="W742" i="15"/>
  <c r="V742" i="15"/>
  <c r="U742" i="15"/>
  <c r="T742" i="15"/>
  <c r="S742" i="15"/>
  <c r="Q742" i="15"/>
  <c r="M742" i="15"/>
  <c r="L742" i="15"/>
  <c r="K742" i="15"/>
  <c r="I742" i="15"/>
  <c r="H742" i="15"/>
  <c r="F742" i="15"/>
  <c r="E742" i="15"/>
  <c r="O742" i="15" s="1"/>
  <c r="D742" i="15"/>
  <c r="B742" i="15"/>
  <c r="Y742" i="15" s="1"/>
  <c r="A742" i="15"/>
  <c r="W741" i="15"/>
  <c r="U741" i="15"/>
  <c r="T741" i="15"/>
  <c r="S741" i="15"/>
  <c r="Q741" i="15"/>
  <c r="O741" i="15"/>
  <c r="N741" i="15"/>
  <c r="L741" i="15"/>
  <c r="K741" i="15"/>
  <c r="J741" i="15"/>
  <c r="I741" i="15"/>
  <c r="F741" i="15"/>
  <c r="E741" i="15"/>
  <c r="P741" i="15" s="1"/>
  <c r="D741" i="15"/>
  <c r="B741" i="15"/>
  <c r="Y741" i="15" s="1"/>
  <c r="A741" i="15"/>
  <c r="Y740" i="15"/>
  <c r="S740" i="15"/>
  <c r="M740" i="15"/>
  <c r="F740" i="15"/>
  <c r="E740" i="15"/>
  <c r="D740" i="15"/>
  <c r="W740" i="15" s="1"/>
  <c r="B740" i="15"/>
  <c r="A740" i="15"/>
  <c r="W739" i="15"/>
  <c r="V739" i="15"/>
  <c r="T739" i="15"/>
  <c r="S739" i="15"/>
  <c r="Q739" i="15"/>
  <c r="M739" i="15"/>
  <c r="K739" i="15"/>
  <c r="J739" i="15"/>
  <c r="I739" i="15"/>
  <c r="H739" i="15"/>
  <c r="G739" i="15"/>
  <c r="F739" i="15"/>
  <c r="E739" i="15"/>
  <c r="L739" i="15" s="1"/>
  <c r="D739" i="15"/>
  <c r="U739" i="15" s="1"/>
  <c r="B739" i="15"/>
  <c r="Y739" i="15" s="1"/>
  <c r="A739" i="15"/>
  <c r="Y738" i="15"/>
  <c r="W738" i="15"/>
  <c r="T738" i="15"/>
  <c r="S738" i="15"/>
  <c r="O738" i="15"/>
  <c r="I738" i="15"/>
  <c r="H738" i="15"/>
  <c r="G738" i="15"/>
  <c r="F738" i="15"/>
  <c r="E738" i="15"/>
  <c r="N738" i="15" s="1"/>
  <c r="D738" i="15"/>
  <c r="J738" i="15" s="1"/>
  <c r="B738" i="15"/>
  <c r="A738" i="15"/>
  <c r="U737" i="15"/>
  <c r="T737" i="15"/>
  <c r="S737" i="15"/>
  <c r="M737" i="15"/>
  <c r="L737" i="15"/>
  <c r="K737" i="15"/>
  <c r="J737" i="15"/>
  <c r="F737" i="15"/>
  <c r="E737" i="15"/>
  <c r="P737" i="15" s="1"/>
  <c r="D737" i="15"/>
  <c r="H737" i="15" s="1"/>
  <c r="B737" i="15"/>
  <c r="Y737" i="15" s="1"/>
  <c r="A737" i="15"/>
  <c r="Y736" i="15"/>
  <c r="T736" i="15"/>
  <c r="S736" i="15"/>
  <c r="O736" i="15"/>
  <c r="J736" i="15"/>
  <c r="I736" i="15"/>
  <c r="H736" i="15"/>
  <c r="G736" i="15"/>
  <c r="F736" i="15"/>
  <c r="E736" i="15"/>
  <c r="N736" i="15" s="1"/>
  <c r="D736" i="15"/>
  <c r="W736" i="15" s="1"/>
  <c r="B736" i="15"/>
  <c r="A736" i="15"/>
  <c r="W735" i="15"/>
  <c r="V735" i="15"/>
  <c r="T735" i="15"/>
  <c r="S735" i="15"/>
  <c r="M735" i="15"/>
  <c r="K735" i="15"/>
  <c r="J735" i="15"/>
  <c r="I735" i="15"/>
  <c r="H735" i="15"/>
  <c r="G735" i="15"/>
  <c r="F735" i="15"/>
  <c r="E735" i="15"/>
  <c r="L735" i="15" s="1"/>
  <c r="D735" i="15"/>
  <c r="U735" i="15" s="1"/>
  <c r="B735" i="15"/>
  <c r="Y735" i="15" s="1"/>
  <c r="A735" i="15"/>
  <c r="Y734" i="15"/>
  <c r="W734" i="15"/>
  <c r="U734" i="15"/>
  <c r="T734" i="15"/>
  <c r="S734" i="15"/>
  <c r="Q734" i="15"/>
  <c r="P734" i="15"/>
  <c r="O734" i="15"/>
  <c r="L734" i="15"/>
  <c r="K734" i="15"/>
  <c r="I734" i="15"/>
  <c r="H734" i="15"/>
  <c r="G734" i="15"/>
  <c r="F734" i="15"/>
  <c r="E734" i="15"/>
  <c r="N734" i="15" s="1"/>
  <c r="D734" i="15"/>
  <c r="J734" i="15" s="1"/>
  <c r="B734" i="15"/>
  <c r="A734" i="15"/>
  <c r="V733" i="15"/>
  <c r="U733" i="15"/>
  <c r="S733" i="15"/>
  <c r="L733" i="15"/>
  <c r="K733" i="15"/>
  <c r="F733" i="15"/>
  <c r="E733" i="15"/>
  <c r="P733" i="15" s="1"/>
  <c r="D733" i="15"/>
  <c r="H733" i="15" s="1"/>
  <c r="B733" i="15"/>
  <c r="Y733" i="15" s="1"/>
  <c r="A733" i="15"/>
  <c r="T732" i="15"/>
  <c r="S732" i="15"/>
  <c r="Q732" i="15"/>
  <c r="P732" i="15"/>
  <c r="L732" i="15"/>
  <c r="K732" i="15"/>
  <c r="J732" i="15"/>
  <c r="I732" i="15"/>
  <c r="H732" i="15"/>
  <c r="F732" i="15"/>
  <c r="E732" i="15"/>
  <c r="O732" i="15" s="1"/>
  <c r="D732" i="15"/>
  <c r="G732" i="15" s="1"/>
  <c r="B732" i="15"/>
  <c r="Y732" i="15" s="1"/>
  <c r="A732" i="15"/>
  <c r="Y731" i="15"/>
  <c r="W731" i="15"/>
  <c r="T731" i="15"/>
  <c r="S731" i="15"/>
  <c r="Q731" i="15"/>
  <c r="P731" i="15"/>
  <c r="O731" i="15"/>
  <c r="N731" i="15"/>
  <c r="K731" i="15"/>
  <c r="J731" i="15"/>
  <c r="I731" i="15"/>
  <c r="H731" i="15"/>
  <c r="G731" i="15"/>
  <c r="F731" i="15"/>
  <c r="E731" i="15"/>
  <c r="M731" i="15" s="1"/>
  <c r="D731" i="15"/>
  <c r="V731" i="15" s="1"/>
  <c r="B731" i="15"/>
  <c r="A731" i="15"/>
  <c r="Y730" i="15"/>
  <c r="V730" i="15"/>
  <c r="U730" i="15"/>
  <c r="S730" i="15"/>
  <c r="M730" i="15"/>
  <c r="L730" i="15"/>
  <c r="F730" i="15"/>
  <c r="E730" i="15"/>
  <c r="D730" i="15"/>
  <c r="B730" i="15"/>
  <c r="A730" i="15"/>
  <c r="V729" i="15"/>
  <c r="T729" i="15"/>
  <c r="S729" i="15"/>
  <c r="K729" i="15"/>
  <c r="J729" i="15"/>
  <c r="F729" i="15"/>
  <c r="E729" i="15"/>
  <c r="Q729" i="15" s="1"/>
  <c r="D729" i="15"/>
  <c r="I729" i="15" s="1"/>
  <c r="B729" i="15"/>
  <c r="Y729" i="15" s="1"/>
  <c r="A729" i="15"/>
  <c r="T728" i="15"/>
  <c r="S728" i="15"/>
  <c r="Q728" i="15"/>
  <c r="P728" i="15"/>
  <c r="L728" i="15"/>
  <c r="K728" i="15"/>
  <c r="J728" i="15"/>
  <c r="I728" i="15"/>
  <c r="H728" i="15"/>
  <c r="F728" i="15"/>
  <c r="E728" i="15"/>
  <c r="O728" i="15" s="1"/>
  <c r="D728" i="15"/>
  <c r="G728" i="15" s="1"/>
  <c r="B728" i="15"/>
  <c r="Y728" i="15" s="1"/>
  <c r="A728" i="15"/>
  <c r="Y727" i="15"/>
  <c r="W727" i="15"/>
  <c r="T727" i="15"/>
  <c r="S727" i="15"/>
  <c r="Q727" i="15"/>
  <c r="P727" i="15"/>
  <c r="O727" i="15"/>
  <c r="N727" i="15"/>
  <c r="K727" i="15"/>
  <c r="J727" i="15"/>
  <c r="I727" i="15"/>
  <c r="H727" i="15"/>
  <c r="G727" i="15"/>
  <c r="F727" i="15"/>
  <c r="E727" i="15"/>
  <c r="M727" i="15" s="1"/>
  <c r="D727" i="15"/>
  <c r="V727" i="15" s="1"/>
  <c r="B727" i="15"/>
  <c r="A727" i="15"/>
  <c r="Y726" i="15"/>
  <c r="V726" i="15"/>
  <c r="S726" i="15"/>
  <c r="F726" i="15"/>
  <c r="E726" i="15"/>
  <c r="D726" i="15"/>
  <c r="U726" i="15" s="1"/>
  <c r="B726" i="15"/>
  <c r="A726" i="15"/>
  <c r="V725" i="15"/>
  <c r="T725" i="15"/>
  <c r="S725" i="15"/>
  <c r="K725" i="15"/>
  <c r="J725" i="15"/>
  <c r="F725" i="15"/>
  <c r="E725" i="15"/>
  <c r="Q725" i="15" s="1"/>
  <c r="D725" i="15"/>
  <c r="I725" i="15" s="1"/>
  <c r="B725" i="15"/>
  <c r="Y725" i="15" s="1"/>
  <c r="A725" i="15"/>
  <c r="T724" i="15"/>
  <c r="S724" i="15"/>
  <c r="Q724" i="15"/>
  <c r="P724" i="15"/>
  <c r="L724" i="15"/>
  <c r="K724" i="15"/>
  <c r="J724" i="15"/>
  <c r="I724" i="15"/>
  <c r="H724" i="15"/>
  <c r="F724" i="15"/>
  <c r="E724" i="15"/>
  <c r="O724" i="15" s="1"/>
  <c r="D724" i="15"/>
  <c r="G724" i="15" s="1"/>
  <c r="B724" i="15"/>
  <c r="Y724" i="15" s="1"/>
  <c r="A724" i="15"/>
  <c r="Y723" i="15"/>
  <c r="W723" i="15"/>
  <c r="T723" i="15"/>
  <c r="S723" i="15"/>
  <c r="Q723" i="15"/>
  <c r="P723" i="15"/>
  <c r="O723" i="15"/>
  <c r="N723" i="15"/>
  <c r="K723" i="15"/>
  <c r="J723" i="15"/>
  <c r="I723" i="15"/>
  <c r="H723" i="15"/>
  <c r="G723" i="15"/>
  <c r="F723" i="15"/>
  <c r="E723" i="15"/>
  <c r="M723" i="15" s="1"/>
  <c r="D723" i="15"/>
  <c r="V723" i="15" s="1"/>
  <c r="B723" i="15"/>
  <c r="A723" i="15"/>
  <c r="Y722" i="15"/>
  <c r="S722" i="15"/>
  <c r="O722" i="15"/>
  <c r="M722" i="15"/>
  <c r="F722" i="15"/>
  <c r="E722" i="15"/>
  <c r="D722" i="15"/>
  <c r="U722" i="15" s="1"/>
  <c r="B722" i="15"/>
  <c r="A722" i="15"/>
  <c r="V721" i="15"/>
  <c r="T721" i="15"/>
  <c r="S721" i="15"/>
  <c r="J721" i="15"/>
  <c r="F721" i="15"/>
  <c r="E721" i="15"/>
  <c r="M721" i="15" s="1"/>
  <c r="D721" i="15"/>
  <c r="I721" i="15" s="1"/>
  <c r="B721" i="15"/>
  <c r="Y721" i="15" s="1"/>
  <c r="A721" i="15"/>
  <c r="T720" i="15"/>
  <c r="S720" i="15"/>
  <c r="Q720" i="15"/>
  <c r="P720" i="15"/>
  <c r="L720" i="15"/>
  <c r="K720" i="15"/>
  <c r="J720" i="15"/>
  <c r="I720" i="15"/>
  <c r="H720" i="15"/>
  <c r="F720" i="15"/>
  <c r="E720" i="15"/>
  <c r="O720" i="15" s="1"/>
  <c r="D720" i="15"/>
  <c r="G720" i="15" s="1"/>
  <c r="B720" i="15"/>
  <c r="Y720" i="15" s="1"/>
  <c r="A720" i="15"/>
  <c r="Y719" i="15"/>
  <c r="W719" i="15"/>
  <c r="T719" i="15"/>
  <c r="S719" i="15"/>
  <c r="Q719" i="15"/>
  <c r="P719" i="15"/>
  <c r="O719" i="15"/>
  <c r="N719" i="15"/>
  <c r="K719" i="15"/>
  <c r="J719" i="15"/>
  <c r="I719" i="15"/>
  <c r="H719" i="15"/>
  <c r="G719" i="15"/>
  <c r="F719" i="15"/>
  <c r="E719" i="15"/>
  <c r="M719" i="15" s="1"/>
  <c r="D719" i="15"/>
  <c r="V719" i="15" s="1"/>
  <c r="B719" i="15"/>
  <c r="A719" i="15"/>
  <c r="Y718" i="15"/>
  <c r="S718" i="15"/>
  <c r="O718" i="15"/>
  <c r="M718" i="15"/>
  <c r="L718" i="15"/>
  <c r="F718" i="15"/>
  <c r="E718" i="15"/>
  <c r="D718" i="15"/>
  <c r="U718" i="15" s="1"/>
  <c r="B718" i="15"/>
  <c r="A718" i="15"/>
  <c r="V717" i="15"/>
  <c r="T717" i="15"/>
  <c r="S717" i="15"/>
  <c r="J717" i="15"/>
  <c r="F717" i="15"/>
  <c r="E717" i="15"/>
  <c r="M717" i="15" s="1"/>
  <c r="D717" i="15"/>
  <c r="I717" i="15" s="1"/>
  <c r="B717" i="15"/>
  <c r="Y717" i="15" s="1"/>
  <c r="A717" i="15"/>
  <c r="T716" i="15"/>
  <c r="S716" i="15"/>
  <c r="Q716" i="15"/>
  <c r="P716" i="15"/>
  <c r="L716" i="15"/>
  <c r="K716" i="15"/>
  <c r="J716" i="15"/>
  <c r="I716" i="15"/>
  <c r="H716" i="15"/>
  <c r="F716" i="15"/>
  <c r="E716" i="15"/>
  <c r="O716" i="15" s="1"/>
  <c r="D716" i="15"/>
  <c r="G716" i="15" s="1"/>
  <c r="B716" i="15"/>
  <c r="Y716" i="15" s="1"/>
  <c r="A716" i="15"/>
  <c r="Y715" i="15"/>
  <c r="W715" i="15"/>
  <c r="T715" i="15"/>
  <c r="S715" i="15"/>
  <c r="Q715" i="15"/>
  <c r="P715" i="15"/>
  <c r="O715" i="15"/>
  <c r="N715" i="15"/>
  <c r="K715" i="15"/>
  <c r="J715" i="15"/>
  <c r="I715" i="15"/>
  <c r="H715" i="15"/>
  <c r="G715" i="15"/>
  <c r="F715" i="15"/>
  <c r="E715" i="15"/>
  <c r="M715" i="15" s="1"/>
  <c r="D715" i="15"/>
  <c r="V715" i="15" s="1"/>
  <c r="B715" i="15"/>
  <c r="A715" i="15"/>
  <c r="Y714" i="15"/>
  <c r="V714" i="15"/>
  <c r="S714" i="15"/>
  <c r="L714" i="15"/>
  <c r="F714" i="15"/>
  <c r="E714" i="15"/>
  <c r="O714" i="15" s="1"/>
  <c r="D714" i="15"/>
  <c r="W714" i="15" s="1"/>
  <c r="B714" i="15"/>
  <c r="A714" i="15"/>
  <c r="V713" i="15"/>
  <c r="U713" i="15"/>
  <c r="S713" i="15"/>
  <c r="L713" i="15"/>
  <c r="J713" i="15"/>
  <c r="F713" i="15"/>
  <c r="E713" i="15"/>
  <c r="D713" i="15"/>
  <c r="B713" i="15"/>
  <c r="Y713" i="15" s="1"/>
  <c r="A713" i="15"/>
  <c r="T712" i="15"/>
  <c r="S712" i="15"/>
  <c r="Q712" i="15"/>
  <c r="P712" i="15"/>
  <c r="L712" i="15"/>
  <c r="K712" i="15"/>
  <c r="J712" i="15"/>
  <c r="I712" i="15"/>
  <c r="H712" i="15"/>
  <c r="F712" i="15"/>
  <c r="E712" i="15"/>
  <c r="O712" i="15" s="1"/>
  <c r="D712" i="15"/>
  <c r="G712" i="15" s="1"/>
  <c r="B712" i="15"/>
  <c r="Y712" i="15" s="1"/>
  <c r="A712" i="15"/>
  <c r="Y711" i="15"/>
  <c r="W711" i="15"/>
  <c r="T711" i="15"/>
  <c r="S711" i="15"/>
  <c r="Q711" i="15"/>
  <c r="P711" i="15"/>
  <c r="O711" i="15"/>
  <c r="N711" i="15"/>
  <c r="K711" i="15"/>
  <c r="J711" i="15"/>
  <c r="I711" i="15"/>
  <c r="H711" i="15"/>
  <c r="G711" i="15"/>
  <c r="F711" i="15"/>
  <c r="E711" i="15"/>
  <c r="M711" i="15" s="1"/>
  <c r="D711" i="15"/>
  <c r="V711" i="15" s="1"/>
  <c r="B711" i="15"/>
  <c r="A711" i="15"/>
  <c r="Y710" i="15"/>
  <c r="S710" i="15"/>
  <c r="N710" i="15"/>
  <c r="M710" i="15"/>
  <c r="L710" i="15"/>
  <c r="F710" i="15"/>
  <c r="E710" i="15"/>
  <c r="O710" i="15" s="1"/>
  <c r="D710" i="15"/>
  <c r="B710" i="15"/>
  <c r="A710" i="15"/>
  <c r="V709" i="15"/>
  <c r="U709" i="15"/>
  <c r="S709" i="15"/>
  <c r="J709" i="15"/>
  <c r="F709" i="15"/>
  <c r="E709" i="15"/>
  <c r="M709" i="15" s="1"/>
  <c r="D709" i="15"/>
  <c r="B709" i="15"/>
  <c r="Y709" i="15" s="1"/>
  <c r="A709" i="15"/>
  <c r="T708" i="15"/>
  <c r="S708" i="15"/>
  <c r="Q708" i="15"/>
  <c r="P708" i="15"/>
  <c r="L708" i="15"/>
  <c r="K708" i="15"/>
  <c r="J708" i="15"/>
  <c r="I708" i="15"/>
  <c r="H708" i="15"/>
  <c r="F708" i="15"/>
  <c r="E708" i="15"/>
  <c r="O708" i="15" s="1"/>
  <c r="D708" i="15"/>
  <c r="G708" i="15" s="1"/>
  <c r="B708" i="15"/>
  <c r="Y708" i="15" s="1"/>
  <c r="A708" i="15"/>
  <c r="Y707" i="15"/>
  <c r="W707" i="15"/>
  <c r="T707" i="15"/>
  <c r="S707" i="15"/>
  <c r="Q707" i="15"/>
  <c r="P707" i="15"/>
  <c r="O707" i="15"/>
  <c r="N707" i="15"/>
  <c r="K707" i="15"/>
  <c r="J707" i="15"/>
  <c r="I707" i="15"/>
  <c r="H707" i="15"/>
  <c r="G707" i="15"/>
  <c r="F707" i="15"/>
  <c r="E707" i="15"/>
  <c r="M707" i="15" s="1"/>
  <c r="D707" i="15"/>
  <c r="V707" i="15" s="1"/>
  <c r="B707" i="15"/>
  <c r="A707" i="15"/>
  <c r="Y706" i="15"/>
  <c r="V706" i="15"/>
  <c r="S706" i="15"/>
  <c r="O706" i="15"/>
  <c r="M706" i="15"/>
  <c r="H706" i="15"/>
  <c r="F706" i="15"/>
  <c r="E706" i="15"/>
  <c r="N706" i="15" s="1"/>
  <c r="D706" i="15"/>
  <c r="W706" i="15" s="1"/>
  <c r="B706" i="15"/>
  <c r="A706" i="15"/>
  <c r="V705" i="15"/>
  <c r="U705" i="15"/>
  <c r="T705" i="15"/>
  <c r="S705" i="15"/>
  <c r="J705" i="15"/>
  <c r="F705" i="15"/>
  <c r="E705" i="15"/>
  <c r="D705" i="15"/>
  <c r="W705" i="15" s="1"/>
  <c r="B705" i="15"/>
  <c r="Y705" i="15" s="1"/>
  <c r="A705" i="15"/>
  <c r="S704" i="15"/>
  <c r="Q704" i="15"/>
  <c r="P704" i="15"/>
  <c r="L704" i="15"/>
  <c r="K704" i="15"/>
  <c r="F704" i="15"/>
  <c r="E704" i="15"/>
  <c r="O704" i="15" s="1"/>
  <c r="D704" i="15"/>
  <c r="B704" i="15"/>
  <c r="Y704" i="15" s="1"/>
  <c r="A704" i="15"/>
  <c r="W703" i="15"/>
  <c r="T703" i="15"/>
  <c r="S703" i="15"/>
  <c r="Q703" i="15"/>
  <c r="P703" i="15"/>
  <c r="O703" i="15"/>
  <c r="N703" i="15"/>
  <c r="K703" i="15"/>
  <c r="J703" i="15"/>
  <c r="I703" i="15"/>
  <c r="H703" i="15"/>
  <c r="G703" i="15"/>
  <c r="F703" i="15"/>
  <c r="E703" i="15"/>
  <c r="M703" i="15" s="1"/>
  <c r="D703" i="15"/>
  <c r="V703" i="15" s="1"/>
  <c r="B703" i="15"/>
  <c r="Y703" i="15" s="1"/>
  <c r="A703" i="15"/>
  <c r="Y702" i="15"/>
  <c r="W702" i="15"/>
  <c r="V702" i="15"/>
  <c r="U702" i="15"/>
  <c r="S702" i="15"/>
  <c r="Q702" i="15"/>
  <c r="M702" i="15"/>
  <c r="I702" i="15"/>
  <c r="H702" i="15"/>
  <c r="G702" i="15"/>
  <c r="F702" i="15"/>
  <c r="E702" i="15"/>
  <c r="K702" i="15" s="1"/>
  <c r="D702" i="15"/>
  <c r="B702" i="15"/>
  <c r="A702" i="15"/>
  <c r="V701" i="15"/>
  <c r="T701" i="15"/>
  <c r="S701" i="15"/>
  <c r="O701" i="15"/>
  <c r="G701" i="15"/>
  <c r="F701" i="15"/>
  <c r="E701" i="15"/>
  <c r="D701" i="15"/>
  <c r="W701" i="15" s="1"/>
  <c r="B701" i="15"/>
  <c r="Y701" i="15" s="1"/>
  <c r="A701" i="15"/>
  <c r="S700" i="15"/>
  <c r="Q700" i="15"/>
  <c r="M700" i="15"/>
  <c r="K700" i="15"/>
  <c r="F700" i="15"/>
  <c r="E700" i="15"/>
  <c r="L700" i="15" s="1"/>
  <c r="D700" i="15"/>
  <c r="B700" i="15"/>
  <c r="Y700" i="15" s="1"/>
  <c r="A700" i="15"/>
  <c r="W699" i="15"/>
  <c r="T699" i="15"/>
  <c r="S699" i="15"/>
  <c r="Q699" i="15"/>
  <c r="P699" i="15"/>
  <c r="O699" i="15"/>
  <c r="N699" i="15"/>
  <c r="K699" i="15"/>
  <c r="J699" i="15"/>
  <c r="I699" i="15"/>
  <c r="H699" i="15"/>
  <c r="G699" i="15"/>
  <c r="F699" i="15"/>
  <c r="E699" i="15"/>
  <c r="M699" i="15" s="1"/>
  <c r="D699" i="15"/>
  <c r="V699" i="15" s="1"/>
  <c r="B699" i="15"/>
  <c r="Y699" i="15" s="1"/>
  <c r="A699" i="15"/>
  <c r="Y698" i="15"/>
  <c r="W698" i="15"/>
  <c r="V698" i="15"/>
  <c r="U698" i="15"/>
  <c r="S698" i="15"/>
  <c r="Q698" i="15"/>
  <c r="M698" i="15"/>
  <c r="I698" i="15"/>
  <c r="H698" i="15"/>
  <c r="G698" i="15"/>
  <c r="F698" i="15"/>
  <c r="E698" i="15"/>
  <c r="K698" i="15" s="1"/>
  <c r="D698" i="15"/>
  <c r="B698" i="15"/>
  <c r="A698" i="15"/>
  <c r="W697" i="15"/>
  <c r="V697" i="15"/>
  <c r="T697" i="15"/>
  <c r="S697" i="15"/>
  <c r="O697" i="15"/>
  <c r="G697" i="15"/>
  <c r="F697" i="15"/>
  <c r="E697" i="15"/>
  <c r="D697" i="15"/>
  <c r="U697" i="15" s="1"/>
  <c r="B697" i="15"/>
  <c r="Y697" i="15" s="1"/>
  <c r="A697" i="15"/>
  <c r="S696" i="15"/>
  <c r="Q696" i="15"/>
  <c r="M696" i="15"/>
  <c r="K696" i="15"/>
  <c r="F696" i="15"/>
  <c r="E696" i="15"/>
  <c r="L696" i="15" s="1"/>
  <c r="D696" i="15"/>
  <c r="B696" i="15"/>
  <c r="Y696" i="15" s="1"/>
  <c r="A696" i="15"/>
  <c r="W695" i="15"/>
  <c r="T695" i="15"/>
  <c r="S695" i="15"/>
  <c r="Q695" i="15"/>
  <c r="P695" i="15"/>
  <c r="O695" i="15"/>
  <c r="N695" i="15"/>
  <c r="K695" i="15"/>
  <c r="J695" i="15"/>
  <c r="I695" i="15"/>
  <c r="H695" i="15"/>
  <c r="G695" i="15"/>
  <c r="F695" i="15"/>
  <c r="E695" i="15"/>
  <c r="M695" i="15" s="1"/>
  <c r="D695" i="15"/>
  <c r="V695" i="15" s="1"/>
  <c r="B695" i="15"/>
  <c r="Y695" i="15" s="1"/>
  <c r="A695" i="15"/>
  <c r="Y694" i="15"/>
  <c r="W694" i="15"/>
  <c r="V694" i="15"/>
  <c r="U694" i="15"/>
  <c r="S694" i="15"/>
  <c r="Q694" i="15"/>
  <c r="M694" i="15"/>
  <c r="I694" i="15"/>
  <c r="H694" i="15"/>
  <c r="G694" i="15"/>
  <c r="F694" i="15"/>
  <c r="E694" i="15"/>
  <c r="K694" i="15" s="1"/>
  <c r="D694" i="15"/>
  <c r="B694" i="15"/>
  <c r="A694" i="15"/>
  <c r="Y693" i="15"/>
  <c r="W693" i="15"/>
  <c r="V693" i="15"/>
  <c r="T693" i="15"/>
  <c r="S693" i="15"/>
  <c r="M693" i="15"/>
  <c r="G693" i="15"/>
  <c r="F693" i="15"/>
  <c r="E693" i="15"/>
  <c r="O693" i="15" s="1"/>
  <c r="D693" i="15"/>
  <c r="U693" i="15" s="1"/>
  <c r="B693" i="15"/>
  <c r="A693" i="15"/>
  <c r="S692" i="15"/>
  <c r="Q692" i="15"/>
  <c r="M692" i="15"/>
  <c r="L692" i="15"/>
  <c r="K692" i="15"/>
  <c r="F692" i="15"/>
  <c r="E692" i="15"/>
  <c r="D692" i="15"/>
  <c r="B692" i="15"/>
  <c r="Y692" i="15" s="1"/>
  <c r="A692" i="15"/>
  <c r="W691" i="15"/>
  <c r="T691" i="15"/>
  <c r="S691" i="15"/>
  <c r="Q691" i="15"/>
  <c r="P691" i="15"/>
  <c r="O691" i="15"/>
  <c r="N691" i="15"/>
  <c r="K691" i="15"/>
  <c r="J691" i="15"/>
  <c r="I691" i="15"/>
  <c r="H691" i="15"/>
  <c r="G691" i="15"/>
  <c r="F691" i="15"/>
  <c r="E691" i="15"/>
  <c r="M691" i="15" s="1"/>
  <c r="D691" i="15"/>
  <c r="V691" i="15" s="1"/>
  <c r="B691" i="15"/>
  <c r="Y691" i="15" s="1"/>
  <c r="A691" i="15"/>
  <c r="Y690" i="15"/>
  <c r="W690" i="15"/>
  <c r="V690" i="15"/>
  <c r="U690" i="15"/>
  <c r="S690" i="15"/>
  <c r="Q690" i="15"/>
  <c r="M690" i="15"/>
  <c r="I690" i="15"/>
  <c r="H690" i="15"/>
  <c r="G690" i="15"/>
  <c r="F690" i="15"/>
  <c r="E690" i="15"/>
  <c r="K690" i="15" s="1"/>
  <c r="D690" i="15"/>
  <c r="B690" i="15"/>
  <c r="A690" i="15"/>
  <c r="Y689" i="15"/>
  <c r="W689" i="15"/>
  <c r="V689" i="15"/>
  <c r="T689" i="15"/>
  <c r="S689" i="15"/>
  <c r="K689" i="15"/>
  <c r="G689" i="15"/>
  <c r="F689" i="15"/>
  <c r="E689" i="15"/>
  <c r="O689" i="15" s="1"/>
  <c r="D689" i="15"/>
  <c r="U689" i="15" s="1"/>
  <c r="B689" i="15"/>
  <c r="A689" i="15"/>
  <c r="S688" i="15"/>
  <c r="Q688" i="15"/>
  <c r="M688" i="15"/>
  <c r="L688" i="15"/>
  <c r="K688" i="15"/>
  <c r="F688" i="15"/>
  <c r="E688" i="15"/>
  <c r="D688" i="15"/>
  <c r="B688" i="15"/>
  <c r="Y688" i="15" s="1"/>
  <c r="A688" i="15"/>
  <c r="W687" i="15"/>
  <c r="T687" i="15"/>
  <c r="S687" i="15"/>
  <c r="Q687" i="15"/>
  <c r="P687" i="15"/>
  <c r="O687" i="15"/>
  <c r="N687" i="15"/>
  <c r="K687" i="15"/>
  <c r="J687" i="15"/>
  <c r="I687" i="15"/>
  <c r="H687" i="15"/>
  <c r="G687" i="15"/>
  <c r="F687" i="15"/>
  <c r="E687" i="15"/>
  <c r="M687" i="15" s="1"/>
  <c r="D687" i="15"/>
  <c r="V687" i="15" s="1"/>
  <c r="B687" i="15"/>
  <c r="Y687" i="15" s="1"/>
  <c r="A687" i="15"/>
  <c r="Y686" i="15"/>
  <c r="W686" i="15"/>
  <c r="V686" i="15"/>
  <c r="U686" i="15"/>
  <c r="S686" i="15"/>
  <c r="I686" i="15"/>
  <c r="H686" i="15"/>
  <c r="G686" i="15"/>
  <c r="F686" i="15"/>
  <c r="E686" i="15"/>
  <c r="D686" i="15"/>
  <c r="B686" i="15"/>
  <c r="A686" i="15"/>
  <c r="W685" i="15"/>
  <c r="V685" i="15"/>
  <c r="T685" i="15"/>
  <c r="S685" i="15"/>
  <c r="G685" i="15"/>
  <c r="F685" i="15"/>
  <c r="E685" i="15"/>
  <c r="D685" i="15"/>
  <c r="U685" i="15" s="1"/>
  <c r="B685" i="15"/>
  <c r="Y685" i="15" s="1"/>
  <c r="A685" i="15"/>
  <c r="S684" i="15"/>
  <c r="Q684" i="15"/>
  <c r="M684" i="15"/>
  <c r="L684" i="15"/>
  <c r="K684" i="15"/>
  <c r="I684" i="15"/>
  <c r="F684" i="15"/>
  <c r="E684" i="15"/>
  <c r="D684" i="15"/>
  <c r="B684" i="15"/>
  <c r="Y684" i="15" s="1"/>
  <c r="A684" i="15"/>
  <c r="W683" i="15"/>
  <c r="T683" i="15"/>
  <c r="S683" i="15"/>
  <c r="Q683" i="15"/>
  <c r="P683" i="15"/>
  <c r="O683" i="15"/>
  <c r="N683" i="15"/>
  <c r="K683" i="15"/>
  <c r="J683" i="15"/>
  <c r="I683" i="15"/>
  <c r="H683" i="15"/>
  <c r="G683" i="15"/>
  <c r="F683" i="15"/>
  <c r="E683" i="15"/>
  <c r="M683" i="15" s="1"/>
  <c r="D683" i="15"/>
  <c r="V683" i="15" s="1"/>
  <c r="B683" i="15"/>
  <c r="Y683" i="15" s="1"/>
  <c r="A683" i="15"/>
  <c r="Y682" i="15"/>
  <c r="W682" i="15"/>
  <c r="V682" i="15"/>
  <c r="U682" i="15"/>
  <c r="S682" i="15"/>
  <c r="O682" i="15"/>
  <c r="M682" i="15"/>
  <c r="I682" i="15"/>
  <c r="H682" i="15"/>
  <c r="G682" i="15"/>
  <c r="F682" i="15"/>
  <c r="E682" i="15"/>
  <c r="Q682" i="15" s="1"/>
  <c r="D682" i="15"/>
  <c r="B682" i="15"/>
  <c r="A682" i="15"/>
  <c r="Y681" i="15"/>
  <c r="W681" i="15"/>
  <c r="V681" i="15"/>
  <c r="T681" i="15"/>
  <c r="S681" i="15"/>
  <c r="O681" i="15"/>
  <c r="M681" i="15"/>
  <c r="L681" i="15"/>
  <c r="K681" i="15"/>
  <c r="G681" i="15"/>
  <c r="E681" i="15"/>
  <c r="D681" i="15"/>
  <c r="U681" i="15" s="1"/>
  <c r="B681" i="15"/>
  <c r="A681" i="15"/>
  <c r="V680" i="15"/>
  <c r="T680" i="15"/>
  <c r="S680" i="15"/>
  <c r="Q680" i="15"/>
  <c r="I680" i="15"/>
  <c r="F680" i="15"/>
  <c r="E680" i="15"/>
  <c r="P680" i="15" s="1"/>
  <c r="D680" i="15"/>
  <c r="B680" i="15"/>
  <c r="Y680" i="15" s="1"/>
  <c r="A680" i="15"/>
  <c r="W679" i="15"/>
  <c r="T679" i="15"/>
  <c r="S679" i="15"/>
  <c r="Q679" i="15"/>
  <c r="P679" i="15"/>
  <c r="O679" i="15"/>
  <c r="N679" i="15"/>
  <c r="K679" i="15"/>
  <c r="J679" i="15"/>
  <c r="I679" i="15"/>
  <c r="H679" i="15"/>
  <c r="G679" i="15"/>
  <c r="F679" i="15"/>
  <c r="E679" i="15"/>
  <c r="M679" i="15" s="1"/>
  <c r="D679" i="15"/>
  <c r="V679" i="15" s="1"/>
  <c r="B679" i="15"/>
  <c r="Y679" i="15" s="1"/>
  <c r="A679" i="15"/>
  <c r="Y678" i="15"/>
  <c r="W678" i="15"/>
  <c r="V678" i="15"/>
  <c r="U678" i="15"/>
  <c r="S678" i="15"/>
  <c r="L678" i="15"/>
  <c r="I678" i="15"/>
  <c r="H678" i="15"/>
  <c r="G678" i="15"/>
  <c r="F678" i="15"/>
  <c r="E678" i="15"/>
  <c r="N678" i="15" s="1"/>
  <c r="D678" i="15"/>
  <c r="B678" i="15"/>
  <c r="A678" i="15"/>
  <c r="Y677" i="15"/>
  <c r="W677" i="15"/>
  <c r="V677" i="15"/>
  <c r="S677" i="15"/>
  <c r="M677" i="15"/>
  <c r="L677" i="15"/>
  <c r="K677" i="15"/>
  <c r="G677" i="15"/>
  <c r="F677" i="15"/>
  <c r="E677" i="15"/>
  <c r="O677" i="15" s="1"/>
  <c r="D677" i="15"/>
  <c r="B677" i="15"/>
  <c r="A677" i="15"/>
  <c r="V676" i="15"/>
  <c r="T676" i="15"/>
  <c r="S676" i="15"/>
  <c r="P676" i="15"/>
  <c r="M676" i="15"/>
  <c r="L676" i="15"/>
  <c r="K676" i="15"/>
  <c r="I676" i="15"/>
  <c r="H676" i="15"/>
  <c r="F676" i="15"/>
  <c r="E676" i="15"/>
  <c r="D676" i="15"/>
  <c r="B676" i="15"/>
  <c r="Y676" i="15" s="1"/>
  <c r="A676" i="15"/>
  <c r="W675" i="15"/>
  <c r="T675" i="15"/>
  <c r="S675" i="15"/>
  <c r="Q675" i="15"/>
  <c r="P675" i="15"/>
  <c r="O675" i="15"/>
  <c r="N675" i="15"/>
  <c r="K675" i="15"/>
  <c r="J675" i="15"/>
  <c r="I675" i="15"/>
  <c r="H675" i="15"/>
  <c r="G675" i="15"/>
  <c r="F675" i="15"/>
  <c r="E675" i="15"/>
  <c r="M675" i="15" s="1"/>
  <c r="D675" i="15"/>
  <c r="V675" i="15" s="1"/>
  <c r="B675" i="15"/>
  <c r="Y675" i="15" s="1"/>
  <c r="A675" i="15"/>
  <c r="Y674" i="15"/>
  <c r="S674" i="15"/>
  <c r="Q674" i="15"/>
  <c r="N674" i="15"/>
  <c r="M674" i="15"/>
  <c r="L674" i="15"/>
  <c r="F674" i="15"/>
  <c r="E674" i="15"/>
  <c r="D674" i="15"/>
  <c r="B674" i="15"/>
  <c r="A674" i="15"/>
  <c r="S673" i="15"/>
  <c r="O673" i="15"/>
  <c r="N673" i="15"/>
  <c r="M673" i="15"/>
  <c r="L673" i="15"/>
  <c r="F673" i="15"/>
  <c r="E673" i="15"/>
  <c r="D673" i="15"/>
  <c r="B673" i="15"/>
  <c r="Y673" i="15" s="1"/>
  <c r="A673" i="15"/>
  <c r="V672" i="15"/>
  <c r="S672" i="15"/>
  <c r="M672" i="15"/>
  <c r="L672" i="15"/>
  <c r="K672" i="15"/>
  <c r="I672" i="15"/>
  <c r="F672" i="15"/>
  <c r="E672" i="15"/>
  <c r="P672" i="15" s="1"/>
  <c r="D672" i="15"/>
  <c r="B672" i="15"/>
  <c r="Y672" i="15" s="1"/>
  <c r="A672" i="15"/>
  <c r="W671" i="15"/>
  <c r="T671" i="15"/>
  <c r="S671" i="15"/>
  <c r="Q671" i="15"/>
  <c r="P671" i="15"/>
  <c r="O671" i="15"/>
  <c r="N671" i="15"/>
  <c r="K671" i="15"/>
  <c r="J671" i="15"/>
  <c r="I671" i="15"/>
  <c r="H671" i="15"/>
  <c r="G671" i="15"/>
  <c r="F671" i="15"/>
  <c r="E671" i="15"/>
  <c r="M671" i="15" s="1"/>
  <c r="D671" i="15"/>
  <c r="V671" i="15" s="1"/>
  <c r="B671" i="15"/>
  <c r="Y671" i="15" s="1"/>
  <c r="A671" i="15"/>
  <c r="Y670" i="15"/>
  <c r="S670" i="15"/>
  <c r="Q670" i="15"/>
  <c r="O670" i="15"/>
  <c r="M670" i="15"/>
  <c r="G670" i="15"/>
  <c r="F670" i="15"/>
  <c r="E670" i="15"/>
  <c r="P670" i="15" s="1"/>
  <c r="D670" i="15"/>
  <c r="W670" i="15" s="1"/>
  <c r="B670" i="15"/>
  <c r="A670" i="15"/>
  <c r="U669" i="15"/>
  <c r="T669" i="15"/>
  <c r="S669" i="15"/>
  <c r="Q669" i="15"/>
  <c r="K669" i="15"/>
  <c r="J669" i="15"/>
  <c r="I669" i="15"/>
  <c r="H669" i="15"/>
  <c r="F669" i="15"/>
  <c r="E669" i="15"/>
  <c r="N669" i="15" s="1"/>
  <c r="D669" i="15"/>
  <c r="W669" i="15" s="1"/>
  <c r="B669" i="15"/>
  <c r="Y669" i="15" s="1"/>
  <c r="A669" i="15"/>
  <c r="Y668" i="15"/>
  <c r="W668" i="15"/>
  <c r="V668" i="15"/>
  <c r="T668" i="15"/>
  <c r="S668" i="15"/>
  <c r="P668" i="15"/>
  <c r="O668" i="15"/>
  <c r="M668" i="15"/>
  <c r="J668" i="15"/>
  <c r="I668" i="15"/>
  <c r="H668" i="15"/>
  <c r="G668" i="15"/>
  <c r="F668" i="15"/>
  <c r="E668" i="15"/>
  <c r="L668" i="15" s="1"/>
  <c r="D668" i="15"/>
  <c r="U668" i="15" s="1"/>
  <c r="B668" i="15"/>
  <c r="A668" i="15"/>
  <c r="U667" i="15"/>
  <c r="S667" i="15"/>
  <c r="O667" i="15"/>
  <c r="M667" i="15"/>
  <c r="L667" i="15"/>
  <c r="K667" i="15"/>
  <c r="F667" i="15"/>
  <c r="E667" i="15"/>
  <c r="Q667" i="15" s="1"/>
  <c r="D667" i="15"/>
  <c r="J667" i="15" s="1"/>
  <c r="B667" i="15"/>
  <c r="Y667" i="15" s="1"/>
  <c r="A667" i="15"/>
  <c r="Y666" i="15"/>
  <c r="V666" i="15"/>
  <c r="U666" i="15"/>
  <c r="T666" i="15"/>
  <c r="S666" i="15"/>
  <c r="Q666" i="15"/>
  <c r="J666" i="15"/>
  <c r="I666" i="15"/>
  <c r="G666" i="15"/>
  <c r="F666" i="15"/>
  <c r="E666" i="15"/>
  <c r="P666" i="15" s="1"/>
  <c r="D666" i="15"/>
  <c r="H666" i="15" s="1"/>
  <c r="B666" i="15"/>
  <c r="A666" i="15"/>
  <c r="U665" i="15"/>
  <c r="S665" i="15"/>
  <c r="O665" i="15"/>
  <c r="L665" i="15"/>
  <c r="K665" i="15"/>
  <c r="F665" i="15"/>
  <c r="E665" i="15"/>
  <c r="N665" i="15" s="1"/>
  <c r="D665" i="15"/>
  <c r="W665" i="15" s="1"/>
  <c r="B665" i="15"/>
  <c r="Y665" i="15" s="1"/>
  <c r="A665" i="15"/>
  <c r="Y664" i="15"/>
  <c r="W664" i="15"/>
  <c r="V664" i="15"/>
  <c r="T664" i="15"/>
  <c r="S664" i="15"/>
  <c r="Q664" i="15"/>
  <c r="P664" i="15"/>
  <c r="J664" i="15"/>
  <c r="I664" i="15"/>
  <c r="H664" i="15"/>
  <c r="G664" i="15"/>
  <c r="F664" i="15"/>
  <c r="E664" i="15"/>
  <c r="L664" i="15" s="1"/>
  <c r="D664" i="15"/>
  <c r="U664" i="15" s="1"/>
  <c r="B664" i="15"/>
  <c r="A664" i="15"/>
  <c r="V663" i="15"/>
  <c r="S663" i="15"/>
  <c r="M663" i="15"/>
  <c r="F663" i="15"/>
  <c r="E663" i="15"/>
  <c r="L663" i="15" s="1"/>
  <c r="D663" i="15"/>
  <c r="B663" i="15"/>
  <c r="Y663" i="15" s="1"/>
  <c r="A663" i="15"/>
  <c r="V662" i="15"/>
  <c r="U662" i="15"/>
  <c r="T662" i="15"/>
  <c r="S662" i="15"/>
  <c r="Q662" i="15"/>
  <c r="O662" i="15"/>
  <c r="M662" i="15"/>
  <c r="L662" i="15"/>
  <c r="K662" i="15"/>
  <c r="J662" i="15"/>
  <c r="I662" i="15"/>
  <c r="G662" i="15"/>
  <c r="F662" i="15"/>
  <c r="E662" i="15"/>
  <c r="P662" i="15" s="1"/>
  <c r="D662" i="15"/>
  <c r="H662" i="15" s="1"/>
  <c r="B662" i="15"/>
  <c r="Y662" i="15" s="1"/>
  <c r="A662" i="15"/>
  <c r="Y661" i="15"/>
  <c r="S661" i="15"/>
  <c r="L661" i="15"/>
  <c r="F661" i="15"/>
  <c r="E661" i="15"/>
  <c r="N661" i="15" s="1"/>
  <c r="D661" i="15"/>
  <c r="V661" i="15" s="1"/>
  <c r="B661" i="15"/>
  <c r="A661" i="15"/>
  <c r="W660" i="15"/>
  <c r="V660" i="15"/>
  <c r="T660" i="15"/>
  <c r="S660" i="15"/>
  <c r="Q660" i="15"/>
  <c r="P660" i="15"/>
  <c r="O660" i="15"/>
  <c r="M660" i="15"/>
  <c r="K660" i="15"/>
  <c r="J660" i="15"/>
  <c r="I660" i="15"/>
  <c r="H660" i="15"/>
  <c r="G660" i="15"/>
  <c r="F660" i="15"/>
  <c r="E660" i="15"/>
  <c r="L660" i="15" s="1"/>
  <c r="D660" i="15"/>
  <c r="U660" i="15" s="1"/>
  <c r="B660" i="15"/>
  <c r="Y660" i="15" s="1"/>
  <c r="A660" i="15"/>
  <c r="Y659" i="15"/>
  <c r="W659" i="15"/>
  <c r="U659" i="15"/>
  <c r="S659" i="15"/>
  <c r="F659" i="15"/>
  <c r="E659" i="15"/>
  <c r="D659" i="15"/>
  <c r="J659" i="15" s="1"/>
  <c r="B659" i="15"/>
  <c r="A659" i="15"/>
  <c r="U658" i="15"/>
  <c r="T658" i="15"/>
  <c r="S658" i="15"/>
  <c r="Q658" i="15"/>
  <c r="M658" i="15"/>
  <c r="L658" i="15"/>
  <c r="K658" i="15"/>
  <c r="J658" i="15"/>
  <c r="I658" i="15"/>
  <c r="G658" i="15"/>
  <c r="F658" i="15"/>
  <c r="E658" i="15"/>
  <c r="P658" i="15" s="1"/>
  <c r="D658" i="15"/>
  <c r="H658" i="15" s="1"/>
  <c r="B658" i="15"/>
  <c r="Y658" i="15" s="1"/>
  <c r="A658" i="15"/>
  <c r="Y657" i="15"/>
  <c r="U657" i="15"/>
  <c r="S657" i="15"/>
  <c r="F657" i="15"/>
  <c r="E657" i="15"/>
  <c r="D657" i="15"/>
  <c r="W657" i="15" s="1"/>
  <c r="B657" i="15"/>
  <c r="A657" i="15"/>
  <c r="T656" i="15"/>
  <c r="S656" i="15"/>
  <c r="Q656" i="15"/>
  <c r="P656" i="15"/>
  <c r="M656" i="15"/>
  <c r="J656" i="15"/>
  <c r="I656" i="15"/>
  <c r="H656" i="15"/>
  <c r="G656" i="15"/>
  <c r="F656" i="15"/>
  <c r="E656" i="15"/>
  <c r="L656" i="15" s="1"/>
  <c r="D656" i="15"/>
  <c r="U656" i="15" s="1"/>
  <c r="B656" i="15"/>
  <c r="Y656" i="15" s="1"/>
  <c r="A656" i="15"/>
  <c r="Y655" i="15"/>
  <c r="W655" i="15"/>
  <c r="V655" i="15"/>
  <c r="T655" i="15"/>
  <c r="S655" i="15"/>
  <c r="P655" i="15"/>
  <c r="O655" i="15"/>
  <c r="J655" i="15"/>
  <c r="I655" i="15"/>
  <c r="H655" i="15"/>
  <c r="G655" i="15"/>
  <c r="F655" i="15"/>
  <c r="E655" i="15"/>
  <c r="N655" i="15" s="1"/>
  <c r="D655" i="15"/>
  <c r="U655" i="15" s="1"/>
  <c r="B655" i="15"/>
  <c r="A655" i="15"/>
  <c r="W654" i="15"/>
  <c r="V654" i="15"/>
  <c r="T654" i="15"/>
  <c r="S654" i="15"/>
  <c r="M654" i="15"/>
  <c r="F654" i="15"/>
  <c r="E654" i="15"/>
  <c r="D654" i="15"/>
  <c r="U654" i="15" s="1"/>
  <c r="B654" i="15"/>
  <c r="Y654" i="15" s="1"/>
  <c r="A654" i="15"/>
  <c r="U653" i="15"/>
  <c r="S653" i="15"/>
  <c r="Q653" i="15"/>
  <c r="N653" i="15"/>
  <c r="L653" i="15"/>
  <c r="K653" i="15"/>
  <c r="F653" i="15"/>
  <c r="E653" i="15"/>
  <c r="P653" i="15" s="1"/>
  <c r="D653" i="15"/>
  <c r="B653" i="15"/>
  <c r="Y653" i="15" s="1"/>
  <c r="A653" i="15"/>
  <c r="Y652" i="15"/>
  <c r="S652" i="15"/>
  <c r="Q652" i="15"/>
  <c r="P652" i="15"/>
  <c r="O652" i="15"/>
  <c r="L652" i="15"/>
  <c r="J652" i="15"/>
  <c r="I652" i="15"/>
  <c r="H652" i="15"/>
  <c r="G652" i="15"/>
  <c r="F652" i="15"/>
  <c r="E652" i="15"/>
  <c r="N652" i="15" s="1"/>
  <c r="D652" i="15"/>
  <c r="W652" i="15" s="1"/>
  <c r="B652" i="15"/>
  <c r="A652" i="15"/>
  <c r="Y651" i="15"/>
  <c r="W651" i="15"/>
  <c r="V651" i="15"/>
  <c r="T651" i="15"/>
  <c r="S651" i="15"/>
  <c r="M651" i="15"/>
  <c r="J651" i="15"/>
  <c r="I651" i="15"/>
  <c r="H651" i="15"/>
  <c r="G651" i="15"/>
  <c r="F651" i="15"/>
  <c r="E651" i="15"/>
  <c r="O651" i="15" s="1"/>
  <c r="D651" i="15"/>
  <c r="U651" i="15" s="1"/>
  <c r="B651" i="15"/>
  <c r="A651" i="15"/>
  <c r="W650" i="15"/>
  <c r="V650" i="15"/>
  <c r="T650" i="15"/>
  <c r="S650" i="15"/>
  <c r="N650" i="15"/>
  <c r="K650" i="15"/>
  <c r="F650" i="15"/>
  <c r="E650" i="15"/>
  <c r="D650" i="15"/>
  <c r="U650" i="15" s="1"/>
  <c r="B650" i="15"/>
  <c r="Y650" i="15" s="1"/>
  <c r="A650" i="15"/>
  <c r="S649" i="15"/>
  <c r="Q649" i="15"/>
  <c r="N649" i="15"/>
  <c r="L649" i="15"/>
  <c r="K649" i="15"/>
  <c r="F649" i="15"/>
  <c r="E649" i="15"/>
  <c r="P649" i="15" s="1"/>
  <c r="D649" i="15"/>
  <c r="B649" i="15"/>
  <c r="Y649" i="15" s="1"/>
  <c r="A649" i="15"/>
  <c r="Y648" i="15"/>
  <c r="S648" i="15"/>
  <c r="Q648" i="15"/>
  <c r="P648" i="15"/>
  <c r="O648" i="15"/>
  <c r="L648" i="15"/>
  <c r="J648" i="15"/>
  <c r="I648" i="15"/>
  <c r="H648" i="15"/>
  <c r="G648" i="15"/>
  <c r="F648" i="15"/>
  <c r="E648" i="15"/>
  <c r="N648" i="15" s="1"/>
  <c r="D648" i="15"/>
  <c r="W648" i="15" s="1"/>
  <c r="B648" i="15"/>
  <c r="A648" i="15"/>
  <c r="Y647" i="15"/>
  <c r="W647" i="15"/>
  <c r="V647" i="15"/>
  <c r="T647" i="15"/>
  <c r="S647" i="15"/>
  <c r="O647" i="15"/>
  <c r="M647" i="15"/>
  <c r="J647" i="15"/>
  <c r="I647" i="15"/>
  <c r="H647" i="15"/>
  <c r="G647" i="15"/>
  <c r="F647" i="15"/>
  <c r="E647" i="15"/>
  <c r="D647" i="15"/>
  <c r="U647" i="15" s="1"/>
  <c r="B647" i="15"/>
  <c r="A647" i="15"/>
  <c r="W646" i="15"/>
  <c r="V646" i="15"/>
  <c r="T646" i="15"/>
  <c r="S646" i="15"/>
  <c r="M646" i="15"/>
  <c r="K646" i="15"/>
  <c r="F646" i="15"/>
  <c r="E646" i="15"/>
  <c r="D646" i="15"/>
  <c r="U646" i="15" s="1"/>
  <c r="B646" i="15"/>
  <c r="Y646" i="15" s="1"/>
  <c r="A646" i="15"/>
  <c r="S645" i="15"/>
  <c r="Q645" i="15"/>
  <c r="N645" i="15"/>
  <c r="L645" i="15"/>
  <c r="K645" i="15"/>
  <c r="F645" i="15"/>
  <c r="E645" i="15"/>
  <c r="P645" i="15" s="1"/>
  <c r="D645" i="15"/>
  <c r="B645" i="15"/>
  <c r="Y645" i="15" s="1"/>
  <c r="A645" i="15"/>
  <c r="Y644" i="15"/>
  <c r="S644" i="15"/>
  <c r="Q644" i="15"/>
  <c r="P644" i="15"/>
  <c r="O644" i="15"/>
  <c r="L644" i="15"/>
  <c r="J644" i="15"/>
  <c r="I644" i="15"/>
  <c r="H644" i="15"/>
  <c r="G644" i="15"/>
  <c r="F644" i="15"/>
  <c r="E644" i="15"/>
  <c r="N644" i="15" s="1"/>
  <c r="D644" i="15"/>
  <c r="W644" i="15" s="1"/>
  <c r="B644" i="15"/>
  <c r="A644" i="15"/>
  <c r="Y643" i="15"/>
  <c r="W643" i="15"/>
  <c r="V643" i="15"/>
  <c r="T643" i="15"/>
  <c r="S643" i="15"/>
  <c r="O643" i="15"/>
  <c r="J643" i="15"/>
  <c r="I643" i="15"/>
  <c r="H643" i="15"/>
  <c r="G643" i="15"/>
  <c r="F643" i="15"/>
  <c r="E643" i="15"/>
  <c r="M643" i="15" s="1"/>
  <c r="D643" i="15"/>
  <c r="U643" i="15" s="1"/>
  <c r="B643" i="15"/>
  <c r="A643" i="15"/>
  <c r="W642" i="15"/>
  <c r="V642" i="15"/>
  <c r="T642" i="15"/>
  <c r="S642" i="15"/>
  <c r="F642" i="15"/>
  <c r="E642" i="15"/>
  <c r="D642" i="15"/>
  <c r="U642" i="15" s="1"/>
  <c r="B642" i="15"/>
  <c r="Y642" i="15" s="1"/>
  <c r="A642" i="15"/>
  <c r="U641" i="15"/>
  <c r="T641" i="15"/>
  <c r="S641" i="15"/>
  <c r="Q641" i="15"/>
  <c r="N641" i="15"/>
  <c r="L641" i="15"/>
  <c r="K641" i="15"/>
  <c r="F641" i="15"/>
  <c r="E641" i="15"/>
  <c r="P641" i="15" s="1"/>
  <c r="D641" i="15"/>
  <c r="B641" i="15"/>
  <c r="Y641" i="15" s="1"/>
  <c r="A641" i="15"/>
  <c r="Y640" i="15"/>
  <c r="S640" i="15"/>
  <c r="Q640" i="15"/>
  <c r="P640" i="15"/>
  <c r="O640" i="15"/>
  <c r="L640" i="15"/>
  <c r="K640" i="15"/>
  <c r="J640" i="15"/>
  <c r="I640" i="15"/>
  <c r="H640" i="15"/>
  <c r="G640" i="15"/>
  <c r="F640" i="15"/>
  <c r="E640" i="15"/>
  <c r="N640" i="15" s="1"/>
  <c r="D640" i="15"/>
  <c r="W640" i="15" s="1"/>
  <c r="B640" i="15"/>
  <c r="A640" i="15"/>
  <c r="Y639" i="15"/>
  <c r="W639" i="15"/>
  <c r="V639" i="15"/>
  <c r="T639" i="15"/>
  <c r="S639" i="15"/>
  <c r="O639" i="15"/>
  <c r="M639" i="15"/>
  <c r="J639" i="15"/>
  <c r="I639" i="15"/>
  <c r="H639" i="15"/>
  <c r="G639" i="15"/>
  <c r="F639" i="15"/>
  <c r="E639" i="15"/>
  <c r="D639" i="15"/>
  <c r="U639" i="15" s="1"/>
  <c r="B639" i="15"/>
  <c r="A639" i="15"/>
  <c r="W638" i="15"/>
  <c r="V638" i="15"/>
  <c r="T638" i="15"/>
  <c r="S638" i="15"/>
  <c r="N638" i="15"/>
  <c r="M638" i="15"/>
  <c r="K638" i="15"/>
  <c r="F638" i="15"/>
  <c r="E638" i="15"/>
  <c r="D638" i="15"/>
  <c r="U638" i="15" s="1"/>
  <c r="B638" i="15"/>
  <c r="Y638" i="15" s="1"/>
  <c r="A638" i="15"/>
  <c r="S637" i="15"/>
  <c r="Q637" i="15"/>
  <c r="N637" i="15"/>
  <c r="L637" i="15"/>
  <c r="K637" i="15"/>
  <c r="F637" i="15"/>
  <c r="E637" i="15"/>
  <c r="P637" i="15" s="1"/>
  <c r="D637" i="15"/>
  <c r="B637" i="15"/>
  <c r="Y637" i="15" s="1"/>
  <c r="A637" i="15"/>
  <c r="Y636" i="15"/>
  <c r="S636" i="15"/>
  <c r="Q636" i="15"/>
  <c r="P636" i="15"/>
  <c r="O636" i="15"/>
  <c r="L636" i="15"/>
  <c r="K636" i="15"/>
  <c r="J636" i="15"/>
  <c r="I636" i="15"/>
  <c r="H636" i="15"/>
  <c r="G636" i="15"/>
  <c r="F636" i="15"/>
  <c r="E636" i="15"/>
  <c r="N636" i="15" s="1"/>
  <c r="D636" i="15"/>
  <c r="W636" i="15" s="1"/>
  <c r="B636" i="15"/>
  <c r="A636" i="15"/>
  <c r="Y635" i="15"/>
  <c r="W635" i="15"/>
  <c r="V635" i="15"/>
  <c r="T635" i="15"/>
  <c r="S635" i="15"/>
  <c r="P635" i="15"/>
  <c r="J635" i="15"/>
  <c r="I635" i="15"/>
  <c r="H635" i="15"/>
  <c r="G635" i="15"/>
  <c r="F635" i="15"/>
  <c r="E635" i="15"/>
  <c r="N635" i="15" s="1"/>
  <c r="D635" i="15"/>
  <c r="U635" i="15" s="1"/>
  <c r="B635" i="15"/>
  <c r="A635" i="15"/>
  <c r="T634" i="15"/>
  <c r="S634" i="15"/>
  <c r="F634" i="15"/>
  <c r="E634" i="15"/>
  <c r="D634" i="15"/>
  <c r="W634" i="15" s="1"/>
  <c r="B634" i="15"/>
  <c r="Y634" i="15" s="1"/>
  <c r="A634" i="15"/>
  <c r="S633" i="15"/>
  <c r="Q633" i="15"/>
  <c r="N633" i="15"/>
  <c r="L633" i="15"/>
  <c r="K633" i="15"/>
  <c r="F633" i="15"/>
  <c r="E633" i="15"/>
  <c r="P633" i="15" s="1"/>
  <c r="D633" i="15"/>
  <c r="B633" i="15"/>
  <c r="Y633" i="15" s="1"/>
  <c r="A633" i="15"/>
  <c r="Y632" i="15"/>
  <c r="S632" i="15"/>
  <c r="Q632" i="15"/>
  <c r="P632" i="15"/>
  <c r="O632" i="15"/>
  <c r="L632" i="15"/>
  <c r="K632" i="15"/>
  <c r="F632" i="15"/>
  <c r="E632" i="15"/>
  <c r="N632" i="15" s="1"/>
  <c r="D632" i="15"/>
  <c r="J632" i="15" s="1"/>
  <c r="B632" i="15"/>
  <c r="A632" i="15"/>
  <c r="Y631" i="15"/>
  <c r="W631" i="15"/>
  <c r="V631" i="15"/>
  <c r="T631" i="15"/>
  <c r="S631" i="15"/>
  <c r="P631" i="15"/>
  <c r="M631" i="15"/>
  <c r="J631" i="15"/>
  <c r="I631" i="15"/>
  <c r="H631" i="15"/>
  <c r="G631" i="15"/>
  <c r="F631" i="15"/>
  <c r="E631" i="15"/>
  <c r="N631" i="15" s="1"/>
  <c r="D631" i="15"/>
  <c r="U631" i="15" s="1"/>
  <c r="B631" i="15"/>
  <c r="A631" i="15"/>
  <c r="W630" i="15"/>
  <c r="V630" i="15"/>
  <c r="U630" i="15"/>
  <c r="T630" i="15"/>
  <c r="S630" i="15"/>
  <c r="N630" i="15"/>
  <c r="M630" i="15"/>
  <c r="K630" i="15"/>
  <c r="H630" i="15"/>
  <c r="F630" i="15"/>
  <c r="E630" i="15"/>
  <c r="P630" i="15" s="1"/>
  <c r="D630" i="15"/>
  <c r="B630" i="15"/>
  <c r="Y630" i="15" s="1"/>
  <c r="A630" i="15"/>
  <c r="U629" i="15"/>
  <c r="T629" i="15"/>
  <c r="S629" i="15"/>
  <c r="Q629" i="15"/>
  <c r="N629" i="15"/>
  <c r="L629" i="15"/>
  <c r="K629" i="15"/>
  <c r="I629" i="15"/>
  <c r="F629" i="15"/>
  <c r="E629" i="15"/>
  <c r="P629" i="15" s="1"/>
  <c r="D629" i="15"/>
  <c r="W629" i="15" s="1"/>
  <c r="B629" i="15"/>
  <c r="Y629" i="15" s="1"/>
  <c r="A629" i="15"/>
  <c r="Y628" i="15"/>
  <c r="U628" i="15"/>
  <c r="S628" i="15"/>
  <c r="Q628" i="15"/>
  <c r="P628" i="15"/>
  <c r="O628" i="15"/>
  <c r="L628" i="15"/>
  <c r="K628" i="15"/>
  <c r="J628" i="15"/>
  <c r="I628" i="15"/>
  <c r="H628" i="15"/>
  <c r="G628" i="15"/>
  <c r="F628" i="15"/>
  <c r="E628" i="15"/>
  <c r="N628" i="15" s="1"/>
  <c r="D628" i="15"/>
  <c r="B628" i="15"/>
  <c r="A628" i="15"/>
  <c r="Y627" i="15"/>
  <c r="W627" i="15"/>
  <c r="V627" i="15"/>
  <c r="T627" i="15"/>
  <c r="S627" i="15"/>
  <c r="J627" i="15"/>
  <c r="I627" i="15"/>
  <c r="H627" i="15"/>
  <c r="G627" i="15"/>
  <c r="F627" i="15"/>
  <c r="E627" i="15"/>
  <c r="N627" i="15" s="1"/>
  <c r="D627" i="15"/>
  <c r="U627" i="15" s="1"/>
  <c r="B627" i="15"/>
  <c r="A627" i="15"/>
  <c r="W626" i="15"/>
  <c r="V626" i="15"/>
  <c r="S626" i="15"/>
  <c r="P626" i="15"/>
  <c r="N626" i="15"/>
  <c r="M626" i="15"/>
  <c r="L626" i="15"/>
  <c r="K626" i="15"/>
  <c r="G626" i="15"/>
  <c r="F626" i="15"/>
  <c r="E626" i="15"/>
  <c r="Q626" i="15" s="1"/>
  <c r="D626" i="15"/>
  <c r="B626" i="15"/>
  <c r="Y626" i="15" s="1"/>
  <c r="A626" i="15"/>
  <c r="S625" i="15"/>
  <c r="N625" i="15"/>
  <c r="M625" i="15"/>
  <c r="F625" i="15"/>
  <c r="E625" i="15"/>
  <c r="D625" i="15"/>
  <c r="B625" i="15"/>
  <c r="Y625" i="15" s="1"/>
  <c r="A625" i="15"/>
  <c r="U624" i="15"/>
  <c r="T624" i="15"/>
  <c r="S624" i="15"/>
  <c r="Q624" i="15"/>
  <c r="P624" i="15"/>
  <c r="O624" i="15"/>
  <c r="L624" i="15"/>
  <c r="K624" i="15"/>
  <c r="J624" i="15"/>
  <c r="I624" i="15"/>
  <c r="G624" i="15"/>
  <c r="F624" i="15"/>
  <c r="E624" i="15"/>
  <c r="N624" i="15" s="1"/>
  <c r="D624" i="15"/>
  <c r="H624" i="15" s="1"/>
  <c r="B624" i="15"/>
  <c r="Y624" i="15" s="1"/>
  <c r="A624" i="15"/>
  <c r="Y623" i="15"/>
  <c r="W623" i="15"/>
  <c r="V623" i="15"/>
  <c r="T623" i="15"/>
  <c r="S623" i="15"/>
  <c r="J623" i="15"/>
  <c r="I623" i="15"/>
  <c r="H623" i="15"/>
  <c r="G623" i="15"/>
  <c r="F623" i="15"/>
  <c r="E623" i="15"/>
  <c r="L623" i="15" s="1"/>
  <c r="D623" i="15"/>
  <c r="U623" i="15" s="1"/>
  <c r="B623" i="15"/>
  <c r="A623" i="15"/>
  <c r="Y622" i="15"/>
  <c r="W622" i="15"/>
  <c r="U622" i="15"/>
  <c r="T622" i="15"/>
  <c r="S622" i="15"/>
  <c r="Q622" i="15"/>
  <c r="P622" i="15"/>
  <c r="O622" i="15"/>
  <c r="L622" i="15"/>
  <c r="K622" i="15"/>
  <c r="I622" i="15"/>
  <c r="H622" i="15"/>
  <c r="G622" i="15"/>
  <c r="F622" i="15"/>
  <c r="E622" i="15"/>
  <c r="N622" i="15" s="1"/>
  <c r="D622" i="15"/>
  <c r="J622" i="15" s="1"/>
  <c r="B622" i="15"/>
  <c r="A622" i="15"/>
  <c r="V621" i="15"/>
  <c r="U621" i="15"/>
  <c r="S621" i="15"/>
  <c r="Q621" i="15"/>
  <c r="O621" i="15"/>
  <c r="M621" i="15"/>
  <c r="L621" i="15"/>
  <c r="K621" i="15"/>
  <c r="G621" i="15"/>
  <c r="F621" i="15"/>
  <c r="E621" i="15"/>
  <c r="P621" i="15" s="1"/>
  <c r="D621" i="15"/>
  <c r="H621" i="15" s="1"/>
  <c r="B621" i="15"/>
  <c r="Y621" i="15" s="1"/>
  <c r="A621" i="15"/>
  <c r="U620" i="15"/>
  <c r="T620" i="15"/>
  <c r="S620" i="15"/>
  <c r="Q620" i="15"/>
  <c r="P620" i="15"/>
  <c r="O620" i="15"/>
  <c r="K620" i="15"/>
  <c r="J620" i="15"/>
  <c r="I620" i="15"/>
  <c r="H620" i="15"/>
  <c r="G620" i="15"/>
  <c r="F620" i="15"/>
  <c r="E620" i="15"/>
  <c r="N620" i="15" s="1"/>
  <c r="D620" i="15"/>
  <c r="W620" i="15" s="1"/>
  <c r="B620" i="15"/>
  <c r="Y620" i="15" s="1"/>
  <c r="A620" i="15"/>
  <c r="W619" i="15"/>
  <c r="V619" i="15"/>
  <c r="T619" i="15"/>
  <c r="S619" i="15"/>
  <c r="P619" i="15"/>
  <c r="O619" i="15"/>
  <c r="M619" i="15"/>
  <c r="K619" i="15"/>
  <c r="J619" i="15"/>
  <c r="I619" i="15"/>
  <c r="H619" i="15"/>
  <c r="G619" i="15"/>
  <c r="F619" i="15"/>
  <c r="E619" i="15"/>
  <c r="L619" i="15" s="1"/>
  <c r="D619" i="15"/>
  <c r="U619" i="15" s="1"/>
  <c r="B619" i="15"/>
  <c r="Y619" i="15" s="1"/>
  <c r="A619" i="15"/>
  <c r="S618" i="15"/>
  <c r="Q618" i="15"/>
  <c r="P618" i="15"/>
  <c r="O618" i="15"/>
  <c r="M618" i="15"/>
  <c r="L618" i="15"/>
  <c r="K618" i="15"/>
  <c r="H618" i="15"/>
  <c r="G618" i="15"/>
  <c r="F618" i="15"/>
  <c r="E618" i="15"/>
  <c r="N618" i="15" s="1"/>
  <c r="D618" i="15"/>
  <c r="J618" i="15" s="1"/>
  <c r="B618" i="15"/>
  <c r="Y618" i="15" s="1"/>
  <c r="A618" i="15"/>
  <c r="S617" i="15"/>
  <c r="Q617" i="15"/>
  <c r="M617" i="15"/>
  <c r="L617" i="15"/>
  <c r="F617" i="15"/>
  <c r="E617" i="15"/>
  <c r="P617" i="15" s="1"/>
  <c r="D617" i="15"/>
  <c r="W617" i="15" s="1"/>
  <c r="B617" i="15"/>
  <c r="Y617" i="15" s="1"/>
  <c r="A617" i="15"/>
  <c r="S616" i="15"/>
  <c r="Q616" i="15"/>
  <c r="P616" i="15"/>
  <c r="O616" i="15"/>
  <c r="L616" i="15"/>
  <c r="K616" i="15"/>
  <c r="H616" i="15"/>
  <c r="G616" i="15"/>
  <c r="F616" i="15"/>
  <c r="E616" i="15"/>
  <c r="N616" i="15" s="1"/>
  <c r="D616" i="15"/>
  <c r="W616" i="15" s="1"/>
  <c r="B616" i="15"/>
  <c r="Y616" i="15" s="1"/>
  <c r="A616" i="15"/>
  <c r="W615" i="15"/>
  <c r="V615" i="15"/>
  <c r="T615" i="15"/>
  <c r="S615" i="15"/>
  <c r="Q615" i="15"/>
  <c r="P615" i="15"/>
  <c r="M615" i="15"/>
  <c r="K615" i="15"/>
  <c r="J615" i="15"/>
  <c r="I615" i="15"/>
  <c r="H615" i="15"/>
  <c r="G615" i="15"/>
  <c r="F615" i="15"/>
  <c r="E615" i="15"/>
  <c r="L615" i="15" s="1"/>
  <c r="D615" i="15"/>
  <c r="U615" i="15" s="1"/>
  <c r="B615" i="15"/>
  <c r="Y615" i="15" s="1"/>
  <c r="A615" i="15"/>
  <c r="S614" i="15"/>
  <c r="Q614" i="15"/>
  <c r="I614" i="15"/>
  <c r="H614" i="15"/>
  <c r="F614" i="15"/>
  <c r="E614" i="15"/>
  <c r="P614" i="15" s="1"/>
  <c r="D614" i="15"/>
  <c r="J614" i="15" s="1"/>
  <c r="B614" i="15"/>
  <c r="Y614" i="15" s="1"/>
  <c r="A614" i="15"/>
  <c r="Y613" i="15"/>
  <c r="S613" i="15"/>
  <c r="F613" i="15"/>
  <c r="E613" i="15"/>
  <c r="D613" i="15"/>
  <c r="H613" i="15" s="1"/>
  <c r="B613" i="15"/>
  <c r="A613" i="15"/>
  <c r="Y612" i="15"/>
  <c r="S612" i="15"/>
  <c r="Q612" i="15"/>
  <c r="I612" i="15"/>
  <c r="H612" i="15"/>
  <c r="F612" i="15"/>
  <c r="E612" i="15"/>
  <c r="N612" i="15" s="1"/>
  <c r="D612" i="15"/>
  <c r="W612" i="15" s="1"/>
  <c r="B612" i="15"/>
  <c r="A612" i="15"/>
  <c r="Y611" i="15"/>
  <c r="W611" i="15"/>
  <c r="V611" i="15"/>
  <c r="T611" i="15"/>
  <c r="S611" i="15"/>
  <c r="J611" i="15"/>
  <c r="I611" i="15"/>
  <c r="H611" i="15"/>
  <c r="G611" i="15"/>
  <c r="F611" i="15"/>
  <c r="E611" i="15"/>
  <c r="N611" i="15" s="1"/>
  <c r="D611" i="15"/>
  <c r="U611" i="15" s="1"/>
  <c r="B611" i="15"/>
  <c r="A611" i="15"/>
  <c r="Y610" i="15"/>
  <c r="W610" i="15"/>
  <c r="U610" i="15"/>
  <c r="T610" i="15"/>
  <c r="S610" i="15"/>
  <c r="O610" i="15"/>
  <c r="K610" i="15"/>
  <c r="I610" i="15"/>
  <c r="H610" i="15"/>
  <c r="F610" i="15"/>
  <c r="E610" i="15"/>
  <c r="Q610" i="15" s="1"/>
  <c r="D610" i="15"/>
  <c r="J610" i="15" s="1"/>
  <c r="B610" i="15"/>
  <c r="A610" i="15"/>
  <c r="Y609" i="15"/>
  <c r="U609" i="15"/>
  <c r="T609" i="15"/>
  <c r="S609" i="15"/>
  <c r="O609" i="15"/>
  <c r="J609" i="15"/>
  <c r="G609" i="15"/>
  <c r="F609" i="15"/>
  <c r="E609" i="15"/>
  <c r="P609" i="15" s="1"/>
  <c r="D609" i="15"/>
  <c r="H609" i="15" s="1"/>
  <c r="B609" i="15"/>
  <c r="A609" i="15"/>
  <c r="T608" i="15"/>
  <c r="S608" i="15"/>
  <c r="Q608" i="15"/>
  <c r="O608" i="15"/>
  <c r="N608" i="15"/>
  <c r="L608" i="15"/>
  <c r="K608" i="15"/>
  <c r="J608" i="15"/>
  <c r="G608" i="15"/>
  <c r="F608" i="15"/>
  <c r="E608" i="15"/>
  <c r="P608" i="15" s="1"/>
  <c r="D608" i="15"/>
  <c r="W608" i="15" s="1"/>
  <c r="B608" i="15"/>
  <c r="Y608" i="15" s="1"/>
  <c r="A608" i="15"/>
  <c r="Y607" i="15"/>
  <c r="V607" i="15"/>
  <c r="S607" i="15"/>
  <c r="Q607" i="15"/>
  <c r="P607" i="15"/>
  <c r="I607" i="15"/>
  <c r="H607" i="15"/>
  <c r="F607" i="15"/>
  <c r="E607" i="15"/>
  <c r="O607" i="15" s="1"/>
  <c r="D607" i="15"/>
  <c r="G607" i="15" s="1"/>
  <c r="B607" i="15"/>
  <c r="A607" i="15"/>
  <c r="Y606" i="15"/>
  <c r="W606" i="15"/>
  <c r="V606" i="15"/>
  <c r="T606" i="15"/>
  <c r="S606" i="15"/>
  <c r="P606" i="15"/>
  <c r="O606" i="15"/>
  <c r="N606" i="15"/>
  <c r="K606" i="15"/>
  <c r="J606" i="15"/>
  <c r="I606" i="15"/>
  <c r="H606" i="15"/>
  <c r="G606" i="15"/>
  <c r="F606" i="15"/>
  <c r="E606" i="15"/>
  <c r="M606" i="15" s="1"/>
  <c r="D606" i="15"/>
  <c r="U606" i="15" s="1"/>
  <c r="B606" i="15"/>
  <c r="A606" i="15"/>
  <c r="S605" i="15"/>
  <c r="F605" i="15"/>
  <c r="E605" i="15"/>
  <c r="D605" i="15"/>
  <c r="V605" i="15" s="1"/>
  <c r="B605" i="15"/>
  <c r="Y605" i="15" s="1"/>
  <c r="A605" i="15"/>
  <c r="W604" i="15"/>
  <c r="T604" i="15"/>
  <c r="S604" i="15"/>
  <c r="Q604" i="15"/>
  <c r="O604" i="15"/>
  <c r="N604" i="15"/>
  <c r="L604" i="15"/>
  <c r="K604" i="15"/>
  <c r="J604" i="15"/>
  <c r="G604" i="15"/>
  <c r="F604" i="15"/>
  <c r="E604" i="15"/>
  <c r="P604" i="15" s="1"/>
  <c r="D604" i="15"/>
  <c r="I604" i="15" s="1"/>
  <c r="B604" i="15"/>
  <c r="Y604" i="15" s="1"/>
  <c r="A604" i="15"/>
  <c r="Y603" i="15"/>
  <c r="V603" i="15"/>
  <c r="S603" i="15"/>
  <c r="Q603" i="15"/>
  <c r="P603" i="15"/>
  <c r="I603" i="15"/>
  <c r="H603" i="15"/>
  <c r="F603" i="15"/>
  <c r="E603" i="15"/>
  <c r="O603" i="15" s="1"/>
  <c r="D603" i="15"/>
  <c r="G603" i="15" s="1"/>
  <c r="B603" i="15"/>
  <c r="A603" i="15"/>
  <c r="Y602" i="15"/>
  <c r="W602" i="15"/>
  <c r="V602" i="15"/>
  <c r="T602" i="15"/>
  <c r="S602" i="15"/>
  <c r="O602" i="15"/>
  <c r="N602" i="15"/>
  <c r="K602" i="15"/>
  <c r="J602" i="15"/>
  <c r="I602" i="15"/>
  <c r="H602" i="15"/>
  <c r="G602" i="15"/>
  <c r="F602" i="15"/>
  <c r="E602" i="15"/>
  <c r="M602" i="15" s="1"/>
  <c r="D602" i="15"/>
  <c r="U602" i="15" s="1"/>
  <c r="B602" i="15"/>
  <c r="A602" i="15"/>
  <c r="U601" i="15"/>
  <c r="S601" i="15"/>
  <c r="M601" i="15"/>
  <c r="L601" i="15"/>
  <c r="F601" i="15"/>
  <c r="E601" i="15"/>
  <c r="D601" i="15"/>
  <c r="V601" i="15" s="1"/>
  <c r="B601" i="15"/>
  <c r="Y601" i="15" s="1"/>
  <c r="A601" i="15"/>
  <c r="W600" i="15"/>
  <c r="T600" i="15"/>
  <c r="S600" i="15"/>
  <c r="Q600" i="15"/>
  <c r="O600" i="15"/>
  <c r="N600" i="15"/>
  <c r="L600" i="15"/>
  <c r="K600" i="15"/>
  <c r="J600" i="15"/>
  <c r="I600" i="15"/>
  <c r="G600" i="15"/>
  <c r="F600" i="15"/>
  <c r="E600" i="15"/>
  <c r="P600" i="15" s="1"/>
  <c r="D600" i="15"/>
  <c r="H600" i="15" s="1"/>
  <c r="B600" i="15"/>
  <c r="Y600" i="15" s="1"/>
  <c r="A600" i="15"/>
  <c r="Y599" i="15"/>
  <c r="V599" i="15"/>
  <c r="S599" i="15"/>
  <c r="Q599" i="15"/>
  <c r="P599" i="15"/>
  <c r="I599" i="15"/>
  <c r="H599" i="15"/>
  <c r="F599" i="15"/>
  <c r="E599" i="15"/>
  <c r="O599" i="15" s="1"/>
  <c r="D599" i="15"/>
  <c r="G599" i="15" s="1"/>
  <c r="B599" i="15"/>
  <c r="A599" i="15"/>
  <c r="Y598" i="15"/>
  <c r="W598" i="15"/>
  <c r="V598" i="15"/>
  <c r="T598" i="15"/>
  <c r="S598" i="15"/>
  <c r="O598" i="15"/>
  <c r="N598" i="15"/>
  <c r="K598" i="15"/>
  <c r="J598" i="15"/>
  <c r="I598" i="15"/>
  <c r="H598" i="15"/>
  <c r="G598" i="15"/>
  <c r="F598" i="15"/>
  <c r="E598" i="15"/>
  <c r="M598" i="15" s="1"/>
  <c r="D598" i="15"/>
  <c r="U598" i="15" s="1"/>
  <c r="B598" i="15"/>
  <c r="A598" i="15"/>
  <c r="V597" i="15"/>
  <c r="U597" i="15"/>
  <c r="S597" i="15"/>
  <c r="M597" i="15"/>
  <c r="L597" i="15"/>
  <c r="F597" i="15"/>
  <c r="E597" i="15"/>
  <c r="D597" i="15"/>
  <c r="B597" i="15"/>
  <c r="Y597" i="15" s="1"/>
  <c r="A597" i="15"/>
  <c r="W596" i="15"/>
  <c r="T596" i="15"/>
  <c r="S596" i="15"/>
  <c r="Q596" i="15"/>
  <c r="O596" i="15"/>
  <c r="N596" i="15"/>
  <c r="L596" i="15"/>
  <c r="K596" i="15"/>
  <c r="J596" i="15"/>
  <c r="I596" i="15"/>
  <c r="G596" i="15"/>
  <c r="F596" i="15"/>
  <c r="E596" i="15"/>
  <c r="P596" i="15" s="1"/>
  <c r="D596" i="15"/>
  <c r="H596" i="15" s="1"/>
  <c r="B596" i="15"/>
  <c r="Y596" i="15" s="1"/>
  <c r="A596" i="15"/>
  <c r="Y595" i="15"/>
  <c r="V595" i="15"/>
  <c r="S595" i="15"/>
  <c r="I595" i="15"/>
  <c r="H595" i="15"/>
  <c r="F595" i="15"/>
  <c r="E595" i="15"/>
  <c r="D595" i="15"/>
  <c r="G595" i="15" s="1"/>
  <c r="B595" i="15"/>
  <c r="A595" i="15"/>
  <c r="W594" i="15"/>
  <c r="V594" i="15"/>
  <c r="T594" i="15"/>
  <c r="S594" i="15"/>
  <c r="O594" i="15"/>
  <c r="N594" i="15"/>
  <c r="K594" i="15"/>
  <c r="J594" i="15"/>
  <c r="I594" i="15"/>
  <c r="H594" i="15"/>
  <c r="G594" i="15"/>
  <c r="F594" i="15"/>
  <c r="E594" i="15"/>
  <c r="M594" i="15" s="1"/>
  <c r="D594" i="15"/>
  <c r="U594" i="15" s="1"/>
  <c r="B594" i="15"/>
  <c r="Y594" i="15" s="1"/>
  <c r="A594" i="15"/>
  <c r="V593" i="15"/>
  <c r="S593" i="15"/>
  <c r="F593" i="15"/>
  <c r="E593" i="15"/>
  <c r="Q593" i="15" s="1"/>
  <c r="D593" i="15"/>
  <c r="B593" i="15"/>
  <c r="Y593" i="15" s="1"/>
  <c r="A593" i="15"/>
  <c r="W592" i="15"/>
  <c r="T592" i="15"/>
  <c r="S592" i="15"/>
  <c r="Q592" i="15"/>
  <c r="O592" i="15"/>
  <c r="N592" i="15"/>
  <c r="L592" i="15"/>
  <c r="K592" i="15"/>
  <c r="J592" i="15"/>
  <c r="I592" i="15"/>
  <c r="G592" i="15"/>
  <c r="F592" i="15"/>
  <c r="E592" i="15"/>
  <c r="P592" i="15" s="1"/>
  <c r="D592" i="15"/>
  <c r="H592" i="15" s="1"/>
  <c r="B592" i="15"/>
  <c r="Y592" i="15" s="1"/>
  <c r="A592" i="15"/>
  <c r="Y591" i="15"/>
  <c r="V591" i="15"/>
  <c r="S591" i="15"/>
  <c r="Q591" i="15"/>
  <c r="P591" i="15"/>
  <c r="M591" i="15"/>
  <c r="I591" i="15"/>
  <c r="H591" i="15"/>
  <c r="F591" i="15"/>
  <c r="E591" i="15"/>
  <c r="D591" i="15"/>
  <c r="G591" i="15" s="1"/>
  <c r="B591" i="15"/>
  <c r="A591" i="15"/>
  <c r="Y590" i="15"/>
  <c r="W590" i="15"/>
  <c r="V590" i="15"/>
  <c r="T590" i="15"/>
  <c r="S590" i="15"/>
  <c r="O590" i="15"/>
  <c r="N590" i="15"/>
  <c r="K590" i="15"/>
  <c r="J590" i="15"/>
  <c r="I590" i="15"/>
  <c r="H590" i="15"/>
  <c r="G590" i="15"/>
  <c r="F590" i="15"/>
  <c r="E590" i="15"/>
  <c r="M590" i="15" s="1"/>
  <c r="D590" i="15"/>
  <c r="U590" i="15" s="1"/>
  <c r="B590" i="15"/>
  <c r="A590" i="15"/>
  <c r="S589" i="15"/>
  <c r="L589" i="15"/>
  <c r="I589" i="15"/>
  <c r="F589" i="15"/>
  <c r="E589" i="15"/>
  <c r="D589" i="15"/>
  <c r="V589" i="15" s="1"/>
  <c r="B589" i="15"/>
  <c r="Y589" i="15" s="1"/>
  <c r="A589" i="15"/>
  <c r="W588" i="15"/>
  <c r="T588" i="15"/>
  <c r="S588" i="15"/>
  <c r="Q588" i="15"/>
  <c r="O588" i="15"/>
  <c r="N588" i="15"/>
  <c r="L588" i="15"/>
  <c r="K588" i="15"/>
  <c r="J588" i="15"/>
  <c r="I588" i="15"/>
  <c r="G588" i="15"/>
  <c r="F588" i="15"/>
  <c r="E588" i="15"/>
  <c r="P588" i="15" s="1"/>
  <c r="D588" i="15"/>
  <c r="H588" i="15" s="1"/>
  <c r="B588" i="15"/>
  <c r="Y588" i="15" s="1"/>
  <c r="A588" i="15"/>
  <c r="Y587" i="15"/>
  <c r="V587" i="15"/>
  <c r="S587" i="15"/>
  <c r="I587" i="15"/>
  <c r="H587" i="15"/>
  <c r="F587" i="15"/>
  <c r="E587" i="15"/>
  <c r="Q587" i="15" s="1"/>
  <c r="D587" i="15"/>
  <c r="G587" i="15" s="1"/>
  <c r="B587" i="15"/>
  <c r="A587" i="15"/>
  <c r="W586" i="15"/>
  <c r="V586" i="15"/>
  <c r="T586" i="15"/>
  <c r="S586" i="15"/>
  <c r="O586" i="15"/>
  <c r="N586" i="15"/>
  <c r="K586" i="15"/>
  <c r="J586" i="15"/>
  <c r="I586" i="15"/>
  <c r="H586" i="15"/>
  <c r="G586" i="15"/>
  <c r="F586" i="15"/>
  <c r="E586" i="15"/>
  <c r="M586" i="15" s="1"/>
  <c r="D586" i="15"/>
  <c r="U586" i="15" s="1"/>
  <c r="B586" i="15"/>
  <c r="Y586" i="15" s="1"/>
  <c r="A586" i="15"/>
  <c r="T585" i="15"/>
  <c r="S585" i="15"/>
  <c r="H585" i="15"/>
  <c r="F585" i="15"/>
  <c r="E585" i="15"/>
  <c r="P585" i="15" s="1"/>
  <c r="D585" i="15"/>
  <c r="B585" i="15"/>
  <c r="Y585" i="15" s="1"/>
  <c r="A585" i="15"/>
  <c r="Y584" i="15"/>
  <c r="W584" i="15"/>
  <c r="T584" i="15"/>
  <c r="S584" i="15"/>
  <c r="Q584" i="15"/>
  <c r="O584" i="15"/>
  <c r="N584" i="15"/>
  <c r="L584" i="15"/>
  <c r="K584" i="15"/>
  <c r="J584" i="15"/>
  <c r="I584" i="15"/>
  <c r="G584" i="15"/>
  <c r="F584" i="15"/>
  <c r="E584" i="15"/>
  <c r="P584" i="15" s="1"/>
  <c r="D584" i="15"/>
  <c r="H584" i="15" s="1"/>
  <c r="B584" i="15"/>
  <c r="A584" i="15"/>
  <c r="Y583" i="15"/>
  <c r="V583" i="15"/>
  <c r="U583" i="15"/>
  <c r="S583" i="15"/>
  <c r="I583" i="15"/>
  <c r="H583" i="15"/>
  <c r="G583" i="15"/>
  <c r="F583" i="15"/>
  <c r="E583" i="15"/>
  <c r="O583" i="15" s="1"/>
  <c r="D583" i="15"/>
  <c r="B583" i="15"/>
  <c r="A583" i="15"/>
  <c r="W582" i="15"/>
  <c r="V582" i="15"/>
  <c r="T582" i="15"/>
  <c r="S582" i="15"/>
  <c r="K582" i="15"/>
  <c r="J582" i="15"/>
  <c r="I582" i="15"/>
  <c r="H582" i="15"/>
  <c r="G582" i="15"/>
  <c r="F582" i="15"/>
  <c r="E582" i="15"/>
  <c r="M582" i="15" s="1"/>
  <c r="D582" i="15"/>
  <c r="U582" i="15" s="1"/>
  <c r="B582" i="15"/>
  <c r="Y582" i="15" s="1"/>
  <c r="A582" i="15"/>
  <c r="V581" i="15"/>
  <c r="U581" i="15"/>
  <c r="T581" i="15"/>
  <c r="S581" i="15"/>
  <c r="M581" i="15"/>
  <c r="L581" i="15"/>
  <c r="K581" i="15"/>
  <c r="I581" i="15"/>
  <c r="H581" i="15"/>
  <c r="F581" i="15"/>
  <c r="E581" i="15"/>
  <c r="P581" i="15" s="1"/>
  <c r="D581" i="15"/>
  <c r="B581" i="15"/>
  <c r="Y581" i="15" s="1"/>
  <c r="A581" i="15"/>
  <c r="Y580" i="15"/>
  <c r="W580" i="15"/>
  <c r="T580" i="15"/>
  <c r="S580" i="15"/>
  <c r="Q580" i="15"/>
  <c r="O580" i="15"/>
  <c r="N580" i="15"/>
  <c r="L580" i="15"/>
  <c r="K580" i="15"/>
  <c r="J580" i="15"/>
  <c r="I580" i="15"/>
  <c r="G580" i="15"/>
  <c r="F580" i="15"/>
  <c r="E580" i="15"/>
  <c r="P580" i="15" s="1"/>
  <c r="D580" i="15"/>
  <c r="H580" i="15" s="1"/>
  <c r="B580" i="15"/>
  <c r="A580" i="15"/>
  <c r="Y579" i="15"/>
  <c r="S579" i="15"/>
  <c r="M579" i="15"/>
  <c r="F579" i="15"/>
  <c r="E579" i="15"/>
  <c r="O579" i="15" s="1"/>
  <c r="D579" i="15"/>
  <c r="B579" i="15"/>
  <c r="A579" i="15"/>
  <c r="W578" i="15"/>
  <c r="V578" i="15"/>
  <c r="T578" i="15"/>
  <c r="S578" i="15"/>
  <c r="J578" i="15"/>
  <c r="I578" i="15"/>
  <c r="H578" i="15"/>
  <c r="G578" i="15"/>
  <c r="F578" i="15"/>
  <c r="E578" i="15"/>
  <c r="M578" i="15" s="1"/>
  <c r="D578" i="15"/>
  <c r="U578" i="15" s="1"/>
  <c r="B578" i="15"/>
  <c r="Y578" i="15" s="1"/>
  <c r="A578" i="15"/>
  <c r="T577" i="15"/>
  <c r="S577" i="15"/>
  <c r="H577" i="15"/>
  <c r="F577" i="15"/>
  <c r="E577" i="15"/>
  <c r="P577" i="15" s="1"/>
  <c r="D577" i="15"/>
  <c r="B577" i="15"/>
  <c r="Y577" i="15" s="1"/>
  <c r="A577" i="15"/>
  <c r="Y576" i="15"/>
  <c r="W576" i="15"/>
  <c r="T576" i="15"/>
  <c r="S576" i="15"/>
  <c r="Q576" i="15"/>
  <c r="O576" i="15"/>
  <c r="N576" i="15"/>
  <c r="L576" i="15"/>
  <c r="K576" i="15"/>
  <c r="J576" i="15"/>
  <c r="I576" i="15"/>
  <c r="G576" i="15"/>
  <c r="F576" i="15"/>
  <c r="E576" i="15"/>
  <c r="P576" i="15" s="1"/>
  <c r="D576" i="15"/>
  <c r="H576" i="15" s="1"/>
  <c r="B576" i="15"/>
  <c r="A576" i="15"/>
  <c r="Y575" i="15"/>
  <c r="V575" i="15"/>
  <c r="U575" i="15"/>
  <c r="S575" i="15"/>
  <c r="I575" i="15"/>
  <c r="H575" i="15"/>
  <c r="G575" i="15"/>
  <c r="F575" i="15"/>
  <c r="E575" i="15"/>
  <c r="O575" i="15" s="1"/>
  <c r="D575" i="15"/>
  <c r="B575" i="15"/>
  <c r="A575" i="15"/>
  <c r="W574" i="15"/>
  <c r="V574" i="15"/>
  <c r="T574" i="15"/>
  <c r="S574" i="15"/>
  <c r="K574" i="15"/>
  <c r="J574" i="15"/>
  <c r="I574" i="15"/>
  <c r="H574" i="15"/>
  <c r="G574" i="15"/>
  <c r="F574" i="15"/>
  <c r="E574" i="15"/>
  <c r="M574" i="15" s="1"/>
  <c r="D574" i="15"/>
  <c r="U574" i="15" s="1"/>
  <c r="B574" i="15"/>
  <c r="Y574" i="15" s="1"/>
  <c r="A574" i="15"/>
  <c r="V573" i="15"/>
  <c r="U573" i="15"/>
  <c r="T573" i="15"/>
  <c r="S573" i="15"/>
  <c r="M573" i="15"/>
  <c r="L573" i="15"/>
  <c r="K573" i="15"/>
  <c r="I573" i="15"/>
  <c r="H573" i="15"/>
  <c r="F573" i="15"/>
  <c r="E573" i="15"/>
  <c r="P573" i="15" s="1"/>
  <c r="D573" i="15"/>
  <c r="B573" i="15"/>
  <c r="Y573" i="15" s="1"/>
  <c r="A573" i="15"/>
  <c r="Y572" i="15"/>
  <c r="W572" i="15"/>
  <c r="T572" i="15"/>
  <c r="S572" i="15"/>
  <c r="Q572" i="15"/>
  <c r="O572" i="15"/>
  <c r="N572" i="15"/>
  <c r="L572" i="15"/>
  <c r="K572" i="15"/>
  <c r="J572" i="15"/>
  <c r="I572" i="15"/>
  <c r="G572" i="15"/>
  <c r="F572" i="15"/>
  <c r="E572" i="15"/>
  <c r="P572" i="15" s="1"/>
  <c r="D572" i="15"/>
  <c r="H572" i="15" s="1"/>
  <c r="B572" i="15"/>
  <c r="A572" i="15"/>
  <c r="Y571" i="15"/>
  <c r="V571" i="15"/>
  <c r="S571" i="15"/>
  <c r="M571" i="15"/>
  <c r="I571" i="15"/>
  <c r="F571" i="15"/>
  <c r="E571" i="15"/>
  <c r="O571" i="15" s="1"/>
  <c r="D571" i="15"/>
  <c r="B571" i="15"/>
  <c r="A571" i="15"/>
  <c r="W570" i="15"/>
  <c r="V570" i="15"/>
  <c r="T570" i="15"/>
  <c r="S570" i="15"/>
  <c r="J570" i="15"/>
  <c r="I570" i="15"/>
  <c r="H570" i="15"/>
  <c r="G570" i="15"/>
  <c r="F570" i="15"/>
  <c r="E570" i="15"/>
  <c r="M570" i="15" s="1"/>
  <c r="D570" i="15"/>
  <c r="U570" i="15" s="1"/>
  <c r="B570" i="15"/>
  <c r="Y570" i="15" s="1"/>
  <c r="A570" i="15"/>
  <c r="T569" i="15"/>
  <c r="S569" i="15"/>
  <c r="H569" i="15"/>
  <c r="F569" i="15"/>
  <c r="E569" i="15"/>
  <c r="P569" i="15" s="1"/>
  <c r="D569" i="15"/>
  <c r="B569" i="15"/>
  <c r="Y569" i="15" s="1"/>
  <c r="A569" i="15"/>
  <c r="Y568" i="15"/>
  <c r="W568" i="15"/>
  <c r="T568" i="15"/>
  <c r="S568" i="15"/>
  <c r="Q568" i="15"/>
  <c r="O568" i="15"/>
  <c r="N568" i="15"/>
  <c r="L568" i="15"/>
  <c r="K568" i="15"/>
  <c r="J568" i="15"/>
  <c r="I568" i="15"/>
  <c r="G568" i="15"/>
  <c r="F568" i="15"/>
  <c r="E568" i="15"/>
  <c r="P568" i="15" s="1"/>
  <c r="D568" i="15"/>
  <c r="H568" i="15" s="1"/>
  <c r="B568" i="15"/>
  <c r="A568" i="15"/>
  <c r="Y567" i="15"/>
  <c r="V567" i="15"/>
  <c r="U567" i="15"/>
  <c r="S567" i="15"/>
  <c r="I567" i="15"/>
  <c r="H567" i="15"/>
  <c r="G567" i="15"/>
  <c r="F567" i="15"/>
  <c r="E567" i="15"/>
  <c r="O567" i="15" s="1"/>
  <c r="D567" i="15"/>
  <c r="B567" i="15"/>
  <c r="A567" i="15"/>
  <c r="W566" i="15"/>
  <c r="V566" i="15"/>
  <c r="T566" i="15"/>
  <c r="S566" i="15"/>
  <c r="K566" i="15"/>
  <c r="J566" i="15"/>
  <c r="I566" i="15"/>
  <c r="H566" i="15"/>
  <c r="G566" i="15"/>
  <c r="F566" i="15"/>
  <c r="E566" i="15"/>
  <c r="M566" i="15" s="1"/>
  <c r="D566" i="15"/>
  <c r="U566" i="15" s="1"/>
  <c r="B566" i="15"/>
  <c r="Y566" i="15" s="1"/>
  <c r="A566" i="15"/>
  <c r="W565" i="15"/>
  <c r="U565" i="15"/>
  <c r="S565" i="15"/>
  <c r="M565" i="15"/>
  <c r="F565" i="15"/>
  <c r="E565" i="15"/>
  <c r="O565" i="15" s="1"/>
  <c r="D565" i="15"/>
  <c r="V565" i="15" s="1"/>
  <c r="B565" i="15"/>
  <c r="Y565" i="15" s="1"/>
  <c r="A565" i="15"/>
  <c r="S564" i="15"/>
  <c r="Q564" i="15"/>
  <c r="O564" i="15"/>
  <c r="N564" i="15"/>
  <c r="L564" i="15"/>
  <c r="K564" i="15"/>
  <c r="G564" i="15"/>
  <c r="F564" i="15"/>
  <c r="E564" i="15"/>
  <c r="P564" i="15" s="1"/>
  <c r="D564" i="15"/>
  <c r="B564" i="15"/>
  <c r="Y564" i="15" s="1"/>
  <c r="A564" i="15"/>
  <c r="Y563" i="15"/>
  <c r="U563" i="15"/>
  <c r="S563" i="15"/>
  <c r="Q563" i="15"/>
  <c r="J563" i="15"/>
  <c r="I563" i="15"/>
  <c r="H563" i="15"/>
  <c r="G563" i="15"/>
  <c r="F563" i="15"/>
  <c r="E563" i="15"/>
  <c r="M563" i="15" s="1"/>
  <c r="D563" i="15"/>
  <c r="V563" i="15" s="1"/>
  <c r="B563" i="15"/>
  <c r="A563" i="15"/>
  <c r="Y562" i="15"/>
  <c r="W562" i="15"/>
  <c r="V562" i="15"/>
  <c r="T562" i="15"/>
  <c r="S562" i="15"/>
  <c r="O562" i="15"/>
  <c r="M562" i="15"/>
  <c r="K562" i="15"/>
  <c r="J562" i="15"/>
  <c r="I562" i="15"/>
  <c r="H562" i="15"/>
  <c r="G562" i="15"/>
  <c r="F562" i="15"/>
  <c r="E562" i="15"/>
  <c r="D562" i="15"/>
  <c r="U562" i="15" s="1"/>
  <c r="B562" i="15"/>
  <c r="A562" i="15"/>
  <c r="S561" i="15"/>
  <c r="Q561" i="15"/>
  <c r="N561" i="15"/>
  <c r="L561" i="15"/>
  <c r="F561" i="15"/>
  <c r="E561" i="15"/>
  <c r="O561" i="15" s="1"/>
  <c r="D561" i="15"/>
  <c r="W561" i="15" s="1"/>
  <c r="B561" i="15"/>
  <c r="Y561" i="15" s="1"/>
  <c r="A561" i="15"/>
  <c r="T560" i="15"/>
  <c r="S560" i="15"/>
  <c r="Q560" i="15"/>
  <c r="O560" i="15"/>
  <c r="N560" i="15"/>
  <c r="L560" i="15"/>
  <c r="K560" i="15"/>
  <c r="I560" i="15"/>
  <c r="F560" i="15"/>
  <c r="E560" i="15"/>
  <c r="P560" i="15" s="1"/>
  <c r="D560" i="15"/>
  <c r="W560" i="15" s="1"/>
  <c r="B560" i="15"/>
  <c r="Y560" i="15" s="1"/>
  <c r="A560" i="15"/>
  <c r="Y559" i="15"/>
  <c r="V559" i="15"/>
  <c r="U559" i="15"/>
  <c r="S559" i="15"/>
  <c r="Q559" i="15"/>
  <c r="P559" i="15"/>
  <c r="M559" i="15"/>
  <c r="L559" i="15"/>
  <c r="J559" i="15"/>
  <c r="I559" i="15"/>
  <c r="H559" i="15"/>
  <c r="G559" i="15"/>
  <c r="F559" i="15"/>
  <c r="E559" i="15"/>
  <c r="D559" i="15"/>
  <c r="B559" i="15"/>
  <c r="A559" i="15"/>
  <c r="W558" i="15"/>
  <c r="V558" i="15"/>
  <c r="T558" i="15"/>
  <c r="S558" i="15"/>
  <c r="K558" i="15"/>
  <c r="J558" i="15"/>
  <c r="I558" i="15"/>
  <c r="H558" i="15"/>
  <c r="G558" i="15"/>
  <c r="F558" i="15"/>
  <c r="E558" i="15"/>
  <c r="M558" i="15" s="1"/>
  <c r="D558" i="15"/>
  <c r="U558" i="15" s="1"/>
  <c r="B558" i="15"/>
  <c r="Y558" i="15" s="1"/>
  <c r="A558" i="15"/>
  <c r="W557" i="15"/>
  <c r="S557" i="15"/>
  <c r="H557" i="15"/>
  <c r="F557" i="15"/>
  <c r="E557" i="15"/>
  <c r="O557" i="15" s="1"/>
  <c r="D557" i="15"/>
  <c r="B557" i="15"/>
  <c r="Y557" i="15" s="1"/>
  <c r="A557" i="15"/>
  <c r="W556" i="15"/>
  <c r="U556" i="15"/>
  <c r="T556" i="15"/>
  <c r="S556" i="15"/>
  <c r="Q556" i="15"/>
  <c r="O556" i="15"/>
  <c r="N556" i="15"/>
  <c r="L556" i="15"/>
  <c r="K556" i="15"/>
  <c r="J556" i="15"/>
  <c r="I556" i="15"/>
  <c r="G556" i="15"/>
  <c r="F556" i="15"/>
  <c r="E556" i="15"/>
  <c r="P556" i="15" s="1"/>
  <c r="D556" i="15"/>
  <c r="B556" i="15"/>
  <c r="Y556" i="15" s="1"/>
  <c r="A556" i="15"/>
  <c r="Y555" i="15"/>
  <c r="V555" i="15"/>
  <c r="U555" i="15"/>
  <c r="S555" i="15"/>
  <c r="Q555" i="15"/>
  <c r="L555" i="15"/>
  <c r="J555" i="15"/>
  <c r="I555" i="15"/>
  <c r="H555" i="15"/>
  <c r="G555" i="15"/>
  <c r="F555" i="15"/>
  <c r="E555" i="15"/>
  <c r="M555" i="15" s="1"/>
  <c r="D555" i="15"/>
  <c r="B555" i="15"/>
  <c r="A555" i="15"/>
  <c r="Y554" i="15"/>
  <c r="W554" i="15"/>
  <c r="V554" i="15"/>
  <c r="T554" i="15"/>
  <c r="S554" i="15"/>
  <c r="O554" i="15"/>
  <c r="M554" i="15"/>
  <c r="J554" i="15"/>
  <c r="I554" i="15"/>
  <c r="H554" i="15"/>
  <c r="G554" i="15"/>
  <c r="F554" i="15"/>
  <c r="E554" i="15"/>
  <c r="K554" i="15" s="1"/>
  <c r="D554" i="15"/>
  <c r="U554" i="15" s="1"/>
  <c r="B554" i="15"/>
  <c r="A554" i="15"/>
  <c r="T553" i="15"/>
  <c r="S553" i="15"/>
  <c r="Q553" i="15"/>
  <c r="N553" i="15"/>
  <c r="I553" i="15"/>
  <c r="F553" i="15"/>
  <c r="E553" i="15"/>
  <c r="O553" i="15" s="1"/>
  <c r="D553" i="15"/>
  <c r="W553" i="15" s="1"/>
  <c r="B553" i="15"/>
  <c r="Y553" i="15" s="1"/>
  <c r="A553" i="15"/>
  <c r="W552" i="15"/>
  <c r="U552" i="15"/>
  <c r="T552" i="15"/>
  <c r="S552" i="15"/>
  <c r="Q552" i="15"/>
  <c r="O552" i="15"/>
  <c r="N552" i="15"/>
  <c r="L552" i="15"/>
  <c r="K552" i="15"/>
  <c r="J552" i="15"/>
  <c r="I552" i="15"/>
  <c r="G552" i="15"/>
  <c r="F552" i="15"/>
  <c r="E552" i="15"/>
  <c r="P552" i="15" s="1"/>
  <c r="D552" i="15"/>
  <c r="B552" i="15"/>
  <c r="Y552" i="15" s="1"/>
  <c r="A552" i="15"/>
  <c r="Y551" i="15"/>
  <c r="V551" i="15"/>
  <c r="S551" i="15"/>
  <c r="P551" i="15"/>
  <c r="M551" i="15"/>
  <c r="L551" i="15"/>
  <c r="J551" i="15"/>
  <c r="F551" i="15"/>
  <c r="E551" i="15"/>
  <c r="D551" i="15"/>
  <c r="U551" i="15" s="1"/>
  <c r="B551" i="15"/>
  <c r="A551" i="15"/>
  <c r="Y550" i="15"/>
  <c r="W550" i="15"/>
  <c r="V550" i="15"/>
  <c r="T550" i="15"/>
  <c r="S550" i="15"/>
  <c r="Q550" i="15"/>
  <c r="O550" i="15"/>
  <c r="M550" i="15"/>
  <c r="J550" i="15"/>
  <c r="I550" i="15"/>
  <c r="H550" i="15"/>
  <c r="G550" i="15"/>
  <c r="F550" i="15"/>
  <c r="E550" i="15"/>
  <c r="L550" i="15" s="1"/>
  <c r="D550" i="15"/>
  <c r="U550" i="15" s="1"/>
  <c r="B550" i="15"/>
  <c r="A550" i="15"/>
  <c r="W549" i="15"/>
  <c r="U549" i="15"/>
  <c r="T549" i="15"/>
  <c r="S549" i="15"/>
  <c r="L549" i="15"/>
  <c r="I549" i="15"/>
  <c r="F549" i="15"/>
  <c r="E549" i="15"/>
  <c r="Q549" i="15" s="1"/>
  <c r="D549" i="15"/>
  <c r="J549" i="15" s="1"/>
  <c r="B549" i="15"/>
  <c r="Y549" i="15" s="1"/>
  <c r="A549" i="15"/>
  <c r="Y548" i="15"/>
  <c r="V548" i="15"/>
  <c r="T548" i="15"/>
  <c r="S548" i="15"/>
  <c r="Q548" i="15"/>
  <c r="J548" i="15"/>
  <c r="I548" i="15"/>
  <c r="G548" i="15"/>
  <c r="F548" i="15"/>
  <c r="E548" i="15"/>
  <c r="P548" i="15" s="1"/>
  <c r="D548" i="15"/>
  <c r="H548" i="15" s="1"/>
  <c r="B548" i="15"/>
  <c r="A548" i="15"/>
  <c r="U547" i="15"/>
  <c r="T547" i="15"/>
  <c r="S547" i="15"/>
  <c r="K547" i="15"/>
  <c r="J547" i="15"/>
  <c r="I547" i="15"/>
  <c r="F547" i="15"/>
  <c r="E547" i="15"/>
  <c r="N547" i="15" s="1"/>
  <c r="D547" i="15"/>
  <c r="W547" i="15" s="1"/>
  <c r="B547" i="15"/>
  <c r="Y547" i="15" s="1"/>
  <c r="A547" i="15"/>
  <c r="Y546" i="15"/>
  <c r="W546" i="15"/>
  <c r="V546" i="15"/>
  <c r="T546" i="15"/>
  <c r="S546" i="15"/>
  <c r="P546" i="15"/>
  <c r="J546" i="15"/>
  <c r="I546" i="15"/>
  <c r="H546" i="15"/>
  <c r="G546" i="15"/>
  <c r="F546" i="15"/>
  <c r="E546" i="15"/>
  <c r="L546" i="15" s="1"/>
  <c r="D546" i="15"/>
  <c r="U546" i="15" s="1"/>
  <c r="B546" i="15"/>
  <c r="A546" i="15"/>
  <c r="Y545" i="15"/>
  <c r="S545" i="15"/>
  <c r="O545" i="15"/>
  <c r="M545" i="15"/>
  <c r="L545" i="15"/>
  <c r="K545" i="15"/>
  <c r="F545" i="15"/>
  <c r="E545" i="15"/>
  <c r="Q545" i="15" s="1"/>
  <c r="D545" i="15"/>
  <c r="B545" i="15"/>
  <c r="A545" i="15"/>
  <c r="Y544" i="15"/>
  <c r="U544" i="15"/>
  <c r="T544" i="15"/>
  <c r="S544" i="15"/>
  <c r="Q544" i="15"/>
  <c r="O544" i="15"/>
  <c r="M544" i="15"/>
  <c r="K544" i="15"/>
  <c r="J544" i="15"/>
  <c r="I544" i="15"/>
  <c r="G544" i="15"/>
  <c r="F544" i="15"/>
  <c r="E544" i="15"/>
  <c r="P544" i="15" s="1"/>
  <c r="D544" i="15"/>
  <c r="H544" i="15" s="1"/>
  <c r="B544" i="15"/>
  <c r="A544" i="15"/>
  <c r="V543" i="15"/>
  <c r="S543" i="15"/>
  <c r="O543" i="15"/>
  <c r="L543" i="15"/>
  <c r="K543" i="15"/>
  <c r="F543" i="15"/>
  <c r="E543" i="15"/>
  <c r="N543" i="15" s="1"/>
  <c r="D543" i="15"/>
  <c r="B543" i="15"/>
  <c r="Y543" i="15" s="1"/>
  <c r="A543" i="15"/>
  <c r="Y542" i="15"/>
  <c r="W542" i="15"/>
  <c r="V542" i="15"/>
  <c r="T542" i="15"/>
  <c r="S542" i="15"/>
  <c r="Q542" i="15"/>
  <c r="P542" i="15"/>
  <c r="O542" i="15"/>
  <c r="M542" i="15"/>
  <c r="J542" i="15"/>
  <c r="I542" i="15"/>
  <c r="H542" i="15"/>
  <c r="G542" i="15"/>
  <c r="F542" i="15"/>
  <c r="E542" i="15"/>
  <c r="L542" i="15" s="1"/>
  <c r="D542" i="15"/>
  <c r="U542" i="15" s="1"/>
  <c r="B542" i="15"/>
  <c r="A542" i="15"/>
  <c r="W541" i="15"/>
  <c r="U541" i="15"/>
  <c r="S541" i="15"/>
  <c r="N541" i="15"/>
  <c r="G541" i="15"/>
  <c r="F541" i="15"/>
  <c r="E541" i="15"/>
  <c r="P541" i="15" s="1"/>
  <c r="D541" i="15"/>
  <c r="J541" i="15" s="1"/>
  <c r="B541" i="15"/>
  <c r="Y541" i="15" s="1"/>
  <c r="A541" i="15"/>
  <c r="V540" i="15"/>
  <c r="U540" i="15"/>
  <c r="T540" i="15"/>
  <c r="S540" i="15"/>
  <c r="Q540" i="15"/>
  <c r="L540" i="15"/>
  <c r="K540" i="15"/>
  <c r="J540" i="15"/>
  <c r="I540" i="15"/>
  <c r="G540" i="15"/>
  <c r="F540" i="15"/>
  <c r="E540" i="15"/>
  <c r="P540" i="15" s="1"/>
  <c r="D540" i="15"/>
  <c r="H540" i="15" s="1"/>
  <c r="B540" i="15"/>
  <c r="Y540" i="15" s="1"/>
  <c r="A540" i="15"/>
  <c r="Y539" i="15"/>
  <c r="U539" i="15"/>
  <c r="S539" i="15"/>
  <c r="G539" i="15"/>
  <c r="F539" i="15"/>
  <c r="E539" i="15"/>
  <c r="D539" i="15"/>
  <c r="W539" i="15" s="1"/>
  <c r="B539" i="15"/>
  <c r="A539" i="15"/>
  <c r="W538" i="15"/>
  <c r="V538" i="15"/>
  <c r="T538" i="15"/>
  <c r="S538" i="15"/>
  <c r="Q538" i="15"/>
  <c r="P538" i="15"/>
  <c r="K538" i="15"/>
  <c r="J538" i="15"/>
  <c r="I538" i="15"/>
  <c r="H538" i="15"/>
  <c r="G538" i="15"/>
  <c r="F538" i="15"/>
  <c r="E538" i="15"/>
  <c r="L538" i="15" s="1"/>
  <c r="D538" i="15"/>
  <c r="U538" i="15" s="1"/>
  <c r="B538" i="15"/>
  <c r="Y538" i="15" s="1"/>
  <c r="A538" i="15"/>
  <c r="Y537" i="15"/>
  <c r="S537" i="15"/>
  <c r="Q537" i="15"/>
  <c r="O537" i="15"/>
  <c r="M537" i="15"/>
  <c r="H537" i="15"/>
  <c r="F537" i="15"/>
  <c r="E537" i="15"/>
  <c r="L537" i="15" s="1"/>
  <c r="D537" i="15"/>
  <c r="B537" i="15"/>
  <c r="A537" i="15"/>
  <c r="W536" i="15"/>
  <c r="S536" i="15"/>
  <c r="N536" i="15"/>
  <c r="L536" i="15"/>
  <c r="K536" i="15"/>
  <c r="J536" i="15"/>
  <c r="F536" i="15"/>
  <c r="E536" i="15"/>
  <c r="Q536" i="15" s="1"/>
  <c r="D536" i="15"/>
  <c r="B536" i="15"/>
  <c r="Y536" i="15" s="1"/>
  <c r="A536" i="15"/>
  <c r="S535" i="15"/>
  <c r="Q535" i="15"/>
  <c r="P535" i="15"/>
  <c r="O535" i="15"/>
  <c r="N535" i="15"/>
  <c r="L535" i="15"/>
  <c r="K535" i="15"/>
  <c r="F535" i="15"/>
  <c r="E535" i="15"/>
  <c r="M535" i="15" s="1"/>
  <c r="D535" i="15"/>
  <c r="B535" i="15"/>
  <c r="Y535" i="15" s="1"/>
  <c r="A535" i="15"/>
  <c r="Y534" i="15"/>
  <c r="W534" i="15"/>
  <c r="S534" i="15"/>
  <c r="Q534" i="15"/>
  <c r="P534" i="15"/>
  <c r="O534" i="15"/>
  <c r="N534" i="15"/>
  <c r="L534" i="15"/>
  <c r="J534" i="15"/>
  <c r="I534" i="15"/>
  <c r="H534" i="15"/>
  <c r="G534" i="15"/>
  <c r="F534" i="15"/>
  <c r="E534" i="15"/>
  <c r="M534" i="15" s="1"/>
  <c r="D534" i="15"/>
  <c r="V534" i="15" s="1"/>
  <c r="B534" i="15"/>
  <c r="A534" i="15"/>
  <c r="Y533" i="15"/>
  <c r="S533" i="15"/>
  <c r="P533" i="15"/>
  <c r="N533" i="15"/>
  <c r="L533" i="15"/>
  <c r="F533" i="15"/>
  <c r="E533" i="15"/>
  <c r="K533" i="15" s="1"/>
  <c r="D533" i="15"/>
  <c r="B533" i="15"/>
  <c r="A533" i="15"/>
  <c r="W532" i="15"/>
  <c r="S532" i="15"/>
  <c r="N532" i="15"/>
  <c r="L532" i="15"/>
  <c r="K532" i="15"/>
  <c r="J532" i="15"/>
  <c r="F532" i="15"/>
  <c r="E532" i="15"/>
  <c r="Q532" i="15" s="1"/>
  <c r="D532" i="15"/>
  <c r="B532" i="15"/>
  <c r="Y532" i="15" s="1"/>
  <c r="A532" i="15"/>
  <c r="S531" i="15"/>
  <c r="Q531" i="15"/>
  <c r="P531" i="15"/>
  <c r="O531" i="15"/>
  <c r="N531" i="15"/>
  <c r="L531" i="15"/>
  <c r="K531" i="15"/>
  <c r="H531" i="15"/>
  <c r="F531" i="15"/>
  <c r="E531" i="15"/>
  <c r="M531" i="15" s="1"/>
  <c r="D531" i="15"/>
  <c r="B531" i="15"/>
  <c r="Y531" i="15" s="1"/>
  <c r="A531" i="15"/>
  <c r="Y530" i="15"/>
  <c r="W530" i="15"/>
  <c r="S530" i="15"/>
  <c r="Q530" i="15"/>
  <c r="P530" i="15"/>
  <c r="O530" i="15"/>
  <c r="N530" i="15"/>
  <c r="L530" i="15"/>
  <c r="J530" i="15"/>
  <c r="I530" i="15"/>
  <c r="H530" i="15"/>
  <c r="G530" i="15"/>
  <c r="F530" i="15"/>
  <c r="E530" i="15"/>
  <c r="M530" i="15" s="1"/>
  <c r="D530" i="15"/>
  <c r="V530" i="15" s="1"/>
  <c r="B530" i="15"/>
  <c r="A530" i="15"/>
  <c r="Y529" i="15"/>
  <c r="W529" i="15"/>
  <c r="U529" i="15"/>
  <c r="S529" i="15"/>
  <c r="H529" i="15"/>
  <c r="F529" i="15"/>
  <c r="E529" i="15"/>
  <c r="P529" i="15" s="1"/>
  <c r="D529" i="15"/>
  <c r="B529" i="15"/>
  <c r="A529" i="15"/>
  <c r="S528" i="15"/>
  <c r="N528" i="15"/>
  <c r="L528" i="15"/>
  <c r="K528" i="15"/>
  <c r="J528" i="15"/>
  <c r="F528" i="15"/>
  <c r="E528" i="15"/>
  <c r="Q528" i="15" s="1"/>
  <c r="D528" i="15"/>
  <c r="B528" i="15"/>
  <c r="Y528" i="15" s="1"/>
  <c r="A528" i="15"/>
  <c r="S527" i="15"/>
  <c r="Q527" i="15"/>
  <c r="P527" i="15"/>
  <c r="O527" i="15"/>
  <c r="N527" i="15"/>
  <c r="L527" i="15"/>
  <c r="K527" i="15"/>
  <c r="H527" i="15"/>
  <c r="F527" i="15"/>
  <c r="E527" i="15"/>
  <c r="M527" i="15" s="1"/>
  <c r="D527" i="15"/>
  <c r="U527" i="15" s="1"/>
  <c r="B527" i="15"/>
  <c r="Y527" i="15" s="1"/>
  <c r="A527" i="15"/>
  <c r="Y526" i="15"/>
  <c r="W526" i="15"/>
  <c r="S526" i="15"/>
  <c r="Q526" i="15"/>
  <c r="P526" i="15"/>
  <c r="O526" i="15"/>
  <c r="N526" i="15"/>
  <c r="L526" i="15"/>
  <c r="J526" i="15"/>
  <c r="I526" i="15"/>
  <c r="H526" i="15"/>
  <c r="G526" i="15"/>
  <c r="F526" i="15"/>
  <c r="E526" i="15"/>
  <c r="M526" i="15" s="1"/>
  <c r="D526" i="15"/>
  <c r="V526" i="15" s="1"/>
  <c r="B526" i="15"/>
  <c r="A526" i="15"/>
  <c r="Y525" i="15"/>
  <c r="W525" i="15"/>
  <c r="S525" i="15"/>
  <c r="F525" i="15"/>
  <c r="E525" i="15"/>
  <c r="O525" i="15" s="1"/>
  <c r="D525" i="15"/>
  <c r="B525" i="15"/>
  <c r="A525" i="15"/>
  <c r="S524" i="15"/>
  <c r="K524" i="15"/>
  <c r="F524" i="15"/>
  <c r="E524" i="15"/>
  <c r="N524" i="15" s="1"/>
  <c r="D524" i="15"/>
  <c r="B524" i="15"/>
  <c r="Y524" i="15" s="1"/>
  <c r="A524" i="15"/>
  <c r="S523" i="15"/>
  <c r="Q523" i="15"/>
  <c r="P523" i="15"/>
  <c r="O523" i="15"/>
  <c r="N523" i="15"/>
  <c r="L523" i="15"/>
  <c r="K523" i="15"/>
  <c r="F523" i="15"/>
  <c r="E523" i="15"/>
  <c r="M523" i="15" s="1"/>
  <c r="D523" i="15"/>
  <c r="U523" i="15" s="1"/>
  <c r="B523" i="15"/>
  <c r="Y523" i="15" s="1"/>
  <c r="A523" i="15"/>
  <c r="Y522" i="15"/>
  <c r="W522" i="15"/>
  <c r="S522" i="15"/>
  <c r="Q522" i="15"/>
  <c r="P522" i="15"/>
  <c r="O522" i="15"/>
  <c r="N522" i="15"/>
  <c r="L522" i="15"/>
  <c r="J522" i="15"/>
  <c r="I522" i="15"/>
  <c r="H522" i="15"/>
  <c r="G522" i="15"/>
  <c r="F522" i="15"/>
  <c r="E522" i="15"/>
  <c r="M522" i="15" s="1"/>
  <c r="D522" i="15"/>
  <c r="V522" i="15" s="1"/>
  <c r="B522" i="15"/>
  <c r="A522" i="15"/>
  <c r="Y521" i="15"/>
  <c r="V521" i="15"/>
  <c r="U521" i="15"/>
  <c r="S521" i="15"/>
  <c r="N521" i="15"/>
  <c r="H521" i="15"/>
  <c r="G521" i="15"/>
  <c r="F521" i="15"/>
  <c r="E521" i="15"/>
  <c r="O521" i="15" s="1"/>
  <c r="D521" i="15"/>
  <c r="B521" i="15"/>
  <c r="A521" i="15"/>
  <c r="T520" i="15"/>
  <c r="S520" i="15"/>
  <c r="F520" i="15"/>
  <c r="E520" i="15"/>
  <c r="N520" i="15" s="1"/>
  <c r="D520" i="15"/>
  <c r="B520" i="15"/>
  <c r="Y520" i="15" s="1"/>
  <c r="A520" i="15"/>
  <c r="S519" i="15"/>
  <c r="Q519" i="15"/>
  <c r="P519" i="15"/>
  <c r="O519" i="15"/>
  <c r="N519" i="15"/>
  <c r="L519" i="15"/>
  <c r="K519" i="15"/>
  <c r="I519" i="15"/>
  <c r="H519" i="15"/>
  <c r="F519" i="15"/>
  <c r="E519" i="15"/>
  <c r="M519" i="15" s="1"/>
  <c r="D519" i="15"/>
  <c r="B519" i="15"/>
  <c r="Y519" i="15" s="1"/>
  <c r="A519" i="15"/>
  <c r="Y518" i="15"/>
  <c r="W518" i="15"/>
  <c r="S518" i="15"/>
  <c r="Q518" i="15"/>
  <c r="P518" i="15"/>
  <c r="O518" i="15"/>
  <c r="N518" i="15"/>
  <c r="L518" i="15"/>
  <c r="J518" i="15"/>
  <c r="I518" i="15"/>
  <c r="H518" i="15"/>
  <c r="G518" i="15"/>
  <c r="F518" i="15"/>
  <c r="E518" i="15"/>
  <c r="M518" i="15" s="1"/>
  <c r="D518" i="15"/>
  <c r="V518" i="15" s="1"/>
  <c r="B518" i="15"/>
  <c r="A518" i="15"/>
  <c r="Y517" i="15"/>
  <c r="W517" i="15"/>
  <c r="V517" i="15"/>
  <c r="U517" i="15"/>
  <c r="S517" i="15"/>
  <c r="H517" i="15"/>
  <c r="G517" i="15"/>
  <c r="F517" i="15"/>
  <c r="E517" i="15"/>
  <c r="O517" i="15" s="1"/>
  <c r="D517" i="15"/>
  <c r="B517" i="15"/>
  <c r="A517" i="15"/>
  <c r="S516" i="15"/>
  <c r="L516" i="15"/>
  <c r="K516" i="15"/>
  <c r="F516" i="15"/>
  <c r="E516" i="15"/>
  <c r="D516" i="15"/>
  <c r="W516" i="15" s="1"/>
  <c r="B516" i="15"/>
  <c r="Y516" i="15" s="1"/>
  <c r="A516" i="15"/>
  <c r="U515" i="15"/>
  <c r="T515" i="15"/>
  <c r="S515" i="15"/>
  <c r="Q515" i="15"/>
  <c r="P515" i="15"/>
  <c r="O515" i="15"/>
  <c r="N515" i="15"/>
  <c r="L515" i="15"/>
  <c r="K515" i="15"/>
  <c r="J515" i="15"/>
  <c r="I515" i="15"/>
  <c r="H515" i="15"/>
  <c r="F515" i="15"/>
  <c r="E515" i="15"/>
  <c r="M515" i="15" s="1"/>
  <c r="D515" i="15"/>
  <c r="B515" i="15"/>
  <c r="Y515" i="15" s="1"/>
  <c r="A515" i="15"/>
  <c r="Y514" i="15"/>
  <c r="W514" i="15"/>
  <c r="S514" i="15"/>
  <c r="Q514" i="15"/>
  <c r="P514" i="15"/>
  <c r="O514" i="15"/>
  <c r="N514" i="15"/>
  <c r="L514" i="15"/>
  <c r="J514" i="15"/>
  <c r="I514" i="15"/>
  <c r="H514" i="15"/>
  <c r="G514" i="15"/>
  <c r="F514" i="15"/>
  <c r="E514" i="15"/>
  <c r="M514" i="15" s="1"/>
  <c r="D514" i="15"/>
  <c r="V514" i="15" s="1"/>
  <c r="B514" i="15"/>
  <c r="A514" i="15"/>
  <c r="Y513" i="15"/>
  <c r="U513" i="15"/>
  <c r="S513" i="15"/>
  <c r="N513" i="15"/>
  <c r="M513" i="15"/>
  <c r="H513" i="15"/>
  <c r="F513" i="15"/>
  <c r="E513" i="15"/>
  <c r="L513" i="15" s="1"/>
  <c r="D513" i="15"/>
  <c r="W513" i="15" s="1"/>
  <c r="B513" i="15"/>
  <c r="A513" i="15"/>
  <c r="S512" i="15"/>
  <c r="N512" i="15"/>
  <c r="K512" i="15"/>
  <c r="F512" i="15"/>
  <c r="E512" i="15"/>
  <c r="M512" i="15" s="1"/>
  <c r="D512" i="15"/>
  <c r="W512" i="15" s="1"/>
  <c r="B512" i="15"/>
  <c r="Y512" i="15" s="1"/>
  <c r="A512" i="15"/>
  <c r="W511" i="15"/>
  <c r="S511" i="15"/>
  <c r="Q511" i="15"/>
  <c r="P511" i="15"/>
  <c r="O511" i="15"/>
  <c r="N511" i="15"/>
  <c r="L511" i="15"/>
  <c r="K511" i="15"/>
  <c r="I511" i="15"/>
  <c r="H511" i="15"/>
  <c r="F511" i="15"/>
  <c r="E511" i="15"/>
  <c r="M511" i="15" s="1"/>
  <c r="D511" i="15"/>
  <c r="B511" i="15"/>
  <c r="Y511" i="15" s="1"/>
  <c r="A511" i="15"/>
  <c r="Y510" i="15"/>
  <c r="W510" i="15"/>
  <c r="U510" i="15"/>
  <c r="S510" i="15"/>
  <c r="Q510" i="15"/>
  <c r="P510" i="15"/>
  <c r="O510" i="15"/>
  <c r="N510" i="15"/>
  <c r="L510" i="15"/>
  <c r="J510" i="15"/>
  <c r="I510" i="15"/>
  <c r="H510" i="15"/>
  <c r="G510" i="15"/>
  <c r="F510" i="15"/>
  <c r="E510" i="15"/>
  <c r="M510" i="15" s="1"/>
  <c r="D510" i="15"/>
  <c r="B510" i="15"/>
  <c r="A510" i="15"/>
  <c r="Y509" i="15"/>
  <c r="W509" i="15"/>
  <c r="V509" i="15"/>
  <c r="S509" i="15"/>
  <c r="P509" i="15"/>
  <c r="N509" i="15"/>
  <c r="M509" i="15"/>
  <c r="L509" i="15"/>
  <c r="J509" i="15"/>
  <c r="G509" i="15"/>
  <c r="F509" i="15"/>
  <c r="E509" i="15"/>
  <c r="D509" i="15"/>
  <c r="U509" i="15" s="1"/>
  <c r="B509" i="15"/>
  <c r="A509" i="15"/>
  <c r="U508" i="15"/>
  <c r="S508" i="15"/>
  <c r="N508" i="15"/>
  <c r="M508" i="15"/>
  <c r="L508" i="15"/>
  <c r="J508" i="15"/>
  <c r="F508" i="15"/>
  <c r="E508" i="15"/>
  <c r="K508" i="15" s="1"/>
  <c r="D508" i="15"/>
  <c r="W508" i="15" s="1"/>
  <c r="B508" i="15"/>
  <c r="Y508" i="15" s="1"/>
  <c r="A508" i="15"/>
  <c r="U507" i="15"/>
  <c r="S507" i="15"/>
  <c r="Q507" i="15"/>
  <c r="P507" i="15"/>
  <c r="O507" i="15"/>
  <c r="N507" i="15"/>
  <c r="L507" i="15"/>
  <c r="K507" i="15"/>
  <c r="F507" i="15"/>
  <c r="E507" i="15"/>
  <c r="M507" i="15" s="1"/>
  <c r="D507" i="15"/>
  <c r="W507" i="15" s="1"/>
  <c r="B507" i="15"/>
  <c r="Y507" i="15" s="1"/>
  <c r="A507" i="15"/>
  <c r="Y506" i="15"/>
  <c r="S506" i="15"/>
  <c r="Q506" i="15"/>
  <c r="P506" i="15"/>
  <c r="O506" i="15"/>
  <c r="N506" i="15"/>
  <c r="L506" i="15"/>
  <c r="F506" i="15"/>
  <c r="E506" i="15"/>
  <c r="M506" i="15" s="1"/>
  <c r="D506" i="15"/>
  <c r="W506" i="15" s="1"/>
  <c r="B506" i="15"/>
  <c r="A506" i="15"/>
  <c r="Y505" i="15"/>
  <c r="W505" i="15"/>
  <c r="V505" i="15"/>
  <c r="U505" i="15"/>
  <c r="S505" i="15"/>
  <c r="P505" i="15"/>
  <c r="M505" i="15"/>
  <c r="L505" i="15"/>
  <c r="J505" i="15"/>
  <c r="H505" i="15"/>
  <c r="G505" i="15"/>
  <c r="F505" i="15"/>
  <c r="E505" i="15"/>
  <c r="N505" i="15" s="1"/>
  <c r="D505" i="15"/>
  <c r="B505" i="15"/>
  <c r="A505" i="15"/>
  <c r="W504" i="15"/>
  <c r="T504" i="15"/>
  <c r="S504" i="15"/>
  <c r="N504" i="15"/>
  <c r="M504" i="15"/>
  <c r="L504" i="15"/>
  <c r="K504" i="15"/>
  <c r="H504" i="15"/>
  <c r="F504" i="15"/>
  <c r="E504" i="15"/>
  <c r="D504" i="15"/>
  <c r="V504" i="15" s="1"/>
  <c r="B504" i="15"/>
  <c r="Y504" i="15" s="1"/>
  <c r="A504" i="15"/>
  <c r="S503" i="15"/>
  <c r="Q503" i="15"/>
  <c r="P503" i="15"/>
  <c r="O503" i="15"/>
  <c r="N503" i="15"/>
  <c r="L503" i="15"/>
  <c r="K503" i="15"/>
  <c r="F503" i="15"/>
  <c r="E503" i="15"/>
  <c r="M503" i="15" s="1"/>
  <c r="D503" i="15"/>
  <c r="W503" i="15" s="1"/>
  <c r="B503" i="15"/>
  <c r="Y503" i="15" s="1"/>
  <c r="A503" i="15"/>
  <c r="Y502" i="15"/>
  <c r="S502" i="15"/>
  <c r="Q502" i="15"/>
  <c r="P502" i="15"/>
  <c r="O502" i="15"/>
  <c r="N502" i="15"/>
  <c r="L502" i="15"/>
  <c r="H502" i="15"/>
  <c r="G502" i="15"/>
  <c r="F502" i="15"/>
  <c r="E502" i="15"/>
  <c r="M502" i="15" s="1"/>
  <c r="D502" i="15"/>
  <c r="B502" i="15"/>
  <c r="A502" i="15"/>
  <c r="Y501" i="15"/>
  <c r="W501" i="15"/>
  <c r="V501" i="15"/>
  <c r="U501" i="15"/>
  <c r="S501" i="15"/>
  <c r="J501" i="15"/>
  <c r="H501" i="15"/>
  <c r="G501" i="15"/>
  <c r="F501" i="15"/>
  <c r="E501" i="15"/>
  <c r="N501" i="15" s="1"/>
  <c r="D501" i="15"/>
  <c r="B501" i="15"/>
  <c r="A501" i="15"/>
  <c r="W500" i="15"/>
  <c r="V500" i="15"/>
  <c r="U500" i="15"/>
  <c r="T500" i="15"/>
  <c r="S500" i="15"/>
  <c r="M500" i="15"/>
  <c r="L500" i="15"/>
  <c r="K500" i="15"/>
  <c r="J500" i="15"/>
  <c r="H500" i="15"/>
  <c r="F500" i="15"/>
  <c r="E500" i="15"/>
  <c r="N500" i="15" s="1"/>
  <c r="D500" i="15"/>
  <c r="B500" i="15"/>
  <c r="Y500" i="15" s="1"/>
  <c r="A500" i="15"/>
  <c r="S499" i="15"/>
  <c r="Q499" i="15"/>
  <c r="P499" i="15"/>
  <c r="O499" i="15"/>
  <c r="N499" i="15"/>
  <c r="L499" i="15"/>
  <c r="K499" i="15"/>
  <c r="F499" i="15"/>
  <c r="E499" i="15"/>
  <c r="M499" i="15" s="1"/>
  <c r="D499" i="15"/>
  <c r="W499" i="15" s="1"/>
  <c r="B499" i="15"/>
  <c r="Y499" i="15" s="1"/>
  <c r="A499" i="15"/>
  <c r="Y498" i="15"/>
  <c r="W498" i="15"/>
  <c r="S498" i="15"/>
  <c r="Q498" i="15"/>
  <c r="P498" i="15"/>
  <c r="O498" i="15"/>
  <c r="N498" i="15"/>
  <c r="L498" i="15"/>
  <c r="J498" i="15"/>
  <c r="F498" i="15"/>
  <c r="E498" i="15"/>
  <c r="M498" i="15" s="1"/>
  <c r="D498" i="15"/>
  <c r="B498" i="15"/>
  <c r="A498" i="15"/>
  <c r="V497" i="15"/>
  <c r="U497" i="15"/>
  <c r="T497" i="15"/>
  <c r="S497" i="15"/>
  <c r="P497" i="15"/>
  <c r="O497" i="15"/>
  <c r="L497" i="15"/>
  <c r="K497" i="15"/>
  <c r="J497" i="15"/>
  <c r="H497" i="15"/>
  <c r="G497" i="15"/>
  <c r="F497" i="15"/>
  <c r="E497" i="15"/>
  <c r="Q497" i="15" s="1"/>
  <c r="D497" i="15"/>
  <c r="I497" i="15" s="1"/>
  <c r="B497" i="15"/>
  <c r="Y497" i="15" s="1"/>
  <c r="A497" i="15"/>
  <c r="S496" i="15"/>
  <c r="M496" i="15"/>
  <c r="F496" i="15"/>
  <c r="E496" i="15"/>
  <c r="O496" i="15" s="1"/>
  <c r="D496" i="15"/>
  <c r="G496" i="15" s="1"/>
  <c r="B496" i="15"/>
  <c r="Y496" i="15" s="1"/>
  <c r="A496" i="15"/>
  <c r="Y495" i="15"/>
  <c r="T495" i="15"/>
  <c r="S495" i="15"/>
  <c r="Q495" i="15"/>
  <c r="P495" i="15"/>
  <c r="O495" i="15"/>
  <c r="N495" i="15"/>
  <c r="L495" i="15"/>
  <c r="K495" i="15"/>
  <c r="J495" i="15"/>
  <c r="I495" i="15"/>
  <c r="H495" i="15"/>
  <c r="G495" i="15"/>
  <c r="F495" i="15"/>
  <c r="E495" i="15"/>
  <c r="M495" i="15" s="1"/>
  <c r="D495" i="15"/>
  <c r="V495" i="15" s="1"/>
  <c r="B495" i="15"/>
  <c r="A495" i="15"/>
  <c r="Y494" i="15"/>
  <c r="S494" i="15"/>
  <c r="M494" i="15"/>
  <c r="F494" i="15"/>
  <c r="E494" i="15"/>
  <c r="K494" i="15" s="1"/>
  <c r="D494" i="15"/>
  <c r="T494" i="15" s="1"/>
  <c r="B494" i="15"/>
  <c r="A494" i="15"/>
  <c r="Y493" i="15"/>
  <c r="U493" i="15"/>
  <c r="T493" i="15"/>
  <c r="S493" i="15"/>
  <c r="J493" i="15"/>
  <c r="H493" i="15"/>
  <c r="G493" i="15"/>
  <c r="F493" i="15"/>
  <c r="E493" i="15"/>
  <c r="Q493" i="15" s="1"/>
  <c r="D493" i="15"/>
  <c r="I493" i="15" s="1"/>
  <c r="B493" i="15"/>
  <c r="A493" i="15"/>
  <c r="V492" i="15"/>
  <c r="S492" i="15"/>
  <c r="M492" i="15"/>
  <c r="L492" i="15"/>
  <c r="K492" i="15"/>
  <c r="I492" i="15"/>
  <c r="F492" i="15"/>
  <c r="E492" i="15"/>
  <c r="O492" i="15" s="1"/>
  <c r="D492" i="15"/>
  <c r="G492" i="15" s="1"/>
  <c r="B492" i="15"/>
  <c r="Y492" i="15" s="1"/>
  <c r="A492" i="15"/>
  <c r="Y491" i="15"/>
  <c r="S491" i="15"/>
  <c r="Q491" i="15"/>
  <c r="P491" i="15"/>
  <c r="O491" i="15"/>
  <c r="N491" i="15"/>
  <c r="L491" i="15"/>
  <c r="K491" i="15"/>
  <c r="G491" i="15"/>
  <c r="F491" i="15"/>
  <c r="E491" i="15"/>
  <c r="M491" i="15" s="1"/>
  <c r="D491" i="15"/>
  <c r="V491" i="15" s="1"/>
  <c r="B491" i="15"/>
  <c r="A491" i="15"/>
  <c r="Y490" i="15"/>
  <c r="V490" i="15"/>
  <c r="S490" i="15"/>
  <c r="Q490" i="15"/>
  <c r="M490" i="15"/>
  <c r="L490" i="15"/>
  <c r="H490" i="15"/>
  <c r="F490" i="15"/>
  <c r="E490" i="15"/>
  <c r="K490" i="15" s="1"/>
  <c r="D490" i="15"/>
  <c r="T490" i="15" s="1"/>
  <c r="B490" i="15"/>
  <c r="A490" i="15"/>
  <c r="Y489" i="15"/>
  <c r="S489" i="15"/>
  <c r="P489" i="15"/>
  <c r="O489" i="15"/>
  <c r="M489" i="15"/>
  <c r="G489" i="15"/>
  <c r="F489" i="15"/>
  <c r="E489" i="15"/>
  <c r="Q489" i="15" s="1"/>
  <c r="D489" i="15"/>
  <c r="I489" i="15" s="1"/>
  <c r="B489" i="15"/>
  <c r="A489" i="15"/>
  <c r="U488" i="15"/>
  <c r="S488" i="15"/>
  <c r="Q488" i="15"/>
  <c r="L488" i="15"/>
  <c r="K488" i="15"/>
  <c r="H488" i="15"/>
  <c r="F488" i="15"/>
  <c r="E488" i="15"/>
  <c r="O488" i="15" s="1"/>
  <c r="D488" i="15"/>
  <c r="G488" i="15" s="1"/>
  <c r="B488" i="15"/>
  <c r="Y488" i="15" s="1"/>
  <c r="A488" i="15"/>
  <c r="W487" i="15"/>
  <c r="V487" i="15"/>
  <c r="T487" i="15"/>
  <c r="S487" i="15"/>
  <c r="Q487" i="15"/>
  <c r="P487" i="15"/>
  <c r="O487" i="15"/>
  <c r="N487" i="15"/>
  <c r="K487" i="15"/>
  <c r="J487" i="15"/>
  <c r="I487" i="15"/>
  <c r="H487" i="15"/>
  <c r="G487" i="15"/>
  <c r="F487" i="15"/>
  <c r="E487" i="15"/>
  <c r="M487" i="15" s="1"/>
  <c r="D487" i="15"/>
  <c r="U487" i="15" s="1"/>
  <c r="B487" i="15"/>
  <c r="Y487" i="15" s="1"/>
  <c r="A487" i="15"/>
  <c r="Y486" i="15"/>
  <c r="S486" i="15"/>
  <c r="Q486" i="15"/>
  <c r="P486" i="15"/>
  <c r="O486" i="15"/>
  <c r="N486" i="15"/>
  <c r="L486" i="15"/>
  <c r="G486" i="15"/>
  <c r="F486" i="15"/>
  <c r="E486" i="15"/>
  <c r="K486" i="15" s="1"/>
  <c r="D486" i="15"/>
  <c r="U486" i="15" s="1"/>
  <c r="B486" i="15"/>
  <c r="A486" i="15"/>
  <c r="Y485" i="15"/>
  <c r="W485" i="15"/>
  <c r="V485" i="15"/>
  <c r="S485" i="15"/>
  <c r="M485" i="15"/>
  <c r="J485" i="15"/>
  <c r="G485" i="15"/>
  <c r="F485" i="15"/>
  <c r="E485" i="15"/>
  <c r="D485" i="15"/>
  <c r="I485" i="15" s="1"/>
  <c r="B485" i="15"/>
  <c r="A485" i="15"/>
  <c r="T484" i="15"/>
  <c r="S484" i="15"/>
  <c r="P484" i="15"/>
  <c r="L484" i="15"/>
  <c r="K484" i="15"/>
  <c r="H484" i="15"/>
  <c r="F484" i="15"/>
  <c r="E484" i="15"/>
  <c r="O484" i="15" s="1"/>
  <c r="D484" i="15"/>
  <c r="G484" i="15" s="1"/>
  <c r="B484" i="15"/>
  <c r="Y484" i="15" s="1"/>
  <c r="A484" i="15"/>
  <c r="W483" i="15"/>
  <c r="V483" i="15"/>
  <c r="T483" i="15"/>
  <c r="S483" i="15"/>
  <c r="Q483" i="15"/>
  <c r="P483" i="15"/>
  <c r="O483" i="15"/>
  <c r="N483" i="15"/>
  <c r="K483" i="15"/>
  <c r="J483" i="15"/>
  <c r="I483" i="15"/>
  <c r="H483" i="15"/>
  <c r="G483" i="15"/>
  <c r="F483" i="15"/>
  <c r="E483" i="15"/>
  <c r="M483" i="15" s="1"/>
  <c r="D483" i="15"/>
  <c r="U483" i="15" s="1"/>
  <c r="B483" i="15"/>
  <c r="Y483" i="15" s="1"/>
  <c r="A483" i="15"/>
  <c r="Y482" i="15"/>
  <c r="S482" i="15"/>
  <c r="Q482" i="15"/>
  <c r="P482" i="15"/>
  <c r="O482" i="15"/>
  <c r="N482" i="15"/>
  <c r="L482" i="15"/>
  <c r="G482" i="15"/>
  <c r="F482" i="15"/>
  <c r="E482" i="15"/>
  <c r="K482" i="15" s="1"/>
  <c r="D482" i="15"/>
  <c r="U482" i="15" s="1"/>
  <c r="B482" i="15"/>
  <c r="A482" i="15"/>
  <c r="Y481" i="15"/>
  <c r="W481" i="15"/>
  <c r="V481" i="15"/>
  <c r="S481" i="15"/>
  <c r="J481" i="15"/>
  <c r="G481" i="15"/>
  <c r="F481" i="15"/>
  <c r="E481" i="15"/>
  <c r="M481" i="15" s="1"/>
  <c r="D481" i="15"/>
  <c r="I481" i="15" s="1"/>
  <c r="B481" i="15"/>
  <c r="A481" i="15"/>
  <c r="T480" i="15"/>
  <c r="S480" i="15"/>
  <c r="P480" i="15"/>
  <c r="K480" i="15"/>
  <c r="H480" i="15"/>
  <c r="F480" i="15"/>
  <c r="E480" i="15"/>
  <c r="O480" i="15" s="1"/>
  <c r="D480" i="15"/>
  <c r="G480" i="15" s="1"/>
  <c r="B480" i="15"/>
  <c r="Y480" i="15" s="1"/>
  <c r="A480" i="15"/>
  <c r="W479" i="15"/>
  <c r="V479" i="15"/>
  <c r="T479" i="15"/>
  <c r="S479" i="15"/>
  <c r="Q479" i="15"/>
  <c r="P479" i="15"/>
  <c r="O479" i="15"/>
  <c r="N479" i="15"/>
  <c r="K479" i="15"/>
  <c r="J479" i="15"/>
  <c r="I479" i="15"/>
  <c r="H479" i="15"/>
  <c r="G479" i="15"/>
  <c r="F479" i="15"/>
  <c r="E479" i="15"/>
  <c r="M479" i="15" s="1"/>
  <c r="D479" i="15"/>
  <c r="U479" i="15" s="1"/>
  <c r="B479" i="15"/>
  <c r="Y479" i="15" s="1"/>
  <c r="A479" i="15"/>
  <c r="Y478" i="15"/>
  <c r="S478" i="15"/>
  <c r="Q478" i="15"/>
  <c r="P478" i="15"/>
  <c r="O478" i="15"/>
  <c r="N478" i="15"/>
  <c r="L478" i="15"/>
  <c r="G478" i="15"/>
  <c r="F478" i="15"/>
  <c r="E478" i="15"/>
  <c r="K478" i="15" s="1"/>
  <c r="D478" i="15"/>
  <c r="I478" i="15" s="1"/>
  <c r="B478" i="15"/>
  <c r="A478" i="15"/>
  <c r="Y477" i="15"/>
  <c r="W477" i="15"/>
  <c r="V477" i="15"/>
  <c r="S477" i="15"/>
  <c r="M477" i="15"/>
  <c r="J477" i="15"/>
  <c r="G477" i="15"/>
  <c r="F477" i="15"/>
  <c r="E477" i="15"/>
  <c r="O477" i="15" s="1"/>
  <c r="D477" i="15"/>
  <c r="I477" i="15" s="1"/>
  <c r="B477" i="15"/>
  <c r="A477" i="15"/>
  <c r="V476" i="15"/>
  <c r="T476" i="15"/>
  <c r="S476" i="15"/>
  <c r="H476" i="15"/>
  <c r="F476" i="15"/>
  <c r="E476" i="15"/>
  <c r="P476" i="15" s="1"/>
  <c r="D476" i="15"/>
  <c r="B476" i="15"/>
  <c r="Y476" i="15" s="1"/>
  <c r="A476" i="15"/>
  <c r="W475" i="15"/>
  <c r="V475" i="15"/>
  <c r="T475" i="15"/>
  <c r="S475" i="15"/>
  <c r="Q475" i="15"/>
  <c r="P475" i="15"/>
  <c r="O475" i="15"/>
  <c r="N475" i="15"/>
  <c r="K475" i="15"/>
  <c r="J475" i="15"/>
  <c r="I475" i="15"/>
  <c r="H475" i="15"/>
  <c r="G475" i="15"/>
  <c r="F475" i="15"/>
  <c r="E475" i="15"/>
  <c r="M475" i="15" s="1"/>
  <c r="D475" i="15"/>
  <c r="U475" i="15" s="1"/>
  <c r="B475" i="15"/>
  <c r="Y475" i="15" s="1"/>
  <c r="A475" i="15"/>
  <c r="Y474" i="15"/>
  <c r="S474" i="15"/>
  <c r="Q474" i="15"/>
  <c r="P474" i="15"/>
  <c r="O474" i="15"/>
  <c r="N474" i="15"/>
  <c r="L474" i="15"/>
  <c r="I474" i="15"/>
  <c r="G474" i="15"/>
  <c r="F474" i="15"/>
  <c r="E474" i="15"/>
  <c r="K474" i="15" s="1"/>
  <c r="D474" i="15"/>
  <c r="B474" i="15"/>
  <c r="A474" i="15"/>
  <c r="Y473" i="15"/>
  <c r="W473" i="15"/>
  <c r="V473" i="15"/>
  <c r="S473" i="15"/>
  <c r="O473" i="15"/>
  <c r="J473" i="15"/>
  <c r="G473" i="15"/>
  <c r="F473" i="15"/>
  <c r="E473" i="15"/>
  <c r="N473" i="15" s="1"/>
  <c r="D473" i="15"/>
  <c r="I473" i="15" s="1"/>
  <c r="B473" i="15"/>
  <c r="A473" i="15"/>
  <c r="V472" i="15"/>
  <c r="U472" i="15"/>
  <c r="T472" i="15"/>
  <c r="S472" i="15"/>
  <c r="H472" i="15"/>
  <c r="F472" i="15"/>
  <c r="E472" i="15"/>
  <c r="P472" i="15" s="1"/>
  <c r="D472" i="15"/>
  <c r="B472" i="15"/>
  <c r="Y472" i="15" s="1"/>
  <c r="A472" i="15"/>
  <c r="W471" i="15"/>
  <c r="V471" i="15"/>
  <c r="T471" i="15"/>
  <c r="S471" i="15"/>
  <c r="Q471" i="15"/>
  <c r="P471" i="15"/>
  <c r="O471" i="15"/>
  <c r="N471" i="15"/>
  <c r="K471" i="15"/>
  <c r="J471" i="15"/>
  <c r="I471" i="15"/>
  <c r="H471" i="15"/>
  <c r="G471" i="15"/>
  <c r="F471" i="15"/>
  <c r="E471" i="15"/>
  <c r="M471" i="15" s="1"/>
  <c r="D471" i="15"/>
  <c r="U471" i="15" s="1"/>
  <c r="B471" i="15"/>
  <c r="Y471" i="15" s="1"/>
  <c r="A471" i="15"/>
  <c r="Y470" i="15"/>
  <c r="U470" i="15"/>
  <c r="S470" i="15"/>
  <c r="Q470" i="15"/>
  <c r="P470" i="15"/>
  <c r="O470" i="15"/>
  <c r="N470" i="15"/>
  <c r="L470" i="15"/>
  <c r="I470" i="15"/>
  <c r="H470" i="15"/>
  <c r="G470" i="15"/>
  <c r="F470" i="15"/>
  <c r="E470" i="15"/>
  <c r="K470" i="15" s="1"/>
  <c r="D470" i="15"/>
  <c r="B470" i="15"/>
  <c r="A470" i="15"/>
  <c r="Y469" i="15"/>
  <c r="W469" i="15"/>
  <c r="V469" i="15"/>
  <c r="S469" i="15"/>
  <c r="N469" i="15"/>
  <c r="J469" i="15"/>
  <c r="G469" i="15"/>
  <c r="F469" i="15"/>
  <c r="E469" i="15"/>
  <c r="O469" i="15" s="1"/>
  <c r="D469" i="15"/>
  <c r="B469" i="15"/>
  <c r="A469" i="15"/>
  <c r="T468" i="15"/>
  <c r="S468" i="15"/>
  <c r="P468" i="15"/>
  <c r="M468" i="15"/>
  <c r="L468" i="15"/>
  <c r="F468" i="15"/>
  <c r="E468" i="15"/>
  <c r="K468" i="15" s="1"/>
  <c r="D468" i="15"/>
  <c r="V468" i="15" s="1"/>
  <c r="B468" i="15"/>
  <c r="Y468" i="15" s="1"/>
  <c r="A468" i="15"/>
  <c r="W467" i="15"/>
  <c r="V467" i="15"/>
  <c r="T467" i="15"/>
  <c r="S467" i="15"/>
  <c r="Q467" i="15"/>
  <c r="P467" i="15"/>
  <c r="O467" i="15"/>
  <c r="N467" i="15"/>
  <c r="K467" i="15"/>
  <c r="J467" i="15"/>
  <c r="I467" i="15"/>
  <c r="H467" i="15"/>
  <c r="G467" i="15"/>
  <c r="F467" i="15"/>
  <c r="E467" i="15"/>
  <c r="M467" i="15" s="1"/>
  <c r="D467" i="15"/>
  <c r="U467" i="15" s="1"/>
  <c r="B467" i="15"/>
  <c r="Y467" i="15" s="1"/>
  <c r="A467" i="15"/>
  <c r="Y466" i="15"/>
  <c r="W466" i="15"/>
  <c r="S466" i="15"/>
  <c r="Q466" i="15"/>
  <c r="P466" i="15"/>
  <c r="O466" i="15"/>
  <c r="N466" i="15"/>
  <c r="L466" i="15"/>
  <c r="I466" i="15"/>
  <c r="G466" i="15"/>
  <c r="F466" i="15"/>
  <c r="E466" i="15"/>
  <c r="K466" i="15" s="1"/>
  <c r="D466" i="15"/>
  <c r="B466" i="15"/>
  <c r="A466" i="15"/>
  <c r="Y465" i="15"/>
  <c r="V465" i="15"/>
  <c r="U465" i="15"/>
  <c r="S465" i="15"/>
  <c r="L465" i="15"/>
  <c r="G465" i="15"/>
  <c r="F465" i="15"/>
  <c r="E465" i="15"/>
  <c r="O465" i="15" s="1"/>
  <c r="D465" i="15"/>
  <c r="B465" i="15"/>
  <c r="A465" i="15"/>
  <c r="V464" i="15"/>
  <c r="S464" i="15"/>
  <c r="P464" i="15"/>
  <c r="L464" i="15"/>
  <c r="J464" i="15"/>
  <c r="F464" i="15"/>
  <c r="E464" i="15"/>
  <c r="M464" i="15" s="1"/>
  <c r="D464" i="15"/>
  <c r="B464" i="15"/>
  <c r="Y464" i="15" s="1"/>
  <c r="A464" i="15"/>
  <c r="W463" i="15"/>
  <c r="V463" i="15"/>
  <c r="T463" i="15"/>
  <c r="S463" i="15"/>
  <c r="Q463" i="15"/>
  <c r="P463" i="15"/>
  <c r="O463" i="15"/>
  <c r="N463" i="15"/>
  <c r="K463" i="15"/>
  <c r="J463" i="15"/>
  <c r="I463" i="15"/>
  <c r="H463" i="15"/>
  <c r="G463" i="15"/>
  <c r="F463" i="15"/>
  <c r="E463" i="15"/>
  <c r="M463" i="15" s="1"/>
  <c r="D463" i="15"/>
  <c r="U463" i="15" s="1"/>
  <c r="B463" i="15"/>
  <c r="Y463" i="15" s="1"/>
  <c r="A463" i="15"/>
  <c r="Y462" i="15"/>
  <c r="W462" i="15"/>
  <c r="S462" i="15"/>
  <c r="Q462" i="15"/>
  <c r="P462" i="15"/>
  <c r="O462" i="15"/>
  <c r="N462" i="15"/>
  <c r="L462" i="15"/>
  <c r="I462" i="15"/>
  <c r="G462" i="15"/>
  <c r="F462" i="15"/>
  <c r="E462" i="15"/>
  <c r="K462" i="15" s="1"/>
  <c r="D462" i="15"/>
  <c r="U462" i="15" s="1"/>
  <c r="B462" i="15"/>
  <c r="A462" i="15"/>
  <c r="Y461" i="15"/>
  <c r="V461" i="15"/>
  <c r="S461" i="15"/>
  <c r="N461" i="15"/>
  <c r="L461" i="15"/>
  <c r="G461" i="15"/>
  <c r="F461" i="15"/>
  <c r="E461" i="15"/>
  <c r="D461" i="15"/>
  <c r="W461" i="15" s="1"/>
  <c r="B461" i="15"/>
  <c r="A461" i="15"/>
  <c r="V460" i="15"/>
  <c r="T460" i="15"/>
  <c r="S460" i="15"/>
  <c r="L460" i="15"/>
  <c r="J460" i="15"/>
  <c r="H460" i="15"/>
  <c r="F460" i="15"/>
  <c r="E460" i="15"/>
  <c r="D460" i="15"/>
  <c r="U460" i="15" s="1"/>
  <c r="B460" i="15"/>
  <c r="Y460" i="15" s="1"/>
  <c r="A460" i="15"/>
  <c r="Y459" i="15"/>
  <c r="W459" i="15"/>
  <c r="V459" i="15"/>
  <c r="T459" i="15"/>
  <c r="S459" i="15"/>
  <c r="Q459" i="15"/>
  <c r="P459" i="15"/>
  <c r="O459" i="15"/>
  <c r="N459" i="15"/>
  <c r="K459" i="15"/>
  <c r="J459" i="15"/>
  <c r="I459" i="15"/>
  <c r="H459" i="15"/>
  <c r="G459" i="15"/>
  <c r="F459" i="15"/>
  <c r="E459" i="15"/>
  <c r="M459" i="15" s="1"/>
  <c r="D459" i="15"/>
  <c r="U459" i="15" s="1"/>
  <c r="B459" i="15"/>
  <c r="A459" i="15"/>
  <c r="Y458" i="15"/>
  <c r="W458" i="15"/>
  <c r="V458" i="15"/>
  <c r="U458" i="15"/>
  <c r="S458" i="15"/>
  <c r="Q458" i="15"/>
  <c r="I458" i="15"/>
  <c r="G458" i="15"/>
  <c r="F458" i="15"/>
  <c r="E458" i="15"/>
  <c r="K458" i="15" s="1"/>
  <c r="D458" i="15"/>
  <c r="B458" i="15"/>
  <c r="A458" i="15"/>
  <c r="V457" i="15"/>
  <c r="T457" i="15"/>
  <c r="S457" i="15"/>
  <c r="M457" i="15"/>
  <c r="K457" i="15"/>
  <c r="G457" i="15"/>
  <c r="F457" i="15"/>
  <c r="E457" i="15"/>
  <c r="D457" i="15"/>
  <c r="W457" i="15" s="1"/>
  <c r="B457" i="15"/>
  <c r="Y457" i="15" s="1"/>
  <c r="A457" i="15"/>
  <c r="S456" i="15"/>
  <c r="M456" i="15"/>
  <c r="K456" i="15"/>
  <c r="F456" i="15"/>
  <c r="E456" i="15"/>
  <c r="L456" i="15" s="1"/>
  <c r="D456" i="15"/>
  <c r="V456" i="15" s="1"/>
  <c r="B456" i="15"/>
  <c r="Y456" i="15" s="1"/>
  <c r="A456" i="15"/>
  <c r="W455" i="15"/>
  <c r="V455" i="15"/>
  <c r="T455" i="15"/>
  <c r="S455" i="15"/>
  <c r="Q455" i="15"/>
  <c r="P455" i="15"/>
  <c r="O455" i="15"/>
  <c r="N455" i="15"/>
  <c r="K455" i="15"/>
  <c r="J455" i="15"/>
  <c r="I455" i="15"/>
  <c r="H455" i="15"/>
  <c r="G455" i="15"/>
  <c r="F455" i="15"/>
  <c r="E455" i="15"/>
  <c r="M455" i="15" s="1"/>
  <c r="D455" i="15"/>
  <c r="U455" i="15" s="1"/>
  <c r="B455" i="15"/>
  <c r="Y455" i="15" s="1"/>
  <c r="A455" i="15"/>
  <c r="Y454" i="15"/>
  <c r="V454" i="15"/>
  <c r="S454" i="15"/>
  <c r="P454" i="15"/>
  <c r="N454" i="15"/>
  <c r="M454" i="15"/>
  <c r="L454" i="15"/>
  <c r="H454" i="15"/>
  <c r="F454" i="15"/>
  <c r="E454" i="15"/>
  <c r="K454" i="15" s="1"/>
  <c r="D454" i="15"/>
  <c r="B454" i="15"/>
  <c r="A454" i="15"/>
  <c r="S453" i="15"/>
  <c r="N453" i="15"/>
  <c r="L453" i="15"/>
  <c r="F453" i="15"/>
  <c r="E453" i="15"/>
  <c r="M453" i="15" s="1"/>
  <c r="D453" i="15"/>
  <c r="W453" i="15" s="1"/>
  <c r="B453" i="15"/>
  <c r="Y453" i="15" s="1"/>
  <c r="A453" i="15"/>
  <c r="V452" i="15"/>
  <c r="U452" i="15"/>
  <c r="T452" i="15"/>
  <c r="S452" i="15"/>
  <c r="J452" i="15"/>
  <c r="I452" i="15"/>
  <c r="H452" i="15"/>
  <c r="F452" i="15"/>
  <c r="E452" i="15"/>
  <c r="M452" i="15" s="1"/>
  <c r="D452" i="15"/>
  <c r="B452" i="15"/>
  <c r="Y452" i="15" s="1"/>
  <c r="A452" i="15"/>
  <c r="Y451" i="15"/>
  <c r="W451" i="15"/>
  <c r="V451" i="15"/>
  <c r="T451" i="15"/>
  <c r="S451" i="15"/>
  <c r="Q451" i="15"/>
  <c r="P451" i="15"/>
  <c r="O451" i="15"/>
  <c r="N451" i="15"/>
  <c r="K451" i="15"/>
  <c r="J451" i="15"/>
  <c r="I451" i="15"/>
  <c r="H451" i="15"/>
  <c r="G451" i="15"/>
  <c r="F451" i="15"/>
  <c r="E451" i="15"/>
  <c r="M451" i="15" s="1"/>
  <c r="D451" i="15"/>
  <c r="U451" i="15" s="1"/>
  <c r="B451" i="15"/>
  <c r="A451" i="15"/>
  <c r="Y450" i="15"/>
  <c r="W450" i="15"/>
  <c r="U450" i="15"/>
  <c r="S450" i="15"/>
  <c r="Q450" i="15"/>
  <c r="M450" i="15"/>
  <c r="I450" i="15"/>
  <c r="G450" i="15"/>
  <c r="F450" i="15"/>
  <c r="E450" i="15"/>
  <c r="K450" i="15" s="1"/>
  <c r="D450" i="15"/>
  <c r="V450" i="15" s="1"/>
  <c r="B450" i="15"/>
  <c r="A450" i="15"/>
  <c r="W449" i="15"/>
  <c r="V449" i="15"/>
  <c r="U449" i="15"/>
  <c r="T449" i="15"/>
  <c r="S449" i="15"/>
  <c r="J449" i="15"/>
  <c r="G449" i="15"/>
  <c r="F449" i="15"/>
  <c r="E449" i="15"/>
  <c r="N449" i="15" s="1"/>
  <c r="D449" i="15"/>
  <c r="B449" i="15"/>
  <c r="Y449" i="15" s="1"/>
  <c r="A449" i="15"/>
  <c r="S448" i="15"/>
  <c r="Q448" i="15"/>
  <c r="M448" i="15"/>
  <c r="L448" i="15"/>
  <c r="K448" i="15"/>
  <c r="F448" i="15"/>
  <c r="E448" i="15"/>
  <c r="D448" i="15"/>
  <c r="V448" i="15" s="1"/>
  <c r="B448" i="15"/>
  <c r="Y448" i="15" s="1"/>
  <c r="A448" i="15"/>
  <c r="W447" i="15"/>
  <c r="V447" i="15"/>
  <c r="T447" i="15"/>
  <c r="S447" i="15"/>
  <c r="Q447" i="15"/>
  <c r="P447" i="15"/>
  <c r="O447" i="15"/>
  <c r="N447" i="15"/>
  <c r="K447" i="15"/>
  <c r="J447" i="15"/>
  <c r="I447" i="15"/>
  <c r="H447" i="15"/>
  <c r="G447" i="15"/>
  <c r="F447" i="15"/>
  <c r="E447" i="15"/>
  <c r="M447" i="15" s="1"/>
  <c r="D447" i="15"/>
  <c r="U447" i="15" s="1"/>
  <c r="B447" i="15"/>
  <c r="Y447" i="15" s="1"/>
  <c r="A447" i="15"/>
  <c r="Y446" i="15"/>
  <c r="S446" i="15"/>
  <c r="P446" i="15"/>
  <c r="N446" i="15"/>
  <c r="L446" i="15"/>
  <c r="F446" i="15"/>
  <c r="E446" i="15"/>
  <c r="K446" i="15" s="1"/>
  <c r="D446" i="15"/>
  <c r="W446" i="15" s="1"/>
  <c r="B446" i="15"/>
  <c r="A446" i="15"/>
  <c r="S445" i="15"/>
  <c r="N445" i="15"/>
  <c r="M445" i="15"/>
  <c r="L445" i="15"/>
  <c r="K445" i="15"/>
  <c r="F445" i="15"/>
  <c r="E445" i="15"/>
  <c r="D445" i="15"/>
  <c r="W445" i="15" s="1"/>
  <c r="B445" i="15"/>
  <c r="Y445" i="15" s="1"/>
  <c r="A445" i="15"/>
  <c r="V444" i="15"/>
  <c r="U444" i="15"/>
  <c r="T444" i="15"/>
  <c r="S444" i="15"/>
  <c r="J444" i="15"/>
  <c r="I444" i="15"/>
  <c r="H444" i="15"/>
  <c r="F444" i="15"/>
  <c r="E444" i="15"/>
  <c r="M444" i="15" s="1"/>
  <c r="D444" i="15"/>
  <c r="B444" i="15"/>
  <c r="Y444" i="15" s="1"/>
  <c r="A444" i="15"/>
  <c r="W443" i="15"/>
  <c r="V443" i="15"/>
  <c r="T443" i="15"/>
  <c r="S443" i="15"/>
  <c r="Q443" i="15"/>
  <c r="P443" i="15"/>
  <c r="O443" i="15"/>
  <c r="N443" i="15"/>
  <c r="K443" i="15"/>
  <c r="J443" i="15"/>
  <c r="I443" i="15"/>
  <c r="H443" i="15"/>
  <c r="G443" i="15"/>
  <c r="F443" i="15"/>
  <c r="E443" i="15"/>
  <c r="M443" i="15" s="1"/>
  <c r="D443" i="15"/>
  <c r="U443" i="15" s="1"/>
  <c r="B443" i="15"/>
  <c r="Y443" i="15" s="1"/>
  <c r="A443" i="15"/>
  <c r="Y442" i="15"/>
  <c r="W442" i="15"/>
  <c r="V442" i="15"/>
  <c r="U442" i="15"/>
  <c r="S442" i="15"/>
  <c r="I442" i="15"/>
  <c r="H442" i="15"/>
  <c r="G442" i="15"/>
  <c r="F442" i="15"/>
  <c r="E442" i="15"/>
  <c r="K442" i="15" s="1"/>
  <c r="D442" i="15"/>
  <c r="B442" i="15"/>
  <c r="A442" i="15"/>
  <c r="V441" i="15"/>
  <c r="U441" i="15"/>
  <c r="T441" i="15"/>
  <c r="S441" i="15"/>
  <c r="J441" i="15"/>
  <c r="G441" i="15"/>
  <c r="F441" i="15"/>
  <c r="E441" i="15"/>
  <c r="N441" i="15" s="1"/>
  <c r="D441" i="15"/>
  <c r="W441" i="15" s="1"/>
  <c r="B441" i="15"/>
  <c r="Y441" i="15" s="1"/>
  <c r="A441" i="15"/>
  <c r="T440" i="15"/>
  <c r="S440" i="15"/>
  <c r="Q440" i="15"/>
  <c r="M440" i="15"/>
  <c r="K440" i="15"/>
  <c r="I440" i="15"/>
  <c r="F440" i="15"/>
  <c r="E440" i="15"/>
  <c r="L440" i="15" s="1"/>
  <c r="D440" i="15"/>
  <c r="V440" i="15" s="1"/>
  <c r="B440" i="15"/>
  <c r="Y440" i="15" s="1"/>
  <c r="A440" i="15"/>
  <c r="W439" i="15"/>
  <c r="V439" i="15"/>
  <c r="T439" i="15"/>
  <c r="S439" i="15"/>
  <c r="Q439" i="15"/>
  <c r="K439" i="15"/>
  <c r="J439" i="15"/>
  <c r="I439" i="15"/>
  <c r="H439" i="15"/>
  <c r="G439" i="15"/>
  <c r="F439" i="15"/>
  <c r="E439" i="15"/>
  <c r="D439" i="15"/>
  <c r="U439" i="15" s="1"/>
  <c r="B439" i="15"/>
  <c r="Y439" i="15" s="1"/>
  <c r="A439" i="15"/>
  <c r="Y438" i="15"/>
  <c r="S438" i="15"/>
  <c r="Q438" i="15"/>
  <c r="O438" i="15"/>
  <c r="M438" i="15"/>
  <c r="L438" i="15"/>
  <c r="K438" i="15"/>
  <c r="H438" i="15"/>
  <c r="F438" i="15"/>
  <c r="E438" i="15"/>
  <c r="P438" i="15" s="1"/>
  <c r="D438" i="15"/>
  <c r="J438" i="15" s="1"/>
  <c r="B438" i="15"/>
  <c r="A438" i="15"/>
  <c r="Y437" i="15"/>
  <c r="S437" i="15"/>
  <c r="M437" i="15"/>
  <c r="K437" i="15"/>
  <c r="F437" i="15"/>
  <c r="E437" i="15"/>
  <c r="P437" i="15" s="1"/>
  <c r="D437" i="15"/>
  <c r="H437" i="15" s="1"/>
  <c r="B437" i="15"/>
  <c r="A437" i="15"/>
  <c r="S436" i="15"/>
  <c r="Q436" i="15"/>
  <c r="O436" i="15"/>
  <c r="L436" i="15"/>
  <c r="K436" i="15"/>
  <c r="H436" i="15"/>
  <c r="F436" i="15"/>
  <c r="E436" i="15"/>
  <c r="N436" i="15" s="1"/>
  <c r="D436" i="15"/>
  <c r="W436" i="15" s="1"/>
  <c r="B436" i="15"/>
  <c r="Y436" i="15" s="1"/>
  <c r="A436" i="15"/>
  <c r="Y435" i="15"/>
  <c r="W435" i="15"/>
  <c r="V435" i="15"/>
  <c r="T435" i="15"/>
  <c r="S435" i="15"/>
  <c r="Q435" i="15"/>
  <c r="M435" i="15"/>
  <c r="J435" i="15"/>
  <c r="I435" i="15"/>
  <c r="H435" i="15"/>
  <c r="G435" i="15"/>
  <c r="F435" i="15"/>
  <c r="E435" i="15"/>
  <c r="L435" i="15" s="1"/>
  <c r="D435" i="15"/>
  <c r="U435" i="15" s="1"/>
  <c r="B435" i="15"/>
  <c r="A435" i="15"/>
  <c r="W434" i="15"/>
  <c r="U434" i="15"/>
  <c r="T434" i="15"/>
  <c r="S434" i="15"/>
  <c r="P434" i="15"/>
  <c r="I434" i="15"/>
  <c r="G434" i="15"/>
  <c r="F434" i="15"/>
  <c r="E434" i="15"/>
  <c r="K434" i="15" s="1"/>
  <c r="D434" i="15"/>
  <c r="J434" i="15" s="1"/>
  <c r="B434" i="15"/>
  <c r="Y434" i="15" s="1"/>
  <c r="A434" i="15"/>
  <c r="Y433" i="15"/>
  <c r="V433" i="15"/>
  <c r="U433" i="15"/>
  <c r="T433" i="15"/>
  <c r="S433" i="15"/>
  <c r="J433" i="15"/>
  <c r="I433" i="15"/>
  <c r="G433" i="15"/>
  <c r="F433" i="15"/>
  <c r="E433" i="15"/>
  <c r="P433" i="15" s="1"/>
  <c r="D433" i="15"/>
  <c r="H433" i="15" s="1"/>
  <c r="B433" i="15"/>
  <c r="A433" i="15"/>
  <c r="Y432" i="15"/>
  <c r="U432" i="15"/>
  <c r="T432" i="15"/>
  <c r="S432" i="15"/>
  <c r="P432" i="15"/>
  <c r="J432" i="15"/>
  <c r="I432" i="15"/>
  <c r="G432" i="15"/>
  <c r="F432" i="15"/>
  <c r="E432" i="15"/>
  <c r="N432" i="15" s="1"/>
  <c r="D432" i="15"/>
  <c r="W432" i="15" s="1"/>
  <c r="B432" i="15"/>
  <c r="A432" i="15"/>
  <c r="Y431" i="15"/>
  <c r="W431" i="15"/>
  <c r="V431" i="15"/>
  <c r="T431" i="15"/>
  <c r="S431" i="15"/>
  <c r="J431" i="15"/>
  <c r="I431" i="15"/>
  <c r="H431" i="15"/>
  <c r="G431" i="15"/>
  <c r="F431" i="15"/>
  <c r="E431" i="15"/>
  <c r="L431" i="15" s="1"/>
  <c r="D431" i="15"/>
  <c r="U431" i="15" s="1"/>
  <c r="B431" i="15"/>
  <c r="A431" i="15"/>
  <c r="Y430" i="15"/>
  <c r="U430" i="15"/>
  <c r="T430" i="15"/>
  <c r="S430" i="15"/>
  <c r="Q430" i="15"/>
  <c r="O430" i="15"/>
  <c r="M430" i="15"/>
  <c r="L430" i="15"/>
  <c r="K430" i="15"/>
  <c r="H430" i="15"/>
  <c r="F430" i="15"/>
  <c r="E430" i="15"/>
  <c r="P430" i="15" s="1"/>
  <c r="D430" i="15"/>
  <c r="J430" i="15" s="1"/>
  <c r="B430" i="15"/>
  <c r="A430" i="15"/>
  <c r="S429" i="15"/>
  <c r="Q429" i="15"/>
  <c r="O429" i="15"/>
  <c r="M429" i="15"/>
  <c r="L429" i="15"/>
  <c r="K429" i="15"/>
  <c r="F429" i="15"/>
  <c r="E429" i="15"/>
  <c r="P429" i="15" s="1"/>
  <c r="D429" i="15"/>
  <c r="H429" i="15" s="1"/>
  <c r="B429" i="15"/>
  <c r="Y429" i="15" s="1"/>
  <c r="A429" i="15"/>
  <c r="U428" i="15"/>
  <c r="T428" i="15"/>
  <c r="S428" i="15"/>
  <c r="Q428" i="15"/>
  <c r="O428" i="15"/>
  <c r="L428" i="15"/>
  <c r="K428" i="15"/>
  <c r="J428" i="15"/>
  <c r="H428" i="15"/>
  <c r="F428" i="15"/>
  <c r="E428" i="15"/>
  <c r="N428" i="15" s="1"/>
  <c r="D428" i="15"/>
  <c r="W428" i="15" s="1"/>
  <c r="B428" i="15"/>
  <c r="Y428" i="15" s="1"/>
  <c r="A428" i="15"/>
  <c r="W427" i="15"/>
  <c r="V427" i="15"/>
  <c r="T427" i="15"/>
  <c r="S427" i="15"/>
  <c r="Q427" i="15"/>
  <c r="P427" i="15"/>
  <c r="O427" i="15"/>
  <c r="M427" i="15"/>
  <c r="K427" i="15"/>
  <c r="J427" i="15"/>
  <c r="I427" i="15"/>
  <c r="H427" i="15"/>
  <c r="G427" i="15"/>
  <c r="F427" i="15"/>
  <c r="E427" i="15"/>
  <c r="L427" i="15" s="1"/>
  <c r="D427" i="15"/>
  <c r="U427" i="15" s="1"/>
  <c r="B427" i="15"/>
  <c r="Y427" i="15" s="1"/>
  <c r="A427" i="15"/>
  <c r="U426" i="15"/>
  <c r="S426" i="15"/>
  <c r="P426" i="15"/>
  <c r="M426" i="15"/>
  <c r="L426" i="15"/>
  <c r="I426" i="15"/>
  <c r="G426" i="15"/>
  <c r="F426" i="15"/>
  <c r="E426" i="15"/>
  <c r="K426" i="15" s="1"/>
  <c r="D426" i="15"/>
  <c r="J426" i="15" s="1"/>
  <c r="B426" i="15"/>
  <c r="Y426" i="15" s="1"/>
  <c r="A426" i="15"/>
  <c r="Y425" i="15"/>
  <c r="V425" i="15"/>
  <c r="U425" i="15"/>
  <c r="T425" i="15"/>
  <c r="S425" i="15"/>
  <c r="Q425" i="15"/>
  <c r="J425" i="15"/>
  <c r="I425" i="15"/>
  <c r="G425" i="15"/>
  <c r="F425" i="15"/>
  <c r="E425" i="15"/>
  <c r="P425" i="15" s="1"/>
  <c r="D425" i="15"/>
  <c r="H425" i="15" s="1"/>
  <c r="B425" i="15"/>
  <c r="A425" i="15"/>
  <c r="U424" i="15"/>
  <c r="S424" i="15"/>
  <c r="P424" i="15"/>
  <c r="L424" i="15"/>
  <c r="K424" i="15"/>
  <c r="I424" i="15"/>
  <c r="G424" i="15"/>
  <c r="F424" i="15"/>
  <c r="E424" i="15"/>
  <c r="N424" i="15" s="1"/>
  <c r="D424" i="15"/>
  <c r="W424" i="15" s="1"/>
  <c r="B424" i="15"/>
  <c r="Y424" i="15" s="1"/>
  <c r="A424" i="15"/>
  <c r="Y423" i="15"/>
  <c r="W423" i="15"/>
  <c r="V423" i="15"/>
  <c r="T423" i="15"/>
  <c r="S423" i="15"/>
  <c r="P423" i="15"/>
  <c r="J423" i="15"/>
  <c r="I423" i="15"/>
  <c r="H423" i="15"/>
  <c r="G423" i="15"/>
  <c r="F423" i="15"/>
  <c r="E423" i="15"/>
  <c r="L423" i="15" s="1"/>
  <c r="D423" i="15"/>
  <c r="U423" i="15" s="1"/>
  <c r="B423" i="15"/>
  <c r="A423" i="15"/>
  <c r="Y422" i="15"/>
  <c r="V422" i="15"/>
  <c r="S422" i="15"/>
  <c r="Q422" i="15"/>
  <c r="M422" i="15"/>
  <c r="K422" i="15"/>
  <c r="F422" i="15"/>
  <c r="E422" i="15"/>
  <c r="N422" i="15" s="1"/>
  <c r="D422" i="15"/>
  <c r="B422" i="15"/>
  <c r="A422" i="15"/>
  <c r="S421" i="15"/>
  <c r="O421" i="15"/>
  <c r="M421" i="15"/>
  <c r="L421" i="15"/>
  <c r="K421" i="15"/>
  <c r="I421" i="15"/>
  <c r="F421" i="15"/>
  <c r="E421" i="15"/>
  <c r="P421" i="15" s="1"/>
  <c r="D421" i="15"/>
  <c r="H421" i="15" s="1"/>
  <c r="B421" i="15"/>
  <c r="Y421" i="15" s="1"/>
  <c r="A421" i="15"/>
  <c r="Y420" i="15"/>
  <c r="S420" i="15"/>
  <c r="Q420" i="15"/>
  <c r="L420" i="15"/>
  <c r="F420" i="15"/>
  <c r="E420" i="15"/>
  <c r="N420" i="15" s="1"/>
  <c r="D420" i="15"/>
  <c r="V420" i="15" s="1"/>
  <c r="B420" i="15"/>
  <c r="A420" i="15"/>
  <c r="W419" i="15"/>
  <c r="V419" i="15"/>
  <c r="T419" i="15"/>
  <c r="S419" i="15"/>
  <c r="Q419" i="15"/>
  <c r="O419" i="15"/>
  <c r="M419" i="15"/>
  <c r="K419" i="15"/>
  <c r="J419" i="15"/>
  <c r="I419" i="15"/>
  <c r="H419" i="15"/>
  <c r="G419" i="15"/>
  <c r="F419" i="15"/>
  <c r="E419" i="15"/>
  <c r="L419" i="15" s="1"/>
  <c r="D419" i="15"/>
  <c r="U419" i="15" s="1"/>
  <c r="B419" i="15"/>
  <c r="Y419" i="15" s="1"/>
  <c r="A419" i="15"/>
  <c r="Y418" i="15"/>
  <c r="W418" i="15"/>
  <c r="S418" i="15"/>
  <c r="Q418" i="15"/>
  <c r="P418" i="15"/>
  <c r="O418" i="15"/>
  <c r="N418" i="15"/>
  <c r="L418" i="15"/>
  <c r="K418" i="15"/>
  <c r="F418" i="15"/>
  <c r="E418" i="15"/>
  <c r="M418" i="15" s="1"/>
  <c r="D418" i="15"/>
  <c r="U418" i="15" s="1"/>
  <c r="B418" i="15"/>
  <c r="A418" i="15"/>
  <c r="Y417" i="15"/>
  <c r="U417" i="15"/>
  <c r="S417" i="15"/>
  <c r="P417" i="15"/>
  <c r="L417" i="15"/>
  <c r="J417" i="15"/>
  <c r="F417" i="15"/>
  <c r="E417" i="15"/>
  <c r="M417" i="15" s="1"/>
  <c r="D417" i="15"/>
  <c r="B417" i="15"/>
  <c r="A417" i="15"/>
  <c r="W416" i="15"/>
  <c r="T416" i="15"/>
  <c r="S416" i="15"/>
  <c r="P416" i="15"/>
  <c r="N416" i="15"/>
  <c r="L416" i="15"/>
  <c r="K416" i="15"/>
  <c r="J416" i="15"/>
  <c r="H416" i="15"/>
  <c r="F416" i="15"/>
  <c r="E416" i="15"/>
  <c r="Q416" i="15" s="1"/>
  <c r="D416" i="15"/>
  <c r="I416" i="15" s="1"/>
  <c r="B416" i="15"/>
  <c r="Y416" i="15" s="1"/>
  <c r="A416" i="15"/>
  <c r="W415" i="15"/>
  <c r="S415" i="15"/>
  <c r="Q415" i="15"/>
  <c r="P415" i="15"/>
  <c r="N415" i="15"/>
  <c r="L415" i="15"/>
  <c r="K415" i="15"/>
  <c r="H415" i="15"/>
  <c r="F415" i="15"/>
  <c r="E415" i="15"/>
  <c r="O415" i="15" s="1"/>
  <c r="D415" i="15"/>
  <c r="I415" i="15" s="1"/>
  <c r="B415" i="15"/>
  <c r="Y415" i="15" s="1"/>
  <c r="A415" i="15"/>
  <c r="Y414" i="15"/>
  <c r="S414" i="15"/>
  <c r="Q414" i="15"/>
  <c r="P414" i="15"/>
  <c r="O414" i="15"/>
  <c r="N414" i="15"/>
  <c r="L414" i="15"/>
  <c r="K414" i="15"/>
  <c r="F414" i="15"/>
  <c r="E414" i="15"/>
  <c r="M414" i="15" s="1"/>
  <c r="D414" i="15"/>
  <c r="B414" i="15"/>
  <c r="A414" i="15"/>
  <c r="Y413" i="15"/>
  <c r="S413" i="15"/>
  <c r="P413" i="15"/>
  <c r="L413" i="15"/>
  <c r="J413" i="15"/>
  <c r="F413" i="15"/>
  <c r="E413" i="15"/>
  <c r="M413" i="15" s="1"/>
  <c r="D413" i="15"/>
  <c r="U413" i="15" s="1"/>
  <c r="B413" i="15"/>
  <c r="A413" i="15"/>
  <c r="W412" i="15"/>
  <c r="T412" i="15"/>
  <c r="S412" i="15"/>
  <c r="P412" i="15"/>
  <c r="N412" i="15"/>
  <c r="L412" i="15"/>
  <c r="K412" i="15"/>
  <c r="J412" i="15"/>
  <c r="H412" i="15"/>
  <c r="F412" i="15"/>
  <c r="E412" i="15"/>
  <c r="Q412" i="15" s="1"/>
  <c r="D412" i="15"/>
  <c r="I412" i="15" s="1"/>
  <c r="B412" i="15"/>
  <c r="Y412" i="15" s="1"/>
  <c r="A412" i="15"/>
  <c r="U411" i="15"/>
  <c r="S411" i="15"/>
  <c r="Q411" i="15"/>
  <c r="P411" i="15"/>
  <c r="N411" i="15"/>
  <c r="L411" i="15"/>
  <c r="K411" i="15"/>
  <c r="F411" i="15"/>
  <c r="E411" i="15"/>
  <c r="O411" i="15" s="1"/>
  <c r="D411" i="15"/>
  <c r="B411" i="15"/>
  <c r="Y411" i="15" s="1"/>
  <c r="A411" i="15"/>
  <c r="Y410" i="15"/>
  <c r="S410" i="15"/>
  <c r="Q410" i="15"/>
  <c r="P410" i="15"/>
  <c r="O410" i="15"/>
  <c r="N410" i="15"/>
  <c r="L410" i="15"/>
  <c r="K410" i="15"/>
  <c r="F410" i="15"/>
  <c r="E410" i="15"/>
  <c r="M410" i="15" s="1"/>
  <c r="D410" i="15"/>
  <c r="B410" i="15"/>
  <c r="A410" i="15"/>
  <c r="Y409" i="15"/>
  <c r="U409" i="15"/>
  <c r="S409" i="15"/>
  <c r="M409" i="15"/>
  <c r="J409" i="15"/>
  <c r="H409" i="15"/>
  <c r="F409" i="15"/>
  <c r="E409" i="15"/>
  <c r="P409" i="15" s="1"/>
  <c r="D409" i="15"/>
  <c r="B409" i="15"/>
  <c r="A409" i="15"/>
  <c r="W408" i="15"/>
  <c r="T408" i="15"/>
  <c r="S408" i="15"/>
  <c r="P408" i="15"/>
  <c r="N408" i="15"/>
  <c r="L408" i="15"/>
  <c r="K408" i="15"/>
  <c r="J408" i="15"/>
  <c r="H408" i="15"/>
  <c r="F408" i="15"/>
  <c r="E408" i="15"/>
  <c r="Q408" i="15" s="1"/>
  <c r="D408" i="15"/>
  <c r="I408" i="15" s="1"/>
  <c r="B408" i="15"/>
  <c r="Y408" i="15" s="1"/>
  <c r="A408" i="15"/>
  <c r="U407" i="15"/>
  <c r="S407" i="15"/>
  <c r="Q407" i="15"/>
  <c r="P407" i="15"/>
  <c r="N407" i="15"/>
  <c r="L407" i="15"/>
  <c r="K407" i="15"/>
  <c r="H407" i="15"/>
  <c r="F407" i="15"/>
  <c r="E407" i="15"/>
  <c r="O407" i="15" s="1"/>
  <c r="D407" i="15"/>
  <c r="W407" i="15" s="1"/>
  <c r="B407" i="15"/>
  <c r="Y407" i="15" s="1"/>
  <c r="A407" i="15"/>
  <c r="Y406" i="15"/>
  <c r="W406" i="15"/>
  <c r="U406" i="15"/>
  <c r="S406" i="15"/>
  <c r="Q406" i="15"/>
  <c r="P406" i="15"/>
  <c r="O406" i="15"/>
  <c r="N406" i="15"/>
  <c r="L406" i="15"/>
  <c r="K406" i="15"/>
  <c r="J406" i="15"/>
  <c r="F406" i="15"/>
  <c r="E406" i="15"/>
  <c r="M406" i="15" s="1"/>
  <c r="D406" i="15"/>
  <c r="G406" i="15" s="1"/>
  <c r="B406" i="15"/>
  <c r="A406" i="15"/>
  <c r="Y405" i="15"/>
  <c r="V405" i="15"/>
  <c r="S405" i="15"/>
  <c r="P405" i="15"/>
  <c r="M405" i="15"/>
  <c r="L405" i="15"/>
  <c r="F405" i="15"/>
  <c r="E405" i="15"/>
  <c r="D405" i="15"/>
  <c r="J405" i="15" s="1"/>
  <c r="B405" i="15"/>
  <c r="A405" i="15"/>
  <c r="W404" i="15"/>
  <c r="V404" i="15"/>
  <c r="T404" i="15"/>
  <c r="S404" i="15"/>
  <c r="P404" i="15"/>
  <c r="N404" i="15"/>
  <c r="K404" i="15"/>
  <c r="J404" i="15"/>
  <c r="H404" i="15"/>
  <c r="F404" i="15"/>
  <c r="E404" i="15"/>
  <c r="Q404" i="15" s="1"/>
  <c r="D404" i="15"/>
  <c r="I404" i="15" s="1"/>
  <c r="B404" i="15"/>
  <c r="Y404" i="15" s="1"/>
  <c r="A404" i="15"/>
  <c r="S403" i="15"/>
  <c r="Q403" i="15"/>
  <c r="P403" i="15"/>
  <c r="N403" i="15"/>
  <c r="L403" i="15"/>
  <c r="K403" i="15"/>
  <c r="F403" i="15"/>
  <c r="E403" i="15"/>
  <c r="O403" i="15" s="1"/>
  <c r="D403" i="15"/>
  <c r="B403" i="15"/>
  <c r="Y403" i="15" s="1"/>
  <c r="A403" i="15"/>
  <c r="Y402" i="15"/>
  <c r="S402" i="15"/>
  <c r="Q402" i="15"/>
  <c r="P402" i="15"/>
  <c r="O402" i="15"/>
  <c r="N402" i="15"/>
  <c r="L402" i="15"/>
  <c r="K402" i="15"/>
  <c r="F402" i="15"/>
  <c r="E402" i="15"/>
  <c r="M402" i="15" s="1"/>
  <c r="D402" i="15"/>
  <c r="B402" i="15"/>
  <c r="A402" i="15"/>
  <c r="Y401" i="15"/>
  <c r="U401" i="15"/>
  <c r="S401" i="15"/>
  <c r="M401" i="15"/>
  <c r="J401" i="15"/>
  <c r="H401" i="15"/>
  <c r="F401" i="15"/>
  <c r="E401" i="15"/>
  <c r="P401" i="15" s="1"/>
  <c r="D401" i="15"/>
  <c r="B401" i="15"/>
  <c r="A401" i="15"/>
  <c r="W400" i="15"/>
  <c r="V400" i="15"/>
  <c r="T400" i="15"/>
  <c r="S400" i="15"/>
  <c r="P400" i="15"/>
  <c r="N400" i="15"/>
  <c r="K400" i="15"/>
  <c r="J400" i="15"/>
  <c r="H400" i="15"/>
  <c r="F400" i="15"/>
  <c r="E400" i="15"/>
  <c r="Q400" i="15" s="1"/>
  <c r="D400" i="15"/>
  <c r="I400" i="15" s="1"/>
  <c r="B400" i="15"/>
  <c r="Y400" i="15" s="1"/>
  <c r="A400" i="15"/>
  <c r="U399" i="15"/>
  <c r="S399" i="15"/>
  <c r="Q399" i="15"/>
  <c r="P399" i="15"/>
  <c r="N399" i="15"/>
  <c r="L399" i="15"/>
  <c r="K399" i="15"/>
  <c r="H399" i="15"/>
  <c r="F399" i="15"/>
  <c r="E399" i="15"/>
  <c r="O399" i="15" s="1"/>
  <c r="D399" i="15"/>
  <c r="W399" i="15" s="1"/>
  <c r="B399" i="15"/>
  <c r="Y399" i="15" s="1"/>
  <c r="A399" i="15"/>
  <c r="Y398" i="15"/>
  <c r="U398" i="15"/>
  <c r="S398" i="15"/>
  <c r="Q398" i="15"/>
  <c r="P398" i="15"/>
  <c r="O398" i="15"/>
  <c r="N398" i="15"/>
  <c r="L398" i="15"/>
  <c r="K398" i="15"/>
  <c r="J398" i="15"/>
  <c r="F398" i="15"/>
  <c r="E398" i="15"/>
  <c r="M398" i="15" s="1"/>
  <c r="D398" i="15"/>
  <c r="W398" i="15" s="1"/>
  <c r="B398" i="15"/>
  <c r="A398" i="15"/>
  <c r="Y397" i="15"/>
  <c r="V397" i="15"/>
  <c r="S397" i="15"/>
  <c r="M397" i="15"/>
  <c r="H397" i="15"/>
  <c r="F397" i="15"/>
  <c r="E397" i="15"/>
  <c r="O397" i="15" s="1"/>
  <c r="D397" i="15"/>
  <c r="J397" i="15" s="1"/>
  <c r="B397" i="15"/>
  <c r="A397" i="15"/>
  <c r="W396" i="15"/>
  <c r="V396" i="15"/>
  <c r="T396" i="15"/>
  <c r="S396" i="15"/>
  <c r="M396" i="15"/>
  <c r="J396" i="15"/>
  <c r="H396" i="15"/>
  <c r="F396" i="15"/>
  <c r="E396" i="15"/>
  <c r="P396" i="15" s="1"/>
  <c r="D396" i="15"/>
  <c r="I396" i="15" s="1"/>
  <c r="B396" i="15"/>
  <c r="Y396" i="15" s="1"/>
  <c r="A396" i="15"/>
  <c r="T395" i="15"/>
  <c r="S395" i="15"/>
  <c r="Q395" i="15"/>
  <c r="P395" i="15"/>
  <c r="N395" i="15"/>
  <c r="L395" i="15"/>
  <c r="K395" i="15"/>
  <c r="H395" i="15"/>
  <c r="F395" i="15"/>
  <c r="E395" i="15"/>
  <c r="O395" i="15" s="1"/>
  <c r="D395" i="15"/>
  <c r="W395" i="15" s="1"/>
  <c r="B395" i="15"/>
  <c r="Y395" i="15" s="1"/>
  <c r="A395" i="15"/>
  <c r="Y394" i="15"/>
  <c r="U394" i="15"/>
  <c r="S394" i="15"/>
  <c r="Q394" i="15"/>
  <c r="P394" i="15"/>
  <c r="O394" i="15"/>
  <c r="N394" i="15"/>
  <c r="L394" i="15"/>
  <c r="K394" i="15"/>
  <c r="J394" i="15"/>
  <c r="F394" i="15"/>
  <c r="E394" i="15"/>
  <c r="M394" i="15" s="1"/>
  <c r="D394" i="15"/>
  <c r="W394" i="15" s="1"/>
  <c r="B394" i="15"/>
  <c r="A394" i="15"/>
  <c r="Y393" i="15"/>
  <c r="S393" i="15"/>
  <c r="O393" i="15"/>
  <c r="J393" i="15"/>
  <c r="F393" i="15"/>
  <c r="E393" i="15"/>
  <c r="M393" i="15" s="1"/>
  <c r="D393" i="15"/>
  <c r="V393" i="15" s="1"/>
  <c r="B393" i="15"/>
  <c r="A393" i="15"/>
  <c r="W392" i="15"/>
  <c r="V392" i="15"/>
  <c r="T392" i="15"/>
  <c r="S392" i="15"/>
  <c r="P392" i="15"/>
  <c r="N392" i="15"/>
  <c r="J392" i="15"/>
  <c r="H392" i="15"/>
  <c r="F392" i="15"/>
  <c r="E392" i="15"/>
  <c r="M392" i="15" s="1"/>
  <c r="D392" i="15"/>
  <c r="I392" i="15" s="1"/>
  <c r="B392" i="15"/>
  <c r="Y392" i="15" s="1"/>
  <c r="A392" i="15"/>
  <c r="U391" i="15"/>
  <c r="S391" i="15"/>
  <c r="Q391" i="15"/>
  <c r="P391" i="15"/>
  <c r="N391" i="15"/>
  <c r="L391" i="15"/>
  <c r="K391" i="15"/>
  <c r="I391" i="15"/>
  <c r="F391" i="15"/>
  <c r="E391" i="15"/>
  <c r="O391" i="15" s="1"/>
  <c r="D391" i="15"/>
  <c r="W391" i="15" s="1"/>
  <c r="B391" i="15"/>
  <c r="Y391" i="15" s="1"/>
  <c r="A391" i="15"/>
  <c r="Y390" i="15"/>
  <c r="W390" i="15"/>
  <c r="S390" i="15"/>
  <c r="Q390" i="15"/>
  <c r="P390" i="15"/>
  <c r="O390" i="15"/>
  <c r="N390" i="15"/>
  <c r="L390" i="15"/>
  <c r="K390" i="15"/>
  <c r="F390" i="15"/>
  <c r="E390" i="15"/>
  <c r="M390" i="15" s="1"/>
  <c r="D390" i="15"/>
  <c r="U390" i="15" s="1"/>
  <c r="B390" i="15"/>
  <c r="A390" i="15"/>
  <c r="Y389" i="15"/>
  <c r="S389" i="15"/>
  <c r="L389" i="15"/>
  <c r="F389" i="15"/>
  <c r="E389" i="15"/>
  <c r="O389" i="15" s="1"/>
  <c r="D389" i="15"/>
  <c r="J389" i="15" s="1"/>
  <c r="B389" i="15"/>
  <c r="A389" i="15"/>
  <c r="W388" i="15"/>
  <c r="V388" i="15"/>
  <c r="T388" i="15"/>
  <c r="S388" i="15"/>
  <c r="P388" i="15"/>
  <c r="K388" i="15"/>
  <c r="J388" i="15"/>
  <c r="H388" i="15"/>
  <c r="F388" i="15"/>
  <c r="E388" i="15"/>
  <c r="N388" i="15" s="1"/>
  <c r="D388" i="15"/>
  <c r="I388" i="15" s="1"/>
  <c r="B388" i="15"/>
  <c r="Y388" i="15" s="1"/>
  <c r="A388" i="15"/>
  <c r="S387" i="15"/>
  <c r="Q387" i="15"/>
  <c r="P387" i="15"/>
  <c r="N387" i="15"/>
  <c r="L387" i="15"/>
  <c r="K387" i="15"/>
  <c r="F387" i="15"/>
  <c r="E387" i="15"/>
  <c r="O387" i="15" s="1"/>
  <c r="D387" i="15"/>
  <c r="W387" i="15" s="1"/>
  <c r="B387" i="15"/>
  <c r="Y387" i="15" s="1"/>
  <c r="A387" i="15"/>
  <c r="Y386" i="15"/>
  <c r="U386" i="15"/>
  <c r="S386" i="15"/>
  <c r="Q386" i="15"/>
  <c r="P386" i="15"/>
  <c r="O386" i="15"/>
  <c r="N386" i="15"/>
  <c r="L386" i="15"/>
  <c r="K386" i="15"/>
  <c r="J386" i="15"/>
  <c r="I386" i="15"/>
  <c r="G386" i="15"/>
  <c r="F386" i="15"/>
  <c r="E386" i="15"/>
  <c r="M386" i="15" s="1"/>
  <c r="D386" i="15"/>
  <c r="W386" i="15" s="1"/>
  <c r="B386" i="15"/>
  <c r="A386" i="15"/>
  <c r="Y385" i="15"/>
  <c r="V385" i="15"/>
  <c r="U385" i="15"/>
  <c r="S385" i="15"/>
  <c r="M385" i="15"/>
  <c r="J385" i="15"/>
  <c r="H385" i="15"/>
  <c r="G385" i="15"/>
  <c r="F385" i="15"/>
  <c r="E385" i="15"/>
  <c r="O385" i="15" s="1"/>
  <c r="D385" i="15"/>
  <c r="B385" i="15"/>
  <c r="A385" i="15"/>
  <c r="W384" i="15"/>
  <c r="V384" i="15"/>
  <c r="T384" i="15"/>
  <c r="S384" i="15"/>
  <c r="M384" i="15"/>
  <c r="J384" i="15"/>
  <c r="H384" i="15"/>
  <c r="F384" i="15"/>
  <c r="E384" i="15"/>
  <c r="P384" i="15" s="1"/>
  <c r="D384" i="15"/>
  <c r="I384" i="15" s="1"/>
  <c r="B384" i="15"/>
  <c r="Y384" i="15" s="1"/>
  <c r="A384" i="15"/>
  <c r="U383" i="15"/>
  <c r="S383" i="15"/>
  <c r="Q383" i="15"/>
  <c r="P383" i="15"/>
  <c r="N383" i="15"/>
  <c r="L383" i="15"/>
  <c r="K383" i="15"/>
  <c r="J383" i="15"/>
  <c r="H383" i="15"/>
  <c r="F383" i="15"/>
  <c r="E383" i="15"/>
  <c r="O383" i="15" s="1"/>
  <c r="D383" i="15"/>
  <c r="W383" i="15" s="1"/>
  <c r="B383" i="15"/>
  <c r="Y383" i="15" s="1"/>
  <c r="A383" i="15"/>
  <c r="Y382" i="15"/>
  <c r="S382" i="15"/>
  <c r="Q382" i="15"/>
  <c r="P382" i="15"/>
  <c r="O382" i="15"/>
  <c r="N382" i="15"/>
  <c r="L382" i="15"/>
  <c r="K382" i="15"/>
  <c r="I382" i="15"/>
  <c r="H382" i="15"/>
  <c r="F382" i="15"/>
  <c r="E382" i="15"/>
  <c r="M382" i="15" s="1"/>
  <c r="D382" i="15"/>
  <c r="W382" i="15" s="1"/>
  <c r="B382" i="15"/>
  <c r="A382" i="15"/>
  <c r="Y381" i="15"/>
  <c r="W381" i="15"/>
  <c r="U381" i="15"/>
  <c r="S381" i="15"/>
  <c r="P381" i="15"/>
  <c r="N381" i="15"/>
  <c r="M381" i="15"/>
  <c r="L381" i="15"/>
  <c r="H381" i="15"/>
  <c r="F381" i="15"/>
  <c r="E381" i="15"/>
  <c r="D381" i="15"/>
  <c r="V381" i="15" s="1"/>
  <c r="B381" i="15"/>
  <c r="A381" i="15"/>
  <c r="V380" i="15"/>
  <c r="S380" i="15"/>
  <c r="N380" i="15"/>
  <c r="M380" i="15"/>
  <c r="K380" i="15"/>
  <c r="F380" i="15"/>
  <c r="E380" i="15"/>
  <c r="L380" i="15" s="1"/>
  <c r="D380" i="15"/>
  <c r="W380" i="15" s="1"/>
  <c r="B380" i="15"/>
  <c r="Y380" i="15" s="1"/>
  <c r="A380" i="15"/>
  <c r="W379" i="15"/>
  <c r="S379" i="15"/>
  <c r="Q379" i="15"/>
  <c r="P379" i="15"/>
  <c r="N379" i="15"/>
  <c r="L379" i="15"/>
  <c r="K379" i="15"/>
  <c r="F379" i="15"/>
  <c r="E379" i="15"/>
  <c r="O379" i="15" s="1"/>
  <c r="D379" i="15"/>
  <c r="U379" i="15" s="1"/>
  <c r="B379" i="15"/>
  <c r="Y379" i="15" s="1"/>
  <c r="A379" i="15"/>
  <c r="Y378" i="15"/>
  <c r="W378" i="15"/>
  <c r="U378" i="15"/>
  <c r="S378" i="15"/>
  <c r="Q378" i="15"/>
  <c r="P378" i="15"/>
  <c r="O378" i="15"/>
  <c r="N378" i="15"/>
  <c r="L378" i="15"/>
  <c r="K378" i="15"/>
  <c r="J378" i="15"/>
  <c r="I378" i="15"/>
  <c r="H378" i="15"/>
  <c r="G378" i="15"/>
  <c r="F378" i="15"/>
  <c r="E378" i="15"/>
  <c r="M378" i="15" s="1"/>
  <c r="D378" i="15"/>
  <c r="B378" i="15"/>
  <c r="A378" i="15"/>
  <c r="Y377" i="15"/>
  <c r="W377" i="15"/>
  <c r="V377" i="15"/>
  <c r="U377" i="15"/>
  <c r="S377" i="15"/>
  <c r="M377" i="15"/>
  <c r="L377" i="15"/>
  <c r="J377" i="15"/>
  <c r="H377" i="15"/>
  <c r="G377" i="15"/>
  <c r="F377" i="15"/>
  <c r="E377" i="15"/>
  <c r="N377" i="15" s="1"/>
  <c r="D377" i="15"/>
  <c r="B377" i="15"/>
  <c r="A377" i="15"/>
  <c r="W376" i="15"/>
  <c r="U376" i="15"/>
  <c r="S376" i="15"/>
  <c r="N376" i="15"/>
  <c r="M376" i="15"/>
  <c r="L376" i="15"/>
  <c r="K376" i="15"/>
  <c r="J376" i="15"/>
  <c r="F376" i="15"/>
  <c r="E376" i="15"/>
  <c r="D376" i="15"/>
  <c r="V376" i="15" s="1"/>
  <c r="B376" i="15"/>
  <c r="Y376" i="15" s="1"/>
  <c r="A376" i="15"/>
  <c r="S375" i="15"/>
  <c r="Q375" i="15"/>
  <c r="P375" i="15"/>
  <c r="N375" i="15"/>
  <c r="L375" i="15"/>
  <c r="K375" i="15"/>
  <c r="F375" i="15"/>
  <c r="E375" i="15"/>
  <c r="O375" i="15" s="1"/>
  <c r="D375" i="15"/>
  <c r="W375" i="15" s="1"/>
  <c r="B375" i="15"/>
  <c r="Y375" i="15" s="1"/>
  <c r="A375" i="15"/>
  <c r="Y374" i="15"/>
  <c r="S374" i="15"/>
  <c r="Q374" i="15"/>
  <c r="P374" i="15"/>
  <c r="O374" i="15"/>
  <c r="N374" i="15"/>
  <c r="L374" i="15"/>
  <c r="K374" i="15"/>
  <c r="F374" i="15"/>
  <c r="E374" i="15"/>
  <c r="M374" i="15" s="1"/>
  <c r="D374" i="15"/>
  <c r="W374" i="15" s="1"/>
  <c r="B374" i="15"/>
  <c r="A374" i="15"/>
  <c r="Y373" i="15"/>
  <c r="W373" i="15"/>
  <c r="V373" i="15"/>
  <c r="U373" i="15"/>
  <c r="S373" i="15"/>
  <c r="P373" i="15"/>
  <c r="N373" i="15"/>
  <c r="M373" i="15"/>
  <c r="L373" i="15"/>
  <c r="J373" i="15"/>
  <c r="H373" i="15"/>
  <c r="F373" i="15"/>
  <c r="E373" i="15"/>
  <c r="D373" i="15"/>
  <c r="G373" i="15" s="1"/>
  <c r="B373" i="15"/>
  <c r="A373" i="15"/>
  <c r="W372" i="15"/>
  <c r="V372" i="15"/>
  <c r="T372" i="15"/>
  <c r="S372" i="15"/>
  <c r="M372" i="15"/>
  <c r="L372" i="15"/>
  <c r="K372" i="15"/>
  <c r="H372" i="15"/>
  <c r="F372" i="15"/>
  <c r="E372" i="15"/>
  <c r="N372" i="15" s="1"/>
  <c r="D372" i="15"/>
  <c r="U372" i="15" s="1"/>
  <c r="B372" i="15"/>
  <c r="Y372" i="15" s="1"/>
  <c r="A372" i="15"/>
  <c r="T371" i="15"/>
  <c r="S371" i="15"/>
  <c r="Q371" i="15"/>
  <c r="P371" i="15"/>
  <c r="N371" i="15"/>
  <c r="L371" i="15"/>
  <c r="K371" i="15"/>
  <c r="I371" i="15"/>
  <c r="F371" i="15"/>
  <c r="E371" i="15"/>
  <c r="O371" i="15" s="1"/>
  <c r="D371" i="15"/>
  <c r="W371" i="15" s="1"/>
  <c r="B371" i="15"/>
  <c r="Y371" i="15" s="1"/>
  <c r="A371" i="15"/>
  <c r="Y370" i="15"/>
  <c r="W370" i="15"/>
  <c r="S370" i="15"/>
  <c r="Q370" i="15"/>
  <c r="P370" i="15"/>
  <c r="O370" i="15"/>
  <c r="N370" i="15"/>
  <c r="L370" i="15"/>
  <c r="K370" i="15"/>
  <c r="G370" i="15"/>
  <c r="F370" i="15"/>
  <c r="E370" i="15"/>
  <c r="M370" i="15" s="1"/>
  <c r="D370" i="15"/>
  <c r="U370" i="15" s="1"/>
  <c r="B370" i="15"/>
  <c r="A370" i="15"/>
  <c r="Y369" i="15"/>
  <c r="W369" i="15"/>
  <c r="V369" i="15"/>
  <c r="U369" i="15"/>
  <c r="S369" i="15"/>
  <c r="J369" i="15"/>
  <c r="H369" i="15"/>
  <c r="G369" i="15"/>
  <c r="F369" i="15"/>
  <c r="E369" i="15"/>
  <c r="N369" i="15" s="1"/>
  <c r="D369" i="15"/>
  <c r="B369" i="15"/>
  <c r="A369" i="15"/>
  <c r="W368" i="15"/>
  <c r="V368" i="15"/>
  <c r="U368" i="15"/>
  <c r="S368" i="15"/>
  <c r="N368" i="15"/>
  <c r="M368" i="15"/>
  <c r="L368" i="15"/>
  <c r="K368" i="15"/>
  <c r="J368" i="15"/>
  <c r="F368" i="15"/>
  <c r="E368" i="15"/>
  <c r="D368" i="15"/>
  <c r="T368" i="15" s="1"/>
  <c r="B368" i="15"/>
  <c r="Y368" i="15" s="1"/>
  <c r="A368" i="15"/>
  <c r="W367" i="15"/>
  <c r="U367" i="15"/>
  <c r="S367" i="15"/>
  <c r="Q367" i="15"/>
  <c r="P367" i="15"/>
  <c r="N367" i="15"/>
  <c r="L367" i="15"/>
  <c r="K367" i="15"/>
  <c r="J367" i="15"/>
  <c r="H367" i="15"/>
  <c r="F367" i="15"/>
  <c r="E367" i="15"/>
  <c r="O367" i="15" s="1"/>
  <c r="D367" i="15"/>
  <c r="T367" i="15" s="1"/>
  <c r="B367" i="15"/>
  <c r="Y367" i="15" s="1"/>
  <c r="A367" i="15"/>
  <c r="Y366" i="15"/>
  <c r="U366" i="15"/>
  <c r="S366" i="15"/>
  <c r="Q366" i="15"/>
  <c r="P366" i="15"/>
  <c r="O366" i="15"/>
  <c r="N366" i="15"/>
  <c r="L366" i="15"/>
  <c r="K366" i="15"/>
  <c r="J366" i="15"/>
  <c r="F366" i="15"/>
  <c r="E366" i="15"/>
  <c r="M366" i="15" s="1"/>
  <c r="D366" i="15"/>
  <c r="W366" i="15" s="1"/>
  <c r="B366" i="15"/>
  <c r="A366" i="15"/>
  <c r="Y365" i="15"/>
  <c r="S365" i="15"/>
  <c r="P365" i="15"/>
  <c r="N365" i="15"/>
  <c r="L365" i="15"/>
  <c r="G365" i="15"/>
  <c r="F365" i="15"/>
  <c r="E365" i="15"/>
  <c r="M365" i="15" s="1"/>
  <c r="D365" i="15"/>
  <c r="B365" i="15"/>
  <c r="A365" i="15"/>
  <c r="W364" i="15"/>
  <c r="V364" i="15"/>
  <c r="U364" i="15"/>
  <c r="T364" i="15"/>
  <c r="S364" i="15"/>
  <c r="J364" i="15"/>
  <c r="H364" i="15"/>
  <c r="F364" i="15"/>
  <c r="E364" i="15"/>
  <c r="N364" i="15" s="1"/>
  <c r="D364" i="15"/>
  <c r="B364" i="15"/>
  <c r="Y364" i="15" s="1"/>
  <c r="A364" i="15"/>
  <c r="V363" i="15"/>
  <c r="S363" i="15"/>
  <c r="P363" i="15"/>
  <c r="M363" i="15"/>
  <c r="L363" i="15"/>
  <c r="K363" i="15"/>
  <c r="I363" i="15"/>
  <c r="F363" i="15"/>
  <c r="E363" i="15"/>
  <c r="O363" i="15" s="1"/>
  <c r="D363" i="15"/>
  <c r="G363" i="15" s="1"/>
  <c r="B363" i="15"/>
  <c r="Y363" i="15" s="1"/>
  <c r="A363" i="15"/>
  <c r="Y362" i="15"/>
  <c r="S362" i="15"/>
  <c r="Q362" i="15"/>
  <c r="P362" i="15"/>
  <c r="O362" i="15"/>
  <c r="N362" i="15"/>
  <c r="L362" i="15"/>
  <c r="K362" i="15"/>
  <c r="G362" i="15"/>
  <c r="F362" i="15"/>
  <c r="E362" i="15"/>
  <c r="M362" i="15" s="1"/>
  <c r="D362" i="15"/>
  <c r="V362" i="15" s="1"/>
  <c r="B362" i="15"/>
  <c r="A362" i="15"/>
  <c r="Y361" i="15"/>
  <c r="V361" i="15"/>
  <c r="S361" i="15"/>
  <c r="Q361" i="15"/>
  <c r="O361" i="15"/>
  <c r="M361" i="15"/>
  <c r="L361" i="15"/>
  <c r="H361" i="15"/>
  <c r="F361" i="15"/>
  <c r="E361" i="15"/>
  <c r="K361" i="15" s="1"/>
  <c r="D361" i="15"/>
  <c r="T361" i="15" s="1"/>
  <c r="B361" i="15"/>
  <c r="A361" i="15"/>
  <c r="Y360" i="15"/>
  <c r="S360" i="15"/>
  <c r="P360" i="15"/>
  <c r="O360" i="15"/>
  <c r="M360" i="15"/>
  <c r="K360" i="15"/>
  <c r="F360" i="15"/>
  <c r="E360" i="15"/>
  <c r="Q360" i="15" s="1"/>
  <c r="D360" i="15"/>
  <c r="G360" i="15" s="1"/>
  <c r="B360" i="15"/>
  <c r="A360" i="15"/>
  <c r="V359" i="15"/>
  <c r="U359" i="15"/>
  <c r="T359" i="15"/>
  <c r="S359" i="15"/>
  <c r="Q359" i="15"/>
  <c r="L359" i="15"/>
  <c r="K359" i="15"/>
  <c r="J359" i="15"/>
  <c r="H359" i="15"/>
  <c r="F359" i="15"/>
  <c r="E359" i="15"/>
  <c r="O359" i="15" s="1"/>
  <c r="D359" i="15"/>
  <c r="G359" i="15" s="1"/>
  <c r="B359" i="15"/>
  <c r="Y359" i="15" s="1"/>
  <c r="A359" i="15"/>
  <c r="U358" i="15"/>
  <c r="S358" i="15"/>
  <c r="Q358" i="15"/>
  <c r="P358" i="15"/>
  <c r="O358" i="15"/>
  <c r="N358" i="15"/>
  <c r="L358" i="15"/>
  <c r="K358" i="15"/>
  <c r="I358" i="15"/>
  <c r="H358" i="15"/>
  <c r="G358" i="15"/>
  <c r="F358" i="15"/>
  <c r="E358" i="15"/>
  <c r="M358" i="15" s="1"/>
  <c r="D358" i="15"/>
  <c r="V358" i="15" s="1"/>
  <c r="B358" i="15"/>
  <c r="Y358" i="15" s="1"/>
  <c r="A358" i="15"/>
  <c r="Y357" i="15"/>
  <c r="V357" i="15"/>
  <c r="U357" i="15"/>
  <c r="S357" i="15"/>
  <c r="P357" i="15"/>
  <c r="L357" i="15"/>
  <c r="J357" i="15"/>
  <c r="I357" i="15"/>
  <c r="G357" i="15"/>
  <c r="F357" i="15"/>
  <c r="E357" i="15"/>
  <c r="K357" i="15" s="1"/>
  <c r="D357" i="15"/>
  <c r="T357" i="15" s="1"/>
  <c r="B357" i="15"/>
  <c r="A357" i="15"/>
  <c r="V356" i="15"/>
  <c r="T356" i="15"/>
  <c r="S356" i="15"/>
  <c r="P356" i="15"/>
  <c r="O356" i="15"/>
  <c r="L356" i="15"/>
  <c r="J356" i="15"/>
  <c r="H356" i="15"/>
  <c r="G356" i="15"/>
  <c r="F356" i="15"/>
  <c r="E356" i="15"/>
  <c r="Q356" i="15" s="1"/>
  <c r="D356" i="15"/>
  <c r="I356" i="15" s="1"/>
  <c r="B356" i="15"/>
  <c r="Y356" i="15" s="1"/>
  <c r="A356" i="15"/>
  <c r="U355" i="15"/>
  <c r="T355" i="15"/>
  <c r="S355" i="15"/>
  <c r="Q355" i="15"/>
  <c r="P355" i="15"/>
  <c r="M355" i="15"/>
  <c r="L355" i="15"/>
  <c r="K355" i="15"/>
  <c r="J355" i="15"/>
  <c r="I355" i="15"/>
  <c r="F355" i="15"/>
  <c r="E355" i="15"/>
  <c r="O355" i="15" s="1"/>
  <c r="D355" i="15"/>
  <c r="G355" i="15" s="1"/>
  <c r="B355" i="15"/>
  <c r="Y355" i="15" s="1"/>
  <c r="A355" i="15"/>
  <c r="Y354" i="15"/>
  <c r="T354" i="15"/>
  <c r="S354" i="15"/>
  <c r="Q354" i="15"/>
  <c r="P354" i="15"/>
  <c r="O354" i="15"/>
  <c r="N354" i="15"/>
  <c r="L354" i="15"/>
  <c r="K354" i="15"/>
  <c r="J354" i="15"/>
  <c r="F354" i="15"/>
  <c r="E354" i="15"/>
  <c r="M354" i="15" s="1"/>
  <c r="D354" i="15"/>
  <c r="V354" i="15" s="1"/>
  <c r="B354" i="15"/>
  <c r="A354" i="15"/>
  <c r="U353" i="15"/>
  <c r="T353" i="15"/>
  <c r="S353" i="15"/>
  <c r="P353" i="15"/>
  <c r="N353" i="15"/>
  <c r="L353" i="15"/>
  <c r="K353" i="15"/>
  <c r="F353" i="15"/>
  <c r="E353" i="15"/>
  <c r="M353" i="15" s="1"/>
  <c r="D353" i="15"/>
  <c r="B353" i="15"/>
  <c r="Y353" i="15" s="1"/>
  <c r="A353" i="15"/>
  <c r="W352" i="15"/>
  <c r="S352" i="15"/>
  <c r="Q352" i="15"/>
  <c r="P352" i="15"/>
  <c r="O352" i="15"/>
  <c r="N352" i="15"/>
  <c r="L352" i="15"/>
  <c r="K352" i="15"/>
  <c r="J352" i="15"/>
  <c r="I352" i="15"/>
  <c r="H352" i="15"/>
  <c r="F352" i="15"/>
  <c r="E352" i="15"/>
  <c r="M352" i="15" s="1"/>
  <c r="D352" i="15"/>
  <c r="U352" i="15" s="1"/>
  <c r="B352" i="15"/>
  <c r="Y352" i="15" s="1"/>
  <c r="A352" i="15"/>
  <c r="Y351" i="15"/>
  <c r="U351" i="15"/>
  <c r="S351" i="15"/>
  <c r="Q351" i="15"/>
  <c r="P351" i="15"/>
  <c r="O351" i="15"/>
  <c r="N351" i="15"/>
  <c r="L351" i="15"/>
  <c r="H351" i="15"/>
  <c r="G351" i="15"/>
  <c r="F351" i="15"/>
  <c r="E351" i="15"/>
  <c r="M351" i="15" s="1"/>
  <c r="D351" i="15"/>
  <c r="B351" i="15"/>
  <c r="A351" i="15"/>
  <c r="Y350" i="15"/>
  <c r="W350" i="15"/>
  <c r="V350" i="15"/>
  <c r="S350" i="15"/>
  <c r="J350" i="15"/>
  <c r="F350" i="15"/>
  <c r="E350" i="15"/>
  <c r="N350" i="15" s="1"/>
  <c r="D350" i="15"/>
  <c r="H350" i="15" s="1"/>
  <c r="B350" i="15"/>
  <c r="A350" i="15"/>
  <c r="U349" i="15"/>
  <c r="S349" i="15"/>
  <c r="P349" i="15"/>
  <c r="L349" i="15"/>
  <c r="K349" i="15"/>
  <c r="H349" i="15"/>
  <c r="F349" i="15"/>
  <c r="E349" i="15"/>
  <c r="N349" i="15" s="1"/>
  <c r="D349" i="15"/>
  <c r="B349" i="15"/>
  <c r="Y349" i="15" s="1"/>
  <c r="A349" i="15"/>
  <c r="W348" i="15"/>
  <c r="T348" i="15"/>
  <c r="S348" i="15"/>
  <c r="Q348" i="15"/>
  <c r="P348" i="15"/>
  <c r="O348" i="15"/>
  <c r="N348" i="15"/>
  <c r="L348" i="15"/>
  <c r="K348" i="15"/>
  <c r="J348" i="15"/>
  <c r="I348" i="15"/>
  <c r="H348" i="15"/>
  <c r="F348" i="15"/>
  <c r="E348" i="15"/>
  <c r="M348" i="15" s="1"/>
  <c r="D348" i="15"/>
  <c r="U348" i="15" s="1"/>
  <c r="B348" i="15"/>
  <c r="Y348" i="15" s="1"/>
  <c r="A348" i="15"/>
  <c r="Y347" i="15"/>
  <c r="S347" i="15"/>
  <c r="Q347" i="15"/>
  <c r="P347" i="15"/>
  <c r="O347" i="15"/>
  <c r="N347" i="15"/>
  <c r="L347" i="15"/>
  <c r="F347" i="15"/>
  <c r="E347" i="15"/>
  <c r="M347" i="15" s="1"/>
  <c r="D347" i="15"/>
  <c r="B347" i="15"/>
  <c r="A347" i="15"/>
  <c r="Y346" i="15"/>
  <c r="S346" i="15"/>
  <c r="O346" i="15"/>
  <c r="M346" i="15"/>
  <c r="L346" i="15"/>
  <c r="F346" i="15"/>
  <c r="E346" i="15"/>
  <c r="N346" i="15" s="1"/>
  <c r="D346" i="15"/>
  <c r="B346" i="15"/>
  <c r="A346" i="15"/>
  <c r="V345" i="15"/>
  <c r="U345" i="15"/>
  <c r="S345" i="15"/>
  <c r="M345" i="15"/>
  <c r="K345" i="15"/>
  <c r="J345" i="15"/>
  <c r="H345" i="15"/>
  <c r="F345" i="15"/>
  <c r="E345" i="15"/>
  <c r="P345" i="15" s="1"/>
  <c r="D345" i="15"/>
  <c r="B345" i="15"/>
  <c r="Y345" i="15" s="1"/>
  <c r="A345" i="15"/>
  <c r="W344" i="15"/>
  <c r="T344" i="15"/>
  <c r="S344" i="15"/>
  <c r="Q344" i="15"/>
  <c r="P344" i="15"/>
  <c r="O344" i="15"/>
  <c r="N344" i="15"/>
  <c r="L344" i="15"/>
  <c r="K344" i="15"/>
  <c r="J344" i="15"/>
  <c r="I344" i="15"/>
  <c r="H344" i="15"/>
  <c r="F344" i="15"/>
  <c r="E344" i="15"/>
  <c r="M344" i="15" s="1"/>
  <c r="D344" i="15"/>
  <c r="U344" i="15" s="1"/>
  <c r="B344" i="15"/>
  <c r="Y344" i="15" s="1"/>
  <c r="A344" i="15"/>
  <c r="Y343" i="15"/>
  <c r="W343" i="15"/>
  <c r="S343" i="15"/>
  <c r="Q343" i="15"/>
  <c r="P343" i="15"/>
  <c r="O343" i="15"/>
  <c r="N343" i="15"/>
  <c r="L343" i="15"/>
  <c r="I343" i="15"/>
  <c r="G343" i="15"/>
  <c r="F343" i="15"/>
  <c r="E343" i="15"/>
  <c r="M343" i="15" s="1"/>
  <c r="D343" i="15"/>
  <c r="B343" i="15"/>
  <c r="A343" i="15"/>
  <c r="Y342" i="15"/>
  <c r="V342" i="15"/>
  <c r="U342" i="15"/>
  <c r="S342" i="15"/>
  <c r="M342" i="15"/>
  <c r="G342" i="15"/>
  <c r="F342" i="15"/>
  <c r="E342" i="15"/>
  <c r="O342" i="15" s="1"/>
  <c r="D342" i="15"/>
  <c r="B342" i="15"/>
  <c r="A342" i="15"/>
  <c r="S341" i="15"/>
  <c r="P341" i="15"/>
  <c r="L341" i="15"/>
  <c r="K341" i="15"/>
  <c r="F341" i="15"/>
  <c r="E341" i="15"/>
  <c r="M341" i="15" s="1"/>
  <c r="D341" i="15"/>
  <c r="B341" i="15"/>
  <c r="Y341" i="15" s="1"/>
  <c r="A341" i="15"/>
  <c r="W340" i="15"/>
  <c r="T340" i="15"/>
  <c r="S340" i="15"/>
  <c r="Q340" i="15"/>
  <c r="P340" i="15"/>
  <c r="O340" i="15"/>
  <c r="N340" i="15"/>
  <c r="L340" i="15"/>
  <c r="K340" i="15"/>
  <c r="J340" i="15"/>
  <c r="I340" i="15"/>
  <c r="H340" i="15"/>
  <c r="F340" i="15"/>
  <c r="E340" i="15"/>
  <c r="M340" i="15" s="1"/>
  <c r="D340" i="15"/>
  <c r="U340" i="15" s="1"/>
  <c r="B340" i="15"/>
  <c r="Y340" i="15" s="1"/>
  <c r="A340" i="15"/>
  <c r="Y339" i="15"/>
  <c r="S339" i="15"/>
  <c r="Q339" i="15"/>
  <c r="P339" i="15"/>
  <c r="O339" i="15"/>
  <c r="N339" i="15"/>
  <c r="L339" i="15"/>
  <c r="F339" i="15"/>
  <c r="E339" i="15"/>
  <c r="M339" i="15" s="1"/>
  <c r="D339" i="15"/>
  <c r="W339" i="15" s="1"/>
  <c r="B339" i="15"/>
  <c r="A339" i="15"/>
  <c r="Y338" i="15"/>
  <c r="W338" i="15"/>
  <c r="V338" i="15"/>
  <c r="U338" i="15"/>
  <c r="S338" i="15"/>
  <c r="P338" i="15"/>
  <c r="J338" i="15"/>
  <c r="H338" i="15"/>
  <c r="G338" i="15"/>
  <c r="F338" i="15"/>
  <c r="E338" i="15"/>
  <c r="N338" i="15" s="1"/>
  <c r="D338" i="15"/>
  <c r="B338" i="15"/>
  <c r="A338" i="15"/>
  <c r="W337" i="15"/>
  <c r="U337" i="15"/>
  <c r="T337" i="15"/>
  <c r="S337" i="15"/>
  <c r="N337" i="15"/>
  <c r="M337" i="15"/>
  <c r="L337" i="15"/>
  <c r="K337" i="15"/>
  <c r="J337" i="15"/>
  <c r="H337" i="15"/>
  <c r="F337" i="15"/>
  <c r="E337" i="15"/>
  <c r="D337" i="15"/>
  <c r="V337" i="15" s="1"/>
  <c r="B337" i="15"/>
  <c r="Y337" i="15" s="1"/>
  <c r="A337" i="15"/>
  <c r="T336" i="15"/>
  <c r="S336" i="15"/>
  <c r="Q336" i="15"/>
  <c r="P336" i="15"/>
  <c r="O336" i="15"/>
  <c r="N336" i="15"/>
  <c r="L336" i="15"/>
  <c r="K336" i="15"/>
  <c r="J336" i="15"/>
  <c r="F336" i="15"/>
  <c r="E336" i="15"/>
  <c r="M336" i="15" s="1"/>
  <c r="D336" i="15"/>
  <c r="W336" i="15" s="1"/>
  <c r="B336" i="15"/>
  <c r="Y336" i="15" s="1"/>
  <c r="A336" i="15"/>
  <c r="Y335" i="15"/>
  <c r="W335" i="15"/>
  <c r="S335" i="15"/>
  <c r="Q335" i="15"/>
  <c r="P335" i="15"/>
  <c r="O335" i="15"/>
  <c r="N335" i="15"/>
  <c r="L335" i="15"/>
  <c r="J335" i="15"/>
  <c r="F335" i="15"/>
  <c r="E335" i="15"/>
  <c r="M335" i="15" s="1"/>
  <c r="D335" i="15"/>
  <c r="U335" i="15" s="1"/>
  <c r="B335" i="15"/>
  <c r="A335" i="15"/>
  <c r="Y334" i="15"/>
  <c r="S334" i="15"/>
  <c r="F334" i="15"/>
  <c r="E334" i="15"/>
  <c r="N334" i="15" s="1"/>
  <c r="D334" i="15"/>
  <c r="W334" i="15" s="1"/>
  <c r="B334" i="15"/>
  <c r="A334" i="15"/>
  <c r="W333" i="15"/>
  <c r="V333" i="15"/>
  <c r="U333" i="15"/>
  <c r="T333" i="15"/>
  <c r="S333" i="15"/>
  <c r="J333" i="15"/>
  <c r="H333" i="15"/>
  <c r="F333" i="15"/>
  <c r="E333" i="15"/>
  <c r="N333" i="15" s="1"/>
  <c r="D333" i="15"/>
  <c r="B333" i="15"/>
  <c r="Y333" i="15" s="1"/>
  <c r="A333" i="15"/>
  <c r="W332" i="15"/>
  <c r="U332" i="15"/>
  <c r="T332" i="15"/>
  <c r="S332" i="15"/>
  <c r="Q332" i="15"/>
  <c r="P332" i="15"/>
  <c r="O332" i="15"/>
  <c r="N332" i="15"/>
  <c r="L332" i="15"/>
  <c r="K332" i="15"/>
  <c r="J332" i="15"/>
  <c r="I332" i="15"/>
  <c r="H332" i="15"/>
  <c r="F332" i="15"/>
  <c r="E332" i="15"/>
  <c r="M332" i="15" s="1"/>
  <c r="D332" i="15"/>
  <c r="B332" i="15"/>
  <c r="Y332" i="15" s="1"/>
  <c r="A332" i="15"/>
  <c r="Y331" i="15"/>
  <c r="W331" i="15"/>
  <c r="U331" i="15"/>
  <c r="S331" i="15"/>
  <c r="Q331" i="15"/>
  <c r="P331" i="15"/>
  <c r="O331" i="15"/>
  <c r="N331" i="15"/>
  <c r="L331" i="15"/>
  <c r="J331" i="15"/>
  <c r="I331" i="15"/>
  <c r="F331" i="15"/>
  <c r="E331" i="15"/>
  <c r="M331" i="15" s="1"/>
  <c r="D331" i="15"/>
  <c r="B331" i="15"/>
  <c r="A331" i="15"/>
  <c r="Y330" i="15"/>
  <c r="S330" i="15"/>
  <c r="F330" i="15"/>
  <c r="E330" i="15"/>
  <c r="Q330" i="15" s="1"/>
  <c r="D330" i="15"/>
  <c r="W330" i="15" s="1"/>
  <c r="B330" i="15"/>
  <c r="A330" i="15"/>
  <c r="V329" i="15"/>
  <c r="U329" i="15"/>
  <c r="T329" i="15"/>
  <c r="S329" i="15"/>
  <c r="Q329" i="15"/>
  <c r="L329" i="15"/>
  <c r="K329" i="15"/>
  <c r="J329" i="15"/>
  <c r="I329" i="15"/>
  <c r="H329" i="15"/>
  <c r="F329" i="15"/>
  <c r="E329" i="15"/>
  <c r="O329" i="15" s="1"/>
  <c r="D329" i="15"/>
  <c r="G329" i="15" s="1"/>
  <c r="B329" i="15"/>
  <c r="Y329" i="15" s="1"/>
  <c r="A329" i="15"/>
  <c r="S328" i="15"/>
  <c r="Q328" i="15"/>
  <c r="P328" i="15"/>
  <c r="O328" i="15"/>
  <c r="N328" i="15"/>
  <c r="L328" i="15"/>
  <c r="K328" i="15"/>
  <c r="F328" i="15"/>
  <c r="E328" i="15"/>
  <c r="M328" i="15" s="1"/>
  <c r="D328" i="15"/>
  <c r="V328" i="15" s="1"/>
  <c r="B328" i="15"/>
  <c r="Y328" i="15" s="1"/>
  <c r="A328" i="15"/>
  <c r="Y327" i="15"/>
  <c r="V327" i="15"/>
  <c r="U327" i="15"/>
  <c r="S327" i="15"/>
  <c r="Q327" i="15"/>
  <c r="P327" i="15"/>
  <c r="L327" i="15"/>
  <c r="J327" i="15"/>
  <c r="I327" i="15"/>
  <c r="H327" i="15"/>
  <c r="G327" i="15"/>
  <c r="F327" i="15"/>
  <c r="E327" i="15"/>
  <c r="K327" i="15" s="1"/>
  <c r="D327" i="15"/>
  <c r="T327" i="15" s="1"/>
  <c r="B327" i="15"/>
  <c r="A327" i="15"/>
  <c r="S326" i="15"/>
  <c r="P326" i="15"/>
  <c r="M326" i="15"/>
  <c r="L326" i="15"/>
  <c r="F326" i="15"/>
  <c r="E326" i="15"/>
  <c r="Q326" i="15" s="1"/>
  <c r="D326" i="15"/>
  <c r="I326" i="15" s="1"/>
  <c r="B326" i="15"/>
  <c r="Y326" i="15" s="1"/>
  <c r="A326" i="15"/>
  <c r="U325" i="15"/>
  <c r="S325" i="15"/>
  <c r="Q325" i="15"/>
  <c r="P325" i="15"/>
  <c r="M325" i="15"/>
  <c r="L325" i="15"/>
  <c r="K325" i="15"/>
  <c r="H325" i="15"/>
  <c r="F325" i="15"/>
  <c r="E325" i="15"/>
  <c r="O325" i="15" s="1"/>
  <c r="D325" i="15"/>
  <c r="G325" i="15" s="1"/>
  <c r="B325" i="15"/>
  <c r="Y325" i="15" s="1"/>
  <c r="A325" i="15"/>
  <c r="U324" i="15"/>
  <c r="T324" i="15"/>
  <c r="S324" i="15"/>
  <c r="Q324" i="15"/>
  <c r="P324" i="15"/>
  <c r="O324" i="15"/>
  <c r="N324" i="15"/>
  <c r="L324" i="15"/>
  <c r="K324" i="15"/>
  <c r="J324" i="15"/>
  <c r="H324" i="15"/>
  <c r="F324" i="15"/>
  <c r="E324" i="15"/>
  <c r="M324" i="15" s="1"/>
  <c r="D324" i="15"/>
  <c r="V324" i="15" s="1"/>
  <c r="B324" i="15"/>
  <c r="Y324" i="15" s="1"/>
  <c r="A324" i="15"/>
  <c r="Y323" i="15"/>
  <c r="U323" i="15"/>
  <c r="S323" i="15"/>
  <c r="Q323" i="15"/>
  <c r="P323" i="15"/>
  <c r="O323" i="15"/>
  <c r="M323" i="15"/>
  <c r="L323" i="15"/>
  <c r="J323" i="15"/>
  <c r="G323" i="15"/>
  <c r="F323" i="15"/>
  <c r="E323" i="15"/>
  <c r="K323" i="15" s="1"/>
  <c r="D323" i="15"/>
  <c r="T323" i="15" s="1"/>
  <c r="B323" i="15"/>
  <c r="A323" i="15"/>
  <c r="V322" i="15"/>
  <c r="U322" i="15"/>
  <c r="S322" i="15"/>
  <c r="P322" i="15"/>
  <c r="O322" i="15"/>
  <c r="M322" i="15"/>
  <c r="L322" i="15"/>
  <c r="K322" i="15"/>
  <c r="H322" i="15"/>
  <c r="F322" i="15"/>
  <c r="E322" i="15"/>
  <c r="Q322" i="15" s="1"/>
  <c r="D322" i="15"/>
  <c r="I322" i="15" s="1"/>
  <c r="B322" i="15"/>
  <c r="Y322" i="15" s="1"/>
  <c r="A322" i="15"/>
  <c r="V321" i="15"/>
  <c r="U321" i="15"/>
  <c r="T321" i="15"/>
  <c r="S321" i="15"/>
  <c r="P321" i="15"/>
  <c r="J321" i="15"/>
  <c r="I321" i="15"/>
  <c r="H321" i="15"/>
  <c r="F321" i="15"/>
  <c r="E321" i="15"/>
  <c r="O321" i="15" s="1"/>
  <c r="D321" i="15"/>
  <c r="G321" i="15" s="1"/>
  <c r="B321" i="15"/>
  <c r="Y321" i="15" s="1"/>
  <c r="A321" i="15"/>
  <c r="Y320" i="15"/>
  <c r="U320" i="15"/>
  <c r="T320" i="15"/>
  <c r="S320" i="15"/>
  <c r="Q320" i="15"/>
  <c r="P320" i="15"/>
  <c r="O320" i="15"/>
  <c r="N320" i="15"/>
  <c r="L320" i="15"/>
  <c r="K320" i="15"/>
  <c r="J320" i="15"/>
  <c r="I320" i="15"/>
  <c r="G320" i="15"/>
  <c r="F320" i="15"/>
  <c r="E320" i="15"/>
  <c r="M320" i="15" s="1"/>
  <c r="D320" i="15"/>
  <c r="V320" i="15" s="1"/>
  <c r="B320" i="15"/>
  <c r="A320" i="15"/>
  <c r="Y319" i="15"/>
  <c r="V319" i="15"/>
  <c r="U319" i="15"/>
  <c r="S319" i="15"/>
  <c r="O319" i="15"/>
  <c r="J319" i="15"/>
  <c r="I319" i="15"/>
  <c r="H319" i="15"/>
  <c r="G319" i="15"/>
  <c r="F319" i="15"/>
  <c r="E319" i="15"/>
  <c r="K319" i="15" s="1"/>
  <c r="D319" i="15"/>
  <c r="T319" i="15" s="1"/>
  <c r="B319" i="15"/>
  <c r="A319" i="15"/>
  <c r="Y318" i="15"/>
  <c r="V318" i="15"/>
  <c r="U318" i="15"/>
  <c r="T318" i="15"/>
  <c r="S318" i="15"/>
  <c r="J318" i="15"/>
  <c r="G318" i="15"/>
  <c r="F318" i="15"/>
  <c r="E318" i="15"/>
  <c r="Q318" i="15" s="1"/>
  <c r="D318" i="15"/>
  <c r="I318" i="15" s="1"/>
  <c r="B318" i="15"/>
  <c r="A318" i="15"/>
  <c r="S317" i="15"/>
  <c r="I317" i="15"/>
  <c r="F317" i="15"/>
  <c r="E317" i="15"/>
  <c r="O317" i="15" s="1"/>
  <c r="D317" i="15"/>
  <c r="G317" i="15" s="1"/>
  <c r="B317" i="15"/>
  <c r="Y317" i="15" s="1"/>
  <c r="A317" i="15"/>
  <c r="S316" i="15"/>
  <c r="Q316" i="15"/>
  <c r="P316" i="15"/>
  <c r="O316" i="15"/>
  <c r="N316" i="15"/>
  <c r="L316" i="15"/>
  <c r="K316" i="15"/>
  <c r="F316" i="15"/>
  <c r="E316" i="15"/>
  <c r="M316" i="15" s="1"/>
  <c r="D316" i="15"/>
  <c r="V316" i="15" s="1"/>
  <c r="B316" i="15"/>
  <c r="Y316" i="15" s="1"/>
  <c r="A316" i="15"/>
  <c r="Y315" i="15"/>
  <c r="S315" i="15"/>
  <c r="H315" i="15"/>
  <c r="F315" i="15"/>
  <c r="E315" i="15"/>
  <c r="K315" i="15" s="1"/>
  <c r="D315" i="15"/>
  <c r="T315" i="15" s="1"/>
  <c r="B315" i="15"/>
  <c r="A315" i="15"/>
  <c r="T314" i="15"/>
  <c r="S314" i="15"/>
  <c r="O314" i="15"/>
  <c r="M314" i="15"/>
  <c r="L314" i="15"/>
  <c r="K314" i="15"/>
  <c r="J314" i="15"/>
  <c r="F314" i="15"/>
  <c r="E314" i="15"/>
  <c r="Q314" i="15" s="1"/>
  <c r="D314" i="15"/>
  <c r="I314" i="15" s="1"/>
  <c r="B314" i="15"/>
  <c r="Y314" i="15" s="1"/>
  <c r="A314" i="15"/>
  <c r="S313" i="15"/>
  <c r="Q313" i="15"/>
  <c r="M313" i="15"/>
  <c r="L313" i="15"/>
  <c r="F313" i="15"/>
  <c r="E313" i="15"/>
  <c r="O313" i="15" s="1"/>
  <c r="D313" i="15"/>
  <c r="G313" i="15" s="1"/>
  <c r="B313" i="15"/>
  <c r="Y313" i="15" s="1"/>
  <c r="A313" i="15"/>
  <c r="U312" i="15"/>
  <c r="T312" i="15"/>
  <c r="S312" i="15"/>
  <c r="Q312" i="15"/>
  <c r="P312" i="15"/>
  <c r="O312" i="15"/>
  <c r="N312" i="15"/>
  <c r="L312" i="15"/>
  <c r="K312" i="15"/>
  <c r="J312" i="15"/>
  <c r="I312" i="15"/>
  <c r="H312" i="15"/>
  <c r="G312" i="15"/>
  <c r="F312" i="15"/>
  <c r="E312" i="15"/>
  <c r="M312" i="15" s="1"/>
  <c r="D312" i="15"/>
  <c r="V312" i="15" s="1"/>
  <c r="B312" i="15"/>
  <c r="Y312" i="15" s="1"/>
  <c r="A312" i="15"/>
  <c r="Y311" i="15"/>
  <c r="S311" i="15"/>
  <c r="P311" i="15"/>
  <c r="M311" i="15"/>
  <c r="L311" i="15"/>
  <c r="F311" i="15"/>
  <c r="E311" i="15"/>
  <c r="K311" i="15" s="1"/>
  <c r="D311" i="15"/>
  <c r="T311" i="15" s="1"/>
  <c r="B311" i="15"/>
  <c r="A311" i="15"/>
  <c r="V310" i="15"/>
  <c r="T310" i="15"/>
  <c r="S310" i="15"/>
  <c r="P310" i="15"/>
  <c r="L310" i="15"/>
  <c r="J310" i="15"/>
  <c r="H310" i="15"/>
  <c r="G310" i="15"/>
  <c r="F310" i="15"/>
  <c r="E310" i="15"/>
  <c r="Q310" i="15" s="1"/>
  <c r="D310" i="15"/>
  <c r="I310" i="15" s="1"/>
  <c r="B310" i="15"/>
  <c r="Y310" i="15" s="1"/>
  <c r="A310" i="15"/>
  <c r="V309" i="15"/>
  <c r="U309" i="15"/>
  <c r="S309" i="15"/>
  <c r="P309" i="15"/>
  <c r="M309" i="15"/>
  <c r="L309" i="15"/>
  <c r="K309" i="15"/>
  <c r="F309" i="15"/>
  <c r="E309" i="15"/>
  <c r="O309" i="15" s="1"/>
  <c r="D309" i="15"/>
  <c r="G309" i="15" s="1"/>
  <c r="B309" i="15"/>
  <c r="Y309" i="15" s="1"/>
  <c r="A309" i="15"/>
  <c r="T308" i="15"/>
  <c r="S308" i="15"/>
  <c r="Q308" i="15"/>
  <c r="P308" i="15"/>
  <c r="O308" i="15"/>
  <c r="N308" i="15"/>
  <c r="L308" i="15"/>
  <c r="K308" i="15"/>
  <c r="J308" i="15"/>
  <c r="H308" i="15"/>
  <c r="G308" i="15"/>
  <c r="F308" i="15"/>
  <c r="E308" i="15"/>
  <c r="M308" i="15" s="1"/>
  <c r="D308" i="15"/>
  <c r="V308" i="15" s="1"/>
  <c r="B308" i="15"/>
  <c r="Y308" i="15" s="1"/>
  <c r="A308" i="15"/>
  <c r="Y307" i="15"/>
  <c r="V307" i="15"/>
  <c r="U307" i="15"/>
  <c r="S307" i="15"/>
  <c r="Q307" i="15"/>
  <c r="O307" i="15"/>
  <c r="M307" i="15"/>
  <c r="L307" i="15"/>
  <c r="J307" i="15"/>
  <c r="F307" i="15"/>
  <c r="E307" i="15"/>
  <c r="K307" i="15" s="1"/>
  <c r="D307" i="15"/>
  <c r="T307" i="15" s="1"/>
  <c r="B307" i="15"/>
  <c r="A307" i="15"/>
  <c r="U306" i="15"/>
  <c r="S306" i="15"/>
  <c r="P306" i="15"/>
  <c r="O306" i="15"/>
  <c r="M306" i="15"/>
  <c r="L306" i="15"/>
  <c r="K306" i="15"/>
  <c r="H306" i="15"/>
  <c r="G306" i="15"/>
  <c r="F306" i="15"/>
  <c r="E306" i="15"/>
  <c r="Q306" i="15" s="1"/>
  <c r="D306" i="15"/>
  <c r="I306" i="15" s="1"/>
  <c r="B306" i="15"/>
  <c r="Y306" i="15" s="1"/>
  <c r="A306" i="15"/>
  <c r="V305" i="15"/>
  <c r="U305" i="15"/>
  <c r="T305" i="15"/>
  <c r="S305" i="15"/>
  <c r="K305" i="15"/>
  <c r="J305" i="15"/>
  <c r="H305" i="15"/>
  <c r="F305" i="15"/>
  <c r="E305" i="15"/>
  <c r="O305" i="15" s="1"/>
  <c r="D305" i="15"/>
  <c r="G305" i="15" s="1"/>
  <c r="B305" i="15"/>
  <c r="Y305" i="15" s="1"/>
  <c r="A305" i="15"/>
  <c r="V304" i="15"/>
  <c r="T304" i="15"/>
  <c r="S304" i="15"/>
  <c r="Q304" i="15"/>
  <c r="P304" i="15"/>
  <c r="O304" i="15"/>
  <c r="K304" i="15"/>
  <c r="J304" i="15"/>
  <c r="I304" i="15"/>
  <c r="H304" i="15"/>
  <c r="G304" i="15"/>
  <c r="F304" i="15"/>
  <c r="E304" i="15"/>
  <c r="N304" i="15" s="1"/>
  <c r="D304" i="15"/>
  <c r="W304" i="15" s="1"/>
  <c r="B304" i="15"/>
  <c r="Y304" i="15" s="1"/>
  <c r="A304" i="15"/>
  <c r="Y303" i="15"/>
  <c r="W303" i="15"/>
  <c r="V303" i="15"/>
  <c r="T303" i="15"/>
  <c r="S303" i="15"/>
  <c r="N303" i="15"/>
  <c r="J303" i="15"/>
  <c r="I303" i="15"/>
  <c r="H303" i="15"/>
  <c r="G303" i="15"/>
  <c r="F303" i="15"/>
  <c r="E303" i="15"/>
  <c r="O303" i="15" s="1"/>
  <c r="D303" i="15"/>
  <c r="U303" i="15" s="1"/>
  <c r="B303" i="15"/>
  <c r="A303" i="15"/>
  <c r="S302" i="15"/>
  <c r="O302" i="15"/>
  <c r="L302" i="15"/>
  <c r="K302" i="15"/>
  <c r="F302" i="15"/>
  <c r="E302" i="15"/>
  <c r="M302" i="15" s="1"/>
  <c r="D302" i="15"/>
  <c r="V302" i="15" s="1"/>
  <c r="B302" i="15"/>
  <c r="Y302" i="15" s="1"/>
  <c r="A302" i="15"/>
  <c r="V301" i="15"/>
  <c r="T301" i="15"/>
  <c r="S301" i="15"/>
  <c r="J301" i="15"/>
  <c r="I301" i="15"/>
  <c r="G301" i="15"/>
  <c r="F301" i="15"/>
  <c r="E301" i="15"/>
  <c r="K301" i="15" s="1"/>
  <c r="D301" i="15"/>
  <c r="H301" i="15" s="1"/>
  <c r="B301" i="15"/>
  <c r="Y301" i="15" s="1"/>
  <c r="A301" i="15"/>
  <c r="V300" i="15"/>
  <c r="T300" i="15"/>
  <c r="S300" i="15"/>
  <c r="Q300" i="15"/>
  <c r="P300" i="15"/>
  <c r="O300" i="15"/>
  <c r="K300" i="15"/>
  <c r="J300" i="15"/>
  <c r="I300" i="15"/>
  <c r="H300" i="15"/>
  <c r="G300" i="15"/>
  <c r="F300" i="15"/>
  <c r="E300" i="15"/>
  <c r="N300" i="15" s="1"/>
  <c r="D300" i="15"/>
  <c r="W300" i="15" s="1"/>
  <c r="B300" i="15"/>
  <c r="Y300" i="15" s="1"/>
  <c r="A300" i="15"/>
  <c r="Y299" i="15"/>
  <c r="W299" i="15"/>
  <c r="V299" i="15"/>
  <c r="T299" i="15"/>
  <c r="S299" i="15"/>
  <c r="N299" i="15"/>
  <c r="J299" i="15"/>
  <c r="I299" i="15"/>
  <c r="H299" i="15"/>
  <c r="G299" i="15"/>
  <c r="F299" i="15"/>
  <c r="E299" i="15"/>
  <c r="O299" i="15" s="1"/>
  <c r="D299" i="15"/>
  <c r="U299" i="15" s="1"/>
  <c r="B299" i="15"/>
  <c r="A299" i="15"/>
  <c r="S298" i="15"/>
  <c r="L298" i="15"/>
  <c r="K298" i="15"/>
  <c r="F298" i="15"/>
  <c r="E298" i="15"/>
  <c r="M298" i="15" s="1"/>
  <c r="D298" i="15"/>
  <c r="V298" i="15" s="1"/>
  <c r="B298" i="15"/>
  <c r="Y298" i="15" s="1"/>
  <c r="A298" i="15"/>
  <c r="V297" i="15"/>
  <c r="T297" i="15"/>
  <c r="S297" i="15"/>
  <c r="Q297" i="15"/>
  <c r="J297" i="15"/>
  <c r="I297" i="15"/>
  <c r="G297" i="15"/>
  <c r="F297" i="15"/>
  <c r="E297" i="15"/>
  <c r="K297" i="15" s="1"/>
  <c r="D297" i="15"/>
  <c r="H297" i="15" s="1"/>
  <c r="B297" i="15"/>
  <c r="Y297" i="15" s="1"/>
  <c r="A297" i="15"/>
  <c r="Y296" i="15"/>
  <c r="V296" i="15"/>
  <c r="T296" i="15"/>
  <c r="S296" i="15"/>
  <c r="Q296" i="15"/>
  <c r="P296" i="15"/>
  <c r="O296" i="15"/>
  <c r="K296" i="15"/>
  <c r="J296" i="15"/>
  <c r="I296" i="15"/>
  <c r="H296" i="15"/>
  <c r="G296" i="15"/>
  <c r="F296" i="15"/>
  <c r="E296" i="15"/>
  <c r="N296" i="15" s="1"/>
  <c r="D296" i="15"/>
  <c r="W296" i="15" s="1"/>
  <c r="B296" i="15"/>
  <c r="A296" i="15"/>
  <c r="Y295" i="15"/>
  <c r="W295" i="15"/>
  <c r="V295" i="15"/>
  <c r="T295" i="15"/>
  <c r="S295" i="15"/>
  <c r="N295" i="15"/>
  <c r="J295" i="15"/>
  <c r="I295" i="15"/>
  <c r="H295" i="15"/>
  <c r="G295" i="15"/>
  <c r="F295" i="15"/>
  <c r="E295" i="15"/>
  <c r="O295" i="15" s="1"/>
  <c r="D295" i="15"/>
  <c r="U295" i="15" s="1"/>
  <c r="B295" i="15"/>
  <c r="A295" i="15"/>
  <c r="S294" i="15"/>
  <c r="L294" i="15"/>
  <c r="K294" i="15"/>
  <c r="F294" i="15"/>
  <c r="E294" i="15"/>
  <c r="M294" i="15" s="1"/>
  <c r="D294" i="15"/>
  <c r="V294" i="15" s="1"/>
  <c r="B294" i="15"/>
  <c r="Y294" i="15" s="1"/>
  <c r="A294" i="15"/>
  <c r="V293" i="15"/>
  <c r="T293" i="15"/>
  <c r="S293" i="15"/>
  <c r="Q293" i="15"/>
  <c r="K293" i="15"/>
  <c r="J293" i="15"/>
  <c r="I293" i="15"/>
  <c r="G293" i="15"/>
  <c r="F293" i="15"/>
  <c r="E293" i="15"/>
  <c r="P293" i="15" s="1"/>
  <c r="D293" i="15"/>
  <c r="H293" i="15" s="1"/>
  <c r="B293" i="15"/>
  <c r="Y293" i="15" s="1"/>
  <c r="A293" i="15"/>
  <c r="Y292" i="15"/>
  <c r="V292" i="15"/>
  <c r="T292" i="15"/>
  <c r="S292" i="15"/>
  <c r="Q292" i="15"/>
  <c r="P292" i="15"/>
  <c r="O292" i="15"/>
  <c r="K292" i="15"/>
  <c r="J292" i="15"/>
  <c r="I292" i="15"/>
  <c r="H292" i="15"/>
  <c r="G292" i="15"/>
  <c r="F292" i="15"/>
  <c r="E292" i="15"/>
  <c r="N292" i="15" s="1"/>
  <c r="D292" i="15"/>
  <c r="W292" i="15" s="1"/>
  <c r="B292" i="15"/>
  <c r="A292" i="15"/>
  <c r="Y291" i="15"/>
  <c r="W291" i="15"/>
  <c r="V291" i="15"/>
  <c r="T291" i="15"/>
  <c r="S291" i="15"/>
  <c r="J291" i="15"/>
  <c r="I291" i="15"/>
  <c r="H291" i="15"/>
  <c r="G291" i="15"/>
  <c r="F291" i="15"/>
  <c r="E291" i="15"/>
  <c r="O291" i="15" s="1"/>
  <c r="D291" i="15"/>
  <c r="U291" i="15" s="1"/>
  <c r="B291" i="15"/>
  <c r="A291" i="15"/>
  <c r="T290" i="15"/>
  <c r="S290" i="15"/>
  <c r="L290" i="15"/>
  <c r="K290" i="15"/>
  <c r="F290" i="15"/>
  <c r="E290" i="15"/>
  <c r="M290" i="15" s="1"/>
  <c r="D290" i="15"/>
  <c r="V290" i="15" s="1"/>
  <c r="B290" i="15"/>
  <c r="Y290" i="15" s="1"/>
  <c r="A290" i="15"/>
  <c r="V289" i="15"/>
  <c r="T289" i="15"/>
  <c r="S289" i="15"/>
  <c r="Q289" i="15"/>
  <c r="K289" i="15"/>
  <c r="J289" i="15"/>
  <c r="I289" i="15"/>
  <c r="G289" i="15"/>
  <c r="F289" i="15"/>
  <c r="E289" i="15"/>
  <c r="P289" i="15" s="1"/>
  <c r="D289" i="15"/>
  <c r="H289" i="15" s="1"/>
  <c r="B289" i="15"/>
  <c r="Y289" i="15" s="1"/>
  <c r="A289" i="15"/>
  <c r="Y288" i="15"/>
  <c r="V288" i="15"/>
  <c r="T288" i="15"/>
  <c r="S288" i="15"/>
  <c r="Q288" i="15"/>
  <c r="P288" i="15"/>
  <c r="O288" i="15"/>
  <c r="K288" i="15"/>
  <c r="J288" i="15"/>
  <c r="I288" i="15"/>
  <c r="H288" i="15"/>
  <c r="G288" i="15"/>
  <c r="F288" i="15"/>
  <c r="E288" i="15"/>
  <c r="N288" i="15" s="1"/>
  <c r="D288" i="15"/>
  <c r="W288" i="15" s="1"/>
  <c r="B288" i="15"/>
  <c r="A288" i="15"/>
  <c r="Y287" i="15"/>
  <c r="W287" i="15"/>
  <c r="V287" i="15"/>
  <c r="T287" i="15"/>
  <c r="S287" i="15"/>
  <c r="J287" i="15"/>
  <c r="I287" i="15"/>
  <c r="H287" i="15"/>
  <c r="G287" i="15"/>
  <c r="F287" i="15"/>
  <c r="E287" i="15"/>
  <c r="O287" i="15" s="1"/>
  <c r="D287" i="15"/>
  <c r="U287" i="15" s="1"/>
  <c r="B287" i="15"/>
  <c r="A287" i="15"/>
  <c r="V286" i="15"/>
  <c r="T286" i="15"/>
  <c r="S286" i="15"/>
  <c r="K286" i="15"/>
  <c r="F286" i="15"/>
  <c r="E286" i="15"/>
  <c r="M286" i="15" s="1"/>
  <c r="D286" i="15"/>
  <c r="U286" i="15" s="1"/>
  <c r="B286" i="15"/>
  <c r="Y286" i="15" s="1"/>
  <c r="A286" i="15"/>
  <c r="V285" i="15"/>
  <c r="T285" i="15"/>
  <c r="S285" i="15"/>
  <c r="Q285" i="15"/>
  <c r="K285" i="15"/>
  <c r="J285" i="15"/>
  <c r="I285" i="15"/>
  <c r="G285" i="15"/>
  <c r="F285" i="15"/>
  <c r="E285" i="15"/>
  <c r="P285" i="15" s="1"/>
  <c r="D285" i="15"/>
  <c r="H285" i="15" s="1"/>
  <c r="B285" i="15"/>
  <c r="Y285" i="15" s="1"/>
  <c r="A285" i="15"/>
  <c r="Y284" i="15"/>
  <c r="V284" i="15"/>
  <c r="T284" i="15"/>
  <c r="S284" i="15"/>
  <c r="Q284" i="15"/>
  <c r="P284" i="15"/>
  <c r="O284" i="15"/>
  <c r="K284" i="15"/>
  <c r="J284" i="15"/>
  <c r="I284" i="15"/>
  <c r="H284" i="15"/>
  <c r="G284" i="15"/>
  <c r="F284" i="15"/>
  <c r="E284" i="15"/>
  <c r="N284" i="15" s="1"/>
  <c r="D284" i="15"/>
  <c r="W284" i="15" s="1"/>
  <c r="B284" i="15"/>
  <c r="A284" i="15"/>
  <c r="Y283" i="15"/>
  <c r="W283" i="15"/>
  <c r="V283" i="15"/>
  <c r="T283" i="15"/>
  <c r="S283" i="15"/>
  <c r="M283" i="15"/>
  <c r="J283" i="15"/>
  <c r="I283" i="15"/>
  <c r="H283" i="15"/>
  <c r="G283" i="15"/>
  <c r="F283" i="15"/>
  <c r="E283" i="15"/>
  <c r="D283" i="15"/>
  <c r="U283" i="15" s="1"/>
  <c r="B283" i="15"/>
  <c r="A283" i="15"/>
  <c r="V282" i="15"/>
  <c r="T282" i="15"/>
  <c r="S282" i="15"/>
  <c r="K282" i="15"/>
  <c r="F282" i="15"/>
  <c r="E282" i="15"/>
  <c r="M282" i="15" s="1"/>
  <c r="D282" i="15"/>
  <c r="U282" i="15" s="1"/>
  <c r="B282" i="15"/>
  <c r="Y282" i="15" s="1"/>
  <c r="A282" i="15"/>
  <c r="V281" i="15"/>
  <c r="T281" i="15"/>
  <c r="S281" i="15"/>
  <c r="Q281" i="15"/>
  <c r="K281" i="15"/>
  <c r="J281" i="15"/>
  <c r="I281" i="15"/>
  <c r="G281" i="15"/>
  <c r="F281" i="15"/>
  <c r="E281" i="15"/>
  <c r="P281" i="15" s="1"/>
  <c r="D281" i="15"/>
  <c r="H281" i="15" s="1"/>
  <c r="B281" i="15"/>
  <c r="Y281" i="15" s="1"/>
  <c r="A281" i="15"/>
  <c r="Y280" i="15"/>
  <c r="V280" i="15"/>
  <c r="T280" i="15"/>
  <c r="S280" i="15"/>
  <c r="Q280" i="15"/>
  <c r="P280" i="15"/>
  <c r="O280" i="15"/>
  <c r="K280" i="15"/>
  <c r="J280" i="15"/>
  <c r="I280" i="15"/>
  <c r="H280" i="15"/>
  <c r="G280" i="15"/>
  <c r="F280" i="15"/>
  <c r="E280" i="15"/>
  <c r="N280" i="15" s="1"/>
  <c r="D280" i="15"/>
  <c r="W280" i="15" s="1"/>
  <c r="B280" i="15"/>
  <c r="A280" i="15"/>
  <c r="Y279" i="15"/>
  <c r="W279" i="15"/>
  <c r="V279" i="15"/>
  <c r="T279" i="15"/>
  <c r="S279" i="15"/>
  <c r="O279" i="15"/>
  <c r="J279" i="15"/>
  <c r="I279" i="15"/>
  <c r="H279" i="15"/>
  <c r="G279" i="15"/>
  <c r="F279" i="15"/>
  <c r="E279" i="15"/>
  <c r="D279" i="15"/>
  <c r="U279" i="15" s="1"/>
  <c r="B279" i="15"/>
  <c r="A279" i="15"/>
  <c r="V278" i="15"/>
  <c r="T278" i="15"/>
  <c r="S278" i="15"/>
  <c r="K278" i="15"/>
  <c r="F278" i="15"/>
  <c r="E278" i="15"/>
  <c r="M278" i="15" s="1"/>
  <c r="D278" i="15"/>
  <c r="U278" i="15" s="1"/>
  <c r="B278" i="15"/>
  <c r="Y278" i="15" s="1"/>
  <c r="A278" i="15"/>
  <c r="V277" i="15"/>
  <c r="T277" i="15"/>
  <c r="S277" i="15"/>
  <c r="Q277" i="15"/>
  <c r="K277" i="15"/>
  <c r="J277" i="15"/>
  <c r="I277" i="15"/>
  <c r="G277" i="15"/>
  <c r="F277" i="15"/>
  <c r="E277" i="15"/>
  <c r="P277" i="15" s="1"/>
  <c r="D277" i="15"/>
  <c r="H277" i="15" s="1"/>
  <c r="B277" i="15"/>
  <c r="Y277" i="15" s="1"/>
  <c r="A277" i="15"/>
  <c r="Y276" i="15"/>
  <c r="V276" i="15"/>
  <c r="T276" i="15"/>
  <c r="S276" i="15"/>
  <c r="Q276" i="15"/>
  <c r="P276" i="15"/>
  <c r="O276" i="15"/>
  <c r="K276" i="15"/>
  <c r="J276" i="15"/>
  <c r="I276" i="15"/>
  <c r="H276" i="15"/>
  <c r="G276" i="15"/>
  <c r="F276" i="15"/>
  <c r="E276" i="15"/>
  <c r="N276" i="15" s="1"/>
  <c r="D276" i="15"/>
  <c r="W276" i="15" s="1"/>
  <c r="B276" i="15"/>
  <c r="A276" i="15"/>
  <c r="Y275" i="15"/>
  <c r="W275" i="15"/>
  <c r="V275" i="15"/>
  <c r="T275" i="15"/>
  <c r="S275" i="15"/>
  <c r="J275" i="15"/>
  <c r="I275" i="15"/>
  <c r="H275" i="15"/>
  <c r="G275" i="15"/>
  <c r="F275" i="15"/>
  <c r="E275" i="15"/>
  <c r="N275" i="15" s="1"/>
  <c r="D275" i="15"/>
  <c r="U275" i="15" s="1"/>
  <c r="B275" i="15"/>
  <c r="A275" i="15"/>
  <c r="S274" i="15"/>
  <c r="M274" i="15"/>
  <c r="L274" i="15"/>
  <c r="K274" i="15"/>
  <c r="F274" i="15"/>
  <c r="E274" i="15"/>
  <c r="D274" i="15"/>
  <c r="T274" i="15" s="1"/>
  <c r="B274" i="15"/>
  <c r="Y274" i="15" s="1"/>
  <c r="A274" i="15"/>
  <c r="V273" i="15"/>
  <c r="T273" i="15"/>
  <c r="S273" i="15"/>
  <c r="Q273" i="15"/>
  <c r="K273" i="15"/>
  <c r="J273" i="15"/>
  <c r="I273" i="15"/>
  <c r="G273" i="15"/>
  <c r="F273" i="15"/>
  <c r="E273" i="15"/>
  <c r="P273" i="15" s="1"/>
  <c r="D273" i="15"/>
  <c r="H273" i="15" s="1"/>
  <c r="B273" i="15"/>
  <c r="Y273" i="15" s="1"/>
  <c r="A273" i="15"/>
  <c r="Y272" i="15"/>
  <c r="V272" i="15"/>
  <c r="T272" i="15"/>
  <c r="S272" i="15"/>
  <c r="Q272" i="15"/>
  <c r="P272" i="15"/>
  <c r="O272" i="15"/>
  <c r="K272" i="15"/>
  <c r="J272" i="15"/>
  <c r="I272" i="15"/>
  <c r="H272" i="15"/>
  <c r="G272" i="15"/>
  <c r="F272" i="15"/>
  <c r="E272" i="15"/>
  <c r="N272" i="15" s="1"/>
  <c r="D272" i="15"/>
  <c r="W272" i="15" s="1"/>
  <c r="B272" i="15"/>
  <c r="A272" i="15"/>
  <c r="Y271" i="15"/>
  <c r="W271" i="15"/>
  <c r="V271" i="15"/>
  <c r="T271" i="15"/>
  <c r="S271" i="15"/>
  <c r="J271" i="15"/>
  <c r="I271" i="15"/>
  <c r="H271" i="15"/>
  <c r="G271" i="15"/>
  <c r="F271" i="15"/>
  <c r="E271" i="15"/>
  <c r="N271" i="15" s="1"/>
  <c r="D271" i="15"/>
  <c r="U271" i="15" s="1"/>
  <c r="B271" i="15"/>
  <c r="A271" i="15"/>
  <c r="S270" i="15"/>
  <c r="M270" i="15"/>
  <c r="K270" i="15"/>
  <c r="F270" i="15"/>
  <c r="E270" i="15"/>
  <c r="D270" i="15"/>
  <c r="T270" i="15" s="1"/>
  <c r="B270" i="15"/>
  <c r="Y270" i="15" s="1"/>
  <c r="A270" i="15"/>
  <c r="V269" i="15"/>
  <c r="T269" i="15"/>
  <c r="S269" i="15"/>
  <c r="Q269" i="15"/>
  <c r="K269" i="15"/>
  <c r="J269" i="15"/>
  <c r="I269" i="15"/>
  <c r="G269" i="15"/>
  <c r="F269" i="15"/>
  <c r="E269" i="15"/>
  <c r="P269" i="15" s="1"/>
  <c r="D269" i="15"/>
  <c r="H269" i="15" s="1"/>
  <c r="B269" i="15"/>
  <c r="Y269" i="15" s="1"/>
  <c r="A269" i="15"/>
  <c r="Y268" i="15"/>
  <c r="V268" i="15"/>
  <c r="T268" i="15"/>
  <c r="S268" i="15"/>
  <c r="Q268" i="15"/>
  <c r="P268" i="15"/>
  <c r="O268" i="15"/>
  <c r="K268" i="15"/>
  <c r="J268" i="15"/>
  <c r="I268" i="15"/>
  <c r="H268" i="15"/>
  <c r="G268" i="15"/>
  <c r="F268" i="15"/>
  <c r="E268" i="15"/>
  <c r="N268" i="15" s="1"/>
  <c r="D268" i="15"/>
  <c r="W268" i="15" s="1"/>
  <c r="B268" i="15"/>
  <c r="A268" i="15"/>
  <c r="Y267" i="15"/>
  <c r="W267" i="15"/>
  <c r="V267" i="15"/>
  <c r="T267" i="15"/>
  <c r="S267" i="15"/>
  <c r="M267" i="15"/>
  <c r="J267" i="15"/>
  <c r="I267" i="15"/>
  <c r="H267" i="15"/>
  <c r="G267" i="15"/>
  <c r="F267" i="15"/>
  <c r="E267" i="15"/>
  <c r="N267" i="15" s="1"/>
  <c r="D267" i="15"/>
  <c r="U267" i="15" s="1"/>
  <c r="B267" i="15"/>
  <c r="A267" i="15"/>
  <c r="S266" i="15"/>
  <c r="K266" i="15"/>
  <c r="F266" i="15"/>
  <c r="E266" i="15"/>
  <c r="M266" i="15" s="1"/>
  <c r="D266" i="15"/>
  <c r="T266" i="15" s="1"/>
  <c r="B266" i="15"/>
  <c r="Y266" i="15" s="1"/>
  <c r="A266" i="15"/>
  <c r="V265" i="15"/>
  <c r="T265" i="15"/>
  <c r="S265" i="15"/>
  <c r="Q265" i="15"/>
  <c r="K265" i="15"/>
  <c r="J265" i="15"/>
  <c r="I265" i="15"/>
  <c r="G265" i="15"/>
  <c r="F265" i="15"/>
  <c r="E265" i="15"/>
  <c r="P265" i="15" s="1"/>
  <c r="D265" i="15"/>
  <c r="H265" i="15" s="1"/>
  <c r="B265" i="15"/>
  <c r="Y265" i="15" s="1"/>
  <c r="A265" i="15"/>
  <c r="Y264" i="15"/>
  <c r="V264" i="15"/>
  <c r="T264" i="15"/>
  <c r="S264" i="15"/>
  <c r="Q264" i="15"/>
  <c r="P264" i="15"/>
  <c r="O264" i="15"/>
  <c r="K264" i="15"/>
  <c r="J264" i="15"/>
  <c r="I264" i="15"/>
  <c r="H264" i="15"/>
  <c r="G264" i="15"/>
  <c r="F264" i="15"/>
  <c r="E264" i="15"/>
  <c r="N264" i="15" s="1"/>
  <c r="D264" i="15"/>
  <c r="W264" i="15" s="1"/>
  <c r="B264" i="15"/>
  <c r="A264" i="15"/>
  <c r="Y263" i="15"/>
  <c r="W263" i="15"/>
  <c r="V263" i="15"/>
  <c r="T263" i="15"/>
  <c r="S263" i="15"/>
  <c r="N263" i="15"/>
  <c r="J263" i="15"/>
  <c r="I263" i="15"/>
  <c r="H263" i="15"/>
  <c r="G263" i="15"/>
  <c r="F263" i="15"/>
  <c r="E263" i="15"/>
  <c r="M263" i="15" s="1"/>
  <c r="D263" i="15"/>
  <c r="U263" i="15" s="1"/>
  <c r="B263" i="15"/>
  <c r="A263" i="15"/>
  <c r="U262" i="15"/>
  <c r="S262" i="15"/>
  <c r="O262" i="15"/>
  <c r="L262" i="15"/>
  <c r="F262" i="15"/>
  <c r="E262" i="15"/>
  <c r="M262" i="15" s="1"/>
  <c r="D262" i="15"/>
  <c r="V262" i="15" s="1"/>
  <c r="B262" i="15"/>
  <c r="Y262" i="15" s="1"/>
  <c r="A262" i="15"/>
  <c r="V261" i="15"/>
  <c r="T261" i="15"/>
  <c r="S261" i="15"/>
  <c r="Q261" i="15"/>
  <c r="M261" i="15"/>
  <c r="K261" i="15"/>
  <c r="J261" i="15"/>
  <c r="I261" i="15"/>
  <c r="G261" i="15"/>
  <c r="F261" i="15"/>
  <c r="E261" i="15"/>
  <c r="D261" i="15"/>
  <c r="H261" i="15" s="1"/>
  <c r="B261" i="15"/>
  <c r="Y261" i="15" s="1"/>
  <c r="A261" i="15"/>
  <c r="Y260" i="15"/>
  <c r="V260" i="15"/>
  <c r="T260" i="15"/>
  <c r="S260" i="15"/>
  <c r="Q260" i="15"/>
  <c r="P260" i="15"/>
  <c r="O260" i="15"/>
  <c r="K260" i="15"/>
  <c r="J260" i="15"/>
  <c r="I260" i="15"/>
  <c r="H260" i="15"/>
  <c r="G260" i="15"/>
  <c r="F260" i="15"/>
  <c r="E260" i="15"/>
  <c r="N260" i="15" s="1"/>
  <c r="D260" i="15"/>
  <c r="W260" i="15" s="1"/>
  <c r="B260" i="15"/>
  <c r="A260" i="15"/>
  <c r="Y259" i="15"/>
  <c r="W259" i="15"/>
  <c r="V259" i="15"/>
  <c r="T259" i="15"/>
  <c r="S259" i="15"/>
  <c r="Q259" i="15"/>
  <c r="N259" i="15"/>
  <c r="J259" i="15"/>
  <c r="I259" i="15"/>
  <c r="H259" i="15"/>
  <c r="G259" i="15"/>
  <c r="F259" i="15"/>
  <c r="E259" i="15"/>
  <c r="M259" i="15" s="1"/>
  <c r="D259" i="15"/>
  <c r="U259" i="15" s="1"/>
  <c r="B259" i="15"/>
  <c r="A259" i="15"/>
  <c r="U258" i="15"/>
  <c r="T258" i="15"/>
  <c r="S258" i="15"/>
  <c r="O258" i="15"/>
  <c r="F258" i="15"/>
  <c r="E258" i="15"/>
  <c r="M258" i="15" s="1"/>
  <c r="D258" i="15"/>
  <c r="V258" i="15" s="1"/>
  <c r="B258" i="15"/>
  <c r="Y258" i="15" s="1"/>
  <c r="A258" i="15"/>
  <c r="V257" i="15"/>
  <c r="T257" i="15"/>
  <c r="S257" i="15"/>
  <c r="Q257" i="15"/>
  <c r="M257" i="15"/>
  <c r="K257" i="15"/>
  <c r="J257" i="15"/>
  <c r="I257" i="15"/>
  <c r="G257" i="15"/>
  <c r="F257" i="15"/>
  <c r="E257" i="15"/>
  <c r="D257" i="15"/>
  <c r="H257" i="15" s="1"/>
  <c r="B257" i="15"/>
  <c r="Y257" i="15" s="1"/>
  <c r="A257" i="15"/>
  <c r="Y256" i="15"/>
  <c r="V256" i="15"/>
  <c r="T256" i="15"/>
  <c r="S256" i="15"/>
  <c r="Q256" i="15"/>
  <c r="P256" i="15"/>
  <c r="O256" i="15"/>
  <c r="K256" i="15"/>
  <c r="J256" i="15"/>
  <c r="I256" i="15"/>
  <c r="H256" i="15"/>
  <c r="G256" i="15"/>
  <c r="F256" i="15"/>
  <c r="E256" i="15"/>
  <c r="N256" i="15" s="1"/>
  <c r="D256" i="15"/>
  <c r="W256" i="15" s="1"/>
  <c r="B256" i="15"/>
  <c r="A256" i="15"/>
  <c r="Y255" i="15"/>
  <c r="W255" i="15"/>
  <c r="V255" i="15"/>
  <c r="T255" i="15"/>
  <c r="S255" i="15"/>
  <c r="Q255" i="15"/>
  <c r="N255" i="15"/>
  <c r="J255" i="15"/>
  <c r="I255" i="15"/>
  <c r="H255" i="15"/>
  <c r="G255" i="15"/>
  <c r="F255" i="15"/>
  <c r="E255" i="15"/>
  <c r="M255" i="15" s="1"/>
  <c r="D255" i="15"/>
  <c r="U255" i="15" s="1"/>
  <c r="B255" i="15"/>
  <c r="A255" i="15"/>
  <c r="U254" i="15"/>
  <c r="T254" i="15"/>
  <c r="S254" i="15"/>
  <c r="O254" i="15"/>
  <c r="F254" i="15"/>
  <c r="E254" i="15"/>
  <c r="M254" i="15" s="1"/>
  <c r="D254" i="15"/>
  <c r="V254" i="15" s="1"/>
  <c r="B254" i="15"/>
  <c r="Y254" i="15" s="1"/>
  <c r="A254" i="15"/>
  <c r="V253" i="15"/>
  <c r="T253" i="15"/>
  <c r="S253" i="15"/>
  <c r="Q253" i="15"/>
  <c r="M253" i="15"/>
  <c r="K253" i="15"/>
  <c r="J253" i="15"/>
  <c r="I253" i="15"/>
  <c r="G253" i="15"/>
  <c r="F253" i="15"/>
  <c r="E253" i="15"/>
  <c r="D253" i="15"/>
  <c r="H253" i="15" s="1"/>
  <c r="B253" i="15"/>
  <c r="Y253" i="15" s="1"/>
  <c r="A253" i="15"/>
  <c r="Y252" i="15"/>
  <c r="V252" i="15"/>
  <c r="T252" i="15"/>
  <c r="S252" i="15"/>
  <c r="Q252" i="15"/>
  <c r="P252" i="15"/>
  <c r="O252" i="15"/>
  <c r="K252" i="15"/>
  <c r="J252" i="15"/>
  <c r="I252" i="15"/>
  <c r="H252" i="15"/>
  <c r="G252" i="15"/>
  <c r="F252" i="15"/>
  <c r="E252" i="15"/>
  <c r="N252" i="15" s="1"/>
  <c r="D252" i="15"/>
  <c r="W252" i="15" s="1"/>
  <c r="B252" i="15"/>
  <c r="A252" i="15"/>
  <c r="Y251" i="15"/>
  <c r="W251" i="15"/>
  <c r="V251" i="15"/>
  <c r="T251" i="15"/>
  <c r="S251" i="15"/>
  <c r="Q251" i="15"/>
  <c r="N251" i="15"/>
  <c r="J251" i="15"/>
  <c r="I251" i="15"/>
  <c r="H251" i="15"/>
  <c r="G251" i="15"/>
  <c r="F251" i="15"/>
  <c r="E251" i="15"/>
  <c r="M251" i="15" s="1"/>
  <c r="D251" i="15"/>
  <c r="U251" i="15" s="1"/>
  <c r="B251" i="15"/>
  <c r="A251" i="15"/>
  <c r="U250" i="15"/>
  <c r="T250" i="15"/>
  <c r="S250" i="15"/>
  <c r="O250" i="15"/>
  <c r="F250" i="15"/>
  <c r="E250" i="15"/>
  <c r="M250" i="15" s="1"/>
  <c r="D250" i="15"/>
  <c r="V250" i="15" s="1"/>
  <c r="B250" i="15"/>
  <c r="Y250" i="15" s="1"/>
  <c r="A250" i="15"/>
  <c r="V249" i="15"/>
  <c r="T249" i="15"/>
  <c r="S249" i="15"/>
  <c r="Q249" i="15"/>
  <c r="M249" i="15"/>
  <c r="K249" i="15"/>
  <c r="J249" i="15"/>
  <c r="I249" i="15"/>
  <c r="G249" i="15"/>
  <c r="F249" i="15"/>
  <c r="E249" i="15"/>
  <c r="D249" i="15"/>
  <c r="H249" i="15" s="1"/>
  <c r="B249" i="15"/>
  <c r="Y249" i="15" s="1"/>
  <c r="A249" i="15"/>
  <c r="Y248" i="15"/>
  <c r="V248" i="15"/>
  <c r="T248" i="15"/>
  <c r="S248" i="15"/>
  <c r="Q248" i="15"/>
  <c r="P248" i="15"/>
  <c r="O248" i="15"/>
  <c r="K248" i="15"/>
  <c r="J248" i="15"/>
  <c r="I248" i="15"/>
  <c r="H248" i="15"/>
  <c r="G248" i="15"/>
  <c r="F248" i="15"/>
  <c r="E248" i="15"/>
  <c r="N248" i="15" s="1"/>
  <c r="D248" i="15"/>
  <c r="W248" i="15" s="1"/>
  <c r="B248" i="15"/>
  <c r="A248" i="15"/>
  <c r="Y247" i="15"/>
  <c r="W247" i="15"/>
  <c r="V247" i="15"/>
  <c r="T247" i="15"/>
  <c r="S247" i="15"/>
  <c r="Q247" i="15"/>
  <c r="N247" i="15"/>
  <c r="J247" i="15"/>
  <c r="I247" i="15"/>
  <c r="H247" i="15"/>
  <c r="G247" i="15"/>
  <c r="F247" i="15"/>
  <c r="E247" i="15"/>
  <c r="M247" i="15" s="1"/>
  <c r="D247" i="15"/>
  <c r="U247" i="15" s="1"/>
  <c r="B247" i="15"/>
  <c r="A247" i="15"/>
  <c r="U246" i="15"/>
  <c r="T246" i="15"/>
  <c r="S246" i="15"/>
  <c r="O246" i="15"/>
  <c r="F246" i="15"/>
  <c r="E246" i="15"/>
  <c r="M246" i="15" s="1"/>
  <c r="D246" i="15"/>
  <c r="V246" i="15" s="1"/>
  <c r="B246" i="15"/>
  <c r="Y246" i="15" s="1"/>
  <c r="A246" i="15"/>
  <c r="V245" i="15"/>
  <c r="T245" i="15"/>
  <c r="S245" i="15"/>
  <c r="Q245" i="15"/>
  <c r="M245" i="15"/>
  <c r="K245" i="15"/>
  <c r="J245" i="15"/>
  <c r="I245" i="15"/>
  <c r="G245" i="15"/>
  <c r="F245" i="15"/>
  <c r="E245" i="15"/>
  <c r="D245" i="15"/>
  <c r="H245" i="15" s="1"/>
  <c r="B245" i="15"/>
  <c r="Y245" i="15" s="1"/>
  <c r="A245" i="15"/>
  <c r="Y244" i="15"/>
  <c r="V244" i="15"/>
  <c r="T244" i="15"/>
  <c r="S244" i="15"/>
  <c r="Q244" i="15"/>
  <c r="P244" i="15"/>
  <c r="O244" i="15"/>
  <c r="K244" i="15"/>
  <c r="J244" i="15"/>
  <c r="I244" i="15"/>
  <c r="H244" i="15"/>
  <c r="G244" i="15"/>
  <c r="F244" i="15"/>
  <c r="E244" i="15"/>
  <c r="N244" i="15" s="1"/>
  <c r="D244" i="15"/>
  <c r="W244" i="15" s="1"/>
  <c r="B244" i="15"/>
  <c r="A244" i="15"/>
  <c r="W243" i="15"/>
  <c r="V243" i="15"/>
  <c r="T243" i="15"/>
  <c r="S243" i="15"/>
  <c r="J243" i="15"/>
  <c r="I243" i="15"/>
  <c r="H243" i="15"/>
  <c r="G243" i="15"/>
  <c r="F243" i="15"/>
  <c r="E243" i="15"/>
  <c r="M243" i="15" s="1"/>
  <c r="D243" i="15"/>
  <c r="U243" i="15" s="1"/>
  <c r="B243" i="15"/>
  <c r="Y243" i="15" s="1"/>
  <c r="A243" i="15"/>
  <c r="V242" i="15"/>
  <c r="U242" i="15"/>
  <c r="T242" i="15"/>
  <c r="S242" i="15"/>
  <c r="O242" i="15"/>
  <c r="K242" i="15"/>
  <c r="I242" i="15"/>
  <c r="G242" i="15"/>
  <c r="F242" i="15"/>
  <c r="E242" i="15"/>
  <c r="M242" i="15" s="1"/>
  <c r="D242" i="15"/>
  <c r="B242" i="15"/>
  <c r="Y242" i="15" s="1"/>
  <c r="A242" i="15"/>
  <c r="Y241" i="15"/>
  <c r="V241" i="15"/>
  <c r="T241" i="15"/>
  <c r="S241" i="15"/>
  <c r="O241" i="15"/>
  <c r="J241" i="15"/>
  <c r="I241" i="15"/>
  <c r="G241" i="15"/>
  <c r="F241" i="15"/>
  <c r="E241" i="15"/>
  <c r="M241" i="15" s="1"/>
  <c r="D241" i="15"/>
  <c r="H241" i="15" s="1"/>
  <c r="B241" i="15"/>
  <c r="A241" i="15"/>
  <c r="V240" i="15"/>
  <c r="T240" i="15"/>
  <c r="S240" i="15"/>
  <c r="P240" i="15"/>
  <c r="K240" i="15"/>
  <c r="J240" i="15"/>
  <c r="I240" i="15"/>
  <c r="H240" i="15"/>
  <c r="G240" i="15"/>
  <c r="F240" i="15"/>
  <c r="E240" i="15"/>
  <c r="M240" i="15" s="1"/>
  <c r="D240" i="15"/>
  <c r="W240" i="15" s="1"/>
  <c r="B240" i="15"/>
  <c r="Y240" i="15" s="1"/>
  <c r="A240" i="15"/>
  <c r="W239" i="15"/>
  <c r="V239" i="15"/>
  <c r="T239" i="15"/>
  <c r="S239" i="15"/>
  <c r="K239" i="15"/>
  <c r="J239" i="15"/>
  <c r="I239" i="15"/>
  <c r="H239" i="15"/>
  <c r="G239" i="15"/>
  <c r="F239" i="15"/>
  <c r="E239" i="15"/>
  <c r="M239" i="15" s="1"/>
  <c r="D239" i="15"/>
  <c r="U239" i="15" s="1"/>
  <c r="B239" i="15"/>
  <c r="Y239" i="15" s="1"/>
  <c r="A239" i="15"/>
  <c r="Y238" i="15"/>
  <c r="S238" i="15"/>
  <c r="O238" i="15"/>
  <c r="F238" i="15"/>
  <c r="E238" i="15"/>
  <c r="M238" i="15" s="1"/>
  <c r="D238" i="15"/>
  <c r="V238" i="15" s="1"/>
  <c r="B238" i="15"/>
  <c r="A238" i="15"/>
  <c r="V237" i="15"/>
  <c r="T237" i="15"/>
  <c r="S237" i="15"/>
  <c r="O237" i="15"/>
  <c r="J237" i="15"/>
  <c r="I237" i="15"/>
  <c r="G237" i="15"/>
  <c r="F237" i="15"/>
  <c r="E237" i="15"/>
  <c r="M237" i="15" s="1"/>
  <c r="D237" i="15"/>
  <c r="H237" i="15" s="1"/>
  <c r="B237" i="15"/>
  <c r="Y237" i="15" s="1"/>
  <c r="A237" i="15"/>
  <c r="V236" i="15"/>
  <c r="T236" i="15"/>
  <c r="S236" i="15"/>
  <c r="Q236" i="15"/>
  <c r="P236" i="15"/>
  <c r="M236" i="15"/>
  <c r="J236" i="15"/>
  <c r="I236" i="15"/>
  <c r="H236" i="15"/>
  <c r="G236" i="15"/>
  <c r="F236" i="15"/>
  <c r="E236" i="15"/>
  <c r="K236" i="15" s="1"/>
  <c r="D236" i="15"/>
  <c r="W236" i="15" s="1"/>
  <c r="B236" i="15"/>
  <c r="Y236" i="15" s="1"/>
  <c r="A236" i="15"/>
  <c r="W235" i="15"/>
  <c r="V235" i="15"/>
  <c r="T235" i="15"/>
  <c r="S235" i="15"/>
  <c r="Q235" i="15"/>
  <c r="O235" i="15"/>
  <c r="M235" i="15"/>
  <c r="K235" i="15"/>
  <c r="J235" i="15"/>
  <c r="I235" i="15"/>
  <c r="H235" i="15"/>
  <c r="G235" i="15"/>
  <c r="F235" i="15"/>
  <c r="E235" i="15"/>
  <c r="D235" i="15"/>
  <c r="U235" i="15" s="1"/>
  <c r="B235" i="15"/>
  <c r="Y235" i="15" s="1"/>
  <c r="A235" i="15"/>
  <c r="Y234" i="15"/>
  <c r="S234" i="15"/>
  <c r="O234" i="15"/>
  <c r="L234" i="15"/>
  <c r="F234" i="15"/>
  <c r="E234" i="15"/>
  <c r="M234" i="15" s="1"/>
  <c r="D234" i="15"/>
  <c r="V234" i="15" s="1"/>
  <c r="B234" i="15"/>
  <c r="A234" i="15"/>
  <c r="V233" i="15"/>
  <c r="T233" i="15"/>
  <c r="S233" i="15"/>
  <c r="O233" i="15"/>
  <c r="K233" i="15"/>
  <c r="J233" i="15"/>
  <c r="I233" i="15"/>
  <c r="G233" i="15"/>
  <c r="F233" i="15"/>
  <c r="E233" i="15"/>
  <c r="M233" i="15" s="1"/>
  <c r="D233" i="15"/>
  <c r="H233" i="15" s="1"/>
  <c r="B233" i="15"/>
  <c r="Y233" i="15" s="1"/>
  <c r="A233" i="15"/>
  <c r="V232" i="15"/>
  <c r="T232" i="15"/>
  <c r="S232" i="15"/>
  <c r="Q232" i="15"/>
  <c r="P232" i="15"/>
  <c r="M232" i="15"/>
  <c r="J232" i="15"/>
  <c r="I232" i="15"/>
  <c r="H232" i="15"/>
  <c r="G232" i="15"/>
  <c r="F232" i="15"/>
  <c r="E232" i="15"/>
  <c r="K232" i="15" s="1"/>
  <c r="D232" i="15"/>
  <c r="W232" i="15" s="1"/>
  <c r="B232" i="15"/>
  <c r="Y232" i="15" s="1"/>
  <c r="A232" i="15"/>
  <c r="Y231" i="15"/>
  <c r="W231" i="15"/>
  <c r="V231" i="15"/>
  <c r="T231" i="15"/>
  <c r="S231" i="15"/>
  <c r="Q231" i="15"/>
  <c r="J231" i="15"/>
  <c r="I231" i="15"/>
  <c r="H231" i="15"/>
  <c r="G231" i="15"/>
  <c r="F231" i="15"/>
  <c r="E231" i="15"/>
  <c r="M231" i="15" s="1"/>
  <c r="D231" i="15"/>
  <c r="U231" i="15" s="1"/>
  <c r="B231" i="15"/>
  <c r="A231" i="15"/>
  <c r="Y230" i="15"/>
  <c r="V230" i="15"/>
  <c r="U230" i="15"/>
  <c r="T230" i="15"/>
  <c r="S230" i="15"/>
  <c r="M230" i="15"/>
  <c r="L230" i="15"/>
  <c r="K230" i="15"/>
  <c r="I230" i="15"/>
  <c r="G230" i="15"/>
  <c r="F230" i="15"/>
  <c r="E230" i="15"/>
  <c r="O230" i="15" s="1"/>
  <c r="D230" i="15"/>
  <c r="B230" i="15"/>
  <c r="A230" i="15"/>
  <c r="S229" i="15"/>
  <c r="M229" i="15"/>
  <c r="K229" i="15"/>
  <c r="F229" i="15"/>
  <c r="E229" i="15"/>
  <c r="L229" i="15" s="1"/>
  <c r="D229" i="15"/>
  <c r="U229" i="15" s="1"/>
  <c r="B229" i="15"/>
  <c r="Y229" i="15" s="1"/>
  <c r="A229" i="15"/>
  <c r="V229" i="15" s="1"/>
  <c r="S228" i="15"/>
  <c r="Q228" i="15"/>
  <c r="P228" i="15"/>
  <c r="M228" i="15"/>
  <c r="J228" i="15"/>
  <c r="I228" i="15"/>
  <c r="H228" i="15"/>
  <c r="G228" i="15"/>
  <c r="F228" i="15"/>
  <c r="E228" i="15"/>
  <c r="K228" i="15" s="1"/>
  <c r="D228" i="15"/>
  <c r="W228" i="15" s="1"/>
  <c r="B228" i="15"/>
  <c r="Y228" i="15" s="1"/>
  <c r="A228" i="15"/>
  <c r="V228" i="15" s="1"/>
  <c r="W227" i="15"/>
  <c r="V227" i="15"/>
  <c r="T227" i="15"/>
  <c r="S227" i="15"/>
  <c r="Q227" i="15"/>
  <c r="O227" i="15"/>
  <c r="K227" i="15"/>
  <c r="J227" i="15"/>
  <c r="I227" i="15"/>
  <c r="H227" i="15"/>
  <c r="G227" i="15"/>
  <c r="F227" i="15"/>
  <c r="E227" i="15"/>
  <c r="L227" i="15" s="1"/>
  <c r="D227" i="15"/>
  <c r="U227" i="15" s="1"/>
  <c r="B227" i="15"/>
  <c r="Y227" i="15" s="1"/>
  <c r="A227" i="15"/>
  <c r="W226" i="15"/>
  <c r="S226" i="15"/>
  <c r="M226" i="15"/>
  <c r="F226" i="15"/>
  <c r="E226" i="15"/>
  <c r="P226" i="15" s="1"/>
  <c r="D226" i="15"/>
  <c r="V226" i="15" s="1"/>
  <c r="B226" i="15"/>
  <c r="Y226" i="15" s="1"/>
  <c r="A226" i="15"/>
  <c r="V225" i="15"/>
  <c r="T225" i="15"/>
  <c r="S225" i="15"/>
  <c r="I225" i="15"/>
  <c r="G225" i="15"/>
  <c r="F225" i="15"/>
  <c r="E225" i="15"/>
  <c r="M225" i="15" s="1"/>
  <c r="D225" i="15"/>
  <c r="U225" i="15" s="1"/>
  <c r="B225" i="15"/>
  <c r="Y225" i="15" s="1"/>
  <c r="A225" i="15"/>
  <c r="V224" i="15"/>
  <c r="T224" i="15"/>
  <c r="S224" i="15"/>
  <c r="Q224" i="15"/>
  <c r="J224" i="15"/>
  <c r="I224" i="15"/>
  <c r="H224" i="15"/>
  <c r="G224" i="15"/>
  <c r="F224" i="15"/>
  <c r="E224" i="15"/>
  <c r="M224" i="15" s="1"/>
  <c r="D224" i="15"/>
  <c r="W224" i="15" s="1"/>
  <c r="B224" i="15"/>
  <c r="Y224" i="15" s="1"/>
  <c r="A224" i="15"/>
  <c r="W223" i="15"/>
  <c r="V223" i="15"/>
  <c r="T223" i="15"/>
  <c r="S223" i="15"/>
  <c r="K223" i="15"/>
  <c r="J223" i="15"/>
  <c r="I223" i="15"/>
  <c r="H223" i="15"/>
  <c r="G223" i="15"/>
  <c r="F223" i="15"/>
  <c r="E223" i="15"/>
  <c r="L223" i="15" s="1"/>
  <c r="D223" i="15"/>
  <c r="U223" i="15" s="1"/>
  <c r="B223" i="15"/>
  <c r="Y223" i="15" s="1"/>
  <c r="A223" i="15"/>
  <c r="Y222" i="15"/>
  <c r="U222" i="15"/>
  <c r="T222" i="15"/>
  <c r="S222" i="15"/>
  <c r="Q222" i="15"/>
  <c r="N222" i="15"/>
  <c r="M222" i="15"/>
  <c r="K222" i="15"/>
  <c r="I222" i="15"/>
  <c r="G222" i="15"/>
  <c r="F222" i="15"/>
  <c r="E222" i="15"/>
  <c r="P222" i="15" s="1"/>
  <c r="D222" i="15"/>
  <c r="W222" i="15" s="1"/>
  <c r="B222" i="15"/>
  <c r="A222" i="15"/>
  <c r="V221" i="15"/>
  <c r="U221" i="15"/>
  <c r="T221" i="15"/>
  <c r="S221" i="15"/>
  <c r="Q221" i="15"/>
  <c r="L221" i="15"/>
  <c r="K221" i="15"/>
  <c r="J221" i="15"/>
  <c r="I221" i="15"/>
  <c r="G221" i="15"/>
  <c r="F221" i="15"/>
  <c r="E221" i="15"/>
  <c r="M221" i="15" s="1"/>
  <c r="D221" i="15"/>
  <c r="B221" i="15"/>
  <c r="Y221" i="15" s="1"/>
  <c r="A221" i="15"/>
  <c r="Y220" i="15"/>
  <c r="S220" i="15"/>
  <c r="P220" i="15"/>
  <c r="O220" i="15"/>
  <c r="L220" i="15"/>
  <c r="F220" i="15"/>
  <c r="E220" i="15"/>
  <c r="N220" i="15" s="1"/>
  <c r="D220" i="15"/>
  <c r="W220" i="15" s="1"/>
  <c r="B220" i="15"/>
  <c r="A220" i="15"/>
  <c r="W219" i="15"/>
  <c r="S219" i="15"/>
  <c r="Q219" i="15"/>
  <c r="O219" i="15"/>
  <c r="K219" i="15"/>
  <c r="J219" i="15"/>
  <c r="I219" i="15"/>
  <c r="H219" i="15"/>
  <c r="G219" i="15"/>
  <c r="F219" i="15"/>
  <c r="E219" i="15"/>
  <c r="L219" i="15" s="1"/>
  <c r="D219" i="15"/>
  <c r="U219" i="15" s="1"/>
  <c r="B219" i="15"/>
  <c r="Y219" i="15" s="1"/>
  <c r="A219" i="15"/>
  <c r="V219" i="15" s="1"/>
  <c r="Y218" i="15"/>
  <c r="W218" i="15"/>
  <c r="U218" i="15"/>
  <c r="T218" i="15"/>
  <c r="S218" i="15"/>
  <c r="H218" i="15"/>
  <c r="G218" i="15"/>
  <c r="F218" i="15"/>
  <c r="E218" i="15"/>
  <c r="Q218" i="15" s="1"/>
  <c r="D218" i="15"/>
  <c r="J218" i="15" s="1"/>
  <c r="B218" i="15"/>
  <c r="A218" i="15"/>
  <c r="V217" i="15"/>
  <c r="T217" i="15"/>
  <c r="S217" i="15"/>
  <c r="Q217" i="15"/>
  <c r="O217" i="15"/>
  <c r="M217" i="15"/>
  <c r="L217" i="15"/>
  <c r="K217" i="15"/>
  <c r="J217" i="15"/>
  <c r="F217" i="15"/>
  <c r="E217" i="15"/>
  <c r="P217" i="15" s="1"/>
  <c r="D217" i="15"/>
  <c r="H217" i="15" s="1"/>
  <c r="B217" i="15"/>
  <c r="Y217" i="15" s="1"/>
  <c r="A217" i="15"/>
  <c r="Y216" i="15"/>
  <c r="U216" i="15"/>
  <c r="S216" i="15"/>
  <c r="J216" i="15"/>
  <c r="H216" i="15"/>
  <c r="G216" i="15"/>
  <c r="F216" i="15"/>
  <c r="E216" i="15"/>
  <c r="N216" i="15" s="1"/>
  <c r="D216" i="15"/>
  <c r="W216" i="15" s="1"/>
  <c r="B216" i="15"/>
  <c r="A216" i="15"/>
  <c r="T216" i="15" s="1"/>
  <c r="W215" i="15"/>
  <c r="V215" i="15"/>
  <c r="S215" i="15"/>
  <c r="Q215" i="15"/>
  <c r="P215" i="15"/>
  <c r="O215" i="15"/>
  <c r="M215" i="15"/>
  <c r="K215" i="15"/>
  <c r="J215" i="15"/>
  <c r="I215" i="15"/>
  <c r="H215" i="15"/>
  <c r="G215" i="15"/>
  <c r="F215" i="15"/>
  <c r="E215" i="15"/>
  <c r="L215" i="15" s="1"/>
  <c r="D215" i="15"/>
  <c r="U215" i="15" s="1"/>
  <c r="B215" i="15"/>
  <c r="Y215" i="15" s="1"/>
  <c r="A215" i="15"/>
  <c r="T215" i="15" s="1"/>
  <c r="Y214" i="15"/>
  <c r="S214" i="15"/>
  <c r="Q214" i="15"/>
  <c r="P214" i="15"/>
  <c r="O214" i="15"/>
  <c r="M214" i="15"/>
  <c r="L214" i="15"/>
  <c r="I214" i="15"/>
  <c r="H214" i="15"/>
  <c r="G214" i="15"/>
  <c r="F214" i="15"/>
  <c r="E214" i="15"/>
  <c r="N214" i="15" s="1"/>
  <c r="D214" i="15"/>
  <c r="J214" i="15" s="1"/>
  <c r="B214" i="15"/>
  <c r="A214" i="15"/>
  <c r="Y213" i="15"/>
  <c r="U213" i="15"/>
  <c r="S213" i="15"/>
  <c r="M213" i="15"/>
  <c r="K213" i="15"/>
  <c r="F213" i="15"/>
  <c r="E213" i="15"/>
  <c r="P213" i="15" s="1"/>
  <c r="D213" i="15"/>
  <c r="H213" i="15" s="1"/>
  <c r="B213" i="15"/>
  <c r="A213" i="15"/>
  <c r="S212" i="15"/>
  <c r="Q212" i="15"/>
  <c r="P212" i="15"/>
  <c r="O212" i="15"/>
  <c r="L212" i="15"/>
  <c r="K212" i="15"/>
  <c r="I212" i="15"/>
  <c r="H212" i="15"/>
  <c r="G212" i="15"/>
  <c r="F212" i="15"/>
  <c r="E212" i="15"/>
  <c r="N212" i="15" s="1"/>
  <c r="D212" i="15"/>
  <c r="W212" i="15" s="1"/>
  <c r="B212" i="15"/>
  <c r="Y212" i="15" s="1"/>
  <c r="A212" i="15"/>
  <c r="Y211" i="15"/>
  <c r="W211" i="15"/>
  <c r="V211" i="15"/>
  <c r="T211" i="15"/>
  <c r="S211" i="15"/>
  <c r="M211" i="15"/>
  <c r="J211" i="15"/>
  <c r="I211" i="15"/>
  <c r="H211" i="15"/>
  <c r="G211" i="15"/>
  <c r="F211" i="15"/>
  <c r="E211" i="15"/>
  <c r="L211" i="15" s="1"/>
  <c r="D211" i="15"/>
  <c r="U211" i="15" s="1"/>
  <c r="B211" i="15"/>
  <c r="A211" i="15"/>
  <c r="Y210" i="15"/>
  <c r="W210" i="15"/>
  <c r="T210" i="15"/>
  <c r="S210" i="15"/>
  <c r="Q210" i="15"/>
  <c r="P210" i="15"/>
  <c r="K210" i="15"/>
  <c r="I210" i="15"/>
  <c r="H210" i="15"/>
  <c r="G210" i="15"/>
  <c r="F210" i="15"/>
  <c r="E210" i="15"/>
  <c r="O210" i="15" s="1"/>
  <c r="D210" i="15"/>
  <c r="J210" i="15" s="1"/>
  <c r="B210" i="15"/>
  <c r="A210" i="15"/>
  <c r="V209" i="15"/>
  <c r="S209" i="15"/>
  <c r="L209" i="15"/>
  <c r="F209" i="15"/>
  <c r="E209" i="15"/>
  <c r="P209" i="15" s="1"/>
  <c r="D209" i="15"/>
  <c r="H209" i="15" s="1"/>
  <c r="B209" i="15"/>
  <c r="Y209" i="15" s="1"/>
  <c r="A209" i="15"/>
  <c r="Y208" i="15"/>
  <c r="S208" i="15"/>
  <c r="Q208" i="15"/>
  <c r="P208" i="15"/>
  <c r="J208" i="15"/>
  <c r="I208" i="15"/>
  <c r="H208" i="15"/>
  <c r="G208" i="15"/>
  <c r="F208" i="15"/>
  <c r="E208" i="15"/>
  <c r="N208" i="15" s="1"/>
  <c r="D208" i="15"/>
  <c r="W208" i="15" s="1"/>
  <c r="B208" i="15"/>
  <c r="A208" i="15"/>
  <c r="T208" i="15" s="1"/>
  <c r="W207" i="15"/>
  <c r="V207" i="15"/>
  <c r="T207" i="15"/>
  <c r="S207" i="15"/>
  <c r="K207" i="15"/>
  <c r="J207" i="15"/>
  <c r="I207" i="15"/>
  <c r="H207" i="15"/>
  <c r="G207" i="15"/>
  <c r="F207" i="15"/>
  <c r="E207" i="15"/>
  <c r="L207" i="15" s="1"/>
  <c r="D207" i="15"/>
  <c r="U207" i="15" s="1"/>
  <c r="B207" i="15"/>
  <c r="Y207" i="15" s="1"/>
  <c r="A207" i="15"/>
  <c r="W206" i="15"/>
  <c r="U206" i="15"/>
  <c r="T206" i="15"/>
  <c r="S206" i="15"/>
  <c r="Q206" i="15"/>
  <c r="O206" i="15"/>
  <c r="L206" i="15"/>
  <c r="K206" i="15"/>
  <c r="I206" i="15"/>
  <c r="H206" i="15"/>
  <c r="G206" i="15"/>
  <c r="F206" i="15"/>
  <c r="E206" i="15"/>
  <c r="P206" i="15" s="1"/>
  <c r="D206" i="15"/>
  <c r="J206" i="15" s="1"/>
  <c r="B206" i="15"/>
  <c r="Y206" i="15" s="1"/>
  <c r="A206" i="15"/>
  <c r="Y205" i="15"/>
  <c r="S205" i="15"/>
  <c r="Q205" i="15"/>
  <c r="O205" i="15"/>
  <c r="M205" i="15"/>
  <c r="F205" i="15"/>
  <c r="E205" i="15"/>
  <c r="P205" i="15" s="1"/>
  <c r="D205" i="15"/>
  <c r="H205" i="15" s="1"/>
  <c r="B205" i="15"/>
  <c r="A205" i="15"/>
  <c r="U204" i="15"/>
  <c r="S204" i="15"/>
  <c r="Q204" i="15"/>
  <c r="O204" i="15"/>
  <c r="K204" i="15"/>
  <c r="J204" i="15"/>
  <c r="I204" i="15"/>
  <c r="H204" i="15"/>
  <c r="G204" i="15"/>
  <c r="F204" i="15"/>
  <c r="E204" i="15"/>
  <c r="N204" i="15" s="1"/>
  <c r="D204" i="15"/>
  <c r="W204" i="15" s="1"/>
  <c r="B204" i="15"/>
  <c r="Y204" i="15" s="1"/>
  <c r="A204" i="15"/>
  <c r="T204" i="15" s="1"/>
  <c r="Y203" i="15"/>
  <c r="W203" i="15"/>
  <c r="V203" i="15"/>
  <c r="T203" i="15"/>
  <c r="S203" i="15"/>
  <c r="P203" i="15"/>
  <c r="O203" i="15"/>
  <c r="M203" i="15"/>
  <c r="J203" i="15"/>
  <c r="I203" i="15"/>
  <c r="H203" i="15"/>
  <c r="G203" i="15"/>
  <c r="F203" i="15"/>
  <c r="E203" i="15"/>
  <c r="L203" i="15" s="1"/>
  <c r="D203" i="15"/>
  <c r="U203" i="15" s="1"/>
  <c r="B203" i="15"/>
  <c r="A203" i="15"/>
  <c r="U202" i="15"/>
  <c r="S202" i="15"/>
  <c r="Q202" i="15"/>
  <c r="P202" i="15"/>
  <c r="O202" i="15"/>
  <c r="M202" i="15"/>
  <c r="L202" i="15"/>
  <c r="K202" i="15"/>
  <c r="I202" i="15"/>
  <c r="F202" i="15"/>
  <c r="E202" i="15"/>
  <c r="N202" i="15" s="1"/>
  <c r="D202" i="15"/>
  <c r="J202" i="15" s="1"/>
  <c r="B202" i="15"/>
  <c r="Y202" i="15" s="1"/>
  <c r="A202" i="15"/>
  <c r="Y201" i="15"/>
  <c r="V201" i="15"/>
  <c r="U201" i="15"/>
  <c r="S201" i="15"/>
  <c r="I201" i="15"/>
  <c r="G201" i="15"/>
  <c r="F201" i="15"/>
  <c r="E201" i="15"/>
  <c r="P201" i="15" s="1"/>
  <c r="D201" i="15"/>
  <c r="H201" i="15" s="1"/>
  <c r="B201" i="15"/>
  <c r="A201" i="15"/>
  <c r="U200" i="15"/>
  <c r="S200" i="15"/>
  <c r="Q200" i="15"/>
  <c r="P200" i="15"/>
  <c r="O200" i="15"/>
  <c r="L200" i="15"/>
  <c r="K200" i="15"/>
  <c r="I200" i="15"/>
  <c r="F200" i="15"/>
  <c r="E200" i="15"/>
  <c r="N200" i="15" s="1"/>
  <c r="D200" i="15"/>
  <c r="W200" i="15" s="1"/>
  <c r="B200" i="15"/>
  <c r="Y200" i="15" s="1"/>
  <c r="A200" i="15"/>
  <c r="Y199" i="15"/>
  <c r="W199" i="15"/>
  <c r="V199" i="15"/>
  <c r="S199" i="15"/>
  <c r="J199" i="15"/>
  <c r="I199" i="15"/>
  <c r="H199" i="15"/>
  <c r="G199" i="15"/>
  <c r="F199" i="15"/>
  <c r="E199" i="15"/>
  <c r="L199" i="15" s="1"/>
  <c r="D199" i="15"/>
  <c r="U199" i="15" s="1"/>
  <c r="B199" i="15"/>
  <c r="A199" i="15"/>
  <c r="T199" i="15" s="1"/>
  <c r="W198" i="15"/>
  <c r="V198" i="15"/>
  <c r="T198" i="15"/>
  <c r="S198" i="15"/>
  <c r="K198" i="15"/>
  <c r="F198" i="15"/>
  <c r="E198" i="15"/>
  <c r="N198" i="15" s="1"/>
  <c r="D198" i="15"/>
  <c r="U198" i="15" s="1"/>
  <c r="B198" i="15"/>
  <c r="Y198" i="15" s="1"/>
  <c r="A198" i="15"/>
  <c r="T197" i="15"/>
  <c r="S197" i="15"/>
  <c r="Q197" i="15"/>
  <c r="P197" i="15"/>
  <c r="O197" i="15"/>
  <c r="N197" i="15"/>
  <c r="L197" i="15"/>
  <c r="K197" i="15"/>
  <c r="I197" i="15"/>
  <c r="F197" i="15"/>
  <c r="E197" i="15"/>
  <c r="M197" i="15" s="1"/>
  <c r="D197" i="15"/>
  <c r="U197" i="15" s="1"/>
  <c r="B197" i="15"/>
  <c r="Y197" i="15" s="1"/>
  <c r="A197" i="15"/>
  <c r="Y196" i="15"/>
  <c r="S196" i="15"/>
  <c r="Q196" i="15"/>
  <c r="P196" i="15"/>
  <c r="O196" i="15"/>
  <c r="J196" i="15"/>
  <c r="I196" i="15"/>
  <c r="H196" i="15"/>
  <c r="G196" i="15"/>
  <c r="F196" i="15"/>
  <c r="E196" i="15"/>
  <c r="N196" i="15" s="1"/>
  <c r="D196" i="15"/>
  <c r="W196" i="15" s="1"/>
  <c r="B196" i="15"/>
  <c r="A196" i="15"/>
  <c r="V196" i="15" s="1"/>
  <c r="Y195" i="15"/>
  <c r="W195" i="15"/>
  <c r="V195" i="15"/>
  <c r="T195" i="15"/>
  <c r="S195" i="15"/>
  <c r="M195" i="15"/>
  <c r="J195" i="15"/>
  <c r="H195" i="15"/>
  <c r="G195" i="15"/>
  <c r="F195" i="15"/>
  <c r="E195" i="15"/>
  <c r="D195" i="15"/>
  <c r="U195" i="15" s="1"/>
  <c r="B195" i="15"/>
  <c r="A195" i="15"/>
  <c r="W194" i="15"/>
  <c r="V194" i="15"/>
  <c r="T194" i="15"/>
  <c r="S194" i="15"/>
  <c r="K194" i="15"/>
  <c r="F194" i="15"/>
  <c r="E194" i="15"/>
  <c r="N194" i="15" s="1"/>
  <c r="D194" i="15"/>
  <c r="U194" i="15" s="1"/>
  <c r="B194" i="15"/>
  <c r="Y194" i="15" s="1"/>
  <c r="A194" i="15"/>
  <c r="T193" i="15"/>
  <c r="S193" i="15"/>
  <c r="Q193" i="15"/>
  <c r="P193" i="15"/>
  <c r="O193" i="15"/>
  <c r="N193" i="15"/>
  <c r="L193" i="15"/>
  <c r="K193" i="15"/>
  <c r="I193" i="15"/>
  <c r="F193" i="15"/>
  <c r="E193" i="15"/>
  <c r="M193" i="15" s="1"/>
  <c r="D193" i="15"/>
  <c r="U193" i="15" s="1"/>
  <c r="B193" i="15"/>
  <c r="Y193" i="15" s="1"/>
  <c r="A193" i="15"/>
  <c r="Y192" i="15"/>
  <c r="V192" i="15"/>
  <c r="S192" i="15"/>
  <c r="Q192" i="15"/>
  <c r="P192" i="15"/>
  <c r="O192" i="15"/>
  <c r="J192" i="15"/>
  <c r="I192" i="15"/>
  <c r="H192" i="15"/>
  <c r="G192" i="15"/>
  <c r="F192" i="15"/>
  <c r="E192" i="15"/>
  <c r="N192" i="15" s="1"/>
  <c r="D192" i="15"/>
  <c r="W192" i="15" s="1"/>
  <c r="B192" i="15"/>
  <c r="A192" i="15"/>
  <c r="Y191" i="15"/>
  <c r="W191" i="15"/>
  <c r="V191" i="15"/>
  <c r="T191" i="15"/>
  <c r="S191" i="15"/>
  <c r="M191" i="15"/>
  <c r="J191" i="15"/>
  <c r="H191" i="15"/>
  <c r="G191" i="15"/>
  <c r="F191" i="15"/>
  <c r="E191" i="15"/>
  <c r="D191" i="15"/>
  <c r="U191" i="15" s="1"/>
  <c r="B191" i="15"/>
  <c r="A191" i="15"/>
  <c r="W190" i="15"/>
  <c r="V190" i="15"/>
  <c r="T190" i="15"/>
  <c r="S190" i="15"/>
  <c r="K190" i="15"/>
  <c r="F190" i="15"/>
  <c r="E190" i="15"/>
  <c r="N190" i="15" s="1"/>
  <c r="D190" i="15"/>
  <c r="U190" i="15" s="1"/>
  <c r="B190" i="15"/>
  <c r="Y190" i="15" s="1"/>
  <c r="A190" i="15"/>
  <c r="T189" i="15"/>
  <c r="S189" i="15"/>
  <c r="Q189" i="15"/>
  <c r="P189" i="15"/>
  <c r="O189" i="15"/>
  <c r="N189" i="15"/>
  <c r="L189" i="15"/>
  <c r="K189" i="15"/>
  <c r="I189" i="15"/>
  <c r="F189" i="15"/>
  <c r="E189" i="15"/>
  <c r="M189" i="15" s="1"/>
  <c r="D189" i="15"/>
  <c r="U189" i="15" s="1"/>
  <c r="B189" i="15"/>
  <c r="Y189" i="15" s="1"/>
  <c r="A189" i="15"/>
  <c r="Y188" i="15"/>
  <c r="V188" i="15"/>
  <c r="S188" i="15"/>
  <c r="Q188" i="15"/>
  <c r="P188" i="15"/>
  <c r="O188" i="15"/>
  <c r="J188" i="15"/>
  <c r="I188" i="15"/>
  <c r="H188" i="15"/>
  <c r="G188" i="15"/>
  <c r="F188" i="15"/>
  <c r="E188" i="15"/>
  <c r="N188" i="15" s="1"/>
  <c r="D188" i="15"/>
  <c r="W188" i="15" s="1"/>
  <c r="B188" i="15"/>
  <c r="A188" i="15"/>
  <c r="Y187" i="15"/>
  <c r="W187" i="15"/>
  <c r="V187" i="15"/>
  <c r="T187" i="15"/>
  <c r="S187" i="15"/>
  <c r="J187" i="15"/>
  <c r="H187" i="15"/>
  <c r="G187" i="15"/>
  <c r="F187" i="15"/>
  <c r="E187" i="15"/>
  <c r="M187" i="15" s="1"/>
  <c r="D187" i="15"/>
  <c r="U187" i="15" s="1"/>
  <c r="B187" i="15"/>
  <c r="A187" i="15"/>
  <c r="W186" i="15"/>
  <c r="V186" i="15"/>
  <c r="T186" i="15"/>
  <c r="S186" i="15"/>
  <c r="K186" i="15"/>
  <c r="F186" i="15"/>
  <c r="E186" i="15"/>
  <c r="N186" i="15" s="1"/>
  <c r="D186" i="15"/>
  <c r="U186" i="15" s="1"/>
  <c r="B186" i="15"/>
  <c r="Y186" i="15" s="1"/>
  <c r="A186" i="15"/>
  <c r="T185" i="15"/>
  <c r="S185" i="15"/>
  <c r="Q185" i="15"/>
  <c r="P185" i="15"/>
  <c r="O185" i="15"/>
  <c r="N185" i="15"/>
  <c r="L185" i="15"/>
  <c r="K185" i="15"/>
  <c r="I185" i="15"/>
  <c r="F185" i="15"/>
  <c r="E185" i="15"/>
  <c r="M185" i="15" s="1"/>
  <c r="D185" i="15"/>
  <c r="U185" i="15" s="1"/>
  <c r="B185" i="15"/>
  <c r="Y185" i="15" s="1"/>
  <c r="A185" i="15"/>
  <c r="Y184" i="15"/>
  <c r="V184" i="15"/>
  <c r="S184" i="15"/>
  <c r="Q184" i="15"/>
  <c r="P184" i="15"/>
  <c r="O184" i="15"/>
  <c r="J184" i="15"/>
  <c r="I184" i="15"/>
  <c r="H184" i="15"/>
  <c r="G184" i="15"/>
  <c r="F184" i="15"/>
  <c r="E184" i="15"/>
  <c r="N184" i="15" s="1"/>
  <c r="D184" i="15"/>
  <c r="W184" i="15" s="1"/>
  <c r="B184" i="15"/>
  <c r="A184" i="15"/>
  <c r="Y183" i="15"/>
  <c r="W183" i="15"/>
  <c r="V183" i="15"/>
  <c r="T183" i="15"/>
  <c r="S183" i="15"/>
  <c r="O183" i="15"/>
  <c r="M183" i="15"/>
  <c r="J183" i="15"/>
  <c r="H183" i="15"/>
  <c r="G183" i="15"/>
  <c r="F183" i="15"/>
  <c r="E183" i="15"/>
  <c r="D183" i="15"/>
  <c r="U183" i="15" s="1"/>
  <c r="B183" i="15"/>
  <c r="A183" i="15"/>
  <c r="W182" i="15"/>
  <c r="V182" i="15"/>
  <c r="T182" i="15"/>
  <c r="S182" i="15"/>
  <c r="K182" i="15"/>
  <c r="F182" i="15"/>
  <c r="E182" i="15"/>
  <c r="D182" i="15"/>
  <c r="U182" i="15" s="1"/>
  <c r="B182" i="15"/>
  <c r="Y182" i="15" s="1"/>
  <c r="A182" i="15"/>
  <c r="T181" i="15"/>
  <c r="S181" i="15"/>
  <c r="Q181" i="15"/>
  <c r="P181" i="15"/>
  <c r="O181" i="15"/>
  <c r="N181" i="15"/>
  <c r="L181" i="15"/>
  <c r="K181" i="15"/>
  <c r="I181" i="15"/>
  <c r="F181" i="15"/>
  <c r="E181" i="15"/>
  <c r="M181" i="15" s="1"/>
  <c r="D181" i="15"/>
  <c r="U181" i="15" s="1"/>
  <c r="B181" i="15"/>
  <c r="Y181" i="15" s="1"/>
  <c r="A181" i="15"/>
  <c r="Y180" i="15"/>
  <c r="S180" i="15"/>
  <c r="Q180" i="15"/>
  <c r="P180" i="15"/>
  <c r="O180" i="15"/>
  <c r="J180" i="15"/>
  <c r="I180" i="15"/>
  <c r="H180" i="15"/>
  <c r="G180" i="15"/>
  <c r="F180" i="15"/>
  <c r="E180" i="15"/>
  <c r="N180" i="15" s="1"/>
  <c r="D180" i="15"/>
  <c r="W180" i="15" s="1"/>
  <c r="B180" i="15"/>
  <c r="A180" i="15"/>
  <c r="V180" i="15" s="1"/>
  <c r="Y179" i="15"/>
  <c r="W179" i="15"/>
  <c r="V179" i="15"/>
  <c r="T179" i="15"/>
  <c r="S179" i="15"/>
  <c r="M179" i="15"/>
  <c r="J179" i="15"/>
  <c r="H179" i="15"/>
  <c r="G179" i="15"/>
  <c r="F179" i="15"/>
  <c r="E179" i="15"/>
  <c r="D179" i="15"/>
  <c r="U179" i="15" s="1"/>
  <c r="B179" i="15"/>
  <c r="A179" i="15"/>
  <c r="W178" i="15"/>
  <c r="V178" i="15"/>
  <c r="T178" i="15"/>
  <c r="S178" i="15"/>
  <c r="F178" i="15"/>
  <c r="E178" i="15"/>
  <c r="M178" i="15" s="1"/>
  <c r="D178" i="15"/>
  <c r="U178" i="15" s="1"/>
  <c r="B178" i="15"/>
  <c r="Y178" i="15" s="1"/>
  <c r="A178" i="15"/>
  <c r="T177" i="15"/>
  <c r="S177" i="15"/>
  <c r="Q177" i="15"/>
  <c r="P177" i="15"/>
  <c r="O177" i="15"/>
  <c r="N177" i="15"/>
  <c r="L177" i="15"/>
  <c r="K177" i="15"/>
  <c r="I177" i="15"/>
  <c r="F177" i="15"/>
  <c r="E177" i="15"/>
  <c r="M177" i="15" s="1"/>
  <c r="D177" i="15"/>
  <c r="U177" i="15" s="1"/>
  <c r="B177" i="15"/>
  <c r="Y177" i="15" s="1"/>
  <c r="A177" i="15"/>
  <c r="Y176" i="15"/>
  <c r="V176" i="15"/>
  <c r="S176" i="15"/>
  <c r="Q176" i="15"/>
  <c r="P176" i="15"/>
  <c r="O176" i="15"/>
  <c r="J176" i="15"/>
  <c r="I176" i="15"/>
  <c r="H176" i="15"/>
  <c r="G176" i="15"/>
  <c r="F176" i="15"/>
  <c r="E176" i="15"/>
  <c r="N176" i="15" s="1"/>
  <c r="D176" i="15"/>
  <c r="W176" i="15" s="1"/>
  <c r="B176" i="15"/>
  <c r="A176" i="15"/>
  <c r="Y175" i="15"/>
  <c r="W175" i="15"/>
  <c r="V175" i="15"/>
  <c r="T175" i="15"/>
  <c r="S175" i="15"/>
  <c r="O175" i="15"/>
  <c r="J175" i="15"/>
  <c r="H175" i="15"/>
  <c r="G175" i="15"/>
  <c r="F175" i="15"/>
  <c r="E175" i="15"/>
  <c r="D175" i="15"/>
  <c r="U175" i="15" s="1"/>
  <c r="B175" i="15"/>
  <c r="A175" i="15"/>
  <c r="W174" i="15"/>
  <c r="V174" i="15"/>
  <c r="T174" i="15"/>
  <c r="S174" i="15"/>
  <c r="M174" i="15"/>
  <c r="K174" i="15"/>
  <c r="F174" i="15"/>
  <c r="E174" i="15"/>
  <c r="D174" i="15"/>
  <c r="U174" i="15" s="1"/>
  <c r="B174" i="15"/>
  <c r="Y174" i="15" s="1"/>
  <c r="A174" i="15"/>
  <c r="T173" i="15"/>
  <c r="S173" i="15"/>
  <c r="Q173" i="15"/>
  <c r="P173" i="15"/>
  <c r="O173" i="15"/>
  <c r="N173" i="15"/>
  <c r="L173" i="15"/>
  <c r="K173" i="15"/>
  <c r="I173" i="15"/>
  <c r="F173" i="15"/>
  <c r="E173" i="15"/>
  <c r="M173" i="15" s="1"/>
  <c r="D173" i="15"/>
  <c r="U173" i="15" s="1"/>
  <c r="B173" i="15"/>
  <c r="Y173" i="15" s="1"/>
  <c r="A173" i="15"/>
  <c r="Y172" i="15"/>
  <c r="S172" i="15"/>
  <c r="Q172" i="15"/>
  <c r="P172" i="15"/>
  <c r="O172" i="15"/>
  <c r="J172" i="15"/>
  <c r="I172" i="15"/>
  <c r="H172" i="15"/>
  <c r="G172" i="15"/>
  <c r="F172" i="15"/>
  <c r="E172" i="15"/>
  <c r="N172" i="15" s="1"/>
  <c r="D172" i="15"/>
  <c r="W172" i="15" s="1"/>
  <c r="B172" i="15"/>
  <c r="A172" i="15"/>
  <c r="V172" i="15" s="1"/>
  <c r="Y171" i="15"/>
  <c r="W171" i="15"/>
  <c r="V171" i="15"/>
  <c r="T171" i="15"/>
  <c r="S171" i="15"/>
  <c r="J171" i="15"/>
  <c r="H171" i="15"/>
  <c r="G171" i="15"/>
  <c r="F171" i="15"/>
  <c r="E171" i="15"/>
  <c r="O171" i="15" s="1"/>
  <c r="D171" i="15"/>
  <c r="U171" i="15" s="1"/>
  <c r="B171" i="15"/>
  <c r="A171" i="15"/>
  <c r="W170" i="15"/>
  <c r="V170" i="15"/>
  <c r="T170" i="15"/>
  <c r="S170" i="15"/>
  <c r="M170" i="15"/>
  <c r="K170" i="15"/>
  <c r="F170" i="15"/>
  <c r="E170" i="15"/>
  <c r="D170" i="15"/>
  <c r="U170" i="15" s="1"/>
  <c r="B170" i="15"/>
  <c r="Y170" i="15" s="1"/>
  <c r="A170" i="15"/>
  <c r="T169" i="15"/>
  <c r="S169" i="15"/>
  <c r="Q169" i="15"/>
  <c r="P169" i="15"/>
  <c r="O169" i="15"/>
  <c r="N169" i="15"/>
  <c r="L169" i="15"/>
  <c r="K169" i="15"/>
  <c r="I169" i="15"/>
  <c r="F169" i="15"/>
  <c r="E169" i="15"/>
  <c r="M169" i="15" s="1"/>
  <c r="D169" i="15"/>
  <c r="U169" i="15" s="1"/>
  <c r="B169" i="15"/>
  <c r="Y169" i="15" s="1"/>
  <c r="A169" i="15"/>
  <c r="Y168" i="15"/>
  <c r="V168" i="15"/>
  <c r="S168" i="15"/>
  <c r="Q168" i="15"/>
  <c r="P168" i="15"/>
  <c r="O168" i="15"/>
  <c r="J168" i="15"/>
  <c r="I168" i="15"/>
  <c r="H168" i="15"/>
  <c r="G168" i="15"/>
  <c r="F168" i="15"/>
  <c r="E168" i="15"/>
  <c r="N168" i="15" s="1"/>
  <c r="D168" i="15"/>
  <c r="W168" i="15" s="1"/>
  <c r="B168" i="15"/>
  <c r="A168" i="15"/>
  <c r="Y167" i="15"/>
  <c r="W167" i="15"/>
  <c r="V167" i="15"/>
  <c r="T167" i="15"/>
  <c r="S167" i="15"/>
  <c r="J167" i="15"/>
  <c r="H167" i="15"/>
  <c r="G167" i="15"/>
  <c r="F167" i="15"/>
  <c r="E167" i="15"/>
  <c r="O167" i="15" s="1"/>
  <c r="D167" i="15"/>
  <c r="U167" i="15" s="1"/>
  <c r="B167" i="15"/>
  <c r="A167" i="15"/>
  <c r="W166" i="15"/>
  <c r="V166" i="15"/>
  <c r="T166" i="15"/>
  <c r="S166" i="15"/>
  <c r="M166" i="15"/>
  <c r="K166" i="15"/>
  <c r="F166" i="15"/>
  <c r="E166" i="15"/>
  <c r="D166" i="15"/>
  <c r="U166" i="15" s="1"/>
  <c r="B166" i="15"/>
  <c r="Y166" i="15" s="1"/>
  <c r="A166" i="15"/>
  <c r="T165" i="15"/>
  <c r="S165" i="15"/>
  <c r="Q165" i="15"/>
  <c r="P165" i="15"/>
  <c r="O165" i="15"/>
  <c r="N165" i="15"/>
  <c r="L165" i="15"/>
  <c r="K165" i="15"/>
  <c r="I165" i="15"/>
  <c r="F165" i="15"/>
  <c r="E165" i="15"/>
  <c r="M165" i="15" s="1"/>
  <c r="D165" i="15"/>
  <c r="U165" i="15" s="1"/>
  <c r="B165" i="15"/>
  <c r="Y165" i="15" s="1"/>
  <c r="A165" i="15"/>
  <c r="Y164" i="15"/>
  <c r="V164" i="15"/>
  <c r="S164" i="15"/>
  <c r="Q164" i="15"/>
  <c r="P164" i="15"/>
  <c r="O164" i="15"/>
  <c r="J164" i="15"/>
  <c r="I164" i="15"/>
  <c r="H164" i="15"/>
  <c r="G164" i="15"/>
  <c r="F164" i="15"/>
  <c r="E164" i="15"/>
  <c r="N164" i="15" s="1"/>
  <c r="D164" i="15"/>
  <c r="W164" i="15" s="1"/>
  <c r="B164" i="15"/>
  <c r="A164" i="15"/>
  <c r="Y163" i="15"/>
  <c r="W163" i="15"/>
  <c r="V163" i="15"/>
  <c r="T163" i="15"/>
  <c r="S163" i="15"/>
  <c r="J163" i="15"/>
  <c r="H163" i="15"/>
  <c r="G163" i="15"/>
  <c r="F163" i="15"/>
  <c r="E163" i="15"/>
  <c r="O163" i="15" s="1"/>
  <c r="D163" i="15"/>
  <c r="U163" i="15" s="1"/>
  <c r="B163" i="15"/>
  <c r="A163" i="15"/>
  <c r="W162" i="15"/>
  <c r="V162" i="15"/>
  <c r="T162" i="15"/>
  <c r="S162" i="15"/>
  <c r="M162" i="15"/>
  <c r="K162" i="15"/>
  <c r="F162" i="15"/>
  <c r="E162" i="15"/>
  <c r="D162" i="15"/>
  <c r="U162" i="15" s="1"/>
  <c r="B162" i="15"/>
  <c r="Y162" i="15" s="1"/>
  <c r="A162" i="15"/>
  <c r="T161" i="15"/>
  <c r="S161" i="15"/>
  <c r="Q161" i="15"/>
  <c r="P161" i="15"/>
  <c r="O161" i="15"/>
  <c r="N161" i="15"/>
  <c r="L161" i="15"/>
  <c r="K161" i="15"/>
  <c r="I161" i="15"/>
  <c r="F161" i="15"/>
  <c r="E161" i="15"/>
  <c r="M161" i="15" s="1"/>
  <c r="D161" i="15"/>
  <c r="U161" i="15" s="1"/>
  <c r="B161" i="15"/>
  <c r="Y161" i="15" s="1"/>
  <c r="A161" i="15"/>
  <c r="Y160" i="15"/>
  <c r="V160" i="15"/>
  <c r="S160" i="15"/>
  <c r="Q160" i="15"/>
  <c r="P160" i="15"/>
  <c r="O160" i="15"/>
  <c r="J160" i="15"/>
  <c r="I160" i="15"/>
  <c r="H160" i="15"/>
  <c r="G160" i="15"/>
  <c r="F160" i="15"/>
  <c r="E160" i="15"/>
  <c r="N160" i="15" s="1"/>
  <c r="D160" i="15"/>
  <c r="W160" i="15" s="1"/>
  <c r="B160" i="15"/>
  <c r="A160" i="15"/>
  <c r="Y159" i="15"/>
  <c r="W159" i="15"/>
  <c r="V159" i="15"/>
  <c r="T159" i="15"/>
  <c r="S159" i="15"/>
  <c r="J159" i="15"/>
  <c r="H159" i="15"/>
  <c r="G159" i="15"/>
  <c r="F159" i="15"/>
  <c r="E159" i="15"/>
  <c r="P159" i="15" s="1"/>
  <c r="D159" i="15"/>
  <c r="U159" i="15" s="1"/>
  <c r="B159" i="15"/>
  <c r="A159" i="15"/>
  <c r="W158" i="15"/>
  <c r="V158" i="15"/>
  <c r="T158" i="15"/>
  <c r="S158" i="15"/>
  <c r="N158" i="15"/>
  <c r="M158" i="15"/>
  <c r="K158" i="15"/>
  <c r="F158" i="15"/>
  <c r="E158" i="15"/>
  <c r="D158" i="15"/>
  <c r="U158" i="15" s="1"/>
  <c r="B158" i="15"/>
  <c r="Y158" i="15" s="1"/>
  <c r="A158" i="15"/>
  <c r="U157" i="15"/>
  <c r="T157" i="15"/>
  <c r="S157" i="15"/>
  <c r="Q157" i="15"/>
  <c r="P157" i="15"/>
  <c r="O157" i="15"/>
  <c r="N157" i="15"/>
  <c r="L157" i="15"/>
  <c r="K157" i="15"/>
  <c r="I157" i="15"/>
  <c r="F157" i="15"/>
  <c r="E157" i="15"/>
  <c r="M157" i="15" s="1"/>
  <c r="D157" i="15"/>
  <c r="B157" i="15"/>
  <c r="Y157" i="15" s="1"/>
  <c r="A157" i="15"/>
  <c r="Y156" i="15"/>
  <c r="V156" i="15"/>
  <c r="S156" i="15"/>
  <c r="Q156" i="15"/>
  <c r="P156" i="15"/>
  <c r="O156" i="15"/>
  <c r="J156" i="15"/>
  <c r="I156" i="15"/>
  <c r="H156" i="15"/>
  <c r="G156" i="15"/>
  <c r="F156" i="15"/>
  <c r="E156" i="15"/>
  <c r="N156" i="15" s="1"/>
  <c r="D156" i="15"/>
  <c r="W156" i="15" s="1"/>
  <c r="B156" i="15"/>
  <c r="A156" i="15"/>
  <c r="Y155" i="15"/>
  <c r="W155" i="15"/>
  <c r="V155" i="15"/>
  <c r="T155" i="15"/>
  <c r="S155" i="15"/>
  <c r="M155" i="15"/>
  <c r="J155" i="15"/>
  <c r="H155" i="15"/>
  <c r="G155" i="15"/>
  <c r="F155" i="15"/>
  <c r="E155" i="15"/>
  <c r="P155" i="15" s="1"/>
  <c r="D155" i="15"/>
  <c r="U155" i="15" s="1"/>
  <c r="B155" i="15"/>
  <c r="A155" i="15"/>
  <c r="W154" i="15"/>
  <c r="V154" i="15"/>
  <c r="T154" i="15"/>
  <c r="S154" i="15"/>
  <c r="F154" i="15"/>
  <c r="E154" i="15"/>
  <c r="N154" i="15" s="1"/>
  <c r="D154" i="15"/>
  <c r="U154" i="15" s="1"/>
  <c r="B154" i="15"/>
  <c r="Y154" i="15" s="1"/>
  <c r="A154" i="15"/>
  <c r="S153" i="15"/>
  <c r="Q153" i="15"/>
  <c r="P153" i="15"/>
  <c r="O153" i="15"/>
  <c r="N153" i="15"/>
  <c r="L153" i="15"/>
  <c r="K153" i="15"/>
  <c r="F153" i="15"/>
  <c r="E153" i="15"/>
  <c r="M153" i="15" s="1"/>
  <c r="D153" i="15"/>
  <c r="U153" i="15" s="1"/>
  <c r="B153" i="15"/>
  <c r="Y153" i="15" s="1"/>
  <c r="A153" i="15"/>
  <c r="Y152" i="15"/>
  <c r="V152" i="15"/>
  <c r="S152" i="15"/>
  <c r="Q152" i="15"/>
  <c r="P152" i="15"/>
  <c r="O152" i="15"/>
  <c r="J152" i="15"/>
  <c r="I152" i="15"/>
  <c r="H152" i="15"/>
  <c r="G152" i="15"/>
  <c r="F152" i="15"/>
  <c r="E152" i="15"/>
  <c r="N152" i="15" s="1"/>
  <c r="D152" i="15"/>
  <c r="W152" i="15" s="1"/>
  <c r="B152" i="15"/>
  <c r="A152" i="15"/>
  <c r="Y151" i="15"/>
  <c r="W151" i="15"/>
  <c r="V151" i="15"/>
  <c r="T151" i="15"/>
  <c r="S151" i="15"/>
  <c r="M151" i="15"/>
  <c r="J151" i="15"/>
  <c r="H151" i="15"/>
  <c r="G151" i="15"/>
  <c r="F151" i="15"/>
  <c r="E151" i="15"/>
  <c r="D151" i="15"/>
  <c r="U151" i="15" s="1"/>
  <c r="B151" i="15"/>
  <c r="A151" i="15"/>
  <c r="W150" i="15"/>
  <c r="V150" i="15"/>
  <c r="U150" i="15"/>
  <c r="S150" i="15"/>
  <c r="N150" i="15"/>
  <c r="M150" i="15"/>
  <c r="L150" i="15"/>
  <c r="K150" i="15"/>
  <c r="F150" i="15"/>
  <c r="E150" i="15"/>
  <c r="D150" i="15"/>
  <c r="B150" i="15"/>
  <c r="Y150" i="15" s="1"/>
  <c r="A150" i="15"/>
  <c r="U149" i="15"/>
  <c r="T149" i="15"/>
  <c r="S149" i="15"/>
  <c r="Q149" i="15"/>
  <c r="P149" i="15"/>
  <c r="O149" i="15"/>
  <c r="N149" i="15"/>
  <c r="L149" i="15"/>
  <c r="K149" i="15"/>
  <c r="J149" i="15"/>
  <c r="I149" i="15"/>
  <c r="F149" i="15"/>
  <c r="E149" i="15"/>
  <c r="M149" i="15" s="1"/>
  <c r="D149" i="15"/>
  <c r="B149" i="15"/>
  <c r="Y149" i="15" s="1"/>
  <c r="A149" i="15"/>
  <c r="Y148" i="15"/>
  <c r="V148" i="15"/>
  <c r="S148" i="15"/>
  <c r="Q148" i="15"/>
  <c r="P148" i="15"/>
  <c r="O148" i="15"/>
  <c r="J148" i="15"/>
  <c r="I148" i="15"/>
  <c r="H148" i="15"/>
  <c r="G148" i="15"/>
  <c r="F148" i="15"/>
  <c r="E148" i="15"/>
  <c r="N148" i="15" s="1"/>
  <c r="D148" i="15"/>
  <c r="W148" i="15" s="1"/>
  <c r="B148" i="15"/>
  <c r="A148" i="15"/>
  <c r="Y147" i="15"/>
  <c r="W147" i="15"/>
  <c r="V147" i="15"/>
  <c r="T147" i="15"/>
  <c r="S147" i="15"/>
  <c r="N147" i="15"/>
  <c r="M147" i="15"/>
  <c r="J147" i="15"/>
  <c r="H147" i="15"/>
  <c r="G147" i="15"/>
  <c r="F147" i="15"/>
  <c r="E147" i="15"/>
  <c r="O147" i="15" s="1"/>
  <c r="D147" i="15"/>
  <c r="U147" i="15" s="1"/>
  <c r="B147" i="15"/>
  <c r="A147" i="15"/>
  <c r="V146" i="15"/>
  <c r="S146" i="15"/>
  <c r="M146" i="15"/>
  <c r="L146" i="15"/>
  <c r="F146" i="15"/>
  <c r="E146" i="15"/>
  <c r="N146" i="15" s="1"/>
  <c r="D146" i="15"/>
  <c r="B146" i="15"/>
  <c r="Y146" i="15" s="1"/>
  <c r="A146" i="15"/>
  <c r="U145" i="15"/>
  <c r="T145" i="15"/>
  <c r="S145" i="15"/>
  <c r="Q145" i="15"/>
  <c r="P145" i="15"/>
  <c r="O145" i="15"/>
  <c r="N145" i="15"/>
  <c r="L145" i="15"/>
  <c r="K145" i="15"/>
  <c r="J145" i="15"/>
  <c r="F145" i="15"/>
  <c r="E145" i="15"/>
  <c r="M145" i="15" s="1"/>
  <c r="D145" i="15"/>
  <c r="B145" i="15"/>
  <c r="Y145" i="15" s="1"/>
  <c r="A145" i="15"/>
  <c r="Y144" i="15"/>
  <c r="V144" i="15"/>
  <c r="S144" i="15"/>
  <c r="Q144" i="15"/>
  <c r="P144" i="15"/>
  <c r="O144" i="15"/>
  <c r="J144" i="15"/>
  <c r="I144" i="15"/>
  <c r="H144" i="15"/>
  <c r="G144" i="15"/>
  <c r="F144" i="15"/>
  <c r="E144" i="15"/>
  <c r="N144" i="15" s="1"/>
  <c r="D144" i="15"/>
  <c r="W144" i="15" s="1"/>
  <c r="B144" i="15"/>
  <c r="A144" i="15"/>
  <c r="Y143" i="15"/>
  <c r="W143" i="15"/>
  <c r="V143" i="15"/>
  <c r="T143" i="15"/>
  <c r="S143" i="15"/>
  <c r="J143" i="15"/>
  <c r="H143" i="15"/>
  <c r="G143" i="15"/>
  <c r="F143" i="15"/>
  <c r="E143" i="15"/>
  <c r="O143" i="15" s="1"/>
  <c r="D143" i="15"/>
  <c r="U143" i="15" s="1"/>
  <c r="B143" i="15"/>
  <c r="A143" i="15"/>
  <c r="S142" i="15"/>
  <c r="N142" i="15"/>
  <c r="K142" i="15"/>
  <c r="F142" i="15"/>
  <c r="E142" i="15"/>
  <c r="M142" i="15" s="1"/>
  <c r="D142" i="15"/>
  <c r="W142" i="15" s="1"/>
  <c r="B142" i="15"/>
  <c r="Y142" i="15" s="1"/>
  <c r="A142" i="15"/>
  <c r="S141" i="15"/>
  <c r="Q141" i="15"/>
  <c r="P141" i="15"/>
  <c r="O141" i="15"/>
  <c r="N141" i="15"/>
  <c r="L141" i="15"/>
  <c r="K141" i="15"/>
  <c r="F141" i="15"/>
  <c r="E141" i="15"/>
  <c r="M141" i="15" s="1"/>
  <c r="D141" i="15"/>
  <c r="U141" i="15" s="1"/>
  <c r="B141" i="15"/>
  <c r="Y141" i="15" s="1"/>
  <c r="A141" i="15"/>
  <c r="Y140" i="15"/>
  <c r="V140" i="15"/>
  <c r="S140" i="15"/>
  <c r="Q140" i="15"/>
  <c r="P140" i="15"/>
  <c r="O140" i="15"/>
  <c r="J140" i="15"/>
  <c r="I140" i="15"/>
  <c r="H140" i="15"/>
  <c r="G140" i="15"/>
  <c r="F140" i="15"/>
  <c r="E140" i="15"/>
  <c r="N140" i="15" s="1"/>
  <c r="D140" i="15"/>
  <c r="W140" i="15" s="1"/>
  <c r="B140" i="15"/>
  <c r="A140" i="15"/>
  <c r="Y139" i="15"/>
  <c r="W139" i="15"/>
  <c r="V139" i="15"/>
  <c r="T139" i="15"/>
  <c r="S139" i="15"/>
  <c r="O139" i="15"/>
  <c r="N139" i="15"/>
  <c r="M139" i="15"/>
  <c r="J139" i="15"/>
  <c r="H139" i="15"/>
  <c r="G139" i="15"/>
  <c r="F139" i="15"/>
  <c r="E139" i="15"/>
  <c r="D139" i="15"/>
  <c r="U139" i="15" s="1"/>
  <c r="B139" i="15"/>
  <c r="A139" i="15"/>
  <c r="U138" i="15"/>
  <c r="S138" i="15"/>
  <c r="N138" i="15"/>
  <c r="F138" i="15"/>
  <c r="E138" i="15"/>
  <c r="D138" i="15"/>
  <c r="W138" i="15" s="1"/>
  <c r="B138" i="15"/>
  <c r="Y138" i="15" s="1"/>
  <c r="A138" i="15"/>
  <c r="U137" i="15"/>
  <c r="S137" i="15"/>
  <c r="Q137" i="15"/>
  <c r="P137" i="15"/>
  <c r="O137" i="15"/>
  <c r="N137" i="15"/>
  <c r="L137" i="15"/>
  <c r="K137" i="15"/>
  <c r="F137" i="15"/>
  <c r="E137" i="15"/>
  <c r="M137" i="15" s="1"/>
  <c r="D137" i="15"/>
  <c r="T137" i="15" s="1"/>
  <c r="B137" i="15"/>
  <c r="Y137" i="15" s="1"/>
  <c r="A137" i="15"/>
  <c r="Y136" i="15"/>
  <c r="V136" i="15"/>
  <c r="S136" i="15"/>
  <c r="Q136" i="15"/>
  <c r="P136" i="15"/>
  <c r="O136" i="15"/>
  <c r="J136" i="15"/>
  <c r="I136" i="15"/>
  <c r="H136" i="15"/>
  <c r="G136" i="15"/>
  <c r="F136" i="15"/>
  <c r="E136" i="15"/>
  <c r="N136" i="15" s="1"/>
  <c r="D136" i="15"/>
  <c r="W136" i="15" s="1"/>
  <c r="B136" i="15"/>
  <c r="A136" i="15"/>
  <c r="Y135" i="15"/>
  <c r="W135" i="15"/>
  <c r="V135" i="15"/>
  <c r="T135" i="15"/>
  <c r="S135" i="15"/>
  <c r="M135" i="15"/>
  <c r="J135" i="15"/>
  <c r="H135" i="15"/>
  <c r="G135" i="15"/>
  <c r="F135" i="15"/>
  <c r="E135" i="15"/>
  <c r="D135" i="15"/>
  <c r="U135" i="15" s="1"/>
  <c r="B135" i="15"/>
  <c r="A135" i="15"/>
  <c r="W134" i="15"/>
  <c r="V134" i="15"/>
  <c r="U134" i="15"/>
  <c r="S134" i="15"/>
  <c r="M134" i="15"/>
  <c r="L134" i="15"/>
  <c r="K134" i="15"/>
  <c r="F134" i="15"/>
  <c r="E134" i="15"/>
  <c r="D134" i="15"/>
  <c r="B134" i="15"/>
  <c r="Y134" i="15" s="1"/>
  <c r="A134" i="15"/>
  <c r="U133" i="15"/>
  <c r="T133" i="15"/>
  <c r="S133" i="15"/>
  <c r="Q133" i="15"/>
  <c r="P133" i="15"/>
  <c r="O133" i="15"/>
  <c r="N133" i="15"/>
  <c r="L133" i="15"/>
  <c r="K133" i="15"/>
  <c r="J133" i="15"/>
  <c r="I133" i="15"/>
  <c r="F133" i="15"/>
  <c r="E133" i="15"/>
  <c r="M133" i="15" s="1"/>
  <c r="D133" i="15"/>
  <c r="B133" i="15"/>
  <c r="Y133" i="15" s="1"/>
  <c r="A133" i="15"/>
  <c r="Y132" i="15"/>
  <c r="V132" i="15"/>
  <c r="S132" i="15"/>
  <c r="Q132" i="15"/>
  <c r="P132" i="15"/>
  <c r="O132" i="15"/>
  <c r="J132" i="15"/>
  <c r="I132" i="15"/>
  <c r="H132" i="15"/>
  <c r="G132" i="15"/>
  <c r="F132" i="15"/>
  <c r="E132" i="15"/>
  <c r="N132" i="15" s="1"/>
  <c r="D132" i="15"/>
  <c r="W132" i="15" s="1"/>
  <c r="B132" i="15"/>
  <c r="A132" i="15"/>
  <c r="W131" i="15"/>
  <c r="V131" i="15"/>
  <c r="T131" i="15"/>
  <c r="S131" i="15"/>
  <c r="P131" i="15"/>
  <c r="N131" i="15"/>
  <c r="M131" i="15"/>
  <c r="K131" i="15"/>
  <c r="J131" i="15"/>
  <c r="H131" i="15"/>
  <c r="G131" i="15"/>
  <c r="F131" i="15"/>
  <c r="E131" i="15"/>
  <c r="D131" i="15"/>
  <c r="U131" i="15" s="1"/>
  <c r="B131" i="15"/>
  <c r="Y131" i="15" s="1"/>
  <c r="A131" i="15"/>
  <c r="W130" i="15"/>
  <c r="S130" i="15"/>
  <c r="Q130" i="15"/>
  <c r="N130" i="15"/>
  <c r="M130" i="15"/>
  <c r="L130" i="15"/>
  <c r="K130" i="15"/>
  <c r="F130" i="15"/>
  <c r="E130" i="15"/>
  <c r="D130" i="15"/>
  <c r="B130" i="15"/>
  <c r="Y130" i="15" s="1"/>
  <c r="A130" i="15"/>
  <c r="U129" i="15"/>
  <c r="S129" i="15"/>
  <c r="Q129" i="15"/>
  <c r="P129" i="15"/>
  <c r="O129" i="15"/>
  <c r="N129" i="15"/>
  <c r="L129" i="15"/>
  <c r="K129" i="15"/>
  <c r="F129" i="15"/>
  <c r="E129" i="15"/>
  <c r="M129" i="15" s="1"/>
  <c r="D129" i="15"/>
  <c r="T129" i="15" s="1"/>
  <c r="B129" i="15"/>
  <c r="Y129" i="15" s="1"/>
  <c r="A129" i="15"/>
  <c r="Y128" i="15"/>
  <c r="V128" i="15"/>
  <c r="S128" i="15"/>
  <c r="Q128" i="15"/>
  <c r="O128" i="15"/>
  <c r="M128" i="15"/>
  <c r="J128" i="15"/>
  <c r="I128" i="15"/>
  <c r="H128" i="15"/>
  <c r="G128" i="15"/>
  <c r="F128" i="15"/>
  <c r="E128" i="15"/>
  <c r="D128" i="15"/>
  <c r="W128" i="15" s="1"/>
  <c r="B128" i="15"/>
  <c r="A128" i="15"/>
  <c r="W127" i="15"/>
  <c r="V127" i="15"/>
  <c r="T127" i="15"/>
  <c r="S127" i="15"/>
  <c r="J127" i="15"/>
  <c r="H127" i="15"/>
  <c r="G127" i="15"/>
  <c r="F127" i="15"/>
  <c r="E127" i="15"/>
  <c r="N127" i="15" s="1"/>
  <c r="D127" i="15"/>
  <c r="U127" i="15" s="1"/>
  <c r="B127" i="15"/>
  <c r="Y127" i="15" s="1"/>
  <c r="A127" i="15"/>
  <c r="V126" i="15"/>
  <c r="S126" i="15"/>
  <c r="F126" i="15"/>
  <c r="E126" i="15"/>
  <c r="Q126" i="15" s="1"/>
  <c r="D126" i="15"/>
  <c r="W126" i="15" s="1"/>
  <c r="B126" i="15"/>
  <c r="Y126" i="15" s="1"/>
  <c r="A126" i="15"/>
  <c r="U125" i="15"/>
  <c r="T125" i="15"/>
  <c r="S125" i="15"/>
  <c r="Q125" i="15"/>
  <c r="P125" i="15"/>
  <c r="O125" i="15"/>
  <c r="N125" i="15"/>
  <c r="L125" i="15"/>
  <c r="K125" i="15"/>
  <c r="J125" i="15"/>
  <c r="I125" i="15"/>
  <c r="G125" i="15"/>
  <c r="F125" i="15"/>
  <c r="E125" i="15"/>
  <c r="M125" i="15" s="1"/>
  <c r="D125" i="15"/>
  <c r="B125" i="15"/>
  <c r="Y125" i="15" s="1"/>
  <c r="A125" i="15"/>
  <c r="Y124" i="15"/>
  <c r="V124" i="15"/>
  <c r="S124" i="15"/>
  <c r="Q124" i="15"/>
  <c r="J124" i="15"/>
  <c r="I124" i="15"/>
  <c r="H124" i="15"/>
  <c r="G124" i="15"/>
  <c r="F124" i="15"/>
  <c r="E124" i="15"/>
  <c r="O124" i="15" s="1"/>
  <c r="D124" i="15"/>
  <c r="W124" i="15" s="1"/>
  <c r="B124" i="15"/>
  <c r="A124" i="15"/>
  <c r="W123" i="15"/>
  <c r="V123" i="15"/>
  <c r="T123" i="15"/>
  <c r="S123" i="15"/>
  <c r="P123" i="15"/>
  <c r="N123" i="15"/>
  <c r="M123" i="15"/>
  <c r="K123" i="15"/>
  <c r="J123" i="15"/>
  <c r="H123" i="15"/>
  <c r="G123" i="15"/>
  <c r="F123" i="15"/>
  <c r="E123" i="15"/>
  <c r="D123" i="15"/>
  <c r="U123" i="15" s="1"/>
  <c r="B123" i="15"/>
  <c r="Y123" i="15" s="1"/>
  <c r="A123" i="15"/>
  <c r="W122" i="15"/>
  <c r="S122" i="15"/>
  <c r="Q122" i="15"/>
  <c r="N122" i="15"/>
  <c r="M122" i="15"/>
  <c r="L122" i="15"/>
  <c r="K122" i="15"/>
  <c r="F122" i="15"/>
  <c r="E122" i="15"/>
  <c r="D122" i="15"/>
  <c r="B122" i="15"/>
  <c r="Y122" i="15" s="1"/>
  <c r="A122" i="15"/>
  <c r="S121" i="15"/>
  <c r="Q121" i="15"/>
  <c r="P121" i="15"/>
  <c r="O121" i="15"/>
  <c r="N121" i="15"/>
  <c r="L121" i="15"/>
  <c r="K121" i="15"/>
  <c r="F121" i="15"/>
  <c r="E121" i="15"/>
  <c r="M121" i="15" s="1"/>
  <c r="D121" i="15"/>
  <c r="U121" i="15" s="1"/>
  <c r="B121" i="15"/>
  <c r="Y121" i="15" s="1"/>
  <c r="A121" i="15"/>
  <c r="Y120" i="15"/>
  <c r="V120" i="15"/>
  <c r="S120" i="15"/>
  <c r="Q120" i="15"/>
  <c r="M120" i="15"/>
  <c r="J120" i="15"/>
  <c r="I120" i="15"/>
  <c r="H120" i="15"/>
  <c r="G120" i="15"/>
  <c r="F120" i="15"/>
  <c r="E120" i="15"/>
  <c r="O120" i="15" s="1"/>
  <c r="D120" i="15"/>
  <c r="W120" i="15" s="1"/>
  <c r="B120" i="15"/>
  <c r="A120" i="15"/>
  <c r="W119" i="15"/>
  <c r="V119" i="15"/>
  <c r="T119" i="15"/>
  <c r="S119" i="15"/>
  <c r="J119" i="15"/>
  <c r="H119" i="15"/>
  <c r="G119" i="15"/>
  <c r="F119" i="15"/>
  <c r="E119" i="15"/>
  <c r="N119" i="15" s="1"/>
  <c r="D119" i="15"/>
  <c r="U119" i="15" s="1"/>
  <c r="B119" i="15"/>
  <c r="Y119" i="15" s="1"/>
  <c r="A119" i="15"/>
  <c r="V118" i="15"/>
  <c r="U118" i="15"/>
  <c r="S118" i="15"/>
  <c r="I118" i="15"/>
  <c r="F118" i="15"/>
  <c r="E118" i="15"/>
  <c r="Q118" i="15" s="1"/>
  <c r="D118" i="15"/>
  <c r="W118" i="15" s="1"/>
  <c r="B118" i="15"/>
  <c r="Y118" i="15" s="1"/>
  <c r="A118" i="15"/>
  <c r="U117" i="15"/>
  <c r="T117" i="15"/>
  <c r="S117" i="15"/>
  <c r="Q117" i="15"/>
  <c r="P117" i="15"/>
  <c r="O117" i="15"/>
  <c r="N117" i="15"/>
  <c r="L117" i="15"/>
  <c r="K117" i="15"/>
  <c r="J117" i="15"/>
  <c r="I117" i="15"/>
  <c r="G117" i="15"/>
  <c r="F117" i="15"/>
  <c r="E117" i="15"/>
  <c r="M117" i="15" s="1"/>
  <c r="D117" i="15"/>
  <c r="B117" i="15"/>
  <c r="Y117" i="15" s="1"/>
  <c r="A117" i="15"/>
  <c r="Y116" i="15"/>
  <c r="V116" i="15"/>
  <c r="S116" i="15"/>
  <c r="J116" i="15"/>
  <c r="I116" i="15"/>
  <c r="H116" i="15"/>
  <c r="G116" i="15"/>
  <c r="F116" i="15"/>
  <c r="E116" i="15"/>
  <c r="O116" i="15" s="1"/>
  <c r="D116" i="15"/>
  <c r="W116" i="15" s="1"/>
  <c r="B116" i="15"/>
  <c r="A116" i="15"/>
  <c r="W115" i="15"/>
  <c r="V115" i="15"/>
  <c r="T115" i="15"/>
  <c r="S115" i="15"/>
  <c r="P115" i="15"/>
  <c r="N115" i="15"/>
  <c r="M115" i="15"/>
  <c r="K115" i="15"/>
  <c r="J115" i="15"/>
  <c r="H115" i="15"/>
  <c r="G115" i="15"/>
  <c r="F115" i="15"/>
  <c r="E115" i="15"/>
  <c r="D115" i="15"/>
  <c r="U115" i="15" s="1"/>
  <c r="B115" i="15"/>
  <c r="Y115" i="15" s="1"/>
  <c r="A115" i="15"/>
  <c r="W114" i="15"/>
  <c r="S114" i="15"/>
  <c r="Q114" i="15"/>
  <c r="N114" i="15"/>
  <c r="M114" i="15"/>
  <c r="L114" i="15"/>
  <c r="K114" i="15"/>
  <c r="F114" i="15"/>
  <c r="E114" i="15"/>
  <c r="D114" i="15"/>
  <c r="B114" i="15"/>
  <c r="Y114" i="15" s="1"/>
  <c r="A114" i="15"/>
  <c r="T113" i="15"/>
  <c r="S113" i="15"/>
  <c r="Q113" i="15"/>
  <c r="P113" i="15"/>
  <c r="O113" i="15"/>
  <c r="N113" i="15"/>
  <c r="L113" i="15"/>
  <c r="K113" i="15"/>
  <c r="J113" i="15"/>
  <c r="F113" i="15"/>
  <c r="E113" i="15"/>
  <c r="M113" i="15" s="1"/>
  <c r="D113" i="15"/>
  <c r="U113" i="15" s="1"/>
  <c r="B113" i="15"/>
  <c r="Y113" i="15" s="1"/>
  <c r="A113" i="15"/>
  <c r="Y112" i="15"/>
  <c r="S112" i="15"/>
  <c r="H112" i="15"/>
  <c r="G112" i="15"/>
  <c r="F112" i="15"/>
  <c r="E112" i="15"/>
  <c r="M112" i="15" s="1"/>
  <c r="D112" i="15"/>
  <c r="V112" i="15" s="1"/>
  <c r="B112" i="15"/>
  <c r="A112" i="15"/>
  <c r="W111" i="15"/>
  <c r="V111" i="15"/>
  <c r="T111" i="15"/>
  <c r="S111" i="15"/>
  <c r="K111" i="15"/>
  <c r="J111" i="15"/>
  <c r="H111" i="15"/>
  <c r="G111" i="15"/>
  <c r="F111" i="15"/>
  <c r="E111" i="15"/>
  <c r="N111" i="15" s="1"/>
  <c r="D111" i="15"/>
  <c r="U111" i="15" s="1"/>
  <c r="B111" i="15"/>
  <c r="Y111" i="15" s="1"/>
  <c r="A111" i="15"/>
  <c r="W110" i="15"/>
  <c r="U110" i="15"/>
  <c r="S110" i="15"/>
  <c r="Q110" i="15"/>
  <c r="N110" i="15"/>
  <c r="M110" i="15"/>
  <c r="L110" i="15"/>
  <c r="K110" i="15"/>
  <c r="F110" i="15"/>
  <c r="E110" i="15"/>
  <c r="O110" i="15" s="1"/>
  <c r="D110" i="15"/>
  <c r="B110" i="15"/>
  <c r="Y110" i="15" s="1"/>
  <c r="A110" i="15"/>
  <c r="Y109" i="15"/>
  <c r="S109" i="15"/>
  <c r="Q109" i="15"/>
  <c r="P109" i="15"/>
  <c r="O109" i="15"/>
  <c r="N109" i="15"/>
  <c r="L109" i="15"/>
  <c r="K109" i="15"/>
  <c r="F109" i="15"/>
  <c r="E109" i="15"/>
  <c r="M109" i="15" s="1"/>
  <c r="D109" i="15"/>
  <c r="W109" i="15" s="1"/>
  <c r="B109" i="15"/>
  <c r="A109" i="15"/>
  <c r="Y108" i="15"/>
  <c r="U108" i="15"/>
  <c r="S108" i="15"/>
  <c r="P108" i="15"/>
  <c r="M108" i="15"/>
  <c r="I108" i="15"/>
  <c r="H108" i="15"/>
  <c r="F108" i="15"/>
  <c r="E108" i="15"/>
  <c r="L108" i="15" s="1"/>
  <c r="D108" i="15"/>
  <c r="V108" i="15" s="1"/>
  <c r="B108" i="15"/>
  <c r="A108" i="15"/>
  <c r="W107" i="15"/>
  <c r="V107" i="15"/>
  <c r="T107" i="15"/>
  <c r="S107" i="15"/>
  <c r="P107" i="15"/>
  <c r="M107" i="15"/>
  <c r="K107" i="15"/>
  <c r="J107" i="15"/>
  <c r="H107" i="15"/>
  <c r="G107" i="15"/>
  <c r="F107" i="15"/>
  <c r="E107" i="15"/>
  <c r="N107" i="15" s="1"/>
  <c r="D107" i="15"/>
  <c r="U107" i="15" s="1"/>
  <c r="B107" i="15"/>
  <c r="Y107" i="15" s="1"/>
  <c r="A107" i="15"/>
  <c r="V106" i="15"/>
  <c r="S106" i="15"/>
  <c r="N106" i="15"/>
  <c r="L106" i="15"/>
  <c r="F106" i="15"/>
  <c r="E106" i="15"/>
  <c r="O106" i="15" s="1"/>
  <c r="D106" i="15"/>
  <c r="W106" i="15" s="1"/>
  <c r="B106" i="15"/>
  <c r="Y106" i="15" s="1"/>
  <c r="A106" i="15"/>
  <c r="W105" i="15"/>
  <c r="S105" i="15"/>
  <c r="Q105" i="15"/>
  <c r="P105" i="15"/>
  <c r="O105" i="15"/>
  <c r="N105" i="15"/>
  <c r="L105" i="15"/>
  <c r="K105" i="15"/>
  <c r="I105" i="15"/>
  <c r="G105" i="15"/>
  <c r="F105" i="15"/>
  <c r="E105" i="15"/>
  <c r="M105" i="15" s="1"/>
  <c r="D105" i="15"/>
  <c r="U105" i="15" s="1"/>
  <c r="B105" i="15"/>
  <c r="Y105" i="15" s="1"/>
  <c r="A105" i="15"/>
  <c r="Y104" i="15"/>
  <c r="V104" i="15"/>
  <c r="U104" i="15"/>
  <c r="S104" i="15"/>
  <c r="Q104" i="15"/>
  <c r="J104" i="15"/>
  <c r="I104" i="15"/>
  <c r="H104" i="15"/>
  <c r="G104" i="15"/>
  <c r="F104" i="15"/>
  <c r="E104" i="15"/>
  <c r="M104" i="15" s="1"/>
  <c r="D104" i="15"/>
  <c r="B104" i="15"/>
  <c r="A104" i="15"/>
  <c r="W103" i="15"/>
  <c r="V103" i="15"/>
  <c r="T103" i="15"/>
  <c r="S103" i="15"/>
  <c r="P103" i="15"/>
  <c r="N103" i="15"/>
  <c r="M103" i="15"/>
  <c r="K103" i="15"/>
  <c r="J103" i="15"/>
  <c r="H103" i="15"/>
  <c r="G103" i="15"/>
  <c r="F103" i="15"/>
  <c r="E103" i="15"/>
  <c r="D103" i="15"/>
  <c r="U103" i="15" s="1"/>
  <c r="B103" i="15"/>
  <c r="Y103" i="15" s="1"/>
  <c r="A103" i="15"/>
  <c r="S102" i="15"/>
  <c r="Q102" i="15"/>
  <c r="P102" i="15"/>
  <c r="M102" i="15"/>
  <c r="K102" i="15"/>
  <c r="F102" i="15"/>
  <c r="E102" i="15"/>
  <c r="O102" i="15" s="1"/>
  <c r="D102" i="15"/>
  <c r="G102" i="15" s="1"/>
  <c r="B102" i="15"/>
  <c r="Y102" i="15" s="1"/>
  <c r="A102" i="15"/>
  <c r="U101" i="15"/>
  <c r="T101" i="15"/>
  <c r="S101" i="15"/>
  <c r="Q101" i="15"/>
  <c r="P101" i="15"/>
  <c r="O101" i="15"/>
  <c r="N101" i="15"/>
  <c r="L101" i="15"/>
  <c r="K101" i="15"/>
  <c r="J101" i="15"/>
  <c r="I101" i="15"/>
  <c r="H101" i="15"/>
  <c r="G101" i="15"/>
  <c r="F101" i="15"/>
  <c r="E101" i="15"/>
  <c r="M101" i="15" s="1"/>
  <c r="D101" i="15"/>
  <c r="V101" i="15" s="1"/>
  <c r="B101" i="15"/>
  <c r="Y101" i="15" s="1"/>
  <c r="A101" i="15"/>
  <c r="Y100" i="15"/>
  <c r="S100" i="15"/>
  <c r="P100" i="15"/>
  <c r="O100" i="15"/>
  <c r="M100" i="15"/>
  <c r="F100" i="15"/>
  <c r="E100" i="15"/>
  <c r="K100" i="15" s="1"/>
  <c r="D100" i="15"/>
  <c r="T100" i="15" s="1"/>
  <c r="B100" i="15"/>
  <c r="A100" i="15"/>
  <c r="V99" i="15"/>
  <c r="U99" i="15"/>
  <c r="T99" i="15"/>
  <c r="S99" i="15"/>
  <c r="P99" i="15"/>
  <c r="O99" i="15"/>
  <c r="L99" i="15"/>
  <c r="K99" i="15"/>
  <c r="J99" i="15"/>
  <c r="H99" i="15"/>
  <c r="G99" i="15"/>
  <c r="F99" i="15"/>
  <c r="E99" i="15"/>
  <c r="Q99" i="15" s="1"/>
  <c r="D99" i="15"/>
  <c r="I99" i="15" s="1"/>
  <c r="B99" i="15"/>
  <c r="Y99" i="15" s="1"/>
  <c r="A99" i="15"/>
  <c r="V98" i="15"/>
  <c r="S98" i="15"/>
  <c r="L98" i="15"/>
  <c r="F98" i="15"/>
  <c r="E98" i="15"/>
  <c r="O98" i="15" s="1"/>
  <c r="D98" i="15"/>
  <c r="G98" i="15" s="1"/>
  <c r="B98" i="15"/>
  <c r="Y98" i="15" s="1"/>
  <c r="A98" i="15"/>
  <c r="Y97" i="15"/>
  <c r="T97" i="15"/>
  <c r="S97" i="15"/>
  <c r="Q97" i="15"/>
  <c r="P97" i="15"/>
  <c r="O97" i="15"/>
  <c r="N97" i="15"/>
  <c r="L97" i="15"/>
  <c r="K97" i="15"/>
  <c r="J97" i="15"/>
  <c r="I97" i="15"/>
  <c r="H97" i="15"/>
  <c r="G97" i="15"/>
  <c r="F97" i="15"/>
  <c r="E97" i="15"/>
  <c r="M97" i="15" s="1"/>
  <c r="D97" i="15"/>
  <c r="V97" i="15" s="1"/>
  <c r="B97" i="15"/>
  <c r="A97" i="15"/>
  <c r="Y96" i="15"/>
  <c r="V96" i="15"/>
  <c r="S96" i="15"/>
  <c r="L96" i="15"/>
  <c r="F96" i="15"/>
  <c r="E96" i="15"/>
  <c r="K96" i="15" s="1"/>
  <c r="D96" i="15"/>
  <c r="T96" i="15" s="1"/>
  <c r="B96" i="15"/>
  <c r="A96" i="15"/>
  <c r="Y95" i="15"/>
  <c r="U95" i="15"/>
  <c r="T95" i="15"/>
  <c r="S95" i="15"/>
  <c r="P95" i="15"/>
  <c r="J95" i="15"/>
  <c r="H95" i="15"/>
  <c r="G95" i="15"/>
  <c r="F95" i="15"/>
  <c r="E95" i="15"/>
  <c r="Q95" i="15" s="1"/>
  <c r="D95" i="15"/>
  <c r="I95" i="15" s="1"/>
  <c r="B95" i="15"/>
  <c r="A95" i="15"/>
  <c r="U94" i="15"/>
  <c r="S94" i="15"/>
  <c r="M94" i="15"/>
  <c r="K94" i="15"/>
  <c r="F94" i="15"/>
  <c r="E94" i="15"/>
  <c r="O94" i="15" s="1"/>
  <c r="D94" i="15"/>
  <c r="G94" i="15" s="1"/>
  <c r="B94" i="15"/>
  <c r="Y94" i="15" s="1"/>
  <c r="A94" i="15"/>
  <c r="Y93" i="15"/>
  <c r="S93" i="15"/>
  <c r="Q93" i="15"/>
  <c r="P93" i="15"/>
  <c r="O93" i="15"/>
  <c r="N93" i="15"/>
  <c r="L93" i="15"/>
  <c r="K93" i="15"/>
  <c r="H93" i="15"/>
  <c r="G93" i="15"/>
  <c r="F93" i="15"/>
  <c r="E93" i="15"/>
  <c r="M93" i="15" s="1"/>
  <c r="D93" i="15"/>
  <c r="V93" i="15" s="1"/>
  <c r="B93" i="15"/>
  <c r="A93" i="15"/>
  <c r="Y92" i="15"/>
  <c r="U92" i="15"/>
  <c r="S92" i="15"/>
  <c r="M92" i="15"/>
  <c r="J92" i="15"/>
  <c r="F92" i="15"/>
  <c r="E92" i="15"/>
  <c r="K92" i="15" s="1"/>
  <c r="D92" i="15"/>
  <c r="T92" i="15" s="1"/>
  <c r="B92" i="15"/>
  <c r="A92" i="15"/>
  <c r="Y91" i="15"/>
  <c r="T91" i="15"/>
  <c r="S91" i="15"/>
  <c r="P91" i="15"/>
  <c r="O91" i="15"/>
  <c r="M91" i="15"/>
  <c r="J91" i="15"/>
  <c r="H91" i="15"/>
  <c r="G91" i="15"/>
  <c r="F91" i="15"/>
  <c r="E91" i="15"/>
  <c r="Q91" i="15" s="1"/>
  <c r="D91" i="15"/>
  <c r="I91" i="15" s="1"/>
  <c r="B91" i="15"/>
  <c r="A91" i="15"/>
  <c r="V90" i="15"/>
  <c r="T90" i="15"/>
  <c r="S90" i="15"/>
  <c r="Q90" i="15"/>
  <c r="P90" i="15"/>
  <c r="M90" i="15"/>
  <c r="L90" i="15"/>
  <c r="K90" i="15"/>
  <c r="J90" i="15"/>
  <c r="F90" i="15"/>
  <c r="E90" i="15"/>
  <c r="O90" i="15" s="1"/>
  <c r="D90" i="15"/>
  <c r="G90" i="15" s="1"/>
  <c r="B90" i="15"/>
  <c r="Y90" i="15" s="1"/>
  <c r="A90" i="15"/>
  <c r="Y89" i="15"/>
  <c r="U89" i="15"/>
  <c r="S89" i="15"/>
  <c r="Q89" i="15"/>
  <c r="P89" i="15"/>
  <c r="O89" i="15"/>
  <c r="N89" i="15"/>
  <c r="L89" i="15"/>
  <c r="K89" i="15"/>
  <c r="H89" i="15"/>
  <c r="G89" i="15"/>
  <c r="F89" i="15"/>
  <c r="E89" i="15"/>
  <c r="M89" i="15" s="1"/>
  <c r="D89" i="15"/>
  <c r="V89" i="15" s="1"/>
  <c r="B89" i="15"/>
  <c r="A89" i="15"/>
  <c r="Y88" i="15"/>
  <c r="V88" i="15"/>
  <c r="S88" i="15"/>
  <c r="Q88" i="15"/>
  <c r="P88" i="15"/>
  <c r="O88" i="15"/>
  <c r="M88" i="15"/>
  <c r="L88" i="15"/>
  <c r="I88" i="15"/>
  <c r="F88" i="15"/>
  <c r="E88" i="15"/>
  <c r="K88" i="15" s="1"/>
  <c r="D88" i="15"/>
  <c r="T88" i="15" s="1"/>
  <c r="B88" i="15"/>
  <c r="A88" i="15"/>
  <c r="Y87" i="15"/>
  <c r="V87" i="15"/>
  <c r="S87" i="15"/>
  <c r="H87" i="15"/>
  <c r="G87" i="15"/>
  <c r="F87" i="15"/>
  <c r="E87" i="15"/>
  <c r="Q87" i="15" s="1"/>
  <c r="D87" i="15"/>
  <c r="I87" i="15" s="1"/>
  <c r="B87" i="15"/>
  <c r="A87" i="15"/>
  <c r="V86" i="15"/>
  <c r="U86" i="15"/>
  <c r="T86" i="15"/>
  <c r="S86" i="15"/>
  <c r="Q86" i="15"/>
  <c r="P86" i="15"/>
  <c r="L86" i="15"/>
  <c r="K86" i="15"/>
  <c r="J86" i="15"/>
  <c r="I86" i="15"/>
  <c r="H86" i="15"/>
  <c r="F86" i="15"/>
  <c r="E86" i="15"/>
  <c r="O86" i="15" s="1"/>
  <c r="D86" i="15"/>
  <c r="G86" i="15" s="1"/>
  <c r="B86" i="15"/>
  <c r="Y86" i="15" s="1"/>
  <c r="A86" i="15"/>
  <c r="Y85" i="15"/>
  <c r="S85" i="15"/>
  <c r="Q85" i="15"/>
  <c r="P85" i="15"/>
  <c r="O85" i="15"/>
  <c r="N85" i="15"/>
  <c r="L85" i="15"/>
  <c r="K85" i="15"/>
  <c r="F85" i="15"/>
  <c r="E85" i="15"/>
  <c r="M85" i="15" s="1"/>
  <c r="D85" i="15"/>
  <c r="V85" i="15" s="1"/>
  <c r="B85" i="15"/>
  <c r="A85" i="15"/>
  <c r="Y84" i="15"/>
  <c r="V84" i="15"/>
  <c r="U84" i="15"/>
  <c r="S84" i="15"/>
  <c r="Q84" i="15"/>
  <c r="P84" i="15"/>
  <c r="O84" i="15"/>
  <c r="L84" i="15"/>
  <c r="J84" i="15"/>
  <c r="I84" i="15"/>
  <c r="H84" i="15"/>
  <c r="G84" i="15"/>
  <c r="F84" i="15"/>
  <c r="E84" i="15"/>
  <c r="K84" i="15" s="1"/>
  <c r="D84" i="15"/>
  <c r="T84" i="15" s="1"/>
  <c r="B84" i="15"/>
  <c r="A84" i="15"/>
  <c r="Y83" i="15"/>
  <c r="S83" i="15"/>
  <c r="P83" i="15"/>
  <c r="O83" i="15"/>
  <c r="M83" i="15"/>
  <c r="F83" i="15"/>
  <c r="E83" i="15"/>
  <c r="Q83" i="15" s="1"/>
  <c r="D83" i="15"/>
  <c r="I83" i="15" s="1"/>
  <c r="B83" i="15"/>
  <c r="A83" i="15"/>
  <c r="U82" i="15"/>
  <c r="T82" i="15"/>
  <c r="S82" i="15"/>
  <c r="Q82" i="15"/>
  <c r="K82" i="15"/>
  <c r="J82" i="15"/>
  <c r="I82" i="15"/>
  <c r="H82" i="15"/>
  <c r="F82" i="15"/>
  <c r="E82" i="15"/>
  <c r="O82" i="15" s="1"/>
  <c r="D82" i="15"/>
  <c r="G82" i="15" s="1"/>
  <c r="B82" i="15"/>
  <c r="Y82" i="15" s="1"/>
  <c r="A82" i="15"/>
  <c r="Y81" i="15"/>
  <c r="W81" i="15"/>
  <c r="V81" i="15"/>
  <c r="T81" i="15"/>
  <c r="S81" i="15"/>
  <c r="H81" i="15"/>
  <c r="G81" i="15"/>
  <c r="F81" i="15"/>
  <c r="E81" i="15"/>
  <c r="O81" i="15" s="1"/>
  <c r="D81" i="15"/>
  <c r="U81" i="15" s="1"/>
  <c r="B81" i="15"/>
  <c r="A81" i="15"/>
  <c r="W80" i="15"/>
  <c r="V80" i="15"/>
  <c r="T80" i="15"/>
  <c r="S80" i="15"/>
  <c r="K80" i="15"/>
  <c r="F80" i="15"/>
  <c r="E80" i="15"/>
  <c r="M80" i="15" s="1"/>
  <c r="D80" i="15"/>
  <c r="U80" i="15" s="1"/>
  <c r="B80" i="15"/>
  <c r="Y80" i="15" s="1"/>
  <c r="A80" i="15"/>
  <c r="T79" i="15"/>
  <c r="S79" i="15"/>
  <c r="Q79" i="15"/>
  <c r="P79" i="15"/>
  <c r="O79" i="15"/>
  <c r="N79" i="15"/>
  <c r="L79" i="15"/>
  <c r="K79" i="15"/>
  <c r="I79" i="15"/>
  <c r="F79" i="15"/>
  <c r="E79" i="15"/>
  <c r="M79" i="15" s="1"/>
  <c r="D79" i="15"/>
  <c r="J79" i="15" s="1"/>
  <c r="B79" i="15"/>
  <c r="Y79" i="15" s="1"/>
  <c r="A79" i="15"/>
  <c r="Y78" i="15"/>
  <c r="W78" i="15"/>
  <c r="V78" i="15"/>
  <c r="S78" i="15"/>
  <c r="Q78" i="15"/>
  <c r="P78" i="15"/>
  <c r="O78" i="15"/>
  <c r="J78" i="15"/>
  <c r="I78" i="15"/>
  <c r="H78" i="15"/>
  <c r="G78" i="15"/>
  <c r="F78" i="15"/>
  <c r="E78" i="15"/>
  <c r="N78" i="15" s="1"/>
  <c r="D78" i="15"/>
  <c r="U78" i="15" s="1"/>
  <c r="B78" i="15"/>
  <c r="A78" i="15"/>
  <c r="Y77" i="15"/>
  <c r="W77" i="15"/>
  <c r="V77" i="15"/>
  <c r="T77" i="15"/>
  <c r="S77" i="15"/>
  <c r="H77" i="15"/>
  <c r="G77" i="15"/>
  <c r="F77" i="15"/>
  <c r="E77" i="15"/>
  <c r="O77" i="15" s="1"/>
  <c r="D77" i="15"/>
  <c r="U77" i="15" s="1"/>
  <c r="B77" i="15"/>
  <c r="A77" i="15"/>
  <c r="W76" i="15"/>
  <c r="V76" i="15"/>
  <c r="T76" i="15"/>
  <c r="S76" i="15"/>
  <c r="K76" i="15"/>
  <c r="F76" i="15"/>
  <c r="E76" i="15"/>
  <c r="M76" i="15" s="1"/>
  <c r="D76" i="15"/>
  <c r="U76" i="15" s="1"/>
  <c r="B76" i="15"/>
  <c r="Y76" i="15" s="1"/>
  <c r="A76" i="15"/>
  <c r="T75" i="15"/>
  <c r="S75" i="15"/>
  <c r="Q75" i="15"/>
  <c r="P75" i="15"/>
  <c r="O75" i="15"/>
  <c r="N75" i="15"/>
  <c r="L75" i="15"/>
  <c r="K75" i="15"/>
  <c r="I75" i="15"/>
  <c r="F75" i="15"/>
  <c r="E75" i="15"/>
  <c r="M75" i="15" s="1"/>
  <c r="D75" i="15"/>
  <c r="J75" i="15" s="1"/>
  <c r="B75" i="15"/>
  <c r="Y75" i="15" s="1"/>
  <c r="A75" i="15"/>
  <c r="Y74" i="15"/>
  <c r="W74" i="15"/>
  <c r="V74" i="15"/>
  <c r="S74" i="15"/>
  <c r="Q74" i="15"/>
  <c r="P74" i="15"/>
  <c r="O74" i="15"/>
  <c r="J74" i="15"/>
  <c r="I74" i="15"/>
  <c r="H74" i="15"/>
  <c r="G74" i="15"/>
  <c r="F74" i="15"/>
  <c r="E74" i="15"/>
  <c r="N74" i="15" s="1"/>
  <c r="D74" i="15"/>
  <c r="U74" i="15" s="1"/>
  <c r="B74" i="15"/>
  <c r="A74" i="15"/>
  <c r="Y73" i="15"/>
  <c r="W73" i="15"/>
  <c r="V73" i="15"/>
  <c r="T73" i="15"/>
  <c r="S73" i="15"/>
  <c r="H73" i="15"/>
  <c r="G73" i="15"/>
  <c r="F73" i="15"/>
  <c r="E73" i="15"/>
  <c r="O73" i="15" s="1"/>
  <c r="D73" i="15"/>
  <c r="U73" i="15" s="1"/>
  <c r="B73" i="15"/>
  <c r="A73" i="15"/>
  <c r="W72" i="15"/>
  <c r="V72" i="15"/>
  <c r="T72" i="15"/>
  <c r="S72" i="15"/>
  <c r="K72" i="15"/>
  <c r="F72" i="15"/>
  <c r="E72" i="15"/>
  <c r="M72" i="15" s="1"/>
  <c r="D72" i="15"/>
  <c r="U72" i="15" s="1"/>
  <c r="B72" i="15"/>
  <c r="Y72" i="15" s="1"/>
  <c r="A72" i="15"/>
  <c r="T71" i="15"/>
  <c r="S71" i="15"/>
  <c r="Q71" i="15"/>
  <c r="P71" i="15"/>
  <c r="O71" i="15"/>
  <c r="N71" i="15"/>
  <c r="L71" i="15"/>
  <c r="K71" i="15"/>
  <c r="I71" i="15"/>
  <c r="F71" i="15"/>
  <c r="E71" i="15"/>
  <c r="M71" i="15" s="1"/>
  <c r="D71" i="15"/>
  <c r="J71" i="15" s="1"/>
  <c r="B71" i="15"/>
  <c r="Y71" i="15" s="1"/>
  <c r="A71" i="15"/>
  <c r="Y70" i="15"/>
  <c r="W70" i="15"/>
  <c r="V70" i="15"/>
  <c r="S70" i="15"/>
  <c r="Q70" i="15"/>
  <c r="P70" i="15"/>
  <c r="O70" i="15"/>
  <c r="J70" i="15"/>
  <c r="I70" i="15"/>
  <c r="H70" i="15"/>
  <c r="G70" i="15"/>
  <c r="F70" i="15"/>
  <c r="E70" i="15"/>
  <c r="N70" i="15" s="1"/>
  <c r="D70" i="15"/>
  <c r="U70" i="15" s="1"/>
  <c r="B70" i="15"/>
  <c r="A70" i="15"/>
  <c r="Y69" i="15"/>
  <c r="W69" i="15"/>
  <c r="V69" i="15"/>
  <c r="T69" i="15"/>
  <c r="S69" i="15"/>
  <c r="H69" i="15"/>
  <c r="G69" i="15"/>
  <c r="F69" i="15"/>
  <c r="E69" i="15"/>
  <c r="O69" i="15" s="1"/>
  <c r="D69" i="15"/>
  <c r="U69" i="15" s="1"/>
  <c r="B69" i="15"/>
  <c r="A69" i="15"/>
  <c r="W68" i="15"/>
  <c r="V68" i="15"/>
  <c r="T68" i="15"/>
  <c r="S68" i="15"/>
  <c r="K68" i="15"/>
  <c r="F68" i="15"/>
  <c r="E68" i="15"/>
  <c r="M68" i="15" s="1"/>
  <c r="D68" i="15"/>
  <c r="U68" i="15" s="1"/>
  <c r="B68" i="15"/>
  <c r="Y68" i="15" s="1"/>
  <c r="A68" i="15"/>
  <c r="T67" i="15"/>
  <c r="S67" i="15"/>
  <c r="Q67" i="15"/>
  <c r="P67" i="15"/>
  <c r="O67" i="15"/>
  <c r="N67" i="15"/>
  <c r="L67" i="15"/>
  <c r="K67" i="15"/>
  <c r="I67" i="15"/>
  <c r="F67" i="15"/>
  <c r="E67" i="15"/>
  <c r="M67" i="15" s="1"/>
  <c r="D67" i="15"/>
  <c r="J67" i="15" s="1"/>
  <c r="B67" i="15"/>
  <c r="Y67" i="15" s="1"/>
  <c r="A67" i="15"/>
  <c r="Y66" i="15"/>
  <c r="W66" i="15"/>
  <c r="V66" i="15"/>
  <c r="S66" i="15"/>
  <c r="Q66" i="15"/>
  <c r="P66" i="15"/>
  <c r="O66" i="15"/>
  <c r="J66" i="15"/>
  <c r="I66" i="15"/>
  <c r="H66" i="15"/>
  <c r="G66" i="15"/>
  <c r="F66" i="15"/>
  <c r="E66" i="15"/>
  <c r="N66" i="15" s="1"/>
  <c r="D66" i="15"/>
  <c r="U66" i="15" s="1"/>
  <c r="B66" i="15"/>
  <c r="A66" i="15"/>
  <c r="Y65" i="15"/>
  <c r="W65" i="15"/>
  <c r="V65" i="15"/>
  <c r="T65" i="15"/>
  <c r="S65" i="15"/>
  <c r="H65" i="15"/>
  <c r="G65" i="15"/>
  <c r="F65" i="15"/>
  <c r="E65" i="15"/>
  <c r="O65" i="15" s="1"/>
  <c r="D65" i="15"/>
  <c r="U65" i="15" s="1"/>
  <c r="B65" i="15"/>
  <c r="A65" i="15"/>
  <c r="W64" i="15"/>
  <c r="V64" i="15"/>
  <c r="T64" i="15"/>
  <c r="S64" i="15"/>
  <c r="K64" i="15"/>
  <c r="F64" i="15"/>
  <c r="E64" i="15"/>
  <c r="M64" i="15" s="1"/>
  <c r="D64" i="15"/>
  <c r="U64" i="15" s="1"/>
  <c r="B64" i="15"/>
  <c r="Y64" i="15" s="1"/>
  <c r="A64" i="15"/>
  <c r="T63" i="15"/>
  <c r="S63" i="15"/>
  <c r="Q63" i="15"/>
  <c r="P63" i="15"/>
  <c r="O63" i="15"/>
  <c r="N63" i="15"/>
  <c r="L63" i="15"/>
  <c r="K63" i="15"/>
  <c r="I63" i="15"/>
  <c r="F63" i="15"/>
  <c r="E63" i="15"/>
  <c r="M63" i="15" s="1"/>
  <c r="D63" i="15"/>
  <c r="J63" i="15" s="1"/>
  <c r="B63" i="15"/>
  <c r="Y63" i="15" s="1"/>
  <c r="A63" i="15"/>
  <c r="Y62" i="15"/>
  <c r="W62" i="15"/>
  <c r="V62" i="15"/>
  <c r="S62" i="15"/>
  <c r="Q62" i="15"/>
  <c r="P62" i="15"/>
  <c r="O62" i="15"/>
  <c r="J62" i="15"/>
  <c r="I62" i="15"/>
  <c r="H62" i="15"/>
  <c r="G62" i="15"/>
  <c r="F62" i="15"/>
  <c r="E62" i="15"/>
  <c r="N62" i="15" s="1"/>
  <c r="D62" i="15"/>
  <c r="U62" i="15" s="1"/>
  <c r="B62" i="15"/>
  <c r="A62" i="15"/>
  <c r="Y61" i="15"/>
  <c r="W61" i="15"/>
  <c r="V61" i="15"/>
  <c r="T61" i="15"/>
  <c r="S61" i="15"/>
  <c r="H61" i="15"/>
  <c r="G61" i="15"/>
  <c r="F61" i="15"/>
  <c r="E61" i="15"/>
  <c r="O61" i="15" s="1"/>
  <c r="D61" i="15"/>
  <c r="U61" i="15" s="1"/>
  <c r="B61" i="15"/>
  <c r="A61" i="15"/>
  <c r="W60" i="15"/>
  <c r="V60" i="15"/>
  <c r="T60" i="15"/>
  <c r="S60" i="15"/>
  <c r="K60" i="15"/>
  <c r="F60" i="15"/>
  <c r="E60" i="15"/>
  <c r="M60" i="15" s="1"/>
  <c r="D60" i="15"/>
  <c r="U60" i="15" s="1"/>
  <c r="B60" i="15"/>
  <c r="Y60" i="15" s="1"/>
  <c r="A60" i="15"/>
  <c r="T59" i="15"/>
  <c r="S59" i="15"/>
  <c r="Q59" i="15"/>
  <c r="P59" i="15"/>
  <c r="O59" i="15"/>
  <c r="N59" i="15"/>
  <c r="L59" i="15"/>
  <c r="K59" i="15"/>
  <c r="I59" i="15"/>
  <c r="F59" i="15"/>
  <c r="E59" i="15"/>
  <c r="M59" i="15" s="1"/>
  <c r="D59" i="15"/>
  <c r="J59" i="15" s="1"/>
  <c r="B59" i="15"/>
  <c r="Y59" i="15" s="1"/>
  <c r="A59" i="15"/>
  <c r="Y58" i="15"/>
  <c r="W58" i="15"/>
  <c r="V58" i="15"/>
  <c r="S58" i="15"/>
  <c r="Q58" i="15"/>
  <c r="P58" i="15"/>
  <c r="O58" i="15"/>
  <c r="J58" i="15"/>
  <c r="I58" i="15"/>
  <c r="H58" i="15"/>
  <c r="G58" i="15"/>
  <c r="F58" i="15"/>
  <c r="E58" i="15"/>
  <c r="N58" i="15" s="1"/>
  <c r="D58" i="15"/>
  <c r="U58" i="15" s="1"/>
  <c r="B58" i="15"/>
  <c r="A58" i="15"/>
  <c r="Y57" i="15"/>
  <c r="W57" i="15"/>
  <c r="V57" i="15"/>
  <c r="T57" i="15"/>
  <c r="S57" i="15"/>
  <c r="H57" i="15"/>
  <c r="G57" i="15"/>
  <c r="F57" i="15"/>
  <c r="E57" i="15"/>
  <c r="O57" i="15" s="1"/>
  <c r="D57" i="15"/>
  <c r="U57" i="15" s="1"/>
  <c r="B57" i="15"/>
  <c r="A57" i="15"/>
  <c r="W56" i="15"/>
  <c r="V56" i="15"/>
  <c r="T56" i="15"/>
  <c r="S56" i="15"/>
  <c r="K56" i="15"/>
  <c r="F56" i="15"/>
  <c r="E56" i="15"/>
  <c r="M56" i="15" s="1"/>
  <c r="D56" i="15"/>
  <c r="U56" i="15" s="1"/>
  <c r="B56" i="15"/>
  <c r="Y56" i="15" s="1"/>
  <c r="A56" i="15"/>
  <c r="T55" i="15"/>
  <c r="S55" i="15"/>
  <c r="Q55" i="15"/>
  <c r="P55" i="15"/>
  <c r="O55" i="15"/>
  <c r="N55" i="15"/>
  <c r="L55" i="15"/>
  <c r="K55" i="15"/>
  <c r="I55" i="15"/>
  <c r="F55" i="15"/>
  <c r="E55" i="15"/>
  <c r="M55" i="15" s="1"/>
  <c r="D55" i="15"/>
  <c r="J55" i="15" s="1"/>
  <c r="B55" i="15"/>
  <c r="Y55" i="15" s="1"/>
  <c r="A55" i="15"/>
  <c r="Y54" i="15"/>
  <c r="W54" i="15"/>
  <c r="V54" i="15"/>
  <c r="S54" i="15"/>
  <c r="Q54" i="15"/>
  <c r="P54" i="15"/>
  <c r="O54" i="15"/>
  <c r="J54" i="15"/>
  <c r="I54" i="15"/>
  <c r="H54" i="15"/>
  <c r="G54" i="15"/>
  <c r="F54" i="15"/>
  <c r="E54" i="15"/>
  <c r="N54" i="15" s="1"/>
  <c r="D54" i="15"/>
  <c r="U54" i="15" s="1"/>
  <c r="B54" i="15"/>
  <c r="A54" i="15"/>
  <c r="Y53" i="15"/>
  <c r="W53" i="15"/>
  <c r="V53" i="15"/>
  <c r="T53" i="15"/>
  <c r="S53" i="15"/>
  <c r="H53" i="15"/>
  <c r="G53" i="15"/>
  <c r="F53" i="15"/>
  <c r="E53" i="15"/>
  <c r="N53" i="15" s="1"/>
  <c r="D53" i="15"/>
  <c r="U53" i="15" s="1"/>
  <c r="B53" i="15"/>
  <c r="A53" i="15"/>
  <c r="W52" i="15"/>
  <c r="V52" i="15"/>
  <c r="T52" i="15"/>
  <c r="S52" i="15"/>
  <c r="K52" i="15"/>
  <c r="F52" i="15"/>
  <c r="E52" i="15"/>
  <c r="L52" i="15" s="1"/>
  <c r="D52" i="15"/>
  <c r="U52" i="15" s="1"/>
  <c r="B52" i="15"/>
  <c r="Y52" i="15" s="1"/>
  <c r="A52" i="15"/>
  <c r="T51" i="15"/>
  <c r="S51" i="15"/>
  <c r="Q51" i="15"/>
  <c r="P51" i="15"/>
  <c r="O51" i="15"/>
  <c r="N51" i="15"/>
  <c r="L51" i="15"/>
  <c r="K51" i="15"/>
  <c r="I51" i="15"/>
  <c r="F51" i="15"/>
  <c r="E51" i="15"/>
  <c r="M51" i="15" s="1"/>
  <c r="D51" i="15"/>
  <c r="J51" i="15" s="1"/>
  <c r="B51" i="15"/>
  <c r="Y51" i="15" s="1"/>
  <c r="A51" i="15"/>
  <c r="Y50" i="15"/>
  <c r="W50" i="15"/>
  <c r="V50" i="15"/>
  <c r="S50" i="15"/>
  <c r="Q50" i="15"/>
  <c r="P50" i="15"/>
  <c r="O50" i="15"/>
  <c r="J50" i="15"/>
  <c r="I50" i="15"/>
  <c r="H50" i="15"/>
  <c r="G50" i="15"/>
  <c r="F50" i="15"/>
  <c r="E50" i="15"/>
  <c r="N50" i="15" s="1"/>
  <c r="D50" i="15"/>
  <c r="U50" i="15" s="1"/>
  <c r="B50" i="15"/>
  <c r="A50" i="15"/>
  <c r="Y49" i="15"/>
  <c r="W49" i="15"/>
  <c r="V49" i="15"/>
  <c r="T49" i="15"/>
  <c r="S49" i="15"/>
  <c r="H49" i="15"/>
  <c r="G49" i="15"/>
  <c r="F49" i="15"/>
  <c r="E49" i="15"/>
  <c r="N49" i="15" s="1"/>
  <c r="D49" i="15"/>
  <c r="U49" i="15" s="1"/>
  <c r="B49" i="15"/>
  <c r="A49" i="15"/>
  <c r="W48" i="15"/>
  <c r="V48" i="15"/>
  <c r="T48" i="15"/>
  <c r="S48" i="15"/>
  <c r="K48" i="15"/>
  <c r="F48" i="15"/>
  <c r="E48" i="15"/>
  <c r="L48" i="15" s="1"/>
  <c r="D48" i="15"/>
  <c r="U48" i="15" s="1"/>
  <c r="B48" i="15"/>
  <c r="Y48" i="15" s="1"/>
  <c r="A48" i="15"/>
  <c r="T47" i="15"/>
  <c r="S47" i="15"/>
  <c r="Q47" i="15"/>
  <c r="P47" i="15"/>
  <c r="O47" i="15"/>
  <c r="N47" i="15"/>
  <c r="L47" i="15"/>
  <c r="K47" i="15"/>
  <c r="I47" i="15"/>
  <c r="F47" i="15"/>
  <c r="E47" i="15"/>
  <c r="M47" i="15" s="1"/>
  <c r="D47" i="15"/>
  <c r="J47" i="15" s="1"/>
  <c r="B47" i="15"/>
  <c r="Y47" i="15" s="1"/>
  <c r="A47" i="15"/>
  <c r="Y46" i="15"/>
  <c r="W46" i="15"/>
  <c r="V46" i="15"/>
  <c r="S46" i="15"/>
  <c r="Q46" i="15"/>
  <c r="P46" i="15"/>
  <c r="O46" i="15"/>
  <c r="J46" i="15"/>
  <c r="I46" i="15"/>
  <c r="H46" i="15"/>
  <c r="G46" i="15"/>
  <c r="F46" i="15"/>
  <c r="E46" i="15"/>
  <c r="N46" i="15" s="1"/>
  <c r="D46" i="15"/>
  <c r="U46" i="15" s="1"/>
  <c r="B46" i="15"/>
  <c r="A46" i="15"/>
  <c r="Y45" i="15"/>
  <c r="W45" i="15"/>
  <c r="V45" i="15"/>
  <c r="T45" i="15"/>
  <c r="S45" i="15"/>
  <c r="H45" i="15"/>
  <c r="G45" i="15"/>
  <c r="F45" i="15"/>
  <c r="E45" i="15"/>
  <c r="O45" i="15" s="1"/>
  <c r="D45" i="15"/>
  <c r="U45" i="15" s="1"/>
  <c r="B45" i="15"/>
  <c r="A45" i="15"/>
  <c r="V44" i="15"/>
  <c r="T44" i="15"/>
  <c r="S44" i="15"/>
  <c r="K44" i="15"/>
  <c r="F44" i="15"/>
  <c r="E44" i="15"/>
  <c r="M44" i="15" s="1"/>
  <c r="D44" i="15"/>
  <c r="U44" i="15" s="1"/>
  <c r="B44" i="15"/>
  <c r="Y44" i="15" s="1"/>
  <c r="A44" i="15"/>
  <c r="T43" i="15"/>
  <c r="S43" i="15"/>
  <c r="Q43" i="15"/>
  <c r="P43" i="15"/>
  <c r="O43" i="15"/>
  <c r="N43" i="15"/>
  <c r="L43" i="15"/>
  <c r="K43" i="15"/>
  <c r="J43" i="15"/>
  <c r="I43" i="15"/>
  <c r="F43" i="15"/>
  <c r="E43" i="15"/>
  <c r="M43" i="15" s="1"/>
  <c r="D43" i="15"/>
  <c r="H43" i="15" s="1"/>
  <c r="B43" i="15"/>
  <c r="Y43" i="15" s="1"/>
  <c r="A43" i="15"/>
  <c r="Y42" i="15"/>
  <c r="W42" i="15"/>
  <c r="V42" i="15"/>
  <c r="S42" i="15"/>
  <c r="Q42" i="15"/>
  <c r="P42" i="15"/>
  <c r="O42" i="15"/>
  <c r="J42" i="15"/>
  <c r="I42" i="15"/>
  <c r="H42" i="15"/>
  <c r="G42" i="15"/>
  <c r="F42" i="15"/>
  <c r="E42" i="15"/>
  <c r="N42" i="15" s="1"/>
  <c r="D42" i="15"/>
  <c r="U42" i="15" s="1"/>
  <c r="B42" i="15"/>
  <c r="A42" i="15"/>
  <c r="Y41" i="15"/>
  <c r="W41" i="15"/>
  <c r="V41" i="15"/>
  <c r="T41" i="15"/>
  <c r="S41" i="15"/>
  <c r="H41" i="15"/>
  <c r="G41" i="15"/>
  <c r="F41" i="15"/>
  <c r="E41" i="15"/>
  <c r="N41" i="15" s="1"/>
  <c r="D41" i="15"/>
  <c r="U41" i="15" s="1"/>
  <c r="B41" i="15"/>
  <c r="A41" i="15"/>
  <c r="V40" i="15"/>
  <c r="T40" i="15"/>
  <c r="S40" i="15"/>
  <c r="K40" i="15"/>
  <c r="F40" i="15"/>
  <c r="E40" i="15"/>
  <c r="L40" i="15" s="1"/>
  <c r="D40" i="15"/>
  <c r="U40" i="15" s="1"/>
  <c r="B40" i="15"/>
  <c r="Y40" i="15" s="1"/>
  <c r="A40" i="15"/>
  <c r="T39" i="15"/>
  <c r="S39" i="15"/>
  <c r="Q39" i="15"/>
  <c r="P39" i="15"/>
  <c r="O39" i="15"/>
  <c r="N39" i="15"/>
  <c r="L39" i="15"/>
  <c r="K39" i="15"/>
  <c r="J39" i="15"/>
  <c r="I39" i="15"/>
  <c r="F39" i="15"/>
  <c r="E39" i="15"/>
  <c r="M39" i="15" s="1"/>
  <c r="D39" i="15"/>
  <c r="H39" i="15" s="1"/>
  <c r="B39" i="15"/>
  <c r="Y39" i="15" s="1"/>
  <c r="A39" i="15"/>
  <c r="Y38" i="15"/>
  <c r="W38" i="15"/>
  <c r="V38" i="15"/>
  <c r="S38" i="15"/>
  <c r="Q38" i="15"/>
  <c r="P38" i="15"/>
  <c r="O38" i="15"/>
  <c r="J38" i="15"/>
  <c r="I38" i="15"/>
  <c r="H38" i="15"/>
  <c r="G38" i="15"/>
  <c r="F38" i="15"/>
  <c r="E38" i="15"/>
  <c r="N38" i="15" s="1"/>
  <c r="D38" i="15"/>
  <c r="U38" i="15" s="1"/>
  <c r="B38" i="15"/>
  <c r="A38" i="15"/>
  <c r="Y37" i="15"/>
  <c r="W37" i="15"/>
  <c r="V37" i="15"/>
  <c r="T37" i="15"/>
  <c r="S37" i="15"/>
  <c r="H37" i="15"/>
  <c r="G37" i="15"/>
  <c r="F37" i="15"/>
  <c r="E37" i="15"/>
  <c r="M37" i="15" s="1"/>
  <c r="D37" i="15"/>
  <c r="U37" i="15" s="1"/>
  <c r="B37" i="15"/>
  <c r="A37" i="15"/>
  <c r="V36" i="15"/>
  <c r="T36" i="15"/>
  <c r="S36" i="15"/>
  <c r="K36" i="15"/>
  <c r="F36" i="15"/>
  <c r="E36" i="15"/>
  <c r="L36" i="15" s="1"/>
  <c r="D36" i="15"/>
  <c r="U36" i="15" s="1"/>
  <c r="B36" i="15"/>
  <c r="Y36" i="15" s="1"/>
  <c r="A36" i="15"/>
  <c r="T35" i="15"/>
  <c r="S35" i="15"/>
  <c r="Q35" i="15"/>
  <c r="P35" i="15"/>
  <c r="O35" i="15"/>
  <c r="N35" i="15"/>
  <c r="L35" i="15"/>
  <c r="K35" i="15"/>
  <c r="J35" i="15"/>
  <c r="I35" i="15"/>
  <c r="G35" i="15"/>
  <c r="F35" i="15"/>
  <c r="E35" i="15"/>
  <c r="M35" i="15" s="1"/>
  <c r="D35" i="15"/>
  <c r="H35" i="15" s="1"/>
  <c r="B35" i="15"/>
  <c r="Y35" i="15" s="1"/>
  <c r="A35" i="15"/>
  <c r="Y34" i="15"/>
  <c r="W34" i="15"/>
  <c r="V34" i="15"/>
  <c r="S34" i="15"/>
  <c r="Q34" i="15"/>
  <c r="P34" i="15"/>
  <c r="O34" i="15"/>
  <c r="J34" i="15"/>
  <c r="I34" i="15"/>
  <c r="H34" i="15"/>
  <c r="G34" i="15"/>
  <c r="F34" i="15"/>
  <c r="E34" i="15"/>
  <c r="N34" i="15" s="1"/>
  <c r="D34" i="15"/>
  <c r="U34" i="15" s="1"/>
  <c r="B34" i="15"/>
  <c r="A34" i="15"/>
  <c r="Y33" i="15"/>
  <c r="W33" i="15"/>
  <c r="V33" i="15"/>
  <c r="T33" i="15"/>
  <c r="S33" i="15"/>
  <c r="H33" i="15"/>
  <c r="G33" i="15"/>
  <c r="F33" i="15"/>
  <c r="E33" i="15"/>
  <c r="N33" i="15" s="1"/>
  <c r="D33" i="15"/>
  <c r="U33" i="15" s="1"/>
  <c r="B33" i="15"/>
  <c r="A33" i="15"/>
  <c r="V32" i="15"/>
  <c r="T32" i="15"/>
  <c r="S32" i="15"/>
  <c r="K32" i="15"/>
  <c r="F32" i="15"/>
  <c r="E32" i="15"/>
  <c r="L32" i="15" s="1"/>
  <c r="D32" i="15"/>
  <c r="U32" i="15" s="1"/>
  <c r="B32" i="15"/>
  <c r="Y32" i="15" s="1"/>
  <c r="A32" i="15"/>
  <c r="T31" i="15"/>
  <c r="S31" i="15"/>
  <c r="Q31" i="15"/>
  <c r="P31" i="15"/>
  <c r="O31" i="15"/>
  <c r="N31" i="15"/>
  <c r="L31" i="15"/>
  <c r="K31" i="15"/>
  <c r="J31" i="15"/>
  <c r="I31" i="15"/>
  <c r="G31" i="15"/>
  <c r="F31" i="15"/>
  <c r="E31" i="15"/>
  <c r="M31" i="15" s="1"/>
  <c r="D31" i="15"/>
  <c r="H31" i="15" s="1"/>
  <c r="B31" i="15"/>
  <c r="Y31" i="15" s="1"/>
  <c r="A31" i="15"/>
  <c r="Y30" i="15"/>
  <c r="W30" i="15"/>
  <c r="V30" i="15"/>
  <c r="S30" i="15"/>
  <c r="Q30" i="15"/>
  <c r="P30" i="15"/>
  <c r="O30" i="15"/>
  <c r="J30" i="15"/>
  <c r="I30" i="15"/>
  <c r="H30" i="15"/>
  <c r="G30" i="15"/>
  <c r="F30" i="15"/>
  <c r="E30" i="15"/>
  <c r="N30" i="15" s="1"/>
  <c r="D30" i="15"/>
  <c r="U30" i="15" s="1"/>
  <c r="B30" i="15"/>
  <c r="A30" i="15"/>
  <c r="Y29" i="15"/>
  <c r="W29" i="15"/>
  <c r="V29" i="15"/>
  <c r="T29" i="15"/>
  <c r="S29" i="15"/>
  <c r="H29" i="15"/>
  <c r="G29" i="15"/>
  <c r="F29" i="15"/>
  <c r="E29" i="15"/>
  <c r="O29" i="15" s="1"/>
  <c r="D29" i="15"/>
  <c r="U29" i="15" s="1"/>
  <c r="B29" i="15"/>
  <c r="A29" i="15"/>
  <c r="V28" i="15"/>
  <c r="T28" i="15"/>
  <c r="S28" i="15"/>
  <c r="K28" i="15"/>
  <c r="F28" i="15"/>
  <c r="E28" i="15"/>
  <c r="M28" i="15" s="1"/>
  <c r="D28" i="15"/>
  <c r="U28" i="15" s="1"/>
  <c r="B28" i="15"/>
  <c r="Y28" i="15" s="1"/>
  <c r="A28" i="15"/>
  <c r="T27" i="15"/>
  <c r="S27" i="15"/>
  <c r="Q27" i="15"/>
  <c r="P27" i="15"/>
  <c r="O27" i="15"/>
  <c r="N27" i="15"/>
  <c r="L27" i="15"/>
  <c r="K27" i="15"/>
  <c r="J27" i="15"/>
  <c r="I27" i="15"/>
  <c r="H27" i="15"/>
  <c r="G27" i="15"/>
  <c r="F27" i="15"/>
  <c r="E27" i="15"/>
  <c r="M27" i="15" s="1"/>
  <c r="D27" i="15"/>
  <c r="W27" i="15" s="1"/>
  <c r="B27" i="15"/>
  <c r="Y27" i="15" s="1"/>
  <c r="A27" i="15"/>
  <c r="Y26" i="15"/>
  <c r="W26" i="15"/>
  <c r="V26" i="15"/>
  <c r="S26" i="15"/>
  <c r="Q26" i="15"/>
  <c r="P26" i="15"/>
  <c r="O26" i="15"/>
  <c r="J26" i="15"/>
  <c r="I26" i="15"/>
  <c r="H26" i="15"/>
  <c r="G26" i="15"/>
  <c r="F26" i="15"/>
  <c r="E26" i="15"/>
  <c r="N26" i="15" s="1"/>
  <c r="D26" i="15"/>
  <c r="U26" i="15" s="1"/>
  <c r="B26" i="15"/>
  <c r="A26" i="15"/>
  <c r="Y25" i="15"/>
  <c r="W25" i="15"/>
  <c r="V25" i="15"/>
  <c r="T25" i="15"/>
  <c r="S25" i="15"/>
  <c r="G25" i="15"/>
  <c r="F25" i="15"/>
  <c r="E25" i="15"/>
  <c r="N25" i="15" s="1"/>
  <c r="D25" i="15"/>
  <c r="U25" i="15" s="1"/>
  <c r="B25" i="15"/>
  <c r="A25" i="15"/>
  <c r="V24" i="15"/>
  <c r="T24" i="15"/>
  <c r="S24" i="15"/>
  <c r="K24" i="15"/>
  <c r="F24" i="15"/>
  <c r="E24" i="15"/>
  <c r="L24" i="15" s="1"/>
  <c r="D24" i="15"/>
  <c r="U24" i="15" s="1"/>
  <c r="B24" i="15"/>
  <c r="Y24" i="15" s="1"/>
  <c r="A24" i="15"/>
  <c r="T23" i="15"/>
  <c r="S23" i="15"/>
  <c r="Q23" i="15"/>
  <c r="P23" i="15"/>
  <c r="O23" i="15"/>
  <c r="N23" i="15"/>
  <c r="L23" i="15"/>
  <c r="K23" i="15"/>
  <c r="J23" i="15"/>
  <c r="I23" i="15"/>
  <c r="H23" i="15"/>
  <c r="G23" i="15"/>
  <c r="F23" i="15"/>
  <c r="E23" i="15"/>
  <c r="M23" i="15" s="1"/>
  <c r="D23" i="15"/>
  <c r="W23" i="15" s="1"/>
  <c r="B23" i="15"/>
  <c r="Y23" i="15" s="1"/>
  <c r="A23" i="15"/>
  <c r="Y22" i="15"/>
  <c r="W22" i="15"/>
  <c r="V22" i="15"/>
  <c r="S22" i="15"/>
  <c r="Q22" i="15"/>
  <c r="P22" i="15"/>
  <c r="O22" i="15"/>
  <c r="J22" i="15"/>
  <c r="I22" i="15"/>
  <c r="H22" i="15"/>
  <c r="G22" i="15"/>
  <c r="F22" i="15"/>
  <c r="E22" i="15"/>
  <c r="N22" i="15" s="1"/>
  <c r="D22" i="15"/>
  <c r="U22" i="15" s="1"/>
  <c r="B22" i="15"/>
  <c r="A22" i="15"/>
  <c r="Y21" i="15"/>
  <c r="W21" i="15"/>
  <c r="V21" i="15"/>
  <c r="T21" i="15"/>
  <c r="S21" i="15"/>
  <c r="G21" i="15"/>
  <c r="F21" i="15"/>
  <c r="E21" i="15"/>
  <c r="N21" i="15" s="1"/>
  <c r="D21" i="15"/>
  <c r="U21" i="15" s="1"/>
  <c r="B21" i="15"/>
  <c r="A21" i="15"/>
  <c r="V20" i="15"/>
  <c r="T20" i="15"/>
  <c r="S20" i="15"/>
  <c r="K20" i="15"/>
  <c r="F20" i="15"/>
  <c r="E20" i="15"/>
  <c r="L20" i="15" s="1"/>
  <c r="D20" i="15"/>
  <c r="U20" i="15" s="1"/>
  <c r="B20" i="15"/>
  <c r="Y20" i="15" s="1"/>
  <c r="A20" i="15"/>
  <c r="T19" i="15"/>
  <c r="S19" i="15"/>
  <c r="Q19" i="15"/>
  <c r="P19" i="15"/>
  <c r="O19" i="15"/>
  <c r="N19" i="15"/>
  <c r="L19" i="15"/>
  <c r="K19" i="15"/>
  <c r="J19" i="15"/>
  <c r="I19" i="15"/>
  <c r="H19" i="15"/>
  <c r="G19" i="15"/>
  <c r="F19" i="15"/>
  <c r="E19" i="15"/>
  <c r="M19" i="15" s="1"/>
  <c r="D19" i="15"/>
  <c r="W19" i="15" s="1"/>
  <c r="B19" i="15"/>
  <c r="Y19" i="15" s="1"/>
  <c r="A19" i="15"/>
  <c r="Y18" i="15"/>
  <c r="W18" i="15"/>
  <c r="V18" i="15"/>
  <c r="S18" i="15"/>
  <c r="Q18" i="15"/>
  <c r="P18" i="15"/>
  <c r="O18" i="15"/>
  <c r="J18" i="15"/>
  <c r="I18" i="15"/>
  <c r="H18" i="15"/>
  <c r="G18" i="15"/>
  <c r="F18" i="15"/>
  <c r="E18" i="15"/>
  <c r="N18" i="15" s="1"/>
  <c r="D18" i="15"/>
  <c r="U18" i="15" s="1"/>
  <c r="B18" i="15"/>
  <c r="A18" i="15"/>
  <c r="Y17" i="15"/>
  <c r="W17" i="15"/>
  <c r="V17" i="15"/>
  <c r="T17" i="15"/>
  <c r="S17" i="15"/>
  <c r="G17" i="15"/>
  <c r="F17" i="15"/>
  <c r="E17" i="15"/>
  <c r="N17" i="15" s="1"/>
  <c r="D17" i="15"/>
  <c r="U17" i="15" s="1"/>
  <c r="B17" i="15"/>
  <c r="A17" i="15"/>
  <c r="V16" i="15"/>
  <c r="T16" i="15"/>
  <c r="S16" i="15"/>
  <c r="K16" i="15"/>
  <c r="F16" i="15"/>
  <c r="E16" i="15"/>
  <c r="L16" i="15" s="1"/>
  <c r="D16" i="15"/>
  <c r="U16" i="15" s="1"/>
  <c r="B16" i="15"/>
  <c r="Y16" i="15" s="1"/>
  <c r="A16" i="15"/>
  <c r="T15" i="15"/>
  <c r="S15" i="15"/>
  <c r="Q15" i="15"/>
  <c r="P15" i="15"/>
  <c r="O15" i="15"/>
  <c r="N15" i="15"/>
  <c r="L15" i="15"/>
  <c r="K15" i="15"/>
  <c r="J15" i="15"/>
  <c r="I15" i="15"/>
  <c r="H15" i="15"/>
  <c r="G15" i="15"/>
  <c r="F15" i="15"/>
  <c r="E15" i="15"/>
  <c r="M15" i="15" s="1"/>
  <c r="D15" i="15"/>
  <c r="W15" i="15" s="1"/>
  <c r="B15" i="15"/>
  <c r="Y15" i="15" s="1"/>
  <c r="A15" i="15"/>
  <c r="Y14" i="15"/>
  <c r="W14" i="15"/>
  <c r="V14" i="15"/>
  <c r="S14" i="15"/>
  <c r="Q14" i="15"/>
  <c r="P14" i="15"/>
  <c r="O14" i="15"/>
  <c r="J14" i="15"/>
  <c r="I14" i="15"/>
  <c r="H14" i="15"/>
  <c r="G14" i="15"/>
  <c r="F14" i="15"/>
  <c r="E14" i="15"/>
  <c r="N14" i="15" s="1"/>
  <c r="D14" i="15"/>
  <c r="U14" i="15" s="1"/>
  <c r="B14" i="15"/>
  <c r="A14" i="15"/>
  <c r="Y13" i="15"/>
  <c r="W13" i="15"/>
  <c r="V13" i="15"/>
  <c r="T13" i="15"/>
  <c r="S13" i="15"/>
  <c r="G13" i="15"/>
  <c r="F13" i="15"/>
  <c r="E13" i="15"/>
  <c r="N13" i="15" s="1"/>
  <c r="D13" i="15"/>
  <c r="U13" i="15" s="1"/>
  <c r="B13" i="15"/>
  <c r="A13" i="15"/>
  <c r="V12" i="15"/>
  <c r="T12" i="15"/>
  <c r="S12" i="15"/>
  <c r="K12" i="15"/>
  <c r="F12" i="15"/>
  <c r="E12" i="15"/>
  <c r="L12" i="15" s="1"/>
  <c r="D12" i="15"/>
  <c r="U12" i="15" s="1"/>
  <c r="B12" i="15"/>
  <c r="Y12" i="15" s="1"/>
  <c r="A12" i="15"/>
  <c r="T11" i="15"/>
  <c r="S11" i="15"/>
  <c r="Q11" i="15"/>
  <c r="P11" i="15"/>
  <c r="O11" i="15"/>
  <c r="N11" i="15"/>
  <c r="L11" i="15"/>
  <c r="K11" i="15"/>
  <c r="J11" i="15"/>
  <c r="I11" i="15"/>
  <c r="H11" i="15"/>
  <c r="G11" i="15"/>
  <c r="F11" i="15"/>
  <c r="E11" i="15"/>
  <c r="M11" i="15" s="1"/>
  <c r="D11" i="15"/>
  <c r="W11" i="15" s="1"/>
  <c r="B11" i="15"/>
  <c r="Y11" i="15" s="1"/>
  <c r="A11" i="15"/>
  <c r="Y10" i="15"/>
  <c r="W10" i="15"/>
  <c r="V10" i="15"/>
  <c r="S10" i="15"/>
  <c r="Q10" i="15"/>
  <c r="P10" i="15"/>
  <c r="O10" i="15"/>
  <c r="J10" i="15"/>
  <c r="I10" i="15"/>
  <c r="H10" i="15"/>
  <c r="G10" i="15"/>
  <c r="F10" i="15"/>
  <c r="E10" i="15"/>
  <c r="N10" i="15" s="1"/>
  <c r="D10" i="15"/>
  <c r="U10" i="15" s="1"/>
  <c r="B10" i="15"/>
  <c r="A10" i="15"/>
  <c r="Y9" i="15"/>
  <c r="W9" i="15"/>
  <c r="V9" i="15"/>
  <c r="T9" i="15"/>
  <c r="S9" i="15"/>
  <c r="G9" i="15"/>
  <c r="F9" i="15"/>
  <c r="E9" i="15"/>
  <c r="N9" i="15" s="1"/>
  <c r="D9" i="15"/>
  <c r="U9" i="15" s="1"/>
  <c r="B9" i="15"/>
  <c r="A9" i="15"/>
  <c r="V8" i="15"/>
  <c r="T8" i="15"/>
  <c r="S8" i="15"/>
  <c r="K8" i="15"/>
  <c r="F8" i="15"/>
  <c r="E8" i="15"/>
  <c r="L8" i="15" s="1"/>
  <c r="D8" i="15"/>
  <c r="U8" i="15" s="1"/>
  <c r="B8" i="15"/>
  <c r="Y8" i="15" s="1"/>
  <c r="A8" i="15"/>
  <c r="T7" i="15"/>
  <c r="S7" i="15"/>
  <c r="Q7" i="15"/>
  <c r="P7" i="15"/>
  <c r="O7" i="15"/>
  <c r="N7" i="15"/>
  <c r="L7" i="15"/>
  <c r="K7" i="15"/>
  <c r="J7" i="15"/>
  <c r="I7" i="15"/>
  <c r="H7" i="15"/>
  <c r="G7" i="15"/>
  <c r="F7" i="15"/>
  <c r="E7" i="15"/>
  <c r="M7" i="15" s="1"/>
  <c r="D7" i="15"/>
  <c r="W7" i="15" s="1"/>
  <c r="B7" i="15"/>
  <c r="Y7" i="15" s="1"/>
  <c r="A7" i="15"/>
  <c r="Y6" i="15"/>
  <c r="W6" i="15"/>
  <c r="V6" i="15"/>
  <c r="S6" i="15"/>
  <c r="Q6" i="15"/>
  <c r="P6" i="15"/>
  <c r="O6" i="15"/>
  <c r="J6" i="15"/>
  <c r="I6" i="15"/>
  <c r="H6" i="15"/>
  <c r="G6" i="15"/>
  <c r="F6" i="15"/>
  <c r="E6" i="15"/>
  <c r="N6" i="15" s="1"/>
  <c r="D6" i="15"/>
  <c r="U6" i="15" s="1"/>
  <c r="B6" i="15"/>
  <c r="A6" i="15"/>
  <c r="Y5" i="15"/>
  <c r="W5" i="15"/>
  <c r="V5" i="15"/>
  <c r="T5" i="15"/>
  <c r="S5" i="15"/>
  <c r="G5" i="15"/>
  <c r="F5" i="15"/>
  <c r="E5" i="15"/>
  <c r="N5" i="15" s="1"/>
  <c r="D5" i="15"/>
  <c r="U5" i="15" s="1"/>
  <c r="B5" i="15"/>
  <c r="A5" i="15"/>
  <c r="T4" i="15"/>
  <c r="S4" i="15"/>
  <c r="L4" i="15"/>
  <c r="K4" i="15"/>
  <c r="F4" i="15"/>
  <c r="E4" i="15"/>
  <c r="Q4" i="15" s="1"/>
  <c r="D4" i="15"/>
  <c r="U4" i="15" s="1"/>
  <c r="B4" i="15"/>
  <c r="Y4" i="15" s="1"/>
  <c r="A4" i="15"/>
  <c r="T3" i="15"/>
  <c r="S3" i="15"/>
  <c r="Q3" i="15"/>
  <c r="P3" i="15"/>
  <c r="O3" i="15"/>
  <c r="N3" i="15"/>
  <c r="L3" i="15"/>
  <c r="K3" i="15"/>
  <c r="J3" i="15"/>
  <c r="I3" i="15"/>
  <c r="H3" i="15"/>
  <c r="G3" i="15"/>
  <c r="F3" i="15"/>
  <c r="E3" i="15"/>
  <c r="M3" i="15" s="1"/>
  <c r="D3" i="15"/>
  <c r="W3" i="15" s="1"/>
  <c r="B3" i="15"/>
  <c r="Y3" i="15" s="1"/>
  <c r="A3" i="15"/>
  <c r="Y2" i="15"/>
  <c r="W2" i="15"/>
  <c r="V2" i="15"/>
  <c r="S2" i="15"/>
  <c r="Q2" i="15"/>
  <c r="P2" i="15"/>
  <c r="O2" i="15"/>
  <c r="J2" i="15"/>
  <c r="I2" i="15"/>
  <c r="H2" i="15"/>
  <c r="G2" i="15"/>
  <c r="F2" i="15"/>
  <c r="E2" i="15"/>
  <c r="N2" i="15" s="1"/>
  <c r="D2" i="15"/>
  <c r="U2" i="15" s="1"/>
  <c r="B2" i="15"/>
  <c r="A2" i="15"/>
  <c r="M5" i="15" l="1"/>
  <c r="O5" i="15"/>
  <c r="M8" i="15"/>
  <c r="O9" i="15"/>
  <c r="M12" i="15"/>
  <c r="M20" i="15"/>
  <c r="M32" i="15"/>
  <c r="O33" i="15"/>
  <c r="N4" i="15"/>
  <c r="W4" i="15"/>
  <c r="H5" i="15"/>
  <c r="P5" i="15"/>
  <c r="U11" i="15"/>
  <c r="N12" i="15"/>
  <c r="W12" i="15"/>
  <c r="H13" i="15"/>
  <c r="P13" i="15"/>
  <c r="U19" i="15"/>
  <c r="N20" i="15"/>
  <c r="W20" i="15"/>
  <c r="H21" i="15"/>
  <c r="P21" i="15"/>
  <c r="U27" i="15"/>
  <c r="N28" i="15"/>
  <c r="W28" i="15"/>
  <c r="P29" i="15"/>
  <c r="U35" i="15"/>
  <c r="N36" i="15"/>
  <c r="W36" i="15"/>
  <c r="P37" i="15"/>
  <c r="N44" i="15"/>
  <c r="W44" i="15"/>
  <c r="U47" i="15"/>
  <c r="N48" i="15"/>
  <c r="P49" i="15"/>
  <c r="U51" i="15"/>
  <c r="N56" i="15"/>
  <c r="U59" i="15"/>
  <c r="N60" i="15"/>
  <c r="P61" i="15"/>
  <c r="U63" i="15"/>
  <c r="N64" i="15"/>
  <c r="P65" i="15"/>
  <c r="U67" i="15"/>
  <c r="N68" i="15"/>
  <c r="P69" i="15"/>
  <c r="U71" i="15"/>
  <c r="N72" i="15"/>
  <c r="P73" i="15"/>
  <c r="U75" i="15"/>
  <c r="N76" i="15"/>
  <c r="P77" i="15"/>
  <c r="U79" i="15"/>
  <c r="N80" i="15"/>
  <c r="P81" i="15"/>
  <c r="G83" i="15"/>
  <c r="G85" i="15"/>
  <c r="W88" i="15"/>
  <c r="W90" i="15"/>
  <c r="N92" i="15"/>
  <c r="I93" i="15"/>
  <c r="N94" i="15"/>
  <c r="K95" i="15"/>
  <c r="O96" i="15"/>
  <c r="P98" i="15"/>
  <c r="G100" i="15"/>
  <c r="H102" i="15"/>
  <c r="P106" i="15"/>
  <c r="G109" i="15"/>
  <c r="J110" i="15"/>
  <c r="G110" i="15"/>
  <c r="J114" i="15"/>
  <c r="H114" i="15"/>
  <c r="G114" i="15"/>
  <c r="K118" i="15"/>
  <c r="J122" i="15"/>
  <c r="H122" i="15"/>
  <c r="G122" i="15"/>
  <c r="K126" i="15"/>
  <c r="J130" i="15"/>
  <c r="H130" i="15"/>
  <c r="G130" i="15"/>
  <c r="L135" i="15"/>
  <c r="K135" i="15"/>
  <c r="Q135" i="15"/>
  <c r="P135" i="15"/>
  <c r="Q138" i="15"/>
  <c r="P138" i="15"/>
  <c r="O138" i="15"/>
  <c r="I141" i="15"/>
  <c r="L151" i="15"/>
  <c r="K151" i="15"/>
  <c r="Q151" i="15"/>
  <c r="P151" i="15"/>
  <c r="N170" i="15"/>
  <c r="L170" i="15"/>
  <c r="Q170" i="15"/>
  <c r="P170" i="15"/>
  <c r="O170" i="15"/>
  <c r="M171" i="15"/>
  <c r="P179" i="15"/>
  <c r="N179" i="15"/>
  <c r="L179" i="15"/>
  <c r="K179" i="15"/>
  <c r="Q179" i="15"/>
  <c r="M25" i="15"/>
  <c r="M33" i="15"/>
  <c r="M4" i="15"/>
  <c r="V4" i="15"/>
  <c r="O13" i="15"/>
  <c r="O21" i="15"/>
  <c r="M40" i="15"/>
  <c r="O41" i="15"/>
  <c r="M52" i="15"/>
  <c r="O53" i="15"/>
  <c r="U7" i="15"/>
  <c r="N8" i="15"/>
  <c r="W8" i="15"/>
  <c r="H9" i="15"/>
  <c r="P9" i="15"/>
  <c r="U15" i="15"/>
  <c r="N16" i="15"/>
  <c r="W16" i="15"/>
  <c r="H17" i="15"/>
  <c r="P17" i="15"/>
  <c r="U23" i="15"/>
  <c r="N24" i="15"/>
  <c r="W24" i="15"/>
  <c r="H25" i="15"/>
  <c r="P25" i="15"/>
  <c r="U31" i="15"/>
  <c r="N32" i="15"/>
  <c r="W32" i="15"/>
  <c r="P33" i="15"/>
  <c r="U39" i="15"/>
  <c r="N40" i="15"/>
  <c r="W40" i="15"/>
  <c r="P41" i="15"/>
  <c r="U43" i="15"/>
  <c r="P45" i="15"/>
  <c r="N52" i="15"/>
  <c r="P53" i="15"/>
  <c r="U55" i="15"/>
  <c r="P57" i="15"/>
  <c r="K2" i="15"/>
  <c r="T2" i="15"/>
  <c r="V3" i="15"/>
  <c r="G4" i="15"/>
  <c r="O4" i="15"/>
  <c r="I5" i="15"/>
  <c r="Q5" i="15"/>
  <c r="K6" i="15"/>
  <c r="T6" i="15"/>
  <c r="V7" i="15"/>
  <c r="G8" i="15"/>
  <c r="O8" i="15"/>
  <c r="I9" i="15"/>
  <c r="Q9" i="15"/>
  <c r="K10" i="15"/>
  <c r="T10" i="15"/>
  <c r="V11" i="15"/>
  <c r="G12" i="15"/>
  <c r="O12" i="15"/>
  <c r="I13" i="15"/>
  <c r="Q13" i="15"/>
  <c r="K14" i="15"/>
  <c r="T14" i="15"/>
  <c r="V15" i="15"/>
  <c r="G16" i="15"/>
  <c r="O16" i="15"/>
  <c r="I17" i="15"/>
  <c r="Q17" i="15"/>
  <c r="K18" i="15"/>
  <c r="T18" i="15"/>
  <c r="V19" i="15"/>
  <c r="G20" i="15"/>
  <c r="O20" i="15"/>
  <c r="I21" i="15"/>
  <c r="Q21" i="15"/>
  <c r="K22" i="15"/>
  <c r="T22" i="15"/>
  <c r="V23" i="15"/>
  <c r="G24" i="15"/>
  <c r="O24" i="15"/>
  <c r="I25" i="15"/>
  <c r="Q25" i="15"/>
  <c r="K26" i="15"/>
  <c r="T26" i="15"/>
  <c r="V27" i="15"/>
  <c r="G28" i="15"/>
  <c r="O28" i="15"/>
  <c r="I29" i="15"/>
  <c r="Q29" i="15"/>
  <c r="K30" i="15"/>
  <c r="T30" i="15"/>
  <c r="V31" i="15"/>
  <c r="G32" i="15"/>
  <c r="O32" i="15"/>
  <c r="I33" i="15"/>
  <c r="Q33" i="15"/>
  <c r="K34" i="15"/>
  <c r="T34" i="15"/>
  <c r="V35" i="15"/>
  <c r="G36" i="15"/>
  <c r="O36" i="15"/>
  <c r="I37" i="15"/>
  <c r="Q37" i="15"/>
  <c r="K38" i="15"/>
  <c r="T38" i="15"/>
  <c r="V39" i="15"/>
  <c r="G40" i="15"/>
  <c r="O40" i="15"/>
  <c r="I41" i="15"/>
  <c r="Q41" i="15"/>
  <c r="K42" i="15"/>
  <c r="T42" i="15"/>
  <c r="V43" i="15"/>
  <c r="G44" i="15"/>
  <c r="O44" i="15"/>
  <c r="I45" i="15"/>
  <c r="Q45" i="15"/>
  <c r="K46" i="15"/>
  <c r="T46" i="15"/>
  <c r="V47" i="15"/>
  <c r="G48" i="15"/>
  <c r="O48" i="15"/>
  <c r="I49" i="15"/>
  <c r="Q49" i="15"/>
  <c r="K50" i="15"/>
  <c r="T50" i="15"/>
  <c r="V51" i="15"/>
  <c r="G52" i="15"/>
  <c r="O52" i="15"/>
  <c r="I53" i="15"/>
  <c r="Q53" i="15"/>
  <c r="K54" i="15"/>
  <c r="T54" i="15"/>
  <c r="V55" i="15"/>
  <c r="G56" i="15"/>
  <c r="O56" i="15"/>
  <c r="I57" i="15"/>
  <c r="Q57" i="15"/>
  <c r="K58" i="15"/>
  <c r="T58" i="15"/>
  <c r="V59" i="15"/>
  <c r="G60" i="15"/>
  <c r="O60" i="15"/>
  <c r="I61" i="15"/>
  <c r="Q61" i="15"/>
  <c r="K62" i="15"/>
  <c r="T62" i="15"/>
  <c r="V63" i="15"/>
  <c r="G64" i="15"/>
  <c r="O64" i="15"/>
  <c r="I65" i="15"/>
  <c r="Q65" i="15"/>
  <c r="K66" i="15"/>
  <c r="T66" i="15"/>
  <c r="V67" i="15"/>
  <c r="G68" i="15"/>
  <c r="O68" i="15"/>
  <c r="I69" i="15"/>
  <c r="Q69" i="15"/>
  <c r="K70" i="15"/>
  <c r="T70" i="15"/>
  <c r="V71" i="15"/>
  <c r="G72" i="15"/>
  <c r="O72" i="15"/>
  <c r="I73" i="15"/>
  <c r="Q73" i="15"/>
  <c r="K74" i="15"/>
  <c r="T74" i="15"/>
  <c r="V75" i="15"/>
  <c r="G76" i="15"/>
  <c r="O76" i="15"/>
  <c r="I77" i="15"/>
  <c r="Q77" i="15"/>
  <c r="K78" i="15"/>
  <c r="T78" i="15"/>
  <c r="V79" i="15"/>
  <c r="G80" i="15"/>
  <c r="O80" i="15"/>
  <c r="I81" i="15"/>
  <c r="Q81" i="15"/>
  <c r="L82" i="15"/>
  <c r="V82" i="15"/>
  <c r="H83" i="15"/>
  <c r="M84" i="15"/>
  <c r="W84" i="15"/>
  <c r="H85" i="15"/>
  <c r="M86" i="15"/>
  <c r="W86" i="15"/>
  <c r="J87" i="15"/>
  <c r="T87" i="15"/>
  <c r="N88" i="15"/>
  <c r="I89" i="15"/>
  <c r="N90" i="15"/>
  <c r="K91" i="15"/>
  <c r="U91" i="15"/>
  <c r="O92" i="15"/>
  <c r="J93" i="15"/>
  <c r="T93" i="15"/>
  <c r="P94" i="15"/>
  <c r="L95" i="15"/>
  <c r="V95" i="15"/>
  <c r="G96" i="15"/>
  <c r="P96" i="15"/>
  <c r="U97" i="15"/>
  <c r="H98" i="15"/>
  <c r="Q98" i="15"/>
  <c r="M99" i="15"/>
  <c r="W99" i="15"/>
  <c r="H100" i="15"/>
  <c r="Q100" i="15"/>
  <c r="W101" i="15"/>
  <c r="I102" i="15"/>
  <c r="L103" i="15"/>
  <c r="Q103" i="15"/>
  <c r="O103" i="15"/>
  <c r="L104" i="15"/>
  <c r="J105" i="15"/>
  <c r="T105" i="15"/>
  <c r="Q106" i="15"/>
  <c r="J108" i="15"/>
  <c r="I109" i="15"/>
  <c r="P110" i="15"/>
  <c r="M111" i="15"/>
  <c r="I112" i="15"/>
  <c r="U112" i="15"/>
  <c r="G113" i="15"/>
  <c r="P114" i="15"/>
  <c r="O114" i="15"/>
  <c r="L115" i="15"/>
  <c r="Q115" i="15"/>
  <c r="O115" i="15"/>
  <c r="M116" i="15"/>
  <c r="L118" i="15"/>
  <c r="G121" i="15"/>
  <c r="P122" i="15"/>
  <c r="O122" i="15"/>
  <c r="L123" i="15"/>
  <c r="Q123" i="15"/>
  <c r="O123" i="15"/>
  <c r="M124" i="15"/>
  <c r="L126" i="15"/>
  <c r="G129" i="15"/>
  <c r="P130" i="15"/>
  <c r="O130" i="15"/>
  <c r="L131" i="15"/>
  <c r="Q131" i="15"/>
  <c r="O131" i="15"/>
  <c r="H133" i="15"/>
  <c r="G133" i="15"/>
  <c r="W133" i="15"/>
  <c r="V133" i="15"/>
  <c r="J134" i="15"/>
  <c r="I134" i="15"/>
  <c r="H134" i="15"/>
  <c r="G134" i="15"/>
  <c r="T134" i="15"/>
  <c r="V138" i="15"/>
  <c r="J141" i="15"/>
  <c r="T141" i="15"/>
  <c r="L142" i="15"/>
  <c r="M143" i="15"/>
  <c r="H149" i="15"/>
  <c r="G149" i="15"/>
  <c r="W149" i="15"/>
  <c r="V149" i="15"/>
  <c r="J150" i="15"/>
  <c r="I150" i="15"/>
  <c r="H150" i="15"/>
  <c r="G150" i="15"/>
  <c r="T150" i="15"/>
  <c r="K154" i="15"/>
  <c r="O155" i="15"/>
  <c r="J157" i="15"/>
  <c r="H157" i="15"/>
  <c r="G157" i="15"/>
  <c r="W157" i="15"/>
  <c r="V157" i="15"/>
  <c r="L158" i="15"/>
  <c r="Q158" i="15"/>
  <c r="P158" i="15"/>
  <c r="O158" i="15"/>
  <c r="N166" i="15"/>
  <c r="L166" i="15"/>
  <c r="Q166" i="15"/>
  <c r="P166" i="15"/>
  <c r="O166" i="15"/>
  <c r="M167" i="15"/>
  <c r="P175" i="15"/>
  <c r="N175" i="15"/>
  <c r="L175" i="15"/>
  <c r="K175" i="15"/>
  <c r="Q175" i="15"/>
  <c r="P191" i="15"/>
  <c r="O191" i="15"/>
  <c r="N191" i="15"/>
  <c r="L191" i="15"/>
  <c r="K191" i="15"/>
  <c r="Q191" i="15"/>
  <c r="M9" i="15"/>
  <c r="M16" i="15"/>
  <c r="O17" i="15"/>
  <c r="M24" i="15"/>
  <c r="O25" i="15"/>
  <c r="M36" i="15"/>
  <c r="O37" i="15"/>
  <c r="M48" i="15"/>
  <c r="O49" i="15"/>
  <c r="U3" i="15"/>
  <c r="L2" i="15"/>
  <c r="H4" i="15"/>
  <c r="P4" i="15"/>
  <c r="J5" i="15"/>
  <c r="L6" i="15"/>
  <c r="H8" i="15"/>
  <c r="P8" i="15"/>
  <c r="J9" i="15"/>
  <c r="L10" i="15"/>
  <c r="H12" i="15"/>
  <c r="P12" i="15"/>
  <c r="J13" i="15"/>
  <c r="L14" i="15"/>
  <c r="H16" i="15"/>
  <c r="P16" i="15"/>
  <c r="J17" i="15"/>
  <c r="L18" i="15"/>
  <c r="H20" i="15"/>
  <c r="P20" i="15"/>
  <c r="J21" i="15"/>
  <c r="L22" i="15"/>
  <c r="H24" i="15"/>
  <c r="P24" i="15"/>
  <c r="J25" i="15"/>
  <c r="L26" i="15"/>
  <c r="H28" i="15"/>
  <c r="P28" i="15"/>
  <c r="J29" i="15"/>
  <c r="L30" i="15"/>
  <c r="W31" i="15"/>
  <c r="H32" i="15"/>
  <c r="P32" i="15"/>
  <c r="J33" i="15"/>
  <c r="L34" i="15"/>
  <c r="W35" i="15"/>
  <c r="H36" i="15"/>
  <c r="P36" i="15"/>
  <c r="J37" i="15"/>
  <c r="L38" i="15"/>
  <c r="W39" i="15"/>
  <c r="H40" i="15"/>
  <c r="P40" i="15"/>
  <c r="J41" i="15"/>
  <c r="L42" i="15"/>
  <c r="W43" i="15"/>
  <c r="H44" i="15"/>
  <c r="P44" i="15"/>
  <c r="J45" i="15"/>
  <c r="L46" i="15"/>
  <c r="W47" i="15"/>
  <c r="H48" i="15"/>
  <c r="P48" i="15"/>
  <c r="J49" i="15"/>
  <c r="L50" i="15"/>
  <c r="W51" i="15"/>
  <c r="H52" i="15"/>
  <c r="P52" i="15"/>
  <c r="J53" i="15"/>
  <c r="L54" i="15"/>
  <c r="W55" i="15"/>
  <c r="H56" i="15"/>
  <c r="P56" i="15"/>
  <c r="J57" i="15"/>
  <c r="L58" i="15"/>
  <c r="W59" i="15"/>
  <c r="H60" i="15"/>
  <c r="P60" i="15"/>
  <c r="J61" i="15"/>
  <c r="L62" i="15"/>
  <c r="W63" i="15"/>
  <c r="H64" i="15"/>
  <c r="P64" i="15"/>
  <c r="J65" i="15"/>
  <c r="L66" i="15"/>
  <c r="W67" i="15"/>
  <c r="H68" i="15"/>
  <c r="P68" i="15"/>
  <c r="J69" i="15"/>
  <c r="L70" i="15"/>
  <c r="W71" i="15"/>
  <c r="H72" i="15"/>
  <c r="P72" i="15"/>
  <c r="J73" i="15"/>
  <c r="L74" i="15"/>
  <c r="W75" i="15"/>
  <c r="H76" i="15"/>
  <c r="P76" i="15"/>
  <c r="J77" i="15"/>
  <c r="L78" i="15"/>
  <c r="W79" i="15"/>
  <c r="H80" i="15"/>
  <c r="P80" i="15"/>
  <c r="J81" i="15"/>
  <c r="M82" i="15"/>
  <c r="W82" i="15"/>
  <c r="J83" i="15"/>
  <c r="T83" i="15"/>
  <c r="N84" i="15"/>
  <c r="I85" i="15"/>
  <c r="N86" i="15"/>
  <c r="K87" i="15"/>
  <c r="U87" i="15"/>
  <c r="J89" i="15"/>
  <c r="T89" i="15"/>
  <c r="L91" i="15"/>
  <c r="V91" i="15"/>
  <c r="G92" i="15"/>
  <c r="P92" i="15"/>
  <c r="U93" i="15"/>
  <c r="H94" i="15"/>
  <c r="Q94" i="15"/>
  <c r="M95" i="15"/>
  <c r="W95" i="15"/>
  <c r="H96" i="15"/>
  <c r="Q96" i="15"/>
  <c r="W97" i="15"/>
  <c r="I98" i="15"/>
  <c r="N99" i="15"/>
  <c r="I100" i="15"/>
  <c r="J102" i="15"/>
  <c r="T102" i="15"/>
  <c r="W104" i="15"/>
  <c r="T104" i="15"/>
  <c r="H106" i="15"/>
  <c r="L107" i="15"/>
  <c r="Q107" i="15"/>
  <c r="O107" i="15"/>
  <c r="J109" i="15"/>
  <c r="T109" i="15"/>
  <c r="J112" i="15"/>
  <c r="I113" i="15"/>
  <c r="T114" i="15"/>
  <c r="H117" i="15"/>
  <c r="W117" i="15"/>
  <c r="V117" i="15"/>
  <c r="M118" i="15"/>
  <c r="K119" i="15"/>
  <c r="I121" i="15"/>
  <c r="T122" i="15"/>
  <c r="H125" i="15"/>
  <c r="W125" i="15"/>
  <c r="V125" i="15"/>
  <c r="M126" i="15"/>
  <c r="K127" i="15"/>
  <c r="I129" i="15"/>
  <c r="T130" i="15"/>
  <c r="Q134" i="15"/>
  <c r="P134" i="15"/>
  <c r="O134" i="15"/>
  <c r="I137" i="15"/>
  <c r="K138" i="15"/>
  <c r="N143" i="15"/>
  <c r="L147" i="15"/>
  <c r="K147" i="15"/>
  <c r="Q147" i="15"/>
  <c r="P147" i="15"/>
  <c r="Q150" i="15"/>
  <c r="P150" i="15"/>
  <c r="O150" i="15"/>
  <c r="I153" i="15"/>
  <c r="T153" i="15"/>
  <c r="M154" i="15"/>
  <c r="M159" i="15"/>
  <c r="N162" i="15"/>
  <c r="L162" i="15"/>
  <c r="Q162" i="15"/>
  <c r="P162" i="15"/>
  <c r="O162" i="15"/>
  <c r="M163" i="15"/>
  <c r="M29" i="15"/>
  <c r="M2" i="15"/>
  <c r="I8" i="15"/>
  <c r="Q8" i="15"/>
  <c r="K9" i="15"/>
  <c r="M10" i="15"/>
  <c r="I12" i="15"/>
  <c r="Q12" i="15"/>
  <c r="K13" i="15"/>
  <c r="M14" i="15"/>
  <c r="I16" i="15"/>
  <c r="Q16" i="15"/>
  <c r="K17" i="15"/>
  <c r="M18" i="15"/>
  <c r="I20" i="15"/>
  <c r="Q20" i="15"/>
  <c r="K21" i="15"/>
  <c r="M22" i="15"/>
  <c r="I24" i="15"/>
  <c r="Q24" i="15"/>
  <c r="K25" i="15"/>
  <c r="M26" i="15"/>
  <c r="I28" i="15"/>
  <c r="Q28" i="15"/>
  <c r="K29" i="15"/>
  <c r="M30" i="15"/>
  <c r="I32" i="15"/>
  <c r="Q32" i="15"/>
  <c r="K33" i="15"/>
  <c r="M34" i="15"/>
  <c r="I36" i="15"/>
  <c r="Q36" i="15"/>
  <c r="K37" i="15"/>
  <c r="M38" i="15"/>
  <c r="G39" i="15"/>
  <c r="I40" i="15"/>
  <c r="Q40" i="15"/>
  <c r="K41" i="15"/>
  <c r="M42" i="15"/>
  <c r="G43" i="15"/>
  <c r="I44" i="15"/>
  <c r="Q44" i="15"/>
  <c r="K45" i="15"/>
  <c r="M46" i="15"/>
  <c r="G47" i="15"/>
  <c r="I48" i="15"/>
  <c r="Q48" i="15"/>
  <c r="K49" i="15"/>
  <c r="M50" i="15"/>
  <c r="G51" i="15"/>
  <c r="I52" i="15"/>
  <c r="Q52" i="15"/>
  <c r="K53" i="15"/>
  <c r="M54" i="15"/>
  <c r="G55" i="15"/>
  <c r="I56" i="15"/>
  <c r="Q56" i="15"/>
  <c r="K57" i="15"/>
  <c r="M58" i="15"/>
  <c r="G59" i="15"/>
  <c r="I60" i="15"/>
  <c r="Q60" i="15"/>
  <c r="K61" i="15"/>
  <c r="M62" i="15"/>
  <c r="G63" i="15"/>
  <c r="I64" i="15"/>
  <c r="Q64" i="15"/>
  <c r="K65" i="15"/>
  <c r="M66" i="15"/>
  <c r="G67" i="15"/>
  <c r="I68" i="15"/>
  <c r="Q68" i="15"/>
  <c r="K69" i="15"/>
  <c r="M70" i="15"/>
  <c r="G71" i="15"/>
  <c r="I72" i="15"/>
  <c r="Q72" i="15"/>
  <c r="K73" i="15"/>
  <c r="M74" i="15"/>
  <c r="G75" i="15"/>
  <c r="I76" i="15"/>
  <c r="Q76" i="15"/>
  <c r="K77" i="15"/>
  <c r="M78" i="15"/>
  <c r="G79" i="15"/>
  <c r="I80" i="15"/>
  <c r="Q80" i="15"/>
  <c r="K81" i="15"/>
  <c r="N82" i="15"/>
  <c r="K83" i="15"/>
  <c r="U83" i="15"/>
  <c r="J85" i="15"/>
  <c r="T85" i="15"/>
  <c r="L87" i="15"/>
  <c r="G88" i="15"/>
  <c r="H90" i="15"/>
  <c r="W91" i="15"/>
  <c r="H92" i="15"/>
  <c r="Q92" i="15"/>
  <c r="W93" i="15"/>
  <c r="I94" i="15"/>
  <c r="N95" i="15"/>
  <c r="I96" i="15"/>
  <c r="J98" i="15"/>
  <c r="T98" i="15"/>
  <c r="J100" i="15"/>
  <c r="U100" i="15"/>
  <c r="U102" i="15"/>
  <c r="N104" i="15"/>
  <c r="K104" i="15"/>
  <c r="O104" i="15"/>
  <c r="I106" i="15"/>
  <c r="T106" i="15"/>
  <c r="W108" i="15"/>
  <c r="T108" i="15"/>
  <c r="U109" i="15"/>
  <c r="H110" i="15"/>
  <c r="L111" i="15"/>
  <c r="Q111" i="15"/>
  <c r="O111" i="15"/>
  <c r="L112" i="15"/>
  <c r="I114" i="15"/>
  <c r="U114" i="15"/>
  <c r="N116" i="15"/>
  <c r="L116" i="15"/>
  <c r="K116" i="15"/>
  <c r="P116" i="15"/>
  <c r="N118" i="15"/>
  <c r="M119" i="15"/>
  <c r="J121" i="15"/>
  <c r="T121" i="15"/>
  <c r="I122" i="15"/>
  <c r="U122" i="15"/>
  <c r="N124" i="15"/>
  <c r="L124" i="15"/>
  <c r="K124" i="15"/>
  <c r="P124" i="15"/>
  <c r="N126" i="15"/>
  <c r="M127" i="15"/>
  <c r="J129" i="15"/>
  <c r="I130" i="15"/>
  <c r="U130" i="15"/>
  <c r="J137" i="15"/>
  <c r="L138" i="15"/>
  <c r="H145" i="15"/>
  <c r="G145" i="15"/>
  <c r="W145" i="15"/>
  <c r="V145" i="15"/>
  <c r="J146" i="15"/>
  <c r="I146" i="15"/>
  <c r="H146" i="15"/>
  <c r="G146" i="15"/>
  <c r="T146" i="15"/>
  <c r="N155" i="15"/>
  <c r="L155" i="15"/>
  <c r="K155" i="15"/>
  <c r="Q155" i="15"/>
  <c r="O159" i="15"/>
  <c r="P171" i="15"/>
  <c r="N171" i="15"/>
  <c r="L171" i="15"/>
  <c r="K171" i="15"/>
  <c r="Q171" i="15"/>
  <c r="N182" i="15"/>
  <c r="L182" i="15"/>
  <c r="Q182" i="15"/>
  <c r="P182" i="15"/>
  <c r="O182" i="15"/>
  <c r="I4" i="15"/>
  <c r="K5" i="15"/>
  <c r="M6" i="15"/>
  <c r="J4" i="15"/>
  <c r="L5" i="15"/>
  <c r="J8" i="15"/>
  <c r="L9" i="15"/>
  <c r="J12" i="15"/>
  <c r="L13" i="15"/>
  <c r="J16" i="15"/>
  <c r="L17" i="15"/>
  <c r="J20" i="15"/>
  <c r="L21" i="15"/>
  <c r="J24" i="15"/>
  <c r="L25" i="15"/>
  <c r="J28" i="15"/>
  <c r="L29" i="15"/>
  <c r="J32" i="15"/>
  <c r="L33" i="15"/>
  <c r="J36" i="15"/>
  <c r="L37" i="15"/>
  <c r="J40" i="15"/>
  <c r="L41" i="15"/>
  <c r="J44" i="15"/>
  <c r="L45" i="15"/>
  <c r="H47" i="15"/>
  <c r="J48" i="15"/>
  <c r="L49" i="15"/>
  <c r="H51" i="15"/>
  <c r="J52" i="15"/>
  <c r="L53" i="15"/>
  <c r="H55" i="15"/>
  <c r="J56" i="15"/>
  <c r="L57" i="15"/>
  <c r="H59" i="15"/>
  <c r="J60" i="15"/>
  <c r="L61" i="15"/>
  <c r="H63" i="15"/>
  <c r="J64" i="15"/>
  <c r="L65" i="15"/>
  <c r="H67" i="15"/>
  <c r="J68" i="15"/>
  <c r="L69" i="15"/>
  <c r="H71" i="15"/>
  <c r="J72" i="15"/>
  <c r="L73" i="15"/>
  <c r="H75" i="15"/>
  <c r="J76" i="15"/>
  <c r="L77" i="15"/>
  <c r="H79" i="15"/>
  <c r="J80" i="15"/>
  <c r="L81" i="15"/>
  <c r="P82" i="15"/>
  <c r="L83" i="15"/>
  <c r="V83" i="15"/>
  <c r="U85" i="15"/>
  <c r="M87" i="15"/>
  <c r="W87" i="15"/>
  <c r="H88" i="15"/>
  <c r="W89" i="15"/>
  <c r="I90" i="15"/>
  <c r="N91" i="15"/>
  <c r="I92" i="15"/>
  <c r="J94" i="15"/>
  <c r="T94" i="15"/>
  <c r="O95" i="15"/>
  <c r="J96" i="15"/>
  <c r="U96" i="15"/>
  <c r="K98" i="15"/>
  <c r="U98" i="15"/>
  <c r="L100" i="15"/>
  <c r="V100" i="15"/>
  <c r="L102" i="15"/>
  <c r="V102" i="15"/>
  <c r="P104" i="15"/>
  <c r="H105" i="15"/>
  <c r="V105" i="15"/>
  <c r="K106" i="15"/>
  <c r="U106" i="15"/>
  <c r="N108" i="15"/>
  <c r="K108" i="15"/>
  <c r="O108" i="15"/>
  <c r="I110" i="15"/>
  <c r="T110" i="15"/>
  <c r="P111" i="15"/>
  <c r="W112" i="15"/>
  <c r="T112" i="15"/>
  <c r="V114" i="15"/>
  <c r="Q116" i="15"/>
  <c r="J118" i="15"/>
  <c r="H118" i="15"/>
  <c r="G118" i="15"/>
  <c r="V122" i="15"/>
  <c r="J126" i="15"/>
  <c r="H126" i="15"/>
  <c r="G126" i="15"/>
  <c r="V130" i="15"/>
  <c r="M138" i="15"/>
  <c r="L143" i="15"/>
  <c r="K143" i="15"/>
  <c r="Q143" i="15"/>
  <c r="P143" i="15"/>
  <c r="Q146" i="15"/>
  <c r="P146" i="15"/>
  <c r="O146" i="15"/>
  <c r="U146" i="15"/>
  <c r="P167" i="15"/>
  <c r="N167" i="15"/>
  <c r="L167" i="15"/>
  <c r="K167" i="15"/>
  <c r="Q167" i="15"/>
  <c r="P187" i="15"/>
  <c r="O187" i="15"/>
  <c r="N187" i="15"/>
  <c r="L187" i="15"/>
  <c r="K187" i="15"/>
  <c r="Q187" i="15"/>
  <c r="M13" i="15"/>
  <c r="M21" i="15"/>
  <c r="M41" i="15"/>
  <c r="M45" i="15"/>
  <c r="M49" i="15"/>
  <c r="M53" i="15"/>
  <c r="M57" i="15"/>
  <c r="M61" i="15"/>
  <c r="M65" i="15"/>
  <c r="M69" i="15"/>
  <c r="M73" i="15"/>
  <c r="M77" i="15"/>
  <c r="M81" i="15"/>
  <c r="W83" i="15"/>
  <c r="W85" i="15"/>
  <c r="N87" i="15"/>
  <c r="W100" i="15"/>
  <c r="W102" i="15"/>
  <c r="H109" i="15"/>
  <c r="V109" i="15"/>
  <c r="N112" i="15"/>
  <c r="K112" i="15"/>
  <c r="O112" i="15"/>
  <c r="P118" i="15"/>
  <c r="O118" i="15"/>
  <c r="L119" i="15"/>
  <c r="Q119" i="15"/>
  <c r="O119" i="15"/>
  <c r="P126" i="15"/>
  <c r="O126" i="15"/>
  <c r="L127" i="15"/>
  <c r="Q127" i="15"/>
  <c r="O127" i="15"/>
  <c r="H141" i="15"/>
  <c r="G141" i="15"/>
  <c r="W141" i="15"/>
  <c r="V141" i="15"/>
  <c r="J142" i="15"/>
  <c r="I142" i="15"/>
  <c r="H142" i="15"/>
  <c r="G142" i="15"/>
  <c r="T142" i="15"/>
  <c r="N159" i="15"/>
  <c r="L159" i="15"/>
  <c r="K159" i="15"/>
  <c r="Q159" i="15"/>
  <c r="P163" i="15"/>
  <c r="N163" i="15"/>
  <c r="L163" i="15"/>
  <c r="K163" i="15"/>
  <c r="Q163" i="15"/>
  <c r="N178" i="15"/>
  <c r="L178" i="15"/>
  <c r="Q178" i="15"/>
  <c r="P178" i="15"/>
  <c r="O178" i="15"/>
  <c r="M17" i="15"/>
  <c r="L28" i="15"/>
  <c r="N29" i="15"/>
  <c r="N37" i="15"/>
  <c r="L44" i="15"/>
  <c r="N45" i="15"/>
  <c r="L56" i="15"/>
  <c r="N57" i="15"/>
  <c r="L60" i="15"/>
  <c r="N61" i="15"/>
  <c r="L64" i="15"/>
  <c r="N65" i="15"/>
  <c r="L68" i="15"/>
  <c r="N69" i="15"/>
  <c r="L72" i="15"/>
  <c r="N73" i="15"/>
  <c r="L76" i="15"/>
  <c r="N77" i="15"/>
  <c r="L80" i="15"/>
  <c r="N81" i="15"/>
  <c r="N83" i="15"/>
  <c r="O87" i="15"/>
  <c r="J88" i="15"/>
  <c r="U88" i="15"/>
  <c r="U90" i="15"/>
  <c r="L92" i="15"/>
  <c r="V92" i="15"/>
  <c r="L94" i="15"/>
  <c r="V94" i="15"/>
  <c r="M96" i="15"/>
  <c r="W96" i="15"/>
  <c r="M98" i="15"/>
  <c r="W98" i="15"/>
  <c r="N100" i="15"/>
  <c r="N102" i="15"/>
  <c r="M106" i="15"/>
  <c r="G108" i="15"/>
  <c r="Q108" i="15"/>
  <c r="V110" i="15"/>
  <c r="P112" i="15"/>
  <c r="H113" i="15"/>
  <c r="W113" i="15"/>
  <c r="V113" i="15"/>
  <c r="T118" i="15"/>
  <c r="P119" i="15"/>
  <c r="H121" i="15"/>
  <c r="W121" i="15"/>
  <c r="V121" i="15"/>
  <c r="T126" i="15"/>
  <c r="P127" i="15"/>
  <c r="H129" i="15"/>
  <c r="W129" i="15"/>
  <c r="V129" i="15"/>
  <c r="N135" i="15"/>
  <c r="L139" i="15"/>
  <c r="K139" i="15"/>
  <c r="Q139" i="15"/>
  <c r="P139" i="15"/>
  <c r="Q142" i="15"/>
  <c r="P142" i="15"/>
  <c r="O142" i="15"/>
  <c r="U142" i="15"/>
  <c r="I145" i="15"/>
  <c r="K146" i="15"/>
  <c r="W146" i="15"/>
  <c r="N151" i="15"/>
  <c r="N174" i="15"/>
  <c r="L174" i="15"/>
  <c r="Q174" i="15"/>
  <c r="P174" i="15"/>
  <c r="O174" i="15"/>
  <c r="M175" i="15"/>
  <c r="O179" i="15"/>
  <c r="M182" i="15"/>
  <c r="P183" i="15"/>
  <c r="N183" i="15"/>
  <c r="L183" i="15"/>
  <c r="K183" i="15"/>
  <c r="Q183" i="15"/>
  <c r="P195" i="15"/>
  <c r="O195" i="15"/>
  <c r="N195" i="15"/>
  <c r="L195" i="15"/>
  <c r="K195" i="15"/>
  <c r="Q195" i="15"/>
  <c r="P87" i="15"/>
  <c r="W92" i="15"/>
  <c r="W94" i="15"/>
  <c r="N96" i="15"/>
  <c r="N98" i="15"/>
  <c r="J106" i="15"/>
  <c r="G106" i="15"/>
  <c r="Q112" i="15"/>
  <c r="N120" i="15"/>
  <c r="L120" i="15"/>
  <c r="K120" i="15"/>
  <c r="P120" i="15"/>
  <c r="I126" i="15"/>
  <c r="U126" i="15"/>
  <c r="N128" i="15"/>
  <c r="L128" i="15"/>
  <c r="K128" i="15"/>
  <c r="P128" i="15"/>
  <c r="N134" i="15"/>
  <c r="O135" i="15"/>
  <c r="H137" i="15"/>
  <c r="G137" i="15"/>
  <c r="W137" i="15"/>
  <c r="V137" i="15"/>
  <c r="J138" i="15"/>
  <c r="I138" i="15"/>
  <c r="H138" i="15"/>
  <c r="G138" i="15"/>
  <c r="T138" i="15"/>
  <c r="V142" i="15"/>
  <c r="O151" i="15"/>
  <c r="J153" i="15"/>
  <c r="H153" i="15"/>
  <c r="G153" i="15"/>
  <c r="W153" i="15"/>
  <c r="V153" i="15"/>
  <c r="L154" i="15"/>
  <c r="Q154" i="15"/>
  <c r="P154" i="15"/>
  <c r="O154" i="15"/>
  <c r="K178" i="15"/>
  <c r="I103" i="15"/>
  <c r="I107" i="15"/>
  <c r="I111" i="15"/>
  <c r="I115" i="15"/>
  <c r="T116" i="15"/>
  <c r="I119" i="15"/>
  <c r="T120" i="15"/>
  <c r="I123" i="15"/>
  <c r="T124" i="15"/>
  <c r="I127" i="15"/>
  <c r="T128" i="15"/>
  <c r="I131" i="15"/>
  <c r="K132" i="15"/>
  <c r="T132" i="15"/>
  <c r="I135" i="15"/>
  <c r="K136" i="15"/>
  <c r="T136" i="15"/>
  <c r="I139" i="15"/>
  <c r="K140" i="15"/>
  <c r="T140" i="15"/>
  <c r="I143" i="15"/>
  <c r="K144" i="15"/>
  <c r="T144" i="15"/>
  <c r="I147" i="15"/>
  <c r="K148" i="15"/>
  <c r="T148" i="15"/>
  <c r="I151" i="15"/>
  <c r="K152" i="15"/>
  <c r="T152" i="15"/>
  <c r="G154" i="15"/>
  <c r="I155" i="15"/>
  <c r="K156" i="15"/>
  <c r="T156" i="15"/>
  <c r="G158" i="15"/>
  <c r="I159" i="15"/>
  <c r="K160" i="15"/>
  <c r="T160" i="15"/>
  <c r="V161" i="15"/>
  <c r="G162" i="15"/>
  <c r="I163" i="15"/>
  <c r="K164" i="15"/>
  <c r="T164" i="15"/>
  <c r="V165" i="15"/>
  <c r="G166" i="15"/>
  <c r="I167" i="15"/>
  <c r="K168" i="15"/>
  <c r="T168" i="15"/>
  <c r="V169" i="15"/>
  <c r="G170" i="15"/>
  <c r="I171" i="15"/>
  <c r="K172" i="15"/>
  <c r="T172" i="15"/>
  <c r="V173" i="15"/>
  <c r="G174" i="15"/>
  <c r="I175" i="15"/>
  <c r="K176" i="15"/>
  <c r="T176" i="15"/>
  <c r="V177" i="15"/>
  <c r="G178" i="15"/>
  <c r="I179" i="15"/>
  <c r="K180" i="15"/>
  <c r="T180" i="15"/>
  <c r="V181" i="15"/>
  <c r="G182" i="15"/>
  <c r="I183" i="15"/>
  <c r="K184" i="15"/>
  <c r="T184" i="15"/>
  <c r="V185" i="15"/>
  <c r="G186" i="15"/>
  <c r="O186" i="15"/>
  <c r="I187" i="15"/>
  <c r="K188" i="15"/>
  <c r="T188" i="15"/>
  <c r="V189" i="15"/>
  <c r="G190" i="15"/>
  <c r="O190" i="15"/>
  <c r="I191" i="15"/>
  <c r="K192" i="15"/>
  <c r="T192" i="15"/>
  <c r="V193" i="15"/>
  <c r="G194" i="15"/>
  <c r="O194" i="15"/>
  <c r="I195" i="15"/>
  <c r="K196" i="15"/>
  <c r="T196" i="15"/>
  <c r="V197" i="15"/>
  <c r="G198" i="15"/>
  <c r="O198" i="15"/>
  <c r="M200" i="15"/>
  <c r="J201" i="15"/>
  <c r="T201" i="15"/>
  <c r="W202" i="15"/>
  <c r="Q203" i="15"/>
  <c r="L204" i="15"/>
  <c r="V204" i="15"/>
  <c r="I205" i="15"/>
  <c r="M206" i="15"/>
  <c r="V206" i="15"/>
  <c r="P207" i="15"/>
  <c r="K208" i="15"/>
  <c r="U208" i="15"/>
  <c r="G209" i="15"/>
  <c r="Q209" i="15"/>
  <c r="L210" i="15"/>
  <c r="U210" i="15"/>
  <c r="O211" i="15"/>
  <c r="J212" i="15"/>
  <c r="T212" i="15"/>
  <c r="O213" i="15"/>
  <c r="K214" i="15"/>
  <c r="T214" i="15"/>
  <c r="N215" i="15"/>
  <c r="I216" i="15"/>
  <c r="N217" i="15"/>
  <c r="I218" i="15"/>
  <c r="M219" i="15"/>
  <c r="H220" i="15"/>
  <c r="Q220" i="15"/>
  <c r="H221" i="15"/>
  <c r="W221" i="15"/>
  <c r="L222" i="15"/>
  <c r="V222" i="15"/>
  <c r="P223" i="15"/>
  <c r="K224" i="15"/>
  <c r="J225" i="15"/>
  <c r="G226" i="15"/>
  <c r="M227" i="15"/>
  <c r="Q229" i="15"/>
  <c r="J230" i="15"/>
  <c r="H230" i="15"/>
  <c r="W230" i="15"/>
  <c r="K231" i="15"/>
  <c r="L235" i="15"/>
  <c r="P235" i="15"/>
  <c r="N235" i="15"/>
  <c r="I238" i="15"/>
  <c r="U238" i="15"/>
  <c r="Q239" i="15"/>
  <c r="K241" i="15"/>
  <c r="L242" i="15"/>
  <c r="P245" i="15"/>
  <c r="O245" i="15"/>
  <c r="N245" i="15"/>
  <c r="L245" i="15"/>
  <c r="G246" i="15"/>
  <c r="P249" i="15"/>
  <c r="O249" i="15"/>
  <c r="N249" i="15"/>
  <c r="L249" i="15"/>
  <c r="G250" i="15"/>
  <c r="P253" i="15"/>
  <c r="O253" i="15"/>
  <c r="N253" i="15"/>
  <c r="L253" i="15"/>
  <c r="G254" i="15"/>
  <c r="P257" i="15"/>
  <c r="O257" i="15"/>
  <c r="N257" i="15"/>
  <c r="L257" i="15"/>
  <c r="G258" i="15"/>
  <c r="P261" i="15"/>
  <c r="O261" i="15"/>
  <c r="N261" i="15"/>
  <c r="L261" i="15"/>
  <c r="G262" i="15"/>
  <c r="L266" i="15"/>
  <c r="Q270" i="15"/>
  <c r="P270" i="15"/>
  <c r="O270" i="15"/>
  <c r="N270" i="15"/>
  <c r="V270" i="15"/>
  <c r="N279" i="15"/>
  <c r="L279" i="15"/>
  <c r="K279" i="15"/>
  <c r="Q279" i="15"/>
  <c r="P279" i="15"/>
  <c r="U116" i="15"/>
  <c r="U120" i="15"/>
  <c r="U124" i="15"/>
  <c r="U128" i="15"/>
  <c r="L132" i="15"/>
  <c r="U132" i="15"/>
  <c r="L136" i="15"/>
  <c r="U136" i="15"/>
  <c r="L140" i="15"/>
  <c r="U140" i="15"/>
  <c r="L144" i="15"/>
  <c r="U144" i="15"/>
  <c r="L148" i="15"/>
  <c r="U148" i="15"/>
  <c r="L152" i="15"/>
  <c r="U152" i="15"/>
  <c r="H154" i="15"/>
  <c r="L156" i="15"/>
  <c r="U156" i="15"/>
  <c r="H158" i="15"/>
  <c r="L160" i="15"/>
  <c r="U160" i="15"/>
  <c r="W161" i="15"/>
  <c r="H162" i="15"/>
  <c r="L164" i="15"/>
  <c r="U164" i="15"/>
  <c r="W165" i="15"/>
  <c r="H166" i="15"/>
  <c r="L168" i="15"/>
  <c r="U168" i="15"/>
  <c r="W169" i="15"/>
  <c r="H170" i="15"/>
  <c r="L172" i="15"/>
  <c r="U172" i="15"/>
  <c r="W173" i="15"/>
  <c r="H174" i="15"/>
  <c r="L176" i="15"/>
  <c r="U176" i="15"/>
  <c r="W177" i="15"/>
  <c r="H178" i="15"/>
  <c r="L180" i="15"/>
  <c r="U180" i="15"/>
  <c r="W181" i="15"/>
  <c r="H182" i="15"/>
  <c r="L184" i="15"/>
  <c r="U184" i="15"/>
  <c r="W185" i="15"/>
  <c r="H186" i="15"/>
  <c r="P186" i="15"/>
  <c r="L188" i="15"/>
  <c r="U188" i="15"/>
  <c r="W189" i="15"/>
  <c r="H190" i="15"/>
  <c r="P190" i="15"/>
  <c r="L192" i="15"/>
  <c r="U192" i="15"/>
  <c r="W193" i="15"/>
  <c r="H194" i="15"/>
  <c r="P194" i="15"/>
  <c r="L196" i="15"/>
  <c r="U196" i="15"/>
  <c r="W197" i="15"/>
  <c r="H198" i="15"/>
  <c r="P198" i="15"/>
  <c r="K201" i="15"/>
  <c r="M204" i="15"/>
  <c r="J205" i="15"/>
  <c r="T205" i="15"/>
  <c r="N206" i="15"/>
  <c r="Q207" i="15"/>
  <c r="L208" i="15"/>
  <c r="V208" i="15"/>
  <c r="I209" i="15"/>
  <c r="M210" i="15"/>
  <c r="V210" i="15"/>
  <c r="P211" i="15"/>
  <c r="U212" i="15"/>
  <c r="G213" i="15"/>
  <c r="Q213" i="15"/>
  <c r="U214" i="15"/>
  <c r="K218" i="15"/>
  <c r="N219" i="15"/>
  <c r="I220" i="15"/>
  <c r="P221" i="15"/>
  <c r="N221" i="15"/>
  <c r="O221" i="15"/>
  <c r="Q223" i="15"/>
  <c r="K225" i="15"/>
  <c r="I226" i="15"/>
  <c r="T226" i="15"/>
  <c r="N227" i="15"/>
  <c r="T228" i="15"/>
  <c r="G229" i="15"/>
  <c r="P230" i="15"/>
  <c r="N230" i="15"/>
  <c r="Q230" i="15"/>
  <c r="G234" i="15"/>
  <c r="T234" i="15"/>
  <c r="K238" i="15"/>
  <c r="N240" i="15"/>
  <c r="L240" i="15"/>
  <c r="O240" i="15"/>
  <c r="K246" i="15"/>
  <c r="K250" i="15"/>
  <c r="K254" i="15"/>
  <c r="K258" i="15"/>
  <c r="K262" i="15"/>
  <c r="L267" i="15"/>
  <c r="K267" i="15"/>
  <c r="Q267" i="15"/>
  <c r="P267" i="15"/>
  <c r="O267" i="15"/>
  <c r="M132" i="15"/>
  <c r="M136" i="15"/>
  <c r="M140" i="15"/>
  <c r="M144" i="15"/>
  <c r="M148" i="15"/>
  <c r="M152" i="15"/>
  <c r="I154" i="15"/>
  <c r="M156" i="15"/>
  <c r="I158" i="15"/>
  <c r="M160" i="15"/>
  <c r="G161" i="15"/>
  <c r="I162" i="15"/>
  <c r="M164" i="15"/>
  <c r="G165" i="15"/>
  <c r="I166" i="15"/>
  <c r="M168" i="15"/>
  <c r="G169" i="15"/>
  <c r="I170" i="15"/>
  <c r="M172" i="15"/>
  <c r="G173" i="15"/>
  <c r="I174" i="15"/>
  <c r="M176" i="15"/>
  <c r="G177" i="15"/>
  <c r="I178" i="15"/>
  <c r="M180" i="15"/>
  <c r="G181" i="15"/>
  <c r="I182" i="15"/>
  <c r="M184" i="15"/>
  <c r="G185" i="15"/>
  <c r="I186" i="15"/>
  <c r="Q186" i="15"/>
  <c r="M188" i="15"/>
  <c r="G189" i="15"/>
  <c r="I190" i="15"/>
  <c r="Q190" i="15"/>
  <c r="M192" i="15"/>
  <c r="G193" i="15"/>
  <c r="I194" i="15"/>
  <c r="Q194" i="15"/>
  <c r="M196" i="15"/>
  <c r="G197" i="15"/>
  <c r="I198" i="15"/>
  <c r="Q198" i="15"/>
  <c r="K199" i="15"/>
  <c r="G200" i="15"/>
  <c r="L201" i="15"/>
  <c r="G202" i="15"/>
  <c r="K205" i="15"/>
  <c r="U205" i="15"/>
  <c r="M208" i="15"/>
  <c r="J209" i="15"/>
  <c r="T209" i="15"/>
  <c r="N210" i="15"/>
  <c r="Q211" i="15"/>
  <c r="V212" i="15"/>
  <c r="I213" i="15"/>
  <c r="V214" i="15"/>
  <c r="K216" i="15"/>
  <c r="G217" i="15"/>
  <c r="L218" i="15"/>
  <c r="J220" i="15"/>
  <c r="T220" i="15"/>
  <c r="J222" i="15"/>
  <c r="H222" i="15"/>
  <c r="N224" i="15"/>
  <c r="L224" i="15"/>
  <c r="O224" i="15"/>
  <c r="L225" i="15"/>
  <c r="K226" i="15"/>
  <c r="U226" i="15"/>
  <c r="I229" i="15"/>
  <c r="T229" i="15"/>
  <c r="L231" i="15"/>
  <c r="P231" i="15"/>
  <c r="N231" i="15"/>
  <c r="I234" i="15"/>
  <c r="U234" i="15"/>
  <c r="K237" i="15"/>
  <c r="L238" i="15"/>
  <c r="J242" i="15"/>
  <c r="H242" i="15"/>
  <c r="W242" i="15"/>
  <c r="K243" i="15"/>
  <c r="L246" i="15"/>
  <c r="L250" i="15"/>
  <c r="L254" i="15"/>
  <c r="L258" i="15"/>
  <c r="M271" i="15"/>
  <c r="J274" i="15"/>
  <c r="I274" i="15"/>
  <c r="H274" i="15"/>
  <c r="G274" i="15"/>
  <c r="W274" i="15"/>
  <c r="U274" i="15"/>
  <c r="J154" i="15"/>
  <c r="J158" i="15"/>
  <c r="H161" i="15"/>
  <c r="J162" i="15"/>
  <c r="H165" i="15"/>
  <c r="J166" i="15"/>
  <c r="H169" i="15"/>
  <c r="J170" i="15"/>
  <c r="H173" i="15"/>
  <c r="J174" i="15"/>
  <c r="H177" i="15"/>
  <c r="J178" i="15"/>
  <c r="H181" i="15"/>
  <c r="J182" i="15"/>
  <c r="H185" i="15"/>
  <c r="J186" i="15"/>
  <c r="H189" i="15"/>
  <c r="J190" i="15"/>
  <c r="H193" i="15"/>
  <c r="J194" i="15"/>
  <c r="H197" i="15"/>
  <c r="J198" i="15"/>
  <c r="M199" i="15"/>
  <c r="H200" i="15"/>
  <c r="M201" i="15"/>
  <c r="W201" i="15"/>
  <c r="H202" i="15"/>
  <c r="K203" i="15"/>
  <c r="P204" i="15"/>
  <c r="L205" i="15"/>
  <c r="V205" i="15"/>
  <c r="O208" i="15"/>
  <c r="K209" i="15"/>
  <c r="U209" i="15"/>
  <c r="M212" i="15"/>
  <c r="J213" i="15"/>
  <c r="T213" i="15"/>
  <c r="W214" i="15"/>
  <c r="L216" i="15"/>
  <c r="V216" i="15"/>
  <c r="I217" i="15"/>
  <c r="M218" i="15"/>
  <c r="V218" i="15"/>
  <c r="P219" i="15"/>
  <c r="K220" i="15"/>
  <c r="U220" i="15"/>
  <c r="O222" i="15"/>
  <c r="P224" i="15"/>
  <c r="H225" i="15"/>
  <c r="W225" i="15"/>
  <c r="L226" i="15"/>
  <c r="P227" i="15"/>
  <c r="J229" i="15"/>
  <c r="O231" i="15"/>
  <c r="K234" i="15"/>
  <c r="N236" i="15"/>
  <c r="L236" i="15"/>
  <c r="O236" i="15"/>
  <c r="Q240" i="15"/>
  <c r="P241" i="15"/>
  <c r="N241" i="15"/>
  <c r="L241" i="15"/>
  <c r="Q241" i="15"/>
  <c r="P242" i="15"/>
  <c r="N242" i="15"/>
  <c r="Q242" i="15"/>
  <c r="L270" i="15"/>
  <c r="Q274" i="15"/>
  <c r="P274" i="15"/>
  <c r="O274" i="15"/>
  <c r="N274" i="15"/>
  <c r="V274" i="15"/>
  <c r="N199" i="15"/>
  <c r="N201" i="15"/>
  <c r="W205" i="15"/>
  <c r="M216" i="15"/>
  <c r="N218" i="15"/>
  <c r="V220" i="15"/>
  <c r="P225" i="15"/>
  <c r="N225" i="15"/>
  <c r="O225" i="15"/>
  <c r="J238" i="15"/>
  <c r="H238" i="15"/>
  <c r="W238" i="15"/>
  <c r="L243" i="15"/>
  <c r="P243" i="15"/>
  <c r="N243" i="15"/>
  <c r="J266" i="15"/>
  <c r="I266" i="15"/>
  <c r="H266" i="15"/>
  <c r="G266" i="15"/>
  <c r="W266" i="15"/>
  <c r="U266" i="15"/>
  <c r="L271" i="15"/>
  <c r="K271" i="15"/>
  <c r="Q271" i="15"/>
  <c r="P271" i="15"/>
  <c r="O271" i="15"/>
  <c r="J161" i="15"/>
  <c r="J165" i="15"/>
  <c r="J169" i="15"/>
  <c r="J173" i="15"/>
  <c r="J177" i="15"/>
  <c r="J181" i="15"/>
  <c r="J185" i="15"/>
  <c r="L186" i="15"/>
  <c r="J189" i="15"/>
  <c r="L190" i="15"/>
  <c r="J193" i="15"/>
  <c r="L194" i="15"/>
  <c r="J197" i="15"/>
  <c r="L198" i="15"/>
  <c r="O199" i="15"/>
  <c r="J200" i="15"/>
  <c r="T200" i="15"/>
  <c r="O201" i="15"/>
  <c r="T202" i="15"/>
  <c r="N203" i="15"/>
  <c r="N205" i="15"/>
  <c r="M207" i="15"/>
  <c r="M209" i="15"/>
  <c r="W209" i="15"/>
  <c r="K211" i="15"/>
  <c r="L213" i="15"/>
  <c r="V213" i="15"/>
  <c r="O216" i="15"/>
  <c r="U217" i="15"/>
  <c r="O218" i="15"/>
  <c r="M220" i="15"/>
  <c r="M223" i="15"/>
  <c r="Q225" i="15"/>
  <c r="J226" i="15"/>
  <c r="H226" i="15"/>
  <c r="N226" i="15"/>
  <c r="N228" i="15"/>
  <c r="L228" i="15"/>
  <c r="O228" i="15"/>
  <c r="N232" i="15"/>
  <c r="L232" i="15"/>
  <c r="O232" i="15"/>
  <c r="P237" i="15"/>
  <c r="N237" i="15"/>
  <c r="L237" i="15"/>
  <c r="Q237" i="15"/>
  <c r="P238" i="15"/>
  <c r="N238" i="15"/>
  <c r="Q238" i="15"/>
  <c r="O243" i="15"/>
  <c r="J246" i="15"/>
  <c r="I246" i="15"/>
  <c r="H246" i="15"/>
  <c r="W246" i="15"/>
  <c r="L247" i="15"/>
  <c r="K247" i="15"/>
  <c r="P247" i="15"/>
  <c r="O247" i="15"/>
  <c r="J250" i="15"/>
  <c r="I250" i="15"/>
  <c r="H250" i="15"/>
  <c r="W250" i="15"/>
  <c r="L251" i="15"/>
  <c r="K251" i="15"/>
  <c r="P251" i="15"/>
  <c r="O251" i="15"/>
  <c r="J254" i="15"/>
  <c r="I254" i="15"/>
  <c r="H254" i="15"/>
  <c r="W254" i="15"/>
  <c r="L255" i="15"/>
  <c r="K255" i="15"/>
  <c r="P255" i="15"/>
  <c r="O255" i="15"/>
  <c r="J258" i="15"/>
  <c r="I258" i="15"/>
  <c r="H258" i="15"/>
  <c r="W258" i="15"/>
  <c r="L259" i="15"/>
  <c r="K259" i="15"/>
  <c r="P259" i="15"/>
  <c r="O259" i="15"/>
  <c r="J262" i="15"/>
  <c r="I262" i="15"/>
  <c r="H262" i="15"/>
  <c r="W262" i="15"/>
  <c r="L263" i="15"/>
  <c r="K263" i="15"/>
  <c r="P263" i="15"/>
  <c r="O263" i="15"/>
  <c r="Q266" i="15"/>
  <c r="P266" i="15"/>
  <c r="O266" i="15"/>
  <c r="N266" i="15"/>
  <c r="V266" i="15"/>
  <c r="M275" i="15"/>
  <c r="M186" i="15"/>
  <c r="M190" i="15"/>
  <c r="M194" i="15"/>
  <c r="M198" i="15"/>
  <c r="P199" i="15"/>
  <c r="Q201" i="15"/>
  <c r="N207" i="15"/>
  <c r="N209" i="15"/>
  <c r="W213" i="15"/>
  <c r="P216" i="15"/>
  <c r="P218" i="15"/>
  <c r="T219" i="15"/>
  <c r="N223" i="15"/>
  <c r="O226" i="15"/>
  <c r="H229" i="15"/>
  <c r="W229" i="15"/>
  <c r="J234" i="15"/>
  <c r="H234" i="15"/>
  <c r="W234" i="15"/>
  <c r="L239" i="15"/>
  <c r="P239" i="15"/>
  <c r="N239" i="15"/>
  <c r="Q243" i="15"/>
  <c r="Q246" i="15"/>
  <c r="P246" i="15"/>
  <c r="N246" i="15"/>
  <c r="Q250" i="15"/>
  <c r="P250" i="15"/>
  <c r="N250" i="15"/>
  <c r="Q254" i="15"/>
  <c r="P254" i="15"/>
  <c r="N254" i="15"/>
  <c r="Q258" i="15"/>
  <c r="P258" i="15"/>
  <c r="N258" i="15"/>
  <c r="Q262" i="15"/>
  <c r="P262" i="15"/>
  <c r="N262" i="15"/>
  <c r="T262" i="15"/>
  <c r="Q263" i="15"/>
  <c r="L278" i="15"/>
  <c r="Q278" i="15"/>
  <c r="P278" i="15"/>
  <c r="O278" i="15"/>
  <c r="N278" i="15"/>
  <c r="M279" i="15"/>
  <c r="Q199" i="15"/>
  <c r="V200" i="15"/>
  <c r="V202" i="15"/>
  <c r="G205" i="15"/>
  <c r="O207" i="15"/>
  <c r="O209" i="15"/>
  <c r="N211" i="15"/>
  <c r="N213" i="15"/>
  <c r="Q216" i="15"/>
  <c r="W217" i="15"/>
  <c r="G220" i="15"/>
  <c r="O223" i="15"/>
  <c r="Q226" i="15"/>
  <c r="P229" i="15"/>
  <c r="N229" i="15"/>
  <c r="O229" i="15"/>
  <c r="P233" i="15"/>
  <c r="N233" i="15"/>
  <c r="L233" i="15"/>
  <c r="Q233" i="15"/>
  <c r="P234" i="15"/>
  <c r="N234" i="15"/>
  <c r="Q234" i="15"/>
  <c r="G238" i="15"/>
  <c r="T238" i="15"/>
  <c r="O239" i="15"/>
  <c r="J270" i="15"/>
  <c r="I270" i="15"/>
  <c r="H270" i="15"/>
  <c r="G270" i="15"/>
  <c r="W270" i="15"/>
  <c r="U270" i="15"/>
  <c r="L275" i="15"/>
  <c r="K275" i="15"/>
  <c r="Q275" i="15"/>
  <c r="P275" i="15"/>
  <c r="O275" i="15"/>
  <c r="O283" i="15"/>
  <c r="N283" i="15"/>
  <c r="L283" i="15"/>
  <c r="K283" i="15"/>
  <c r="Q283" i="15"/>
  <c r="P283" i="15"/>
  <c r="U233" i="15"/>
  <c r="U237" i="15"/>
  <c r="U241" i="15"/>
  <c r="U245" i="15"/>
  <c r="U249" i="15"/>
  <c r="U253" i="15"/>
  <c r="U257" i="15"/>
  <c r="U261" i="15"/>
  <c r="L265" i="15"/>
  <c r="U265" i="15"/>
  <c r="L269" i="15"/>
  <c r="U269" i="15"/>
  <c r="L273" i="15"/>
  <c r="U273" i="15"/>
  <c r="L277" i="15"/>
  <c r="U277" i="15"/>
  <c r="W278" i="15"/>
  <c r="L281" i="15"/>
  <c r="U281" i="15"/>
  <c r="N282" i="15"/>
  <c r="W282" i="15"/>
  <c r="L285" i="15"/>
  <c r="U285" i="15"/>
  <c r="N286" i="15"/>
  <c r="W286" i="15"/>
  <c r="P287" i="15"/>
  <c r="L289" i="15"/>
  <c r="U289" i="15"/>
  <c r="N290" i="15"/>
  <c r="W290" i="15"/>
  <c r="P291" i="15"/>
  <c r="L293" i="15"/>
  <c r="U293" i="15"/>
  <c r="N294" i="15"/>
  <c r="W294" i="15"/>
  <c r="P295" i="15"/>
  <c r="L297" i="15"/>
  <c r="U297" i="15"/>
  <c r="N298" i="15"/>
  <c r="W298" i="15"/>
  <c r="P299" i="15"/>
  <c r="L301" i="15"/>
  <c r="U301" i="15"/>
  <c r="N302" i="15"/>
  <c r="W302" i="15"/>
  <c r="P303" i="15"/>
  <c r="M305" i="15"/>
  <c r="W305" i="15"/>
  <c r="J306" i="15"/>
  <c r="T306" i="15"/>
  <c r="N307" i="15"/>
  <c r="I308" i="15"/>
  <c r="N309" i="15"/>
  <c r="K310" i="15"/>
  <c r="U310" i="15"/>
  <c r="O311" i="15"/>
  <c r="P313" i="15"/>
  <c r="V314" i="15"/>
  <c r="G315" i="15"/>
  <c r="P315" i="15"/>
  <c r="U316" i="15"/>
  <c r="H317" i="15"/>
  <c r="Q317" i="15"/>
  <c r="M318" i="15"/>
  <c r="W318" i="15"/>
  <c r="Q319" i="15"/>
  <c r="W320" i="15"/>
  <c r="N322" i="15"/>
  <c r="I323" i="15"/>
  <c r="J325" i="15"/>
  <c r="T325" i="15"/>
  <c r="O326" i="15"/>
  <c r="G330" i="15"/>
  <c r="P330" i="15"/>
  <c r="V331" i="15"/>
  <c r="T331" i="15"/>
  <c r="G334" i="15"/>
  <c r="H342" i="15"/>
  <c r="T342" i="15"/>
  <c r="I342" i="15"/>
  <c r="J343" i="15"/>
  <c r="V343" i="15"/>
  <c r="T343" i="15"/>
  <c r="L345" i="15"/>
  <c r="M265" i="15"/>
  <c r="M269" i="15"/>
  <c r="M273" i="15"/>
  <c r="M277" i="15"/>
  <c r="G278" i="15"/>
  <c r="M281" i="15"/>
  <c r="G282" i="15"/>
  <c r="O282" i="15"/>
  <c r="M285" i="15"/>
  <c r="G286" i="15"/>
  <c r="O286" i="15"/>
  <c r="Q287" i="15"/>
  <c r="M289" i="15"/>
  <c r="G290" i="15"/>
  <c r="O290" i="15"/>
  <c r="Q291" i="15"/>
  <c r="M293" i="15"/>
  <c r="G294" i="15"/>
  <c r="O294" i="15"/>
  <c r="Q295" i="15"/>
  <c r="M297" i="15"/>
  <c r="G298" i="15"/>
  <c r="O298" i="15"/>
  <c r="Q299" i="15"/>
  <c r="M301" i="15"/>
  <c r="G302" i="15"/>
  <c r="Q303" i="15"/>
  <c r="N305" i="15"/>
  <c r="G311" i="15"/>
  <c r="H313" i="15"/>
  <c r="W314" i="15"/>
  <c r="Q315" i="15"/>
  <c r="W316" i="15"/>
  <c r="N318" i="15"/>
  <c r="G326" i="15"/>
  <c r="G328" i="15"/>
  <c r="H330" i="15"/>
  <c r="K333" i="15"/>
  <c r="H334" i="15"/>
  <c r="U334" i="15"/>
  <c r="G336" i="15"/>
  <c r="V336" i="15"/>
  <c r="G339" i="15"/>
  <c r="W341" i="15"/>
  <c r="I341" i="15"/>
  <c r="G341" i="15"/>
  <c r="P342" i="15"/>
  <c r="K342" i="15"/>
  <c r="Q342" i="15"/>
  <c r="H346" i="15"/>
  <c r="T346" i="15"/>
  <c r="I346" i="15"/>
  <c r="J347" i="15"/>
  <c r="I347" i="15"/>
  <c r="V347" i="15"/>
  <c r="T347" i="15"/>
  <c r="W353" i="15"/>
  <c r="V353" i="15"/>
  <c r="J353" i="15"/>
  <c r="I353" i="15"/>
  <c r="G353" i="15"/>
  <c r="U224" i="15"/>
  <c r="U228" i="15"/>
  <c r="U232" i="15"/>
  <c r="W233" i="15"/>
  <c r="U236" i="15"/>
  <c r="W237" i="15"/>
  <c r="U240" i="15"/>
  <c r="W241" i="15"/>
  <c r="L244" i="15"/>
  <c r="U244" i="15"/>
  <c r="W245" i="15"/>
  <c r="L248" i="15"/>
  <c r="U248" i="15"/>
  <c r="W249" i="15"/>
  <c r="L252" i="15"/>
  <c r="U252" i="15"/>
  <c r="W253" i="15"/>
  <c r="L256" i="15"/>
  <c r="U256" i="15"/>
  <c r="W257" i="15"/>
  <c r="L260" i="15"/>
  <c r="U260" i="15"/>
  <c r="W261" i="15"/>
  <c r="L264" i="15"/>
  <c r="U264" i="15"/>
  <c r="N265" i="15"/>
  <c r="W265" i="15"/>
  <c r="L268" i="15"/>
  <c r="U268" i="15"/>
  <c r="N269" i="15"/>
  <c r="W269" i="15"/>
  <c r="L272" i="15"/>
  <c r="U272" i="15"/>
  <c r="N273" i="15"/>
  <c r="W273" i="15"/>
  <c r="L276" i="15"/>
  <c r="U276" i="15"/>
  <c r="N277" i="15"/>
  <c r="W277" i="15"/>
  <c r="H278" i="15"/>
  <c r="L280" i="15"/>
  <c r="U280" i="15"/>
  <c r="N281" i="15"/>
  <c r="W281" i="15"/>
  <c r="H282" i="15"/>
  <c r="P282" i="15"/>
  <c r="L284" i="15"/>
  <c r="U284" i="15"/>
  <c r="N285" i="15"/>
  <c r="W285" i="15"/>
  <c r="H286" i="15"/>
  <c r="P286" i="15"/>
  <c r="L288" i="15"/>
  <c r="U288" i="15"/>
  <c r="N289" i="15"/>
  <c r="W289" i="15"/>
  <c r="H290" i="15"/>
  <c r="P290" i="15"/>
  <c r="L292" i="15"/>
  <c r="U292" i="15"/>
  <c r="N293" i="15"/>
  <c r="W293" i="15"/>
  <c r="H294" i="15"/>
  <c r="P294" i="15"/>
  <c r="L296" i="15"/>
  <c r="U296" i="15"/>
  <c r="N297" i="15"/>
  <c r="W297" i="15"/>
  <c r="H298" i="15"/>
  <c r="P298" i="15"/>
  <c r="L300" i="15"/>
  <c r="U300" i="15"/>
  <c r="N301" i="15"/>
  <c r="W301" i="15"/>
  <c r="H302" i="15"/>
  <c r="P302" i="15"/>
  <c r="L304" i="15"/>
  <c r="U304" i="15"/>
  <c r="P305" i="15"/>
  <c r="V306" i="15"/>
  <c r="G307" i="15"/>
  <c r="P307" i="15"/>
  <c r="U308" i="15"/>
  <c r="H309" i="15"/>
  <c r="Q309" i="15"/>
  <c r="M310" i="15"/>
  <c r="W310" i="15"/>
  <c r="H311" i="15"/>
  <c r="Q311" i="15"/>
  <c r="W312" i="15"/>
  <c r="I313" i="15"/>
  <c r="N314" i="15"/>
  <c r="I315" i="15"/>
  <c r="J317" i="15"/>
  <c r="T317" i="15"/>
  <c r="O318" i="15"/>
  <c r="K321" i="15"/>
  <c r="G322" i="15"/>
  <c r="V323" i="15"/>
  <c r="G324" i="15"/>
  <c r="V325" i="15"/>
  <c r="H326" i="15"/>
  <c r="M327" i="15"/>
  <c r="W327" i="15"/>
  <c r="H328" i="15"/>
  <c r="M329" i="15"/>
  <c r="W329" i="15"/>
  <c r="J330" i="15"/>
  <c r="U330" i="15"/>
  <c r="G332" i="15"/>
  <c r="V332" i="15"/>
  <c r="L333" i="15"/>
  <c r="J334" i="15"/>
  <c r="V334" i="15"/>
  <c r="G335" i="15"/>
  <c r="L338" i="15"/>
  <c r="H339" i="15"/>
  <c r="N341" i="15"/>
  <c r="Q341" i="15"/>
  <c r="O341" i="15"/>
  <c r="W345" i="15"/>
  <c r="I345" i="15"/>
  <c r="G345" i="15"/>
  <c r="P346" i="15"/>
  <c r="K346" i="15"/>
  <c r="Q346" i="15"/>
  <c r="W349" i="15"/>
  <c r="V349" i="15"/>
  <c r="J349" i="15"/>
  <c r="I349" i="15"/>
  <c r="G349" i="15"/>
  <c r="T349" i="15"/>
  <c r="M350" i="15"/>
  <c r="J351" i="15"/>
  <c r="I351" i="15"/>
  <c r="W351" i="15"/>
  <c r="V351" i="15"/>
  <c r="T351" i="15"/>
  <c r="M244" i="15"/>
  <c r="M248" i="15"/>
  <c r="M252" i="15"/>
  <c r="M256" i="15"/>
  <c r="M260" i="15"/>
  <c r="M264" i="15"/>
  <c r="O265" i="15"/>
  <c r="M268" i="15"/>
  <c r="O269" i="15"/>
  <c r="M272" i="15"/>
  <c r="O273" i="15"/>
  <c r="M276" i="15"/>
  <c r="O277" i="15"/>
  <c r="I278" i="15"/>
  <c r="M280" i="15"/>
  <c r="O281" i="15"/>
  <c r="I282" i="15"/>
  <c r="Q282" i="15"/>
  <c r="M284" i="15"/>
  <c r="O285" i="15"/>
  <c r="I286" i="15"/>
  <c r="Q286" i="15"/>
  <c r="K287" i="15"/>
  <c r="M288" i="15"/>
  <c r="O289" i="15"/>
  <c r="I290" i="15"/>
  <c r="Q290" i="15"/>
  <c r="K291" i="15"/>
  <c r="M292" i="15"/>
  <c r="O293" i="15"/>
  <c r="I294" i="15"/>
  <c r="Q294" i="15"/>
  <c r="K295" i="15"/>
  <c r="M296" i="15"/>
  <c r="O297" i="15"/>
  <c r="I298" i="15"/>
  <c r="Q298" i="15"/>
  <c r="K299" i="15"/>
  <c r="M300" i="15"/>
  <c r="O301" i="15"/>
  <c r="I302" i="15"/>
  <c r="Q302" i="15"/>
  <c r="K303" i="15"/>
  <c r="M304" i="15"/>
  <c r="Q305" i="15"/>
  <c r="W306" i="15"/>
  <c r="H307" i="15"/>
  <c r="W308" i="15"/>
  <c r="I309" i="15"/>
  <c r="N310" i="15"/>
  <c r="I311" i="15"/>
  <c r="J313" i="15"/>
  <c r="T313" i="15"/>
  <c r="J315" i="15"/>
  <c r="U315" i="15"/>
  <c r="K317" i="15"/>
  <c r="U317" i="15"/>
  <c r="P318" i="15"/>
  <c r="L319" i="15"/>
  <c r="L321" i="15"/>
  <c r="W323" i="15"/>
  <c r="W325" i="15"/>
  <c r="J326" i="15"/>
  <c r="T326" i="15"/>
  <c r="N327" i="15"/>
  <c r="I328" i="15"/>
  <c r="N329" i="15"/>
  <c r="K330" i="15"/>
  <c r="V330" i="15"/>
  <c r="G331" i="15"/>
  <c r="M333" i="15"/>
  <c r="L334" i="15"/>
  <c r="H335" i="15"/>
  <c r="I337" i="15"/>
  <c r="G337" i="15"/>
  <c r="M338" i="15"/>
  <c r="I339" i="15"/>
  <c r="U339" i="15"/>
  <c r="T341" i="15"/>
  <c r="N345" i="15"/>
  <c r="Q345" i="15"/>
  <c r="O345" i="15"/>
  <c r="U346" i="15"/>
  <c r="J278" i="15"/>
  <c r="J282" i="15"/>
  <c r="J286" i="15"/>
  <c r="L287" i="15"/>
  <c r="J290" i="15"/>
  <c r="L291" i="15"/>
  <c r="J294" i="15"/>
  <c r="L295" i="15"/>
  <c r="P297" i="15"/>
  <c r="J298" i="15"/>
  <c r="L299" i="15"/>
  <c r="P301" i="15"/>
  <c r="J302" i="15"/>
  <c r="L303" i="15"/>
  <c r="I305" i="15"/>
  <c r="N306" i="15"/>
  <c r="I307" i="15"/>
  <c r="J309" i="15"/>
  <c r="T309" i="15"/>
  <c r="O310" i="15"/>
  <c r="J311" i="15"/>
  <c r="U311" i="15"/>
  <c r="K313" i="15"/>
  <c r="U313" i="15"/>
  <c r="G314" i="15"/>
  <c r="P314" i="15"/>
  <c r="L315" i="15"/>
  <c r="V315" i="15"/>
  <c r="G316" i="15"/>
  <c r="L317" i="15"/>
  <c r="V317" i="15"/>
  <c r="H318" i="15"/>
  <c r="M319" i="15"/>
  <c r="W319" i="15"/>
  <c r="H320" i="15"/>
  <c r="M321" i="15"/>
  <c r="W321" i="15"/>
  <c r="J322" i="15"/>
  <c r="T322" i="15"/>
  <c r="N323" i="15"/>
  <c r="I324" i="15"/>
  <c r="N325" i="15"/>
  <c r="K326" i="15"/>
  <c r="U326" i="15"/>
  <c r="O327" i="15"/>
  <c r="J328" i="15"/>
  <c r="T328" i="15"/>
  <c r="P329" i="15"/>
  <c r="L330" i="15"/>
  <c r="H331" i="15"/>
  <c r="I333" i="15"/>
  <c r="G333" i="15"/>
  <c r="M334" i="15"/>
  <c r="I335" i="15"/>
  <c r="H336" i="15"/>
  <c r="Q337" i="15"/>
  <c r="O337" i="15"/>
  <c r="P337" i="15"/>
  <c r="T338" i="15"/>
  <c r="I338" i="15"/>
  <c r="J339" i="15"/>
  <c r="H341" i="15"/>
  <c r="U341" i="15"/>
  <c r="J342" i="15"/>
  <c r="W342" i="15"/>
  <c r="H343" i="15"/>
  <c r="U343" i="15"/>
  <c r="T345" i="15"/>
  <c r="G346" i="15"/>
  <c r="V346" i="15"/>
  <c r="G347" i="15"/>
  <c r="U347" i="15"/>
  <c r="H353" i="15"/>
  <c r="M287" i="15"/>
  <c r="M291" i="15"/>
  <c r="T294" i="15"/>
  <c r="M295" i="15"/>
  <c r="T298" i="15"/>
  <c r="M299" i="15"/>
  <c r="Q301" i="15"/>
  <c r="T302" i="15"/>
  <c r="M303" i="15"/>
  <c r="V311" i="15"/>
  <c r="V313" i="15"/>
  <c r="H314" i="15"/>
  <c r="M315" i="15"/>
  <c r="W315" i="15"/>
  <c r="H316" i="15"/>
  <c r="M317" i="15"/>
  <c r="W317" i="15"/>
  <c r="N319" i="15"/>
  <c r="N321" i="15"/>
  <c r="V326" i="15"/>
  <c r="U328" i="15"/>
  <c r="T330" i="15"/>
  <c r="I330" i="15"/>
  <c r="M330" i="15"/>
  <c r="Q333" i="15"/>
  <c r="O333" i="15"/>
  <c r="P333" i="15"/>
  <c r="T334" i="15"/>
  <c r="I334" i="15"/>
  <c r="I336" i="15"/>
  <c r="K338" i="15"/>
  <c r="Q338" i="15"/>
  <c r="O338" i="15"/>
  <c r="J341" i="15"/>
  <c r="V341" i="15"/>
  <c r="L342" i="15"/>
  <c r="J346" i="15"/>
  <c r="W346" i="15"/>
  <c r="H347" i="15"/>
  <c r="W347" i="15"/>
  <c r="L282" i="15"/>
  <c r="L286" i="15"/>
  <c r="N287" i="15"/>
  <c r="U290" i="15"/>
  <c r="N291" i="15"/>
  <c r="U294" i="15"/>
  <c r="U298" i="15"/>
  <c r="U302" i="15"/>
  <c r="W311" i="15"/>
  <c r="W313" i="15"/>
  <c r="N315" i="15"/>
  <c r="I316" i="15"/>
  <c r="N317" i="15"/>
  <c r="K318" i="15"/>
  <c r="W326" i="15"/>
  <c r="W328" i="15"/>
  <c r="N330" i="15"/>
  <c r="K334" i="15"/>
  <c r="Q334" i="15"/>
  <c r="O334" i="15"/>
  <c r="V339" i="15"/>
  <c r="T339" i="15"/>
  <c r="I360" i="15"/>
  <c r="U360" i="15"/>
  <c r="T360" i="15"/>
  <c r="J360" i="15"/>
  <c r="H360" i="15"/>
  <c r="V360" i="15"/>
  <c r="L305" i="15"/>
  <c r="W307" i="15"/>
  <c r="W309" i="15"/>
  <c r="N311" i="15"/>
  <c r="N313" i="15"/>
  <c r="U314" i="15"/>
  <c r="O315" i="15"/>
  <c r="J316" i="15"/>
  <c r="T316" i="15"/>
  <c r="P317" i="15"/>
  <c r="L318" i="15"/>
  <c r="P319" i="15"/>
  <c r="Q321" i="15"/>
  <c r="W322" i="15"/>
  <c r="H323" i="15"/>
  <c r="W324" i="15"/>
  <c r="I325" i="15"/>
  <c r="N326" i="15"/>
  <c r="O330" i="15"/>
  <c r="P334" i="15"/>
  <c r="V335" i="15"/>
  <c r="T335" i="15"/>
  <c r="U336" i="15"/>
  <c r="N342" i="15"/>
  <c r="P350" i="15"/>
  <c r="O350" i="15"/>
  <c r="L350" i="15"/>
  <c r="K350" i="15"/>
  <c r="Q350" i="15"/>
  <c r="W360" i="15"/>
  <c r="K331" i="15"/>
  <c r="K335" i="15"/>
  <c r="K339" i="15"/>
  <c r="V340" i="15"/>
  <c r="K343" i="15"/>
  <c r="V344" i="15"/>
  <c r="K347" i="15"/>
  <c r="V348" i="15"/>
  <c r="O349" i="15"/>
  <c r="I350" i="15"/>
  <c r="K351" i="15"/>
  <c r="V352" i="15"/>
  <c r="O353" i="15"/>
  <c r="I354" i="15"/>
  <c r="N355" i="15"/>
  <c r="K356" i="15"/>
  <c r="U356" i="15"/>
  <c r="O357" i="15"/>
  <c r="J358" i="15"/>
  <c r="T358" i="15"/>
  <c r="P359" i="15"/>
  <c r="L360" i="15"/>
  <c r="G361" i="15"/>
  <c r="P361" i="15"/>
  <c r="U362" i="15"/>
  <c r="H363" i="15"/>
  <c r="Q363" i="15"/>
  <c r="I364" i="15"/>
  <c r="G364" i="15"/>
  <c r="I366" i="15"/>
  <c r="Q368" i="15"/>
  <c r="O368" i="15"/>
  <c r="P368" i="15"/>
  <c r="T369" i="15"/>
  <c r="I369" i="15"/>
  <c r="J370" i="15"/>
  <c r="H371" i="15"/>
  <c r="K373" i="15"/>
  <c r="Q373" i="15"/>
  <c r="O373" i="15"/>
  <c r="I375" i="15"/>
  <c r="T375" i="15"/>
  <c r="H376" i="15"/>
  <c r="T376" i="15"/>
  <c r="P377" i="15"/>
  <c r="V378" i="15"/>
  <c r="T378" i="15"/>
  <c r="J379" i="15"/>
  <c r="J380" i="15"/>
  <c r="U380" i="15"/>
  <c r="G381" i="15"/>
  <c r="K384" i="15"/>
  <c r="L385" i="15"/>
  <c r="I387" i="15"/>
  <c r="U387" i="15"/>
  <c r="J390" i="15"/>
  <c r="H391" i="15"/>
  <c r="T391" i="15"/>
  <c r="H393" i="15"/>
  <c r="I394" i="15"/>
  <c r="G397" i="15"/>
  <c r="U397" i="15"/>
  <c r="G398" i="15"/>
  <c r="L401" i="15"/>
  <c r="K405" i="15"/>
  <c r="Q405" i="15"/>
  <c r="O405" i="15"/>
  <c r="N405" i="15"/>
  <c r="U405" i="15"/>
  <c r="L409" i="15"/>
  <c r="W362" i="15"/>
  <c r="Q364" i="15"/>
  <c r="O364" i="15"/>
  <c r="P364" i="15"/>
  <c r="T365" i="15"/>
  <c r="I365" i="15"/>
  <c r="K369" i="15"/>
  <c r="Q369" i="15"/>
  <c r="O369" i="15"/>
  <c r="V374" i="15"/>
  <c r="T374" i="15"/>
  <c r="J375" i="15"/>
  <c r="U375" i="15"/>
  <c r="V402" i="15"/>
  <c r="T402" i="15"/>
  <c r="I402" i="15"/>
  <c r="H402" i="15"/>
  <c r="V410" i="15"/>
  <c r="T410" i="15"/>
  <c r="I410" i="15"/>
  <c r="H410" i="15"/>
  <c r="G414" i="15"/>
  <c r="V414" i="15"/>
  <c r="T414" i="15"/>
  <c r="J414" i="15"/>
  <c r="I414" i="15"/>
  <c r="H414" i="15"/>
  <c r="G340" i="15"/>
  <c r="G344" i="15"/>
  <c r="G348" i="15"/>
  <c r="Q349" i="15"/>
  <c r="T350" i="15"/>
  <c r="G352" i="15"/>
  <c r="Q353" i="15"/>
  <c r="U354" i="15"/>
  <c r="H355" i="15"/>
  <c r="M356" i="15"/>
  <c r="W356" i="15"/>
  <c r="H357" i="15"/>
  <c r="Q357" i="15"/>
  <c r="W358" i="15"/>
  <c r="I359" i="15"/>
  <c r="N360" i="15"/>
  <c r="I361" i="15"/>
  <c r="J363" i="15"/>
  <c r="T363" i="15"/>
  <c r="K365" i="15"/>
  <c r="Q365" i="15"/>
  <c r="O365" i="15"/>
  <c r="I367" i="15"/>
  <c r="H368" i="15"/>
  <c r="P369" i="15"/>
  <c r="V370" i="15"/>
  <c r="T370" i="15"/>
  <c r="J371" i="15"/>
  <c r="U371" i="15"/>
  <c r="J372" i="15"/>
  <c r="J381" i="15"/>
  <c r="G382" i="15"/>
  <c r="G383" i="15"/>
  <c r="V383" i="15"/>
  <c r="N384" i="15"/>
  <c r="T385" i="15"/>
  <c r="I385" i="15"/>
  <c r="W385" i="15"/>
  <c r="V386" i="15"/>
  <c r="T386" i="15"/>
  <c r="H386" i="15"/>
  <c r="M388" i="15"/>
  <c r="M389" i="15"/>
  <c r="K392" i="15"/>
  <c r="L393" i="15"/>
  <c r="I395" i="15"/>
  <c r="U395" i="15"/>
  <c r="I399" i="15"/>
  <c r="G403" i="15"/>
  <c r="V403" i="15"/>
  <c r="T403" i="15"/>
  <c r="J403" i="15"/>
  <c r="H405" i="15"/>
  <c r="I407" i="15"/>
  <c r="I411" i="15"/>
  <c r="G411" i="15"/>
  <c r="V411" i="15"/>
  <c r="T411" i="15"/>
  <c r="J411" i="15"/>
  <c r="U350" i="15"/>
  <c r="W354" i="15"/>
  <c r="N356" i="15"/>
  <c r="J361" i="15"/>
  <c r="U361" i="15"/>
  <c r="U363" i="15"/>
  <c r="V366" i="15"/>
  <c r="T366" i="15"/>
  <c r="G379" i="15"/>
  <c r="V379" i="15"/>
  <c r="K385" i="15"/>
  <c r="Q385" i="15"/>
  <c r="N385" i="15"/>
  <c r="P385" i="15"/>
  <c r="T389" i="15"/>
  <c r="I389" i="15"/>
  <c r="W389" i="15"/>
  <c r="V390" i="15"/>
  <c r="T390" i="15"/>
  <c r="H390" i="15"/>
  <c r="K396" i="15"/>
  <c r="L397" i="15"/>
  <c r="T401" i="15"/>
  <c r="I401" i="15"/>
  <c r="G401" i="15"/>
  <c r="W401" i="15"/>
  <c r="T409" i="15"/>
  <c r="I409" i="15"/>
  <c r="G409" i="15"/>
  <c r="W409" i="15"/>
  <c r="U414" i="15"/>
  <c r="V417" i="15"/>
  <c r="T417" i="15"/>
  <c r="I417" i="15"/>
  <c r="H417" i="15"/>
  <c r="G417" i="15"/>
  <c r="W417" i="15"/>
  <c r="J422" i="15"/>
  <c r="W422" i="15"/>
  <c r="U422" i="15"/>
  <c r="T422" i="15"/>
  <c r="I422" i="15"/>
  <c r="H422" i="15"/>
  <c r="G422" i="15"/>
  <c r="G374" i="15"/>
  <c r="G375" i="15"/>
  <c r="V375" i="15"/>
  <c r="I380" i="15"/>
  <c r="G380" i="15"/>
  <c r="Q384" i="15"/>
  <c r="O384" i="15"/>
  <c r="L384" i="15"/>
  <c r="G387" i="15"/>
  <c r="V387" i="15"/>
  <c r="J387" i="15"/>
  <c r="K389" i="15"/>
  <c r="Q389" i="15"/>
  <c r="N389" i="15"/>
  <c r="P389" i="15"/>
  <c r="T393" i="15"/>
  <c r="I393" i="15"/>
  <c r="W393" i="15"/>
  <c r="V394" i="15"/>
  <c r="T394" i="15"/>
  <c r="H394" i="15"/>
  <c r="K401" i="15"/>
  <c r="Q401" i="15"/>
  <c r="O401" i="15"/>
  <c r="N401" i="15"/>
  <c r="G402" i="15"/>
  <c r="K409" i="15"/>
  <c r="Q409" i="15"/>
  <c r="O409" i="15"/>
  <c r="N409" i="15"/>
  <c r="G410" i="15"/>
  <c r="W414" i="15"/>
  <c r="W361" i="15"/>
  <c r="H362" i="15"/>
  <c r="W363" i="15"/>
  <c r="K364" i="15"/>
  <c r="H365" i="15"/>
  <c r="U365" i="15"/>
  <c r="G371" i="15"/>
  <c r="V371" i="15"/>
  <c r="H374" i="15"/>
  <c r="I376" i="15"/>
  <c r="G376" i="15"/>
  <c r="Q380" i="15"/>
  <c r="O380" i="15"/>
  <c r="P380" i="15"/>
  <c r="T381" i="15"/>
  <c r="I381" i="15"/>
  <c r="J382" i="15"/>
  <c r="U382" i="15"/>
  <c r="Q388" i="15"/>
  <c r="O388" i="15"/>
  <c r="L388" i="15"/>
  <c r="G391" i="15"/>
  <c r="V391" i="15"/>
  <c r="J391" i="15"/>
  <c r="K393" i="15"/>
  <c r="Q393" i="15"/>
  <c r="N393" i="15"/>
  <c r="P393" i="15"/>
  <c r="N396" i="15"/>
  <c r="T397" i="15"/>
  <c r="I397" i="15"/>
  <c r="W397" i="15"/>
  <c r="V398" i="15"/>
  <c r="T398" i="15"/>
  <c r="I398" i="15"/>
  <c r="H398" i="15"/>
  <c r="V401" i="15"/>
  <c r="J402" i="15"/>
  <c r="U402" i="15"/>
  <c r="H403" i="15"/>
  <c r="U403" i="15"/>
  <c r="V406" i="15"/>
  <c r="T406" i="15"/>
  <c r="I406" i="15"/>
  <c r="H406" i="15"/>
  <c r="V409" i="15"/>
  <c r="J410" i="15"/>
  <c r="U410" i="15"/>
  <c r="H411" i="15"/>
  <c r="W411" i="15"/>
  <c r="M349" i="15"/>
  <c r="G350" i="15"/>
  <c r="T352" i="15"/>
  <c r="G354" i="15"/>
  <c r="V355" i="15"/>
  <c r="M357" i="15"/>
  <c r="W357" i="15"/>
  <c r="M359" i="15"/>
  <c r="W359" i="15"/>
  <c r="N361" i="15"/>
  <c r="I362" i="15"/>
  <c r="N363" i="15"/>
  <c r="L364" i="15"/>
  <c r="J365" i="15"/>
  <c r="V365" i="15"/>
  <c r="G366" i="15"/>
  <c r="G367" i="15"/>
  <c r="V367" i="15"/>
  <c r="L369" i="15"/>
  <c r="H370" i="15"/>
  <c r="I372" i="15"/>
  <c r="G372" i="15"/>
  <c r="I374" i="15"/>
  <c r="Q376" i="15"/>
  <c r="O376" i="15"/>
  <c r="P376" i="15"/>
  <c r="T377" i="15"/>
  <c r="I377" i="15"/>
  <c r="H379" i="15"/>
  <c r="K381" i="15"/>
  <c r="Q381" i="15"/>
  <c r="O381" i="15"/>
  <c r="I383" i="15"/>
  <c r="T383" i="15"/>
  <c r="G389" i="15"/>
  <c r="U389" i="15"/>
  <c r="G390" i="15"/>
  <c r="Q392" i="15"/>
  <c r="O392" i="15"/>
  <c r="L392" i="15"/>
  <c r="G395" i="15"/>
  <c r="V395" i="15"/>
  <c r="J395" i="15"/>
  <c r="K397" i="15"/>
  <c r="Q397" i="15"/>
  <c r="N397" i="15"/>
  <c r="P397" i="15"/>
  <c r="G399" i="15"/>
  <c r="V399" i="15"/>
  <c r="T399" i="15"/>
  <c r="J399" i="15"/>
  <c r="W402" i="15"/>
  <c r="I403" i="15"/>
  <c r="W403" i="15"/>
  <c r="G407" i="15"/>
  <c r="V407" i="15"/>
  <c r="T407" i="15"/>
  <c r="J407" i="15"/>
  <c r="W410" i="15"/>
  <c r="V413" i="15"/>
  <c r="T413" i="15"/>
  <c r="I413" i="15"/>
  <c r="H413" i="15"/>
  <c r="G413" i="15"/>
  <c r="W413" i="15"/>
  <c r="G418" i="15"/>
  <c r="V418" i="15"/>
  <c r="T418" i="15"/>
  <c r="J418" i="15"/>
  <c r="I418" i="15"/>
  <c r="H418" i="15"/>
  <c r="W420" i="15"/>
  <c r="U420" i="15"/>
  <c r="T420" i="15"/>
  <c r="J420" i="15"/>
  <c r="I420" i="15"/>
  <c r="H420" i="15"/>
  <c r="G420" i="15"/>
  <c r="H354" i="15"/>
  <c r="W355" i="15"/>
  <c r="N357" i="15"/>
  <c r="N359" i="15"/>
  <c r="J362" i="15"/>
  <c r="T362" i="15"/>
  <c r="M364" i="15"/>
  <c r="W365" i="15"/>
  <c r="H366" i="15"/>
  <c r="I368" i="15"/>
  <c r="G368" i="15"/>
  <c r="M369" i="15"/>
  <c r="I370" i="15"/>
  <c r="Q372" i="15"/>
  <c r="O372" i="15"/>
  <c r="P372" i="15"/>
  <c r="T373" i="15"/>
  <c r="I373" i="15"/>
  <c r="J374" i="15"/>
  <c r="U374" i="15"/>
  <c r="H375" i="15"/>
  <c r="K377" i="15"/>
  <c r="Q377" i="15"/>
  <c r="O377" i="15"/>
  <c r="I379" i="15"/>
  <c r="T379" i="15"/>
  <c r="H380" i="15"/>
  <c r="T380" i="15"/>
  <c r="V382" i="15"/>
  <c r="T382" i="15"/>
  <c r="H387" i="15"/>
  <c r="T387" i="15"/>
  <c r="H389" i="15"/>
  <c r="V389" i="15"/>
  <c r="I390" i="15"/>
  <c r="G393" i="15"/>
  <c r="U393" i="15"/>
  <c r="G394" i="15"/>
  <c r="Q396" i="15"/>
  <c r="O396" i="15"/>
  <c r="L396" i="15"/>
  <c r="T405" i="15"/>
  <c r="I405" i="15"/>
  <c r="G405" i="15"/>
  <c r="W405" i="15"/>
  <c r="U384" i="15"/>
  <c r="U388" i="15"/>
  <c r="U392" i="15"/>
  <c r="U396" i="15"/>
  <c r="L400" i="15"/>
  <c r="U400" i="15"/>
  <c r="L404" i="15"/>
  <c r="U404" i="15"/>
  <c r="U408" i="15"/>
  <c r="U412" i="15"/>
  <c r="N413" i="15"/>
  <c r="J415" i="15"/>
  <c r="U416" i="15"/>
  <c r="N417" i="15"/>
  <c r="O420" i="15"/>
  <c r="U421" i="15"/>
  <c r="O422" i="15"/>
  <c r="M424" i="15"/>
  <c r="N426" i="15"/>
  <c r="W426" i="15"/>
  <c r="V428" i="15"/>
  <c r="I429" i="15"/>
  <c r="V430" i="15"/>
  <c r="P431" i="15"/>
  <c r="K432" i="15"/>
  <c r="Q433" i="15"/>
  <c r="L434" i="15"/>
  <c r="O435" i="15"/>
  <c r="J436" i="15"/>
  <c r="T436" i="15"/>
  <c r="O437" i="15"/>
  <c r="T438" i="15"/>
  <c r="M439" i="15"/>
  <c r="L439" i="15"/>
  <c r="O439" i="15"/>
  <c r="K441" i="15"/>
  <c r="Q442" i="15"/>
  <c r="J445" i="15"/>
  <c r="U445" i="15"/>
  <c r="I448" i="15"/>
  <c r="T448" i="15"/>
  <c r="O450" i="15"/>
  <c r="T454" i="15"/>
  <c r="J454" i="15"/>
  <c r="Q456" i="15"/>
  <c r="Q457" i="15"/>
  <c r="P457" i="15"/>
  <c r="O457" i="15"/>
  <c r="M458" i="15"/>
  <c r="O460" i="15"/>
  <c r="N460" i="15"/>
  <c r="Q460" i="15"/>
  <c r="P460" i="15"/>
  <c r="Q461" i="15"/>
  <c r="P461" i="15"/>
  <c r="K461" i="15"/>
  <c r="N465" i="15"/>
  <c r="J468" i="15"/>
  <c r="L469" i="15"/>
  <c r="M473" i="15"/>
  <c r="L476" i="15"/>
  <c r="M400" i="15"/>
  <c r="M404" i="15"/>
  <c r="M408" i="15"/>
  <c r="V408" i="15"/>
  <c r="M412" i="15"/>
  <c r="V412" i="15"/>
  <c r="O413" i="15"/>
  <c r="T415" i="15"/>
  <c r="M416" i="15"/>
  <c r="V416" i="15"/>
  <c r="O417" i="15"/>
  <c r="P420" i="15"/>
  <c r="V421" i="15"/>
  <c r="P422" i="15"/>
  <c r="O424" i="15"/>
  <c r="K425" i="15"/>
  <c r="O426" i="15"/>
  <c r="M428" i="15"/>
  <c r="J429" i="15"/>
  <c r="T429" i="15"/>
  <c r="N430" i="15"/>
  <c r="W430" i="15"/>
  <c r="Q431" i="15"/>
  <c r="L432" i="15"/>
  <c r="V432" i="15"/>
  <c r="M434" i="15"/>
  <c r="V434" i="15"/>
  <c r="P435" i="15"/>
  <c r="U436" i="15"/>
  <c r="G437" i="15"/>
  <c r="Q437" i="15"/>
  <c r="U438" i="15"/>
  <c r="P439" i="15"/>
  <c r="L441" i="15"/>
  <c r="K444" i="15"/>
  <c r="V445" i="15"/>
  <c r="G446" i="15"/>
  <c r="Q446" i="15"/>
  <c r="J448" i="15"/>
  <c r="U448" i="15"/>
  <c r="P450" i="15"/>
  <c r="G453" i="15"/>
  <c r="T453" i="15"/>
  <c r="O454" i="15"/>
  <c r="H456" i="15"/>
  <c r="T458" i="15"/>
  <c r="J458" i="15"/>
  <c r="N458" i="15"/>
  <c r="U461" i="15"/>
  <c r="I465" i="15"/>
  <c r="H465" i="15"/>
  <c r="T465" i="15"/>
  <c r="T466" i="15"/>
  <c r="J466" i="15"/>
  <c r="V466" i="15"/>
  <c r="M469" i="15"/>
  <c r="K472" i="15"/>
  <c r="T474" i="15"/>
  <c r="J474" i="15"/>
  <c r="W474" i="15"/>
  <c r="V474" i="15"/>
  <c r="M476" i="15"/>
  <c r="U415" i="15"/>
  <c r="W421" i="15"/>
  <c r="K423" i="15"/>
  <c r="L425" i="15"/>
  <c r="U429" i="15"/>
  <c r="M432" i="15"/>
  <c r="N434" i="15"/>
  <c r="V436" i="15"/>
  <c r="I437" i="15"/>
  <c r="V438" i="15"/>
  <c r="G440" i="15"/>
  <c r="W440" i="15"/>
  <c r="M441" i="15"/>
  <c r="L444" i="15"/>
  <c r="H446" i="15"/>
  <c r="K449" i="15"/>
  <c r="J453" i="15"/>
  <c r="U453" i="15"/>
  <c r="I456" i="15"/>
  <c r="T456" i="15"/>
  <c r="O458" i="15"/>
  <c r="G464" i="15"/>
  <c r="W464" i="15"/>
  <c r="I464" i="15"/>
  <c r="Q465" i="15"/>
  <c r="P465" i="15"/>
  <c r="K465" i="15"/>
  <c r="L472" i="15"/>
  <c r="Q477" i="15"/>
  <c r="P477" i="15"/>
  <c r="L477" i="15"/>
  <c r="K477" i="15"/>
  <c r="M367" i="15"/>
  <c r="M371" i="15"/>
  <c r="M375" i="15"/>
  <c r="M379" i="15"/>
  <c r="M383" i="15"/>
  <c r="G384" i="15"/>
  <c r="M387" i="15"/>
  <c r="G388" i="15"/>
  <c r="M391" i="15"/>
  <c r="G392" i="15"/>
  <c r="M395" i="15"/>
  <c r="G396" i="15"/>
  <c r="M399" i="15"/>
  <c r="G400" i="15"/>
  <c r="O400" i="15"/>
  <c r="M403" i="15"/>
  <c r="G404" i="15"/>
  <c r="O404" i="15"/>
  <c r="M407" i="15"/>
  <c r="G408" i="15"/>
  <c r="O408" i="15"/>
  <c r="M411" i="15"/>
  <c r="G412" i="15"/>
  <c r="O412" i="15"/>
  <c r="Q413" i="15"/>
  <c r="M415" i="15"/>
  <c r="V415" i="15"/>
  <c r="G416" i="15"/>
  <c r="O416" i="15"/>
  <c r="Q417" i="15"/>
  <c r="N419" i="15"/>
  <c r="N421" i="15"/>
  <c r="M423" i="15"/>
  <c r="H424" i="15"/>
  <c r="Q424" i="15"/>
  <c r="M425" i="15"/>
  <c r="W425" i="15"/>
  <c r="H426" i="15"/>
  <c r="Q426" i="15"/>
  <c r="G428" i="15"/>
  <c r="P428" i="15"/>
  <c r="V429" i="15"/>
  <c r="G430" i="15"/>
  <c r="O432" i="15"/>
  <c r="K433" i="15"/>
  <c r="O434" i="15"/>
  <c r="M436" i="15"/>
  <c r="J437" i="15"/>
  <c r="T437" i="15"/>
  <c r="N438" i="15"/>
  <c r="W438" i="15"/>
  <c r="O440" i="15"/>
  <c r="N440" i="15"/>
  <c r="P440" i="15"/>
  <c r="I441" i="15"/>
  <c r="H441" i="15"/>
  <c r="L442" i="15"/>
  <c r="G444" i="15"/>
  <c r="W444" i="15"/>
  <c r="I446" i="15"/>
  <c r="U446" i="15"/>
  <c r="L449" i="15"/>
  <c r="H450" i="15"/>
  <c r="K452" i="15"/>
  <c r="K453" i="15"/>
  <c r="V453" i="15"/>
  <c r="G454" i="15"/>
  <c r="Q454" i="15"/>
  <c r="J456" i="15"/>
  <c r="U456" i="15"/>
  <c r="J457" i="15"/>
  <c r="U457" i="15"/>
  <c r="P458" i="15"/>
  <c r="I460" i="15"/>
  <c r="J461" i="15"/>
  <c r="H462" i="15"/>
  <c r="O464" i="15"/>
  <c r="N464" i="15"/>
  <c r="Q464" i="15"/>
  <c r="I469" i="15"/>
  <c r="H469" i="15"/>
  <c r="T469" i="15"/>
  <c r="T470" i="15"/>
  <c r="J470" i="15"/>
  <c r="W470" i="15"/>
  <c r="V470" i="15"/>
  <c r="M472" i="15"/>
  <c r="G476" i="15"/>
  <c r="W476" i="15"/>
  <c r="J476" i="15"/>
  <c r="I476" i="15"/>
  <c r="H478" i="15"/>
  <c r="U478" i="15"/>
  <c r="Q485" i="15"/>
  <c r="P485" i="15"/>
  <c r="O485" i="15"/>
  <c r="N485" i="15"/>
  <c r="L485" i="15"/>
  <c r="K485" i="15"/>
  <c r="N423" i="15"/>
  <c r="N425" i="15"/>
  <c r="W429" i="15"/>
  <c r="K431" i="15"/>
  <c r="L433" i="15"/>
  <c r="U437" i="15"/>
  <c r="Q441" i="15"/>
  <c r="P441" i="15"/>
  <c r="O441" i="15"/>
  <c r="M442" i="15"/>
  <c r="O444" i="15"/>
  <c r="N444" i="15"/>
  <c r="P444" i="15"/>
  <c r="I445" i="15"/>
  <c r="H445" i="15"/>
  <c r="V446" i="15"/>
  <c r="G448" i="15"/>
  <c r="W448" i="15"/>
  <c r="M449" i="15"/>
  <c r="L452" i="15"/>
  <c r="T464" i="15"/>
  <c r="G468" i="15"/>
  <c r="W468" i="15"/>
  <c r="I468" i="15"/>
  <c r="Q469" i="15"/>
  <c r="P469" i="15"/>
  <c r="K469" i="15"/>
  <c r="Q473" i="15"/>
  <c r="P473" i="15"/>
  <c r="L473" i="15"/>
  <c r="K473" i="15"/>
  <c r="O476" i="15"/>
  <c r="N476" i="15"/>
  <c r="Q476" i="15"/>
  <c r="Q481" i="15"/>
  <c r="P481" i="15"/>
  <c r="O481" i="15"/>
  <c r="N481" i="15"/>
  <c r="L481" i="15"/>
  <c r="K481" i="15"/>
  <c r="K413" i="15"/>
  <c r="G415" i="15"/>
  <c r="K417" i="15"/>
  <c r="P419" i="15"/>
  <c r="K420" i="15"/>
  <c r="G421" i="15"/>
  <c r="Q421" i="15"/>
  <c r="L422" i="15"/>
  <c r="O423" i="15"/>
  <c r="J424" i="15"/>
  <c r="T424" i="15"/>
  <c r="O425" i="15"/>
  <c r="T426" i="15"/>
  <c r="N427" i="15"/>
  <c r="I428" i="15"/>
  <c r="N429" i="15"/>
  <c r="I430" i="15"/>
  <c r="M431" i="15"/>
  <c r="H432" i="15"/>
  <c r="Q432" i="15"/>
  <c r="M433" i="15"/>
  <c r="W433" i="15"/>
  <c r="H434" i="15"/>
  <c r="Q434" i="15"/>
  <c r="K435" i="15"/>
  <c r="G436" i="15"/>
  <c r="P436" i="15"/>
  <c r="L437" i="15"/>
  <c r="V437" i="15"/>
  <c r="G438" i="15"/>
  <c r="H440" i="15"/>
  <c r="T442" i="15"/>
  <c r="J442" i="15"/>
  <c r="N442" i="15"/>
  <c r="Q444" i="15"/>
  <c r="Q445" i="15"/>
  <c r="P445" i="15"/>
  <c r="O445" i="15"/>
  <c r="M446" i="15"/>
  <c r="O448" i="15"/>
  <c r="N448" i="15"/>
  <c r="P448" i="15"/>
  <c r="I449" i="15"/>
  <c r="H449" i="15"/>
  <c r="L450" i="15"/>
  <c r="G452" i="15"/>
  <c r="W452" i="15"/>
  <c r="I454" i="15"/>
  <c r="U454" i="15"/>
  <c r="L457" i="15"/>
  <c r="H458" i="15"/>
  <c r="K460" i="15"/>
  <c r="M461" i="15"/>
  <c r="H464" i="15"/>
  <c r="U464" i="15"/>
  <c r="J465" i="15"/>
  <c r="W465" i="15"/>
  <c r="H466" i="15"/>
  <c r="U466" i="15"/>
  <c r="O468" i="15"/>
  <c r="N468" i="15"/>
  <c r="Q468" i="15"/>
  <c r="U469" i="15"/>
  <c r="G472" i="15"/>
  <c r="W472" i="15"/>
  <c r="J472" i="15"/>
  <c r="I472" i="15"/>
  <c r="H474" i="15"/>
  <c r="U474" i="15"/>
  <c r="U476" i="15"/>
  <c r="N431" i="15"/>
  <c r="N433" i="15"/>
  <c r="W437" i="15"/>
  <c r="O442" i="15"/>
  <c r="T446" i="15"/>
  <c r="J446" i="15"/>
  <c r="Q449" i="15"/>
  <c r="P449" i="15"/>
  <c r="O449" i="15"/>
  <c r="O452" i="15"/>
  <c r="N452" i="15"/>
  <c r="P452" i="15"/>
  <c r="I453" i="15"/>
  <c r="H453" i="15"/>
  <c r="G456" i="15"/>
  <c r="W456" i="15"/>
  <c r="O472" i="15"/>
  <c r="N472" i="15"/>
  <c r="Q472" i="15"/>
  <c r="M420" i="15"/>
  <c r="J421" i="15"/>
  <c r="T421" i="15"/>
  <c r="Q423" i="15"/>
  <c r="V424" i="15"/>
  <c r="V426" i="15"/>
  <c r="G429" i="15"/>
  <c r="O431" i="15"/>
  <c r="O433" i="15"/>
  <c r="N435" i="15"/>
  <c r="I436" i="15"/>
  <c r="N437" i="15"/>
  <c r="I438" i="15"/>
  <c r="N439" i="15"/>
  <c r="J440" i="15"/>
  <c r="U440" i="15"/>
  <c r="P442" i="15"/>
  <c r="G445" i="15"/>
  <c r="T445" i="15"/>
  <c r="O446" i="15"/>
  <c r="H448" i="15"/>
  <c r="T450" i="15"/>
  <c r="J450" i="15"/>
  <c r="N450" i="15"/>
  <c r="Q452" i="15"/>
  <c r="Q453" i="15"/>
  <c r="P453" i="15"/>
  <c r="O453" i="15"/>
  <c r="W454" i="15"/>
  <c r="O456" i="15"/>
  <c r="N456" i="15"/>
  <c r="P456" i="15"/>
  <c r="I457" i="15"/>
  <c r="H457" i="15"/>
  <c r="N457" i="15"/>
  <c r="L458" i="15"/>
  <c r="G460" i="15"/>
  <c r="W460" i="15"/>
  <c r="M460" i="15"/>
  <c r="I461" i="15"/>
  <c r="H461" i="15"/>
  <c r="T461" i="15"/>
  <c r="O461" i="15"/>
  <c r="T462" i="15"/>
  <c r="J462" i="15"/>
  <c r="V462" i="15"/>
  <c r="K464" i="15"/>
  <c r="M465" i="15"/>
  <c r="H468" i="15"/>
  <c r="U468" i="15"/>
  <c r="K476" i="15"/>
  <c r="N477" i="15"/>
  <c r="T478" i="15"/>
  <c r="J478" i="15"/>
  <c r="W478" i="15"/>
  <c r="V478" i="15"/>
  <c r="T482" i="15"/>
  <c r="J482" i="15"/>
  <c r="I482" i="15"/>
  <c r="H482" i="15"/>
  <c r="W482" i="15"/>
  <c r="V482" i="15"/>
  <c r="M462" i="15"/>
  <c r="M466" i="15"/>
  <c r="M470" i="15"/>
  <c r="T473" i="15"/>
  <c r="M474" i="15"/>
  <c r="T477" i="15"/>
  <c r="M478" i="15"/>
  <c r="I480" i="15"/>
  <c r="Q480" i="15"/>
  <c r="T481" i="15"/>
  <c r="M482" i="15"/>
  <c r="I484" i="15"/>
  <c r="Q484" i="15"/>
  <c r="T485" i="15"/>
  <c r="M486" i="15"/>
  <c r="V486" i="15"/>
  <c r="I488" i="15"/>
  <c r="N489" i="15"/>
  <c r="I490" i="15"/>
  <c r="J492" i="15"/>
  <c r="T492" i="15"/>
  <c r="O493" i="15"/>
  <c r="J494" i="15"/>
  <c r="U494" i="15"/>
  <c r="K496" i="15"/>
  <c r="U496" i="15"/>
  <c r="J499" i="15"/>
  <c r="T499" i="15"/>
  <c r="P501" i="15"/>
  <c r="V502" i="15"/>
  <c r="T502" i="15"/>
  <c r="U503" i="15"/>
  <c r="J504" i="15"/>
  <c r="U504" i="15"/>
  <c r="V508" i="15"/>
  <c r="H509" i="15"/>
  <c r="G511" i="15"/>
  <c r="V511" i="15"/>
  <c r="L512" i="15"/>
  <c r="J513" i="15"/>
  <c r="V513" i="15"/>
  <c r="Q516" i="15"/>
  <c r="P516" i="15"/>
  <c r="O516" i="15"/>
  <c r="T516" i="15"/>
  <c r="G519" i="15"/>
  <c r="W519" i="15"/>
  <c r="V519" i="15"/>
  <c r="T521" i="15"/>
  <c r="J521" i="15"/>
  <c r="I521" i="15"/>
  <c r="L524" i="15"/>
  <c r="M525" i="15"/>
  <c r="I527" i="15"/>
  <c r="I532" i="15"/>
  <c r="H532" i="15"/>
  <c r="G532" i="15"/>
  <c r="V532" i="15"/>
  <c r="T532" i="15"/>
  <c r="U532" i="15"/>
  <c r="W543" i="15"/>
  <c r="T543" i="15"/>
  <c r="J543" i="15"/>
  <c r="I543" i="15"/>
  <c r="H543" i="15"/>
  <c r="G543" i="15"/>
  <c r="U543" i="15"/>
  <c r="U473" i="15"/>
  <c r="U477" i="15"/>
  <c r="J480" i="15"/>
  <c r="U481" i="15"/>
  <c r="J484" i="15"/>
  <c r="U485" i="15"/>
  <c r="W486" i="15"/>
  <c r="J488" i="15"/>
  <c r="T488" i="15"/>
  <c r="J490" i="15"/>
  <c r="U490" i="15"/>
  <c r="U492" i="15"/>
  <c r="P493" i="15"/>
  <c r="L494" i="15"/>
  <c r="V494" i="15"/>
  <c r="L496" i="15"/>
  <c r="V496" i="15"/>
  <c r="V498" i="15"/>
  <c r="T498" i="15"/>
  <c r="U499" i="15"/>
  <c r="G507" i="15"/>
  <c r="V507" i="15"/>
  <c r="U516" i="15"/>
  <c r="I520" i="15"/>
  <c r="H520" i="15"/>
  <c r="G520" i="15"/>
  <c r="K521" i="15"/>
  <c r="Q521" i="15"/>
  <c r="P521" i="15"/>
  <c r="M524" i="15"/>
  <c r="N525" i="15"/>
  <c r="J527" i="15"/>
  <c r="T529" i="15"/>
  <c r="J529" i="15"/>
  <c r="I529" i="15"/>
  <c r="G529" i="15"/>
  <c r="G531" i="15"/>
  <c r="W531" i="15"/>
  <c r="V531" i="15"/>
  <c r="T531" i="15"/>
  <c r="I531" i="15"/>
  <c r="I536" i="15"/>
  <c r="H536" i="15"/>
  <c r="G536" i="15"/>
  <c r="V536" i="15"/>
  <c r="T536" i="15"/>
  <c r="U536" i="15"/>
  <c r="W494" i="15"/>
  <c r="W496" i="15"/>
  <c r="G503" i="15"/>
  <c r="V503" i="15"/>
  <c r="G506" i="15"/>
  <c r="I512" i="15"/>
  <c r="G512" i="15"/>
  <c r="J516" i="15"/>
  <c r="V516" i="15"/>
  <c r="Q520" i="15"/>
  <c r="P520" i="15"/>
  <c r="O520" i="15"/>
  <c r="G523" i="15"/>
  <c r="W523" i="15"/>
  <c r="V523" i="15"/>
  <c r="T525" i="15"/>
  <c r="J525" i="15"/>
  <c r="I525" i="15"/>
  <c r="K529" i="15"/>
  <c r="Q529" i="15"/>
  <c r="O529" i="15"/>
  <c r="G535" i="15"/>
  <c r="W535" i="15"/>
  <c r="V535" i="15"/>
  <c r="T535" i="15"/>
  <c r="I535" i="15"/>
  <c r="N539" i="15"/>
  <c r="K539" i="15"/>
  <c r="Q539" i="15"/>
  <c r="O539" i="15"/>
  <c r="L539" i="15"/>
  <c r="J545" i="15"/>
  <c r="T545" i="15"/>
  <c r="I545" i="15"/>
  <c r="H545" i="15"/>
  <c r="G545" i="15"/>
  <c r="W545" i="15"/>
  <c r="U545" i="15"/>
  <c r="V545" i="15"/>
  <c r="L480" i="15"/>
  <c r="U480" i="15"/>
  <c r="U484" i="15"/>
  <c r="H486" i="15"/>
  <c r="V488" i="15"/>
  <c r="H489" i="15"/>
  <c r="W490" i="15"/>
  <c r="H491" i="15"/>
  <c r="W492" i="15"/>
  <c r="N494" i="15"/>
  <c r="N496" i="15"/>
  <c r="G499" i="15"/>
  <c r="V499" i="15"/>
  <c r="H506" i="15"/>
  <c r="I508" i="15"/>
  <c r="G508" i="15"/>
  <c r="Q512" i="15"/>
  <c r="O512" i="15"/>
  <c r="P512" i="15"/>
  <c r="T513" i="15"/>
  <c r="I513" i="15"/>
  <c r="L517" i="15"/>
  <c r="U520" i="15"/>
  <c r="I524" i="15"/>
  <c r="H524" i="15"/>
  <c r="G524" i="15"/>
  <c r="K525" i="15"/>
  <c r="Q525" i="15"/>
  <c r="P525" i="15"/>
  <c r="V529" i="15"/>
  <c r="M480" i="15"/>
  <c r="V480" i="15"/>
  <c r="M484" i="15"/>
  <c r="V484" i="15"/>
  <c r="I486" i="15"/>
  <c r="M488" i="15"/>
  <c r="W488" i="15"/>
  <c r="J489" i="15"/>
  <c r="T489" i="15"/>
  <c r="N490" i="15"/>
  <c r="I491" i="15"/>
  <c r="N492" i="15"/>
  <c r="K493" i="15"/>
  <c r="O494" i="15"/>
  <c r="P496" i="15"/>
  <c r="G498" i="15"/>
  <c r="L501" i="15"/>
  <c r="I504" i="15"/>
  <c r="G504" i="15"/>
  <c r="I506" i="15"/>
  <c r="U506" i="15"/>
  <c r="H507" i="15"/>
  <c r="Q508" i="15"/>
  <c r="O508" i="15"/>
  <c r="P508" i="15"/>
  <c r="T509" i="15"/>
  <c r="I509" i="15"/>
  <c r="K513" i="15"/>
  <c r="Q513" i="15"/>
  <c r="O513" i="15"/>
  <c r="M517" i="15"/>
  <c r="J520" i="15"/>
  <c r="V520" i="15"/>
  <c r="Q524" i="15"/>
  <c r="P524" i="15"/>
  <c r="O524" i="15"/>
  <c r="T524" i="15"/>
  <c r="G527" i="15"/>
  <c r="W527" i="15"/>
  <c r="V527" i="15"/>
  <c r="T527" i="15"/>
  <c r="I528" i="15"/>
  <c r="H528" i="15"/>
  <c r="G528" i="15"/>
  <c r="V528" i="15"/>
  <c r="T528" i="15"/>
  <c r="T533" i="15"/>
  <c r="J533" i="15"/>
  <c r="I533" i="15"/>
  <c r="G533" i="15"/>
  <c r="V533" i="15"/>
  <c r="U533" i="15"/>
  <c r="L541" i="15"/>
  <c r="K541" i="15"/>
  <c r="Q541" i="15"/>
  <c r="O541" i="15"/>
  <c r="M541" i="15"/>
  <c r="L443" i="15"/>
  <c r="L447" i="15"/>
  <c r="L451" i="15"/>
  <c r="L455" i="15"/>
  <c r="L459" i="15"/>
  <c r="L463" i="15"/>
  <c r="L467" i="15"/>
  <c r="L471" i="15"/>
  <c r="H473" i="15"/>
  <c r="L475" i="15"/>
  <c r="H477" i="15"/>
  <c r="L479" i="15"/>
  <c r="N480" i="15"/>
  <c r="W480" i="15"/>
  <c r="H481" i="15"/>
  <c r="L483" i="15"/>
  <c r="N484" i="15"/>
  <c r="W484" i="15"/>
  <c r="H485" i="15"/>
  <c r="J486" i="15"/>
  <c r="L487" i="15"/>
  <c r="N488" i="15"/>
  <c r="K489" i="15"/>
  <c r="U489" i="15"/>
  <c r="O490" i="15"/>
  <c r="J491" i="15"/>
  <c r="T491" i="15"/>
  <c r="P492" i="15"/>
  <c r="L493" i="15"/>
  <c r="V493" i="15"/>
  <c r="G494" i="15"/>
  <c r="P494" i="15"/>
  <c r="U495" i="15"/>
  <c r="H496" i="15"/>
  <c r="Q496" i="15"/>
  <c r="M497" i="15"/>
  <c r="W497" i="15"/>
  <c r="H498" i="15"/>
  <c r="I500" i="15"/>
  <c r="G500" i="15"/>
  <c r="M501" i="15"/>
  <c r="I502" i="15"/>
  <c r="U502" i="15"/>
  <c r="H503" i="15"/>
  <c r="Q504" i="15"/>
  <c r="O504" i="15"/>
  <c r="P504" i="15"/>
  <c r="T505" i="15"/>
  <c r="I505" i="15"/>
  <c r="J506" i="15"/>
  <c r="I507" i="15"/>
  <c r="K509" i="15"/>
  <c r="Q509" i="15"/>
  <c r="O509" i="15"/>
  <c r="J511" i="15"/>
  <c r="T511" i="15"/>
  <c r="H512" i="15"/>
  <c r="T512" i="15"/>
  <c r="P513" i="15"/>
  <c r="M516" i="15"/>
  <c r="N517" i="15"/>
  <c r="J519" i="15"/>
  <c r="T519" i="15"/>
  <c r="K520" i="15"/>
  <c r="W520" i="15"/>
  <c r="L521" i="15"/>
  <c r="W521" i="15"/>
  <c r="H523" i="15"/>
  <c r="U524" i="15"/>
  <c r="G525" i="15"/>
  <c r="U525" i="15"/>
  <c r="U528" i="15"/>
  <c r="L529" i="15"/>
  <c r="J531" i="15"/>
  <c r="U531" i="15"/>
  <c r="W533" i="15"/>
  <c r="H535" i="15"/>
  <c r="J537" i="15"/>
  <c r="U537" i="15"/>
  <c r="T537" i="15"/>
  <c r="I537" i="15"/>
  <c r="G537" i="15"/>
  <c r="W537" i="15"/>
  <c r="V537" i="15"/>
  <c r="M539" i="15"/>
  <c r="T486" i="15"/>
  <c r="P488" i="15"/>
  <c r="L489" i="15"/>
  <c r="V489" i="15"/>
  <c r="G490" i="15"/>
  <c r="P490" i="15"/>
  <c r="U491" i="15"/>
  <c r="H492" i="15"/>
  <c r="Q492" i="15"/>
  <c r="M493" i="15"/>
  <c r="W493" i="15"/>
  <c r="H494" i="15"/>
  <c r="Q494" i="15"/>
  <c r="W495" i="15"/>
  <c r="I496" i="15"/>
  <c r="N497" i="15"/>
  <c r="I498" i="15"/>
  <c r="U498" i="15"/>
  <c r="H499" i="15"/>
  <c r="Q500" i="15"/>
  <c r="O500" i="15"/>
  <c r="P500" i="15"/>
  <c r="T501" i="15"/>
  <c r="I501" i="15"/>
  <c r="J502" i="15"/>
  <c r="W502" i="15"/>
  <c r="I503" i="15"/>
  <c r="K505" i="15"/>
  <c r="Q505" i="15"/>
  <c r="O505" i="15"/>
  <c r="J507" i="15"/>
  <c r="T507" i="15"/>
  <c r="H508" i="15"/>
  <c r="T508" i="15"/>
  <c r="V510" i="15"/>
  <c r="T510" i="15"/>
  <c r="U511" i="15"/>
  <c r="J512" i="15"/>
  <c r="U512" i="15"/>
  <c r="G513" i="15"/>
  <c r="G515" i="15"/>
  <c r="W515" i="15"/>
  <c r="V515" i="15"/>
  <c r="N516" i="15"/>
  <c r="T517" i="15"/>
  <c r="J517" i="15"/>
  <c r="I517" i="15"/>
  <c r="U519" i="15"/>
  <c r="L520" i="15"/>
  <c r="M521" i="15"/>
  <c r="I523" i="15"/>
  <c r="J524" i="15"/>
  <c r="V524" i="15"/>
  <c r="H525" i="15"/>
  <c r="V525" i="15"/>
  <c r="W528" i="15"/>
  <c r="M529" i="15"/>
  <c r="J535" i="15"/>
  <c r="U535" i="15"/>
  <c r="P539" i="15"/>
  <c r="W489" i="15"/>
  <c r="W491" i="15"/>
  <c r="N493" i="15"/>
  <c r="I494" i="15"/>
  <c r="J496" i="15"/>
  <c r="T496" i="15"/>
  <c r="I499" i="15"/>
  <c r="K501" i="15"/>
  <c r="Q501" i="15"/>
  <c r="O501" i="15"/>
  <c r="J503" i="15"/>
  <c r="T503" i="15"/>
  <c r="V506" i="15"/>
  <c r="T506" i="15"/>
  <c r="V512" i="15"/>
  <c r="I516" i="15"/>
  <c r="H516" i="15"/>
  <c r="G516" i="15"/>
  <c r="K517" i="15"/>
  <c r="Q517" i="15"/>
  <c r="P517" i="15"/>
  <c r="M520" i="15"/>
  <c r="J523" i="15"/>
  <c r="T523" i="15"/>
  <c r="W524" i="15"/>
  <c r="L525" i="15"/>
  <c r="N529" i="15"/>
  <c r="H533" i="15"/>
  <c r="M533" i="15"/>
  <c r="N537" i="15"/>
  <c r="V539" i="15"/>
  <c r="V541" i="15"/>
  <c r="O546" i="15"/>
  <c r="O548" i="15"/>
  <c r="K549" i="15"/>
  <c r="N550" i="15"/>
  <c r="I551" i="15"/>
  <c r="P553" i="15"/>
  <c r="J557" i="15"/>
  <c r="G557" i="15"/>
  <c r="N557" i="15"/>
  <c r="M561" i="15"/>
  <c r="P563" i="15"/>
  <c r="H564" i="15"/>
  <c r="V564" i="15"/>
  <c r="L565" i="15"/>
  <c r="Q567" i="15"/>
  <c r="J569" i="15"/>
  <c r="G569" i="15"/>
  <c r="W569" i="15"/>
  <c r="L571" i="15"/>
  <c r="Q575" i="15"/>
  <c r="J577" i="15"/>
  <c r="G577" i="15"/>
  <c r="W577" i="15"/>
  <c r="L579" i="15"/>
  <c r="Q583" i="15"/>
  <c r="J585" i="15"/>
  <c r="G585" i="15"/>
  <c r="W585" i="15"/>
  <c r="K589" i="15"/>
  <c r="P589" i="15"/>
  <c r="O589" i="15"/>
  <c r="N589" i="15"/>
  <c r="O595" i="15"/>
  <c r="N595" i="15"/>
  <c r="L595" i="15"/>
  <c r="K595" i="15"/>
  <c r="P557" i="15"/>
  <c r="J561" i="15"/>
  <c r="G561" i="15"/>
  <c r="O569" i="15"/>
  <c r="N569" i="15"/>
  <c r="Q569" i="15"/>
  <c r="L570" i="15"/>
  <c r="Q570" i="15"/>
  <c r="P570" i="15"/>
  <c r="N570" i="15"/>
  <c r="O577" i="15"/>
  <c r="N577" i="15"/>
  <c r="Q577" i="15"/>
  <c r="L578" i="15"/>
  <c r="Q578" i="15"/>
  <c r="P578" i="15"/>
  <c r="N578" i="15"/>
  <c r="O585" i="15"/>
  <c r="N585" i="15"/>
  <c r="Q585" i="15"/>
  <c r="T605" i="15"/>
  <c r="J605" i="15"/>
  <c r="I605" i="15"/>
  <c r="H605" i="15"/>
  <c r="G605" i="15"/>
  <c r="W605" i="15"/>
  <c r="H617" i="15"/>
  <c r="V617" i="15"/>
  <c r="U617" i="15"/>
  <c r="T617" i="15"/>
  <c r="J617" i="15"/>
  <c r="I617" i="15"/>
  <c r="G617" i="15"/>
  <c r="M528" i="15"/>
  <c r="M532" i="15"/>
  <c r="O533" i="15"/>
  <c r="M536" i="15"/>
  <c r="P537" i="15"/>
  <c r="M543" i="15"/>
  <c r="N545" i="15"/>
  <c r="Q546" i="15"/>
  <c r="L547" i="15"/>
  <c r="V547" i="15"/>
  <c r="M549" i="15"/>
  <c r="V549" i="15"/>
  <c r="P550" i="15"/>
  <c r="H553" i="15"/>
  <c r="L554" i="15"/>
  <c r="Q554" i="15"/>
  <c r="N554" i="15"/>
  <c r="Q557" i="15"/>
  <c r="G560" i="15"/>
  <c r="P561" i="15"/>
  <c r="J565" i="15"/>
  <c r="G565" i="15"/>
  <c r="N565" i="15"/>
  <c r="O570" i="15"/>
  <c r="W571" i="15"/>
  <c r="T571" i="15"/>
  <c r="J571" i="15"/>
  <c r="O578" i="15"/>
  <c r="W579" i="15"/>
  <c r="T579" i="15"/>
  <c r="J579" i="15"/>
  <c r="O587" i="15"/>
  <c r="N587" i="15"/>
  <c r="L587" i="15"/>
  <c r="K587" i="15"/>
  <c r="T593" i="15"/>
  <c r="J593" i="15"/>
  <c r="H593" i="15"/>
  <c r="G593" i="15"/>
  <c r="W593" i="15"/>
  <c r="U593" i="15"/>
  <c r="K605" i="15"/>
  <c r="Q605" i="15"/>
  <c r="P605" i="15"/>
  <c r="O605" i="15"/>
  <c r="N605" i="15"/>
  <c r="L611" i="15"/>
  <c r="M611" i="15"/>
  <c r="K611" i="15"/>
  <c r="Q611" i="15"/>
  <c r="P611" i="15"/>
  <c r="O611" i="15"/>
  <c r="M547" i="15"/>
  <c r="N549" i="15"/>
  <c r="W551" i="15"/>
  <c r="T551" i="15"/>
  <c r="L558" i="15"/>
  <c r="Q558" i="15"/>
  <c r="N558" i="15"/>
  <c r="P565" i="15"/>
  <c r="N571" i="15"/>
  <c r="K571" i="15"/>
  <c r="P571" i="15"/>
  <c r="N579" i="15"/>
  <c r="K579" i="15"/>
  <c r="P579" i="15"/>
  <c r="K593" i="15"/>
  <c r="P593" i="15"/>
  <c r="O593" i="15"/>
  <c r="N593" i="15"/>
  <c r="T601" i="15"/>
  <c r="J601" i="15"/>
  <c r="I601" i="15"/>
  <c r="H601" i="15"/>
  <c r="G601" i="15"/>
  <c r="W601" i="15"/>
  <c r="P613" i="15"/>
  <c r="M613" i="15"/>
  <c r="L613" i="15"/>
  <c r="K613" i="15"/>
  <c r="Q613" i="15"/>
  <c r="O613" i="15"/>
  <c r="K498" i="15"/>
  <c r="K502" i="15"/>
  <c r="K506" i="15"/>
  <c r="K510" i="15"/>
  <c r="K514" i="15"/>
  <c r="T514" i="15"/>
  <c r="K518" i="15"/>
  <c r="T518" i="15"/>
  <c r="K522" i="15"/>
  <c r="T522" i="15"/>
  <c r="K526" i="15"/>
  <c r="T526" i="15"/>
  <c r="O528" i="15"/>
  <c r="K530" i="15"/>
  <c r="T530" i="15"/>
  <c r="O532" i="15"/>
  <c r="Q533" i="15"/>
  <c r="K534" i="15"/>
  <c r="T534" i="15"/>
  <c r="O536" i="15"/>
  <c r="M538" i="15"/>
  <c r="H539" i="15"/>
  <c r="M540" i="15"/>
  <c r="W540" i="15"/>
  <c r="H541" i="15"/>
  <c r="K542" i="15"/>
  <c r="P543" i="15"/>
  <c r="L544" i="15"/>
  <c r="V544" i="15"/>
  <c r="P545" i="15"/>
  <c r="O547" i="15"/>
  <c r="K548" i="15"/>
  <c r="U548" i="15"/>
  <c r="O549" i="15"/>
  <c r="N551" i="15"/>
  <c r="K551" i="15"/>
  <c r="O551" i="15"/>
  <c r="K553" i="15"/>
  <c r="U553" i="15"/>
  <c r="P554" i="15"/>
  <c r="W555" i="15"/>
  <c r="T555" i="15"/>
  <c r="I557" i="15"/>
  <c r="T557" i="15"/>
  <c r="O558" i="15"/>
  <c r="J560" i="15"/>
  <c r="U560" i="15"/>
  <c r="H561" i="15"/>
  <c r="L562" i="15"/>
  <c r="Q562" i="15"/>
  <c r="N562" i="15"/>
  <c r="I564" i="15"/>
  <c r="T564" i="15"/>
  <c r="Q565" i="15"/>
  <c r="L567" i="15"/>
  <c r="I569" i="15"/>
  <c r="U569" i="15"/>
  <c r="Q571" i="15"/>
  <c r="J573" i="15"/>
  <c r="G573" i="15"/>
  <c r="W573" i="15"/>
  <c r="L575" i="15"/>
  <c r="I577" i="15"/>
  <c r="U577" i="15"/>
  <c r="Q579" i="15"/>
  <c r="J581" i="15"/>
  <c r="G581" i="15"/>
  <c r="W581" i="15"/>
  <c r="L583" i="15"/>
  <c r="I585" i="15"/>
  <c r="U585" i="15"/>
  <c r="M589" i="15"/>
  <c r="M595" i="15"/>
  <c r="T597" i="15"/>
  <c r="J597" i="15"/>
  <c r="I597" i="15"/>
  <c r="H597" i="15"/>
  <c r="G597" i="15"/>
  <c r="W597" i="15"/>
  <c r="K601" i="15"/>
  <c r="Q601" i="15"/>
  <c r="P601" i="15"/>
  <c r="O601" i="15"/>
  <c r="N601" i="15"/>
  <c r="L605" i="15"/>
  <c r="U514" i="15"/>
  <c r="U518" i="15"/>
  <c r="U522" i="15"/>
  <c r="U526" i="15"/>
  <c r="P528" i="15"/>
  <c r="U530" i="15"/>
  <c r="P532" i="15"/>
  <c r="U534" i="15"/>
  <c r="P536" i="15"/>
  <c r="K537" i="15"/>
  <c r="N538" i="15"/>
  <c r="I539" i="15"/>
  <c r="N540" i="15"/>
  <c r="I541" i="15"/>
  <c r="Q543" i="15"/>
  <c r="W544" i="15"/>
  <c r="K546" i="15"/>
  <c r="G547" i="15"/>
  <c r="P547" i="15"/>
  <c r="L548" i="15"/>
  <c r="G549" i="15"/>
  <c r="P549" i="15"/>
  <c r="H552" i="15"/>
  <c r="V552" i="15"/>
  <c r="L553" i="15"/>
  <c r="V553" i="15"/>
  <c r="N555" i="15"/>
  <c r="K555" i="15"/>
  <c r="O555" i="15"/>
  <c r="K557" i="15"/>
  <c r="U557" i="15"/>
  <c r="P558" i="15"/>
  <c r="W559" i="15"/>
  <c r="T559" i="15"/>
  <c r="I561" i="15"/>
  <c r="T561" i="15"/>
  <c r="L563" i="15"/>
  <c r="J564" i="15"/>
  <c r="U564" i="15"/>
  <c r="H565" i="15"/>
  <c r="L566" i="15"/>
  <c r="Q566" i="15"/>
  <c r="P566" i="15"/>
  <c r="N566" i="15"/>
  <c r="M567" i="15"/>
  <c r="K569" i="15"/>
  <c r="V569" i="15"/>
  <c r="G571" i="15"/>
  <c r="O573" i="15"/>
  <c r="N573" i="15"/>
  <c r="Q573" i="15"/>
  <c r="L574" i="15"/>
  <c r="Q574" i="15"/>
  <c r="P574" i="15"/>
  <c r="N574" i="15"/>
  <c r="M575" i="15"/>
  <c r="K577" i="15"/>
  <c r="V577" i="15"/>
  <c r="G579" i="15"/>
  <c r="O581" i="15"/>
  <c r="N581" i="15"/>
  <c r="Q581" i="15"/>
  <c r="L582" i="15"/>
  <c r="Q582" i="15"/>
  <c r="P582" i="15"/>
  <c r="N582" i="15"/>
  <c r="M583" i="15"/>
  <c r="K585" i="15"/>
  <c r="V585" i="15"/>
  <c r="Q589" i="15"/>
  <c r="O591" i="15"/>
  <c r="N591" i="15"/>
  <c r="L591" i="15"/>
  <c r="K591" i="15"/>
  <c r="I593" i="15"/>
  <c r="P595" i="15"/>
  <c r="K597" i="15"/>
  <c r="Q597" i="15"/>
  <c r="P597" i="15"/>
  <c r="O597" i="15"/>
  <c r="N597" i="15"/>
  <c r="M605" i="15"/>
  <c r="N613" i="15"/>
  <c r="O538" i="15"/>
  <c r="J539" i="15"/>
  <c r="T539" i="15"/>
  <c r="O540" i="15"/>
  <c r="T541" i="15"/>
  <c r="N542" i="15"/>
  <c r="N544" i="15"/>
  <c r="M546" i="15"/>
  <c r="H547" i="15"/>
  <c r="Q547" i="15"/>
  <c r="M548" i="15"/>
  <c r="W548" i="15"/>
  <c r="H549" i="15"/>
  <c r="K550" i="15"/>
  <c r="G551" i="15"/>
  <c r="Q551" i="15"/>
  <c r="M553" i="15"/>
  <c r="P555" i="15"/>
  <c r="H556" i="15"/>
  <c r="V556" i="15"/>
  <c r="L557" i="15"/>
  <c r="V557" i="15"/>
  <c r="N559" i="15"/>
  <c r="K559" i="15"/>
  <c r="O559" i="15"/>
  <c r="K561" i="15"/>
  <c r="U561" i="15"/>
  <c r="P562" i="15"/>
  <c r="W563" i="15"/>
  <c r="T563" i="15"/>
  <c r="W564" i="15"/>
  <c r="I565" i="15"/>
  <c r="T565" i="15"/>
  <c r="O566" i="15"/>
  <c r="W567" i="15"/>
  <c r="T567" i="15"/>
  <c r="J567" i="15"/>
  <c r="L569" i="15"/>
  <c r="H571" i="15"/>
  <c r="U571" i="15"/>
  <c r="O574" i="15"/>
  <c r="W575" i="15"/>
  <c r="T575" i="15"/>
  <c r="J575" i="15"/>
  <c r="L577" i="15"/>
  <c r="H579" i="15"/>
  <c r="U579" i="15"/>
  <c r="O582" i="15"/>
  <c r="W583" i="15"/>
  <c r="T583" i="15"/>
  <c r="J583" i="15"/>
  <c r="L585" i="15"/>
  <c r="M587" i="15"/>
  <c r="L593" i="15"/>
  <c r="Q595" i="15"/>
  <c r="N546" i="15"/>
  <c r="N548" i="15"/>
  <c r="H551" i="15"/>
  <c r="J553" i="15"/>
  <c r="G553" i="15"/>
  <c r="M557" i="15"/>
  <c r="H560" i="15"/>
  <c r="V560" i="15"/>
  <c r="V561" i="15"/>
  <c r="N563" i="15"/>
  <c r="K563" i="15"/>
  <c r="O563" i="15"/>
  <c r="K565" i="15"/>
  <c r="N567" i="15"/>
  <c r="K567" i="15"/>
  <c r="P567" i="15"/>
  <c r="M569" i="15"/>
  <c r="K570" i="15"/>
  <c r="N575" i="15"/>
  <c r="K575" i="15"/>
  <c r="P575" i="15"/>
  <c r="M577" i="15"/>
  <c r="K578" i="15"/>
  <c r="I579" i="15"/>
  <c r="V579" i="15"/>
  <c r="N583" i="15"/>
  <c r="K583" i="15"/>
  <c r="P583" i="15"/>
  <c r="M585" i="15"/>
  <c r="P587" i="15"/>
  <c r="T589" i="15"/>
  <c r="J589" i="15"/>
  <c r="H589" i="15"/>
  <c r="G589" i="15"/>
  <c r="W589" i="15"/>
  <c r="U589" i="15"/>
  <c r="M593" i="15"/>
  <c r="U605" i="15"/>
  <c r="H625" i="15"/>
  <c r="G625" i="15"/>
  <c r="H633" i="15"/>
  <c r="G633" i="15"/>
  <c r="V633" i="15"/>
  <c r="Q634" i="15"/>
  <c r="P634" i="15"/>
  <c r="O634" i="15"/>
  <c r="J637" i="15"/>
  <c r="H637" i="15"/>
  <c r="G637" i="15"/>
  <c r="W637" i="15"/>
  <c r="V637" i="15"/>
  <c r="L642" i="15"/>
  <c r="Q642" i="15"/>
  <c r="P642" i="15"/>
  <c r="O642" i="15"/>
  <c r="W838" i="15"/>
  <c r="I838" i="15"/>
  <c r="H838" i="15"/>
  <c r="V838" i="15"/>
  <c r="J838" i="15"/>
  <c r="U838" i="15"/>
  <c r="G838" i="15"/>
  <c r="T838" i="15"/>
  <c r="H839" i="15"/>
  <c r="T839" i="15"/>
  <c r="J839" i="15"/>
  <c r="W839" i="15"/>
  <c r="V839" i="15"/>
  <c r="I839" i="15"/>
  <c r="U839" i="15"/>
  <c r="G839" i="15"/>
  <c r="L849" i="15"/>
  <c r="P849" i="15"/>
  <c r="O849" i="15"/>
  <c r="N849" i="15"/>
  <c r="Q849" i="15"/>
  <c r="M849" i="15"/>
  <c r="K849" i="15"/>
  <c r="U568" i="15"/>
  <c r="U572" i="15"/>
  <c r="U576" i="15"/>
  <c r="U580" i="15"/>
  <c r="U584" i="15"/>
  <c r="P586" i="15"/>
  <c r="J587" i="15"/>
  <c r="U588" i="15"/>
  <c r="P590" i="15"/>
  <c r="J591" i="15"/>
  <c r="U592" i="15"/>
  <c r="P594" i="15"/>
  <c r="J595" i="15"/>
  <c r="U596" i="15"/>
  <c r="P598" i="15"/>
  <c r="J599" i="15"/>
  <c r="U600" i="15"/>
  <c r="P602" i="15"/>
  <c r="J603" i="15"/>
  <c r="U604" i="15"/>
  <c r="J607" i="15"/>
  <c r="U608" i="15"/>
  <c r="Q609" i="15"/>
  <c r="L610" i="15"/>
  <c r="J612" i="15"/>
  <c r="T612" i="15"/>
  <c r="K614" i="15"/>
  <c r="T614" i="15"/>
  <c r="N615" i="15"/>
  <c r="I616" i="15"/>
  <c r="N617" i="15"/>
  <c r="I618" i="15"/>
  <c r="W621" i="15"/>
  <c r="K623" i="15"/>
  <c r="P625" i="15"/>
  <c r="O625" i="15"/>
  <c r="Q625" i="15"/>
  <c r="J626" i="15"/>
  <c r="I626" i="15"/>
  <c r="U634" i="15"/>
  <c r="T637" i="15"/>
  <c r="L646" i="15"/>
  <c r="Q646" i="15"/>
  <c r="P646" i="15"/>
  <c r="O646" i="15"/>
  <c r="J663" i="15"/>
  <c r="U663" i="15"/>
  <c r="T663" i="15"/>
  <c r="I663" i="15"/>
  <c r="H663" i="15"/>
  <c r="G663" i="15"/>
  <c r="W663" i="15"/>
  <c r="M552" i="15"/>
  <c r="M556" i="15"/>
  <c r="M560" i="15"/>
  <c r="M564" i="15"/>
  <c r="M568" i="15"/>
  <c r="V568" i="15"/>
  <c r="M572" i="15"/>
  <c r="V572" i="15"/>
  <c r="M576" i="15"/>
  <c r="V576" i="15"/>
  <c r="M580" i="15"/>
  <c r="V580" i="15"/>
  <c r="M584" i="15"/>
  <c r="V584" i="15"/>
  <c r="Q586" i="15"/>
  <c r="T587" i="15"/>
  <c r="M588" i="15"/>
  <c r="V588" i="15"/>
  <c r="Q590" i="15"/>
  <c r="T591" i="15"/>
  <c r="M592" i="15"/>
  <c r="V592" i="15"/>
  <c r="Q594" i="15"/>
  <c r="T595" i="15"/>
  <c r="M596" i="15"/>
  <c r="V596" i="15"/>
  <c r="Q598" i="15"/>
  <c r="K599" i="15"/>
  <c r="T599" i="15"/>
  <c r="M600" i="15"/>
  <c r="V600" i="15"/>
  <c r="Q602" i="15"/>
  <c r="K603" i="15"/>
  <c r="T603" i="15"/>
  <c r="M604" i="15"/>
  <c r="V604" i="15"/>
  <c r="Q606" i="15"/>
  <c r="K607" i="15"/>
  <c r="T607" i="15"/>
  <c r="M608" i="15"/>
  <c r="V608" i="15"/>
  <c r="I609" i="15"/>
  <c r="M610" i="15"/>
  <c r="V610" i="15"/>
  <c r="K612" i="15"/>
  <c r="U612" i="15"/>
  <c r="G613" i="15"/>
  <c r="L614" i="15"/>
  <c r="U614" i="15"/>
  <c r="O615" i="15"/>
  <c r="J616" i="15"/>
  <c r="T616" i="15"/>
  <c r="O617" i="15"/>
  <c r="T618" i="15"/>
  <c r="N619" i="15"/>
  <c r="N621" i="15"/>
  <c r="M623" i="15"/>
  <c r="O626" i="15"/>
  <c r="M627" i="15"/>
  <c r="J629" i="15"/>
  <c r="L630" i="15"/>
  <c r="G632" i="15"/>
  <c r="T633" i="15"/>
  <c r="H634" i="15"/>
  <c r="V634" i="15"/>
  <c r="U637" i="15"/>
  <c r="N639" i="15"/>
  <c r="L639" i="15"/>
  <c r="K639" i="15"/>
  <c r="Q639" i="15"/>
  <c r="P639" i="15"/>
  <c r="J641" i="15"/>
  <c r="H641" i="15"/>
  <c r="G641" i="15"/>
  <c r="W641" i="15"/>
  <c r="V641" i="15"/>
  <c r="K642" i="15"/>
  <c r="L650" i="15"/>
  <c r="Q650" i="15"/>
  <c r="P650" i="15"/>
  <c r="O650" i="15"/>
  <c r="L654" i="15"/>
  <c r="K654" i="15"/>
  <c r="Q654" i="15"/>
  <c r="P654" i="15"/>
  <c r="O654" i="15"/>
  <c r="Q705" i="15"/>
  <c r="P705" i="15"/>
  <c r="O705" i="15"/>
  <c r="N705" i="15"/>
  <c r="M705" i="15"/>
  <c r="L705" i="15"/>
  <c r="K705" i="15"/>
  <c r="U587" i="15"/>
  <c r="U591" i="15"/>
  <c r="U595" i="15"/>
  <c r="L599" i="15"/>
  <c r="U599" i="15"/>
  <c r="L603" i="15"/>
  <c r="U603" i="15"/>
  <c r="L607" i="15"/>
  <c r="U607" i="15"/>
  <c r="N610" i="15"/>
  <c r="L612" i="15"/>
  <c r="V612" i="15"/>
  <c r="I613" i="15"/>
  <c r="M614" i="15"/>
  <c r="V614" i="15"/>
  <c r="U616" i="15"/>
  <c r="U618" i="15"/>
  <c r="N623" i="15"/>
  <c r="I625" i="15"/>
  <c r="T625" i="15"/>
  <c r="H632" i="15"/>
  <c r="I633" i="15"/>
  <c r="U633" i="15"/>
  <c r="K634" i="15"/>
  <c r="I637" i="15"/>
  <c r="M642" i="15"/>
  <c r="J645" i="15"/>
  <c r="H645" i="15"/>
  <c r="G645" i="15"/>
  <c r="W645" i="15"/>
  <c r="V645" i="15"/>
  <c r="N657" i="15"/>
  <c r="L657" i="15"/>
  <c r="K657" i="15"/>
  <c r="Q657" i="15"/>
  <c r="P657" i="15"/>
  <c r="M599" i="15"/>
  <c r="M603" i="15"/>
  <c r="M607" i="15"/>
  <c r="K609" i="15"/>
  <c r="M612" i="15"/>
  <c r="J613" i="15"/>
  <c r="T613" i="15"/>
  <c r="N614" i="15"/>
  <c r="W614" i="15"/>
  <c r="V616" i="15"/>
  <c r="V618" i="15"/>
  <c r="O623" i="15"/>
  <c r="J625" i="15"/>
  <c r="U625" i="15"/>
  <c r="L627" i="15"/>
  <c r="K627" i="15"/>
  <c r="Q627" i="15"/>
  <c r="O627" i="15"/>
  <c r="I632" i="15"/>
  <c r="U632" i="15"/>
  <c r="J633" i="15"/>
  <c r="W633" i="15"/>
  <c r="L634" i="15"/>
  <c r="N642" i="15"/>
  <c r="N643" i="15"/>
  <c r="L643" i="15"/>
  <c r="K643" i="15"/>
  <c r="Q643" i="15"/>
  <c r="P643" i="15"/>
  <c r="T645" i="15"/>
  <c r="J649" i="15"/>
  <c r="H649" i="15"/>
  <c r="G649" i="15"/>
  <c r="W649" i="15"/>
  <c r="V649" i="15"/>
  <c r="M659" i="15"/>
  <c r="L659" i="15"/>
  <c r="K659" i="15"/>
  <c r="Q659" i="15"/>
  <c r="P659" i="15"/>
  <c r="O659" i="15"/>
  <c r="G688" i="15"/>
  <c r="W688" i="15"/>
  <c r="U688" i="15"/>
  <c r="J688" i="15"/>
  <c r="H688" i="15"/>
  <c r="I688" i="15"/>
  <c r="V688" i="15"/>
  <c r="T688" i="15"/>
  <c r="G700" i="15"/>
  <c r="W700" i="15"/>
  <c r="V700" i="15"/>
  <c r="U700" i="15"/>
  <c r="J700" i="15"/>
  <c r="T700" i="15"/>
  <c r="I700" i="15"/>
  <c r="H700" i="15"/>
  <c r="L586" i="15"/>
  <c r="W587" i="15"/>
  <c r="L590" i="15"/>
  <c r="W591" i="15"/>
  <c r="L594" i="15"/>
  <c r="W595" i="15"/>
  <c r="L598" i="15"/>
  <c r="N599" i="15"/>
  <c r="W599" i="15"/>
  <c r="L602" i="15"/>
  <c r="N603" i="15"/>
  <c r="W603" i="15"/>
  <c r="H604" i="15"/>
  <c r="L606" i="15"/>
  <c r="N607" i="15"/>
  <c r="W607" i="15"/>
  <c r="H608" i="15"/>
  <c r="L609" i="15"/>
  <c r="V609" i="15"/>
  <c r="G610" i="15"/>
  <c r="P610" i="15"/>
  <c r="O612" i="15"/>
  <c r="U613" i="15"/>
  <c r="O614" i="15"/>
  <c r="M616" i="15"/>
  <c r="W618" i="15"/>
  <c r="Q619" i="15"/>
  <c r="L620" i="15"/>
  <c r="V620" i="15"/>
  <c r="I621" i="15"/>
  <c r="M622" i="15"/>
  <c r="V622" i="15"/>
  <c r="P623" i="15"/>
  <c r="K625" i="15"/>
  <c r="V625" i="15"/>
  <c r="H626" i="15"/>
  <c r="T626" i="15"/>
  <c r="P627" i="15"/>
  <c r="W628" i="15"/>
  <c r="V628" i="15"/>
  <c r="T628" i="15"/>
  <c r="J630" i="15"/>
  <c r="I630" i="15"/>
  <c r="G630" i="15"/>
  <c r="M634" i="15"/>
  <c r="M635" i="15"/>
  <c r="I641" i="15"/>
  <c r="U645" i="15"/>
  <c r="N646" i="15"/>
  <c r="N647" i="15"/>
  <c r="L647" i="15"/>
  <c r="K647" i="15"/>
  <c r="Q647" i="15"/>
  <c r="P647" i="15"/>
  <c r="T649" i="15"/>
  <c r="M650" i="15"/>
  <c r="J653" i="15"/>
  <c r="I653" i="15"/>
  <c r="H653" i="15"/>
  <c r="G653" i="15"/>
  <c r="W653" i="15"/>
  <c r="V653" i="15"/>
  <c r="T653" i="15"/>
  <c r="N654" i="15"/>
  <c r="M657" i="15"/>
  <c r="I608" i="15"/>
  <c r="M609" i="15"/>
  <c r="W609" i="15"/>
  <c r="G612" i="15"/>
  <c r="P612" i="15"/>
  <c r="V613" i="15"/>
  <c r="G614" i="15"/>
  <c r="K617" i="15"/>
  <c r="M620" i="15"/>
  <c r="J621" i="15"/>
  <c r="T621" i="15"/>
  <c r="Q623" i="15"/>
  <c r="W624" i="15"/>
  <c r="V624" i="15"/>
  <c r="L625" i="15"/>
  <c r="W625" i="15"/>
  <c r="U626" i="15"/>
  <c r="H629" i="15"/>
  <c r="G629" i="15"/>
  <c r="V629" i="15"/>
  <c r="Q630" i="15"/>
  <c r="O630" i="15"/>
  <c r="L631" i="15"/>
  <c r="K631" i="15"/>
  <c r="Q631" i="15"/>
  <c r="O631" i="15"/>
  <c r="N634" i="15"/>
  <c r="L638" i="15"/>
  <c r="Q638" i="15"/>
  <c r="P638" i="15"/>
  <c r="O638" i="15"/>
  <c r="I645" i="15"/>
  <c r="U649" i="15"/>
  <c r="N651" i="15"/>
  <c r="L651" i="15"/>
  <c r="K651" i="15"/>
  <c r="Q651" i="15"/>
  <c r="P651" i="15"/>
  <c r="O657" i="15"/>
  <c r="N659" i="15"/>
  <c r="N609" i="15"/>
  <c r="W613" i="15"/>
  <c r="W632" i="15"/>
  <c r="V632" i="15"/>
  <c r="T632" i="15"/>
  <c r="J634" i="15"/>
  <c r="I634" i="15"/>
  <c r="G634" i="15"/>
  <c r="L635" i="15"/>
  <c r="K635" i="15"/>
  <c r="Q635" i="15"/>
  <c r="O635" i="15"/>
  <c r="I649" i="15"/>
  <c r="W661" i="15"/>
  <c r="U661" i="15"/>
  <c r="T661" i="15"/>
  <c r="J661" i="15"/>
  <c r="I661" i="15"/>
  <c r="H661" i="15"/>
  <c r="G661" i="15"/>
  <c r="K686" i="15"/>
  <c r="L686" i="15"/>
  <c r="P686" i="15"/>
  <c r="N686" i="15"/>
  <c r="Q686" i="15"/>
  <c r="O686" i="15"/>
  <c r="M686" i="15"/>
  <c r="M661" i="15"/>
  <c r="N663" i="15"/>
  <c r="V665" i="15"/>
  <c r="V667" i="15"/>
  <c r="I673" i="15"/>
  <c r="H673" i="15"/>
  <c r="U673" i="15"/>
  <c r="J673" i="15"/>
  <c r="T674" i="15"/>
  <c r="J674" i="15"/>
  <c r="Q685" i="15"/>
  <c r="P685" i="15"/>
  <c r="N685" i="15"/>
  <c r="M629" i="15"/>
  <c r="M633" i="15"/>
  <c r="T636" i="15"/>
  <c r="M637" i="15"/>
  <c r="G638" i="15"/>
  <c r="T640" i="15"/>
  <c r="M641" i="15"/>
  <c r="G642" i="15"/>
  <c r="K644" i="15"/>
  <c r="T644" i="15"/>
  <c r="M645" i="15"/>
  <c r="G646" i="15"/>
  <c r="K648" i="15"/>
  <c r="T648" i="15"/>
  <c r="M649" i="15"/>
  <c r="G650" i="15"/>
  <c r="K652" i="15"/>
  <c r="T652" i="15"/>
  <c r="M653" i="15"/>
  <c r="G654" i="15"/>
  <c r="Q655" i="15"/>
  <c r="K656" i="15"/>
  <c r="V656" i="15"/>
  <c r="G657" i="15"/>
  <c r="V658" i="15"/>
  <c r="G659" i="15"/>
  <c r="O661" i="15"/>
  <c r="O663" i="15"/>
  <c r="M665" i="15"/>
  <c r="N667" i="15"/>
  <c r="W667" i="15"/>
  <c r="Q668" i="15"/>
  <c r="L669" i="15"/>
  <c r="V669" i="15"/>
  <c r="I670" i="15"/>
  <c r="G672" i="15"/>
  <c r="W672" i="15"/>
  <c r="U672" i="15"/>
  <c r="J672" i="15"/>
  <c r="Q673" i="15"/>
  <c r="P673" i="15"/>
  <c r="K674" i="15"/>
  <c r="P674" i="15"/>
  <c r="O674" i="15"/>
  <c r="N677" i="15"/>
  <c r="M678" i="15"/>
  <c r="K680" i="15"/>
  <c r="M689" i="15"/>
  <c r="G696" i="15"/>
  <c r="W696" i="15"/>
  <c r="V696" i="15"/>
  <c r="U696" i="15"/>
  <c r="J696" i="15"/>
  <c r="T696" i="15"/>
  <c r="I696" i="15"/>
  <c r="H696" i="15"/>
  <c r="Q701" i="15"/>
  <c r="P701" i="15"/>
  <c r="N701" i="15"/>
  <c r="L701" i="15"/>
  <c r="K701" i="15"/>
  <c r="U636" i="15"/>
  <c r="H638" i="15"/>
  <c r="U640" i="15"/>
  <c r="H642" i="15"/>
  <c r="U644" i="15"/>
  <c r="H646" i="15"/>
  <c r="U648" i="15"/>
  <c r="H650" i="15"/>
  <c r="U652" i="15"/>
  <c r="H654" i="15"/>
  <c r="W656" i="15"/>
  <c r="H657" i="15"/>
  <c r="W658" i="15"/>
  <c r="H659" i="15"/>
  <c r="P661" i="15"/>
  <c r="P663" i="15"/>
  <c r="K666" i="15"/>
  <c r="M669" i="15"/>
  <c r="J670" i="15"/>
  <c r="U670" i="15"/>
  <c r="O672" i="15"/>
  <c r="N672" i="15"/>
  <c r="Q672" i="15"/>
  <c r="T673" i="15"/>
  <c r="I677" i="15"/>
  <c r="H677" i="15"/>
  <c r="U677" i="15"/>
  <c r="J677" i="15"/>
  <c r="T678" i="15"/>
  <c r="J678" i="15"/>
  <c r="L680" i="15"/>
  <c r="K682" i="15"/>
  <c r="L682" i="15"/>
  <c r="P682" i="15"/>
  <c r="N682" i="15"/>
  <c r="G684" i="15"/>
  <c r="W684" i="15"/>
  <c r="U684" i="15"/>
  <c r="J684" i="15"/>
  <c r="H684" i="15"/>
  <c r="G692" i="15"/>
  <c r="W692" i="15"/>
  <c r="V692" i="15"/>
  <c r="U692" i="15"/>
  <c r="J692" i="15"/>
  <c r="T692" i="15"/>
  <c r="I692" i="15"/>
  <c r="H692" i="15"/>
  <c r="T718" i="15"/>
  <c r="J718" i="15"/>
  <c r="I718" i="15"/>
  <c r="H718" i="15"/>
  <c r="W718" i="15"/>
  <c r="G718" i="15"/>
  <c r="V718" i="15"/>
  <c r="M624" i="15"/>
  <c r="M628" i="15"/>
  <c r="O629" i="15"/>
  <c r="M632" i="15"/>
  <c r="O633" i="15"/>
  <c r="M636" i="15"/>
  <c r="V636" i="15"/>
  <c r="O637" i="15"/>
  <c r="I638" i="15"/>
  <c r="M640" i="15"/>
  <c r="V640" i="15"/>
  <c r="O641" i="15"/>
  <c r="I642" i="15"/>
  <c r="M644" i="15"/>
  <c r="V644" i="15"/>
  <c r="O645" i="15"/>
  <c r="I646" i="15"/>
  <c r="M648" i="15"/>
  <c r="V648" i="15"/>
  <c r="O649" i="15"/>
  <c r="I650" i="15"/>
  <c r="M652" i="15"/>
  <c r="V652" i="15"/>
  <c r="O653" i="15"/>
  <c r="I654" i="15"/>
  <c r="K655" i="15"/>
  <c r="N656" i="15"/>
  <c r="I657" i="15"/>
  <c r="N658" i="15"/>
  <c r="I659" i="15"/>
  <c r="Q661" i="15"/>
  <c r="W662" i="15"/>
  <c r="Q663" i="15"/>
  <c r="K664" i="15"/>
  <c r="G665" i="15"/>
  <c r="P665" i="15"/>
  <c r="L666" i="15"/>
  <c r="G667" i="15"/>
  <c r="P667" i="15"/>
  <c r="O669" i="15"/>
  <c r="K670" i="15"/>
  <c r="V670" i="15"/>
  <c r="G673" i="15"/>
  <c r="V673" i="15"/>
  <c r="G674" i="15"/>
  <c r="G676" i="15"/>
  <c r="W676" i="15"/>
  <c r="U676" i="15"/>
  <c r="J676" i="15"/>
  <c r="Q677" i="15"/>
  <c r="P677" i="15"/>
  <c r="K678" i="15"/>
  <c r="P678" i="15"/>
  <c r="O678" i="15"/>
  <c r="M680" i="15"/>
  <c r="T684" i="15"/>
  <c r="K685" i="15"/>
  <c r="Q697" i="15"/>
  <c r="P697" i="15"/>
  <c r="N697" i="15"/>
  <c r="L697" i="15"/>
  <c r="K697" i="15"/>
  <c r="K726" i="15"/>
  <c r="Q726" i="15"/>
  <c r="P726" i="15"/>
  <c r="O726" i="15"/>
  <c r="N726" i="15"/>
  <c r="M726" i="15"/>
  <c r="L726" i="15"/>
  <c r="J638" i="15"/>
  <c r="J642" i="15"/>
  <c r="J646" i="15"/>
  <c r="J650" i="15"/>
  <c r="J654" i="15"/>
  <c r="L655" i="15"/>
  <c r="O656" i="15"/>
  <c r="J657" i="15"/>
  <c r="T657" i="15"/>
  <c r="O658" i="15"/>
  <c r="T659" i="15"/>
  <c r="N660" i="15"/>
  <c r="N662" i="15"/>
  <c r="M664" i="15"/>
  <c r="H665" i="15"/>
  <c r="Q665" i="15"/>
  <c r="M666" i="15"/>
  <c r="W666" i="15"/>
  <c r="H667" i="15"/>
  <c r="K668" i="15"/>
  <c r="G669" i="15"/>
  <c r="P669" i="15"/>
  <c r="L670" i="15"/>
  <c r="H672" i="15"/>
  <c r="T672" i="15"/>
  <c r="K673" i="15"/>
  <c r="W673" i="15"/>
  <c r="H674" i="15"/>
  <c r="U674" i="15"/>
  <c r="O676" i="15"/>
  <c r="N676" i="15"/>
  <c r="Q676" i="15"/>
  <c r="T677" i="15"/>
  <c r="Q678" i="15"/>
  <c r="Q681" i="15"/>
  <c r="P681" i="15"/>
  <c r="N681" i="15"/>
  <c r="V684" i="15"/>
  <c r="L685" i="15"/>
  <c r="M701" i="15"/>
  <c r="G704" i="15"/>
  <c r="W704" i="15"/>
  <c r="V704" i="15"/>
  <c r="J704" i="15"/>
  <c r="U704" i="15"/>
  <c r="I704" i="15"/>
  <c r="T704" i="15"/>
  <c r="H704" i="15"/>
  <c r="M655" i="15"/>
  <c r="K663" i="15"/>
  <c r="N664" i="15"/>
  <c r="I665" i="15"/>
  <c r="N666" i="15"/>
  <c r="I667" i="15"/>
  <c r="T670" i="15"/>
  <c r="H670" i="15"/>
  <c r="I674" i="15"/>
  <c r="V674" i="15"/>
  <c r="G680" i="15"/>
  <c r="W680" i="15"/>
  <c r="U680" i="15"/>
  <c r="J680" i="15"/>
  <c r="H680" i="15"/>
  <c r="M685" i="15"/>
  <c r="Q689" i="15"/>
  <c r="P689" i="15"/>
  <c r="N689" i="15"/>
  <c r="L689" i="15"/>
  <c r="Q693" i="15"/>
  <c r="P693" i="15"/>
  <c r="N693" i="15"/>
  <c r="L693" i="15"/>
  <c r="K693" i="15"/>
  <c r="V657" i="15"/>
  <c r="V659" i="15"/>
  <c r="K661" i="15"/>
  <c r="O664" i="15"/>
  <c r="J665" i="15"/>
  <c r="T665" i="15"/>
  <c r="O666" i="15"/>
  <c r="T667" i="15"/>
  <c r="N668" i="15"/>
  <c r="N670" i="15"/>
  <c r="W674" i="15"/>
  <c r="O680" i="15"/>
  <c r="N680" i="15"/>
  <c r="O685" i="15"/>
  <c r="M697" i="15"/>
  <c r="T722" i="15"/>
  <c r="J722" i="15"/>
  <c r="I722" i="15"/>
  <c r="H722" i="15"/>
  <c r="W722" i="15"/>
  <c r="G722" i="15"/>
  <c r="V722" i="15"/>
  <c r="F681" i="15"/>
  <c r="T682" i="15"/>
  <c r="J682" i="15"/>
  <c r="T686" i="15"/>
  <c r="J686" i="15"/>
  <c r="T690" i="15"/>
  <c r="J690" i="15"/>
  <c r="N690" i="15"/>
  <c r="T694" i="15"/>
  <c r="J694" i="15"/>
  <c r="N694" i="15"/>
  <c r="T698" i="15"/>
  <c r="J698" i="15"/>
  <c r="N698" i="15"/>
  <c r="T702" i="15"/>
  <c r="J702" i="15"/>
  <c r="N702" i="15"/>
  <c r="L706" i="15"/>
  <c r="K709" i="15"/>
  <c r="I713" i="15"/>
  <c r="H713" i="15"/>
  <c r="G713" i="15"/>
  <c r="W713" i="15"/>
  <c r="T713" i="15"/>
  <c r="G714" i="15"/>
  <c r="K717" i="15"/>
  <c r="K718" i="15"/>
  <c r="Q718" i="15"/>
  <c r="P718" i="15"/>
  <c r="N718" i="15"/>
  <c r="K721" i="15"/>
  <c r="K722" i="15"/>
  <c r="Q722" i="15"/>
  <c r="P722" i="15"/>
  <c r="N722" i="15"/>
  <c r="N740" i="15"/>
  <c r="L740" i="15"/>
  <c r="K740" i="15"/>
  <c r="Q740" i="15"/>
  <c r="P740" i="15"/>
  <c r="O740" i="15"/>
  <c r="L743" i="15"/>
  <c r="Q743" i="15"/>
  <c r="M743" i="15"/>
  <c r="K743" i="15"/>
  <c r="P743" i="15"/>
  <c r="O743" i="15"/>
  <c r="O750" i="15"/>
  <c r="N750" i="15"/>
  <c r="M750" i="15"/>
  <c r="L750" i="15"/>
  <c r="K750" i="15"/>
  <c r="Q750" i="15"/>
  <c r="O690" i="15"/>
  <c r="O694" i="15"/>
  <c r="O698" i="15"/>
  <c r="O702" i="15"/>
  <c r="L709" i="15"/>
  <c r="T710" i="15"/>
  <c r="J710" i="15"/>
  <c r="I710" i="15"/>
  <c r="H710" i="15"/>
  <c r="Q713" i="15"/>
  <c r="P713" i="15"/>
  <c r="O713" i="15"/>
  <c r="N713" i="15"/>
  <c r="I780" i="15"/>
  <c r="G780" i="15"/>
  <c r="V780" i="15"/>
  <c r="U780" i="15"/>
  <c r="W780" i="15"/>
  <c r="J780" i="15"/>
  <c r="T780" i="15"/>
  <c r="H780" i="15"/>
  <c r="J681" i="15"/>
  <c r="J685" i="15"/>
  <c r="J689" i="15"/>
  <c r="P690" i="15"/>
  <c r="J693" i="15"/>
  <c r="P694" i="15"/>
  <c r="J697" i="15"/>
  <c r="P698" i="15"/>
  <c r="J701" i="15"/>
  <c r="U701" i="15"/>
  <c r="P702" i="15"/>
  <c r="K710" i="15"/>
  <c r="Q710" i="15"/>
  <c r="P710" i="15"/>
  <c r="U710" i="15"/>
  <c r="M714" i="15"/>
  <c r="T706" i="15"/>
  <c r="J706" i="15"/>
  <c r="I706" i="15"/>
  <c r="V710" i="15"/>
  <c r="N714" i="15"/>
  <c r="L722" i="15"/>
  <c r="T730" i="15"/>
  <c r="J730" i="15"/>
  <c r="I730" i="15"/>
  <c r="H730" i="15"/>
  <c r="G730" i="15"/>
  <c r="W730" i="15"/>
  <c r="I705" i="15"/>
  <c r="H705" i="15"/>
  <c r="G705" i="15"/>
  <c r="K706" i="15"/>
  <c r="Q706" i="15"/>
  <c r="P706" i="15"/>
  <c r="I709" i="15"/>
  <c r="H709" i="15"/>
  <c r="G709" i="15"/>
  <c r="W709" i="15"/>
  <c r="T709" i="15"/>
  <c r="G710" i="15"/>
  <c r="W710" i="15"/>
  <c r="K713" i="15"/>
  <c r="K730" i="15"/>
  <c r="Q730" i="15"/>
  <c r="P730" i="15"/>
  <c r="O730" i="15"/>
  <c r="N730" i="15"/>
  <c r="Q709" i="15"/>
  <c r="P709" i="15"/>
  <c r="O709" i="15"/>
  <c r="N709" i="15"/>
  <c r="T714" i="15"/>
  <c r="J714" i="15"/>
  <c r="I714" i="15"/>
  <c r="H714" i="15"/>
  <c r="Q717" i="15"/>
  <c r="P717" i="15"/>
  <c r="O717" i="15"/>
  <c r="N717" i="15"/>
  <c r="L717" i="15"/>
  <c r="Q721" i="15"/>
  <c r="P721" i="15"/>
  <c r="O721" i="15"/>
  <c r="N721" i="15"/>
  <c r="L721" i="15"/>
  <c r="K781" i="15"/>
  <c r="L781" i="15"/>
  <c r="P781" i="15"/>
  <c r="O781" i="15"/>
  <c r="Q781" i="15"/>
  <c r="N781" i="15"/>
  <c r="M781" i="15"/>
  <c r="I681" i="15"/>
  <c r="H681" i="15"/>
  <c r="O684" i="15"/>
  <c r="N684" i="15"/>
  <c r="P684" i="15"/>
  <c r="I685" i="15"/>
  <c r="H685" i="15"/>
  <c r="O688" i="15"/>
  <c r="N688" i="15"/>
  <c r="P688" i="15"/>
  <c r="I689" i="15"/>
  <c r="H689" i="15"/>
  <c r="L690" i="15"/>
  <c r="O692" i="15"/>
  <c r="N692" i="15"/>
  <c r="P692" i="15"/>
  <c r="I693" i="15"/>
  <c r="H693" i="15"/>
  <c r="L694" i="15"/>
  <c r="O696" i="15"/>
  <c r="N696" i="15"/>
  <c r="P696" i="15"/>
  <c r="I697" i="15"/>
  <c r="H697" i="15"/>
  <c r="L698" i="15"/>
  <c r="O700" i="15"/>
  <c r="N700" i="15"/>
  <c r="P700" i="15"/>
  <c r="I701" i="15"/>
  <c r="H701" i="15"/>
  <c r="L702" i="15"/>
  <c r="G706" i="15"/>
  <c r="U706" i="15"/>
  <c r="M713" i="15"/>
  <c r="K714" i="15"/>
  <c r="Q714" i="15"/>
  <c r="P714" i="15"/>
  <c r="U714" i="15"/>
  <c r="T726" i="15"/>
  <c r="J726" i="15"/>
  <c r="I726" i="15"/>
  <c r="H726" i="15"/>
  <c r="G726" i="15"/>
  <c r="W726" i="15"/>
  <c r="J754" i="15"/>
  <c r="G754" i="15"/>
  <c r="W754" i="15"/>
  <c r="V754" i="15"/>
  <c r="U754" i="15"/>
  <c r="T754" i="15"/>
  <c r="I754" i="15"/>
  <c r="H754" i="15"/>
  <c r="U717" i="15"/>
  <c r="U721" i="15"/>
  <c r="L725" i="15"/>
  <c r="U725" i="15"/>
  <c r="L729" i="15"/>
  <c r="U729" i="15"/>
  <c r="M733" i="15"/>
  <c r="W733" i="15"/>
  <c r="P736" i="15"/>
  <c r="V737" i="15"/>
  <c r="P738" i="15"/>
  <c r="L747" i="15"/>
  <c r="Q747" i="15"/>
  <c r="N747" i="15"/>
  <c r="P754" i="15"/>
  <c r="J761" i="15"/>
  <c r="I761" i="15"/>
  <c r="H761" i="15"/>
  <c r="W761" i="15"/>
  <c r="V761" i="15"/>
  <c r="L762" i="15"/>
  <c r="K762" i="15"/>
  <c r="P762" i="15"/>
  <c r="O762" i="15"/>
  <c r="G783" i="15"/>
  <c r="V783" i="15"/>
  <c r="W783" i="15"/>
  <c r="U783" i="15"/>
  <c r="J783" i="15"/>
  <c r="T783" i="15"/>
  <c r="I783" i="15"/>
  <c r="H783" i="15"/>
  <c r="M725" i="15"/>
  <c r="M729" i="15"/>
  <c r="N733" i="15"/>
  <c r="Q736" i="15"/>
  <c r="W737" i="15"/>
  <c r="Q738" i="15"/>
  <c r="G740" i="15"/>
  <c r="W744" i="15"/>
  <c r="T744" i="15"/>
  <c r="O747" i="15"/>
  <c r="H750" i="15"/>
  <c r="L751" i="15"/>
  <c r="Q751" i="15"/>
  <c r="N751" i="15"/>
  <c r="Q754" i="15"/>
  <c r="T777" i="15"/>
  <c r="U777" i="15"/>
  <c r="J777" i="15"/>
  <c r="I777" i="15"/>
  <c r="H777" i="15"/>
  <c r="G779" i="15"/>
  <c r="U779" i="15"/>
  <c r="T779" i="15"/>
  <c r="J779" i="15"/>
  <c r="I779" i="15"/>
  <c r="U708" i="15"/>
  <c r="U712" i="15"/>
  <c r="U716" i="15"/>
  <c r="W717" i="15"/>
  <c r="U720" i="15"/>
  <c r="W721" i="15"/>
  <c r="U724" i="15"/>
  <c r="N725" i="15"/>
  <c r="W725" i="15"/>
  <c r="U728" i="15"/>
  <c r="N729" i="15"/>
  <c r="W729" i="15"/>
  <c r="U732" i="15"/>
  <c r="O733" i="15"/>
  <c r="N735" i="15"/>
  <c r="N737" i="15"/>
  <c r="H740" i="15"/>
  <c r="H741" i="15"/>
  <c r="V741" i="15"/>
  <c r="N744" i="15"/>
  <c r="K744" i="15"/>
  <c r="O744" i="15"/>
  <c r="K746" i="15"/>
  <c r="P747" i="15"/>
  <c r="W748" i="15"/>
  <c r="T748" i="15"/>
  <c r="I750" i="15"/>
  <c r="T750" i="15"/>
  <c r="O751" i="15"/>
  <c r="L755" i="15"/>
  <c r="Q755" i="15"/>
  <c r="N755" i="15"/>
  <c r="T761" i="15"/>
  <c r="V777" i="15"/>
  <c r="V782" i="15"/>
  <c r="G782" i="15"/>
  <c r="W782" i="15"/>
  <c r="U782" i="15"/>
  <c r="T782" i="15"/>
  <c r="J782" i="15"/>
  <c r="Q788" i="15"/>
  <c r="O788" i="15"/>
  <c r="N788" i="15"/>
  <c r="M788" i="15"/>
  <c r="L788" i="15"/>
  <c r="K788" i="15"/>
  <c r="T789" i="15"/>
  <c r="I789" i="15"/>
  <c r="W789" i="15"/>
  <c r="V789" i="15"/>
  <c r="J789" i="15"/>
  <c r="U789" i="15"/>
  <c r="H789" i="15"/>
  <c r="G789" i="15"/>
  <c r="G806" i="15"/>
  <c r="V806" i="15"/>
  <c r="U806" i="15"/>
  <c r="T806" i="15"/>
  <c r="J806" i="15"/>
  <c r="I806" i="15"/>
  <c r="H806" i="15"/>
  <c r="W806" i="15"/>
  <c r="M704" i="15"/>
  <c r="M708" i="15"/>
  <c r="V708" i="15"/>
  <c r="M712" i="15"/>
  <c r="V712" i="15"/>
  <c r="M716" i="15"/>
  <c r="V716" i="15"/>
  <c r="G717" i="15"/>
  <c r="M720" i="15"/>
  <c r="V720" i="15"/>
  <c r="G721" i="15"/>
  <c r="M724" i="15"/>
  <c r="V724" i="15"/>
  <c r="G725" i="15"/>
  <c r="O725" i="15"/>
  <c r="M728" i="15"/>
  <c r="V728" i="15"/>
  <c r="G729" i="15"/>
  <c r="O729" i="15"/>
  <c r="M732" i="15"/>
  <c r="V732" i="15"/>
  <c r="G733" i="15"/>
  <c r="Q733" i="15"/>
  <c r="O735" i="15"/>
  <c r="O737" i="15"/>
  <c r="K738" i="15"/>
  <c r="N739" i="15"/>
  <c r="I740" i="15"/>
  <c r="P744" i="15"/>
  <c r="H745" i="15"/>
  <c r="V745" i="15"/>
  <c r="L746" i="15"/>
  <c r="N748" i="15"/>
  <c r="K748" i="15"/>
  <c r="O748" i="15"/>
  <c r="U750" i="15"/>
  <c r="P751" i="15"/>
  <c r="W752" i="15"/>
  <c r="T752" i="15"/>
  <c r="O755" i="15"/>
  <c r="P760" i="15"/>
  <c r="O760" i="15"/>
  <c r="N760" i="15"/>
  <c r="L760" i="15"/>
  <c r="K760" i="15"/>
  <c r="G761" i="15"/>
  <c r="U761" i="15"/>
  <c r="M762" i="15"/>
  <c r="W777" i="15"/>
  <c r="V779" i="15"/>
  <c r="I784" i="15"/>
  <c r="G784" i="15"/>
  <c r="W784" i="15"/>
  <c r="V784" i="15"/>
  <c r="U784" i="15"/>
  <c r="J784" i="15"/>
  <c r="T784" i="15"/>
  <c r="H784" i="15"/>
  <c r="L671" i="15"/>
  <c r="U671" i="15"/>
  <c r="L675" i="15"/>
  <c r="U675" i="15"/>
  <c r="L679" i="15"/>
  <c r="U679" i="15"/>
  <c r="L683" i="15"/>
  <c r="U683" i="15"/>
  <c r="L687" i="15"/>
  <c r="U687" i="15"/>
  <c r="L691" i="15"/>
  <c r="U691" i="15"/>
  <c r="L695" i="15"/>
  <c r="U695" i="15"/>
  <c r="L699" i="15"/>
  <c r="U699" i="15"/>
  <c r="L703" i="15"/>
  <c r="U703" i="15"/>
  <c r="N704" i="15"/>
  <c r="L707" i="15"/>
  <c r="U707" i="15"/>
  <c r="N708" i="15"/>
  <c r="W708" i="15"/>
  <c r="L711" i="15"/>
  <c r="U711" i="15"/>
  <c r="N712" i="15"/>
  <c r="W712" i="15"/>
  <c r="L715" i="15"/>
  <c r="U715" i="15"/>
  <c r="N716" i="15"/>
  <c r="W716" i="15"/>
  <c r="H717" i="15"/>
  <c r="L719" i="15"/>
  <c r="U719" i="15"/>
  <c r="N720" i="15"/>
  <c r="W720" i="15"/>
  <c r="H721" i="15"/>
  <c r="L723" i="15"/>
  <c r="U723" i="15"/>
  <c r="N724" i="15"/>
  <c r="W724" i="15"/>
  <c r="H725" i="15"/>
  <c r="P725" i="15"/>
  <c r="L727" i="15"/>
  <c r="U727" i="15"/>
  <c r="N728" i="15"/>
  <c r="W728" i="15"/>
  <c r="H729" i="15"/>
  <c r="P729" i="15"/>
  <c r="L731" i="15"/>
  <c r="U731" i="15"/>
  <c r="N732" i="15"/>
  <c r="W732" i="15"/>
  <c r="I733" i="15"/>
  <c r="M734" i="15"/>
  <c r="V734" i="15"/>
  <c r="P735" i="15"/>
  <c r="K736" i="15"/>
  <c r="U736" i="15"/>
  <c r="G737" i="15"/>
  <c r="Q737" i="15"/>
  <c r="L738" i="15"/>
  <c r="U738" i="15"/>
  <c r="O739" i="15"/>
  <c r="J740" i="15"/>
  <c r="T740" i="15"/>
  <c r="J742" i="15"/>
  <c r="G742" i="15"/>
  <c r="N742" i="15"/>
  <c r="G744" i="15"/>
  <c r="Q744" i="15"/>
  <c r="M746" i="15"/>
  <c r="P748" i="15"/>
  <c r="H749" i="15"/>
  <c r="V749" i="15"/>
  <c r="V750" i="15"/>
  <c r="N752" i="15"/>
  <c r="K752" i="15"/>
  <c r="O752" i="15"/>
  <c r="K754" i="15"/>
  <c r="P755" i="15"/>
  <c r="I757" i="15"/>
  <c r="H757" i="15"/>
  <c r="W757" i="15"/>
  <c r="V757" i="15"/>
  <c r="N762" i="15"/>
  <c r="G777" i="15"/>
  <c r="H779" i="15"/>
  <c r="W779" i="15"/>
  <c r="I803" i="15"/>
  <c r="G803" i="15"/>
  <c r="V803" i="15"/>
  <c r="U803" i="15"/>
  <c r="J803" i="15"/>
  <c r="W803" i="15"/>
  <c r="H803" i="15"/>
  <c r="T803" i="15"/>
  <c r="J733" i="15"/>
  <c r="T733" i="15"/>
  <c r="Q735" i="15"/>
  <c r="L736" i="15"/>
  <c r="V736" i="15"/>
  <c r="I737" i="15"/>
  <c r="M738" i="15"/>
  <c r="V738" i="15"/>
  <c r="P739" i="15"/>
  <c r="U740" i="15"/>
  <c r="G741" i="15"/>
  <c r="P742" i="15"/>
  <c r="H744" i="15"/>
  <c r="J746" i="15"/>
  <c r="G746" i="15"/>
  <c r="N746" i="15"/>
  <c r="G748" i="15"/>
  <c r="Q748" i="15"/>
  <c r="P752" i="15"/>
  <c r="H753" i="15"/>
  <c r="V753" i="15"/>
  <c r="L754" i="15"/>
  <c r="N756" i="15"/>
  <c r="L756" i="15"/>
  <c r="K756" i="15"/>
  <c r="P756" i="15"/>
  <c r="L758" i="15"/>
  <c r="K758" i="15"/>
  <c r="P758" i="15"/>
  <c r="O758" i="15"/>
  <c r="Q762" i="15"/>
  <c r="H782" i="15"/>
  <c r="P788" i="15"/>
  <c r="M736" i="15"/>
  <c r="V740" i="15"/>
  <c r="P746" i="15"/>
  <c r="J750" i="15"/>
  <c r="G750" i="15"/>
  <c r="T781" i="15"/>
  <c r="V781" i="15"/>
  <c r="U781" i="15"/>
  <c r="J781" i="15"/>
  <c r="I781" i="15"/>
  <c r="G781" i="15"/>
  <c r="W781" i="15"/>
  <c r="M741" i="15"/>
  <c r="M745" i="15"/>
  <c r="M749" i="15"/>
  <c r="M753" i="15"/>
  <c r="T756" i="15"/>
  <c r="M757" i="15"/>
  <c r="G758" i="15"/>
  <c r="Q759" i="15"/>
  <c r="T760" i="15"/>
  <c r="M761" i="15"/>
  <c r="G762" i="15"/>
  <c r="Q763" i="15"/>
  <c r="M764" i="15"/>
  <c r="W764" i="15"/>
  <c r="N777" i="15"/>
  <c r="N779" i="15"/>
  <c r="Q784" i="15"/>
  <c r="O784" i="15"/>
  <c r="P784" i="15"/>
  <c r="T785" i="15"/>
  <c r="I785" i="15"/>
  <c r="J786" i="15"/>
  <c r="U786" i="15"/>
  <c r="H787" i="15"/>
  <c r="K789" i="15"/>
  <c r="Q789" i="15"/>
  <c r="O789" i="15"/>
  <c r="J796" i="15"/>
  <c r="K798" i="15"/>
  <c r="O806" i="15"/>
  <c r="L806" i="15"/>
  <c r="K806" i="15"/>
  <c r="Q806" i="15"/>
  <c r="P806" i="15"/>
  <c r="U756" i="15"/>
  <c r="H758" i="15"/>
  <c r="U760" i="15"/>
  <c r="H762" i="15"/>
  <c r="N764" i="15"/>
  <c r="K785" i="15"/>
  <c r="Q785" i="15"/>
  <c r="O785" i="15"/>
  <c r="H788" i="15"/>
  <c r="T788" i="15"/>
  <c r="L796" i="15"/>
  <c r="L798" i="15"/>
  <c r="M804" i="15"/>
  <c r="V805" i="15"/>
  <c r="G805" i="15"/>
  <c r="W805" i="15"/>
  <c r="U805" i="15"/>
  <c r="T805" i="15"/>
  <c r="J805" i="15"/>
  <c r="V786" i="15"/>
  <c r="T786" i="15"/>
  <c r="T793" i="15"/>
  <c r="J793" i="15"/>
  <c r="I793" i="15"/>
  <c r="M796" i="15"/>
  <c r="M798" i="15"/>
  <c r="T800" i="15"/>
  <c r="U800" i="15"/>
  <c r="J800" i="15"/>
  <c r="I800" i="15"/>
  <c r="H800" i="15"/>
  <c r="G802" i="15"/>
  <c r="U802" i="15"/>
  <c r="T802" i="15"/>
  <c r="J802" i="15"/>
  <c r="I802" i="15"/>
  <c r="N804" i="15"/>
  <c r="J758" i="15"/>
  <c r="L759" i="15"/>
  <c r="J762" i="15"/>
  <c r="L763" i="15"/>
  <c r="U763" i="15"/>
  <c r="H764" i="15"/>
  <c r="Q764" i="15"/>
  <c r="M765" i="15"/>
  <c r="W765" i="15"/>
  <c r="Q777" i="15"/>
  <c r="W778" i="15"/>
  <c r="N780" i="15"/>
  <c r="G785" i="15"/>
  <c r="V788" i="15"/>
  <c r="G791" i="15"/>
  <c r="W791" i="15"/>
  <c r="V791" i="15"/>
  <c r="I792" i="15"/>
  <c r="H792" i="15"/>
  <c r="G792" i="15"/>
  <c r="K793" i="15"/>
  <c r="Q793" i="15"/>
  <c r="P793" i="15"/>
  <c r="N796" i="15"/>
  <c r="N798" i="15"/>
  <c r="V800" i="15"/>
  <c r="V802" i="15"/>
  <c r="N806" i="15"/>
  <c r="T758" i="15"/>
  <c r="T762" i="15"/>
  <c r="N765" i="15"/>
  <c r="Q792" i="15"/>
  <c r="P792" i="15"/>
  <c r="O792" i="15"/>
  <c r="W800" i="15"/>
  <c r="W802" i="15"/>
  <c r="H805" i="15"/>
  <c r="V812" i="15"/>
  <c r="T812" i="15"/>
  <c r="W812" i="15"/>
  <c r="J812" i="15"/>
  <c r="U812" i="15"/>
  <c r="I812" i="15"/>
  <c r="H812" i="15"/>
  <c r="G812" i="15"/>
  <c r="G786" i="15"/>
  <c r="G787" i="15"/>
  <c r="V787" i="15"/>
  <c r="G793" i="15"/>
  <c r="U793" i="15"/>
  <c r="G795" i="15"/>
  <c r="W795" i="15"/>
  <c r="V795" i="15"/>
  <c r="T796" i="15"/>
  <c r="I796" i="15"/>
  <c r="H796" i="15"/>
  <c r="G796" i="15"/>
  <c r="G798" i="15"/>
  <c r="T798" i="15"/>
  <c r="J798" i="15"/>
  <c r="I798" i="15"/>
  <c r="H798" i="15"/>
  <c r="G800" i="15"/>
  <c r="H802" i="15"/>
  <c r="T804" i="15"/>
  <c r="V804" i="15"/>
  <c r="U804" i="15"/>
  <c r="J804" i="15"/>
  <c r="I804" i="15"/>
  <c r="G804" i="15"/>
  <c r="W804" i="15"/>
  <c r="H786" i="15"/>
  <c r="I788" i="15"/>
  <c r="G788" i="15"/>
  <c r="K796" i="15"/>
  <c r="Q796" i="15"/>
  <c r="P796" i="15"/>
  <c r="O798" i="15"/>
  <c r="Q798" i="15"/>
  <c r="K804" i="15"/>
  <c r="L804" i="15"/>
  <c r="P804" i="15"/>
  <c r="O804" i="15"/>
  <c r="W821" i="15"/>
  <c r="T821" i="15"/>
  <c r="I821" i="15"/>
  <c r="G821" i="15"/>
  <c r="V821" i="15"/>
  <c r="J821" i="15"/>
  <c r="H821" i="15"/>
  <c r="U821" i="15"/>
  <c r="N800" i="15"/>
  <c r="N802" i="15"/>
  <c r="L807" i="15"/>
  <c r="V807" i="15"/>
  <c r="P808" i="15"/>
  <c r="U809" i="15"/>
  <c r="G817" i="15"/>
  <c r="V817" i="15"/>
  <c r="O821" i="15"/>
  <c r="N821" i="15"/>
  <c r="Q821" i="15"/>
  <c r="K821" i="15"/>
  <c r="M807" i="15"/>
  <c r="W807" i="15"/>
  <c r="Q808" i="15"/>
  <c r="W809" i="15"/>
  <c r="G813" i="15"/>
  <c r="V813" i="15"/>
  <c r="G816" i="15"/>
  <c r="T823" i="15"/>
  <c r="J823" i="15"/>
  <c r="W823" i="15"/>
  <c r="G823" i="15"/>
  <c r="T831" i="15"/>
  <c r="J831" i="15"/>
  <c r="W831" i="15"/>
  <c r="V831" i="15"/>
  <c r="U831" i="15"/>
  <c r="I831" i="15"/>
  <c r="G831" i="15"/>
  <c r="N807" i="15"/>
  <c r="H816" i="15"/>
  <c r="I818" i="15"/>
  <c r="G818" i="15"/>
  <c r="T827" i="15"/>
  <c r="J827" i="15"/>
  <c r="W827" i="15"/>
  <c r="U827" i="15"/>
  <c r="I827" i="15"/>
  <c r="G827" i="15"/>
  <c r="O829" i="15"/>
  <c r="N829" i="15"/>
  <c r="Q829" i="15"/>
  <c r="M829" i="15"/>
  <c r="K829" i="15"/>
  <c r="M783" i="15"/>
  <c r="M787" i="15"/>
  <c r="T790" i="15"/>
  <c r="M791" i="15"/>
  <c r="T794" i="15"/>
  <c r="M795" i="15"/>
  <c r="U797" i="15"/>
  <c r="M799" i="15"/>
  <c r="W799" i="15"/>
  <c r="Q800" i="15"/>
  <c r="W801" i="15"/>
  <c r="N803" i="15"/>
  <c r="O807" i="15"/>
  <c r="L811" i="15"/>
  <c r="I814" i="15"/>
  <c r="G814" i="15"/>
  <c r="I816" i="15"/>
  <c r="U816" i="15"/>
  <c r="H817" i="15"/>
  <c r="Q818" i="15"/>
  <c r="O818" i="15"/>
  <c r="P818" i="15"/>
  <c r="T819" i="15"/>
  <c r="I819" i="15"/>
  <c r="I822" i="15"/>
  <c r="H822" i="15"/>
  <c r="T822" i="15"/>
  <c r="G822" i="15"/>
  <c r="V822" i="15"/>
  <c r="U823" i="15"/>
  <c r="O825" i="15"/>
  <c r="N825" i="15"/>
  <c r="Q825" i="15"/>
  <c r="M825" i="15"/>
  <c r="K825" i="15"/>
  <c r="V827" i="15"/>
  <c r="U790" i="15"/>
  <c r="U794" i="15"/>
  <c r="W797" i="15"/>
  <c r="N799" i="15"/>
  <c r="G807" i="15"/>
  <c r="P807" i="15"/>
  <c r="L808" i="15"/>
  <c r="G809" i="15"/>
  <c r="I810" i="15"/>
  <c r="G810" i="15"/>
  <c r="M811" i="15"/>
  <c r="H813" i="15"/>
  <c r="Q814" i="15"/>
  <c r="O814" i="15"/>
  <c r="P814" i="15"/>
  <c r="T815" i="15"/>
  <c r="I815" i="15"/>
  <c r="J816" i="15"/>
  <c r="I817" i="15"/>
  <c r="K819" i="15"/>
  <c r="Q819" i="15"/>
  <c r="O819" i="15"/>
  <c r="L821" i="15"/>
  <c r="H823" i="15"/>
  <c r="V823" i="15"/>
  <c r="I830" i="15"/>
  <c r="H830" i="15"/>
  <c r="T830" i="15"/>
  <c r="G830" i="15"/>
  <c r="V830" i="15"/>
  <c r="H831" i="15"/>
  <c r="O799" i="15"/>
  <c r="K802" i="15"/>
  <c r="P803" i="15"/>
  <c r="H807" i="15"/>
  <c r="M808" i="15"/>
  <c r="W808" i="15"/>
  <c r="H809" i="15"/>
  <c r="Q810" i="15"/>
  <c r="O810" i="15"/>
  <c r="P810" i="15"/>
  <c r="T811" i="15"/>
  <c r="I811" i="15"/>
  <c r="I813" i="15"/>
  <c r="K815" i="15"/>
  <c r="Q815" i="15"/>
  <c r="O815" i="15"/>
  <c r="J817" i="15"/>
  <c r="T817" i="15"/>
  <c r="H818" i="15"/>
  <c r="T818" i="15"/>
  <c r="P819" i="15"/>
  <c r="M821" i="15"/>
  <c r="I823" i="15"/>
  <c r="I826" i="15"/>
  <c r="H826" i="15"/>
  <c r="T826" i="15"/>
  <c r="G826" i="15"/>
  <c r="V826" i="15"/>
  <c r="H827" i="15"/>
  <c r="U830" i="15"/>
  <c r="N808" i="15"/>
  <c r="K811" i="15"/>
  <c r="Q811" i="15"/>
  <c r="O811" i="15"/>
  <c r="V816" i="15"/>
  <c r="T816" i="15"/>
  <c r="K833" i="15"/>
  <c r="G835" i="15"/>
  <c r="U835" i="15"/>
  <c r="N838" i="15"/>
  <c r="Q838" i="15"/>
  <c r="P838" i="15"/>
  <c r="P839" i="15"/>
  <c r="K839" i="15"/>
  <c r="Q839" i="15"/>
  <c r="K841" i="15"/>
  <c r="K850" i="15"/>
  <c r="L837" i="15"/>
  <c r="O837" i="15"/>
  <c r="N837" i="15"/>
  <c r="Q837" i="15"/>
  <c r="W842" i="15"/>
  <c r="I842" i="15"/>
  <c r="H842" i="15"/>
  <c r="H843" i="15"/>
  <c r="T843" i="15"/>
  <c r="J843" i="15"/>
  <c r="L850" i="15"/>
  <c r="G825" i="15"/>
  <c r="W825" i="15"/>
  <c r="G829" i="15"/>
  <c r="W829" i="15"/>
  <c r="G833" i="15"/>
  <c r="W833" i="15"/>
  <c r="N842" i="15"/>
  <c r="Q842" i="15"/>
  <c r="P842" i="15"/>
  <c r="P843" i="15"/>
  <c r="K843" i="15"/>
  <c r="Q843" i="15"/>
  <c r="K845" i="15"/>
  <c r="O833" i="15"/>
  <c r="N833" i="15"/>
  <c r="P833" i="15"/>
  <c r="I834" i="15"/>
  <c r="H834" i="15"/>
  <c r="L841" i="15"/>
  <c r="O841" i="15"/>
  <c r="N841" i="15"/>
  <c r="Q841" i="15"/>
  <c r="T842" i="15"/>
  <c r="M845" i="15"/>
  <c r="W846" i="15"/>
  <c r="I846" i="15"/>
  <c r="H846" i="15"/>
  <c r="H847" i="15"/>
  <c r="T847" i="15"/>
  <c r="J847" i="15"/>
  <c r="K812" i="15"/>
  <c r="K816" i="15"/>
  <c r="K820" i="15"/>
  <c r="Q822" i="15"/>
  <c r="P822" i="15"/>
  <c r="O822" i="15"/>
  <c r="M823" i="15"/>
  <c r="Q826" i="15"/>
  <c r="P826" i="15"/>
  <c r="O826" i="15"/>
  <c r="M827" i="15"/>
  <c r="Q830" i="15"/>
  <c r="P830" i="15"/>
  <c r="O830" i="15"/>
  <c r="M831" i="15"/>
  <c r="Q833" i="15"/>
  <c r="Q834" i="15"/>
  <c r="P834" i="15"/>
  <c r="O834" i="15"/>
  <c r="K838" i="15"/>
  <c r="L839" i="15"/>
  <c r="G842" i="15"/>
  <c r="U842" i="15"/>
  <c r="G843" i="15"/>
  <c r="U843" i="15"/>
  <c r="N846" i="15"/>
  <c r="Q846" i="15"/>
  <c r="P846" i="15"/>
  <c r="P847" i="15"/>
  <c r="K847" i="15"/>
  <c r="Q847" i="15"/>
  <c r="W850" i="15"/>
  <c r="J850" i="15"/>
  <c r="I850" i="15"/>
  <c r="H850" i="15"/>
  <c r="P851" i="15"/>
  <c r="N851" i="15"/>
  <c r="L851" i="15"/>
  <c r="K851" i="15"/>
  <c r="L853" i="15"/>
  <c r="K853" i="15"/>
  <c r="P853" i="15"/>
  <c r="O853" i="15"/>
  <c r="N853" i="15"/>
  <c r="H835" i="15"/>
  <c r="T835" i="15"/>
  <c r="J835" i="15"/>
  <c r="J842" i="15"/>
  <c r="V842" i="15"/>
  <c r="I843" i="15"/>
  <c r="V843" i="15"/>
  <c r="L845" i="15"/>
  <c r="O845" i="15"/>
  <c r="N845" i="15"/>
  <c r="Q845" i="15"/>
  <c r="N850" i="15"/>
  <c r="Q850" i="15"/>
  <c r="P850" i="15"/>
  <c r="N820" i="15"/>
  <c r="O823" i="15"/>
  <c r="I825" i="15"/>
  <c r="T825" i="15"/>
  <c r="O827" i="15"/>
  <c r="I829" i="15"/>
  <c r="T829" i="15"/>
  <c r="O831" i="15"/>
  <c r="I833" i="15"/>
  <c r="T833" i="15"/>
  <c r="G834" i="15"/>
  <c r="T834" i="15"/>
  <c r="P835" i="15"/>
  <c r="K835" i="15"/>
  <c r="Q835" i="15"/>
  <c r="K837" i="15"/>
  <c r="M838" i="15"/>
  <c r="N839" i="15"/>
  <c r="K842" i="15"/>
  <c r="L843" i="15"/>
  <c r="W843" i="15"/>
  <c r="G846" i="15"/>
  <c r="U846" i="15"/>
  <c r="G847" i="15"/>
  <c r="U847" i="15"/>
  <c r="L824" i="15"/>
  <c r="U824" i="15"/>
  <c r="L828" i="15"/>
  <c r="U828" i="15"/>
  <c r="L832" i="15"/>
  <c r="U832" i="15"/>
  <c r="L836" i="15"/>
  <c r="U836" i="15"/>
  <c r="W837" i="15"/>
  <c r="L840" i="15"/>
  <c r="U840" i="15"/>
  <c r="W841" i="15"/>
  <c r="L844" i="15"/>
  <c r="U844" i="15"/>
  <c r="W845" i="15"/>
  <c r="L848" i="15"/>
  <c r="U848" i="15"/>
  <c r="W849" i="15"/>
  <c r="J851" i="15"/>
  <c r="L852" i="15"/>
  <c r="U852" i="15"/>
  <c r="W853" i="15"/>
  <c r="H854" i="15"/>
  <c r="P854" i="15"/>
  <c r="J855" i="15"/>
  <c r="L856" i="15"/>
  <c r="U856" i="15"/>
  <c r="N857" i="15"/>
  <c r="W857" i="15"/>
  <c r="H858" i="15"/>
  <c r="P858" i="15"/>
  <c r="G837" i="15"/>
  <c r="G841" i="15"/>
  <c r="G845" i="15"/>
  <c r="G849" i="15"/>
  <c r="T851" i="15"/>
  <c r="G853" i="15"/>
  <c r="I854" i="15"/>
  <c r="Q854" i="15"/>
  <c r="K855" i="15"/>
  <c r="T855" i="15"/>
  <c r="M856" i="15"/>
  <c r="V856" i="15"/>
  <c r="G857" i="15"/>
  <c r="O857" i="15"/>
  <c r="I858" i="15"/>
  <c r="Q858" i="15"/>
  <c r="U851" i="15"/>
  <c r="J854" i="15"/>
  <c r="L855" i="15"/>
  <c r="U855" i="15"/>
  <c r="N856" i="15"/>
  <c r="W856" i="15"/>
  <c r="H857" i="15"/>
  <c r="P857" i="15"/>
  <c r="J858" i="15"/>
  <c r="M855" i="15"/>
  <c r="V855" i="15"/>
  <c r="I857" i="15"/>
  <c r="Q857" i="15"/>
  <c r="K858" i="15"/>
  <c r="T858" i="15"/>
  <c r="L854" i="15"/>
  <c r="U854" i="15"/>
  <c r="N855" i="15"/>
  <c r="L858" i="15"/>
  <c r="U858" i="15"/>
  <c r="M854" i="15"/>
  <c r="O855" i="15"/>
  <c r="K857" i="15"/>
  <c r="T857" i="15"/>
  <c r="M858" i="15"/>
  <c r="V858" i="15"/>
  <c r="L857" i="15"/>
  <c r="U857" i="15"/>
  <c r="N858" i="15"/>
  <c r="W858" i="15"/>
  <c r="B19" i="1"/>
  <c r="S30" i="7"/>
  <c r="P30" i="7"/>
  <c r="J30" i="7"/>
  <c r="H30" i="7"/>
  <c r="E30" i="7"/>
  <c r="O30" i="7" s="1"/>
  <c r="D30" i="7"/>
  <c r="G30" i="7" s="1"/>
  <c r="B30" i="7"/>
  <c r="Y30" i="7" s="1"/>
  <c r="A30" i="7"/>
  <c r="W29" i="7"/>
  <c r="S29" i="7"/>
  <c r="P29" i="7"/>
  <c r="N29" i="7"/>
  <c r="K29" i="7"/>
  <c r="J29" i="7"/>
  <c r="H29" i="7"/>
  <c r="F29" i="7"/>
  <c r="E29" i="7"/>
  <c r="M29" i="7" s="1"/>
  <c r="D29" i="7"/>
  <c r="V29" i="7" s="1"/>
  <c r="B29" i="7"/>
  <c r="Y29" i="7" s="1"/>
  <c r="A29" i="7"/>
  <c r="U28" i="7"/>
  <c r="S28" i="7"/>
  <c r="Q28" i="7"/>
  <c r="P28" i="7"/>
  <c r="O28" i="7"/>
  <c r="N28" i="7"/>
  <c r="L28" i="7"/>
  <c r="K28" i="7"/>
  <c r="E28" i="7"/>
  <c r="M28" i="7" s="1"/>
  <c r="D28" i="7"/>
  <c r="T28" i="7" s="1"/>
  <c r="B28" i="7"/>
  <c r="Y28" i="7" s="1"/>
  <c r="A28" i="7"/>
  <c r="Y27" i="7"/>
  <c r="S27" i="7"/>
  <c r="O27" i="7"/>
  <c r="N27" i="7"/>
  <c r="L27" i="7"/>
  <c r="J27" i="7"/>
  <c r="G27" i="7"/>
  <c r="E27" i="7"/>
  <c r="Q27" i="7" s="1"/>
  <c r="D27" i="7"/>
  <c r="I27" i="7" s="1"/>
  <c r="B27" i="7"/>
  <c r="A27" i="7"/>
  <c r="V26" i="7"/>
  <c r="S26" i="7"/>
  <c r="P26" i="7"/>
  <c r="J26" i="7"/>
  <c r="H26" i="7"/>
  <c r="E26" i="7"/>
  <c r="O26" i="7" s="1"/>
  <c r="D26" i="7"/>
  <c r="G26" i="7" s="1"/>
  <c r="B26" i="7"/>
  <c r="Y26" i="7" s="1"/>
  <c r="A26" i="7"/>
  <c r="W25" i="7"/>
  <c r="T25" i="7"/>
  <c r="S25" i="7"/>
  <c r="P25" i="7"/>
  <c r="N25" i="7"/>
  <c r="K25" i="7"/>
  <c r="J25" i="7"/>
  <c r="H25" i="7"/>
  <c r="F25" i="7"/>
  <c r="E25" i="7"/>
  <c r="M25" i="7" s="1"/>
  <c r="D25" i="7"/>
  <c r="V25" i="7" s="1"/>
  <c r="B25" i="7"/>
  <c r="Y25" i="7" s="1"/>
  <c r="A25" i="7"/>
  <c r="S24" i="7"/>
  <c r="Q24" i="7"/>
  <c r="P24" i="7"/>
  <c r="N24" i="7"/>
  <c r="L24" i="7"/>
  <c r="E24" i="7"/>
  <c r="K24" i="7" s="1"/>
  <c r="D24" i="7"/>
  <c r="T24" i="7" s="1"/>
  <c r="B24" i="7"/>
  <c r="Y24" i="7" s="1"/>
  <c r="A24" i="7"/>
  <c r="Y23" i="7"/>
  <c r="S23" i="7"/>
  <c r="O23" i="7"/>
  <c r="N23" i="7"/>
  <c r="L23" i="7"/>
  <c r="J23" i="7"/>
  <c r="G23" i="7"/>
  <c r="E23" i="7"/>
  <c r="Q23" i="7" s="1"/>
  <c r="D23" i="7"/>
  <c r="I23" i="7" s="1"/>
  <c r="B23" i="7"/>
  <c r="A23" i="7"/>
  <c r="V22" i="7"/>
  <c r="S22" i="7"/>
  <c r="P22" i="7"/>
  <c r="J22" i="7"/>
  <c r="H22" i="7"/>
  <c r="E22" i="7"/>
  <c r="O22" i="7" s="1"/>
  <c r="D22" i="7"/>
  <c r="G22" i="7" s="1"/>
  <c r="B22" i="7"/>
  <c r="Y22" i="7" s="1"/>
  <c r="A22" i="7"/>
  <c r="W21" i="7"/>
  <c r="T21" i="7"/>
  <c r="S21" i="7"/>
  <c r="P21" i="7"/>
  <c r="N21" i="7"/>
  <c r="K21" i="7"/>
  <c r="J21" i="7"/>
  <c r="H21" i="7"/>
  <c r="F21" i="7"/>
  <c r="E21" i="7"/>
  <c r="M21" i="7" s="1"/>
  <c r="D21" i="7"/>
  <c r="V21" i="7" s="1"/>
  <c r="B21" i="7"/>
  <c r="Y21" i="7" s="1"/>
  <c r="A21" i="7"/>
  <c r="S20" i="7"/>
  <c r="Q20" i="7"/>
  <c r="P20" i="7"/>
  <c r="N20" i="7"/>
  <c r="L20" i="7"/>
  <c r="E20" i="7"/>
  <c r="K20" i="7" s="1"/>
  <c r="D20" i="7"/>
  <c r="T20" i="7" s="1"/>
  <c r="B20" i="7"/>
  <c r="Y20" i="7" s="1"/>
  <c r="A20" i="7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2" i="1"/>
  <c r="O6" i="4"/>
  <c r="O8" i="4"/>
  <c r="O9" i="4"/>
  <c r="O11" i="4"/>
  <c r="O12" i="4"/>
  <c r="O13" i="4"/>
  <c r="O14" i="4"/>
  <c r="N6" i="4"/>
  <c r="N8" i="4"/>
  <c r="N9" i="4"/>
  <c r="N11" i="4"/>
  <c r="N12" i="4"/>
  <c r="N13" i="4"/>
  <c r="N14" i="4"/>
  <c r="U24" i="7" l="1"/>
  <c r="M20" i="7"/>
  <c r="V20" i="7"/>
  <c r="G21" i="7"/>
  <c r="O21" i="7"/>
  <c r="I22" i="7"/>
  <c r="Q22" i="7"/>
  <c r="K23" i="7"/>
  <c r="T23" i="7"/>
  <c r="M24" i="7"/>
  <c r="V24" i="7"/>
  <c r="G25" i="7"/>
  <c r="O25" i="7"/>
  <c r="I26" i="7"/>
  <c r="Q26" i="7"/>
  <c r="K27" i="7"/>
  <c r="T27" i="7"/>
  <c r="V28" i="7"/>
  <c r="G29" i="7"/>
  <c r="O29" i="7"/>
  <c r="I30" i="7"/>
  <c r="Q30" i="7"/>
  <c r="F20" i="7"/>
  <c r="W20" i="7"/>
  <c r="U23" i="7"/>
  <c r="F24" i="7"/>
  <c r="W24" i="7"/>
  <c r="U27" i="7"/>
  <c r="F28" i="7"/>
  <c r="W28" i="7"/>
  <c r="G20" i="7"/>
  <c r="O20" i="7"/>
  <c r="I21" i="7"/>
  <c r="Q21" i="7"/>
  <c r="K22" i="7"/>
  <c r="T22" i="7"/>
  <c r="M23" i="7"/>
  <c r="V23" i="7"/>
  <c r="G24" i="7"/>
  <c r="O24" i="7"/>
  <c r="I25" i="7"/>
  <c r="Q25" i="7"/>
  <c r="K26" i="7"/>
  <c r="T26" i="7"/>
  <c r="M27" i="7"/>
  <c r="V27" i="7"/>
  <c r="G28" i="7"/>
  <c r="I29" i="7"/>
  <c r="Q29" i="7"/>
  <c r="K30" i="7"/>
  <c r="T30" i="7"/>
  <c r="H20" i="7"/>
  <c r="L22" i="7"/>
  <c r="U22" i="7"/>
  <c r="F23" i="7"/>
  <c r="W23" i="7"/>
  <c r="H24" i="7"/>
  <c r="L26" i="7"/>
  <c r="U26" i="7"/>
  <c r="F27" i="7"/>
  <c r="W27" i="7"/>
  <c r="H28" i="7"/>
  <c r="L30" i="7"/>
  <c r="U30" i="7"/>
  <c r="I20" i="7"/>
  <c r="M22" i="7"/>
  <c r="I24" i="7"/>
  <c r="M26" i="7"/>
  <c r="I28" i="7"/>
  <c r="T29" i="7"/>
  <c r="M30" i="7"/>
  <c r="V30" i="7"/>
  <c r="U20" i="7"/>
  <c r="J20" i="7"/>
  <c r="L21" i="7"/>
  <c r="U21" i="7"/>
  <c r="F22" i="7"/>
  <c r="N22" i="7"/>
  <c r="W22" i="7"/>
  <c r="H23" i="7"/>
  <c r="P23" i="7"/>
  <c r="J24" i="7"/>
  <c r="L25" i="7"/>
  <c r="U25" i="7"/>
  <c r="F26" i="7"/>
  <c r="N26" i="7"/>
  <c r="W26" i="7"/>
  <c r="H27" i="7"/>
  <c r="P27" i="7"/>
  <c r="J28" i="7"/>
  <c r="L29" i="7"/>
  <c r="U29" i="7"/>
  <c r="F30" i="7"/>
  <c r="N30" i="7"/>
  <c r="W30" i="7"/>
  <c r="S8" i="1"/>
  <c r="S3" i="1"/>
  <c r="S4" i="1"/>
  <c r="S5" i="1"/>
  <c r="S6" i="1"/>
  <c r="S7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F515" i="1" s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2" i="1"/>
  <c r="G6" i="4"/>
  <c r="G7" i="4"/>
  <c r="G8" i="4"/>
  <c r="G9" i="4"/>
  <c r="G10" i="4"/>
  <c r="G11" i="4"/>
  <c r="G12" i="4"/>
  <c r="G13" i="4"/>
  <c r="G14" i="4"/>
  <c r="G5" i="4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2" i="1"/>
  <c r="H672" i="1" l="1"/>
  <c r="G672" i="1"/>
  <c r="H648" i="1"/>
  <c r="G648" i="1"/>
  <c r="H616" i="1"/>
  <c r="G616" i="1"/>
  <c r="H599" i="1"/>
  <c r="G599" i="1"/>
  <c r="H591" i="1"/>
  <c r="G591" i="1"/>
  <c r="H583" i="1"/>
  <c r="G583" i="1"/>
  <c r="H575" i="1"/>
  <c r="G575" i="1"/>
  <c r="H567" i="1"/>
  <c r="G567" i="1"/>
  <c r="H559" i="1"/>
  <c r="G559" i="1"/>
  <c r="H551" i="1"/>
  <c r="G551" i="1"/>
  <c r="H543" i="1"/>
  <c r="G543" i="1"/>
  <c r="H535" i="1"/>
  <c r="G535" i="1"/>
  <c r="H527" i="1"/>
  <c r="G527" i="1"/>
  <c r="H519" i="1"/>
  <c r="G519" i="1"/>
  <c r="H511" i="1"/>
  <c r="G511" i="1"/>
  <c r="H503" i="1"/>
  <c r="G503" i="1"/>
  <c r="H471" i="1"/>
  <c r="G471" i="1"/>
  <c r="H455" i="1"/>
  <c r="G455" i="1"/>
  <c r="H447" i="1"/>
  <c r="G447" i="1"/>
  <c r="H439" i="1"/>
  <c r="G439" i="1"/>
  <c r="H431" i="1"/>
  <c r="G431" i="1"/>
  <c r="H423" i="1"/>
  <c r="G423" i="1"/>
  <c r="H415" i="1"/>
  <c r="G415" i="1"/>
  <c r="H407" i="1"/>
  <c r="G407" i="1"/>
  <c r="H399" i="1"/>
  <c r="G399" i="1"/>
  <c r="H391" i="1"/>
  <c r="G391" i="1"/>
  <c r="H383" i="1"/>
  <c r="G383" i="1"/>
  <c r="H375" i="1"/>
  <c r="G375" i="1"/>
  <c r="H367" i="1"/>
  <c r="G367" i="1"/>
  <c r="H359" i="1"/>
  <c r="G359" i="1"/>
  <c r="H351" i="1"/>
  <c r="G351" i="1"/>
  <c r="H343" i="1"/>
  <c r="G343" i="1"/>
  <c r="H335" i="1"/>
  <c r="G335" i="1"/>
  <c r="H327" i="1"/>
  <c r="G327" i="1"/>
  <c r="H319" i="1"/>
  <c r="G319" i="1"/>
  <c r="H311" i="1"/>
  <c r="G311" i="1"/>
  <c r="H303" i="1"/>
  <c r="G303" i="1"/>
  <c r="H295" i="1"/>
  <c r="G295" i="1"/>
  <c r="H287" i="1"/>
  <c r="G287" i="1"/>
  <c r="H279" i="1"/>
  <c r="G279" i="1"/>
  <c r="H271" i="1"/>
  <c r="G271" i="1"/>
  <c r="H263" i="1"/>
  <c r="G263" i="1"/>
  <c r="H255" i="1"/>
  <c r="G255" i="1"/>
  <c r="H247" i="1"/>
  <c r="G247" i="1"/>
  <c r="H239" i="1"/>
  <c r="G239" i="1"/>
  <c r="H231" i="1"/>
  <c r="G231" i="1"/>
  <c r="H223" i="1"/>
  <c r="G223" i="1"/>
  <c r="H215" i="1"/>
  <c r="G215" i="1"/>
  <c r="H207" i="1"/>
  <c r="G207" i="1"/>
  <c r="H199" i="1"/>
  <c r="G199" i="1"/>
  <c r="H191" i="1"/>
  <c r="G191" i="1"/>
  <c r="H183" i="1"/>
  <c r="G183" i="1"/>
  <c r="H175" i="1"/>
  <c r="G175" i="1"/>
  <c r="H167" i="1"/>
  <c r="G167" i="1"/>
  <c r="H165" i="1"/>
  <c r="G165" i="1"/>
  <c r="H157" i="1"/>
  <c r="G157" i="1"/>
  <c r="H149" i="1"/>
  <c r="G149" i="1"/>
  <c r="H141" i="1"/>
  <c r="G141" i="1"/>
  <c r="H133" i="1"/>
  <c r="G133" i="1"/>
  <c r="H125" i="1"/>
  <c r="G125" i="1"/>
  <c r="H117" i="1"/>
  <c r="G117" i="1"/>
  <c r="H109" i="1"/>
  <c r="G109" i="1"/>
  <c r="H101" i="1"/>
  <c r="G101" i="1"/>
  <c r="H93" i="1"/>
  <c r="G93" i="1"/>
  <c r="H85" i="1"/>
  <c r="G85" i="1"/>
  <c r="H77" i="1"/>
  <c r="G77" i="1"/>
  <c r="H69" i="1"/>
  <c r="G69" i="1"/>
  <c r="H61" i="1"/>
  <c r="G61" i="1"/>
  <c r="H53" i="1"/>
  <c r="G53" i="1"/>
  <c r="H45" i="1"/>
  <c r="G45" i="1"/>
  <c r="H37" i="1"/>
  <c r="G37" i="1"/>
  <c r="H29" i="1"/>
  <c r="G29" i="1"/>
  <c r="H21" i="1"/>
  <c r="G21" i="1"/>
  <c r="H13" i="1"/>
  <c r="G13" i="1"/>
  <c r="H5" i="1"/>
  <c r="G5" i="1"/>
  <c r="H679" i="1"/>
  <c r="G679" i="1"/>
  <c r="H671" i="1"/>
  <c r="G671" i="1"/>
  <c r="H663" i="1"/>
  <c r="G663" i="1"/>
  <c r="H655" i="1"/>
  <c r="G655" i="1"/>
  <c r="H647" i="1"/>
  <c r="G647" i="1"/>
  <c r="H639" i="1"/>
  <c r="G639" i="1"/>
  <c r="H631" i="1"/>
  <c r="G631" i="1"/>
  <c r="H623" i="1"/>
  <c r="G623" i="1"/>
  <c r="H615" i="1"/>
  <c r="G615" i="1"/>
  <c r="H607" i="1"/>
  <c r="G607" i="1"/>
  <c r="H598" i="1"/>
  <c r="G598" i="1"/>
  <c r="H590" i="1"/>
  <c r="G590" i="1"/>
  <c r="H582" i="1"/>
  <c r="G582" i="1"/>
  <c r="H574" i="1"/>
  <c r="G574" i="1"/>
  <c r="H566" i="1"/>
  <c r="G566" i="1"/>
  <c r="H558" i="1"/>
  <c r="G558" i="1"/>
  <c r="H550" i="1"/>
  <c r="G550" i="1"/>
  <c r="H542" i="1"/>
  <c r="G542" i="1"/>
  <c r="H534" i="1"/>
  <c r="G534" i="1"/>
  <c r="H526" i="1"/>
  <c r="G526" i="1"/>
  <c r="H518" i="1"/>
  <c r="G518" i="1"/>
  <c r="H510" i="1"/>
  <c r="G510" i="1"/>
  <c r="H502" i="1"/>
  <c r="G502" i="1"/>
  <c r="H494" i="1"/>
  <c r="G494" i="1"/>
  <c r="H486" i="1"/>
  <c r="G486" i="1"/>
  <c r="H478" i="1"/>
  <c r="G478" i="1"/>
  <c r="H470" i="1"/>
  <c r="G470" i="1"/>
  <c r="H462" i="1"/>
  <c r="G462" i="1"/>
  <c r="H454" i="1"/>
  <c r="G454" i="1"/>
  <c r="H446" i="1"/>
  <c r="G446" i="1"/>
  <c r="H438" i="1"/>
  <c r="G438" i="1"/>
  <c r="H430" i="1"/>
  <c r="G430" i="1"/>
  <c r="H422" i="1"/>
  <c r="G422" i="1"/>
  <c r="H414" i="1"/>
  <c r="G414" i="1"/>
  <c r="H406" i="1"/>
  <c r="G406" i="1"/>
  <c r="H398" i="1"/>
  <c r="G398" i="1"/>
  <c r="H390" i="1"/>
  <c r="G390" i="1"/>
  <c r="H382" i="1"/>
  <c r="G382" i="1"/>
  <c r="H374" i="1"/>
  <c r="G374" i="1"/>
  <c r="H366" i="1"/>
  <c r="G366" i="1"/>
  <c r="H358" i="1"/>
  <c r="G358" i="1"/>
  <c r="H350" i="1"/>
  <c r="G350" i="1"/>
  <c r="H342" i="1"/>
  <c r="G342" i="1"/>
  <c r="H334" i="1"/>
  <c r="G334" i="1"/>
  <c r="H326" i="1"/>
  <c r="G326" i="1"/>
  <c r="H318" i="1"/>
  <c r="G318" i="1"/>
  <c r="H310" i="1"/>
  <c r="G310" i="1"/>
  <c r="H302" i="1"/>
  <c r="G302" i="1"/>
  <c r="H294" i="1"/>
  <c r="G294" i="1"/>
  <c r="H286" i="1"/>
  <c r="G286" i="1"/>
  <c r="H278" i="1"/>
  <c r="G278" i="1"/>
  <c r="H270" i="1"/>
  <c r="G270" i="1"/>
  <c r="H262" i="1"/>
  <c r="G262" i="1"/>
  <c r="H254" i="1"/>
  <c r="G254" i="1"/>
  <c r="H246" i="1"/>
  <c r="G246" i="1"/>
  <c r="H238" i="1"/>
  <c r="G238" i="1"/>
  <c r="H230" i="1"/>
  <c r="G230" i="1"/>
  <c r="H222" i="1"/>
  <c r="G222" i="1"/>
  <c r="H214" i="1"/>
  <c r="G214" i="1"/>
  <c r="H206" i="1"/>
  <c r="G206" i="1"/>
  <c r="H198" i="1"/>
  <c r="G198" i="1"/>
  <c r="H190" i="1"/>
  <c r="G190" i="1"/>
  <c r="H182" i="1"/>
  <c r="G182" i="1"/>
  <c r="H174" i="1"/>
  <c r="G174" i="1"/>
  <c r="H166" i="1"/>
  <c r="G166" i="1"/>
  <c r="H164" i="1"/>
  <c r="G164" i="1"/>
  <c r="H156" i="1"/>
  <c r="G156" i="1"/>
  <c r="H148" i="1"/>
  <c r="G148" i="1"/>
  <c r="H140" i="1"/>
  <c r="G140" i="1"/>
  <c r="H132" i="1"/>
  <c r="G132" i="1"/>
  <c r="H124" i="1"/>
  <c r="G124" i="1"/>
  <c r="H116" i="1"/>
  <c r="G116" i="1"/>
  <c r="H108" i="1"/>
  <c r="G108" i="1"/>
  <c r="H100" i="1"/>
  <c r="G100" i="1"/>
  <c r="H92" i="1"/>
  <c r="G92" i="1"/>
  <c r="H84" i="1"/>
  <c r="G84" i="1"/>
  <c r="H76" i="1"/>
  <c r="G76" i="1"/>
  <c r="H68" i="1"/>
  <c r="G68" i="1"/>
  <c r="H60" i="1"/>
  <c r="G60" i="1"/>
  <c r="H52" i="1"/>
  <c r="G52" i="1"/>
  <c r="H44" i="1"/>
  <c r="G44" i="1"/>
  <c r="H36" i="1"/>
  <c r="G36" i="1"/>
  <c r="H28" i="1"/>
  <c r="G28" i="1"/>
  <c r="H20" i="1"/>
  <c r="G20" i="1"/>
  <c r="H12" i="1"/>
  <c r="G12" i="1"/>
  <c r="H4" i="1"/>
  <c r="G4" i="1"/>
  <c r="H600" i="1"/>
  <c r="G600" i="1"/>
  <c r="H678" i="1"/>
  <c r="G678" i="1"/>
  <c r="H670" i="1"/>
  <c r="G670" i="1"/>
  <c r="H662" i="1"/>
  <c r="G662" i="1"/>
  <c r="H654" i="1"/>
  <c r="G654" i="1"/>
  <c r="H646" i="1"/>
  <c r="G646" i="1"/>
  <c r="H638" i="1"/>
  <c r="G638" i="1"/>
  <c r="H630" i="1"/>
  <c r="G630" i="1"/>
  <c r="H622" i="1"/>
  <c r="G622" i="1"/>
  <c r="H614" i="1"/>
  <c r="G614" i="1"/>
  <c r="H606" i="1"/>
  <c r="G606" i="1"/>
  <c r="H597" i="1"/>
  <c r="G597" i="1"/>
  <c r="H589" i="1"/>
  <c r="G589" i="1"/>
  <c r="H581" i="1"/>
  <c r="G581" i="1"/>
  <c r="H573" i="1"/>
  <c r="G573" i="1"/>
  <c r="H565" i="1"/>
  <c r="G565" i="1"/>
  <c r="H557" i="1"/>
  <c r="G557" i="1"/>
  <c r="H549" i="1"/>
  <c r="G549" i="1"/>
  <c r="H541" i="1"/>
  <c r="G541" i="1"/>
  <c r="H533" i="1"/>
  <c r="G533" i="1"/>
  <c r="H525" i="1"/>
  <c r="G525" i="1"/>
  <c r="H517" i="1"/>
  <c r="G517" i="1"/>
  <c r="G509" i="1"/>
  <c r="H509" i="1"/>
  <c r="H501" i="1"/>
  <c r="G501" i="1"/>
  <c r="H493" i="1"/>
  <c r="G493" i="1"/>
  <c r="H485" i="1"/>
  <c r="G485" i="1"/>
  <c r="G477" i="1"/>
  <c r="H477" i="1"/>
  <c r="H469" i="1"/>
  <c r="G469" i="1"/>
  <c r="H461" i="1"/>
  <c r="G461" i="1"/>
  <c r="H453" i="1"/>
  <c r="G453" i="1"/>
  <c r="G445" i="1"/>
  <c r="H445" i="1"/>
  <c r="H437" i="1"/>
  <c r="G437" i="1"/>
  <c r="H429" i="1"/>
  <c r="G429" i="1"/>
  <c r="H421" i="1"/>
  <c r="G421" i="1"/>
  <c r="G413" i="1"/>
  <c r="H413" i="1"/>
  <c r="H405" i="1"/>
  <c r="G405" i="1"/>
  <c r="H397" i="1"/>
  <c r="G397" i="1"/>
  <c r="H389" i="1"/>
  <c r="G389" i="1"/>
  <c r="G381" i="1"/>
  <c r="H381" i="1"/>
  <c r="H373" i="1"/>
  <c r="G373" i="1"/>
  <c r="H365" i="1"/>
  <c r="G365" i="1"/>
  <c r="H357" i="1"/>
  <c r="G357" i="1"/>
  <c r="H349" i="1"/>
  <c r="G349" i="1"/>
  <c r="H341" i="1"/>
  <c r="G341" i="1"/>
  <c r="H333" i="1"/>
  <c r="G333" i="1"/>
  <c r="H325" i="1"/>
  <c r="G325" i="1"/>
  <c r="H317" i="1"/>
  <c r="G317" i="1"/>
  <c r="H309" i="1"/>
  <c r="G309" i="1"/>
  <c r="H301" i="1"/>
  <c r="G301" i="1"/>
  <c r="H293" i="1"/>
  <c r="G293" i="1"/>
  <c r="H285" i="1"/>
  <c r="G285" i="1"/>
  <c r="H277" i="1"/>
  <c r="G277" i="1"/>
  <c r="H269" i="1"/>
  <c r="G269" i="1"/>
  <c r="H261" i="1"/>
  <c r="G261" i="1"/>
  <c r="G253" i="1"/>
  <c r="H253" i="1"/>
  <c r="H245" i="1"/>
  <c r="G245" i="1"/>
  <c r="H237" i="1"/>
  <c r="G237" i="1"/>
  <c r="H229" i="1"/>
  <c r="G229" i="1"/>
  <c r="G221" i="1"/>
  <c r="H221" i="1"/>
  <c r="H213" i="1"/>
  <c r="G213" i="1"/>
  <c r="H205" i="1"/>
  <c r="G205" i="1"/>
  <c r="H197" i="1"/>
  <c r="G197" i="1"/>
  <c r="G189" i="1"/>
  <c r="H189" i="1"/>
  <c r="H181" i="1"/>
  <c r="G181" i="1"/>
  <c r="H173" i="1"/>
  <c r="G173" i="1"/>
  <c r="H163" i="1"/>
  <c r="G163" i="1"/>
  <c r="H155" i="1"/>
  <c r="G155" i="1"/>
  <c r="H147" i="1"/>
  <c r="G147" i="1"/>
  <c r="H139" i="1"/>
  <c r="G139" i="1"/>
  <c r="H131" i="1"/>
  <c r="G131" i="1"/>
  <c r="H123" i="1"/>
  <c r="G123" i="1"/>
  <c r="H115" i="1"/>
  <c r="G115" i="1"/>
  <c r="H107" i="1"/>
  <c r="G107" i="1"/>
  <c r="H99" i="1"/>
  <c r="G99" i="1"/>
  <c r="H91" i="1"/>
  <c r="G91" i="1"/>
  <c r="H83" i="1"/>
  <c r="G83" i="1"/>
  <c r="H75" i="1"/>
  <c r="G75" i="1"/>
  <c r="H67" i="1"/>
  <c r="G67" i="1"/>
  <c r="H59" i="1"/>
  <c r="G59" i="1"/>
  <c r="H51" i="1"/>
  <c r="G51" i="1"/>
  <c r="I43" i="1"/>
  <c r="H43" i="1"/>
  <c r="G43" i="1"/>
  <c r="H35" i="1"/>
  <c r="G35" i="1"/>
  <c r="H27" i="1"/>
  <c r="G27" i="1"/>
  <c r="H19" i="1"/>
  <c r="G19" i="1"/>
  <c r="H11" i="1"/>
  <c r="G11" i="1"/>
  <c r="H3" i="1"/>
  <c r="G3" i="1"/>
  <c r="H677" i="1"/>
  <c r="G677" i="1"/>
  <c r="H669" i="1"/>
  <c r="G669" i="1"/>
  <c r="H661" i="1"/>
  <c r="G661" i="1"/>
  <c r="H653" i="1"/>
  <c r="G653" i="1"/>
  <c r="H645" i="1"/>
  <c r="G645" i="1"/>
  <c r="H637" i="1"/>
  <c r="G637" i="1"/>
  <c r="H629" i="1"/>
  <c r="G629" i="1"/>
  <c r="H621" i="1"/>
  <c r="G621" i="1"/>
  <c r="H613" i="1"/>
  <c r="G613" i="1"/>
  <c r="H605" i="1"/>
  <c r="G605" i="1"/>
  <c r="H596" i="1"/>
  <c r="G596" i="1"/>
  <c r="H588" i="1"/>
  <c r="G588" i="1"/>
  <c r="H580" i="1"/>
  <c r="G580" i="1"/>
  <c r="H572" i="1"/>
  <c r="G572" i="1"/>
  <c r="H564" i="1"/>
  <c r="G564" i="1"/>
  <c r="H556" i="1"/>
  <c r="G556" i="1"/>
  <c r="H548" i="1"/>
  <c r="G548" i="1"/>
  <c r="H540" i="1"/>
  <c r="G540" i="1"/>
  <c r="H532" i="1"/>
  <c r="G532" i="1"/>
  <c r="H524" i="1"/>
  <c r="G524" i="1"/>
  <c r="H516" i="1"/>
  <c r="G516" i="1"/>
  <c r="H508" i="1"/>
  <c r="G508" i="1"/>
  <c r="H500" i="1"/>
  <c r="G500" i="1"/>
  <c r="H492" i="1"/>
  <c r="G492" i="1"/>
  <c r="H484" i="1"/>
  <c r="G484" i="1"/>
  <c r="H476" i="1"/>
  <c r="G476" i="1"/>
  <c r="H468" i="1"/>
  <c r="G468" i="1"/>
  <c r="H460" i="1"/>
  <c r="G460" i="1"/>
  <c r="H452" i="1"/>
  <c r="G452" i="1"/>
  <c r="H444" i="1"/>
  <c r="G444" i="1"/>
  <c r="H436" i="1"/>
  <c r="G436" i="1"/>
  <c r="H428" i="1"/>
  <c r="G428" i="1"/>
  <c r="H420" i="1"/>
  <c r="G420" i="1"/>
  <c r="H412" i="1"/>
  <c r="G412" i="1"/>
  <c r="H404" i="1"/>
  <c r="G404" i="1"/>
  <c r="H396" i="1"/>
  <c r="G396" i="1"/>
  <c r="H388" i="1"/>
  <c r="G388" i="1"/>
  <c r="H380" i="1"/>
  <c r="G380" i="1"/>
  <c r="H372" i="1"/>
  <c r="G372" i="1"/>
  <c r="H364" i="1"/>
  <c r="G364" i="1"/>
  <c r="H356" i="1"/>
  <c r="G356" i="1"/>
  <c r="H348" i="1"/>
  <c r="G348" i="1"/>
  <c r="H340" i="1"/>
  <c r="G340" i="1"/>
  <c r="H332" i="1"/>
  <c r="G332" i="1"/>
  <c r="H324" i="1"/>
  <c r="G324" i="1"/>
  <c r="H316" i="1"/>
  <c r="G316" i="1"/>
  <c r="H308" i="1"/>
  <c r="G308" i="1"/>
  <c r="H300" i="1"/>
  <c r="G300" i="1"/>
  <c r="H292" i="1"/>
  <c r="G292" i="1"/>
  <c r="H284" i="1"/>
  <c r="G284" i="1"/>
  <c r="H276" i="1"/>
  <c r="G276" i="1"/>
  <c r="H268" i="1"/>
  <c r="G268" i="1"/>
  <c r="H260" i="1"/>
  <c r="G260" i="1"/>
  <c r="H252" i="1"/>
  <c r="G252" i="1"/>
  <c r="H244" i="1"/>
  <c r="G244" i="1"/>
  <c r="H236" i="1"/>
  <c r="G236" i="1"/>
  <c r="H228" i="1"/>
  <c r="G228" i="1"/>
  <c r="H220" i="1"/>
  <c r="G220" i="1"/>
  <c r="H212" i="1"/>
  <c r="G212" i="1"/>
  <c r="H204" i="1"/>
  <c r="G204" i="1"/>
  <c r="H196" i="1"/>
  <c r="G196" i="1"/>
  <c r="H188" i="1"/>
  <c r="G188" i="1"/>
  <c r="H180" i="1"/>
  <c r="G180" i="1"/>
  <c r="H172" i="1"/>
  <c r="G172" i="1"/>
  <c r="H162" i="1"/>
  <c r="G162" i="1"/>
  <c r="H154" i="1"/>
  <c r="G154" i="1"/>
  <c r="H146" i="1"/>
  <c r="G146" i="1"/>
  <c r="H138" i="1"/>
  <c r="G138" i="1"/>
  <c r="H130" i="1"/>
  <c r="G130" i="1"/>
  <c r="H122" i="1"/>
  <c r="G122" i="1"/>
  <c r="H114" i="1"/>
  <c r="G114" i="1"/>
  <c r="H106" i="1"/>
  <c r="G106" i="1"/>
  <c r="H98" i="1"/>
  <c r="G98" i="1"/>
  <c r="H90" i="1"/>
  <c r="G90" i="1"/>
  <c r="H82" i="1"/>
  <c r="G82" i="1"/>
  <c r="H74" i="1"/>
  <c r="G74" i="1"/>
  <c r="H66" i="1"/>
  <c r="G66" i="1"/>
  <c r="H58" i="1"/>
  <c r="G58" i="1"/>
  <c r="H50" i="1"/>
  <c r="G50" i="1"/>
  <c r="H42" i="1"/>
  <c r="G42" i="1"/>
  <c r="H34" i="1"/>
  <c r="G34" i="1"/>
  <c r="H26" i="1"/>
  <c r="G26" i="1"/>
  <c r="H18" i="1"/>
  <c r="G18" i="1"/>
  <c r="H10" i="1"/>
  <c r="G10" i="1"/>
  <c r="H664" i="1"/>
  <c r="G664" i="1"/>
  <c r="H487" i="1"/>
  <c r="G487" i="1"/>
  <c r="H676" i="1"/>
  <c r="G676" i="1"/>
  <c r="H668" i="1"/>
  <c r="G668" i="1"/>
  <c r="H660" i="1"/>
  <c r="G660" i="1"/>
  <c r="H652" i="1"/>
  <c r="G652" i="1"/>
  <c r="H644" i="1"/>
  <c r="G644" i="1"/>
  <c r="H636" i="1"/>
  <c r="G636" i="1"/>
  <c r="H628" i="1"/>
  <c r="G628" i="1"/>
  <c r="H620" i="1"/>
  <c r="G620" i="1"/>
  <c r="H612" i="1"/>
  <c r="G612" i="1"/>
  <c r="H604" i="1"/>
  <c r="G604" i="1"/>
  <c r="H595" i="1"/>
  <c r="G595" i="1"/>
  <c r="H587" i="1"/>
  <c r="G587" i="1"/>
  <c r="H579" i="1"/>
  <c r="G579" i="1"/>
  <c r="H571" i="1"/>
  <c r="G571" i="1"/>
  <c r="H563" i="1"/>
  <c r="G563" i="1"/>
  <c r="H555" i="1"/>
  <c r="G555" i="1"/>
  <c r="H547" i="1"/>
  <c r="G547" i="1"/>
  <c r="H539" i="1"/>
  <c r="G539" i="1"/>
  <c r="H531" i="1"/>
  <c r="G531" i="1"/>
  <c r="H523" i="1"/>
  <c r="G523" i="1"/>
  <c r="H515" i="1"/>
  <c r="G515" i="1"/>
  <c r="H507" i="1"/>
  <c r="G507" i="1"/>
  <c r="H499" i="1"/>
  <c r="G499" i="1"/>
  <c r="H491" i="1"/>
  <c r="G491" i="1"/>
  <c r="H483" i="1"/>
  <c r="G483" i="1"/>
  <c r="H475" i="1"/>
  <c r="G475" i="1"/>
  <c r="H467" i="1"/>
  <c r="G467" i="1"/>
  <c r="H459" i="1"/>
  <c r="G459" i="1"/>
  <c r="H451" i="1"/>
  <c r="G451" i="1"/>
  <c r="H443" i="1"/>
  <c r="G443" i="1"/>
  <c r="H435" i="1"/>
  <c r="G435" i="1"/>
  <c r="H427" i="1"/>
  <c r="G427" i="1"/>
  <c r="H419" i="1"/>
  <c r="G419" i="1"/>
  <c r="H411" i="1"/>
  <c r="G411" i="1"/>
  <c r="H403" i="1"/>
  <c r="G403" i="1"/>
  <c r="H395" i="1"/>
  <c r="G395" i="1"/>
  <c r="H387" i="1"/>
  <c r="G387" i="1"/>
  <c r="H379" i="1"/>
  <c r="G379" i="1"/>
  <c r="H371" i="1"/>
  <c r="G371" i="1"/>
  <c r="H363" i="1"/>
  <c r="G363" i="1"/>
  <c r="H355" i="1"/>
  <c r="G355" i="1"/>
  <c r="H347" i="1"/>
  <c r="G347" i="1"/>
  <c r="H339" i="1"/>
  <c r="G339" i="1"/>
  <c r="H331" i="1"/>
  <c r="G331" i="1"/>
  <c r="H323" i="1"/>
  <c r="G323" i="1"/>
  <c r="H315" i="1"/>
  <c r="G315" i="1"/>
  <c r="H307" i="1"/>
  <c r="G307" i="1"/>
  <c r="H299" i="1"/>
  <c r="G299" i="1"/>
  <c r="H291" i="1"/>
  <c r="G291" i="1"/>
  <c r="H283" i="1"/>
  <c r="G283" i="1"/>
  <c r="H275" i="1"/>
  <c r="G275" i="1"/>
  <c r="H267" i="1"/>
  <c r="G267" i="1"/>
  <c r="H259" i="1"/>
  <c r="G259" i="1"/>
  <c r="H251" i="1"/>
  <c r="G251" i="1"/>
  <c r="H243" i="1"/>
  <c r="G243" i="1"/>
  <c r="H235" i="1"/>
  <c r="G235" i="1"/>
  <c r="H227" i="1"/>
  <c r="G227" i="1"/>
  <c r="H219" i="1"/>
  <c r="G219" i="1"/>
  <c r="H211" i="1"/>
  <c r="G211" i="1"/>
  <c r="H203" i="1"/>
  <c r="G203" i="1"/>
  <c r="H195" i="1"/>
  <c r="G195" i="1"/>
  <c r="H187" i="1"/>
  <c r="G187" i="1"/>
  <c r="G179" i="1"/>
  <c r="H179" i="1"/>
  <c r="H171" i="1"/>
  <c r="G171" i="1"/>
  <c r="H161" i="1"/>
  <c r="G161" i="1"/>
  <c r="H153" i="1"/>
  <c r="G153" i="1"/>
  <c r="H145" i="1"/>
  <c r="G145" i="1"/>
  <c r="H137" i="1"/>
  <c r="G137" i="1"/>
  <c r="G129" i="1"/>
  <c r="H129" i="1"/>
  <c r="G121" i="1"/>
  <c r="H121" i="1"/>
  <c r="G113" i="1"/>
  <c r="H113" i="1"/>
  <c r="G105" i="1"/>
  <c r="H105" i="1"/>
  <c r="H97" i="1"/>
  <c r="G97" i="1"/>
  <c r="H89" i="1"/>
  <c r="G89" i="1"/>
  <c r="H81" i="1"/>
  <c r="G81" i="1"/>
  <c r="H73" i="1"/>
  <c r="G73" i="1"/>
  <c r="G65" i="1"/>
  <c r="H65" i="1"/>
  <c r="G57" i="1"/>
  <c r="H57" i="1"/>
  <c r="G49" i="1"/>
  <c r="H49" i="1"/>
  <c r="G41" i="1"/>
  <c r="H41" i="1"/>
  <c r="H33" i="1"/>
  <c r="G33" i="1"/>
  <c r="H25" i="1"/>
  <c r="G25" i="1"/>
  <c r="H17" i="1"/>
  <c r="G17" i="1"/>
  <c r="H9" i="1"/>
  <c r="G9" i="1"/>
  <c r="H640" i="1"/>
  <c r="G640" i="1"/>
  <c r="H479" i="1"/>
  <c r="G479" i="1"/>
  <c r="H2" i="1"/>
  <c r="G2" i="1"/>
  <c r="H675" i="1"/>
  <c r="G675" i="1"/>
  <c r="H667" i="1"/>
  <c r="G667" i="1"/>
  <c r="H659" i="1"/>
  <c r="G659" i="1"/>
  <c r="H651" i="1"/>
  <c r="G651" i="1"/>
  <c r="H643" i="1"/>
  <c r="G643" i="1"/>
  <c r="H635" i="1"/>
  <c r="G635" i="1"/>
  <c r="H627" i="1"/>
  <c r="G627" i="1"/>
  <c r="H619" i="1"/>
  <c r="G619" i="1"/>
  <c r="H611" i="1"/>
  <c r="G611" i="1"/>
  <c r="H603" i="1"/>
  <c r="G603" i="1"/>
  <c r="H594" i="1"/>
  <c r="G594" i="1"/>
  <c r="H586" i="1"/>
  <c r="G586" i="1"/>
  <c r="G578" i="1"/>
  <c r="H578" i="1"/>
  <c r="H570" i="1"/>
  <c r="G570" i="1"/>
  <c r="H562" i="1"/>
  <c r="G562" i="1"/>
  <c r="H554" i="1"/>
  <c r="G554" i="1"/>
  <c r="H546" i="1"/>
  <c r="G546" i="1"/>
  <c r="H538" i="1"/>
  <c r="G538" i="1"/>
  <c r="H530" i="1"/>
  <c r="G530" i="1"/>
  <c r="H522" i="1"/>
  <c r="G522" i="1"/>
  <c r="H514" i="1"/>
  <c r="G514" i="1"/>
  <c r="H506" i="1"/>
  <c r="G506" i="1"/>
  <c r="H498" i="1"/>
  <c r="G498" i="1"/>
  <c r="H490" i="1"/>
  <c r="G490" i="1"/>
  <c r="H482" i="1"/>
  <c r="G482" i="1"/>
  <c r="H474" i="1"/>
  <c r="G474" i="1"/>
  <c r="H466" i="1"/>
  <c r="G466" i="1"/>
  <c r="H458" i="1"/>
  <c r="G458" i="1"/>
  <c r="H450" i="1"/>
  <c r="G450" i="1"/>
  <c r="H442" i="1"/>
  <c r="G442" i="1"/>
  <c r="H434" i="1"/>
  <c r="G434" i="1"/>
  <c r="H426" i="1"/>
  <c r="G426" i="1"/>
  <c r="H418" i="1"/>
  <c r="G418" i="1"/>
  <c r="H410" i="1"/>
  <c r="G410" i="1"/>
  <c r="H402" i="1"/>
  <c r="G402" i="1"/>
  <c r="H394" i="1"/>
  <c r="G394" i="1"/>
  <c r="H386" i="1"/>
  <c r="G386" i="1"/>
  <c r="H378" i="1"/>
  <c r="G378" i="1"/>
  <c r="H370" i="1"/>
  <c r="G370" i="1"/>
  <c r="H362" i="1"/>
  <c r="G362" i="1"/>
  <c r="H354" i="1"/>
  <c r="G354" i="1"/>
  <c r="H346" i="1"/>
  <c r="G346" i="1"/>
  <c r="H338" i="1"/>
  <c r="G338" i="1"/>
  <c r="H330" i="1"/>
  <c r="G330" i="1"/>
  <c r="H322" i="1"/>
  <c r="G322" i="1"/>
  <c r="H314" i="1"/>
  <c r="G314" i="1"/>
  <c r="H306" i="1"/>
  <c r="G306" i="1"/>
  <c r="H298" i="1"/>
  <c r="G298" i="1"/>
  <c r="H290" i="1"/>
  <c r="G290" i="1"/>
  <c r="H282" i="1"/>
  <c r="G282" i="1"/>
  <c r="H274" i="1"/>
  <c r="G274" i="1"/>
  <c r="H266" i="1"/>
  <c r="G266" i="1"/>
  <c r="H258" i="1"/>
  <c r="G258" i="1"/>
  <c r="H250" i="1"/>
  <c r="G250" i="1"/>
  <c r="H242" i="1"/>
  <c r="G242" i="1"/>
  <c r="H234" i="1"/>
  <c r="G234" i="1"/>
  <c r="H226" i="1"/>
  <c r="G226" i="1"/>
  <c r="H218" i="1"/>
  <c r="G218" i="1"/>
  <c r="H210" i="1"/>
  <c r="G210" i="1"/>
  <c r="H202" i="1"/>
  <c r="G202" i="1"/>
  <c r="H194" i="1"/>
  <c r="G194" i="1"/>
  <c r="H186" i="1"/>
  <c r="G186" i="1"/>
  <c r="H178" i="1"/>
  <c r="G178" i="1"/>
  <c r="H170" i="1"/>
  <c r="G170" i="1"/>
  <c r="H160" i="1"/>
  <c r="G160" i="1"/>
  <c r="H152" i="1"/>
  <c r="G152" i="1"/>
  <c r="H144" i="1"/>
  <c r="G144" i="1"/>
  <c r="H136" i="1"/>
  <c r="G136" i="1"/>
  <c r="H128" i="1"/>
  <c r="G128" i="1"/>
  <c r="H120" i="1"/>
  <c r="G120" i="1"/>
  <c r="H112" i="1"/>
  <c r="G112" i="1"/>
  <c r="H104" i="1"/>
  <c r="G104" i="1"/>
  <c r="H96" i="1"/>
  <c r="G96" i="1"/>
  <c r="H88" i="1"/>
  <c r="G88" i="1"/>
  <c r="H80" i="1"/>
  <c r="G80" i="1"/>
  <c r="H72" i="1"/>
  <c r="G72" i="1"/>
  <c r="H64" i="1"/>
  <c r="G64" i="1"/>
  <c r="H56" i="1"/>
  <c r="G56" i="1"/>
  <c r="H48" i="1"/>
  <c r="G48" i="1"/>
  <c r="H40" i="1"/>
  <c r="G40" i="1"/>
  <c r="H32" i="1"/>
  <c r="G32" i="1"/>
  <c r="H24" i="1"/>
  <c r="G24" i="1"/>
  <c r="H16" i="1"/>
  <c r="G16" i="1"/>
  <c r="H8" i="1"/>
  <c r="G8" i="1"/>
  <c r="H680" i="1"/>
  <c r="G680" i="1"/>
  <c r="H656" i="1"/>
  <c r="G656" i="1"/>
  <c r="H624" i="1"/>
  <c r="G624" i="1"/>
  <c r="H608" i="1"/>
  <c r="G608" i="1"/>
  <c r="H495" i="1"/>
  <c r="G495" i="1"/>
  <c r="H681" i="1"/>
  <c r="G681" i="1"/>
  <c r="H674" i="1"/>
  <c r="G674" i="1"/>
  <c r="H666" i="1"/>
  <c r="G666" i="1"/>
  <c r="H658" i="1"/>
  <c r="G658" i="1"/>
  <c r="H650" i="1"/>
  <c r="G650" i="1"/>
  <c r="H642" i="1"/>
  <c r="G642" i="1"/>
  <c r="H634" i="1"/>
  <c r="G634" i="1"/>
  <c r="H626" i="1"/>
  <c r="G626" i="1"/>
  <c r="H618" i="1"/>
  <c r="G618" i="1"/>
  <c r="H610" i="1"/>
  <c r="G610" i="1"/>
  <c r="G602" i="1"/>
  <c r="H602" i="1"/>
  <c r="H593" i="1"/>
  <c r="G593" i="1"/>
  <c r="H585" i="1"/>
  <c r="G585" i="1"/>
  <c r="H577" i="1"/>
  <c r="G577" i="1"/>
  <c r="H569" i="1"/>
  <c r="G569" i="1"/>
  <c r="H561" i="1"/>
  <c r="G561" i="1"/>
  <c r="H553" i="1"/>
  <c r="G553" i="1"/>
  <c r="H545" i="1"/>
  <c r="G545" i="1"/>
  <c r="H537" i="1"/>
  <c r="G537" i="1"/>
  <c r="H529" i="1"/>
  <c r="G529" i="1"/>
  <c r="H521" i="1"/>
  <c r="G521" i="1"/>
  <c r="H513" i="1"/>
  <c r="G513" i="1"/>
  <c r="H505" i="1"/>
  <c r="G505" i="1"/>
  <c r="H497" i="1"/>
  <c r="G497" i="1"/>
  <c r="H489" i="1"/>
  <c r="G489" i="1"/>
  <c r="H481" i="1"/>
  <c r="G481" i="1"/>
  <c r="H473" i="1"/>
  <c r="G473" i="1"/>
  <c r="H465" i="1"/>
  <c r="G465" i="1"/>
  <c r="H457" i="1"/>
  <c r="G457" i="1"/>
  <c r="H449" i="1"/>
  <c r="G449" i="1"/>
  <c r="H441" i="1"/>
  <c r="G441" i="1"/>
  <c r="H433" i="1"/>
  <c r="G433" i="1"/>
  <c r="H425" i="1"/>
  <c r="G425" i="1"/>
  <c r="H417" i="1"/>
  <c r="G417" i="1"/>
  <c r="H409" i="1"/>
  <c r="G409" i="1"/>
  <c r="H401" i="1"/>
  <c r="G401" i="1"/>
  <c r="H393" i="1"/>
  <c r="G393" i="1"/>
  <c r="H385" i="1"/>
  <c r="G385" i="1"/>
  <c r="H377" i="1"/>
  <c r="G377" i="1"/>
  <c r="H369" i="1"/>
  <c r="G369" i="1"/>
  <c r="H361" i="1"/>
  <c r="G361" i="1"/>
  <c r="H353" i="1"/>
  <c r="G353" i="1"/>
  <c r="H345" i="1"/>
  <c r="G345" i="1"/>
  <c r="H337" i="1"/>
  <c r="G337" i="1"/>
  <c r="H329" i="1"/>
  <c r="G329" i="1"/>
  <c r="H321" i="1"/>
  <c r="G321" i="1"/>
  <c r="H313" i="1"/>
  <c r="G313" i="1"/>
  <c r="H305" i="1"/>
  <c r="G305" i="1"/>
  <c r="H297" i="1"/>
  <c r="G297" i="1"/>
  <c r="H289" i="1"/>
  <c r="G289" i="1"/>
  <c r="H281" i="1"/>
  <c r="G281" i="1"/>
  <c r="H273" i="1"/>
  <c r="G273" i="1"/>
  <c r="H265" i="1"/>
  <c r="G265" i="1"/>
  <c r="H257" i="1"/>
  <c r="G257" i="1"/>
  <c r="H249" i="1"/>
  <c r="G249" i="1"/>
  <c r="H241" i="1"/>
  <c r="G241" i="1"/>
  <c r="H233" i="1"/>
  <c r="G233" i="1"/>
  <c r="H225" i="1"/>
  <c r="G225" i="1"/>
  <c r="H217" i="1"/>
  <c r="G217" i="1"/>
  <c r="H209" i="1"/>
  <c r="G209" i="1"/>
  <c r="H201" i="1"/>
  <c r="G201" i="1"/>
  <c r="H193" i="1"/>
  <c r="G193" i="1"/>
  <c r="H185" i="1"/>
  <c r="G185" i="1"/>
  <c r="H177" i="1"/>
  <c r="G177" i="1"/>
  <c r="H169" i="1"/>
  <c r="G169" i="1"/>
  <c r="H159" i="1"/>
  <c r="G159" i="1"/>
  <c r="H151" i="1"/>
  <c r="G151" i="1"/>
  <c r="H143" i="1"/>
  <c r="G143" i="1"/>
  <c r="H135" i="1"/>
  <c r="G135" i="1"/>
  <c r="H127" i="1"/>
  <c r="G127" i="1"/>
  <c r="H119" i="1"/>
  <c r="G119" i="1"/>
  <c r="H111" i="1"/>
  <c r="G111" i="1"/>
  <c r="H103" i="1"/>
  <c r="G103" i="1"/>
  <c r="H95" i="1"/>
  <c r="G95" i="1"/>
  <c r="H87" i="1"/>
  <c r="G87" i="1"/>
  <c r="H79" i="1"/>
  <c r="G79" i="1"/>
  <c r="H71" i="1"/>
  <c r="G71" i="1"/>
  <c r="H63" i="1"/>
  <c r="G63" i="1"/>
  <c r="H55" i="1"/>
  <c r="G55" i="1"/>
  <c r="H47" i="1"/>
  <c r="G47" i="1"/>
  <c r="H39" i="1"/>
  <c r="G39" i="1"/>
  <c r="H31" i="1"/>
  <c r="G31" i="1"/>
  <c r="H23" i="1"/>
  <c r="G23" i="1"/>
  <c r="H15" i="1"/>
  <c r="G15" i="1"/>
  <c r="H7" i="1"/>
  <c r="G7" i="1"/>
  <c r="H632" i="1"/>
  <c r="G632" i="1"/>
  <c r="H463" i="1"/>
  <c r="G463" i="1"/>
  <c r="H673" i="1"/>
  <c r="G673" i="1"/>
  <c r="H665" i="1"/>
  <c r="G665" i="1"/>
  <c r="H657" i="1"/>
  <c r="G657" i="1"/>
  <c r="H649" i="1"/>
  <c r="G649" i="1"/>
  <c r="H641" i="1"/>
  <c r="G641" i="1"/>
  <c r="H633" i="1"/>
  <c r="G633" i="1"/>
  <c r="H625" i="1"/>
  <c r="G625" i="1"/>
  <c r="H617" i="1"/>
  <c r="G617" i="1"/>
  <c r="H609" i="1"/>
  <c r="G609" i="1"/>
  <c r="H601" i="1"/>
  <c r="G601" i="1"/>
  <c r="H592" i="1"/>
  <c r="G592" i="1"/>
  <c r="H584" i="1"/>
  <c r="G584" i="1"/>
  <c r="H576" i="1"/>
  <c r="G576" i="1"/>
  <c r="H568" i="1"/>
  <c r="G568" i="1"/>
  <c r="H560" i="1"/>
  <c r="G560" i="1"/>
  <c r="H552" i="1"/>
  <c r="G552" i="1"/>
  <c r="H544" i="1"/>
  <c r="G544" i="1"/>
  <c r="H536" i="1"/>
  <c r="G536" i="1"/>
  <c r="H528" i="1"/>
  <c r="G528" i="1"/>
  <c r="H520" i="1"/>
  <c r="G520" i="1"/>
  <c r="H512" i="1"/>
  <c r="G512" i="1"/>
  <c r="H504" i="1"/>
  <c r="G504" i="1"/>
  <c r="H496" i="1"/>
  <c r="G496" i="1"/>
  <c r="H488" i="1"/>
  <c r="G488" i="1"/>
  <c r="H480" i="1"/>
  <c r="G480" i="1"/>
  <c r="H472" i="1"/>
  <c r="G472" i="1"/>
  <c r="H464" i="1"/>
  <c r="G464" i="1"/>
  <c r="H456" i="1"/>
  <c r="G456" i="1"/>
  <c r="H448" i="1"/>
  <c r="G448" i="1"/>
  <c r="H440" i="1"/>
  <c r="G440" i="1"/>
  <c r="H432" i="1"/>
  <c r="G432" i="1"/>
  <c r="H424" i="1"/>
  <c r="G424" i="1"/>
  <c r="H416" i="1"/>
  <c r="G416" i="1"/>
  <c r="H408" i="1"/>
  <c r="G408" i="1"/>
  <c r="H400" i="1"/>
  <c r="G400" i="1"/>
  <c r="H392" i="1"/>
  <c r="G392" i="1"/>
  <c r="H384" i="1"/>
  <c r="G384" i="1"/>
  <c r="H376" i="1"/>
  <c r="G376" i="1"/>
  <c r="H368" i="1"/>
  <c r="G368" i="1"/>
  <c r="H360" i="1"/>
  <c r="G360" i="1"/>
  <c r="H352" i="1"/>
  <c r="G352" i="1"/>
  <c r="H344" i="1"/>
  <c r="G344" i="1"/>
  <c r="H336" i="1"/>
  <c r="G336" i="1"/>
  <c r="H328" i="1"/>
  <c r="G328" i="1"/>
  <c r="H320" i="1"/>
  <c r="G320" i="1"/>
  <c r="H312" i="1"/>
  <c r="G312" i="1"/>
  <c r="H304" i="1"/>
  <c r="G304" i="1"/>
  <c r="H296" i="1"/>
  <c r="G296" i="1"/>
  <c r="H288" i="1"/>
  <c r="G288" i="1"/>
  <c r="H280" i="1"/>
  <c r="G280" i="1"/>
  <c r="H272" i="1"/>
  <c r="G272" i="1"/>
  <c r="H264" i="1"/>
  <c r="G264" i="1"/>
  <c r="H256" i="1"/>
  <c r="G256" i="1"/>
  <c r="H248" i="1"/>
  <c r="G248" i="1"/>
  <c r="H240" i="1"/>
  <c r="G240" i="1"/>
  <c r="H232" i="1"/>
  <c r="G232" i="1"/>
  <c r="H224" i="1"/>
  <c r="G224" i="1"/>
  <c r="H216" i="1"/>
  <c r="G216" i="1"/>
  <c r="H208" i="1"/>
  <c r="G208" i="1"/>
  <c r="H200" i="1"/>
  <c r="G200" i="1"/>
  <c r="H192" i="1"/>
  <c r="G192" i="1"/>
  <c r="H184" i="1"/>
  <c r="G184" i="1"/>
  <c r="H176" i="1"/>
  <c r="G176" i="1"/>
  <c r="H168" i="1"/>
  <c r="G168" i="1"/>
  <c r="H158" i="1"/>
  <c r="G158" i="1"/>
  <c r="H150" i="1"/>
  <c r="G150" i="1"/>
  <c r="H142" i="1"/>
  <c r="G142" i="1"/>
  <c r="H134" i="1"/>
  <c r="G134" i="1"/>
  <c r="H126" i="1"/>
  <c r="G126" i="1"/>
  <c r="H118" i="1"/>
  <c r="G118" i="1"/>
  <c r="H110" i="1"/>
  <c r="G110" i="1"/>
  <c r="H102" i="1"/>
  <c r="G102" i="1"/>
  <c r="H94" i="1"/>
  <c r="G94" i="1"/>
  <c r="H86" i="1"/>
  <c r="G86" i="1"/>
  <c r="H78" i="1"/>
  <c r="G78" i="1"/>
  <c r="H70" i="1"/>
  <c r="G70" i="1"/>
  <c r="H62" i="1"/>
  <c r="G62" i="1"/>
  <c r="H54" i="1"/>
  <c r="G54" i="1"/>
  <c r="H46" i="1"/>
  <c r="G46" i="1"/>
  <c r="H38" i="1"/>
  <c r="G38" i="1"/>
  <c r="H30" i="1"/>
  <c r="G30" i="1"/>
  <c r="H22" i="1"/>
  <c r="G22" i="1"/>
  <c r="H14" i="1"/>
  <c r="G14" i="1"/>
  <c r="H6" i="1"/>
  <c r="G6" i="1"/>
  <c r="K578" i="1"/>
  <c r="K522" i="1"/>
  <c r="K474" i="1"/>
  <c r="K418" i="1"/>
  <c r="K362" i="1"/>
  <c r="K306" i="1"/>
  <c r="K250" i="1"/>
  <c r="K186" i="1"/>
  <c r="P635" i="1"/>
  <c r="K135" i="1"/>
  <c r="K127" i="1"/>
  <c r="K119" i="1"/>
  <c r="K71" i="1"/>
  <c r="K63" i="1"/>
  <c r="K55" i="1"/>
  <c r="K7" i="1"/>
  <c r="K653" i="1"/>
  <c r="K629" i="1"/>
  <c r="K605" i="1"/>
  <c r="P681" i="1"/>
  <c r="P666" i="1"/>
  <c r="K658" i="1"/>
  <c r="K602" i="1"/>
  <c r="L592" i="1"/>
  <c r="K584" i="1"/>
  <c r="L576" i="1"/>
  <c r="K568" i="1"/>
  <c r="K560" i="1"/>
  <c r="K552" i="1"/>
  <c r="K544" i="1"/>
  <c r="L536" i="1"/>
  <c r="L528" i="1"/>
  <c r="K520" i="1"/>
  <c r="L512" i="1"/>
  <c r="K504" i="1"/>
  <c r="K496" i="1"/>
  <c r="K488" i="1"/>
  <c r="K480" i="1"/>
  <c r="L472" i="1"/>
  <c r="L464" i="1"/>
  <c r="K456" i="1"/>
  <c r="L448" i="1"/>
  <c r="K440" i="1"/>
  <c r="K432" i="1"/>
  <c r="K424" i="1"/>
  <c r="P416" i="1"/>
  <c r="L408" i="1"/>
  <c r="L400" i="1"/>
  <c r="K392" i="1"/>
  <c r="L384" i="1"/>
  <c r="K376" i="1"/>
  <c r="K368" i="1"/>
  <c r="K360" i="1"/>
  <c r="K352" i="1"/>
  <c r="L344" i="1"/>
  <c r="L336" i="1"/>
  <c r="K328" i="1"/>
  <c r="L320" i="1"/>
  <c r="K312" i="1"/>
  <c r="K304" i="1"/>
  <c r="K296" i="1"/>
  <c r="K288" i="1"/>
  <c r="L280" i="1"/>
  <c r="L272" i="1"/>
  <c r="K264" i="1"/>
  <c r="L256" i="1"/>
  <c r="K248" i="1"/>
  <c r="K240" i="1"/>
  <c r="K232" i="1"/>
  <c r="K224" i="1"/>
  <c r="L216" i="1"/>
  <c r="L208" i="1"/>
  <c r="K200" i="1"/>
  <c r="L192" i="1"/>
  <c r="K184" i="1"/>
  <c r="K176" i="1"/>
  <c r="K168" i="1"/>
  <c r="L126" i="1"/>
  <c r="L118" i="1"/>
  <c r="L110" i="1"/>
  <c r="L102" i="1"/>
  <c r="L62" i="1"/>
  <c r="L54" i="1"/>
  <c r="L46" i="1"/>
  <c r="L38" i="1"/>
  <c r="K677" i="1"/>
  <c r="K645" i="1"/>
  <c r="K621" i="1"/>
  <c r="M599" i="1"/>
  <c r="K591" i="1"/>
  <c r="K583" i="1"/>
  <c r="K575" i="1"/>
  <c r="K567" i="1"/>
  <c r="K559" i="1"/>
  <c r="K551" i="1"/>
  <c r="K543" i="1"/>
  <c r="K535" i="1"/>
  <c r="K527" i="1"/>
  <c r="K519" i="1"/>
  <c r="K511" i="1"/>
  <c r="K503" i="1"/>
  <c r="K495" i="1"/>
  <c r="K487" i="1"/>
  <c r="K479" i="1"/>
  <c r="K471" i="1"/>
  <c r="K463" i="1"/>
  <c r="K455" i="1"/>
  <c r="K447" i="1"/>
  <c r="K439" i="1"/>
  <c r="K431" i="1"/>
  <c r="K423" i="1"/>
  <c r="K415" i="1"/>
  <c r="K407" i="1"/>
  <c r="K399" i="1"/>
  <c r="K391" i="1"/>
  <c r="K383" i="1"/>
  <c r="K375" i="1"/>
  <c r="K367" i="1"/>
  <c r="K359" i="1"/>
  <c r="K351" i="1"/>
  <c r="K343" i="1"/>
  <c r="K335" i="1"/>
  <c r="K327" i="1"/>
  <c r="K319" i="1"/>
  <c r="K311" i="1"/>
  <c r="K303" i="1"/>
  <c r="K295" i="1"/>
  <c r="K287" i="1"/>
  <c r="M279" i="1"/>
  <c r="K271" i="1"/>
  <c r="K263" i="1"/>
  <c r="K255" i="1"/>
  <c r="K247" i="1"/>
  <c r="K239" i="1"/>
  <c r="K231" i="1"/>
  <c r="K223" i="1"/>
  <c r="K215" i="1"/>
  <c r="K207" i="1"/>
  <c r="K199" i="1"/>
  <c r="K191" i="1"/>
  <c r="K183" i="1"/>
  <c r="K175" i="1"/>
  <c r="K167" i="1"/>
  <c r="L680" i="1"/>
  <c r="K672" i="1"/>
  <c r="L664" i="1"/>
  <c r="K656" i="1"/>
  <c r="K648" i="1"/>
  <c r="K640" i="1"/>
  <c r="K632" i="1"/>
  <c r="L624" i="1"/>
  <c r="L616" i="1"/>
  <c r="K608" i="1"/>
  <c r="L600" i="1"/>
  <c r="K598" i="1"/>
  <c r="P590" i="1"/>
  <c r="K582" i="1"/>
  <c r="K574" i="1"/>
  <c r="K566" i="1"/>
  <c r="K558" i="1"/>
  <c r="K550" i="1"/>
  <c r="K542" i="1"/>
  <c r="K534" i="1"/>
  <c r="K526" i="1"/>
  <c r="K518" i="1"/>
  <c r="K510" i="1"/>
  <c r="K502" i="1"/>
  <c r="K494" i="1"/>
  <c r="K486" i="1"/>
  <c r="K478" i="1"/>
  <c r="K470" i="1"/>
  <c r="K462" i="1"/>
  <c r="K454" i="1"/>
  <c r="K446" i="1"/>
  <c r="K438" i="1"/>
  <c r="K430" i="1"/>
  <c r="K422" i="1"/>
  <c r="K414" i="1"/>
  <c r="K406" i="1"/>
  <c r="K398" i="1"/>
  <c r="K390" i="1"/>
  <c r="K382" i="1"/>
  <c r="K374" i="1"/>
  <c r="K366" i="1"/>
  <c r="K358" i="1"/>
  <c r="K350" i="1"/>
  <c r="K342" i="1"/>
  <c r="K334" i="1"/>
  <c r="K326" i="1"/>
  <c r="K318" i="1"/>
  <c r="K310" i="1"/>
  <c r="K302" i="1"/>
  <c r="K294" i="1"/>
  <c r="K286" i="1"/>
  <c r="K278" i="1"/>
  <c r="K270" i="1"/>
  <c r="K262" i="1"/>
  <c r="K254" i="1"/>
  <c r="K246" i="1"/>
  <c r="K238" i="1"/>
  <c r="K230" i="1"/>
  <c r="K222" i="1"/>
  <c r="K214" i="1"/>
  <c r="K206" i="1"/>
  <c r="K198" i="1"/>
  <c r="K190" i="1"/>
  <c r="K182" i="1"/>
  <c r="K174" i="1"/>
  <c r="K166" i="1"/>
  <c r="K669" i="1"/>
  <c r="K679" i="1"/>
  <c r="M671" i="1"/>
  <c r="K663" i="1"/>
  <c r="M655" i="1"/>
  <c r="M647" i="1"/>
  <c r="K639" i="1"/>
  <c r="K631" i="1"/>
  <c r="K623" i="1"/>
  <c r="K615" i="1"/>
  <c r="M607" i="1"/>
  <c r="K597" i="1"/>
  <c r="K589" i="1"/>
  <c r="K581" i="1"/>
  <c r="K573" i="1"/>
  <c r="K565" i="1"/>
  <c r="K557" i="1"/>
  <c r="K549" i="1"/>
  <c r="K541" i="1"/>
  <c r="K533" i="1"/>
  <c r="K525" i="1"/>
  <c r="K517" i="1"/>
  <c r="K509" i="1"/>
  <c r="K501" i="1"/>
  <c r="K493" i="1"/>
  <c r="K485" i="1"/>
  <c r="K477" i="1"/>
  <c r="K469" i="1"/>
  <c r="K461" i="1"/>
  <c r="K453" i="1"/>
  <c r="K445" i="1"/>
  <c r="K437" i="1"/>
  <c r="K429" i="1"/>
  <c r="K421" i="1"/>
  <c r="K413" i="1"/>
  <c r="K405" i="1"/>
  <c r="K397" i="1"/>
  <c r="K389" i="1"/>
  <c r="K381" i="1"/>
  <c r="K373" i="1"/>
  <c r="K365" i="1"/>
  <c r="K357" i="1"/>
  <c r="K349" i="1"/>
  <c r="K341" i="1"/>
  <c r="K333" i="1"/>
  <c r="K325" i="1"/>
  <c r="K317" i="1"/>
  <c r="K309" i="1"/>
  <c r="K301" i="1"/>
  <c r="K293" i="1"/>
  <c r="K285" i="1"/>
  <c r="K277" i="1"/>
  <c r="K269" i="1"/>
  <c r="K261" i="1"/>
  <c r="K253" i="1"/>
  <c r="K245" i="1"/>
  <c r="K237" i="1"/>
  <c r="K229" i="1"/>
  <c r="K221" i="1"/>
  <c r="K213" i="1"/>
  <c r="K205" i="1"/>
  <c r="K197" i="1"/>
  <c r="K189" i="1"/>
  <c r="K181" i="1"/>
  <c r="K173" i="1"/>
  <c r="K661" i="1"/>
  <c r="K637" i="1"/>
  <c r="K613" i="1"/>
  <c r="K678" i="1"/>
  <c r="K670" i="1"/>
  <c r="K662" i="1"/>
  <c r="K654" i="1"/>
  <c r="K646" i="1"/>
  <c r="K638" i="1"/>
  <c r="K630" i="1"/>
  <c r="K622" i="1"/>
  <c r="K614" i="1"/>
  <c r="K606" i="1"/>
  <c r="J646" i="1"/>
  <c r="I646" i="1"/>
  <c r="J573" i="1"/>
  <c r="I573" i="1"/>
  <c r="J493" i="1"/>
  <c r="I493" i="1"/>
  <c r="J437" i="1"/>
  <c r="I437" i="1"/>
  <c r="J381" i="1"/>
  <c r="I381" i="1"/>
  <c r="J333" i="1"/>
  <c r="I333" i="1"/>
  <c r="J317" i="1"/>
  <c r="I317" i="1"/>
  <c r="J269" i="1"/>
  <c r="I269" i="1"/>
  <c r="J261" i="1"/>
  <c r="I261" i="1"/>
  <c r="J253" i="1"/>
  <c r="I253" i="1"/>
  <c r="J245" i="1"/>
  <c r="I245" i="1"/>
  <c r="J237" i="1"/>
  <c r="I237" i="1"/>
  <c r="J229" i="1"/>
  <c r="I229" i="1"/>
  <c r="J221" i="1"/>
  <c r="I221" i="1"/>
  <c r="J213" i="1"/>
  <c r="I213" i="1"/>
  <c r="J205" i="1"/>
  <c r="I205" i="1"/>
  <c r="J197" i="1"/>
  <c r="I197" i="1"/>
  <c r="J189" i="1"/>
  <c r="I189" i="1"/>
  <c r="J181" i="1"/>
  <c r="I181" i="1"/>
  <c r="J173" i="1"/>
  <c r="I173" i="1"/>
  <c r="J163" i="1"/>
  <c r="I163" i="1"/>
  <c r="J155" i="1"/>
  <c r="I155" i="1"/>
  <c r="J147" i="1"/>
  <c r="I147" i="1"/>
  <c r="J139" i="1"/>
  <c r="I139" i="1"/>
  <c r="J131" i="1"/>
  <c r="I131" i="1"/>
  <c r="J123" i="1"/>
  <c r="I123" i="1"/>
  <c r="J115" i="1"/>
  <c r="I115" i="1"/>
  <c r="J107" i="1"/>
  <c r="I107" i="1"/>
  <c r="J99" i="1"/>
  <c r="I99" i="1"/>
  <c r="J91" i="1"/>
  <c r="I91" i="1"/>
  <c r="J83" i="1"/>
  <c r="I83" i="1"/>
  <c r="J75" i="1"/>
  <c r="I75" i="1"/>
  <c r="J67" i="1"/>
  <c r="I67" i="1"/>
  <c r="J59" i="1"/>
  <c r="I59" i="1"/>
  <c r="J51" i="1"/>
  <c r="I51" i="1"/>
  <c r="J43" i="1"/>
  <c r="J35" i="1"/>
  <c r="I35" i="1"/>
  <c r="J27" i="1"/>
  <c r="I27" i="1"/>
  <c r="J19" i="1"/>
  <c r="I19" i="1"/>
  <c r="J11" i="1"/>
  <c r="I11" i="1"/>
  <c r="J3" i="1"/>
  <c r="I3" i="1"/>
  <c r="J677" i="1"/>
  <c r="I677" i="1"/>
  <c r="T669" i="1"/>
  <c r="J669" i="1"/>
  <c r="I669" i="1"/>
  <c r="J661" i="1"/>
  <c r="I661" i="1"/>
  <c r="T653" i="1"/>
  <c r="J653" i="1"/>
  <c r="I653" i="1"/>
  <c r="J645" i="1"/>
  <c r="I645" i="1"/>
  <c r="J637" i="1"/>
  <c r="I637" i="1"/>
  <c r="J629" i="1"/>
  <c r="I629" i="1"/>
  <c r="J621" i="1"/>
  <c r="I621" i="1"/>
  <c r="J613" i="1"/>
  <c r="I613" i="1"/>
  <c r="T605" i="1"/>
  <c r="J605" i="1"/>
  <c r="I605" i="1"/>
  <c r="J596" i="1"/>
  <c r="I596" i="1"/>
  <c r="T588" i="1"/>
  <c r="J588" i="1"/>
  <c r="I588" i="1"/>
  <c r="J580" i="1"/>
  <c r="I580" i="1"/>
  <c r="J572" i="1"/>
  <c r="I572" i="1"/>
  <c r="J564" i="1"/>
  <c r="I564" i="1"/>
  <c r="J556" i="1"/>
  <c r="I556" i="1"/>
  <c r="J548" i="1"/>
  <c r="I548" i="1"/>
  <c r="T540" i="1"/>
  <c r="J540" i="1"/>
  <c r="I540" i="1"/>
  <c r="J532" i="1"/>
  <c r="I532" i="1"/>
  <c r="J524" i="1"/>
  <c r="I524" i="1"/>
  <c r="J516" i="1"/>
  <c r="I516" i="1"/>
  <c r="J508" i="1"/>
  <c r="I508" i="1"/>
  <c r="J500" i="1"/>
  <c r="I500" i="1"/>
  <c r="J492" i="1"/>
  <c r="I492" i="1"/>
  <c r="J484" i="1"/>
  <c r="I484" i="1"/>
  <c r="J476" i="1"/>
  <c r="I476" i="1"/>
  <c r="J468" i="1"/>
  <c r="I468" i="1"/>
  <c r="I460" i="1"/>
  <c r="J460" i="1"/>
  <c r="J452" i="1"/>
  <c r="I452" i="1"/>
  <c r="I444" i="1"/>
  <c r="J444" i="1"/>
  <c r="J436" i="1"/>
  <c r="I436" i="1"/>
  <c r="J428" i="1"/>
  <c r="I428" i="1"/>
  <c r="I420" i="1"/>
  <c r="J420" i="1"/>
  <c r="J412" i="1"/>
  <c r="I412" i="1"/>
  <c r="J404" i="1"/>
  <c r="I404" i="1"/>
  <c r="I396" i="1"/>
  <c r="J396" i="1"/>
  <c r="J388" i="1"/>
  <c r="I388" i="1"/>
  <c r="J380" i="1"/>
  <c r="I380" i="1"/>
  <c r="J372" i="1"/>
  <c r="I372" i="1"/>
  <c r="J364" i="1"/>
  <c r="I364" i="1"/>
  <c r="I356" i="1"/>
  <c r="J356" i="1"/>
  <c r="J348" i="1"/>
  <c r="I348" i="1"/>
  <c r="J340" i="1"/>
  <c r="I340" i="1"/>
  <c r="J332" i="1"/>
  <c r="I332" i="1"/>
  <c r="J324" i="1"/>
  <c r="I324" i="1"/>
  <c r="I316" i="1"/>
  <c r="J316" i="1"/>
  <c r="J308" i="1"/>
  <c r="I308" i="1"/>
  <c r="J300" i="1"/>
  <c r="I300" i="1"/>
  <c r="I292" i="1"/>
  <c r="J292" i="1"/>
  <c r="J284" i="1"/>
  <c r="I284" i="1"/>
  <c r="J276" i="1"/>
  <c r="I276" i="1"/>
  <c r="I268" i="1"/>
  <c r="J268" i="1"/>
  <c r="J260" i="1"/>
  <c r="I260" i="1"/>
  <c r="I252" i="1"/>
  <c r="J252" i="1"/>
  <c r="I244" i="1"/>
  <c r="J244" i="1"/>
  <c r="J236" i="1"/>
  <c r="I236" i="1"/>
  <c r="J228" i="1"/>
  <c r="I228" i="1"/>
  <c r="I220" i="1"/>
  <c r="J220" i="1"/>
  <c r="I212" i="1"/>
  <c r="J212" i="1"/>
  <c r="J204" i="1"/>
  <c r="I204" i="1"/>
  <c r="J196" i="1"/>
  <c r="I196" i="1"/>
  <c r="J188" i="1"/>
  <c r="I188" i="1"/>
  <c r="I180" i="1"/>
  <c r="J180" i="1"/>
  <c r="J172" i="1"/>
  <c r="I172" i="1"/>
  <c r="I162" i="1"/>
  <c r="J162" i="1"/>
  <c r="I154" i="1"/>
  <c r="J154" i="1"/>
  <c r="J146" i="1"/>
  <c r="I146" i="1"/>
  <c r="J138" i="1"/>
  <c r="I138" i="1"/>
  <c r="J130" i="1"/>
  <c r="I130" i="1"/>
  <c r="J122" i="1"/>
  <c r="I122" i="1"/>
  <c r="J114" i="1"/>
  <c r="I114" i="1"/>
  <c r="J106" i="1"/>
  <c r="I106" i="1"/>
  <c r="J98" i="1"/>
  <c r="I98" i="1"/>
  <c r="J90" i="1"/>
  <c r="I90" i="1"/>
  <c r="J82" i="1"/>
  <c r="I82" i="1"/>
  <c r="J74" i="1"/>
  <c r="I74" i="1"/>
  <c r="J66" i="1"/>
  <c r="I66" i="1"/>
  <c r="I58" i="1"/>
  <c r="J58" i="1"/>
  <c r="J50" i="1"/>
  <c r="I50" i="1"/>
  <c r="J42" i="1"/>
  <c r="I42" i="1"/>
  <c r="I34" i="1"/>
  <c r="J34" i="1"/>
  <c r="J26" i="1"/>
  <c r="I26" i="1"/>
  <c r="J18" i="1"/>
  <c r="I18" i="1"/>
  <c r="J10" i="1"/>
  <c r="I10" i="1"/>
  <c r="J622" i="1"/>
  <c r="I622" i="1"/>
  <c r="J557" i="1"/>
  <c r="I557" i="1"/>
  <c r="J501" i="1"/>
  <c r="I501" i="1"/>
  <c r="J445" i="1"/>
  <c r="I445" i="1"/>
  <c r="J397" i="1"/>
  <c r="I397" i="1"/>
  <c r="J341" i="1"/>
  <c r="I341" i="1"/>
  <c r="J309" i="1"/>
  <c r="I309" i="1"/>
  <c r="T676" i="1"/>
  <c r="J676" i="1"/>
  <c r="I676" i="1"/>
  <c r="J668" i="1"/>
  <c r="I668" i="1"/>
  <c r="J660" i="1"/>
  <c r="I660" i="1"/>
  <c r="J652" i="1"/>
  <c r="I652" i="1"/>
  <c r="J644" i="1"/>
  <c r="I644" i="1"/>
  <c r="J636" i="1"/>
  <c r="I636" i="1"/>
  <c r="T628" i="1"/>
  <c r="J628" i="1"/>
  <c r="I628" i="1"/>
  <c r="J620" i="1"/>
  <c r="I620" i="1"/>
  <c r="T612" i="1"/>
  <c r="J612" i="1"/>
  <c r="I612" i="1"/>
  <c r="J604" i="1"/>
  <c r="I604" i="1"/>
  <c r="J595" i="1"/>
  <c r="I595" i="1"/>
  <c r="J587" i="1"/>
  <c r="I587" i="1"/>
  <c r="J579" i="1"/>
  <c r="I579" i="1"/>
  <c r="J571" i="1"/>
  <c r="I571" i="1"/>
  <c r="T563" i="1"/>
  <c r="J563" i="1"/>
  <c r="I563" i="1"/>
  <c r="J555" i="1"/>
  <c r="I555" i="1"/>
  <c r="T547" i="1"/>
  <c r="J547" i="1"/>
  <c r="I547" i="1"/>
  <c r="J539" i="1"/>
  <c r="I539" i="1"/>
  <c r="J531" i="1"/>
  <c r="I531" i="1"/>
  <c r="J523" i="1"/>
  <c r="I523" i="1"/>
  <c r="J515" i="1"/>
  <c r="I515" i="1"/>
  <c r="J507" i="1"/>
  <c r="I507" i="1"/>
  <c r="J499" i="1"/>
  <c r="I499" i="1"/>
  <c r="J491" i="1"/>
  <c r="I491" i="1"/>
  <c r="J483" i="1"/>
  <c r="I483" i="1"/>
  <c r="J475" i="1"/>
  <c r="I475" i="1"/>
  <c r="J467" i="1"/>
  <c r="I467" i="1"/>
  <c r="J459" i="1"/>
  <c r="I459" i="1"/>
  <c r="J451" i="1"/>
  <c r="I451" i="1"/>
  <c r="J443" i="1"/>
  <c r="I443" i="1"/>
  <c r="J435" i="1"/>
  <c r="I435" i="1"/>
  <c r="J427" i="1"/>
  <c r="I427" i="1"/>
  <c r="J419" i="1"/>
  <c r="I419" i="1"/>
  <c r="J411" i="1"/>
  <c r="I411" i="1"/>
  <c r="J403" i="1"/>
  <c r="I403" i="1"/>
  <c r="J395" i="1"/>
  <c r="I395" i="1"/>
  <c r="J387" i="1"/>
  <c r="I387" i="1"/>
  <c r="J379" i="1"/>
  <c r="I379" i="1"/>
  <c r="J371" i="1"/>
  <c r="I371" i="1"/>
  <c r="J363" i="1"/>
  <c r="I363" i="1"/>
  <c r="J355" i="1"/>
  <c r="I355" i="1"/>
  <c r="J347" i="1"/>
  <c r="I347" i="1"/>
  <c r="J339" i="1"/>
  <c r="I339" i="1"/>
  <c r="J331" i="1"/>
  <c r="I331" i="1"/>
  <c r="J323" i="1"/>
  <c r="I323" i="1"/>
  <c r="J315" i="1"/>
  <c r="I315" i="1"/>
  <c r="J307" i="1"/>
  <c r="I307" i="1"/>
  <c r="J299" i="1"/>
  <c r="I299" i="1"/>
  <c r="J291" i="1"/>
  <c r="I291" i="1"/>
  <c r="J283" i="1"/>
  <c r="I283" i="1"/>
  <c r="J275" i="1"/>
  <c r="I275" i="1"/>
  <c r="J267" i="1"/>
  <c r="I267" i="1"/>
  <c r="J259" i="1"/>
  <c r="I259" i="1"/>
  <c r="J251" i="1"/>
  <c r="I251" i="1"/>
  <c r="J243" i="1"/>
  <c r="I243" i="1"/>
  <c r="J235" i="1"/>
  <c r="I235" i="1"/>
  <c r="J227" i="1"/>
  <c r="I227" i="1"/>
  <c r="J219" i="1"/>
  <c r="I219" i="1"/>
  <c r="J211" i="1"/>
  <c r="I211" i="1"/>
  <c r="J203" i="1"/>
  <c r="I203" i="1"/>
  <c r="J195" i="1"/>
  <c r="I195" i="1"/>
  <c r="J187" i="1"/>
  <c r="I187" i="1"/>
  <c r="J179" i="1"/>
  <c r="I179" i="1"/>
  <c r="J171" i="1"/>
  <c r="I171" i="1"/>
  <c r="J161" i="1"/>
  <c r="I161" i="1"/>
  <c r="J153" i="1"/>
  <c r="I153" i="1"/>
  <c r="J145" i="1"/>
  <c r="I145" i="1"/>
  <c r="J137" i="1"/>
  <c r="I137" i="1"/>
  <c r="J129" i="1"/>
  <c r="I129" i="1"/>
  <c r="J121" i="1"/>
  <c r="I121" i="1"/>
  <c r="J113" i="1"/>
  <c r="I113" i="1"/>
  <c r="J105" i="1"/>
  <c r="I105" i="1"/>
  <c r="J97" i="1"/>
  <c r="I97" i="1"/>
  <c r="J89" i="1"/>
  <c r="I89" i="1"/>
  <c r="J81" i="1"/>
  <c r="I81" i="1"/>
  <c r="J73" i="1"/>
  <c r="I73" i="1"/>
  <c r="J65" i="1"/>
  <c r="I65" i="1"/>
  <c r="J57" i="1"/>
  <c r="I57" i="1"/>
  <c r="J49" i="1"/>
  <c r="I49" i="1"/>
  <c r="J41" i="1"/>
  <c r="I41" i="1"/>
  <c r="J33" i="1"/>
  <c r="I33" i="1"/>
  <c r="J25" i="1"/>
  <c r="I25" i="1"/>
  <c r="J17" i="1"/>
  <c r="I17" i="1"/>
  <c r="J9" i="1"/>
  <c r="I9" i="1"/>
  <c r="J630" i="1"/>
  <c r="I630" i="1"/>
  <c r="J549" i="1"/>
  <c r="I549" i="1"/>
  <c r="J517" i="1"/>
  <c r="I517" i="1"/>
  <c r="J469" i="1"/>
  <c r="I469" i="1"/>
  <c r="J405" i="1"/>
  <c r="I405" i="1"/>
  <c r="J349" i="1"/>
  <c r="I349" i="1"/>
  <c r="J285" i="1"/>
  <c r="I285" i="1"/>
  <c r="J2" i="1"/>
  <c r="I2" i="1"/>
  <c r="J675" i="1"/>
  <c r="I675" i="1"/>
  <c r="J667" i="1"/>
  <c r="I667" i="1"/>
  <c r="J659" i="1"/>
  <c r="I659" i="1"/>
  <c r="T651" i="1"/>
  <c r="J651" i="1"/>
  <c r="I651" i="1"/>
  <c r="J643" i="1"/>
  <c r="I643" i="1"/>
  <c r="T635" i="1"/>
  <c r="J635" i="1"/>
  <c r="I635" i="1"/>
  <c r="J627" i="1"/>
  <c r="I627" i="1"/>
  <c r="J619" i="1"/>
  <c r="I619" i="1"/>
  <c r="J611" i="1"/>
  <c r="I611" i="1"/>
  <c r="J603" i="1"/>
  <c r="I603" i="1"/>
  <c r="J594" i="1"/>
  <c r="I594" i="1"/>
  <c r="J586" i="1"/>
  <c r="I586" i="1"/>
  <c r="J578" i="1"/>
  <c r="I578" i="1"/>
  <c r="J570" i="1"/>
  <c r="I570" i="1"/>
  <c r="J562" i="1"/>
  <c r="I562" i="1"/>
  <c r="J554" i="1"/>
  <c r="I554" i="1"/>
  <c r="J546" i="1"/>
  <c r="I546" i="1"/>
  <c r="J538" i="1"/>
  <c r="I538" i="1"/>
  <c r="J530" i="1"/>
  <c r="I530" i="1"/>
  <c r="J522" i="1"/>
  <c r="I522" i="1"/>
  <c r="J514" i="1"/>
  <c r="I514" i="1"/>
  <c r="J506" i="1"/>
  <c r="I506" i="1"/>
  <c r="J498" i="1"/>
  <c r="I498" i="1"/>
  <c r="J490" i="1"/>
  <c r="I490" i="1"/>
  <c r="J482" i="1"/>
  <c r="I482" i="1"/>
  <c r="J474" i="1"/>
  <c r="I474" i="1"/>
  <c r="J466" i="1"/>
  <c r="I466" i="1"/>
  <c r="J458" i="1"/>
  <c r="I458" i="1"/>
  <c r="J450" i="1"/>
  <c r="I450" i="1"/>
  <c r="J442" i="1"/>
  <c r="I442" i="1"/>
  <c r="J434" i="1"/>
  <c r="I434" i="1"/>
  <c r="J426" i="1"/>
  <c r="I426" i="1"/>
  <c r="J418" i="1"/>
  <c r="I418" i="1"/>
  <c r="J410" i="1"/>
  <c r="I410" i="1"/>
  <c r="J402" i="1"/>
  <c r="I402" i="1"/>
  <c r="J394" i="1"/>
  <c r="I394" i="1"/>
  <c r="J386" i="1"/>
  <c r="I386" i="1"/>
  <c r="J378" i="1"/>
  <c r="I378" i="1"/>
  <c r="J370" i="1"/>
  <c r="I370" i="1"/>
  <c r="J362" i="1"/>
  <c r="I362" i="1"/>
  <c r="J354" i="1"/>
  <c r="I354" i="1"/>
  <c r="J346" i="1"/>
  <c r="I346" i="1"/>
  <c r="J338" i="1"/>
  <c r="I338" i="1"/>
  <c r="J330" i="1"/>
  <c r="I330" i="1"/>
  <c r="J322" i="1"/>
  <c r="I322" i="1"/>
  <c r="J314" i="1"/>
  <c r="I314" i="1"/>
  <c r="J306" i="1"/>
  <c r="I306" i="1"/>
  <c r="J298" i="1"/>
  <c r="I298" i="1"/>
  <c r="J290" i="1"/>
  <c r="I290" i="1"/>
  <c r="J282" i="1"/>
  <c r="I282" i="1"/>
  <c r="J274" i="1"/>
  <c r="I274" i="1"/>
  <c r="J266" i="1"/>
  <c r="I266" i="1"/>
  <c r="J258" i="1"/>
  <c r="I258" i="1"/>
  <c r="J250" i="1"/>
  <c r="I250" i="1"/>
  <c r="J242" i="1"/>
  <c r="I242" i="1"/>
  <c r="J234" i="1"/>
  <c r="I234" i="1"/>
  <c r="J226" i="1"/>
  <c r="I226" i="1"/>
  <c r="J218" i="1"/>
  <c r="I218" i="1"/>
  <c r="J210" i="1"/>
  <c r="I210" i="1"/>
  <c r="J202" i="1"/>
  <c r="I202" i="1"/>
  <c r="J194" i="1"/>
  <c r="I194" i="1"/>
  <c r="I186" i="1"/>
  <c r="J186" i="1"/>
  <c r="J178" i="1"/>
  <c r="I178" i="1"/>
  <c r="J170" i="1"/>
  <c r="I170" i="1"/>
  <c r="I160" i="1"/>
  <c r="J160" i="1"/>
  <c r="J152" i="1"/>
  <c r="I152" i="1"/>
  <c r="J144" i="1"/>
  <c r="I144" i="1"/>
  <c r="J136" i="1"/>
  <c r="I136" i="1"/>
  <c r="I128" i="1"/>
  <c r="J128" i="1"/>
  <c r="J120" i="1"/>
  <c r="I120" i="1"/>
  <c r="J112" i="1"/>
  <c r="I112" i="1"/>
  <c r="J104" i="1"/>
  <c r="I104" i="1"/>
  <c r="I96" i="1"/>
  <c r="J96" i="1"/>
  <c r="J88" i="1"/>
  <c r="I88" i="1"/>
  <c r="J80" i="1"/>
  <c r="I80" i="1"/>
  <c r="J72" i="1"/>
  <c r="I72" i="1"/>
  <c r="I64" i="1"/>
  <c r="J64" i="1"/>
  <c r="J56" i="1"/>
  <c r="I56" i="1"/>
  <c r="J48" i="1"/>
  <c r="I48" i="1"/>
  <c r="J40" i="1"/>
  <c r="I40" i="1"/>
  <c r="I32" i="1"/>
  <c r="J32" i="1"/>
  <c r="J24" i="1"/>
  <c r="I24" i="1"/>
  <c r="J16" i="1"/>
  <c r="I16" i="1"/>
  <c r="J8" i="1"/>
  <c r="I8" i="1"/>
  <c r="J654" i="1"/>
  <c r="I654" i="1"/>
  <c r="J589" i="1"/>
  <c r="I589" i="1"/>
  <c r="J533" i="1"/>
  <c r="I533" i="1"/>
  <c r="J485" i="1"/>
  <c r="I485" i="1"/>
  <c r="J429" i="1"/>
  <c r="I429" i="1"/>
  <c r="J389" i="1"/>
  <c r="I389" i="1"/>
  <c r="J357" i="1"/>
  <c r="I357" i="1"/>
  <c r="J325" i="1"/>
  <c r="I325" i="1"/>
  <c r="J277" i="1"/>
  <c r="I277" i="1"/>
  <c r="J681" i="1"/>
  <c r="I681" i="1"/>
  <c r="J674" i="1"/>
  <c r="I674" i="1"/>
  <c r="J666" i="1"/>
  <c r="I666" i="1"/>
  <c r="J658" i="1"/>
  <c r="I658" i="1"/>
  <c r="J650" i="1"/>
  <c r="I650" i="1"/>
  <c r="J642" i="1"/>
  <c r="I642" i="1"/>
  <c r="J634" i="1"/>
  <c r="I634" i="1"/>
  <c r="J626" i="1"/>
  <c r="I626" i="1"/>
  <c r="J618" i="1"/>
  <c r="I618" i="1"/>
  <c r="J610" i="1"/>
  <c r="I610" i="1"/>
  <c r="J602" i="1"/>
  <c r="I602" i="1"/>
  <c r="J593" i="1"/>
  <c r="I593" i="1"/>
  <c r="J585" i="1"/>
  <c r="I585" i="1"/>
  <c r="J577" i="1"/>
  <c r="I577" i="1"/>
  <c r="J569" i="1"/>
  <c r="I569" i="1"/>
  <c r="J561" i="1"/>
  <c r="I561" i="1"/>
  <c r="J553" i="1"/>
  <c r="I553" i="1"/>
  <c r="J545" i="1"/>
  <c r="I545" i="1"/>
  <c r="J537" i="1"/>
  <c r="I537" i="1"/>
  <c r="J529" i="1"/>
  <c r="I529" i="1"/>
  <c r="J521" i="1"/>
  <c r="I521" i="1"/>
  <c r="J513" i="1"/>
  <c r="I513" i="1"/>
  <c r="J505" i="1"/>
  <c r="I505" i="1"/>
  <c r="J497" i="1"/>
  <c r="I497" i="1"/>
  <c r="J489" i="1"/>
  <c r="I489" i="1"/>
  <c r="J481" i="1"/>
  <c r="I481" i="1"/>
  <c r="J473" i="1"/>
  <c r="I473" i="1"/>
  <c r="J465" i="1"/>
  <c r="I465" i="1"/>
  <c r="J457" i="1"/>
  <c r="I457" i="1"/>
  <c r="J449" i="1"/>
  <c r="I449" i="1"/>
  <c r="J441" i="1"/>
  <c r="I441" i="1"/>
  <c r="J433" i="1"/>
  <c r="I433" i="1"/>
  <c r="J425" i="1"/>
  <c r="I425" i="1"/>
  <c r="J417" i="1"/>
  <c r="I417" i="1"/>
  <c r="J409" i="1"/>
  <c r="I409" i="1"/>
  <c r="J401" i="1"/>
  <c r="I401" i="1"/>
  <c r="J393" i="1"/>
  <c r="I393" i="1"/>
  <c r="J385" i="1"/>
  <c r="I385" i="1"/>
  <c r="J377" i="1"/>
  <c r="I377" i="1"/>
  <c r="J369" i="1"/>
  <c r="I369" i="1"/>
  <c r="J361" i="1"/>
  <c r="I361" i="1"/>
  <c r="J353" i="1"/>
  <c r="I353" i="1"/>
  <c r="J345" i="1"/>
  <c r="I345" i="1"/>
  <c r="J337" i="1"/>
  <c r="I337" i="1"/>
  <c r="J329" i="1"/>
  <c r="I329" i="1"/>
  <c r="J321" i="1"/>
  <c r="I321" i="1"/>
  <c r="J313" i="1"/>
  <c r="I313" i="1"/>
  <c r="J305" i="1"/>
  <c r="I305" i="1"/>
  <c r="J297" i="1"/>
  <c r="I297" i="1"/>
  <c r="J289" i="1"/>
  <c r="I289" i="1"/>
  <c r="J281" i="1"/>
  <c r="I281" i="1"/>
  <c r="J273" i="1"/>
  <c r="I273" i="1"/>
  <c r="J265" i="1"/>
  <c r="I265" i="1"/>
  <c r="J257" i="1"/>
  <c r="I257" i="1"/>
  <c r="J249" i="1"/>
  <c r="I249" i="1"/>
  <c r="J241" i="1"/>
  <c r="I241" i="1"/>
  <c r="J233" i="1"/>
  <c r="I233" i="1"/>
  <c r="J225" i="1"/>
  <c r="I225" i="1"/>
  <c r="J217" i="1"/>
  <c r="I217" i="1"/>
  <c r="J209" i="1"/>
  <c r="I209" i="1"/>
  <c r="J201" i="1"/>
  <c r="I201" i="1"/>
  <c r="J193" i="1"/>
  <c r="I193" i="1"/>
  <c r="J185" i="1"/>
  <c r="I185" i="1"/>
  <c r="J177" i="1"/>
  <c r="I177" i="1"/>
  <c r="J169" i="1"/>
  <c r="I169" i="1"/>
  <c r="J159" i="1"/>
  <c r="I159" i="1"/>
  <c r="J151" i="1"/>
  <c r="I151" i="1"/>
  <c r="J143" i="1"/>
  <c r="I143" i="1"/>
  <c r="J135" i="1"/>
  <c r="I135" i="1"/>
  <c r="J127" i="1"/>
  <c r="I127" i="1"/>
  <c r="J119" i="1"/>
  <c r="I119" i="1"/>
  <c r="J111" i="1"/>
  <c r="I111" i="1"/>
  <c r="J103" i="1"/>
  <c r="I103" i="1"/>
  <c r="J95" i="1"/>
  <c r="I95" i="1"/>
  <c r="J87" i="1"/>
  <c r="I87" i="1"/>
  <c r="J79" i="1"/>
  <c r="I79" i="1"/>
  <c r="J71" i="1"/>
  <c r="I71" i="1"/>
  <c r="J63" i="1"/>
  <c r="I63" i="1"/>
  <c r="J55" i="1"/>
  <c r="I55" i="1"/>
  <c r="J47" i="1"/>
  <c r="I47" i="1"/>
  <c r="J39" i="1"/>
  <c r="I39" i="1"/>
  <c r="J31" i="1"/>
  <c r="I31" i="1"/>
  <c r="J23" i="1"/>
  <c r="I23" i="1"/>
  <c r="J15" i="1"/>
  <c r="I15" i="1"/>
  <c r="J7" i="1"/>
  <c r="I7" i="1"/>
  <c r="J670" i="1"/>
  <c r="I670" i="1"/>
  <c r="J606" i="1"/>
  <c r="I606" i="1"/>
  <c r="T581" i="1"/>
  <c r="J581" i="1"/>
  <c r="I581" i="1"/>
  <c r="J453" i="1"/>
  <c r="I453" i="1"/>
  <c r="J673" i="1"/>
  <c r="I673" i="1"/>
  <c r="J665" i="1"/>
  <c r="I665" i="1"/>
  <c r="J657" i="1"/>
  <c r="I657" i="1"/>
  <c r="J649" i="1"/>
  <c r="I649" i="1"/>
  <c r="J641" i="1"/>
  <c r="I641" i="1"/>
  <c r="J633" i="1"/>
  <c r="I633" i="1"/>
  <c r="J625" i="1"/>
  <c r="I625" i="1"/>
  <c r="J617" i="1"/>
  <c r="I617" i="1"/>
  <c r="J609" i="1"/>
  <c r="I609" i="1"/>
  <c r="J601" i="1"/>
  <c r="I601" i="1"/>
  <c r="J592" i="1"/>
  <c r="I592" i="1"/>
  <c r="J584" i="1"/>
  <c r="I584" i="1"/>
  <c r="J576" i="1"/>
  <c r="I576" i="1"/>
  <c r="I568" i="1"/>
  <c r="J568" i="1"/>
  <c r="J560" i="1"/>
  <c r="I560" i="1"/>
  <c r="J552" i="1"/>
  <c r="I552" i="1"/>
  <c r="J544" i="1"/>
  <c r="I544" i="1"/>
  <c r="J536" i="1"/>
  <c r="I536" i="1"/>
  <c r="J528" i="1"/>
  <c r="I528" i="1"/>
  <c r="J520" i="1"/>
  <c r="I520" i="1"/>
  <c r="J512" i="1"/>
  <c r="I512" i="1"/>
  <c r="J504" i="1"/>
  <c r="I504" i="1"/>
  <c r="J496" i="1"/>
  <c r="I496" i="1"/>
  <c r="J488" i="1"/>
  <c r="I488" i="1"/>
  <c r="J480" i="1"/>
  <c r="I480" i="1"/>
  <c r="J472" i="1"/>
  <c r="I472" i="1"/>
  <c r="J464" i="1"/>
  <c r="I464" i="1"/>
  <c r="J456" i="1"/>
  <c r="I456" i="1"/>
  <c r="J448" i="1"/>
  <c r="I448" i="1"/>
  <c r="J440" i="1"/>
  <c r="I440" i="1"/>
  <c r="J432" i="1"/>
  <c r="I432" i="1"/>
  <c r="J424" i="1"/>
  <c r="I424" i="1"/>
  <c r="J416" i="1"/>
  <c r="I416" i="1"/>
  <c r="J408" i="1"/>
  <c r="I408" i="1"/>
  <c r="J400" i="1"/>
  <c r="I400" i="1"/>
  <c r="J392" i="1"/>
  <c r="I392" i="1"/>
  <c r="J384" i="1"/>
  <c r="I384" i="1"/>
  <c r="J376" i="1"/>
  <c r="I376" i="1"/>
  <c r="J368" i="1"/>
  <c r="I368" i="1"/>
  <c r="J360" i="1"/>
  <c r="I360" i="1"/>
  <c r="J352" i="1"/>
  <c r="I352" i="1"/>
  <c r="J344" i="1"/>
  <c r="I344" i="1"/>
  <c r="J336" i="1"/>
  <c r="I336" i="1"/>
  <c r="J328" i="1"/>
  <c r="I328" i="1"/>
  <c r="J320" i="1"/>
  <c r="I320" i="1"/>
  <c r="J312" i="1"/>
  <c r="I312" i="1"/>
  <c r="J304" i="1"/>
  <c r="I304" i="1"/>
  <c r="J296" i="1"/>
  <c r="I296" i="1"/>
  <c r="J288" i="1"/>
  <c r="I288" i="1"/>
  <c r="J280" i="1"/>
  <c r="I280" i="1"/>
  <c r="J272" i="1"/>
  <c r="I272" i="1"/>
  <c r="J264" i="1"/>
  <c r="I264" i="1"/>
  <c r="J256" i="1"/>
  <c r="I256" i="1"/>
  <c r="J248" i="1"/>
  <c r="I248" i="1"/>
  <c r="J240" i="1"/>
  <c r="I240" i="1"/>
  <c r="J232" i="1"/>
  <c r="I232" i="1"/>
  <c r="J224" i="1"/>
  <c r="I224" i="1"/>
  <c r="J216" i="1"/>
  <c r="I216" i="1"/>
  <c r="J208" i="1"/>
  <c r="I208" i="1"/>
  <c r="J200" i="1"/>
  <c r="I200" i="1"/>
  <c r="J192" i="1"/>
  <c r="I192" i="1"/>
  <c r="J184" i="1"/>
  <c r="I184" i="1"/>
  <c r="J176" i="1"/>
  <c r="I176" i="1"/>
  <c r="J168" i="1"/>
  <c r="I168" i="1"/>
  <c r="J158" i="1"/>
  <c r="I158" i="1"/>
  <c r="J150" i="1"/>
  <c r="I150" i="1"/>
  <c r="J142" i="1"/>
  <c r="I142" i="1"/>
  <c r="J134" i="1"/>
  <c r="I134" i="1"/>
  <c r="J126" i="1"/>
  <c r="I126" i="1"/>
  <c r="J118" i="1"/>
  <c r="I118" i="1"/>
  <c r="J110" i="1"/>
  <c r="I110" i="1"/>
  <c r="J102" i="1"/>
  <c r="I102" i="1"/>
  <c r="T94" i="1"/>
  <c r="J94" i="1"/>
  <c r="I94" i="1"/>
  <c r="J86" i="1"/>
  <c r="I86" i="1"/>
  <c r="J78" i="1"/>
  <c r="I78" i="1"/>
  <c r="J70" i="1"/>
  <c r="I70" i="1"/>
  <c r="J62" i="1"/>
  <c r="I62" i="1"/>
  <c r="J54" i="1"/>
  <c r="I54" i="1"/>
  <c r="J46" i="1"/>
  <c r="I46" i="1"/>
  <c r="J38" i="1"/>
  <c r="I38" i="1"/>
  <c r="J30" i="1"/>
  <c r="I30" i="1"/>
  <c r="J22" i="1"/>
  <c r="I22" i="1"/>
  <c r="J14" i="1"/>
  <c r="I14" i="1"/>
  <c r="J6" i="1"/>
  <c r="I6" i="1"/>
  <c r="J662" i="1"/>
  <c r="I662" i="1"/>
  <c r="I614" i="1"/>
  <c r="J614" i="1"/>
  <c r="J597" i="1"/>
  <c r="I597" i="1"/>
  <c r="J541" i="1"/>
  <c r="I541" i="1"/>
  <c r="J509" i="1"/>
  <c r="I509" i="1"/>
  <c r="J461" i="1"/>
  <c r="I461" i="1"/>
  <c r="J413" i="1"/>
  <c r="I413" i="1"/>
  <c r="J373" i="1"/>
  <c r="I373" i="1"/>
  <c r="J301" i="1"/>
  <c r="I301" i="1"/>
  <c r="J680" i="1"/>
  <c r="I680" i="1"/>
  <c r="J672" i="1"/>
  <c r="I672" i="1"/>
  <c r="J664" i="1"/>
  <c r="I664" i="1"/>
  <c r="J656" i="1"/>
  <c r="I656" i="1"/>
  <c r="J648" i="1"/>
  <c r="I648" i="1"/>
  <c r="J640" i="1"/>
  <c r="I640" i="1"/>
  <c r="J632" i="1"/>
  <c r="I632" i="1"/>
  <c r="J624" i="1"/>
  <c r="I624" i="1"/>
  <c r="J616" i="1"/>
  <c r="I616" i="1"/>
  <c r="J608" i="1"/>
  <c r="I608" i="1"/>
  <c r="J600" i="1"/>
  <c r="I600" i="1"/>
  <c r="J599" i="1"/>
  <c r="I599" i="1"/>
  <c r="J591" i="1"/>
  <c r="I591" i="1"/>
  <c r="J583" i="1"/>
  <c r="I583" i="1"/>
  <c r="J575" i="1"/>
  <c r="I575" i="1"/>
  <c r="I567" i="1"/>
  <c r="J567" i="1"/>
  <c r="J559" i="1"/>
  <c r="I559" i="1"/>
  <c r="J551" i="1"/>
  <c r="I551" i="1"/>
  <c r="J543" i="1"/>
  <c r="I543" i="1"/>
  <c r="J535" i="1"/>
  <c r="I535" i="1"/>
  <c r="J527" i="1"/>
  <c r="I527" i="1"/>
  <c r="J519" i="1"/>
  <c r="I519" i="1"/>
  <c r="J511" i="1"/>
  <c r="I511" i="1"/>
  <c r="J503" i="1"/>
  <c r="I503" i="1"/>
  <c r="J495" i="1"/>
  <c r="I495" i="1"/>
  <c r="J487" i="1"/>
  <c r="I487" i="1"/>
  <c r="J479" i="1"/>
  <c r="I479" i="1"/>
  <c r="J471" i="1"/>
  <c r="I471" i="1"/>
  <c r="J463" i="1"/>
  <c r="I463" i="1"/>
  <c r="J455" i="1"/>
  <c r="I455" i="1"/>
  <c r="J447" i="1"/>
  <c r="I447" i="1"/>
  <c r="J439" i="1"/>
  <c r="I439" i="1"/>
  <c r="J431" i="1"/>
  <c r="I431" i="1"/>
  <c r="J423" i="1"/>
  <c r="I423" i="1"/>
  <c r="J415" i="1"/>
  <c r="I415" i="1"/>
  <c r="J407" i="1"/>
  <c r="I407" i="1"/>
  <c r="J399" i="1"/>
  <c r="I399" i="1"/>
  <c r="J391" i="1"/>
  <c r="I391" i="1"/>
  <c r="J383" i="1"/>
  <c r="I383" i="1"/>
  <c r="J375" i="1"/>
  <c r="I375" i="1"/>
  <c r="J367" i="1"/>
  <c r="I367" i="1"/>
  <c r="J359" i="1"/>
  <c r="I359" i="1"/>
  <c r="J351" i="1"/>
  <c r="I351" i="1"/>
  <c r="J343" i="1"/>
  <c r="I343" i="1"/>
  <c r="J335" i="1"/>
  <c r="I335" i="1"/>
  <c r="J327" i="1"/>
  <c r="I327" i="1"/>
  <c r="J319" i="1"/>
  <c r="I319" i="1"/>
  <c r="J311" i="1"/>
  <c r="I311" i="1"/>
  <c r="J303" i="1"/>
  <c r="I303" i="1"/>
  <c r="J295" i="1"/>
  <c r="I295" i="1"/>
  <c r="J287" i="1"/>
  <c r="I287" i="1"/>
  <c r="J279" i="1"/>
  <c r="I279" i="1"/>
  <c r="J271" i="1"/>
  <c r="I271" i="1"/>
  <c r="J263" i="1"/>
  <c r="I263" i="1"/>
  <c r="J255" i="1"/>
  <c r="I255" i="1"/>
  <c r="J247" i="1"/>
  <c r="I247" i="1"/>
  <c r="J239" i="1"/>
  <c r="I239" i="1"/>
  <c r="J231" i="1"/>
  <c r="I231" i="1"/>
  <c r="J223" i="1"/>
  <c r="I223" i="1"/>
  <c r="J215" i="1"/>
  <c r="I215" i="1"/>
  <c r="J207" i="1"/>
  <c r="I207" i="1"/>
  <c r="J199" i="1"/>
  <c r="I199" i="1"/>
  <c r="J191" i="1"/>
  <c r="I191" i="1"/>
  <c r="J183" i="1"/>
  <c r="I183" i="1"/>
  <c r="J175" i="1"/>
  <c r="I175" i="1"/>
  <c r="J167" i="1"/>
  <c r="I167" i="1"/>
  <c r="J165" i="1"/>
  <c r="I165" i="1"/>
  <c r="J157" i="1"/>
  <c r="I157" i="1"/>
  <c r="J149" i="1"/>
  <c r="I149" i="1"/>
  <c r="J141" i="1"/>
  <c r="I141" i="1"/>
  <c r="J133" i="1"/>
  <c r="I133" i="1"/>
  <c r="J125" i="1"/>
  <c r="I125" i="1"/>
  <c r="J117" i="1"/>
  <c r="I117" i="1"/>
  <c r="J109" i="1"/>
  <c r="I109" i="1"/>
  <c r="J101" i="1"/>
  <c r="I101" i="1"/>
  <c r="J93" i="1"/>
  <c r="I93" i="1"/>
  <c r="J85" i="1"/>
  <c r="I85" i="1"/>
  <c r="J77" i="1"/>
  <c r="I77" i="1"/>
  <c r="J69" i="1"/>
  <c r="I69" i="1"/>
  <c r="J61" i="1"/>
  <c r="I61" i="1"/>
  <c r="J53" i="1"/>
  <c r="I53" i="1"/>
  <c r="J45" i="1"/>
  <c r="I45" i="1"/>
  <c r="J37" i="1"/>
  <c r="I37" i="1"/>
  <c r="J29" i="1"/>
  <c r="I29" i="1"/>
  <c r="J21" i="1"/>
  <c r="I21" i="1"/>
  <c r="J13" i="1"/>
  <c r="I13" i="1"/>
  <c r="J5" i="1"/>
  <c r="I5" i="1"/>
  <c r="I678" i="1"/>
  <c r="J678" i="1"/>
  <c r="J638" i="1"/>
  <c r="I638" i="1"/>
  <c r="T565" i="1"/>
  <c r="J565" i="1"/>
  <c r="I565" i="1"/>
  <c r="J525" i="1"/>
  <c r="I525" i="1"/>
  <c r="J477" i="1"/>
  <c r="I477" i="1"/>
  <c r="J421" i="1"/>
  <c r="I421" i="1"/>
  <c r="J365" i="1"/>
  <c r="I365" i="1"/>
  <c r="J293" i="1"/>
  <c r="I293" i="1"/>
  <c r="I679" i="1"/>
  <c r="J679" i="1"/>
  <c r="J671" i="1"/>
  <c r="I671" i="1"/>
  <c r="J663" i="1"/>
  <c r="I663" i="1"/>
  <c r="J655" i="1"/>
  <c r="I655" i="1"/>
  <c r="J647" i="1"/>
  <c r="I647" i="1"/>
  <c r="J639" i="1"/>
  <c r="I639" i="1"/>
  <c r="J631" i="1"/>
  <c r="I631" i="1"/>
  <c r="J623" i="1"/>
  <c r="I623" i="1"/>
  <c r="J615" i="1"/>
  <c r="I615" i="1"/>
  <c r="J607" i="1"/>
  <c r="I607" i="1"/>
  <c r="J598" i="1"/>
  <c r="I598" i="1"/>
  <c r="J590" i="1"/>
  <c r="I590" i="1"/>
  <c r="J582" i="1"/>
  <c r="I582" i="1"/>
  <c r="J574" i="1"/>
  <c r="I574" i="1"/>
  <c r="J566" i="1"/>
  <c r="I566" i="1"/>
  <c r="J558" i="1"/>
  <c r="I558" i="1"/>
  <c r="I550" i="1"/>
  <c r="J550" i="1"/>
  <c r="J542" i="1"/>
  <c r="I542" i="1"/>
  <c r="J534" i="1"/>
  <c r="I534" i="1"/>
  <c r="J526" i="1"/>
  <c r="I526" i="1"/>
  <c r="J518" i="1"/>
  <c r="I518" i="1"/>
  <c r="J510" i="1"/>
  <c r="I510" i="1"/>
  <c r="J502" i="1"/>
  <c r="I502" i="1"/>
  <c r="J494" i="1"/>
  <c r="I494" i="1"/>
  <c r="J486" i="1"/>
  <c r="I486" i="1"/>
  <c r="J478" i="1"/>
  <c r="I478" i="1"/>
  <c r="J470" i="1"/>
  <c r="I470" i="1"/>
  <c r="I462" i="1"/>
  <c r="J462" i="1"/>
  <c r="J454" i="1"/>
  <c r="I454" i="1"/>
  <c r="J446" i="1"/>
  <c r="I446" i="1"/>
  <c r="I438" i="1"/>
  <c r="J438" i="1"/>
  <c r="J430" i="1"/>
  <c r="I430" i="1"/>
  <c r="I422" i="1"/>
  <c r="J422" i="1"/>
  <c r="J414" i="1"/>
  <c r="I414" i="1"/>
  <c r="J406" i="1"/>
  <c r="I406" i="1"/>
  <c r="J398" i="1"/>
  <c r="I398" i="1"/>
  <c r="J390" i="1"/>
  <c r="I390" i="1"/>
  <c r="J382" i="1"/>
  <c r="I382" i="1"/>
  <c r="I374" i="1"/>
  <c r="J374" i="1"/>
  <c r="J366" i="1"/>
  <c r="I366" i="1"/>
  <c r="I358" i="1"/>
  <c r="J358" i="1"/>
  <c r="J350" i="1"/>
  <c r="I350" i="1"/>
  <c r="J342" i="1"/>
  <c r="I342" i="1"/>
  <c r="J334" i="1"/>
  <c r="I334" i="1"/>
  <c r="J326" i="1"/>
  <c r="I326" i="1"/>
  <c r="J318" i="1"/>
  <c r="I318" i="1"/>
  <c r="I310" i="1"/>
  <c r="J310" i="1"/>
  <c r="J302" i="1"/>
  <c r="I302" i="1"/>
  <c r="I294" i="1"/>
  <c r="J294" i="1"/>
  <c r="J286" i="1"/>
  <c r="I286" i="1"/>
  <c r="J278" i="1"/>
  <c r="I278" i="1"/>
  <c r="J270" i="1"/>
  <c r="I270" i="1"/>
  <c r="J262" i="1"/>
  <c r="I262" i="1"/>
  <c r="J254" i="1"/>
  <c r="I254" i="1"/>
  <c r="J246" i="1"/>
  <c r="I246" i="1"/>
  <c r="J238" i="1"/>
  <c r="I238" i="1"/>
  <c r="J230" i="1"/>
  <c r="I230" i="1"/>
  <c r="J222" i="1"/>
  <c r="I222" i="1"/>
  <c r="J214" i="1"/>
  <c r="I214" i="1"/>
  <c r="J206" i="1"/>
  <c r="I206" i="1"/>
  <c r="J198" i="1"/>
  <c r="I198" i="1"/>
  <c r="J190" i="1"/>
  <c r="I190" i="1"/>
  <c r="J182" i="1"/>
  <c r="I182" i="1"/>
  <c r="J174" i="1"/>
  <c r="I174" i="1"/>
  <c r="J166" i="1"/>
  <c r="I166" i="1"/>
  <c r="J164" i="1"/>
  <c r="I164" i="1"/>
  <c r="J156" i="1"/>
  <c r="I156" i="1"/>
  <c r="J148" i="1"/>
  <c r="I148" i="1"/>
  <c r="J140" i="1"/>
  <c r="I140" i="1"/>
  <c r="J132" i="1"/>
  <c r="I132" i="1"/>
  <c r="J124" i="1"/>
  <c r="I124" i="1"/>
  <c r="J116" i="1"/>
  <c r="I116" i="1"/>
  <c r="J108" i="1"/>
  <c r="I108" i="1"/>
  <c r="J100" i="1"/>
  <c r="I100" i="1"/>
  <c r="J92" i="1"/>
  <c r="I92" i="1"/>
  <c r="J84" i="1"/>
  <c r="I84" i="1"/>
  <c r="J76" i="1"/>
  <c r="I76" i="1"/>
  <c r="J68" i="1"/>
  <c r="I68" i="1"/>
  <c r="J60" i="1"/>
  <c r="I60" i="1"/>
  <c r="J52" i="1"/>
  <c r="I52" i="1"/>
  <c r="J44" i="1"/>
  <c r="I44" i="1"/>
  <c r="J36" i="1"/>
  <c r="I36" i="1"/>
  <c r="J28" i="1"/>
  <c r="I28" i="1"/>
  <c r="J20" i="1"/>
  <c r="I20" i="1"/>
  <c r="J12" i="1"/>
  <c r="I12" i="1"/>
  <c r="J4" i="1"/>
  <c r="I4" i="1"/>
  <c r="T589" i="1"/>
  <c r="T533" i="1"/>
  <c r="T477" i="1"/>
  <c r="T405" i="1"/>
  <c r="T357" i="1"/>
  <c r="T309" i="1"/>
  <c r="T253" i="1"/>
  <c r="T197" i="1"/>
  <c r="T163" i="1"/>
  <c r="T107" i="1"/>
  <c r="T51" i="1"/>
  <c r="T668" i="1"/>
  <c r="T660" i="1"/>
  <c r="T652" i="1"/>
  <c r="T644" i="1"/>
  <c r="T636" i="1"/>
  <c r="T620" i="1"/>
  <c r="T604" i="1"/>
  <c r="T596" i="1"/>
  <c r="T580" i="1"/>
  <c r="T572" i="1"/>
  <c r="T564" i="1"/>
  <c r="T556" i="1"/>
  <c r="T548" i="1"/>
  <c r="T532" i="1"/>
  <c r="T524" i="1"/>
  <c r="T516" i="1"/>
  <c r="T508" i="1"/>
  <c r="T500" i="1"/>
  <c r="T492" i="1"/>
  <c r="T484" i="1"/>
  <c r="T476" i="1"/>
  <c r="T468" i="1"/>
  <c r="T460" i="1"/>
  <c r="T452" i="1"/>
  <c r="T444" i="1"/>
  <c r="T436" i="1"/>
  <c r="T428" i="1"/>
  <c r="T420" i="1"/>
  <c r="T412" i="1"/>
  <c r="T404" i="1"/>
  <c r="T396" i="1"/>
  <c r="T388" i="1"/>
  <c r="T380" i="1"/>
  <c r="T372" i="1"/>
  <c r="T364" i="1"/>
  <c r="T356" i="1"/>
  <c r="T348" i="1"/>
  <c r="T340" i="1"/>
  <c r="T332" i="1"/>
  <c r="T324" i="1"/>
  <c r="T316" i="1"/>
  <c r="T308" i="1"/>
  <c r="T300" i="1"/>
  <c r="T292" i="1"/>
  <c r="T284" i="1"/>
  <c r="T276" i="1"/>
  <c r="T268" i="1"/>
  <c r="T260" i="1"/>
  <c r="T252" i="1"/>
  <c r="T244" i="1"/>
  <c r="T236" i="1"/>
  <c r="T228" i="1"/>
  <c r="T220" i="1"/>
  <c r="T212" i="1"/>
  <c r="T204" i="1"/>
  <c r="T196" i="1"/>
  <c r="T188" i="1"/>
  <c r="T180" i="1"/>
  <c r="T172" i="1"/>
  <c r="T162" i="1"/>
  <c r="T154" i="1"/>
  <c r="T146" i="1"/>
  <c r="T138" i="1"/>
  <c r="T130" i="1"/>
  <c r="T122" i="1"/>
  <c r="T114" i="1"/>
  <c r="T106" i="1"/>
  <c r="T98" i="1"/>
  <c r="T90" i="1"/>
  <c r="T82" i="1"/>
  <c r="T74" i="1"/>
  <c r="T66" i="1"/>
  <c r="T58" i="1"/>
  <c r="T50" i="1"/>
  <c r="T42" i="1"/>
  <c r="T34" i="1"/>
  <c r="T26" i="1"/>
  <c r="T18" i="1"/>
  <c r="T10" i="1"/>
  <c r="T629" i="1"/>
  <c r="T573" i="1"/>
  <c r="T517" i="1"/>
  <c r="T453" i="1"/>
  <c r="T381" i="1"/>
  <c r="T341" i="1"/>
  <c r="T285" i="1"/>
  <c r="T221" i="1"/>
  <c r="T115" i="1"/>
  <c r="T67" i="1"/>
  <c r="T27" i="1"/>
  <c r="T2" i="1"/>
  <c r="T675" i="1"/>
  <c r="T667" i="1"/>
  <c r="T659" i="1"/>
  <c r="T643" i="1"/>
  <c r="T627" i="1"/>
  <c r="T619" i="1"/>
  <c r="T611" i="1"/>
  <c r="T603" i="1"/>
  <c r="T595" i="1"/>
  <c r="T587" i="1"/>
  <c r="T579" i="1"/>
  <c r="T571" i="1"/>
  <c r="T555" i="1"/>
  <c r="T539" i="1"/>
  <c r="T531" i="1"/>
  <c r="T523" i="1"/>
  <c r="T515" i="1"/>
  <c r="T507" i="1"/>
  <c r="T499" i="1"/>
  <c r="T491" i="1"/>
  <c r="T483" i="1"/>
  <c r="T475" i="1"/>
  <c r="T467" i="1"/>
  <c r="T459" i="1"/>
  <c r="T451" i="1"/>
  <c r="T443" i="1"/>
  <c r="T435" i="1"/>
  <c r="T427" i="1"/>
  <c r="T419" i="1"/>
  <c r="T411" i="1"/>
  <c r="T403" i="1"/>
  <c r="T395" i="1"/>
  <c r="T387" i="1"/>
  <c r="T379" i="1"/>
  <c r="T371" i="1"/>
  <c r="T363" i="1"/>
  <c r="T355" i="1"/>
  <c r="T347" i="1"/>
  <c r="T339" i="1"/>
  <c r="T331" i="1"/>
  <c r="T323" i="1"/>
  <c r="T315" i="1"/>
  <c r="T307" i="1"/>
  <c r="T299" i="1"/>
  <c r="T291" i="1"/>
  <c r="T283" i="1"/>
  <c r="T275" i="1"/>
  <c r="T267" i="1"/>
  <c r="T259" i="1"/>
  <c r="T251" i="1"/>
  <c r="T243" i="1"/>
  <c r="T235" i="1"/>
  <c r="T227" i="1"/>
  <c r="T219" i="1"/>
  <c r="T211" i="1"/>
  <c r="T203" i="1"/>
  <c r="T195" i="1"/>
  <c r="T187" i="1"/>
  <c r="T179" i="1"/>
  <c r="T171" i="1"/>
  <c r="T161" i="1"/>
  <c r="T153" i="1"/>
  <c r="T145" i="1"/>
  <c r="T137" i="1"/>
  <c r="T129" i="1"/>
  <c r="T121" i="1"/>
  <c r="T113" i="1"/>
  <c r="T105" i="1"/>
  <c r="T97" i="1"/>
  <c r="T89" i="1"/>
  <c r="T81" i="1"/>
  <c r="T73" i="1"/>
  <c r="T65" i="1"/>
  <c r="T57" i="1"/>
  <c r="T49" i="1"/>
  <c r="T41" i="1"/>
  <c r="T33" i="1"/>
  <c r="T25" i="1"/>
  <c r="T17" i="1"/>
  <c r="T9" i="1"/>
  <c r="T677" i="1"/>
  <c r="T621" i="1"/>
  <c r="T525" i="1"/>
  <c r="T469" i="1"/>
  <c r="T421" i="1"/>
  <c r="T349" i="1"/>
  <c r="T293" i="1"/>
  <c r="T237" i="1"/>
  <c r="T181" i="1"/>
  <c r="T123" i="1"/>
  <c r="T59" i="1"/>
  <c r="T43" i="1"/>
  <c r="T681" i="1"/>
  <c r="T674" i="1"/>
  <c r="T666" i="1"/>
  <c r="T658" i="1"/>
  <c r="T650" i="1"/>
  <c r="T642" i="1"/>
  <c r="T634" i="1"/>
  <c r="T626" i="1"/>
  <c r="T618" i="1"/>
  <c r="T610" i="1"/>
  <c r="T602" i="1"/>
  <c r="T594" i="1"/>
  <c r="T586" i="1"/>
  <c r="T578" i="1"/>
  <c r="T570" i="1"/>
  <c r="T562" i="1"/>
  <c r="T554" i="1"/>
  <c r="T546" i="1"/>
  <c r="T538" i="1"/>
  <c r="T530" i="1"/>
  <c r="T522" i="1"/>
  <c r="T514" i="1"/>
  <c r="T506" i="1"/>
  <c r="T498" i="1"/>
  <c r="T490" i="1"/>
  <c r="T482" i="1"/>
  <c r="T474" i="1"/>
  <c r="T466" i="1"/>
  <c r="T458" i="1"/>
  <c r="T450" i="1"/>
  <c r="T442" i="1"/>
  <c r="T434" i="1"/>
  <c r="T426" i="1"/>
  <c r="T418" i="1"/>
  <c r="T410" i="1"/>
  <c r="T402" i="1"/>
  <c r="T394" i="1"/>
  <c r="T386" i="1"/>
  <c r="T378" i="1"/>
  <c r="T370" i="1"/>
  <c r="T362" i="1"/>
  <c r="T354" i="1"/>
  <c r="T346" i="1"/>
  <c r="T338" i="1"/>
  <c r="T330" i="1"/>
  <c r="T322" i="1"/>
  <c r="T314" i="1"/>
  <c r="T306" i="1"/>
  <c r="T298" i="1"/>
  <c r="T290" i="1"/>
  <c r="T282" i="1"/>
  <c r="T274" i="1"/>
  <c r="T266" i="1"/>
  <c r="T258" i="1"/>
  <c r="T250" i="1"/>
  <c r="T242" i="1"/>
  <c r="T234" i="1"/>
  <c r="T226" i="1"/>
  <c r="T218" i="1"/>
  <c r="T210" i="1"/>
  <c r="T202" i="1"/>
  <c r="T194" i="1"/>
  <c r="T186" i="1"/>
  <c r="T178" i="1"/>
  <c r="T170" i="1"/>
  <c r="T160" i="1"/>
  <c r="T152" i="1"/>
  <c r="T144" i="1"/>
  <c r="T136" i="1"/>
  <c r="T128" i="1"/>
  <c r="T120" i="1"/>
  <c r="T112" i="1"/>
  <c r="T104" i="1"/>
  <c r="T96" i="1"/>
  <c r="T88" i="1"/>
  <c r="T80" i="1"/>
  <c r="T72" i="1"/>
  <c r="T64" i="1"/>
  <c r="T56" i="1"/>
  <c r="T48" i="1"/>
  <c r="T40" i="1"/>
  <c r="T32" i="1"/>
  <c r="T24" i="1"/>
  <c r="T16" i="1"/>
  <c r="T8" i="1"/>
  <c r="T661" i="1"/>
  <c r="T613" i="1"/>
  <c r="T557" i="1"/>
  <c r="T485" i="1"/>
  <c r="T437" i="1"/>
  <c r="T389" i="1"/>
  <c r="T317" i="1"/>
  <c r="T261" i="1"/>
  <c r="T205" i="1"/>
  <c r="T131" i="1"/>
  <c r="T83" i="1"/>
  <c r="T35" i="1"/>
  <c r="T673" i="1"/>
  <c r="T665" i="1"/>
  <c r="T657" i="1"/>
  <c r="T649" i="1"/>
  <c r="T641" i="1"/>
  <c r="T633" i="1"/>
  <c r="T625" i="1"/>
  <c r="T617" i="1"/>
  <c r="T609" i="1"/>
  <c r="T601" i="1"/>
  <c r="T593" i="1"/>
  <c r="T585" i="1"/>
  <c r="T577" i="1"/>
  <c r="T569" i="1"/>
  <c r="T561" i="1"/>
  <c r="T553" i="1"/>
  <c r="T545" i="1"/>
  <c r="T537" i="1"/>
  <c r="T529" i="1"/>
  <c r="T521" i="1"/>
  <c r="T513" i="1"/>
  <c r="T505" i="1"/>
  <c r="T497" i="1"/>
  <c r="T489" i="1"/>
  <c r="T481" i="1"/>
  <c r="T473" i="1"/>
  <c r="T465" i="1"/>
  <c r="T457" i="1"/>
  <c r="T449" i="1"/>
  <c r="T441" i="1"/>
  <c r="T433" i="1"/>
  <c r="T425" i="1"/>
  <c r="T417" i="1"/>
  <c r="T409" i="1"/>
  <c r="T401" i="1"/>
  <c r="T393" i="1"/>
  <c r="T385" i="1"/>
  <c r="T377" i="1"/>
  <c r="T369" i="1"/>
  <c r="T361" i="1"/>
  <c r="T353" i="1"/>
  <c r="T345" i="1"/>
  <c r="T337" i="1"/>
  <c r="T329" i="1"/>
  <c r="T321" i="1"/>
  <c r="T313" i="1"/>
  <c r="T305" i="1"/>
  <c r="T297" i="1"/>
  <c r="T289" i="1"/>
  <c r="T281" i="1"/>
  <c r="T273" i="1"/>
  <c r="T265" i="1"/>
  <c r="T257" i="1"/>
  <c r="T249" i="1"/>
  <c r="T241" i="1"/>
  <c r="T233" i="1"/>
  <c r="T225" i="1"/>
  <c r="T217" i="1"/>
  <c r="T209" i="1"/>
  <c r="T201" i="1"/>
  <c r="T193" i="1"/>
  <c r="T185" i="1"/>
  <c r="T177" i="1"/>
  <c r="T169" i="1"/>
  <c r="T159" i="1"/>
  <c r="T151" i="1"/>
  <c r="T143" i="1"/>
  <c r="T135" i="1"/>
  <c r="T127" i="1"/>
  <c r="T119" i="1"/>
  <c r="T111" i="1"/>
  <c r="T103" i="1"/>
  <c r="T95" i="1"/>
  <c r="T87" i="1"/>
  <c r="T79" i="1"/>
  <c r="T71" i="1"/>
  <c r="T63" i="1"/>
  <c r="T55" i="1"/>
  <c r="T47" i="1"/>
  <c r="T39" i="1"/>
  <c r="T31" i="1"/>
  <c r="T23" i="1"/>
  <c r="T15" i="1"/>
  <c r="T7" i="1"/>
  <c r="T645" i="1"/>
  <c r="T597" i="1"/>
  <c r="T549" i="1"/>
  <c r="T493" i="1"/>
  <c r="T461" i="1"/>
  <c r="T413" i="1"/>
  <c r="T373" i="1"/>
  <c r="T301" i="1"/>
  <c r="T245" i="1"/>
  <c r="T189" i="1"/>
  <c r="T139" i="1"/>
  <c r="T75" i="1"/>
  <c r="T3" i="1"/>
  <c r="T680" i="1"/>
  <c r="T672" i="1"/>
  <c r="T664" i="1"/>
  <c r="T656" i="1"/>
  <c r="T648" i="1"/>
  <c r="T640" i="1"/>
  <c r="T632" i="1"/>
  <c r="T624" i="1"/>
  <c r="T616" i="1"/>
  <c r="T608" i="1"/>
  <c r="T600" i="1"/>
  <c r="T592" i="1"/>
  <c r="T584" i="1"/>
  <c r="T576" i="1"/>
  <c r="T568" i="1"/>
  <c r="T560" i="1"/>
  <c r="T552" i="1"/>
  <c r="T544" i="1"/>
  <c r="T536" i="1"/>
  <c r="T528" i="1"/>
  <c r="T520" i="1"/>
  <c r="T512" i="1"/>
  <c r="T504" i="1"/>
  <c r="T496" i="1"/>
  <c r="T488" i="1"/>
  <c r="T480" i="1"/>
  <c r="T472" i="1"/>
  <c r="T464" i="1"/>
  <c r="T456" i="1"/>
  <c r="T448" i="1"/>
  <c r="T440" i="1"/>
  <c r="T432" i="1"/>
  <c r="T424" i="1"/>
  <c r="T416" i="1"/>
  <c r="T408" i="1"/>
  <c r="T400" i="1"/>
  <c r="T392" i="1"/>
  <c r="T384" i="1"/>
  <c r="T376" i="1"/>
  <c r="T368" i="1"/>
  <c r="T360" i="1"/>
  <c r="T352" i="1"/>
  <c r="T344" i="1"/>
  <c r="T336" i="1"/>
  <c r="T328" i="1"/>
  <c r="T320" i="1"/>
  <c r="T312" i="1"/>
  <c r="T304" i="1"/>
  <c r="T296" i="1"/>
  <c r="T288" i="1"/>
  <c r="T280" i="1"/>
  <c r="T272" i="1"/>
  <c r="T264" i="1"/>
  <c r="T256" i="1"/>
  <c r="T248" i="1"/>
  <c r="T240" i="1"/>
  <c r="T232" i="1"/>
  <c r="T224" i="1"/>
  <c r="T216" i="1"/>
  <c r="T208" i="1"/>
  <c r="T200" i="1"/>
  <c r="T192" i="1"/>
  <c r="T184" i="1"/>
  <c r="T176" i="1"/>
  <c r="T168" i="1"/>
  <c r="T158" i="1"/>
  <c r="T150" i="1"/>
  <c r="T142" i="1"/>
  <c r="T134" i="1"/>
  <c r="T126" i="1"/>
  <c r="T118" i="1"/>
  <c r="T110" i="1"/>
  <c r="T102" i="1"/>
  <c r="T86" i="1"/>
  <c r="T78" i="1"/>
  <c r="T70" i="1"/>
  <c r="T62" i="1"/>
  <c r="T54" i="1"/>
  <c r="T46" i="1"/>
  <c r="T38" i="1"/>
  <c r="T30" i="1"/>
  <c r="T22" i="1"/>
  <c r="T14" i="1"/>
  <c r="T6" i="1"/>
  <c r="T637" i="1"/>
  <c r="T501" i="1"/>
  <c r="T429" i="1"/>
  <c r="T365" i="1"/>
  <c r="T325" i="1"/>
  <c r="T269" i="1"/>
  <c r="T213" i="1"/>
  <c r="T155" i="1"/>
  <c r="T99" i="1"/>
  <c r="T19" i="1"/>
  <c r="T679" i="1"/>
  <c r="T671" i="1"/>
  <c r="T663" i="1"/>
  <c r="T655" i="1"/>
  <c r="T647" i="1"/>
  <c r="T639" i="1"/>
  <c r="T631" i="1"/>
  <c r="T623" i="1"/>
  <c r="T615" i="1"/>
  <c r="T607" i="1"/>
  <c r="T599" i="1"/>
  <c r="T591" i="1"/>
  <c r="T583" i="1"/>
  <c r="T575" i="1"/>
  <c r="T567" i="1"/>
  <c r="T559" i="1"/>
  <c r="T551" i="1"/>
  <c r="T543" i="1"/>
  <c r="T535" i="1"/>
  <c r="T527" i="1"/>
  <c r="T519" i="1"/>
  <c r="T511" i="1"/>
  <c r="T503" i="1"/>
  <c r="T495" i="1"/>
  <c r="T487" i="1"/>
  <c r="T479" i="1"/>
  <c r="T471" i="1"/>
  <c r="T463" i="1"/>
  <c r="T455" i="1"/>
  <c r="T447" i="1"/>
  <c r="T439" i="1"/>
  <c r="T431" i="1"/>
  <c r="T423" i="1"/>
  <c r="T415" i="1"/>
  <c r="T407" i="1"/>
  <c r="T399" i="1"/>
  <c r="T391" i="1"/>
  <c r="T383" i="1"/>
  <c r="T375" i="1"/>
  <c r="T367" i="1"/>
  <c r="T359" i="1"/>
  <c r="T351" i="1"/>
  <c r="T343" i="1"/>
  <c r="T335" i="1"/>
  <c r="T327" i="1"/>
  <c r="T319" i="1"/>
  <c r="T311" i="1"/>
  <c r="T303" i="1"/>
  <c r="T295" i="1"/>
  <c r="T287" i="1"/>
  <c r="T279" i="1"/>
  <c r="T271" i="1"/>
  <c r="T263" i="1"/>
  <c r="T255" i="1"/>
  <c r="T247" i="1"/>
  <c r="T239" i="1"/>
  <c r="T231" i="1"/>
  <c r="T223" i="1"/>
  <c r="T215" i="1"/>
  <c r="T207" i="1"/>
  <c r="T199" i="1"/>
  <c r="T191" i="1"/>
  <c r="T183" i="1"/>
  <c r="T175" i="1"/>
  <c r="T167" i="1"/>
  <c r="T165" i="1"/>
  <c r="T157" i="1"/>
  <c r="T149" i="1"/>
  <c r="T141" i="1"/>
  <c r="T133" i="1"/>
  <c r="T125" i="1"/>
  <c r="T117" i="1"/>
  <c r="T109" i="1"/>
  <c r="T101" i="1"/>
  <c r="T93" i="1"/>
  <c r="T85" i="1"/>
  <c r="T77" i="1"/>
  <c r="T69" i="1"/>
  <c r="T61" i="1"/>
  <c r="T53" i="1"/>
  <c r="T45" i="1"/>
  <c r="T37" i="1"/>
  <c r="T29" i="1"/>
  <c r="T21" i="1"/>
  <c r="T13" i="1"/>
  <c r="T5" i="1"/>
  <c r="T541" i="1"/>
  <c r="T509" i="1"/>
  <c r="T445" i="1"/>
  <c r="T397" i="1"/>
  <c r="T333" i="1"/>
  <c r="T277" i="1"/>
  <c r="T229" i="1"/>
  <c r="T173" i="1"/>
  <c r="T147" i="1"/>
  <c r="T91" i="1"/>
  <c r="T11" i="1"/>
  <c r="T678" i="1"/>
  <c r="T670" i="1"/>
  <c r="T662" i="1"/>
  <c r="T654" i="1"/>
  <c r="T646" i="1"/>
  <c r="T638" i="1"/>
  <c r="T630" i="1"/>
  <c r="T622" i="1"/>
  <c r="T614" i="1"/>
  <c r="T606" i="1"/>
  <c r="T598" i="1"/>
  <c r="T590" i="1"/>
  <c r="T582" i="1"/>
  <c r="T574" i="1"/>
  <c r="T566" i="1"/>
  <c r="T558" i="1"/>
  <c r="T550" i="1"/>
  <c r="T542" i="1"/>
  <c r="T534" i="1"/>
  <c r="T526" i="1"/>
  <c r="T518" i="1"/>
  <c r="T510" i="1"/>
  <c r="T502" i="1"/>
  <c r="T494" i="1"/>
  <c r="T486" i="1"/>
  <c r="T478" i="1"/>
  <c r="T470" i="1"/>
  <c r="T462" i="1"/>
  <c r="T454" i="1"/>
  <c r="T446" i="1"/>
  <c r="T438" i="1"/>
  <c r="T430" i="1"/>
  <c r="T422" i="1"/>
  <c r="T414" i="1"/>
  <c r="T406" i="1"/>
  <c r="T398" i="1"/>
  <c r="T390" i="1"/>
  <c r="T382" i="1"/>
  <c r="T374" i="1"/>
  <c r="T366" i="1"/>
  <c r="T358" i="1"/>
  <c r="T350" i="1"/>
  <c r="T342" i="1"/>
  <c r="T334" i="1"/>
  <c r="T326" i="1"/>
  <c r="T318" i="1"/>
  <c r="T310" i="1"/>
  <c r="T302" i="1"/>
  <c r="T294" i="1"/>
  <c r="T286" i="1"/>
  <c r="T278" i="1"/>
  <c r="T270" i="1"/>
  <c r="T262" i="1"/>
  <c r="T254" i="1"/>
  <c r="T246" i="1"/>
  <c r="T238" i="1"/>
  <c r="T230" i="1"/>
  <c r="T222" i="1"/>
  <c r="T214" i="1"/>
  <c r="T206" i="1"/>
  <c r="T198" i="1"/>
  <c r="T190" i="1"/>
  <c r="T182" i="1"/>
  <c r="T174" i="1"/>
  <c r="T166" i="1"/>
  <c r="T164" i="1"/>
  <c r="T156" i="1"/>
  <c r="T148" i="1"/>
  <c r="T140" i="1"/>
  <c r="T132" i="1"/>
  <c r="T124" i="1"/>
  <c r="T116" i="1"/>
  <c r="T108" i="1"/>
  <c r="T100" i="1"/>
  <c r="T92" i="1"/>
  <c r="T84" i="1"/>
  <c r="T76" i="1"/>
  <c r="T68" i="1"/>
  <c r="T60" i="1"/>
  <c r="T52" i="1"/>
  <c r="T44" i="1"/>
  <c r="T36" i="1"/>
  <c r="T28" i="1"/>
  <c r="T20" i="1"/>
  <c r="T12" i="1"/>
  <c r="T4" i="1"/>
  <c r="K590" i="1"/>
  <c r="L608" i="1"/>
  <c r="L584" i="1"/>
  <c r="L520" i="1"/>
  <c r="L456" i="1"/>
  <c r="L392" i="1"/>
  <c r="L328" i="1"/>
  <c r="M663" i="1"/>
  <c r="L264" i="1"/>
  <c r="L672" i="1"/>
  <c r="L200" i="1"/>
  <c r="M215" i="1"/>
  <c r="N642" i="1"/>
  <c r="O642" i="1"/>
  <c r="Q642" i="1"/>
  <c r="P642" i="1"/>
  <c r="M642" i="1"/>
  <c r="L642" i="1"/>
  <c r="N570" i="1"/>
  <c r="O570" i="1"/>
  <c r="Q570" i="1"/>
  <c r="M570" i="1"/>
  <c r="P570" i="1"/>
  <c r="L570" i="1"/>
  <c r="N514" i="1"/>
  <c r="O514" i="1"/>
  <c r="M514" i="1"/>
  <c r="P514" i="1"/>
  <c r="Q514" i="1"/>
  <c r="L514" i="1"/>
  <c r="N458" i="1"/>
  <c r="O458" i="1"/>
  <c r="Q458" i="1"/>
  <c r="M458" i="1"/>
  <c r="P458" i="1"/>
  <c r="L458" i="1"/>
  <c r="P402" i="1"/>
  <c r="N402" i="1"/>
  <c r="O402" i="1"/>
  <c r="Q402" i="1"/>
  <c r="M402" i="1"/>
  <c r="L402" i="1"/>
  <c r="P346" i="1"/>
  <c r="Q346" i="1"/>
  <c r="N346" i="1"/>
  <c r="O346" i="1"/>
  <c r="M346" i="1"/>
  <c r="L346" i="1"/>
  <c r="P290" i="1"/>
  <c r="Q290" i="1"/>
  <c r="N290" i="1"/>
  <c r="O290" i="1"/>
  <c r="M290" i="1"/>
  <c r="L290" i="1"/>
  <c r="P234" i="1"/>
  <c r="Q234" i="1"/>
  <c r="N234" i="1"/>
  <c r="O234" i="1"/>
  <c r="M234" i="1"/>
  <c r="L234" i="1"/>
  <c r="P178" i="1"/>
  <c r="Q178" i="1"/>
  <c r="N178" i="1"/>
  <c r="O178" i="1"/>
  <c r="M178" i="1"/>
  <c r="L178" i="1"/>
  <c r="P120" i="1"/>
  <c r="Q120" i="1"/>
  <c r="N120" i="1"/>
  <c r="O120" i="1"/>
  <c r="M120" i="1"/>
  <c r="K120" i="1"/>
  <c r="L120" i="1"/>
  <c r="P72" i="1"/>
  <c r="Q72" i="1"/>
  <c r="N72" i="1"/>
  <c r="O72" i="1"/>
  <c r="M72" i="1"/>
  <c r="K72" i="1"/>
  <c r="L72" i="1"/>
  <c r="P16" i="1"/>
  <c r="Q16" i="1"/>
  <c r="N16" i="1"/>
  <c r="O16" i="1"/>
  <c r="M16" i="1"/>
  <c r="K16" i="1"/>
  <c r="L16" i="1"/>
  <c r="U648" i="1"/>
  <c r="V648" i="1"/>
  <c r="W648" i="1"/>
  <c r="U584" i="1"/>
  <c r="V584" i="1"/>
  <c r="W584" i="1"/>
  <c r="U520" i="1"/>
  <c r="V520" i="1"/>
  <c r="W520" i="1"/>
  <c r="U464" i="1"/>
  <c r="V464" i="1"/>
  <c r="W464" i="1"/>
  <c r="U416" i="1"/>
  <c r="V416" i="1"/>
  <c r="W416" i="1"/>
  <c r="U368" i="1"/>
  <c r="V368" i="1"/>
  <c r="W368" i="1"/>
  <c r="U344" i="1"/>
  <c r="V344" i="1"/>
  <c r="W344" i="1"/>
  <c r="U296" i="1"/>
  <c r="V296" i="1"/>
  <c r="W296" i="1"/>
  <c r="U240" i="1"/>
  <c r="V240" i="1"/>
  <c r="W240" i="1"/>
  <c r="U192" i="1"/>
  <c r="V192" i="1"/>
  <c r="W192" i="1"/>
  <c r="U134" i="1"/>
  <c r="V134" i="1"/>
  <c r="W134" i="1"/>
  <c r="U102" i="1"/>
  <c r="V102" i="1"/>
  <c r="W102" i="1"/>
  <c r="U70" i="1"/>
  <c r="V70" i="1"/>
  <c r="W70" i="1"/>
  <c r="N676" i="1"/>
  <c r="O676" i="1"/>
  <c r="Q676" i="1"/>
  <c r="L676" i="1"/>
  <c r="P676" i="1"/>
  <c r="M676" i="1"/>
  <c r="N668" i="1"/>
  <c r="O668" i="1"/>
  <c r="Q668" i="1"/>
  <c r="L668" i="1"/>
  <c r="M668" i="1"/>
  <c r="P668" i="1"/>
  <c r="N660" i="1"/>
  <c r="O660" i="1"/>
  <c r="Q660" i="1"/>
  <c r="L660" i="1"/>
  <c r="P660" i="1"/>
  <c r="M660" i="1"/>
  <c r="N652" i="1"/>
  <c r="O652" i="1"/>
  <c r="P652" i="1"/>
  <c r="Q652" i="1"/>
  <c r="L652" i="1"/>
  <c r="M652" i="1"/>
  <c r="N644" i="1"/>
  <c r="O644" i="1"/>
  <c r="P644" i="1"/>
  <c r="Q644" i="1"/>
  <c r="L644" i="1"/>
  <c r="M644" i="1"/>
  <c r="N636" i="1"/>
  <c r="O636" i="1"/>
  <c r="P636" i="1"/>
  <c r="Q636" i="1"/>
  <c r="L636" i="1"/>
  <c r="M636" i="1"/>
  <c r="N628" i="1"/>
  <c r="O628" i="1"/>
  <c r="P628" i="1"/>
  <c r="Q628" i="1"/>
  <c r="L628" i="1"/>
  <c r="M628" i="1"/>
  <c r="N620" i="1"/>
  <c r="O620" i="1"/>
  <c r="P620" i="1"/>
  <c r="Q620" i="1"/>
  <c r="L620" i="1"/>
  <c r="M620" i="1"/>
  <c r="N612" i="1"/>
  <c r="O612" i="1"/>
  <c r="P612" i="1"/>
  <c r="Q612" i="1"/>
  <c r="L612" i="1"/>
  <c r="M612" i="1"/>
  <c r="N604" i="1"/>
  <c r="O604" i="1"/>
  <c r="P604" i="1"/>
  <c r="Q604" i="1"/>
  <c r="L604" i="1"/>
  <c r="M604" i="1"/>
  <c r="N596" i="1"/>
  <c r="O596" i="1"/>
  <c r="M596" i="1"/>
  <c r="P596" i="1"/>
  <c r="Q596" i="1"/>
  <c r="L596" i="1"/>
  <c r="N588" i="1"/>
  <c r="O588" i="1"/>
  <c r="P588" i="1"/>
  <c r="M588" i="1"/>
  <c r="Q588" i="1"/>
  <c r="L588" i="1"/>
  <c r="N580" i="1"/>
  <c r="O580" i="1"/>
  <c r="M580" i="1"/>
  <c r="P580" i="1"/>
  <c r="Q580" i="1"/>
  <c r="L580" i="1"/>
  <c r="N572" i="1"/>
  <c r="O572" i="1"/>
  <c r="P572" i="1"/>
  <c r="M572" i="1"/>
  <c r="Q572" i="1"/>
  <c r="L572" i="1"/>
  <c r="N564" i="1"/>
  <c r="O564" i="1"/>
  <c r="M564" i="1"/>
  <c r="P564" i="1"/>
  <c r="Q564" i="1"/>
  <c r="L564" i="1"/>
  <c r="N556" i="1"/>
  <c r="O556" i="1"/>
  <c r="P556" i="1"/>
  <c r="M556" i="1"/>
  <c r="Q556" i="1"/>
  <c r="L556" i="1"/>
  <c r="N548" i="1"/>
  <c r="O548" i="1"/>
  <c r="M548" i="1"/>
  <c r="P548" i="1"/>
  <c r="Q548" i="1"/>
  <c r="L548" i="1"/>
  <c r="N540" i="1"/>
  <c r="O540" i="1"/>
  <c r="P540" i="1"/>
  <c r="M540" i="1"/>
  <c r="Q540" i="1"/>
  <c r="L540" i="1"/>
  <c r="N532" i="1"/>
  <c r="O532" i="1"/>
  <c r="M532" i="1"/>
  <c r="P532" i="1"/>
  <c r="Q532" i="1"/>
  <c r="L532" i="1"/>
  <c r="N524" i="1"/>
  <c r="O524" i="1"/>
  <c r="P524" i="1"/>
  <c r="M524" i="1"/>
  <c r="Q524" i="1"/>
  <c r="L524" i="1"/>
  <c r="N516" i="1"/>
  <c r="O516" i="1"/>
  <c r="M516" i="1"/>
  <c r="P516" i="1"/>
  <c r="Q516" i="1"/>
  <c r="L516" i="1"/>
  <c r="N508" i="1"/>
  <c r="O508" i="1"/>
  <c r="P508" i="1"/>
  <c r="M508" i="1"/>
  <c r="Q508" i="1"/>
  <c r="L508" i="1"/>
  <c r="N500" i="1"/>
  <c r="O500" i="1"/>
  <c r="M500" i="1"/>
  <c r="P500" i="1"/>
  <c r="Q500" i="1"/>
  <c r="L500" i="1"/>
  <c r="N492" i="1"/>
  <c r="O492" i="1"/>
  <c r="P492" i="1"/>
  <c r="M492" i="1"/>
  <c r="Q492" i="1"/>
  <c r="L492" i="1"/>
  <c r="N484" i="1"/>
  <c r="O484" i="1"/>
  <c r="M484" i="1"/>
  <c r="P484" i="1"/>
  <c r="Q484" i="1"/>
  <c r="L484" i="1"/>
  <c r="N476" i="1"/>
  <c r="O476" i="1"/>
  <c r="P476" i="1"/>
  <c r="M476" i="1"/>
  <c r="Q476" i="1"/>
  <c r="L476" i="1"/>
  <c r="N468" i="1"/>
  <c r="O468" i="1"/>
  <c r="M468" i="1"/>
  <c r="P468" i="1"/>
  <c r="Q468" i="1"/>
  <c r="L468" i="1"/>
  <c r="N460" i="1"/>
  <c r="O460" i="1"/>
  <c r="P460" i="1"/>
  <c r="M460" i="1"/>
  <c r="Q460" i="1"/>
  <c r="L460" i="1"/>
  <c r="N452" i="1"/>
  <c r="O452" i="1"/>
  <c r="M452" i="1"/>
  <c r="P452" i="1"/>
  <c r="Q452" i="1"/>
  <c r="L452" i="1"/>
  <c r="N444" i="1"/>
  <c r="O444" i="1"/>
  <c r="P444" i="1"/>
  <c r="M444" i="1"/>
  <c r="Q444" i="1"/>
  <c r="L444" i="1"/>
  <c r="N436" i="1"/>
  <c r="O436" i="1"/>
  <c r="M436" i="1"/>
  <c r="P436" i="1"/>
  <c r="Q436" i="1"/>
  <c r="L436" i="1"/>
  <c r="N428" i="1"/>
  <c r="O428" i="1"/>
  <c r="P428" i="1"/>
  <c r="M428" i="1"/>
  <c r="Q428" i="1"/>
  <c r="L428" i="1"/>
  <c r="N420" i="1"/>
  <c r="O420" i="1"/>
  <c r="P420" i="1"/>
  <c r="Q420" i="1"/>
  <c r="M420" i="1"/>
  <c r="L420" i="1"/>
  <c r="N412" i="1"/>
  <c r="O412" i="1"/>
  <c r="P412" i="1"/>
  <c r="Q412" i="1"/>
  <c r="M412" i="1"/>
  <c r="L412" i="1"/>
  <c r="N404" i="1"/>
  <c r="O404" i="1"/>
  <c r="P404" i="1"/>
  <c r="Q404" i="1"/>
  <c r="M404" i="1"/>
  <c r="L404" i="1"/>
  <c r="P396" i="1"/>
  <c r="Q396" i="1"/>
  <c r="N396" i="1"/>
  <c r="O396" i="1"/>
  <c r="M396" i="1"/>
  <c r="L396" i="1"/>
  <c r="P388" i="1"/>
  <c r="Q388" i="1"/>
  <c r="N388" i="1"/>
  <c r="O388" i="1"/>
  <c r="M388" i="1"/>
  <c r="L388" i="1"/>
  <c r="P380" i="1"/>
  <c r="Q380" i="1"/>
  <c r="N380" i="1"/>
  <c r="O380" i="1"/>
  <c r="M380" i="1"/>
  <c r="L380" i="1"/>
  <c r="P372" i="1"/>
  <c r="Q372" i="1"/>
  <c r="N372" i="1"/>
  <c r="O372" i="1"/>
  <c r="M372" i="1"/>
  <c r="L372" i="1"/>
  <c r="P364" i="1"/>
  <c r="Q364" i="1"/>
  <c r="N364" i="1"/>
  <c r="O364" i="1"/>
  <c r="M364" i="1"/>
  <c r="L364" i="1"/>
  <c r="P356" i="1"/>
  <c r="Q356" i="1"/>
  <c r="N356" i="1"/>
  <c r="O356" i="1"/>
  <c r="M356" i="1"/>
  <c r="L356" i="1"/>
  <c r="P348" i="1"/>
  <c r="Q348" i="1"/>
  <c r="N348" i="1"/>
  <c r="O348" i="1"/>
  <c r="M348" i="1"/>
  <c r="L348" i="1"/>
  <c r="P340" i="1"/>
  <c r="Q340" i="1"/>
  <c r="N340" i="1"/>
  <c r="O340" i="1"/>
  <c r="M340" i="1"/>
  <c r="L340" i="1"/>
  <c r="P332" i="1"/>
  <c r="Q332" i="1"/>
  <c r="N332" i="1"/>
  <c r="O332" i="1"/>
  <c r="M332" i="1"/>
  <c r="L332" i="1"/>
  <c r="P324" i="1"/>
  <c r="Q324" i="1"/>
  <c r="N324" i="1"/>
  <c r="O324" i="1"/>
  <c r="M324" i="1"/>
  <c r="L324" i="1"/>
  <c r="P316" i="1"/>
  <c r="Q316" i="1"/>
  <c r="N316" i="1"/>
  <c r="O316" i="1"/>
  <c r="M316" i="1"/>
  <c r="L316" i="1"/>
  <c r="P308" i="1"/>
  <c r="Q308" i="1"/>
  <c r="N308" i="1"/>
  <c r="O308" i="1"/>
  <c r="M308" i="1"/>
  <c r="L308" i="1"/>
  <c r="P300" i="1"/>
  <c r="Q300" i="1"/>
  <c r="N300" i="1"/>
  <c r="O300" i="1"/>
  <c r="M300" i="1"/>
  <c r="L300" i="1"/>
  <c r="P292" i="1"/>
  <c r="Q292" i="1"/>
  <c r="N292" i="1"/>
  <c r="O292" i="1"/>
  <c r="M292" i="1"/>
  <c r="L292" i="1"/>
  <c r="P284" i="1"/>
  <c r="Q284" i="1"/>
  <c r="N284" i="1"/>
  <c r="O284" i="1"/>
  <c r="M284" i="1"/>
  <c r="L284" i="1"/>
  <c r="P276" i="1"/>
  <c r="Q276" i="1"/>
  <c r="N276" i="1"/>
  <c r="O276" i="1"/>
  <c r="M276" i="1"/>
  <c r="L276" i="1"/>
  <c r="P268" i="1"/>
  <c r="Q268" i="1"/>
  <c r="N268" i="1"/>
  <c r="O268" i="1"/>
  <c r="M268" i="1"/>
  <c r="L268" i="1"/>
  <c r="P260" i="1"/>
  <c r="Q260" i="1"/>
  <c r="N260" i="1"/>
  <c r="O260" i="1"/>
  <c r="M260" i="1"/>
  <c r="L260" i="1"/>
  <c r="P252" i="1"/>
  <c r="Q252" i="1"/>
  <c r="N252" i="1"/>
  <c r="O252" i="1"/>
  <c r="M252" i="1"/>
  <c r="L252" i="1"/>
  <c r="P244" i="1"/>
  <c r="Q244" i="1"/>
  <c r="N244" i="1"/>
  <c r="O244" i="1"/>
  <c r="M244" i="1"/>
  <c r="L244" i="1"/>
  <c r="P236" i="1"/>
  <c r="Q236" i="1"/>
  <c r="N236" i="1"/>
  <c r="O236" i="1"/>
  <c r="M236" i="1"/>
  <c r="L236" i="1"/>
  <c r="P228" i="1"/>
  <c r="Q228" i="1"/>
  <c r="N228" i="1"/>
  <c r="O228" i="1"/>
  <c r="M228" i="1"/>
  <c r="L228" i="1"/>
  <c r="P220" i="1"/>
  <c r="Q220" i="1"/>
  <c r="N220" i="1"/>
  <c r="O220" i="1"/>
  <c r="M220" i="1"/>
  <c r="L220" i="1"/>
  <c r="P212" i="1"/>
  <c r="Q212" i="1"/>
  <c r="N212" i="1"/>
  <c r="O212" i="1"/>
  <c r="M212" i="1"/>
  <c r="L212" i="1"/>
  <c r="P204" i="1"/>
  <c r="Q204" i="1"/>
  <c r="N204" i="1"/>
  <c r="O204" i="1"/>
  <c r="M204" i="1"/>
  <c r="L204" i="1"/>
  <c r="P196" i="1"/>
  <c r="Q196" i="1"/>
  <c r="N196" i="1"/>
  <c r="O196" i="1"/>
  <c r="M196" i="1"/>
  <c r="L196" i="1"/>
  <c r="P188" i="1"/>
  <c r="Q188" i="1"/>
  <c r="N188" i="1"/>
  <c r="O188" i="1"/>
  <c r="M188" i="1"/>
  <c r="L188" i="1"/>
  <c r="P180" i="1"/>
  <c r="Q180" i="1"/>
  <c r="N180" i="1"/>
  <c r="O180" i="1"/>
  <c r="M180" i="1"/>
  <c r="L180" i="1"/>
  <c r="P172" i="1"/>
  <c r="Q172" i="1"/>
  <c r="N172" i="1"/>
  <c r="O172" i="1"/>
  <c r="M172" i="1"/>
  <c r="L172" i="1"/>
  <c r="P162" i="1"/>
  <c r="Q162" i="1"/>
  <c r="N162" i="1"/>
  <c r="O162" i="1"/>
  <c r="M162" i="1"/>
  <c r="K162" i="1"/>
  <c r="L162" i="1"/>
  <c r="P154" i="1"/>
  <c r="Q154" i="1"/>
  <c r="N154" i="1"/>
  <c r="O154" i="1"/>
  <c r="M154" i="1"/>
  <c r="K154" i="1"/>
  <c r="L154" i="1"/>
  <c r="P146" i="1"/>
  <c r="Q146" i="1"/>
  <c r="N146" i="1"/>
  <c r="O146" i="1"/>
  <c r="M146" i="1"/>
  <c r="K146" i="1"/>
  <c r="L146" i="1"/>
  <c r="P138" i="1"/>
  <c r="Q138" i="1"/>
  <c r="N138" i="1"/>
  <c r="O138" i="1"/>
  <c r="M138" i="1"/>
  <c r="K138" i="1"/>
  <c r="L138" i="1"/>
  <c r="P130" i="1"/>
  <c r="Q130" i="1"/>
  <c r="N130" i="1"/>
  <c r="O130" i="1"/>
  <c r="M130" i="1"/>
  <c r="K130" i="1"/>
  <c r="L130" i="1"/>
  <c r="P122" i="1"/>
  <c r="Q122" i="1"/>
  <c r="N122" i="1"/>
  <c r="O122" i="1"/>
  <c r="M122" i="1"/>
  <c r="K122" i="1"/>
  <c r="L122" i="1"/>
  <c r="P114" i="1"/>
  <c r="Q114" i="1"/>
  <c r="N114" i="1"/>
  <c r="O114" i="1"/>
  <c r="M114" i="1"/>
  <c r="K114" i="1"/>
  <c r="L114" i="1"/>
  <c r="P106" i="1"/>
  <c r="Q106" i="1"/>
  <c r="N106" i="1"/>
  <c r="O106" i="1"/>
  <c r="M106" i="1"/>
  <c r="K106" i="1"/>
  <c r="L106" i="1"/>
  <c r="P98" i="1"/>
  <c r="Q98" i="1"/>
  <c r="N98" i="1"/>
  <c r="O98" i="1"/>
  <c r="M98" i="1"/>
  <c r="K98" i="1"/>
  <c r="L98" i="1"/>
  <c r="P90" i="1"/>
  <c r="Q90" i="1"/>
  <c r="N90" i="1"/>
  <c r="O90" i="1"/>
  <c r="M90" i="1"/>
  <c r="K90" i="1"/>
  <c r="L90" i="1"/>
  <c r="P82" i="1"/>
  <c r="Q82" i="1"/>
  <c r="N82" i="1"/>
  <c r="O82" i="1"/>
  <c r="M82" i="1"/>
  <c r="K82" i="1"/>
  <c r="L82" i="1"/>
  <c r="P74" i="1"/>
  <c r="Q74" i="1"/>
  <c r="N74" i="1"/>
  <c r="O74" i="1"/>
  <c r="M74" i="1"/>
  <c r="K74" i="1"/>
  <c r="L74" i="1"/>
  <c r="P66" i="1"/>
  <c r="Q66" i="1"/>
  <c r="N66" i="1"/>
  <c r="O66" i="1"/>
  <c r="M66" i="1"/>
  <c r="K66" i="1"/>
  <c r="L66" i="1"/>
  <c r="P58" i="1"/>
  <c r="Q58" i="1"/>
  <c r="N58" i="1"/>
  <c r="O58" i="1"/>
  <c r="M58" i="1"/>
  <c r="K58" i="1"/>
  <c r="L58" i="1"/>
  <c r="P50" i="1"/>
  <c r="Q50" i="1"/>
  <c r="N50" i="1"/>
  <c r="O50" i="1"/>
  <c r="M50" i="1"/>
  <c r="K50" i="1"/>
  <c r="L50" i="1"/>
  <c r="P42" i="1"/>
  <c r="Q42" i="1"/>
  <c r="N42" i="1"/>
  <c r="O42" i="1"/>
  <c r="M42" i="1"/>
  <c r="K42" i="1"/>
  <c r="L42" i="1"/>
  <c r="P34" i="1"/>
  <c r="Q34" i="1"/>
  <c r="N34" i="1"/>
  <c r="O34" i="1"/>
  <c r="M34" i="1"/>
  <c r="K34" i="1"/>
  <c r="L34" i="1"/>
  <c r="P26" i="1"/>
  <c r="Q26" i="1"/>
  <c r="N26" i="1"/>
  <c r="O26" i="1"/>
  <c r="M26" i="1"/>
  <c r="K26" i="1"/>
  <c r="L26" i="1"/>
  <c r="P18" i="1"/>
  <c r="Q18" i="1"/>
  <c r="N18" i="1"/>
  <c r="O18" i="1"/>
  <c r="M18" i="1"/>
  <c r="K18" i="1"/>
  <c r="L18" i="1"/>
  <c r="P10" i="1"/>
  <c r="Q10" i="1"/>
  <c r="N10" i="1"/>
  <c r="O10" i="1"/>
  <c r="M10" i="1"/>
  <c r="K10" i="1"/>
  <c r="L10" i="1"/>
  <c r="U681" i="1"/>
  <c r="V681" i="1"/>
  <c r="W681" i="1"/>
  <c r="U674" i="1"/>
  <c r="V674" i="1"/>
  <c r="W674" i="1"/>
  <c r="U666" i="1"/>
  <c r="V666" i="1"/>
  <c r="W666" i="1"/>
  <c r="U658" i="1"/>
  <c r="V658" i="1"/>
  <c r="W658" i="1"/>
  <c r="U650" i="1"/>
  <c r="V650" i="1"/>
  <c r="W650" i="1"/>
  <c r="U642" i="1"/>
  <c r="V642" i="1"/>
  <c r="W642" i="1"/>
  <c r="U634" i="1"/>
  <c r="V634" i="1"/>
  <c r="W634" i="1"/>
  <c r="U626" i="1"/>
  <c r="V626" i="1"/>
  <c r="W626" i="1"/>
  <c r="U618" i="1"/>
  <c r="V618" i="1"/>
  <c r="W618" i="1"/>
  <c r="U610" i="1"/>
  <c r="V610" i="1"/>
  <c r="W610" i="1"/>
  <c r="U602" i="1"/>
  <c r="V602" i="1"/>
  <c r="W602" i="1"/>
  <c r="U594" i="1"/>
  <c r="V594" i="1"/>
  <c r="W594" i="1"/>
  <c r="U586" i="1"/>
  <c r="V586" i="1"/>
  <c r="W586" i="1"/>
  <c r="U578" i="1"/>
  <c r="V578" i="1"/>
  <c r="W578" i="1"/>
  <c r="U570" i="1"/>
  <c r="V570" i="1"/>
  <c r="W570" i="1"/>
  <c r="U562" i="1"/>
  <c r="V562" i="1"/>
  <c r="W562" i="1"/>
  <c r="U554" i="1"/>
  <c r="V554" i="1"/>
  <c r="W554" i="1"/>
  <c r="U546" i="1"/>
  <c r="V546" i="1"/>
  <c r="W546" i="1"/>
  <c r="U538" i="1"/>
  <c r="V538" i="1"/>
  <c r="W538" i="1"/>
  <c r="U530" i="1"/>
  <c r="V530" i="1"/>
  <c r="W530" i="1"/>
  <c r="U522" i="1"/>
  <c r="V522" i="1"/>
  <c r="W522" i="1"/>
  <c r="U514" i="1"/>
  <c r="V514" i="1"/>
  <c r="W514" i="1"/>
  <c r="U506" i="1"/>
  <c r="V506" i="1"/>
  <c r="W506" i="1"/>
  <c r="U498" i="1"/>
  <c r="V498" i="1"/>
  <c r="W498" i="1"/>
  <c r="U490" i="1"/>
  <c r="V490" i="1"/>
  <c r="W490" i="1"/>
  <c r="U482" i="1"/>
  <c r="V482" i="1"/>
  <c r="W482" i="1"/>
  <c r="U474" i="1"/>
  <c r="V474" i="1"/>
  <c r="W474" i="1"/>
  <c r="U466" i="1"/>
  <c r="V466" i="1"/>
  <c r="W466" i="1"/>
  <c r="U458" i="1"/>
  <c r="V458" i="1"/>
  <c r="W458" i="1"/>
  <c r="U450" i="1"/>
  <c r="V450" i="1"/>
  <c r="W450" i="1"/>
  <c r="U442" i="1"/>
  <c r="V442" i="1"/>
  <c r="W442" i="1"/>
  <c r="U434" i="1"/>
  <c r="V434" i="1"/>
  <c r="W434" i="1"/>
  <c r="U426" i="1"/>
  <c r="V426" i="1"/>
  <c r="W426" i="1"/>
  <c r="U418" i="1"/>
  <c r="V418" i="1"/>
  <c r="W418" i="1"/>
  <c r="U410" i="1"/>
  <c r="V410" i="1"/>
  <c r="W410" i="1"/>
  <c r="U402" i="1"/>
  <c r="V402" i="1"/>
  <c r="W402" i="1"/>
  <c r="U394" i="1"/>
  <c r="V394" i="1"/>
  <c r="W394" i="1"/>
  <c r="U386" i="1"/>
  <c r="V386" i="1"/>
  <c r="W386" i="1"/>
  <c r="U378" i="1"/>
  <c r="V378" i="1"/>
  <c r="W378" i="1"/>
  <c r="U370" i="1"/>
  <c r="V370" i="1"/>
  <c r="W370" i="1"/>
  <c r="U362" i="1"/>
  <c r="V362" i="1"/>
  <c r="W362" i="1"/>
  <c r="U354" i="1"/>
  <c r="V354" i="1"/>
  <c r="W354" i="1"/>
  <c r="U346" i="1"/>
  <c r="V346" i="1"/>
  <c r="W346" i="1"/>
  <c r="U338" i="1"/>
  <c r="V338" i="1"/>
  <c r="W338" i="1"/>
  <c r="U330" i="1"/>
  <c r="V330" i="1"/>
  <c r="W330" i="1"/>
  <c r="U322" i="1"/>
  <c r="V322" i="1"/>
  <c r="W322" i="1"/>
  <c r="U314" i="1"/>
  <c r="V314" i="1"/>
  <c r="W314" i="1"/>
  <c r="U306" i="1"/>
  <c r="V306" i="1"/>
  <c r="W306" i="1"/>
  <c r="U298" i="1"/>
  <c r="V298" i="1"/>
  <c r="W298" i="1"/>
  <c r="U290" i="1"/>
  <c r="V290" i="1"/>
  <c r="W290" i="1"/>
  <c r="U282" i="1"/>
  <c r="V282" i="1"/>
  <c r="W282" i="1"/>
  <c r="U274" i="1"/>
  <c r="V274" i="1"/>
  <c r="W274" i="1"/>
  <c r="U266" i="1"/>
  <c r="V266" i="1"/>
  <c r="W266" i="1"/>
  <c r="U258" i="1"/>
  <c r="V258" i="1"/>
  <c r="W258" i="1"/>
  <c r="U250" i="1"/>
  <c r="V250" i="1"/>
  <c r="W250" i="1"/>
  <c r="U242" i="1"/>
  <c r="V242" i="1"/>
  <c r="W242" i="1"/>
  <c r="U234" i="1"/>
  <c r="V234" i="1"/>
  <c r="W234" i="1"/>
  <c r="U226" i="1"/>
  <c r="V226" i="1"/>
  <c r="W226" i="1"/>
  <c r="U218" i="1"/>
  <c r="V218" i="1"/>
  <c r="W218" i="1"/>
  <c r="U210" i="1"/>
  <c r="V210" i="1"/>
  <c r="W210" i="1"/>
  <c r="U202" i="1"/>
  <c r="V202" i="1"/>
  <c r="W202" i="1"/>
  <c r="U194" i="1"/>
  <c r="V194" i="1"/>
  <c r="W194" i="1"/>
  <c r="U186" i="1"/>
  <c r="V186" i="1"/>
  <c r="W186" i="1"/>
  <c r="U178" i="1"/>
  <c r="V178" i="1"/>
  <c r="W178" i="1"/>
  <c r="U170" i="1"/>
  <c r="V170" i="1"/>
  <c r="W170" i="1"/>
  <c r="U160" i="1"/>
  <c r="V160" i="1"/>
  <c r="W160" i="1"/>
  <c r="U152" i="1"/>
  <c r="V152" i="1"/>
  <c r="W152" i="1"/>
  <c r="U144" i="1"/>
  <c r="V144" i="1"/>
  <c r="W144" i="1"/>
  <c r="U136" i="1"/>
  <c r="V136" i="1"/>
  <c r="W136" i="1"/>
  <c r="U128" i="1"/>
  <c r="V128" i="1"/>
  <c r="W128" i="1"/>
  <c r="U120" i="1"/>
  <c r="V120" i="1"/>
  <c r="W120" i="1"/>
  <c r="U112" i="1"/>
  <c r="V112" i="1"/>
  <c r="W112" i="1"/>
  <c r="U104" i="1"/>
  <c r="V104" i="1"/>
  <c r="W104" i="1"/>
  <c r="U96" i="1"/>
  <c r="V96" i="1"/>
  <c r="W96" i="1"/>
  <c r="U88" i="1"/>
  <c r="V88" i="1"/>
  <c r="W88" i="1"/>
  <c r="U80" i="1"/>
  <c r="V80" i="1"/>
  <c r="W80" i="1"/>
  <c r="U72" i="1"/>
  <c r="V72" i="1"/>
  <c r="W72" i="1"/>
  <c r="U64" i="1"/>
  <c r="V64" i="1"/>
  <c r="W64" i="1"/>
  <c r="U56" i="1"/>
  <c r="V56" i="1"/>
  <c r="W56" i="1"/>
  <c r="U48" i="1"/>
  <c r="V48" i="1"/>
  <c r="W48" i="1"/>
  <c r="U40" i="1"/>
  <c r="V40" i="1"/>
  <c r="W40" i="1"/>
  <c r="U32" i="1"/>
  <c r="V32" i="1"/>
  <c r="W32" i="1"/>
  <c r="U24" i="1"/>
  <c r="V24" i="1"/>
  <c r="W24" i="1"/>
  <c r="U16" i="1"/>
  <c r="V16" i="1"/>
  <c r="W16" i="1"/>
  <c r="U8" i="1"/>
  <c r="V8" i="1"/>
  <c r="W8" i="1"/>
  <c r="K680" i="1"/>
  <c r="K664" i="1"/>
  <c r="K624" i="1"/>
  <c r="K616" i="1"/>
  <c r="K600" i="1"/>
  <c r="K592" i="1"/>
  <c r="K576" i="1"/>
  <c r="K536" i="1"/>
  <c r="K528" i="1"/>
  <c r="K512" i="1"/>
  <c r="K472" i="1"/>
  <c r="K464" i="1"/>
  <c r="K448" i="1"/>
  <c r="K416" i="1"/>
  <c r="K408" i="1"/>
  <c r="K400" i="1"/>
  <c r="K384" i="1"/>
  <c r="K344" i="1"/>
  <c r="K336" i="1"/>
  <c r="K320" i="1"/>
  <c r="K280" i="1"/>
  <c r="K272" i="1"/>
  <c r="K256" i="1"/>
  <c r="K216" i="1"/>
  <c r="K208" i="1"/>
  <c r="K192" i="1"/>
  <c r="M679" i="1"/>
  <c r="M615" i="1"/>
  <c r="M343" i="1"/>
  <c r="N634" i="1"/>
  <c r="O634" i="1"/>
  <c r="P634" i="1"/>
  <c r="Q634" i="1"/>
  <c r="M634" i="1"/>
  <c r="L634" i="1"/>
  <c r="N554" i="1"/>
  <c r="O554" i="1"/>
  <c r="Q554" i="1"/>
  <c r="M554" i="1"/>
  <c r="P554" i="1"/>
  <c r="L554" i="1"/>
  <c r="N498" i="1"/>
  <c r="O498" i="1"/>
  <c r="M498" i="1"/>
  <c r="P498" i="1"/>
  <c r="Q498" i="1"/>
  <c r="L498" i="1"/>
  <c r="N442" i="1"/>
  <c r="O442" i="1"/>
  <c r="Q442" i="1"/>
  <c r="M442" i="1"/>
  <c r="P442" i="1"/>
  <c r="L442" i="1"/>
  <c r="P386" i="1"/>
  <c r="Q386" i="1"/>
  <c r="N386" i="1"/>
  <c r="O386" i="1"/>
  <c r="M386" i="1"/>
  <c r="L386" i="1"/>
  <c r="P338" i="1"/>
  <c r="Q338" i="1"/>
  <c r="N338" i="1"/>
  <c r="O338" i="1"/>
  <c r="M338" i="1"/>
  <c r="L338" i="1"/>
  <c r="P274" i="1"/>
  <c r="Q274" i="1"/>
  <c r="N274" i="1"/>
  <c r="O274" i="1"/>
  <c r="M274" i="1"/>
  <c r="L274" i="1"/>
  <c r="P226" i="1"/>
  <c r="Q226" i="1"/>
  <c r="N226" i="1"/>
  <c r="O226" i="1"/>
  <c r="M226" i="1"/>
  <c r="L226" i="1"/>
  <c r="P170" i="1"/>
  <c r="Q170" i="1"/>
  <c r="N170" i="1"/>
  <c r="O170" i="1"/>
  <c r="M170" i="1"/>
  <c r="L170" i="1"/>
  <c r="P96" i="1"/>
  <c r="Q96" i="1"/>
  <c r="N96" i="1"/>
  <c r="O96" i="1"/>
  <c r="M96" i="1"/>
  <c r="K96" i="1"/>
  <c r="L96" i="1"/>
  <c r="P8" i="1"/>
  <c r="Q8" i="1"/>
  <c r="N8" i="1"/>
  <c r="O8" i="1"/>
  <c r="M8" i="1"/>
  <c r="K8" i="1"/>
  <c r="L8" i="1"/>
  <c r="U656" i="1"/>
  <c r="V656" i="1"/>
  <c r="W656" i="1"/>
  <c r="U600" i="1"/>
  <c r="V600" i="1"/>
  <c r="W600" i="1"/>
  <c r="U576" i="1"/>
  <c r="V576" i="1"/>
  <c r="W576" i="1"/>
  <c r="U504" i="1"/>
  <c r="V504" i="1"/>
  <c r="W504" i="1"/>
  <c r="U456" i="1"/>
  <c r="V456" i="1"/>
  <c r="W456" i="1"/>
  <c r="U400" i="1"/>
  <c r="V400" i="1"/>
  <c r="W400" i="1"/>
  <c r="U336" i="1"/>
  <c r="V336" i="1"/>
  <c r="W336" i="1"/>
  <c r="U280" i="1"/>
  <c r="V280" i="1"/>
  <c r="W280" i="1"/>
  <c r="U200" i="1"/>
  <c r="V200" i="1"/>
  <c r="W200" i="1"/>
  <c r="P2" i="1"/>
  <c r="O2" i="1"/>
  <c r="N2" i="1"/>
  <c r="Q2" i="1"/>
  <c r="L2" i="1"/>
  <c r="M2" i="1"/>
  <c r="O675" i="1"/>
  <c r="P675" i="1"/>
  <c r="Q675" i="1"/>
  <c r="N675" i="1"/>
  <c r="L675" i="1"/>
  <c r="M675" i="1"/>
  <c r="O667" i="1"/>
  <c r="P667" i="1"/>
  <c r="Q667" i="1"/>
  <c r="N667" i="1"/>
  <c r="L667" i="1"/>
  <c r="M667" i="1"/>
  <c r="N659" i="1"/>
  <c r="O659" i="1"/>
  <c r="P659" i="1"/>
  <c r="Q659" i="1"/>
  <c r="L659" i="1"/>
  <c r="M659" i="1"/>
  <c r="Q651" i="1"/>
  <c r="N651" i="1"/>
  <c r="O651" i="1"/>
  <c r="P651" i="1"/>
  <c r="L651" i="1"/>
  <c r="M651" i="1"/>
  <c r="Q643" i="1"/>
  <c r="N643" i="1"/>
  <c r="O643" i="1"/>
  <c r="P643" i="1"/>
  <c r="L643" i="1"/>
  <c r="M643" i="1"/>
  <c r="Q635" i="1"/>
  <c r="N635" i="1"/>
  <c r="O635" i="1"/>
  <c r="L635" i="1"/>
  <c r="M635" i="1"/>
  <c r="Q627" i="1"/>
  <c r="N627" i="1"/>
  <c r="O627" i="1"/>
  <c r="P627" i="1"/>
  <c r="L627" i="1"/>
  <c r="M627" i="1"/>
  <c r="Q619" i="1"/>
  <c r="N619" i="1"/>
  <c r="O619" i="1"/>
  <c r="L619" i="1"/>
  <c r="M619" i="1"/>
  <c r="P619" i="1"/>
  <c r="Q611" i="1"/>
  <c r="N611" i="1"/>
  <c r="O611" i="1"/>
  <c r="P611" i="1"/>
  <c r="L611" i="1"/>
  <c r="M611" i="1"/>
  <c r="Q603" i="1"/>
  <c r="N603" i="1"/>
  <c r="O603" i="1"/>
  <c r="L603" i="1"/>
  <c r="M603" i="1"/>
  <c r="P603" i="1"/>
  <c r="Q595" i="1"/>
  <c r="N595" i="1"/>
  <c r="O595" i="1"/>
  <c r="M595" i="1"/>
  <c r="L595" i="1"/>
  <c r="P595" i="1"/>
  <c r="Q587" i="1"/>
  <c r="N587" i="1"/>
  <c r="O587" i="1"/>
  <c r="P587" i="1"/>
  <c r="M587" i="1"/>
  <c r="L587" i="1"/>
  <c r="Q579" i="1"/>
  <c r="N579" i="1"/>
  <c r="O579" i="1"/>
  <c r="M579" i="1"/>
  <c r="L579" i="1"/>
  <c r="P579" i="1"/>
  <c r="Q571" i="1"/>
  <c r="N571" i="1"/>
  <c r="O571" i="1"/>
  <c r="P571" i="1"/>
  <c r="M571" i="1"/>
  <c r="L571" i="1"/>
  <c r="Q563" i="1"/>
  <c r="N563" i="1"/>
  <c r="O563" i="1"/>
  <c r="M563" i="1"/>
  <c r="P563" i="1"/>
  <c r="L563" i="1"/>
  <c r="Q555" i="1"/>
  <c r="N555" i="1"/>
  <c r="O555" i="1"/>
  <c r="P555" i="1"/>
  <c r="M555" i="1"/>
  <c r="L555" i="1"/>
  <c r="Q547" i="1"/>
  <c r="N547" i="1"/>
  <c r="O547" i="1"/>
  <c r="M547" i="1"/>
  <c r="L547" i="1"/>
  <c r="Q539" i="1"/>
  <c r="N539" i="1"/>
  <c r="O539" i="1"/>
  <c r="P539" i="1"/>
  <c r="M539" i="1"/>
  <c r="L539" i="1"/>
  <c r="Q531" i="1"/>
  <c r="N531" i="1"/>
  <c r="O531" i="1"/>
  <c r="M531" i="1"/>
  <c r="L531" i="1"/>
  <c r="P531" i="1"/>
  <c r="Q523" i="1"/>
  <c r="N523" i="1"/>
  <c r="O523" i="1"/>
  <c r="P523" i="1"/>
  <c r="M523" i="1"/>
  <c r="L523" i="1"/>
  <c r="Q515" i="1"/>
  <c r="N515" i="1"/>
  <c r="O515" i="1"/>
  <c r="M515" i="1"/>
  <c r="L515" i="1"/>
  <c r="P515" i="1"/>
  <c r="Q507" i="1"/>
  <c r="N507" i="1"/>
  <c r="O507" i="1"/>
  <c r="P507" i="1"/>
  <c r="M507" i="1"/>
  <c r="L507" i="1"/>
  <c r="Q499" i="1"/>
  <c r="N499" i="1"/>
  <c r="O499" i="1"/>
  <c r="M499" i="1"/>
  <c r="L499" i="1"/>
  <c r="P499" i="1"/>
  <c r="Q491" i="1"/>
  <c r="N491" i="1"/>
  <c r="O491" i="1"/>
  <c r="P491" i="1"/>
  <c r="M491" i="1"/>
  <c r="L491" i="1"/>
  <c r="Q483" i="1"/>
  <c r="N483" i="1"/>
  <c r="O483" i="1"/>
  <c r="M483" i="1"/>
  <c r="L483" i="1"/>
  <c r="P483" i="1"/>
  <c r="Q475" i="1"/>
  <c r="N475" i="1"/>
  <c r="O475" i="1"/>
  <c r="P475" i="1"/>
  <c r="M475" i="1"/>
  <c r="L475" i="1"/>
  <c r="Q467" i="1"/>
  <c r="N467" i="1"/>
  <c r="O467" i="1"/>
  <c r="M467" i="1"/>
  <c r="L467" i="1"/>
  <c r="P467" i="1"/>
  <c r="Q459" i="1"/>
  <c r="N459" i="1"/>
  <c r="O459" i="1"/>
  <c r="P459" i="1"/>
  <c r="M459" i="1"/>
  <c r="L459" i="1"/>
  <c r="Q451" i="1"/>
  <c r="N451" i="1"/>
  <c r="O451" i="1"/>
  <c r="M451" i="1"/>
  <c r="L451" i="1"/>
  <c r="P451" i="1"/>
  <c r="Q443" i="1"/>
  <c r="N443" i="1"/>
  <c r="O443" i="1"/>
  <c r="P443" i="1"/>
  <c r="M443" i="1"/>
  <c r="L443" i="1"/>
  <c r="Q435" i="1"/>
  <c r="N435" i="1"/>
  <c r="O435" i="1"/>
  <c r="M435" i="1"/>
  <c r="P435" i="1"/>
  <c r="L435" i="1"/>
  <c r="Q427" i="1"/>
  <c r="N427" i="1"/>
  <c r="O427" i="1"/>
  <c r="P427" i="1"/>
  <c r="M427" i="1"/>
  <c r="L427" i="1"/>
  <c r="P419" i="1"/>
  <c r="Q419" i="1"/>
  <c r="N419" i="1"/>
  <c r="O419" i="1"/>
  <c r="M419" i="1"/>
  <c r="L419" i="1"/>
  <c r="P411" i="1"/>
  <c r="Q411" i="1"/>
  <c r="N411" i="1"/>
  <c r="O411" i="1"/>
  <c r="M411" i="1"/>
  <c r="L411" i="1"/>
  <c r="N403" i="1"/>
  <c r="O403" i="1"/>
  <c r="P403" i="1"/>
  <c r="Q403" i="1"/>
  <c r="M403" i="1"/>
  <c r="L403" i="1"/>
  <c r="N395" i="1"/>
  <c r="O395" i="1"/>
  <c r="P395" i="1"/>
  <c r="M395" i="1"/>
  <c r="Q395" i="1"/>
  <c r="L395" i="1"/>
  <c r="N387" i="1"/>
  <c r="O387" i="1"/>
  <c r="P387" i="1"/>
  <c r="Q387" i="1"/>
  <c r="M387" i="1"/>
  <c r="L387" i="1"/>
  <c r="N379" i="1"/>
  <c r="O379" i="1"/>
  <c r="P379" i="1"/>
  <c r="M379" i="1"/>
  <c r="L379" i="1"/>
  <c r="Q379" i="1"/>
  <c r="N371" i="1"/>
  <c r="O371" i="1"/>
  <c r="P371" i="1"/>
  <c r="Q371" i="1"/>
  <c r="M371" i="1"/>
  <c r="L371" i="1"/>
  <c r="N363" i="1"/>
  <c r="O363" i="1"/>
  <c r="P363" i="1"/>
  <c r="M363" i="1"/>
  <c r="Q363" i="1"/>
  <c r="L363" i="1"/>
  <c r="N355" i="1"/>
  <c r="O355" i="1"/>
  <c r="P355" i="1"/>
  <c r="Q355" i="1"/>
  <c r="M355" i="1"/>
  <c r="L355" i="1"/>
  <c r="N347" i="1"/>
  <c r="O347" i="1"/>
  <c r="P347" i="1"/>
  <c r="Q347" i="1"/>
  <c r="M347" i="1"/>
  <c r="L347" i="1"/>
  <c r="N339" i="1"/>
  <c r="O339" i="1"/>
  <c r="P339" i="1"/>
  <c r="Q339" i="1"/>
  <c r="M339" i="1"/>
  <c r="L339" i="1"/>
  <c r="N331" i="1"/>
  <c r="O331" i="1"/>
  <c r="P331" i="1"/>
  <c r="M331" i="1"/>
  <c r="Q331" i="1"/>
  <c r="L331" i="1"/>
  <c r="N323" i="1"/>
  <c r="O323" i="1"/>
  <c r="P323" i="1"/>
  <c r="Q323" i="1"/>
  <c r="M323" i="1"/>
  <c r="L323" i="1"/>
  <c r="N315" i="1"/>
  <c r="O315" i="1"/>
  <c r="P315" i="1"/>
  <c r="M315" i="1"/>
  <c r="L315" i="1"/>
  <c r="Q315" i="1"/>
  <c r="N307" i="1"/>
  <c r="O307" i="1"/>
  <c r="P307" i="1"/>
  <c r="Q307" i="1"/>
  <c r="M307" i="1"/>
  <c r="L307" i="1"/>
  <c r="N299" i="1"/>
  <c r="O299" i="1"/>
  <c r="P299" i="1"/>
  <c r="M299" i="1"/>
  <c r="Q299" i="1"/>
  <c r="L299" i="1"/>
  <c r="N291" i="1"/>
  <c r="O291" i="1"/>
  <c r="P291" i="1"/>
  <c r="Q291" i="1"/>
  <c r="M291" i="1"/>
  <c r="L291" i="1"/>
  <c r="N283" i="1"/>
  <c r="O283" i="1"/>
  <c r="P283" i="1"/>
  <c r="Q283" i="1"/>
  <c r="M283" i="1"/>
  <c r="L283" i="1"/>
  <c r="N275" i="1"/>
  <c r="O275" i="1"/>
  <c r="P275" i="1"/>
  <c r="Q275" i="1"/>
  <c r="M275" i="1"/>
  <c r="L275" i="1"/>
  <c r="N267" i="1"/>
  <c r="O267" i="1"/>
  <c r="P267" i="1"/>
  <c r="M267" i="1"/>
  <c r="Q267" i="1"/>
  <c r="L267" i="1"/>
  <c r="N259" i="1"/>
  <c r="O259" i="1"/>
  <c r="P259" i="1"/>
  <c r="Q259" i="1"/>
  <c r="M259" i="1"/>
  <c r="L259" i="1"/>
  <c r="N251" i="1"/>
  <c r="O251" i="1"/>
  <c r="P251" i="1"/>
  <c r="M251" i="1"/>
  <c r="L251" i="1"/>
  <c r="Q251" i="1"/>
  <c r="N243" i="1"/>
  <c r="O243" i="1"/>
  <c r="P243" i="1"/>
  <c r="Q243" i="1"/>
  <c r="M243" i="1"/>
  <c r="L243" i="1"/>
  <c r="N235" i="1"/>
  <c r="O235" i="1"/>
  <c r="P235" i="1"/>
  <c r="M235" i="1"/>
  <c r="Q235" i="1"/>
  <c r="L235" i="1"/>
  <c r="N227" i="1"/>
  <c r="O227" i="1"/>
  <c r="P227" i="1"/>
  <c r="Q227" i="1"/>
  <c r="M227" i="1"/>
  <c r="L227" i="1"/>
  <c r="N219" i="1"/>
  <c r="O219" i="1"/>
  <c r="P219" i="1"/>
  <c r="Q219" i="1"/>
  <c r="M219" i="1"/>
  <c r="L219" i="1"/>
  <c r="N211" i="1"/>
  <c r="O211" i="1"/>
  <c r="P211" i="1"/>
  <c r="Q211" i="1"/>
  <c r="M211" i="1"/>
  <c r="L211" i="1"/>
  <c r="N203" i="1"/>
  <c r="O203" i="1"/>
  <c r="P203" i="1"/>
  <c r="M203" i="1"/>
  <c r="Q203" i="1"/>
  <c r="L203" i="1"/>
  <c r="N195" i="1"/>
  <c r="O195" i="1"/>
  <c r="P195" i="1"/>
  <c r="Q195" i="1"/>
  <c r="M195" i="1"/>
  <c r="L195" i="1"/>
  <c r="N187" i="1"/>
  <c r="O187" i="1"/>
  <c r="P187" i="1"/>
  <c r="M187" i="1"/>
  <c r="Q187" i="1"/>
  <c r="L187" i="1"/>
  <c r="N179" i="1"/>
  <c r="O179" i="1"/>
  <c r="P179" i="1"/>
  <c r="Q179" i="1"/>
  <c r="M179" i="1"/>
  <c r="L179" i="1"/>
  <c r="N171" i="1"/>
  <c r="O171" i="1"/>
  <c r="P171" i="1"/>
  <c r="M171" i="1"/>
  <c r="Q171" i="1"/>
  <c r="L171" i="1"/>
  <c r="N161" i="1"/>
  <c r="O161" i="1"/>
  <c r="P161" i="1"/>
  <c r="Q161" i="1"/>
  <c r="M161" i="1"/>
  <c r="L161" i="1"/>
  <c r="K161" i="1"/>
  <c r="N153" i="1"/>
  <c r="O153" i="1"/>
  <c r="P153" i="1"/>
  <c r="Q153" i="1"/>
  <c r="M153" i="1"/>
  <c r="L153" i="1"/>
  <c r="K153" i="1"/>
  <c r="N145" i="1"/>
  <c r="O145" i="1"/>
  <c r="P145" i="1"/>
  <c r="Q145" i="1"/>
  <c r="M145" i="1"/>
  <c r="L145" i="1"/>
  <c r="K145" i="1"/>
  <c r="N137" i="1"/>
  <c r="O137" i="1"/>
  <c r="P137" i="1"/>
  <c r="Q137" i="1"/>
  <c r="M137" i="1"/>
  <c r="L137" i="1"/>
  <c r="K137" i="1"/>
  <c r="N129" i="1"/>
  <c r="O129" i="1"/>
  <c r="P129" i="1"/>
  <c r="Q129" i="1"/>
  <c r="M129" i="1"/>
  <c r="L129" i="1"/>
  <c r="K129" i="1"/>
  <c r="N121" i="1"/>
  <c r="O121" i="1"/>
  <c r="P121" i="1"/>
  <c r="Q121" i="1"/>
  <c r="M121" i="1"/>
  <c r="L121" i="1"/>
  <c r="K121" i="1"/>
  <c r="N113" i="1"/>
  <c r="O113" i="1"/>
  <c r="P113" i="1"/>
  <c r="Q113" i="1"/>
  <c r="M113" i="1"/>
  <c r="L113" i="1"/>
  <c r="K113" i="1"/>
  <c r="N105" i="1"/>
  <c r="O105" i="1"/>
  <c r="P105" i="1"/>
  <c r="Q105" i="1"/>
  <c r="M105" i="1"/>
  <c r="L105" i="1"/>
  <c r="K105" i="1"/>
  <c r="N97" i="1"/>
  <c r="O97" i="1"/>
  <c r="P97" i="1"/>
  <c r="Q97" i="1"/>
  <c r="M97" i="1"/>
  <c r="L97" i="1"/>
  <c r="K97" i="1"/>
  <c r="N89" i="1"/>
  <c r="O89" i="1"/>
  <c r="P89" i="1"/>
  <c r="Q89" i="1"/>
  <c r="M89" i="1"/>
  <c r="L89" i="1"/>
  <c r="K89" i="1"/>
  <c r="N81" i="1"/>
  <c r="O81" i="1"/>
  <c r="P81" i="1"/>
  <c r="Q81" i="1"/>
  <c r="M81" i="1"/>
  <c r="L81" i="1"/>
  <c r="K81" i="1"/>
  <c r="N73" i="1"/>
  <c r="O73" i="1"/>
  <c r="P73" i="1"/>
  <c r="Q73" i="1"/>
  <c r="M73" i="1"/>
  <c r="L73" i="1"/>
  <c r="K73" i="1"/>
  <c r="N65" i="1"/>
  <c r="O65" i="1"/>
  <c r="P65" i="1"/>
  <c r="Q65" i="1"/>
  <c r="M65" i="1"/>
  <c r="L65" i="1"/>
  <c r="K65" i="1"/>
  <c r="N57" i="1"/>
  <c r="O57" i="1"/>
  <c r="P57" i="1"/>
  <c r="Q57" i="1"/>
  <c r="M57" i="1"/>
  <c r="L57" i="1"/>
  <c r="K57" i="1"/>
  <c r="N49" i="1"/>
  <c r="O49" i="1"/>
  <c r="P49" i="1"/>
  <c r="Q49" i="1"/>
  <c r="M49" i="1"/>
  <c r="L49" i="1"/>
  <c r="K49" i="1"/>
  <c r="N41" i="1"/>
  <c r="O41" i="1"/>
  <c r="P41" i="1"/>
  <c r="Q41" i="1"/>
  <c r="M41" i="1"/>
  <c r="L41" i="1"/>
  <c r="K41" i="1"/>
  <c r="N33" i="1"/>
  <c r="O33" i="1"/>
  <c r="P33" i="1"/>
  <c r="Q33" i="1"/>
  <c r="M33" i="1"/>
  <c r="L33" i="1"/>
  <c r="K33" i="1"/>
  <c r="N25" i="1"/>
  <c r="O25" i="1"/>
  <c r="P25" i="1"/>
  <c r="Q25" i="1"/>
  <c r="M25" i="1"/>
  <c r="L25" i="1"/>
  <c r="K25" i="1"/>
  <c r="N17" i="1"/>
  <c r="O17" i="1"/>
  <c r="P17" i="1"/>
  <c r="Q17" i="1"/>
  <c r="M17" i="1"/>
  <c r="L17" i="1"/>
  <c r="K17" i="1"/>
  <c r="N9" i="1"/>
  <c r="O9" i="1"/>
  <c r="P9" i="1"/>
  <c r="Q9" i="1"/>
  <c r="M9" i="1"/>
  <c r="L9" i="1"/>
  <c r="K9" i="1"/>
  <c r="U673" i="1"/>
  <c r="V673" i="1"/>
  <c r="W673" i="1"/>
  <c r="U665" i="1"/>
  <c r="V665" i="1"/>
  <c r="W665" i="1"/>
  <c r="U657" i="1"/>
  <c r="V657" i="1"/>
  <c r="W657" i="1"/>
  <c r="U649" i="1"/>
  <c r="V649" i="1"/>
  <c r="W649" i="1"/>
  <c r="U641" i="1"/>
  <c r="V641" i="1"/>
  <c r="W641" i="1"/>
  <c r="U633" i="1"/>
  <c r="V633" i="1"/>
  <c r="W633" i="1"/>
  <c r="U625" i="1"/>
  <c r="V625" i="1"/>
  <c r="W625" i="1"/>
  <c r="U617" i="1"/>
  <c r="V617" i="1"/>
  <c r="W617" i="1"/>
  <c r="U609" i="1"/>
  <c r="V609" i="1"/>
  <c r="W609" i="1"/>
  <c r="U601" i="1"/>
  <c r="V601" i="1"/>
  <c r="W601" i="1"/>
  <c r="U593" i="1"/>
  <c r="V593" i="1"/>
  <c r="W593" i="1"/>
  <c r="U585" i="1"/>
  <c r="V585" i="1"/>
  <c r="W585" i="1"/>
  <c r="U577" i="1"/>
  <c r="V577" i="1"/>
  <c r="W577" i="1"/>
  <c r="U569" i="1"/>
  <c r="W569" i="1"/>
  <c r="V569" i="1"/>
  <c r="U561" i="1"/>
  <c r="V561" i="1"/>
  <c r="W561" i="1"/>
  <c r="U553" i="1"/>
  <c r="V553" i="1"/>
  <c r="W553" i="1"/>
  <c r="U545" i="1"/>
  <c r="V545" i="1"/>
  <c r="W545" i="1"/>
  <c r="U537" i="1"/>
  <c r="V537" i="1"/>
  <c r="W537" i="1"/>
  <c r="U529" i="1"/>
  <c r="V529" i="1"/>
  <c r="W529" i="1"/>
  <c r="U521" i="1"/>
  <c r="W521" i="1"/>
  <c r="V521" i="1"/>
  <c r="U513" i="1"/>
  <c r="W513" i="1"/>
  <c r="V513" i="1"/>
  <c r="U505" i="1"/>
  <c r="W505" i="1"/>
  <c r="V505" i="1"/>
  <c r="U497" i="1"/>
  <c r="W497" i="1"/>
  <c r="V497" i="1"/>
  <c r="U489" i="1"/>
  <c r="W489" i="1"/>
  <c r="V489" i="1"/>
  <c r="U481" i="1"/>
  <c r="W481" i="1"/>
  <c r="V481" i="1"/>
  <c r="U473" i="1"/>
  <c r="W473" i="1"/>
  <c r="V473" i="1"/>
  <c r="U465" i="1"/>
  <c r="V465" i="1"/>
  <c r="W465" i="1"/>
  <c r="U457" i="1"/>
  <c r="W457" i="1"/>
  <c r="V457" i="1"/>
  <c r="U449" i="1"/>
  <c r="W449" i="1"/>
  <c r="V449" i="1"/>
  <c r="U441" i="1"/>
  <c r="W441" i="1"/>
  <c r="V441" i="1"/>
  <c r="U433" i="1"/>
  <c r="W433" i="1"/>
  <c r="V433" i="1"/>
  <c r="U425" i="1"/>
  <c r="W425" i="1"/>
  <c r="V425" i="1"/>
  <c r="U417" i="1"/>
  <c r="W417" i="1"/>
  <c r="V417" i="1"/>
  <c r="U409" i="1"/>
  <c r="W409" i="1"/>
  <c r="V409" i="1"/>
  <c r="U401" i="1"/>
  <c r="V401" i="1"/>
  <c r="W401" i="1"/>
  <c r="U393" i="1"/>
  <c r="W393" i="1"/>
  <c r="V393" i="1"/>
  <c r="U385" i="1"/>
  <c r="W385" i="1"/>
  <c r="V385" i="1"/>
  <c r="U377" i="1"/>
  <c r="W377" i="1"/>
  <c r="V377" i="1"/>
  <c r="U369" i="1"/>
  <c r="W369" i="1"/>
  <c r="V369" i="1"/>
  <c r="U361" i="1"/>
  <c r="W361" i="1"/>
  <c r="V361" i="1"/>
  <c r="U353" i="1"/>
  <c r="W353" i="1"/>
  <c r="V353" i="1"/>
  <c r="U345" i="1"/>
  <c r="W345" i="1"/>
  <c r="V345" i="1"/>
  <c r="U337" i="1"/>
  <c r="V337" i="1"/>
  <c r="W337" i="1"/>
  <c r="U329" i="1"/>
  <c r="W329" i="1"/>
  <c r="V329" i="1"/>
  <c r="U321" i="1"/>
  <c r="W321" i="1"/>
  <c r="V321" i="1"/>
  <c r="U313" i="1"/>
  <c r="W313" i="1"/>
  <c r="V313" i="1"/>
  <c r="U305" i="1"/>
  <c r="W305" i="1"/>
  <c r="V305" i="1"/>
  <c r="U297" i="1"/>
  <c r="W297" i="1"/>
  <c r="V297" i="1"/>
  <c r="U289" i="1"/>
  <c r="W289" i="1"/>
  <c r="V289" i="1"/>
  <c r="U281" i="1"/>
  <c r="W281" i="1"/>
  <c r="V281" i="1"/>
  <c r="U273" i="1"/>
  <c r="V273" i="1"/>
  <c r="W273" i="1"/>
  <c r="U265" i="1"/>
  <c r="W265" i="1"/>
  <c r="V265" i="1"/>
  <c r="U257" i="1"/>
  <c r="W257" i="1"/>
  <c r="V257" i="1"/>
  <c r="U249" i="1"/>
  <c r="W249" i="1"/>
  <c r="V249" i="1"/>
  <c r="U241" i="1"/>
  <c r="W241" i="1"/>
  <c r="V241" i="1"/>
  <c r="U233" i="1"/>
  <c r="W233" i="1"/>
  <c r="V233" i="1"/>
  <c r="U225" i="1"/>
  <c r="V225" i="1"/>
  <c r="W225" i="1"/>
  <c r="U217" i="1"/>
  <c r="V217" i="1"/>
  <c r="W217" i="1"/>
  <c r="U209" i="1"/>
  <c r="V209" i="1"/>
  <c r="W209" i="1"/>
  <c r="U201" i="1"/>
  <c r="V201" i="1"/>
  <c r="W201" i="1"/>
  <c r="U193" i="1"/>
  <c r="V193" i="1"/>
  <c r="W193" i="1"/>
  <c r="U185" i="1"/>
  <c r="V185" i="1"/>
  <c r="W185" i="1"/>
  <c r="U177" i="1"/>
  <c r="V177" i="1"/>
  <c r="W177" i="1"/>
  <c r="U169" i="1"/>
  <c r="V169" i="1"/>
  <c r="W169" i="1"/>
  <c r="U159" i="1"/>
  <c r="V159" i="1"/>
  <c r="W159" i="1"/>
  <c r="U151" i="1"/>
  <c r="V151" i="1"/>
  <c r="W151" i="1"/>
  <c r="U143" i="1"/>
  <c r="V143" i="1"/>
  <c r="W143" i="1"/>
  <c r="U135" i="1"/>
  <c r="V135" i="1"/>
  <c r="W135" i="1"/>
  <c r="U127" i="1"/>
  <c r="V127" i="1"/>
  <c r="W127" i="1"/>
  <c r="U119" i="1"/>
  <c r="V119" i="1"/>
  <c r="W119" i="1"/>
  <c r="U111" i="1"/>
  <c r="V111" i="1"/>
  <c r="W111" i="1"/>
  <c r="U103" i="1"/>
  <c r="V103" i="1"/>
  <c r="W103" i="1"/>
  <c r="U95" i="1"/>
  <c r="V95" i="1"/>
  <c r="W95" i="1"/>
  <c r="U87" i="1"/>
  <c r="V87" i="1"/>
  <c r="W87" i="1"/>
  <c r="U79" i="1"/>
  <c r="V79" i="1"/>
  <c r="W79" i="1"/>
  <c r="U71" i="1"/>
  <c r="V71" i="1"/>
  <c r="W71" i="1"/>
  <c r="U63" i="1"/>
  <c r="V63" i="1"/>
  <c r="W63" i="1"/>
  <c r="U55" i="1"/>
  <c r="V55" i="1"/>
  <c r="W55" i="1"/>
  <c r="U47" i="1"/>
  <c r="V47" i="1"/>
  <c r="W47" i="1"/>
  <c r="U39" i="1"/>
  <c r="V39" i="1"/>
  <c r="W39" i="1"/>
  <c r="U31" i="1"/>
  <c r="V31" i="1"/>
  <c r="W31" i="1"/>
  <c r="U23" i="1"/>
  <c r="V23" i="1"/>
  <c r="W23" i="1"/>
  <c r="U15" i="1"/>
  <c r="V15" i="1"/>
  <c r="W15" i="1"/>
  <c r="U7" i="1"/>
  <c r="V7" i="1"/>
  <c r="W7" i="1"/>
  <c r="K671" i="1"/>
  <c r="K655" i="1"/>
  <c r="K647" i="1"/>
  <c r="K607" i="1"/>
  <c r="K599" i="1"/>
  <c r="K279" i="1"/>
  <c r="N674" i="1"/>
  <c r="O674" i="1"/>
  <c r="Q674" i="1"/>
  <c r="M674" i="1"/>
  <c r="P674" i="1"/>
  <c r="L674" i="1"/>
  <c r="N618" i="1"/>
  <c r="O618" i="1"/>
  <c r="P618" i="1"/>
  <c r="Q618" i="1"/>
  <c r="M618" i="1"/>
  <c r="L618" i="1"/>
  <c r="N594" i="1"/>
  <c r="O594" i="1"/>
  <c r="M594" i="1"/>
  <c r="P594" i="1"/>
  <c r="Q594" i="1"/>
  <c r="L594" i="1"/>
  <c r="N538" i="1"/>
  <c r="O538" i="1"/>
  <c r="Q538" i="1"/>
  <c r="M538" i="1"/>
  <c r="P538" i="1"/>
  <c r="L538" i="1"/>
  <c r="N466" i="1"/>
  <c r="O466" i="1"/>
  <c r="M466" i="1"/>
  <c r="P466" i="1"/>
  <c r="Q466" i="1"/>
  <c r="L466" i="1"/>
  <c r="N410" i="1"/>
  <c r="O410" i="1"/>
  <c r="Q410" i="1"/>
  <c r="M410" i="1"/>
  <c r="P410" i="1"/>
  <c r="L410" i="1"/>
  <c r="P354" i="1"/>
  <c r="Q354" i="1"/>
  <c r="N354" i="1"/>
  <c r="O354" i="1"/>
  <c r="M354" i="1"/>
  <c r="L354" i="1"/>
  <c r="P298" i="1"/>
  <c r="Q298" i="1"/>
  <c r="N298" i="1"/>
  <c r="O298" i="1"/>
  <c r="M298" i="1"/>
  <c r="L298" i="1"/>
  <c r="P242" i="1"/>
  <c r="Q242" i="1"/>
  <c r="N242" i="1"/>
  <c r="O242" i="1"/>
  <c r="M242" i="1"/>
  <c r="L242" i="1"/>
  <c r="P194" i="1"/>
  <c r="Q194" i="1"/>
  <c r="N194" i="1"/>
  <c r="O194" i="1"/>
  <c r="M194" i="1"/>
  <c r="L194" i="1"/>
  <c r="P136" i="1"/>
  <c r="Q136" i="1"/>
  <c r="N136" i="1"/>
  <c r="O136" i="1"/>
  <c r="M136" i="1"/>
  <c r="K136" i="1"/>
  <c r="L136" i="1"/>
  <c r="P104" i="1"/>
  <c r="Q104" i="1"/>
  <c r="N104" i="1"/>
  <c r="O104" i="1"/>
  <c r="M104" i="1"/>
  <c r="K104" i="1"/>
  <c r="L104" i="1"/>
  <c r="P56" i="1"/>
  <c r="Q56" i="1"/>
  <c r="N56" i="1"/>
  <c r="O56" i="1"/>
  <c r="M56" i="1"/>
  <c r="K56" i="1"/>
  <c r="L56" i="1"/>
  <c r="U680" i="1"/>
  <c r="V680" i="1"/>
  <c r="W680" i="1"/>
  <c r="U624" i="1"/>
  <c r="V624" i="1"/>
  <c r="W624" i="1"/>
  <c r="U536" i="1"/>
  <c r="V536" i="1"/>
  <c r="W536" i="1"/>
  <c r="U488" i="1"/>
  <c r="V488" i="1"/>
  <c r="W488" i="1"/>
  <c r="U424" i="1"/>
  <c r="V424" i="1"/>
  <c r="W424" i="1"/>
  <c r="U376" i="1"/>
  <c r="V376" i="1"/>
  <c r="W376" i="1"/>
  <c r="U312" i="1"/>
  <c r="V312" i="1"/>
  <c r="W312" i="1"/>
  <c r="U272" i="1"/>
  <c r="V272" i="1"/>
  <c r="W272" i="1"/>
  <c r="U216" i="1"/>
  <c r="V216" i="1"/>
  <c r="W216" i="1"/>
  <c r="U168" i="1"/>
  <c r="V168" i="1"/>
  <c r="W168" i="1"/>
  <c r="U142" i="1"/>
  <c r="V142" i="1"/>
  <c r="W142" i="1"/>
  <c r="U110" i="1"/>
  <c r="V110" i="1"/>
  <c r="W110" i="1"/>
  <c r="U94" i="1"/>
  <c r="V94" i="1"/>
  <c r="W94" i="1"/>
  <c r="U62" i="1"/>
  <c r="V62" i="1"/>
  <c r="W62" i="1"/>
  <c r="U46" i="1"/>
  <c r="V46" i="1"/>
  <c r="W46" i="1"/>
  <c r="U22" i="1"/>
  <c r="V22" i="1"/>
  <c r="W22" i="1"/>
  <c r="O673" i="1"/>
  <c r="P673" i="1"/>
  <c r="Q673" i="1"/>
  <c r="N673" i="1"/>
  <c r="L673" i="1"/>
  <c r="M673" i="1"/>
  <c r="O665" i="1"/>
  <c r="P665" i="1"/>
  <c r="Q665" i="1"/>
  <c r="N665" i="1"/>
  <c r="L665" i="1"/>
  <c r="M665" i="1"/>
  <c r="Q657" i="1"/>
  <c r="N657" i="1"/>
  <c r="O657" i="1"/>
  <c r="P657" i="1"/>
  <c r="L657" i="1"/>
  <c r="M657" i="1"/>
  <c r="Q649" i="1"/>
  <c r="N649" i="1"/>
  <c r="O649" i="1"/>
  <c r="P649" i="1"/>
  <c r="L649" i="1"/>
  <c r="M649" i="1"/>
  <c r="Q641" i="1"/>
  <c r="N641" i="1"/>
  <c r="O641" i="1"/>
  <c r="P641" i="1"/>
  <c r="L641" i="1"/>
  <c r="M641" i="1"/>
  <c r="Q633" i="1"/>
  <c r="N633" i="1"/>
  <c r="O633" i="1"/>
  <c r="P633" i="1"/>
  <c r="L633" i="1"/>
  <c r="M633" i="1"/>
  <c r="Q625" i="1"/>
  <c r="N625" i="1"/>
  <c r="O625" i="1"/>
  <c r="P625" i="1"/>
  <c r="L625" i="1"/>
  <c r="M625" i="1"/>
  <c r="Q617" i="1"/>
  <c r="N617" i="1"/>
  <c r="O617" i="1"/>
  <c r="P617" i="1"/>
  <c r="L617" i="1"/>
  <c r="M617" i="1"/>
  <c r="Q609" i="1"/>
  <c r="N609" i="1"/>
  <c r="O609" i="1"/>
  <c r="P609" i="1"/>
  <c r="L609" i="1"/>
  <c r="M609" i="1"/>
  <c r="Q601" i="1"/>
  <c r="N601" i="1"/>
  <c r="O601" i="1"/>
  <c r="P601" i="1"/>
  <c r="L601" i="1"/>
  <c r="M601" i="1"/>
  <c r="Q593" i="1"/>
  <c r="N593" i="1"/>
  <c r="O593" i="1"/>
  <c r="P593" i="1"/>
  <c r="M593" i="1"/>
  <c r="L593" i="1"/>
  <c r="Q585" i="1"/>
  <c r="N585" i="1"/>
  <c r="O585" i="1"/>
  <c r="P585" i="1"/>
  <c r="M585" i="1"/>
  <c r="L585" i="1"/>
  <c r="Q577" i="1"/>
  <c r="N577" i="1"/>
  <c r="O577" i="1"/>
  <c r="P577" i="1"/>
  <c r="M577" i="1"/>
  <c r="L577" i="1"/>
  <c r="Q569" i="1"/>
  <c r="N569" i="1"/>
  <c r="O569" i="1"/>
  <c r="P569" i="1"/>
  <c r="M569" i="1"/>
  <c r="L569" i="1"/>
  <c r="Q561" i="1"/>
  <c r="N561" i="1"/>
  <c r="O561" i="1"/>
  <c r="P561" i="1"/>
  <c r="M561" i="1"/>
  <c r="L561" i="1"/>
  <c r="Q553" i="1"/>
  <c r="N553" i="1"/>
  <c r="O553" i="1"/>
  <c r="P553" i="1"/>
  <c r="M553" i="1"/>
  <c r="L553" i="1"/>
  <c r="Q545" i="1"/>
  <c r="N545" i="1"/>
  <c r="O545" i="1"/>
  <c r="P545" i="1"/>
  <c r="M545" i="1"/>
  <c r="L545" i="1"/>
  <c r="Q537" i="1"/>
  <c r="N537" i="1"/>
  <c r="O537" i="1"/>
  <c r="P537" i="1"/>
  <c r="M537" i="1"/>
  <c r="L537" i="1"/>
  <c r="Q529" i="1"/>
  <c r="N529" i="1"/>
  <c r="O529" i="1"/>
  <c r="P529" i="1"/>
  <c r="M529" i="1"/>
  <c r="L529" i="1"/>
  <c r="Q521" i="1"/>
  <c r="N521" i="1"/>
  <c r="O521" i="1"/>
  <c r="P521" i="1"/>
  <c r="M521" i="1"/>
  <c r="L521" i="1"/>
  <c r="Q513" i="1"/>
  <c r="N513" i="1"/>
  <c r="O513" i="1"/>
  <c r="P513" i="1"/>
  <c r="M513" i="1"/>
  <c r="L513" i="1"/>
  <c r="Q505" i="1"/>
  <c r="N505" i="1"/>
  <c r="O505" i="1"/>
  <c r="P505" i="1"/>
  <c r="M505" i="1"/>
  <c r="L505" i="1"/>
  <c r="Q497" i="1"/>
  <c r="N497" i="1"/>
  <c r="O497" i="1"/>
  <c r="P497" i="1"/>
  <c r="M497" i="1"/>
  <c r="L497" i="1"/>
  <c r="Q489" i="1"/>
  <c r="N489" i="1"/>
  <c r="O489" i="1"/>
  <c r="P489" i="1"/>
  <c r="M489" i="1"/>
  <c r="L489" i="1"/>
  <c r="Q481" i="1"/>
  <c r="N481" i="1"/>
  <c r="O481" i="1"/>
  <c r="P481" i="1"/>
  <c r="M481" i="1"/>
  <c r="L481" i="1"/>
  <c r="Q473" i="1"/>
  <c r="N473" i="1"/>
  <c r="O473" i="1"/>
  <c r="P473" i="1"/>
  <c r="M473" i="1"/>
  <c r="L473" i="1"/>
  <c r="Q465" i="1"/>
  <c r="N465" i="1"/>
  <c r="O465" i="1"/>
  <c r="P465" i="1"/>
  <c r="M465" i="1"/>
  <c r="L465" i="1"/>
  <c r="Q457" i="1"/>
  <c r="N457" i="1"/>
  <c r="O457" i="1"/>
  <c r="P457" i="1"/>
  <c r="M457" i="1"/>
  <c r="L457" i="1"/>
  <c r="Q449" i="1"/>
  <c r="N449" i="1"/>
  <c r="O449" i="1"/>
  <c r="P449" i="1"/>
  <c r="M449" i="1"/>
  <c r="L449" i="1"/>
  <c r="Q441" i="1"/>
  <c r="N441" i="1"/>
  <c r="O441" i="1"/>
  <c r="P441" i="1"/>
  <c r="M441" i="1"/>
  <c r="L441" i="1"/>
  <c r="Q433" i="1"/>
  <c r="N433" i="1"/>
  <c r="O433" i="1"/>
  <c r="P433" i="1"/>
  <c r="M433" i="1"/>
  <c r="L433" i="1"/>
  <c r="P425" i="1"/>
  <c r="Q425" i="1"/>
  <c r="N425" i="1"/>
  <c r="O425" i="1"/>
  <c r="M425" i="1"/>
  <c r="L425" i="1"/>
  <c r="P417" i="1"/>
  <c r="Q417" i="1"/>
  <c r="N417" i="1"/>
  <c r="O417" i="1"/>
  <c r="M417" i="1"/>
  <c r="L417" i="1"/>
  <c r="P409" i="1"/>
  <c r="Q409" i="1"/>
  <c r="N409" i="1"/>
  <c r="O409" i="1"/>
  <c r="M409" i="1"/>
  <c r="L409" i="1"/>
  <c r="N401" i="1"/>
  <c r="O401" i="1"/>
  <c r="P401" i="1"/>
  <c r="Q401" i="1"/>
  <c r="M401" i="1"/>
  <c r="L401" i="1"/>
  <c r="N393" i="1"/>
  <c r="O393" i="1"/>
  <c r="P393" i="1"/>
  <c r="Q393" i="1"/>
  <c r="M393" i="1"/>
  <c r="L393" i="1"/>
  <c r="N385" i="1"/>
  <c r="O385" i="1"/>
  <c r="P385" i="1"/>
  <c r="Q385" i="1"/>
  <c r="M385" i="1"/>
  <c r="L385" i="1"/>
  <c r="N377" i="1"/>
  <c r="O377" i="1"/>
  <c r="P377" i="1"/>
  <c r="Q377" i="1"/>
  <c r="M377" i="1"/>
  <c r="L377" i="1"/>
  <c r="N369" i="1"/>
  <c r="O369" i="1"/>
  <c r="P369" i="1"/>
  <c r="Q369" i="1"/>
  <c r="M369" i="1"/>
  <c r="L369" i="1"/>
  <c r="N361" i="1"/>
  <c r="O361" i="1"/>
  <c r="P361" i="1"/>
  <c r="Q361" i="1"/>
  <c r="M361" i="1"/>
  <c r="L361" i="1"/>
  <c r="N353" i="1"/>
  <c r="O353" i="1"/>
  <c r="P353" i="1"/>
  <c r="Q353" i="1"/>
  <c r="M353" i="1"/>
  <c r="L353" i="1"/>
  <c r="N345" i="1"/>
  <c r="O345" i="1"/>
  <c r="P345" i="1"/>
  <c r="Q345" i="1"/>
  <c r="M345" i="1"/>
  <c r="L345" i="1"/>
  <c r="N337" i="1"/>
  <c r="O337" i="1"/>
  <c r="P337" i="1"/>
  <c r="Q337" i="1"/>
  <c r="M337" i="1"/>
  <c r="L337" i="1"/>
  <c r="N329" i="1"/>
  <c r="O329" i="1"/>
  <c r="P329" i="1"/>
  <c r="Q329" i="1"/>
  <c r="M329" i="1"/>
  <c r="L329" i="1"/>
  <c r="N321" i="1"/>
  <c r="O321" i="1"/>
  <c r="P321" i="1"/>
  <c r="Q321" i="1"/>
  <c r="M321" i="1"/>
  <c r="L321" i="1"/>
  <c r="N313" i="1"/>
  <c r="O313" i="1"/>
  <c r="P313" i="1"/>
  <c r="Q313" i="1"/>
  <c r="M313" i="1"/>
  <c r="L313" i="1"/>
  <c r="N305" i="1"/>
  <c r="O305" i="1"/>
  <c r="P305" i="1"/>
  <c r="Q305" i="1"/>
  <c r="M305" i="1"/>
  <c r="L305" i="1"/>
  <c r="N297" i="1"/>
  <c r="O297" i="1"/>
  <c r="P297" i="1"/>
  <c r="Q297" i="1"/>
  <c r="M297" i="1"/>
  <c r="L297" i="1"/>
  <c r="N289" i="1"/>
  <c r="O289" i="1"/>
  <c r="P289" i="1"/>
  <c r="Q289" i="1"/>
  <c r="M289" i="1"/>
  <c r="L289" i="1"/>
  <c r="N281" i="1"/>
  <c r="O281" i="1"/>
  <c r="P281" i="1"/>
  <c r="Q281" i="1"/>
  <c r="M281" i="1"/>
  <c r="L281" i="1"/>
  <c r="N273" i="1"/>
  <c r="O273" i="1"/>
  <c r="P273" i="1"/>
  <c r="Q273" i="1"/>
  <c r="M273" i="1"/>
  <c r="L273" i="1"/>
  <c r="N265" i="1"/>
  <c r="O265" i="1"/>
  <c r="P265" i="1"/>
  <c r="Q265" i="1"/>
  <c r="M265" i="1"/>
  <c r="L265" i="1"/>
  <c r="N257" i="1"/>
  <c r="O257" i="1"/>
  <c r="P257" i="1"/>
  <c r="Q257" i="1"/>
  <c r="M257" i="1"/>
  <c r="L257" i="1"/>
  <c r="N249" i="1"/>
  <c r="O249" i="1"/>
  <c r="P249" i="1"/>
  <c r="Q249" i="1"/>
  <c r="M249" i="1"/>
  <c r="L249" i="1"/>
  <c r="N241" i="1"/>
  <c r="O241" i="1"/>
  <c r="P241" i="1"/>
  <c r="Q241" i="1"/>
  <c r="M241" i="1"/>
  <c r="L241" i="1"/>
  <c r="N233" i="1"/>
  <c r="O233" i="1"/>
  <c r="P233" i="1"/>
  <c r="Q233" i="1"/>
  <c r="M233" i="1"/>
  <c r="L233" i="1"/>
  <c r="N225" i="1"/>
  <c r="O225" i="1"/>
  <c r="P225" i="1"/>
  <c r="Q225" i="1"/>
  <c r="M225" i="1"/>
  <c r="L225" i="1"/>
  <c r="N217" i="1"/>
  <c r="O217" i="1"/>
  <c r="P217" i="1"/>
  <c r="Q217" i="1"/>
  <c r="M217" i="1"/>
  <c r="L217" i="1"/>
  <c r="N209" i="1"/>
  <c r="O209" i="1"/>
  <c r="P209" i="1"/>
  <c r="Q209" i="1"/>
  <c r="M209" i="1"/>
  <c r="L209" i="1"/>
  <c r="N201" i="1"/>
  <c r="O201" i="1"/>
  <c r="P201" i="1"/>
  <c r="Q201" i="1"/>
  <c r="M201" i="1"/>
  <c r="L201" i="1"/>
  <c r="N193" i="1"/>
  <c r="O193" i="1"/>
  <c r="P193" i="1"/>
  <c r="Q193" i="1"/>
  <c r="M193" i="1"/>
  <c r="L193" i="1"/>
  <c r="N185" i="1"/>
  <c r="O185" i="1"/>
  <c r="P185" i="1"/>
  <c r="Q185" i="1"/>
  <c r="M185" i="1"/>
  <c r="L185" i="1"/>
  <c r="N177" i="1"/>
  <c r="O177" i="1"/>
  <c r="P177" i="1"/>
  <c r="Q177" i="1"/>
  <c r="M177" i="1"/>
  <c r="L177" i="1"/>
  <c r="N169" i="1"/>
  <c r="O169" i="1"/>
  <c r="P169" i="1"/>
  <c r="Q169" i="1"/>
  <c r="M169" i="1"/>
  <c r="L169" i="1"/>
  <c r="N159" i="1"/>
  <c r="O159" i="1"/>
  <c r="P159" i="1"/>
  <c r="Q159" i="1"/>
  <c r="M159" i="1"/>
  <c r="L159" i="1"/>
  <c r="N151" i="1"/>
  <c r="O151" i="1"/>
  <c r="P151" i="1"/>
  <c r="Q151" i="1"/>
  <c r="M151" i="1"/>
  <c r="L151" i="1"/>
  <c r="N143" i="1"/>
  <c r="O143" i="1"/>
  <c r="P143" i="1"/>
  <c r="Q143" i="1"/>
  <c r="M143" i="1"/>
  <c r="L143" i="1"/>
  <c r="N135" i="1"/>
  <c r="O135" i="1"/>
  <c r="P135" i="1"/>
  <c r="Q135" i="1"/>
  <c r="M135" i="1"/>
  <c r="L135" i="1"/>
  <c r="N127" i="1"/>
  <c r="O127" i="1"/>
  <c r="P127" i="1"/>
  <c r="Q127" i="1"/>
  <c r="M127" i="1"/>
  <c r="L127" i="1"/>
  <c r="N119" i="1"/>
  <c r="O119" i="1"/>
  <c r="P119" i="1"/>
  <c r="Q119" i="1"/>
  <c r="M119" i="1"/>
  <c r="L119" i="1"/>
  <c r="N111" i="1"/>
  <c r="O111" i="1"/>
  <c r="P111" i="1"/>
  <c r="Q111" i="1"/>
  <c r="M111" i="1"/>
  <c r="L111" i="1"/>
  <c r="N103" i="1"/>
  <c r="O103" i="1"/>
  <c r="P103" i="1"/>
  <c r="Q103" i="1"/>
  <c r="M103" i="1"/>
  <c r="L103" i="1"/>
  <c r="N95" i="1"/>
  <c r="O95" i="1"/>
  <c r="P95" i="1"/>
  <c r="Q95" i="1"/>
  <c r="M95" i="1"/>
  <c r="L95" i="1"/>
  <c r="N87" i="1"/>
  <c r="O87" i="1"/>
  <c r="P87" i="1"/>
  <c r="Q87" i="1"/>
  <c r="M87" i="1"/>
  <c r="L87" i="1"/>
  <c r="N79" i="1"/>
  <c r="O79" i="1"/>
  <c r="P79" i="1"/>
  <c r="Q79" i="1"/>
  <c r="M79" i="1"/>
  <c r="L79" i="1"/>
  <c r="N71" i="1"/>
  <c r="O71" i="1"/>
  <c r="P71" i="1"/>
  <c r="Q71" i="1"/>
  <c r="M71" i="1"/>
  <c r="L71" i="1"/>
  <c r="N63" i="1"/>
  <c r="O63" i="1"/>
  <c r="P63" i="1"/>
  <c r="Q63" i="1"/>
  <c r="M63" i="1"/>
  <c r="L63" i="1"/>
  <c r="N55" i="1"/>
  <c r="O55" i="1"/>
  <c r="P55" i="1"/>
  <c r="Q55" i="1"/>
  <c r="M55" i="1"/>
  <c r="L55" i="1"/>
  <c r="N47" i="1"/>
  <c r="O47" i="1"/>
  <c r="P47" i="1"/>
  <c r="Q47" i="1"/>
  <c r="M47" i="1"/>
  <c r="L47" i="1"/>
  <c r="N39" i="1"/>
  <c r="O39" i="1"/>
  <c r="P39" i="1"/>
  <c r="Q39" i="1"/>
  <c r="M39" i="1"/>
  <c r="L39" i="1"/>
  <c r="N31" i="1"/>
  <c r="O31" i="1"/>
  <c r="P31" i="1"/>
  <c r="Q31" i="1"/>
  <c r="M31" i="1"/>
  <c r="L31" i="1"/>
  <c r="N23" i="1"/>
  <c r="O23" i="1"/>
  <c r="P23" i="1"/>
  <c r="Q23" i="1"/>
  <c r="M23" i="1"/>
  <c r="L23" i="1"/>
  <c r="N15" i="1"/>
  <c r="O15" i="1"/>
  <c r="P15" i="1"/>
  <c r="Q15" i="1"/>
  <c r="M15" i="1"/>
  <c r="L15" i="1"/>
  <c r="N7" i="1"/>
  <c r="O7" i="1"/>
  <c r="P7" i="1"/>
  <c r="Q7" i="1"/>
  <c r="M7" i="1"/>
  <c r="L7" i="1"/>
  <c r="U679" i="1"/>
  <c r="V679" i="1"/>
  <c r="W679" i="1"/>
  <c r="U671" i="1"/>
  <c r="V671" i="1"/>
  <c r="W671" i="1"/>
  <c r="U663" i="1"/>
  <c r="V663" i="1"/>
  <c r="W663" i="1"/>
  <c r="U655" i="1"/>
  <c r="V655" i="1"/>
  <c r="W655" i="1"/>
  <c r="U647" i="1"/>
  <c r="V647" i="1"/>
  <c r="W647" i="1"/>
  <c r="U639" i="1"/>
  <c r="V639" i="1"/>
  <c r="W639" i="1"/>
  <c r="U631" i="1"/>
  <c r="V631" i="1"/>
  <c r="W631" i="1"/>
  <c r="U623" i="1"/>
  <c r="V623" i="1"/>
  <c r="W623" i="1"/>
  <c r="U615" i="1"/>
  <c r="V615" i="1"/>
  <c r="W615" i="1"/>
  <c r="U607" i="1"/>
  <c r="V607" i="1"/>
  <c r="W607" i="1"/>
  <c r="U599" i="1"/>
  <c r="V599" i="1"/>
  <c r="W599" i="1"/>
  <c r="U591" i="1"/>
  <c r="V591" i="1"/>
  <c r="W591" i="1"/>
  <c r="U583" i="1"/>
  <c r="V583" i="1"/>
  <c r="W583" i="1"/>
  <c r="U575" i="1"/>
  <c r="V575" i="1"/>
  <c r="W575" i="1"/>
  <c r="U567" i="1"/>
  <c r="V567" i="1"/>
  <c r="W567" i="1"/>
  <c r="U559" i="1"/>
  <c r="V559" i="1"/>
  <c r="W559" i="1"/>
  <c r="U551" i="1"/>
  <c r="V551" i="1"/>
  <c r="W551" i="1"/>
  <c r="U543" i="1"/>
  <c r="V543" i="1"/>
  <c r="W543" i="1"/>
  <c r="U535" i="1"/>
  <c r="V535" i="1"/>
  <c r="W535" i="1"/>
  <c r="U527" i="1"/>
  <c r="V527" i="1"/>
  <c r="W527" i="1"/>
  <c r="U519" i="1"/>
  <c r="V519" i="1"/>
  <c r="W519" i="1"/>
  <c r="U511" i="1"/>
  <c r="V511" i="1"/>
  <c r="W511" i="1"/>
  <c r="U503" i="1"/>
  <c r="V503" i="1"/>
  <c r="W503" i="1"/>
  <c r="U495" i="1"/>
  <c r="V495" i="1"/>
  <c r="W495" i="1"/>
  <c r="U487" i="1"/>
  <c r="V487" i="1"/>
  <c r="W487" i="1"/>
  <c r="U479" i="1"/>
  <c r="V479" i="1"/>
  <c r="W479" i="1"/>
  <c r="U471" i="1"/>
  <c r="V471" i="1"/>
  <c r="W471" i="1"/>
  <c r="U463" i="1"/>
  <c r="V463" i="1"/>
  <c r="W463" i="1"/>
  <c r="U455" i="1"/>
  <c r="V455" i="1"/>
  <c r="W455" i="1"/>
  <c r="U447" i="1"/>
  <c r="V447" i="1"/>
  <c r="W447" i="1"/>
  <c r="U439" i="1"/>
  <c r="V439" i="1"/>
  <c r="W439" i="1"/>
  <c r="U431" i="1"/>
  <c r="V431" i="1"/>
  <c r="W431" i="1"/>
  <c r="U423" i="1"/>
  <c r="V423" i="1"/>
  <c r="W423" i="1"/>
  <c r="U415" i="1"/>
  <c r="V415" i="1"/>
  <c r="W415" i="1"/>
  <c r="U407" i="1"/>
  <c r="V407" i="1"/>
  <c r="W407" i="1"/>
  <c r="U399" i="1"/>
  <c r="V399" i="1"/>
  <c r="W399" i="1"/>
  <c r="U391" i="1"/>
  <c r="V391" i="1"/>
  <c r="W391" i="1"/>
  <c r="U383" i="1"/>
  <c r="V383" i="1"/>
  <c r="W383" i="1"/>
  <c r="U375" i="1"/>
  <c r="V375" i="1"/>
  <c r="W375" i="1"/>
  <c r="U367" i="1"/>
  <c r="V367" i="1"/>
  <c r="W367" i="1"/>
  <c r="U359" i="1"/>
  <c r="V359" i="1"/>
  <c r="W359" i="1"/>
  <c r="U351" i="1"/>
  <c r="V351" i="1"/>
  <c r="W351" i="1"/>
  <c r="U343" i="1"/>
  <c r="V343" i="1"/>
  <c r="W343" i="1"/>
  <c r="U335" i="1"/>
  <c r="V335" i="1"/>
  <c r="W335" i="1"/>
  <c r="U327" i="1"/>
  <c r="V327" i="1"/>
  <c r="W327" i="1"/>
  <c r="U319" i="1"/>
  <c r="V319" i="1"/>
  <c r="W319" i="1"/>
  <c r="U311" i="1"/>
  <c r="V311" i="1"/>
  <c r="W311" i="1"/>
  <c r="U303" i="1"/>
  <c r="V303" i="1"/>
  <c r="W303" i="1"/>
  <c r="U295" i="1"/>
  <c r="V295" i="1"/>
  <c r="W295" i="1"/>
  <c r="U287" i="1"/>
  <c r="V287" i="1"/>
  <c r="W287" i="1"/>
  <c r="U279" i="1"/>
  <c r="V279" i="1"/>
  <c r="W279" i="1"/>
  <c r="U271" i="1"/>
  <c r="V271" i="1"/>
  <c r="W271" i="1"/>
  <c r="U263" i="1"/>
  <c r="V263" i="1"/>
  <c r="W263" i="1"/>
  <c r="U255" i="1"/>
  <c r="V255" i="1"/>
  <c r="W255" i="1"/>
  <c r="U247" i="1"/>
  <c r="V247" i="1"/>
  <c r="W247" i="1"/>
  <c r="U239" i="1"/>
  <c r="V239" i="1"/>
  <c r="W239" i="1"/>
  <c r="U231" i="1"/>
  <c r="V231" i="1"/>
  <c r="W231" i="1"/>
  <c r="U223" i="1"/>
  <c r="V223" i="1"/>
  <c r="W223" i="1"/>
  <c r="U215" i="1"/>
  <c r="V215" i="1"/>
  <c r="W215" i="1"/>
  <c r="U207" i="1"/>
  <c r="V207" i="1"/>
  <c r="W207" i="1"/>
  <c r="U199" i="1"/>
  <c r="V199" i="1"/>
  <c r="W199" i="1"/>
  <c r="U191" i="1"/>
  <c r="V191" i="1"/>
  <c r="W191" i="1"/>
  <c r="U183" i="1"/>
  <c r="V183" i="1"/>
  <c r="W183" i="1"/>
  <c r="U175" i="1"/>
  <c r="V175" i="1"/>
  <c r="W175" i="1"/>
  <c r="U167" i="1"/>
  <c r="V167" i="1"/>
  <c r="W167" i="1"/>
  <c r="U165" i="1"/>
  <c r="V165" i="1"/>
  <c r="W165" i="1"/>
  <c r="U157" i="1"/>
  <c r="V157" i="1"/>
  <c r="W157" i="1"/>
  <c r="U149" i="1"/>
  <c r="V149" i="1"/>
  <c r="W149" i="1"/>
  <c r="U141" i="1"/>
  <c r="V141" i="1"/>
  <c r="W141" i="1"/>
  <c r="U133" i="1"/>
  <c r="V133" i="1"/>
  <c r="W133" i="1"/>
  <c r="U125" i="1"/>
  <c r="V125" i="1"/>
  <c r="W125" i="1"/>
  <c r="U117" i="1"/>
  <c r="V117" i="1"/>
  <c r="W117" i="1"/>
  <c r="U109" i="1"/>
  <c r="V109" i="1"/>
  <c r="W109" i="1"/>
  <c r="U101" i="1"/>
  <c r="V101" i="1"/>
  <c r="W101" i="1"/>
  <c r="U93" i="1"/>
  <c r="V93" i="1"/>
  <c r="W93" i="1"/>
  <c r="U85" i="1"/>
  <c r="V85" i="1"/>
  <c r="W85" i="1"/>
  <c r="U77" i="1"/>
  <c r="V77" i="1"/>
  <c r="W77" i="1"/>
  <c r="U69" i="1"/>
  <c r="V69" i="1"/>
  <c r="W69" i="1"/>
  <c r="U61" i="1"/>
  <c r="V61" i="1"/>
  <c r="W61" i="1"/>
  <c r="U53" i="1"/>
  <c r="V53" i="1"/>
  <c r="W53" i="1"/>
  <c r="U45" i="1"/>
  <c r="V45" i="1"/>
  <c r="W45" i="1"/>
  <c r="U37" i="1"/>
  <c r="V37" i="1"/>
  <c r="W37" i="1"/>
  <c r="U29" i="1"/>
  <c r="V29" i="1"/>
  <c r="W29" i="1"/>
  <c r="U21" i="1"/>
  <c r="V21" i="1"/>
  <c r="W21" i="1"/>
  <c r="U13" i="1"/>
  <c r="V13" i="1"/>
  <c r="W13" i="1"/>
  <c r="U5" i="1"/>
  <c r="V5" i="1"/>
  <c r="W5" i="1"/>
  <c r="K111" i="1"/>
  <c r="K47" i="1"/>
  <c r="N666" i="1"/>
  <c r="O666" i="1"/>
  <c r="Q666" i="1"/>
  <c r="M666" i="1"/>
  <c r="L666" i="1"/>
  <c r="N610" i="1"/>
  <c r="O610" i="1"/>
  <c r="Q610" i="1"/>
  <c r="P610" i="1"/>
  <c r="M610" i="1"/>
  <c r="L610" i="1"/>
  <c r="N562" i="1"/>
  <c r="O562" i="1"/>
  <c r="M562" i="1"/>
  <c r="P562" i="1"/>
  <c r="Q562" i="1"/>
  <c r="L562" i="1"/>
  <c r="N506" i="1"/>
  <c r="O506" i="1"/>
  <c r="Q506" i="1"/>
  <c r="M506" i="1"/>
  <c r="P506" i="1"/>
  <c r="L506" i="1"/>
  <c r="N450" i="1"/>
  <c r="O450" i="1"/>
  <c r="M450" i="1"/>
  <c r="P450" i="1"/>
  <c r="Q450" i="1"/>
  <c r="L450" i="1"/>
  <c r="P394" i="1"/>
  <c r="Q394" i="1"/>
  <c r="N394" i="1"/>
  <c r="O394" i="1"/>
  <c r="M394" i="1"/>
  <c r="L394" i="1"/>
  <c r="P322" i="1"/>
  <c r="Q322" i="1"/>
  <c r="N322" i="1"/>
  <c r="O322" i="1"/>
  <c r="M322" i="1"/>
  <c r="L322" i="1"/>
  <c r="P258" i="1"/>
  <c r="Q258" i="1"/>
  <c r="N258" i="1"/>
  <c r="O258" i="1"/>
  <c r="M258" i="1"/>
  <c r="L258" i="1"/>
  <c r="P202" i="1"/>
  <c r="Q202" i="1"/>
  <c r="N202" i="1"/>
  <c r="O202" i="1"/>
  <c r="M202" i="1"/>
  <c r="L202" i="1"/>
  <c r="P144" i="1"/>
  <c r="Q144" i="1"/>
  <c r="N144" i="1"/>
  <c r="O144" i="1"/>
  <c r="M144" i="1"/>
  <c r="K144" i="1"/>
  <c r="L144" i="1"/>
  <c r="P112" i="1"/>
  <c r="Q112" i="1"/>
  <c r="N112" i="1"/>
  <c r="O112" i="1"/>
  <c r="M112" i="1"/>
  <c r="K112" i="1"/>
  <c r="L112" i="1"/>
  <c r="P48" i="1"/>
  <c r="Q48" i="1"/>
  <c r="N48" i="1"/>
  <c r="O48" i="1"/>
  <c r="M48" i="1"/>
  <c r="K48" i="1"/>
  <c r="L48" i="1"/>
  <c r="U672" i="1"/>
  <c r="V672" i="1"/>
  <c r="W672" i="1"/>
  <c r="U616" i="1"/>
  <c r="V616" i="1"/>
  <c r="W616" i="1"/>
  <c r="U552" i="1"/>
  <c r="V552" i="1"/>
  <c r="W552" i="1"/>
  <c r="U528" i="1"/>
  <c r="V528" i="1"/>
  <c r="W528" i="1"/>
  <c r="U472" i="1"/>
  <c r="V472" i="1"/>
  <c r="W472" i="1"/>
  <c r="U432" i="1"/>
  <c r="V432" i="1"/>
  <c r="W432" i="1"/>
  <c r="U384" i="1"/>
  <c r="V384" i="1"/>
  <c r="W384" i="1"/>
  <c r="U320" i="1"/>
  <c r="V320" i="1"/>
  <c r="W320" i="1"/>
  <c r="U256" i="1"/>
  <c r="V256" i="1"/>
  <c r="W256" i="1"/>
  <c r="U232" i="1"/>
  <c r="V232" i="1"/>
  <c r="W232" i="1"/>
  <c r="U176" i="1"/>
  <c r="V176" i="1"/>
  <c r="W176" i="1"/>
  <c r="U158" i="1"/>
  <c r="V158" i="1"/>
  <c r="W158" i="1"/>
  <c r="U126" i="1"/>
  <c r="V126" i="1"/>
  <c r="W126" i="1"/>
  <c r="U78" i="1"/>
  <c r="V78" i="1"/>
  <c r="W78" i="1"/>
  <c r="N680" i="1"/>
  <c r="O680" i="1"/>
  <c r="Q680" i="1"/>
  <c r="P680" i="1"/>
  <c r="M680" i="1"/>
  <c r="N672" i="1"/>
  <c r="O672" i="1"/>
  <c r="Q672" i="1"/>
  <c r="P672" i="1"/>
  <c r="M672" i="1"/>
  <c r="N664" i="1"/>
  <c r="O664" i="1"/>
  <c r="Q664" i="1"/>
  <c r="P664" i="1"/>
  <c r="M664" i="1"/>
  <c r="N656" i="1"/>
  <c r="O656" i="1"/>
  <c r="P656" i="1"/>
  <c r="Q656" i="1"/>
  <c r="M656" i="1"/>
  <c r="N648" i="1"/>
  <c r="O648" i="1"/>
  <c r="P648" i="1"/>
  <c r="Q648" i="1"/>
  <c r="M648" i="1"/>
  <c r="N640" i="1"/>
  <c r="O640" i="1"/>
  <c r="P640" i="1"/>
  <c r="Q640" i="1"/>
  <c r="M640" i="1"/>
  <c r="N632" i="1"/>
  <c r="O632" i="1"/>
  <c r="P632" i="1"/>
  <c r="Q632" i="1"/>
  <c r="M632" i="1"/>
  <c r="N624" i="1"/>
  <c r="O624" i="1"/>
  <c r="P624" i="1"/>
  <c r="Q624" i="1"/>
  <c r="M624" i="1"/>
  <c r="N616" i="1"/>
  <c r="O616" i="1"/>
  <c r="P616" i="1"/>
  <c r="Q616" i="1"/>
  <c r="M616" i="1"/>
  <c r="N608" i="1"/>
  <c r="O608" i="1"/>
  <c r="P608" i="1"/>
  <c r="Q608" i="1"/>
  <c r="M608" i="1"/>
  <c r="N600" i="1"/>
  <c r="O600" i="1"/>
  <c r="P600" i="1"/>
  <c r="Q600" i="1"/>
  <c r="M600" i="1"/>
  <c r="N592" i="1"/>
  <c r="O592" i="1"/>
  <c r="P592" i="1"/>
  <c r="Q592" i="1"/>
  <c r="M592" i="1"/>
  <c r="N584" i="1"/>
  <c r="O584" i="1"/>
  <c r="P584" i="1"/>
  <c r="M584" i="1"/>
  <c r="Q584" i="1"/>
  <c r="N576" i="1"/>
  <c r="O576" i="1"/>
  <c r="P576" i="1"/>
  <c r="Q576" i="1"/>
  <c r="M576" i="1"/>
  <c r="N568" i="1"/>
  <c r="O568" i="1"/>
  <c r="P568" i="1"/>
  <c r="M568" i="1"/>
  <c r="Q568" i="1"/>
  <c r="N560" i="1"/>
  <c r="O560" i="1"/>
  <c r="P560" i="1"/>
  <c r="Q560" i="1"/>
  <c r="M560" i="1"/>
  <c r="N552" i="1"/>
  <c r="O552" i="1"/>
  <c r="P552" i="1"/>
  <c r="M552" i="1"/>
  <c r="Q552" i="1"/>
  <c r="N544" i="1"/>
  <c r="O544" i="1"/>
  <c r="P544" i="1"/>
  <c r="Q544" i="1"/>
  <c r="M544" i="1"/>
  <c r="N536" i="1"/>
  <c r="O536" i="1"/>
  <c r="P536" i="1"/>
  <c r="M536" i="1"/>
  <c r="Q536" i="1"/>
  <c r="N528" i="1"/>
  <c r="O528" i="1"/>
  <c r="P528" i="1"/>
  <c r="Q528" i="1"/>
  <c r="M528" i="1"/>
  <c r="N520" i="1"/>
  <c r="O520" i="1"/>
  <c r="P520" i="1"/>
  <c r="M520" i="1"/>
  <c r="Q520" i="1"/>
  <c r="N512" i="1"/>
  <c r="O512" i="1"/>
  <c r="P512" i="1"/>
  <c r="Q512" i="1"/>
  <c r="M512" i="1"/>
  <c r="N504" i="1"/>
  <c r="O504" i="1"/>
  <c r="P504" i="1"/>
  <c r="M504" i="1"/>
  <c r="N496" i="1"/>
  <c r="O496" i="1"/>
  <c r="P496" i="1"/>
  <c r="Q496" i="1"/>
  <c r="M496" i="1"/>
  <c r="N488" i="1"/>
  <c r="O488" i="1"/>
  <c r="P488" i="1"/>
  <c r="M488" i="1"/>
  <c r="Q488" i="1"/>
  <c r="N480" i="1"/>
  <c r="O480" i="1"/>
  <c r="P480" i="1"/>
  <c r="Q480" i="1"/>
  <c r="M480" i="1"/>
  <c r="N472" i="1"/>
  <c r="O472" i="1"/>
  <c r="P472" i="1"/>
  <c r="M472" i="1"/>
  <c r="Q472" i="1"/>
  <c r="N464" i="1"/>
  <c r="O464" i="1"/>
  <c r="P464" i="1"/>
  <c r="Q464" i="1"/>
  <c r="M464" i="1"/>
  <c r="N456" i="1"/>
  <c r="O456" i="1"/>
  <c r="P456" i="1"/>
  <c r="M456" i="1"/>
  <c r="Q456" i="1"/>
  <c r="N448" i="1"/>
  <c r="O448" i="1"/>
  <c r="P448" i="1"/>
  <c r="Q448" i="1"/>
  <c r="M448" i="1"/>
  <c r="N440" i="1"/>
  <c r="O440" i="1"/>
  <c r="P440" i="1"/>
  <c r="M440" i="1"/>
  <c r="Q440" i="1"/>
  <c r="N432" i="1"/>
  <c r="O432" i="1"/>
  <c r="P432" i="1"/>
  <c r="Q432" i="1"/>
  <c r="M432" i="1"/>
  <c r="N424" i="1"/>
  <c r="O424" i="1"/>
  <c r="Q424" i="1"/>
  <c r="M424" i="1"/>
  <c r="P424" i="1"/>
  <c r="N416" i="1"/>
  <c r="O416" i="1"/>
  <c r="Q416" i="1"/>
  <c r="M416" i="1"/>
  <c r="N408" i="1"/>
  <c r="O408" i="1"/>
  <c r="Q408" i="1"/>
  <c r="M408" i="1"/>
  <c r="P408" i="1"/>
  <c r="P400" i="1"/>
  <c r="Q400" i="1"/>
  <c r="N400" i="1"/>
  <c r="O400" i="1"/>
  <c r="M400" i="1"/>
  <c r="P392" i="1"/>
  <c r="Q392" i="1"/>
  <c r="N392" i="1"/>
  <c r="O392" i="1"/>
  <c r="M392" i="1"/>
  <c r="P384" i="1"/>
  <c r="Q384" i="1"/>
  <c r="N384" i="1"/>
  <c r="O384" i="1"/>
  <c r="M384" i="1"/>
  <c r="P376" i="1"/>
  <c r="Q376" i="1"/>
  <c r="N376" i="1"/>
  <c r="O376" i="1"/>
  <c r="M376" i="1"/>
  <c r="P368" i="1"/>
  <c r="Q368" i="1"/>
  <c r="N368" i="1"/>
  <c r="O368" i="1"/>
  <c r="M368" i="1"/>
  <c r="P360" i="1"/>
  <c r="Q360" i="1"/>
  <c r="N360" i="1"/>
  <c r="O360" i="1"/>
  <c r="M360" i="1"/>
  <c r="P352" i="1"/>
  <c r="Q352" i="1"/>
  <c r="N352" i="1"/>
  <c r="O352" i="1"/>
  <c r="M352" i="1"/>
  <c r="P344" i="1"/>
  <c r="Q344" i="1"/>
  <c r="N344" i="1"/>
  <c r="O344" i="1"/>
  <c r="M344" i="1"/>
  <c r="P336" i="1"/>
  <c r="Q336" i="1"/>
  <c r="N336" i="1"/>
  <c r="O336" i="1"/>
  <c r="M336" i="1"/>
  <c r="P328" i="1"/>
  <c r="Q328" i="1"/>
  <c r="N328" i="1"/>
  <c r="O328" i="1"/>
  <c r="M328" i="1"/>
  <c r="P320" i="1"/>
  <c r="Q320" i="1"/>
  <c r="N320" i="1"/>
  <c r="O320" i="1"/>
  <c r="M320" i="1"/>
  <c r="P312" i="1"/>
  <c r="Q312" i="1"/>
  <c r="N312" i="1"/>
  <c r="O312" i="1"/>
  <c r="M312" i="1"/>
  <c r="P304" i="1"/>
  <c r="Q304" i="1"/>
  <c r="N304" i="1"/>
  <c r="O304" i="1"/>
  <c r="M304" i="1"/>
  <c r="P296" i="1"/>
  <c r="Q296" i="1"/>
  <c r="N296" i="1"/>
  <c r="O296" i="1"/>
  <c r="M296" i="1"/>
  <c r="P288" i="1"/>
  <c r="Q288" i="1"/>
  <c r="N288" i="1"/>
  <c r="O288" i="1"/>
  <c r="M288" i="1"/>
  <c r="P280" i="1"/>
  <c r="Q280" i="1"/>
  <c r="N280" i="1"/>
  <c r="O280" i="1"/>
  <c r="M280" i="1"/>
  <c r="P272" i="1"/>
  <c r="Q272" i="1"/>
  <c r="N272" i="1"/>
  <c r="O272" i="1"/>
  <c r="M272" i="1"/>
  <c r="P264" i="1"/>
  <c r="Q264" i="1"/>
  <c r="N264" i="1"/>
  <c r="O264" i="1"/>
  <c r="M264" i="1"/>
  <c r="P256" i="1"/>
  <c r="Q256" i="1"/>
  <c r="N256" i="1"/>
  <c r="O256" i="1"/>
  <c r="M256" i="1"/>
  <c r="P248" i="1"/>
  <c r="Q248" i="1"/>
  <c r="N248" i="1"/>
  <c r="O248" i="1"/>
  <c r="M248" i="1"/>
  <c r="P240" i="1"/>
  <c r="Q240" i="1"/>
  <c r="N240" i="1"/>
  <c r="O240" i="1"/>
  <c r="M240" i="1"/>
  <c r="P232" i="1"/>
  <c r="Q232" i="1"/>
  <c r="N232" i="1"/>
  <c r="O232" i="1"/>
  <c r="M232" i="1"/>
  <c r="P224" i="1"/>
  <c r="Q224" i="1"/>
  <c r="N224" i="1"/>
  <c r="O224" i="1"/>
  <c r="M224" i="1"/>
  <c r="P216" i="1"/>
  <c r="Q216" i="1"/>
  <c r="N216" i="1"/>
  <c r="O216" i="1"/>
  <c r="M216" i="1"/>
  <c r="P208" i="1"/>
  <c r="Q208" i="1"/>
  <c r="N208" i="1"/>
  <c r="O208" i="1"/>
  <c r="M208" i="1"/>
  <c r="P200" i="1"/>
  <c r="Q200" i="1"/>
  <c r="N200" i="1"/>
  <c r="O200" i="1"/>
  <c r="M200" i="1"/>
  <c r="P192" i="1"/>
  <c r="Q192" i="1"/>
  <c r="N192" i="1"/>
  <c r="O192" i="1"/>
  <c r="M192" i="1"/>
  <c r="P184" i="1"/>
  <c r="Q184" i="1"/>
  <c r="N184" i="1"/>
  <c r="O184" i="1"/>
  <c r="M184" i="1"/>
  <c r="P176" i="1"/>
  <c r="Q176" i="1"/>
  <c r="N176" i="1"/>
  <c r="O176" i="1"/>
  <c r="M176" i="1"/>
  <c r="P168" i="1"/>
  <c r="Q168" i="1"/>
  <c r="N168" i="1"/>
  <c r="O168" i="1"/>
  <c r="M168" i="1"/>
  <c r="P158" i="1"/>
  <c r="Q158" i="1"/>
  <c r="N158" i="1"/>
  <c r="O158" i="1"/>
  <c r="M158" i="1"/>
  <c r="K158" i="1"/>
  <c r="P150" i="1"/>
  <c r="Q150" i="1"/>
  <c r="N150" i="1"/>
  <c r="O150" i="1"/>
  <c r="M150" i="1"/>
  <c r="K150" i="1"/>
  <c r="P142" i="1"/>
  <c r="Q142" i="1"/>
  <c r="N142" i="1"/>
  <c r="O142" i="1"/>
  <c r="M142" i="1"/>
  <c r="K142" i="1"/>
  <c r="P134" i="1"/>
  <c r="Q134" i="1"/>
  <c r="N134" i="1"/>
  <c r="O134" i="1"/>
  <c r="M134" i="1"/>
  <c r="K134" i="1"/>
  <c r="P126" i="1"/>
  <c r="Q126" i="1"/>
  <c r="N126" i="1"/>
  <c r="O126" i="1"/>
  <c r="M126" i="1"/>
  <c r="K126" i="1"/>
  <c r="P118" i="1"/>
  <c r="Q118" i="1"/>
  <c r="N118" i="1"/>
  <c r="O118" i="1"/>
  <c r="M118" i="1"/>
  <c r="K118" i="1"/>
  <c r="P110" i="1"/>
  <c r="Q110" i="1"/>
  <c r="N110" i="1"/>
  <c r="O110" i="1"/>
  <c r="M110" i="1"/>
  <c r="K110" i="1"/>
  <c r="P102" i="1"/>
  <c r="Q102" i="1"/>
  <c r="N102" i="1"/>
  <c r="O102" i="1"/>
  <c r="M102" i="1"/>
  <c r="K102" i="1"/>
  <c r="P94" i="1"/>
  <c r="Q94" i="1"/>
  <c r="N94" i="1"/>
  <c r="O94" i="1"/>
  <c r="M94" i="1"/>
  <c r="K94" i="1"/>
  <c r="P86" i="1"/>
  <c r="Q86" i="1"/>
  <c r="N86" i="1"/>
  <c r="O86" i="1"/>
  <c r="M86" i="1"/>
  <c r="K86" i="1"/>
  <c r="P78" i="1"/>
  <c r="Q78" i="1"/>
  <c r="N78" i="1"/>
  <c r="O78" i="1"/>
  <c r="M78" i="1"/>
  <c r="K78" i="1"/>
  <c r="P70" i="1"/>
  <c r="Q70" i="1"/>
  <c r="N70" i="1"/>
  <c r="O70" i="1"/>
  <c r="M70" i="1"/>
  <c r="K70" i="1"/>
  <c r="P62" i="1"/>
  <c r="Q62" i="1"/>
  <c r="N62" i="1"/>
  <c r="O62" i="1"/>
  <c r="M62" i="1"/>
  <c r="K62" i="1"/>
  <c r="P54" i="1"/>
  <c r="Q54" i="1"/>
  <c r="N54" i="1"/>
  <c r="O54" i="1"/>
  <c r="M54" i="1"/>
  <c r="K54" i="1"/>
  <c r="P46" i="1"/>
  <c r="Q46" i="1"/>
  <c r="N46" i="1"/>
  <c r="O46" i="1"/>
  <c r="M46" i="1"/>
  <c r="K46" i="1"/>
  <c r="P38" i="1"/>
  <c r="Q38" i="1"/>
  <c r="N38" i="1"/>
  <c r="O38" i="1"/>
  <c r="M38" i="1"/>
  <c r="K38" i="1"/>
  <c r="P30" i="1"/>
  <c r="Q30" i="1"/>
  <c r="N30" i="1"/>
  <c r="O30" i="1"/>
  <c r="M30" i="1"/>
  <c r="K30" i="1"/>
  <c r="P22" i="1"/>
  <c r="Q22" i="1"/>
  <c r="N22" i="1"/>
  <c r="O22" i="1"/>
  <c r="M22" i="1"/>
  <c r="K22" i="1"/>
  <c r="P14" i="1"/>
  <c r="Q14" i="1"/>
  <c r="N14" i="1"/>
  <c r="O14" i="1"/>
  <c r="M14" i="1"/>
  <c r="K14" i="1"/>
  <c r="P6" i="1"/>
  <c r="Q6" i="1"/>
  <c r="N6" i="1"/>
  <c r="O6" i="1"/>
  <c r="M6" i="1"/>
  <c r="K6" i="1"/>
  <c r="U678" i="1"/>
  <c r="V678" i="1"/>
  <c r="W678" i="1"/>
  <c r="U670" i="1"/>
  <c r="V670" i="1"/>
  <c r="W670" i="1"/>
  <c r="U662" i="1"/>
  <c r="V662" i="1"/>
  <c r="W662" i="1"/>
  <c r="U654" i="1"/>
  <c r="V654" i="1"/>
  <c r="W654" i="1"/>
  <c r="U646" i="1"/>
  <c r="V646" i="1"/>
  <c r="W646" i="1"/>
  <c r="U638" i="1"/>
  <c r="V638" i="1"/>
  <c r="W638" i="1"/>
  <c r="U630" i="1"/>
  <c r="V630" i="1"/>
  <c r="W630" i="1"/>
  <c r="U622" i="1"/>
  <c r="V622" i="1"/>
  <c r="W622" i="1"/>
  <c r="U614" i="1"/>
  <c r="V614" i="1"/>
  <c r="W614" i="1"/>
  <c r="U606" i="1"/>
  <c r="V606" i="1"/>
  <c r="W606" i="1"/>
  <c r="U598" i="1"/>
  <c r="V598" i="1"/>
  <c r="W598" i="1"/>
  <c r="U590" i="1"/>
  <c r="V590" i="1"/>
  <c r="W590" i="1"/>
  <c r="U582" i="1"/>
  <c r="V582" i="1"/>
  <c r="W582" i="1"/>
  <c r="U574" i="1"/>
  <c r="V574" i="1"/>
  <c r="W574" i="1"/>
  <c r="U566" i="1"/>
  <c r="V566" i="1"/>
  <c r="W566" i="1"/>
  <c r="U558" i="1"/>
  <c r="V558" i="1"/>
  <c r="W558" i="1"/>
  <c r="U550" i="1"/>
  <c r="V550" i="1"/>
  <c r="W550" i="1"/>
  <c r="U542" i="1"/>
  <c r="V542" i="1"/>
  <c r="W542" i="1"/>
  <c r="U534" i="1"/>
  <c r="V534" i="1"/>
  <c r="W534" i="1"/>
  <c r="U526" i="1"/>
  <c r="V526" i="1"/>
  <c r="W526" i="1"/>
  <c r="U518" i="1"/>
  <c r="V518" i="1"/>
  <c r="W518" i="1"/>
  <c r="U510" i="1"/>
  <c r="V510" i="1"/>
  <c r="W510" i="1"/>
  <c r="U502" i="1"/>
  <c r="V502" i="1"/>
  <c r="W502" i="1"/>
  <c r="U494" i="1"/>
  <c r="V494" i="1"/>
  <c r="W494" i="1"/>
  <c r="U486" i="1"/>
  <c r="V486" i="1"/>
  <c r="W486" i="1"/>
  <c r="U478" i="1"/>
  <c r="V478" i="1"/>
  <c r="W478" i="1"/>
  <c r="U470" i="1"/>
  <c r="V470" i="1"/>
  <c r="W470" i="1"/>
  <c r="U462" i="1"/>
  <c r="V462" i="1"/>
  <c r="W462" i="1"/>
  <c r="U454" i="1"/>
  <c r="V454" i="1"/>
  <c r="W454" i="1"/>
  <c r="U446" i="1"/>
  <c r="V446" i="1"/>
  <c r="W446" i="1"/>
  <c r="U438" i="1"/>
  <c r="V438" i="1"/>
  <c r="W438" i="1"/>
  <c r="U430" i="1"/>
  <c r="V430" i="1"/>
  <c r="W430" i="1"/>
  <c r="U422" i="1"/>
  <c r="V422" i="1"/>
  <c r="W422" i="1"/>
  <c r="U414" i="1"/>
  <c r="V414" i="1"/>
  <c r="W414" i="1"/>
  <c r="U406" i="1"/>
  <c r="V406" i="1"/>
  <c r="W406" i="1"/>
  <c r="U398" i="1"/>
  <c r="V398" i="1"/>
  <c r="W398" i="1"/>
  <c r="U390" i="1"/>
  <c r="V390" i="1"/>
  <c r="W390" i="1"/>
  <c r="U382" i="1"/>
  <c r="V382" i="1"/>
  <c r="W382" i="1"/>
  <c r="U374" i="1"/>
  <c r="V374" i="1"/>
  <c r="W374" i="1"/>
  <c r="U366" i="1"/>
  <c r="V366" i="1"/>
  <c r="W366" i="1"/>
  <c r="U358" i="1"/>
  <c r="V358" i="1"/>
  <c r="W358" i="1"/>
  <c r="U350" i="1"/>
  <c r="V350" i="1"/>
  <c r="W350" i="1"/>
  <c r="U342" i="1"/>
  <c r="V342" i="1"/>
  <c r="W342" i="1"/>
  <c r="U334" i="1"/>
  <c r="V334" i="1"/>
  <c r="W334" i="1"/>
  <c r="U326" i="1"/>
  <c r="V326" i="1"/>
  <c r="W326" i="1"/>
  <c r="U318" i="1"/>
  <c r="V318" i="1"/>
  <c r="W318" i="1"/>
  <c r="U310" i="1"/>
  <c r="V310" i="1"/>
  <c r="W310" i="1"/>
  <c r="U302" i="1"/>
  <c r="V302" i="1"/>
  <c r="W302" i="1"/>
  <c r="U294" i="1"/>
  <c r="V294" i="1"/>
  <c r="W294" i="1"/>
  <c r="U286" i="1"/>
  <c r="V286" i="1"/>
  <c r="W286" i="1"/>
  <c r="U278" i="1"/>
  <c r="V278" i="1"/>
  <c r="W278" i="1"/>
  <c r="U270" i="1"/>
  <c r="V270" i="1"/>
  <c r="W270" i="1"/>
  <c r="U262" i="1"/>
  <c r="V262" i="1"/>
  <c r="W262" i="1"/>
  <c r="U254" i="1"/>
  <c r="V254" i="1"/>
  <c r="W254" i="1"/>
  <c r="U246" i="1"/>
  <c r="V246" i="1"/>
  <c r="W246" i="1"/>
  <c r="U238" i="1"/>
  <c r="V238" i="1"/>
  <c r="W238" i="1"/>
  <c r="U230" i="1"/>
  <c r="V230" i="1"/>
  <c r="W230" i="1"/>
  <c r="U222" i="1"/>
  <c r="V222" i="1"/>
  <c r="W222" i="1"/>
  <c r="U214" i="1"/>
  <c r="V214" i="1"/>
  <c r="W214" i="1"/>
  <c r="U206" i="1"/>
  <c r="V206" i="1"/>
  <c r="W206" i="1"/>
  <c r="U198" i="1"/>
  <c r="V198" i="1"/>
  <c r="W198" i="1"/>
  <c r="U190" i="1"/>
  <c r="V190" i="1"/>
  <c r="W190" i="1"/>
  <c r="U182" i="1"/>
  <c r="V182" i="1"/>
  <c r="W182" i="1"/>
  <c r="U174" i="1"/>
  <c r="V174" i="1"/>
  <c r="W174" i="1"/>
  <c r="U166" i="1"/>
  <c r="V166" i="1"/>
  <c r="W166" i="1"/>
  <c r="U164" i="1"/>
  <c r="V164" i="1"/>
  <c r="W164" i="1"/>
  <c r="U156" i="1"/>
  <c r="V156" i="1"/>
  <c r="W156" i="1"/>
  <c r="U148" i="1"/>
  <c r="V148" i="1"/>
  <c r="W148" i="1"/>
  <c r="U140" i="1"/>
  <c r="V140" i="1"/>
  <c r="W140" i="1"/>
  <c r="U132" i="1"/>
  <c r="V132" i="1"/>
  <c r="W132" i="1"/>
  <c r="U124" i="1"/>
  <c r="V124" i="1"/>
  <c r="W124" i="1"/>
  <c r="U116" i="1"/>
  <c r="V116" i="1"/>
  <c r="W116" i="1"/>
  <c r="U108" i="1"/>
  <c r="V108" i="1"/>
  <c r="W108" i="1"/>
  <c r="U100" i="1"/>
  <c r="V100" i="1"/>
  <c r="W100" i="1"/>
  <c r="U92" i="1"/>
  <c r="V92" i="1"/>
  <c r="W92" i="1"/>
  <c r="U84" i="1"/>
  <c r="V84" i="1"/>
  <c r="W84" i="1"/>
  <c r="U76" i="1"/>
  <c r="V76" i="1"/>
  <c r="W76" i="1"/>
  <c r="U68" i="1"/>
  <c r="V68" i="1"/>
  <c r="W68" i="1"/>
  <c r="U60" i="1"/>
  <c r="V60" i="1"/>
  <c r="W60" i="1"/>
  <c r="U52" i="1"/>
  <c r="V52" i="1"/>
  <c r="W52" i="1"/>
  <c r="U44" i="1"/>
  <c r="V44" i="1"/>
  <c r="W44" i="1"/>
  <c r="U36" i="1"/>
  <c r="V36" i="1"/>
  <c r="W36" i="1"/>
  <c r="U28" i="1"/>
  <c r="V28" i="1"/>
  <c r="W28" i="1"/>
  <c r="U20" i="1"/>
  <c r="V20" i="1"/>
  <c r="W20" i="1"/>
  <c r="U12" i="1"/>
  <c r="V12" i="1"/>
  <c r="W12" i="1"/>
  <c r="U4" i="1"/>
  <c r="V4" i="1"/>
  <c r="W4" i="1"/>
  <c r="K676" i="1"/>
  <c r="K668" i="1"/>
  <c r="K660" i="1"/>
  <c r="K652" i="1"/>
  <c r="K644" i="1"/>
  <c r="K636" i="1"/>
  <c r="K628" i="1"/>
  <c r="K620" i="1"/>
  <c r="K612" i="1"/>
  <c r="K604" i="1"/>
  <c r="K596" i="1"/>
  <c r="K588" i="1"/>
  <c r="K580" i="1"/>
  <c r="K572" i="1"/>
  <c r="K564" i="1"/>
  <c r="K556" i="1"/>
  <c r="K548" i="1"/>
  <c r="K540" i="1"/>
  <c r="K532" i="1"/>
  <c r="K524" i="1"/>
  <c r="K516" i="1"/>
  <c r="K508" i="1"/>
  <c r="K500" i="1"/>
  <c r="K492" i="1"/>
  <c r="K484" i="1"/>
  <c r="K476" i="1"/>
  <c r="K468" i="1"/>
  <c r="K460" i="1"/>
  <c r="K452" i="1"/>
  <c r="K444" i="1"/>
  <c r="K436" i="1"/>
  <c r="K428" i="1"/>
  <c r="K420" i="1"/>
  <c r="K412" i="1"/>
  <c r="K404" i="1"/>
  <c r="K396" i="1"/>
  <c r="K388" i="1"/>
  <c r="K380" i="1"/>
  <c r="K372" i="1"/>
  <c r="K364" i="1"/>
  <c r="K356" i="1"/>
  <c r="K348" i="1"/>
  <c r="K340" i="1"/>
  <c r="K332" i="1"/>
  <c r="K324" i="1"/>
  <c r="K316" i="1"/>
  <c r="K308" i="1"/>
  <c r="K300" i="1"/>
  <c r="K292" i="1"/>
  <c r="K284" i="1"/>
  <c r="K276" i="1"/>
  <c r="K268" i="1"/>
  <c r="K260" i="1"/>
  <c r="K252" i="1"/>
  <c r="K244" i="1"/>
  <c r="K236" i="1"/>
  <c r="K228" i="1"/>
  <c r="K220" i="1"/>
  <c r="K212" i="1"/>
  <c r="K204" i="1"/>
  <c r="K196" i="1"/>
  <c r="K188" i="1"/>
  <c r="K180" i="1"/>
  <c r="K172" i="1"/>
  <c r="K103" i="1"/>
  <c r="K39" i="1"/>
  <c r="L656" i="1"/>
  <c r="L568" i="1"/>
  <c r="L504" i="1"/>
  <c r="L440" i="1"/>
  <c r="L376" i="1"/>
  <c r="L312" i="1"/>
  <c r="L248" i="1"/>
  <c r="L184" i="1"/>
  <c r="L158" i="1"/>
  <c r="L94" i="1"/>
  <c r="L30" i="1"/>
  <c r="N681" i="1"/>
  <c r="O681" i="1"/>
  <c r="Q681" i="1"/>
  <c r="M681" i="1"/>
  <c r="L681" i="1"/>
  <c r="N626" i="1"/>
  <c r="O626" i="1"/>
  <c r="Q626" i="1"/>
  <c r="P626" i="1"/>
  <c r="M626" i="1"/>
  <c r="L626" i="1"/>
  <c r="N546" i="1"/>
  <c r="O546" i="1"/>
  <c r="M546" i="1"/>
  <c r="P546" i="1"/>
  <c r="Q546" i="1"/>
  <c r="L546" i="1"/>
  <c r="N490" i="1"/>
  <c r="O490" i="1"/>
  <c r="Q490" i="1"/>
  <c r="M490" i="1"/>
  <c r="P490" i="1"/>
  <c r="L490" i="1"/>
  <c r="N434" i="1"/>
  <c r="O434" i="1"/>
  <c r="M434" i="1"/>
  <c r="P434" i="1"/>
  <c r="Q434" i="1"/>
  <c r="L434" i="1"/>
  <c r="P378" i="1"/>
  <c r="Q378" i="1"/>
  <c r="N378" i="1"/>
  <c r="O378" i="1"/>
  <c r="M378" i="1"/>
  <c r="L378" i="1"/>
  <c r="P330" i="1"/>
  <c r="Q330" i="1"/>
  <c r="N330" i="1"/>
  <c r="O330" i="1"/>
  <c r="M330" i="1"/>
  <c r="L330" i="1"/>
  <c r="P282" i="1"/>
  <c r="Q282" i="1"/>
  <c r="N282" i="1"/>
  <c r="O282" i="1"/>
  <c r="M282" i="1"/>
  <c r="L282" i="1"/>
  <c r="P218" i="1"/>
  <c r="Q218" i="1"/>
  <c r="N218" i="1"/>
  <c r="O218" i="1"/>
  <c r="M218" i="1"/>
  <c r="L218" i="1"/>
  <c r="P160" i="1"/>
  <c r="Q160" i="1"/>
  <c r="N160" i="1"/>
  <c r="O160" i="1"/>
  <c r="M160" i="1"/>
  <c r="K160" i="1"/>
  <c r="L160" i="1"/>
  <c r="P88" i="1"/>
  <c r="Q88" i="1"/>
  <c r="N88" i="1"/>
  <c r="O88" i="1"/>
  <c r="M88" i="1"/>
  <c r="K88" i="1"/>
  <c r="L88" i="1"/>
  <c r="P24" i="1"/>
  <c r="Q24" i="1"/>
  <c r="N24" i="1"/>
  <c r="O24" i="1"/>
  <c r="M24" i="1"/>
  <c r="K24" i="1"/>
  <c r="L24" i="1"/>
  <c r="U640" i="1"/>
  <c r="V640" i="1"/>
  <c r="W640" i="1"/>
  <c r="U568" i="1"/>
  <c r="V568" i="1"/>
  <c r="W568" i="1"/>
  <c r="U512" i="1"/>
  <c r="V512" i="1"/>
  <c r="W512" i="1"/>
  <c r="U440" i="1"/>
  <c r="V440" i="1"/>
  <c r="W440" i="1"/>
  <c r="U352" i="1"/>
  <c r="V352" i="1"/>
  <c r="W352" i="1"/>
  <c r="U288" i="1"/>
  <c r="V288" i="1"/>
  <c r="W288" i="1"/>
  <c r="U248" i="1"/>
  <c r="V248" i="1"/>
  <c r="W248" i="1"/>
  <c r="U184" i="1"/>
  <c r="V184" i="1"/>
  <c r="W184" i="1"/>
  <c r="O679" i="1"/>
  <c r="P679" i="1"/>
  <c r="Q679" i="1"/>
  <c r="N679" i="1"/>
  <c r="L679" i="1"/>
  <c r="O671" i="1"/>
  <c r="P671" i="1"/>
  <c r="Q671" i="1"/>
  <c r="N671" i="1"/>
  <c r="L671" i="1"/>
  <c r="O663" i="1"/>
  <c r="P663" i="1"/>
  <c r="Q663" i="1"/>
  <c r="N663" i="1"/>
  <c r="L663" i="1"/>
  <c r="Q655" i="1"/>
  <c r="N655" i="1"/>
  <c r="O655" i="1"/>
  <c r="P655" i="1"/>
  <c r="L655" i="1"/>
  <c r="Q647" i="1"/>
  <c r="N647" i="1"/>
  <c r="O647" i="1"/>
  <c r="P647" i="1"/>
  <c r="L647" i="1"/>
  <c r="Q639" i="1"/>
  <c r="N639" i="1"/>
  <c r="O639" i="1"/>
  <c r="P639" i="1"/>
  <c r="L639" i="1"/>
  <c r="Q631" i="1"/>
  <c r="N631" i="1"/>
  <c r="O631" i="1"/>
  <c r="P631" i="1"/>
  <c r="L631" i="1"/>
  <c r="Q623" i="1"/>
  <c r="N623" i="1"/>
  <c r="O623" i="1"/>
  <c r="P623" i="1"/>
  <c r="L623" i="1"/>
  <c r="Q615" i="1"/>
  <c r="N615" i="1"/>
  <c r="O615" i="1"/>
  <c r="P615" i="1"/>
  <c r="L615" i="1"/>
  <c r="Q607" i="1"/>
  <c r="N607" i="1"/>
  <c r="O607" i="1"/>
  <c r="P607" i="1"/>
  <c r="L607" i="1"/>
  <c r="Q599" i="1"/>
  <c r="N599" i="1"/>
  <c r="O599" i="1"/>
  <c r="P599" i="1"/>
  <c r="L599" i="1"/>
  <c r="Q591" i="1"/>
  <c r="N591" i="1"/>
  <c r="O591" i="1"/>
  <c r="P591" i="1"/>
  <c r="M591" i="1"/>
  <c r="L591" i="1"/>
  <c r="Q583" i="1"/>
  <c r="N583" i="1"/>
  <c r="O583" i="1"/>
  <c r="P583" i="1"/>
  <c r="M583" i="1"/>
  <c r="L583" i="1"/>
  <c r="Q575" i="1"/>
  <c r="N575" i="1"/>
  <c r="O575" i="1"/>
  <c r="P575" i="1"/>
  <c r="M575" i="1"/>
  <c r="L575" i="1"/>
  <c r="Q567" i="1"/>
  <c r="N567" i="1"/>
  <c r="O567" i="1"/>
  <c r="P567" i="1"/>
  <c r="M567" i="1"/>
  <c r="L567" i="1"/>
  <c r="Q559" i="1"/>
  <c r="N559" i="1"/>
  <c r="O559" i="1"/>
  <c r="P559" i="1"/>
  <c r="M559" i="1"/>
  <c r="L559" i="1"/>
  <c r="Q551" i="1"/>
  <c r="N551" i="1"/>
  <c r="O551" i="1"/>
  <c r="P551" i="1"/>
  <c r="L551" i="1"/>
  <c r="M551" i="1"/>
  <c r="Q543" i="1"/>
  <c r="N543" i="1"/>
  <c r="O543" i="1"/>
  <c r="P543" i="1"/>
  <c r="L543" i="1"/>
  <c r="M543" i="1"/>
  <c r="Q535" i="1"/>
  <c r="N535" i="1"/>
  <c r="O535" i="1"/>
  <c r="P535" i="1"/>
  <c r="L535" i="1"/>
  <c r="Q527" i="1"/>
  <c r="N527" i="1"/>
  <c r="O527" i="1"/>
  <c r="P527" i="1"/>
  <c r="M527" i="1"/>
  <c r="L527" i="1"/>
  <c r="Q519" i="1"/>
  <c r="N519" i="1"/>
  <c r="O519" i="1"/>
  <c r="P519" i="1"/>
  <c r="M519" i="1"/>
  <c r="L519" i="1"/>
  <c r="Q511" i="1"/>
  <c r="N511" i="1"/>
  <c r="O511" i="1"/>
  <c r="P511" i="1"/>
  <c r="M511" i="1"/>
  <c r="L511" i="1"/>
  <c r="Q503" i="1"/>
  <c r="N503" i="1"/>
  <c r="O503" i="1"/>
  <c r="P503" i="1"/>
  <c r="M503" i="1"/>
  <c r="L503" i="1"/>
  <c r="Q495" i="1"/>
  <c r="N495" i="1"/>
  <c r="O495" i="1"/>
  <c r="P495" i="1"/>
  <c r="M495" i="1"/>
  <c r="L495" i="1"/>
  <c r="Q487" i="1"/>
  <c r="N487" i="1"/>
  <c r="O487" i="1"/>
  <c r="P487" i="1"/>
  <c r="L487" i="1"/>
  <c r="M487" i="1"/>
  <c r="Q479" i="1"/>
  <c r="N479" i="1"/>
  <c r="O479" i="1"/>
  <c r="P479" i="1"/>
  <c r="L479" i="1"/>
  <c r="M479" i="1"/>
  <c r="Q471" i="1"/>
  <c r="N471" i="1"/>
  <c r="O471" i="1"/>
  <c r="P471" i="1"/>
  <c r="L471" i="1"/>
  <c r="Q463" i="1"/>
  <c r="N463" i="1"/>
  <c r="O463" i="1"/>
  <c r="P463" i="1"/>
  <c r="M463" i="1"/>
  <c r="L463" i="1"/>
  <c r="Q455" i="1"/>
  <c r="N455" i="1"/>
  <c r="O455" i="1"/>
  <c r="P455" i="1"/>
  <c r="M455" i="1"/>
  <c r="L455" i="1"/>
  <c r="Q447" i="1"/>
  <c r="N447" i="1"/>
  <c r="O447" i="1"/>
  <c r="P447" i="1"/>
  <c r="M447" i="1"/>
  <c r="L447" i="1"/>
  <c r="Q439" i="1"/>
  <c r="N439" i="1"/>
  <c r="O439" i="1"/>
  <c r="P439" i="1"/>
  <c r="M439" i="1"/>
  <c r="L439" i="1"/>
  <c r="Q431" i="1"/>
  <c r="N431" i="1"/>
  <c r="O431" i="1"/>
  <c r="P431" i="1"/>
  <c r="M431" i="1"/>
  <c r="L431" i="1"/>
  <c r="P423" i="1"/>
  <c r="Q423" i="1"/>
  <c r="N423" i="1"/>
  <c r="O423" i="1"/>
  <c r="L423" i="1"/>
  <c r="M423" i="1"/>
  <c r="P415" i="1"/>
  <c r="Q415" i="1"/>
  <c r="N415" i="1"/>
  <c r="O415" i="1"/>
  <c r="L415" i="1"/>
  <c r="M415" i="1"/>
  <c r="P407" i="1"/>
  <c r="Q407" i="1"/>
  <c r="N407" i="1"/>
  <c r="O407" i="1"/>
  <c r="L407" i="1"/>
  <c r="N399" i="1"/>
  <c r="O399" i="1"/>
  <c r="P399" i="1"/>
  <c r="Q399" i="1"/>
  <c r="M399" i="1"/>
  <c r="L399" i="1"/>
  <c r="N391" i="1"/>
  <c r="O391" i="1"/>
  <c r="P391" i="1"/>
  <c r="Q391" i="1"/>
  <c r="M391" i="1"/>
  <c r="L391" i="1"/>
  <c r="N383" i="1"/>
  <c r="O383" i="1"/>
  <c r="P383" i="1"/>
  <c r="Q383" i="1"/>
  <c r="M383" i="1"/>
  <c r="L383" i="1"/>
  <c r="N375" i="1"/>
  <c r="O375" i="1"/>
  <c r="P375" i="1"/>
  <c r="Q375" i="1"/>
  <c r="M375" i="1"/>
  <c r="L375" i="1"/>
  <c r="N367" i="1"/>
  <c r="O367" i="1"/>
  <c r="P367" i="1"/>
  <c r="Q367" i="1"/>
  <c r="M367" i="1"/>
  <c r="L367" i="1"/>
  <c r="N359" i="1"/>
  <c r="O359" i="1"/>
  <c r="P359" i="1"/>
  <c r="Q359" i="1"/>
  <c r="L359" i="1"/>
  <c r="M359" i="1"/>
  <c r="N351" i="1"/>
  <c r="O351" i="1"/>
  <c r="P351" i="1"/>
  <c r="Q351" i="1"/>
  <c r="L351" i="1"/>
  <c r="M351" i="1"/>
  <c r="N343" i="1"/>
  <c r="O343" i="1"/>
  <c r="P343" i="1"/>
  <c r="Q343" i="1"/>
  <c r="L343" i="1"/>
  <c r="N335" i="1"/>
  <c r="O335" i="1"/>
  <c r="P335" i="1"/>
  <c r="Q335" i="1"/>
  <c r="M335" i="1"/>
  <c r="L335" i="1"/>
  <c r="N327" i="1"/>
  <c r="O327" i="1"/>
  <c r="P327" i="1"/>
  <c r="Q327" i="1"/>
  <c r="M327" i="1"/>
  <c r="L327" i="1"/>
  <c r="N319" i="1"/>
  <c r="O319" i="1"/>
  <c r="P319" i="1"/>
  <c r="Q319" i="1"/>
  <c r="M319" i="1"/>
  <c r="L319" i="1"/>
  <c r="N311" i="1"/>
  <c r="O311" i="1"/>
  <c r="P311" i="1"/>
  <c r="Q311" i="1"/>
  <c r="M311" i="1"/>
  <c r="L311" i="1"/>
  <c r="N303" i="1"/>
  <c r="O303" i="1"/>
  <c r="P303" i="1"/>
  <c r="Q303" i="1"/>
  <c r="M303" i="1"/>
  <c r="L303" i="1"/>
  <c r="N295" i="1"/>
  <c r="O295" i="1"/>
  <c r="P295" i="1"/>
  <c r="Q295" i="1"/>
  <c r="L295" i="1"/>
  <c r="M295" i="1"/>
  <c r="N287" i="1"/>
  <c r="O287" i="1"/>
  <c r="P287" i="1"/>
  <c r="Q287" i="1"/>
  <c r="L287" i="1"/>
  <c r="M287" i="1"/>
  <c r="N279" i="1"/>
  <c r="O279" i="1"/>
  <c r="P279" i="1"/>
  <c r="Q279" i="1"/>
  <c r="L279" i="1"/>
  <c r="N271" i="1"/>
  <c r="O271" i="1"/>
  <c r="P271" i="1"/>
  <c r="Q271" i="1"/>
  <c r="M271" i="1"/>
  <c r="L271" i="1"/>
  <c r="N263" i="1"/>
  <c r="O263" i="1"/>
  <c r="P263" i="1"/>
  <c r="Q263" i="1"/>
  <c r="M263" i="1"/>
  <c r="L263" i="1"/>
  <c r="N255" i="1"/>
  <c r="O255" i="1"/>
  <c r="P255" i="1"/>
  <c r="Q255" i="1"/>
  <c r="M255" i="1"/>
  <c r="L255" i="1"/>
  <c r="N247" i="1"/>
  <c r="O247" i="1"/>
  <c r="P247" i="1"/>
  <c r="Q247" i="1"/>
  <c r="M247" i="1"/>
  <c r="L247" i="1"/>
  <c r="N239" i="1"/>
  <c r="O239" i="1"/>
  <c r="P239" i="1"/>
  <c r="Q239" i="1"/>
  <c r="M239" i="1"/>
  <c r="L239" i="1"/>
  <c r="N231" i="1"/>
  <c r="O231" i="1"/>
  <c r="P231" i="1"/>
  <c r="Q231" i="1"/>
  <c r="L231" i="1"/>
  <c r="M231" i="1"/>
  <c r="N223" i="1"/>
  <c r="O223" i="1"/>
  <c r="P223" i="1"/>
  <c r="Q223" i="1"/>
  <c r="L223" i="1"/>
  <c r="M223" i="1"/>
  <c r="N215" i="1"/>
  <c r="O215" i="1"/>
  <c r="P215" i="1"/>
  <c r="Q215" i="1"/>
  <c r="L215" i="1"/>
  <c r="N207" i="1"/>
  <c r="O207" i="1"/>
  <c r="P207" i="1"/>
  <c r="Q207" i="1"/>
  <c r="M207" i="1"/>
  <c r="L207" i="1"/>
  <c r="N199" i="1"/>
  <c r="O199" i="1"/>
  <c r="P199" i="1"/>
  <c r="Q199" i="1"/>
  <c r="M199" i="1"/>
  <c r="L199" i="1"/>
  <c r="N191" i="1"/>
  <c r="O191" i="1"/>
  <c r="P191" i="1"/>
  <c r="Q191" i="1"/>
  <c r="M191" i="1"/>
  <c r="L191" i="1"/>
  <c r="N183" i="1"/>
  <c r="O183" i="1"/>
  <c r="P183" i="1"/>
  <c r="Q183" i="1"/>
  <c r="M183" i="1"/>
  <c r="L183" i="1"/>
  <c r="N175" i="1"/>
  <c r="O175" i="1"/>
  <c r="P175" i="1"/>
  <c r="Q175" i="1"/>
  <c r="M175" i="1"/>
  <c r="L175" i="1"/>
  <c r="N167" i="1"/>
  <c r="O167" i="1"/>
  <c r="P167" i="1"/>
  <c r="Q167" i="1"/>
  <c r="L167" i="1"/>
  <c r="M167" i="1"/>
  <c r="N165" i="1"/>
  <c r="O165" i="1"/>
  <c r="P165" i="1"/>
  <c r="Q165" i="1"/>
  <c r="M165" i="1"/>
  <c r="K165" i="1"/>
  <c r="L165" i="1"/>
  <c r="N157" i="1"/>
  <c r="O157" i="1"/>
  <c r="P157" i="1"/>
  <c r="Q157" i="1"/>
  <c r="M157" i="1"/>
  <c r="K157" i="1"/>
  <c r="L157" i="1"/>
  <c r="N149" i="1"/>
  <c r="O149" i="1"/>
  <c r="P149" i="1"/>
  <c r="Q149" i="1"/>
  <c r="M149" i="1"/>
  <c r="K149" i="1"/>
  <c r="L149" i="1"/>
  <c r="N141" i="1"/>
  <c r="O141" i="1"/>
  <c r="P141" i="1"/>
  <c r="Q141" i="1"/>
  <c r="K141" i="1"/>
  <c r="L141" i="1"/>
  <c r="M141" i="1"/>
  <c r="N133" i="1"/>
  <c r="O133" i="1"/>
  <c r="P133" i="1"/>
  <c r="Q133" i="1"/>
  <c r="K133" i="1"/>
  <c r="L133" i="1"/>
  <c r="M133" i="1"/>
  <c r="N125" i="1"/>
  <c r="O125" i="1"/>
  <c r="P125" i="1"/>
  <c r="Q125" i="1"/>
  <c r="K125" i="1"/>
  <c r="L125" i="1"/>
  <c r="N117" i="1"/>
  <c r="O117" i="1"/>
  <c r="P117" i="1"/>
  <c r="Q117" i="1"/>
  <c r="K117" i="1"/>
  <c r="M117" i="1"/>
  <c r="L117" i="1"/>
  <c r="N109" i="1"/>
  <c r="O109" i="1"/>
  <c r="P109" i="1"/>
  <c r="Q109" i="1"/>
  <c r="M109" i="1"/>
  <c r="K109" i="1"/>
  <c r="L109" i="1"/>
  <c r="N101" i="1"/>
  <c r="O101" i="1"/>
  <c r="P101" i="1"/>
  <c r="Q101" i="1"/>
  <c r="M101" i="1"/>
  <c r="K101" i="1"/>
  <c r="L101" i="1"/>
  <c r="N93" i="1"/>
  <c r="O93" i="1"/>
  <c r="P93" i="1"/>
  <c r="Q93" i="1"/>
  <c r="M93" i="1"/>
  <c r="K93" i="1"/>
  <c r="L93" i="1"/>
  <c r="N85" i="1"/>
  <c r="O85" i="1"/>
  <c r="P85" i="1"/>
  <c r="Q85" i="1"/>
  <c r="M85" i="1"/>
  <c r="K85" i="1"/>
  <c r="L85" i="1"/>
  <c r="N77" i="1"/>
  <c r="O77" i="1"/>
  <c r="P77" i="1"/>
  <c r="Q77" i="1"/>
  <c r="K77" i="1"/>
  <c r="L77" i="1"/>
  <c r="M77" i="1"/>
  <c r="N69" i="1"/>
  <c r="O69" i="1"/>
  <c r="P69" i="1"/>
  <c r="Q69" i="1"/>
  <c r="K69" i="1"/>
  <c r="L69" i="1"/>
  <c r="M69" i="1"/>
  <c r="N61" i="1"/>
  <c r="O61" i="1"/>
  <c r="P61" i="1"/>
  <c r="Q61" i="1"/>
  <c r="K61" i="1"/>
  <c r="L61" i="1"/>
  <c r="N53" i="1"/>
  <c r="O53" i="1"/>
  <c r="P53" i="1"/>
  <c r="Q53" i="1"/>
  <c r="K53" i="1"/>
  <c r="M53" i="1"/>
  <c r="L53" i="1"/>
  <c r="N45" i="1"/>
  <c r="O45" i="1"/>
  <c r="P45" i="1"/>
  <c r="Q45" i="1"/>
  <c r="M45" i="1"/>
  <c r="K45" i="1"/>
  <c r="L45" i="1"/>
  <c r="N37" i="1"/>
  <c r="O37" i="1"/>
  <c r="P37" i="1"/>
  <c r="Q37" i="1"/>
  <c r="M37" i="1"/>
  <c r="K37" i="1"/>
  <c r="L37" i="1"/>
  <c r="N29" i="1"/>
  <c r="O29" i="1"/>
  <c r="P29" i="1"/>
  <c r="Q29" i="1"/>
  <c r="M29" i="1"/>
  <c r="K29" i="1"/>
  <c r="L29" i="1"/>
  <c r="N21" i="1"/>
  <c r="O21" i="1"/>
  <c r="P21" i="1"/>
  <c r="Q21" i="1"/>
  <c r="M21" i="1"/>
  <c r="K21" i="1"/>
  <c r="L21" i="1"/>
  <c r="N13" i="1"/>
  <c r="O13" i="1"/>
  <c r="P13" i="1"/>
  <c r="Q13" i="1"/>
  <c r="K13" i="1"/>
  <c r="L13" i="1"/>
  <c r="M13" i="1"/>
  <c r="N5" i="1"/>
  <c r="O5" i="1"/>
  <c r="P5" i="1"/>
  <c r="Q5" i="1"/>
  <c r="K5" i="1"/>
  <c r="L5" i="1"/>
  <c r="M5" i="1"/>
  <c r="U677" i="1"/>
  <c r="V677" i="1"/>
  <c r="W677" i="1"/>
  <c r="U669" i="1"/>
  <c r="V669" i="1"/>
  <c r="W669" i="1"/>
  <c r="U661" i="1"/>
  <c r="V661" i="1"/>
  <c r="W661" i="1"/>
  <c r="U653" i="1"/>
  <c r="V653" i="1"/>
  <c r="W653" i="1"/>
  <c r="U645" i="1"/>
  <c r="V645" i="1"/>
  <c r="W645" i="1"/>
  <c r="U637" i="1"/>
  <c r="V637" i="1"/>
  <c r="W637" i="1"/>
  <c r="U629" i="1"/>
  <c r="V629" i="1"/>
  <c r="W629" i="1"/>
  <c r="U621" i="1"/>
  <c r="V621" i="1"/>
  <c r="W621" i="1"/>
  <c r="U613" i="1"/>
  <c r="V613" i="1"/>
  <c r="W613" i="1"/>
  <c r="U605" i="1"/>
  <c r="V605" i="1"/>
  <c r="W605" i="1"/>
  <c r="U597" i="1"/>
  <c r="V597" i="1"/>
  <c r="W597" i="1"/>
  <c r="U589" i="1"/>
  <c r="V589" i="1"/>
  <c r="W589" i="1"/>
  <c r="U581" i="1"/>
  <c r="V581" i="1"/>
  <c r="W581" i="1"/>
  <c r="U573" i="1"/>
  <c r="V573" i="1"/>
  <c r="W573" i="1"/>
  <c r="U565" i="1"/>
  <c r="V565" i="1"/>
  <c r="W565" i="1"/>
  <c r="U557" i="1"/>
  <c r="V557" i="1"/>
  <c r="W557" i="1"/>
  <c r="U549" i="1"/>
  <c r="V549" i="1"/>
  <c r="W549" i="1"/>
  <c r="U541" i="1"/>
  <c r="V541" i="1"/>
  <c r="W541" i="1"/>
  <c r="U533" i="1"/>
  <c r="V533" i="1"/>
  <c r="W533" i="1"/>
  <c r="U525" i="1"/>
  <c r="V525" i="1"/>
  <c r="W525" i="1"/>
  <c r="U517" i="1"/>
  <c r="V517" i="1"/>
  <c r="W517" i="1"/>
  <c r="U509" i="1"/>
  <c r="V509" i="1"/>
  <c r="W509" i="1"/>
  <c r="U501" i="1"/>
  <c r="V501" i="1"/>
  <c r="W501" i="1"/>
  <c r="U493" i="1"/>
  <c r="V493" i="1"/>
  <c r="W493" i="1"/>
  <c r="U485" i="1"/>
  <c r="V485" i="1"/>
  <c r="W485" i="1"/>
  <c r="U477" i="1"/>
  <c r="V477" i="1"/>
  <c r="W477" i="1"/>
  <c r="U469" i="1"/>
  <c r="V469" i="1"/>
  <c r="W469" i="1"/>
  <c r="U461" i="1"/>
  <c r="V461" i="1"/>
  <c r="W461" i="1"/>
  <c r="U453" i="1"/>
  <c r="V453" i="1"/>
  <c r="W453" i="1"/>
  <c r="U445" i="1"/>
  <c r="V445" i="1"/>
  <c r="W445" i="1"/>
  <c r="U437" i="1"/>
  <c r="V437" i="1"/>
  <c r="W437" i="1"/>
  <c r="U429" i="1"/>
  <c r="V429" i="1"/>
  <c r="W429" i="1"/>
  <c r="U421" i="1"/>
  <c r="V421" i="1"/>
  <c r="W421" i="1"/>
  <c r="U413" i="1"/>
  <c r="V413" i="1"/>
  <c r="W413" i="1"/>
  <c r="U405" i="1"/>
  <c r="V405" i="1"/>
  <c r="W405" i="1"/>
  <c r="U397" i="1"/>
  <c r="V397" i="1"/>
  <c r="W397" i="1"/>
  <c r="U389" i="1"/>
  <c r="V389" i="1"/>
  <c r="W389" i="1"/>
  <c r="U381" i="1"/>
  <c r="V381" i="1"/>
  <c r="W381" i="1"/>
  <c r="U373" i="1"/>
  <c r="V373" i="1"/>
  <c r="W373" i="1"/>
  <c r="U365" i="1"/>
  <c r="V365" i="1"/>
  <c r="W365" i="1"/>
  <c r="U357" i="1"/>
  <c r="V357" i="1"/>
  <c r="W357" i="1"/>
  <c r="U349" i="1"/>
  <c r="V349" i="1"/>
  <c r="W349" i="1"/>
  <c r="U341" i="1"/>
  <c r="V341" i="1"/>
  <c r="W341" i="1"/>
  <c r="U333" i="1"/>
  <c r="V333" i="1"/>
  <c r="W333" i="1"/>
  <c r="U325" i="1"/>
  <c r="V325" i="1"/>
  <c r="W325" i="1"/>
  <c r="U317" i="1"/>
  <c r="V317" i="1"/>
  <c r="W317" i="1"/>
  <c r="U309" i="1"/>
  <c r="V309" i="1"/>
  <c r="W309" i="1"/>
  <c r="U301" i="1"/>
  <c r="V301" i="1"/>
  <c r="W301" i="1"/>
  <c r="U293" i="1"/>
  <c r="V293" i="1"/>
  <c r="W293" i="1"/>
  <c r="U285" i="1"/>
  <c r="V285" i="1"/>
  <c r="W285" i="1"/>
  <c r="U277" i="1"/>
  <c r="V277" i="1"/>
  <c r="W277" i="1"/>
  <c r="U269" i="1"/>
  <c r="V269" i="1"/>
  <c r="W269" i="1"/>
  <c r="U261" i="1"/>
  <c r="V261" i="1"/>
  <c r="W261" i="1"/>
  <c r="U253" i="1"/>
  <c r="V253" i="1"/>
  <c r="W253" i="1"/>
  <c r="U245" i="1"/>
  <c r="V245" i="1"/>
  <c r="W245" i="1"/>
  <c r="U237" i="1"/>
  <c r="V237" i="1"/>
  <c r="W237" i="1"/>
  <c r="U229" i="1"/>
  <c r="V229" i="1"/>
  <c r="W229" i="1"/>
  <c r="U221" i="1"/>
  <c r="V221" i="1"/>
  <c r="W221" i="1"/>
  <c r="U213" i="1"/>
  <c r="V213" i="1"/>
  <c r="W213" i="1"/>
  <c r="U205" i="1"/>
  <c r="V205" i="1"/>
  <c r="W205" i="1"/>
  <c r="U197" i="1"/>
  <c r="V197" i="1"/>
  <c r="W197" i="1"/>
  <c r="U189" i="1"/>
  <c r="V189" i="1"/>
  <c r="W189" i="1"/>
  <c r="U181" i="1"/>
  <c r="V181" i="1"/>
  <c r="W181" i="1"/>
  <c r="U173" i="1"/>
  <c r="V173" i="1"/>
  <c r="W173" i="1"/>
  <c r="U163" i="1"/>
  <c r="V163" i="1"/>
  <c r="W163" i="1"/>
  <c r="U155" i="1"/>
  <c r="V155" i="1"/>
  <c r="W155" i="1"/>
  <c r="U147" i="1"/>
  <c r="V147" i="1"/>
  <c r="W147" i="1"/>
  <c r="U139" i="1"/>
  <c r="W139" i="1"/>
  <c r="V139" i="1"/>
  <c r="U131" i="1"/>
  <c r="V131" i="1"/>
  <c r="W131" i="1"/>
  <c r="U123" i="1"/>
  <c r="V123" i="1"/>
  <c r="W123" i="1"/>
  <c r="U115" i="1"/>
  <c r="V115" i="1"/>
  <c r="W115" i="1"/>
  <c r="U107" i="1"/>
  <c r="V107" i="1"/>
  <c r="W107" i="1"/>
  <c r="U99" i="1"/>
  <c r="V99" i="1"/>
  <c r="W99" i="1"/>
  <c r="U91" i="1"/>
  <c r="W91" i="1"/>
  <c r="V91" i="1"/>
  <c r="U83" i="1"/>
  <c r="W83" i="1"/>
  <c r="V83" i="1"/>
  <c r="U75" i="1"/>
  <c r="W75" i="1"/>
  <c r="V75" i="1"/>
  <c r="U67" i="1"/>
  <c r="W67" i="1"/>
  <c r="V67" i="1"/>
  <c r="U59" i="1"/>
  <c r="W59" i="1"/>
  <c r="V59" i="1"/>
  <c r="U51" i="1"/>
  <c r="W51" i="1"/>
  <c r="V51" i="1"/>
  <c r="U43" i="1"/>
  <c r="W43" i="1"/>
  <c r="V43" i="1"/>
  <c r="U35" i="1"/>
  <c r="V35" i="1"/>
  <c r="W35" i="1"/>
  <c r="U27" i="1"/>
  <c r="W27" i="1"/>
  <c r="V27" i="1"/>
  <c r="U19" i="1"/>
  <c r="W19" i="1"/>
  <c r="V19" i="1"/>
  <c r="U11" i="1"/>
  <c r="W11" i="1"/>
  <c r="V11" i="1"/>
  <c r="U3" i="1"/>
  <c r="W3" i="1"/>
  <c r="V3" i="1"/>
  <c r="K2" i="1"/>
  <c r="K675" i="1"/>
  <c r="K667" i="1"/>
  <c r="K659" i="1"/>
  <c r="K651" i="1"/>
  <c r="K643" i="1"/>
  <c r="K635" i="1"/>
  <c r="K627" i="1"/>
  <c r="K619" i="1"/>
  <c r="K611" i="1"/>
  <c r="K603" i="1"/>
  <c r="K595" i="1"/>
  <c r="K587" i="1"/>
  <c r="K579" i="1"/>
  <c r="K571" i="1"/>
  <c r="K563" i="1"/>
  <c r="K555" i="1"/>
  <c r="K547" i="1"/>
  <c r="K539" i="1"/>
  <c r="K531" i="1"/>
  <c r="K523" i="1"/>
  <c r="K515" i="1"/>
  <c r="K507" i="1"/>
  <c r="K499" i="1"/>
  <c r="K491" i="1"/>
  <c r="K483" i="1"/>
  <c r="K475" i="1"/>
  <c r="K467" i="1"/>
  <c r="K459" i="1"/>
  <c r="K451" i="1"/>
  <c r="K443" i="1"/>
  <c r="K435" i="1"/>
  <c r="K427" i="1"/>
  <c r="K419" i="1"/>
  <c r="K411" i="1"/>
  <c r="K403" i="1"/>
  <c r="K395" i="1"/>
  <c r="K387" i="1"/>
  <c r="K379" i="1"/>
  <c r="K371" i="1"/>
  <c r="K363" i="1"/>
  <c r="K355" i="1"/>
  <c r="K347" i="1"/>
  <c r="K339" i="1"/>
  <c r="K331" i="1"/>
  <c r="K323" i="1"/>
  <c r="K315" i="1"/>
  <c r="K307" i="1"/>
  <c r="K299" i="1"/>
  <c r="K291" i="1"/>
  <c r="K283" i="1"/>
  <c r="K275" i="1"/>
  <c r="K267" i="1"/>
  <c r="K259" i="1"/>
  <c r="K251" i="1"/>
  <c r="K243" i="1"/>
  <c r="K235" i="1"/>
  <c r="K227" i="1"/>
  <c r="K219" i="1"/>
  <c r="K211" i="1"/>
  <c r="K203" i="1"/>
  <c r="K195" i="1"/>
  <c r="K187" i="1"/>
  <c r="K179" i="1"/>
  <c r="K171" i="1"/>
  <c r="K159" i="1"/>
  <c r="K95" i="1"/>
  <c r="K31" i="1"/>
  <c r="L648" i="1"/>
  <c r="L560" i="1"/>
  <c r="L496" i="1"/>
  <c r="L432" i="1"/>
  <c r="L368" i="1"/>
  <c r="L304" i="1"/>
  <c r="L240" i="1"/>
  <c r="L176" i="1"/>
  <c r="L150" i="1"/>
  <c r="L86" i="1"/>
  <c r="L22" i="1"/>
  <c r="M639" i="1"/>
  <c r="M535" i="1"/>
  <c r="P547" i="1"/>
  <c r="N650" i="1"/>
  <c r="O650" i="1"/>
  <c r="P650" i="1"/>
  <c r="Q650" i="1"/>
  <c r="M650" i="1"/>
  <c r="L650" i="1"/>
  <c r="N586" i="1"/>
  <c r="O586" i="1"/>
  <c r="Q586" i="1"/>
  <c r="M586" i="1"/>
  <c r="P586" i="1"/>
  <c r="L586" i="1"/>
  <c r="N530" i="1"/>
  <c r="O530" i="1"/>
  <c r="M530" i="1"/>
  <c r="P530" i="1"/>
  <c r="Q530" i="1"/>
  <c r="L530" i="1"/>
  <c r="N482" i="1"/>
  <c r="O482" i="1"/>
  <c r="M482" i="1"/>
  <c r="P482" i="1"/>
  <c r="Q482" i="1"/>
  <c r="L482" i="1"/>
  <c r="N426" i="1"/>
  <c r="O426" i="1"/>
  <c r="Q426" i="1"/>
  <c r="M426" i="1"/>
  <c r="P426" i="1"/>
  <c r="L426" i="1"/>
  <c r="P370" i="1"/>
  <c r="Q370" i="1"/>
  <c r="N370" i="1"/>
  <c r="O370" i="1"/>
  <c r="M370" i="1"/>
  <c r="L370" i="1"/>
  <c r="P314" i="1"/>
  <c r="Q314" i="1"/>
  <c r="N314" i="1"/>
  <c r="O314" i="1"/>
  <c r="M314" i="1"/>
  <c r="L314" i="1"/>
  <c r="P266" i="1"/>
  <c r="Q266" i="1"/>
  <c r="N266" i="1"/>
  <c r="O266" i="1"/>
  <c r="M266" i="1"/>
  <c r="L266" i="1"/>
  <c r="P210" i="1"/>
  <c r="Q210" i="1"/>
  <c r="N210" i="1"/>
  <c r="O210" i="1"/>
  <c r="M210" i="1"/>
  <c r="L210" i="1"/>
  <c r="P152" i="1"/>
  <c r="Q152" i="1"/>
  <c r="N152" i="1"/>
  <c r="O152" i="1"/>
  <c r="M152" i="1"/>
  <c r="K152" i="1"/>
  <c r="L152" i="1"/>
  <c r="P64" i="1"/>
  <c r="Q64" i="1"/>
  <c r="N64" i="1"/>
  <c r="O64" i="1"/>
  <c r="M64" i="1"/>
  <c r="K64" i="1"/>
  <c r="L64" i="1"/>
  <c r="P40" i="1"/>
  <c r="Q40" i="1"/>
  <c r="N40" i="1"/>
  <c r="O40" i="1"/>
  <c r="M40" i="1"/>
  <c r="K40" i="1"/>
  <c r="L40" i="1"/>
  <c r="U664" i="1"/>
  <c r="V664" i="1"/>
  <c r="W664" i="1"/>
  <c r="U608" i="1"/>
  <c r="V608" i="1"/>
  <c r="W608" i="1"/>
  <c r="U592" i="1"/>
  <c r="V592" i="1"/>
  <c r="W592" i="1"/>
  <c r="U544" i="1"/>
  <c r="V544" i="1"/>
  <c r="W544" i="1"/>
  <c r="U480" i="1"/>
  <c r="V480" i="1"/>
  <c r="W480" i="1"/>
  <c r="U408" i="1"/>
  <c r="V408" i="1"/>
  <c r="W408" i="1"/>
  <c r="U360" i="1"/>
  <c r="V360" i="1"/>
  <c r="W360" i="1"/>
  <c r="U304" i="1"/>
  <c r="V304" i="1"/>
  <c r="W304" i="1"/>
  <c r="U224" i="1"/>
  <c r="V224" i="1"/>
  <c r="W224" i="1"/>
  <c r="N678" i="1"/>
  <c r="O678" i="1"/>
  <c r="Q678" i="1"/>
  <c r="P678" i="1"/>
  <c r="L678" i="1"/>
  <c r="M678" i="1"/>
  <c r="N670" i="1"/>
  <c r="O670" i="1"/>
  <c r="Q670" i="1"/>
  <c r="L670" i="1"/>
  <c r="M670" i="1"/>
  <c r="P670" i="1"/>
  <c r="N662" i="1"/>
  <c r="O662" i="1"/>
  <c r="Q662" i="1"/>
  <c r="P662" i="1"/>
  <c r="L662" i="1"/>
  <c r="M662" i="1"/>
  <c r="N654" i="1"/>
  <c r="O654" i="1"/>
  <c r="P654" i="1"/>
  <c r="Q654" i="1"/>
  <c r="L654" i="1"/>
  <c r="M654" i="1"/>
  <c r="N646" i="1"/>
  <c r="O646" i="1"/>
  <c r="Q646" i="1"/>
  <c r="L646" i="1"/>
  <c r="M646" i="1"/>
  <c r="P646" i="1"/>
  <c r="N638" i="1"/>
  <c r="O638" i="1"/>
  <c r="P638" i="1"/>
  <c r="Q638" i="1"/>
  <c r="L638" i="1"/>
  <c r="M638" i="1"/>
  <c r="N630" i="1"/>
  <c r="O630" i="1"/>
  <c r="Q630" i="1"/>
  <c r="L630" i="1"/>
  <c r="P630" i="1"/>
  <c r="M630" i="1"/>
  <c r="N622" i="1"/>
  <c r="O622" i="1"/>
  <c r="P622" i="1"/>
  <c r="Q622" i="1"/>
  <c r="L622" i="1"/>
  <c r="M622" i="1"/>
  <c r="N614" i="1"/>
  <c r="O614" i="1"/>
  <c r="Q614" i="1"/>
  <c r="P614" i="1"/>
  <c r="L614" i="1"/>
  <c r="M614" i="1"/>
  <c r="N606" i="1"/>
  <c r="O606" i="1"/>
  <c r="P606" i="1"/>
  <c r="Q606" i="1"/>
  <c r="L606" i="1"/>
  <c r="M606" i="1"/>
  <c r="N598" i="1"/>
  <c r="O598" i="1"/>
  <c r="P598" i="1"/>
  <c r="Q598" i="1"/>
  <c r="M598" i="1"/>
  <c r="L598" i="1"/>
  <c r="N590" i="1"/>
  <c r="O590" i="1"/>
  <c r="M590" i="1"/>
  <c r="Q590" i="1"/>
  <c r="L590" i="1"/>
  <c r="N582" i="1"/>
  <c r="O582" i="1"/>
  <c r="P582" i="1"/>
  <c r="Q582" i="1"/>
  <c r="M582" i="1"/>
  <c r="L582" i="1"/>
  <c r="N574" i="1"/>
  <c r="O574" i="1"/>
  <c r="M574" i="1"/>
  <c r="Q574" i="1"/>
  <c r="P574" i="1"/>
  <c r="L574" i="1"/>
  <c r="N566" i="1"/>
  <c r="O566" i="1"/>
  <c r="P566" i="1"/>
  <c r="Q566" i="1"/>
  <c r="M566" i="1"/>
  <c r="L566" i="1"/>
  <c r="N558" i="1"/>
  <c r="O558" i="1"/>
  <c r="M558" i="1"/>
  <c r="Q558" i="1"/>
  <c r="L558" i="1"/>
  <c r="P558" i="1"/>
  <c r="N550" i="1"/>
  <c r="O550" i="1"/>
  <c r="P550" i="1"/>
  <c r="Q550" i="1"/>
  <c r="M550" i="1"/>
  <c r="L550" i="1"/>
  <c r="N542" i="1"/>
  <c r="O542" i="1"/>
  <c r="M542" i="1"/>
  <c r="Q542" i="1"/>
  <c r="L542" i="1"/>
  <c r="P542" i="1"/>
  <c r="N534" i="1"/>
  <c r="O534" i="1"/>
  <c r="P534" i="1"/>
  <c r="Q534" i="1"/>
  <c r="M534" i="1"/>
  <c r="L534" i="1"/>
  <c r="N526" i="1"/>
  <c r="O526" i="1"/>
  <c r="M526" i="1"/>
  <c r="Q526" i="1"/>
  <c r="P526" i="1"/>
  <c r="L526" i="1"/>
  <c r="N518" i="1"/>
  <c r="O518" i="1"/>
  <c r="P518" i="1"/>
  <c r="Q518" i="1"/>
  <c r="M518" i="1"/>
  <c r="L518" i="1"/>
  <c r="N510" i="1"/>
  <c r="O510" i="1"/>
  <c r="M510" i="1"/>
  <c r="Q510" i="1"/>
  <c r="L510" i="1"/>
  <c r="P510" i="1"/>
  <c r="N502" i="1"/>
  <c r="O502" i="1"/>
  <c r="P502" i="1"/>
  <c r="Q502" i="1"/>
  <c r="M502" i="1"/>
  <c r="L502" i="1"/>
  <c r="N494" i="1"/>
  <c r="O494" i="1"/>
  <c r="M494" i="1"/>
  <c r="Q494" i="1"/>
  <c r="P494" i="1"/>
  <c r="L494" i="1"/>
  <c r="N486" i="1"/>
  <c r="O486" i="1"/>
  <c r="P486" i="1"/>
  <c r="Q486" i="1"/>
  <c r="M486" i="1"/>
  <c r="L486" i="1"/>
  <c r="N478" i="1"/>
  <c r="O478" i="1"/>
  <c r="M478" i="1"/>
  <c r="Q478" i="1"/>
  <c r="P478" i="1"/>
  <c r="L478" i="1"/>
  <c r="N470" i="1"/>
  <c r="O470" i="1"/>
  <c r="P470" i="1"/>
  <c r="Q470" i="1"/>
  <c r="M470" i="1"/>
  <c r="L470" i="1"/>
  <c r="N462" i="1"/>
  <c r="O462" i="1"/>
  <c r="M462" i="1"/>
  <c r="Q462" i="1"/>
  <c r="L462" i="1"/>
  <c r="N454" i="1"/>
  <c r="O454" i="1"/>
  <c r="P454" i="1"/>
  <c r="Q454" i="1"/>
  <c r="M454" i="1"/>
  <c r="L454" i="1"/>
  <c r="N446" i="1"/>
  <c r="O446" i="1"/>
  <c r="M446" i="1"/>
  <c r="Q446" i="1"/>
  <c r="P446" i="1"/>
  <c r="L446" i="1"/>
  <c r="N438" i="1"/>
  <c r="O438" i="1"/>
  <c r="P438" i="1"/>
  <c r="Q438" i="1"/>
  <c r="M438" i="1"/>
  <c r="L438" i="1"/>
  <c r="N430" i="1"/>
  <c r="O430" i="1"/>
  <c r="M430" i="1"/>
  <c r="Q430" i="1"/>
  <c r="L430" i="1"/>
  <c r="P430" i="1"/>
  <c r="N422" i="1"/>
  <c r="O422" i="1"/>
  <c r="P422" i="1"/>
  <c r="Q422" i="1"/>
  <c r="M422" i="1"/>
  <c r="L422" i="1"/>
  <c r="N414" i="1"/>
  <c r="O414" i="1"/>
  <c r="P414" i="1"/>
  <c r="Q414" i="1"/>
  <c r="M414" i="1"/>
  <c r="L414" i="1"/>
  <c r="N406" i="1"/>
  <c r="O406" i="1"/>
  <c r="P406" i="1"/>
  <c r="Q406" i="1"/>
  <c r="M406" i="1"/>
  <c r="L406" i="1"/>
  <c r="P398" i="1"/>
  <c r="Q398" i="1"/>
  <c r="N398" i="1"/>
  <c r="O398" i="1"/>
  <c r="M398" i="1"/>
  <c r="L398" i="1"/>
  <c r="P390" i="1"/>
  <c r="Q390" i="1"/>
  <c r="N390" i="1"/>
  <c r="O390" i="1"/>
  <c r="M390" i="1"/>
  <c r="L390" i="1"/>
  <c r="P382" i="1"/>
  <c r="Q382" i="1"/>
  <c r="N382" i="1"/>
  <c r="O382" i="1"/>
  <c r="M382" i="1"/>
  <c r="L382" i="1"/>
  <c r="P374" i="1"/>
  <c r="Q374" i="1"/>
  <c r="N374" i="1"/>
  <c r="O374" i="1"/>
  <c r="M374" i="1"/>
  <c r="L374" i="1"/>
  <c r="P366" i="1"/>
  <c r="Q366" i="1"/>
  <c r="N366" i="1"/>
  <c r="O366" i="1"/>
  <c r="M366" i="1"/>
  <c r="L366" i="1"/>
  <c r="P358" i="1"/>
  <c r="Q358" i="1"/>
  <c r="N358" i="1"/>
  <c r="O358" i="1"/>
  <c r="M358" i="1"/>
  <c r="L358" i="1"/>
  <c r="P350" i="1"/>
  <c r="Q350" i="1"/>
  <c r="N350" i="1"/>
  <c r="O350" i="1"/>
  <c r="M350" i="1"/>
  <c r="L350" i="1"/>
  <c r="P342" i="1"/>
  <c r="Q342" i="1"/>
  <c r="N342" i="1"/>
  <c r="O342" i="1"/>
  <c r="M342" i="1"/>
  <c r="L342" i="1"/>
  <c r="P334" i="1"/>
  <c r="Q334" i="1"/>
  <c r="N334" i="1"/>
  <c r="O334" i="1"/>
  <c r="M334" i="1"/>
  <c r="L334" i="1"/>
  <c r="P326" i="1"/>
  <c r="Q326" i="1"/>
  <c r="N326" i="1"/>
  <c r="O326" i="1"/>
  <c r="M326" i="1"/>
  <c r="L326" i="1"/>
  <c r="P318" i="1"/>
  <c r="Q318" i="1"/>
  <c r="N318" i="1"/>
  <c r="O318" i="1"/>
  <c r="M318" i="1"/>
  <c r="L318" i="1"/>
  <c r="P310" i="1"/>
  <c r="Q310" i="1"/>
  <c r="N310" i="1"/>
  <c r="O310" i="1"/>
  <c r="M310" i="1"/>
  <c r="L310" i="1"/>
  <c r="P302" i="1"/>
  <c r="Q302" i="1"/>
  <c r="N302" i="1"/>
  <c r="O302" i="1"/>
  <c r="M302" i="1"/>
  <c r="L302" i="1"/>
  <c r="P294" i="1"/>
  <c r="Q294" i="1"/>
  <c r="N294" i="1"/>
  <c r="O294" i="1"/>
  <c r="M294" i="1"/>
  <c r="L294" i="1"/>
  <c r="P286" i="1"/>
  <c r="Q286" i="1"/>
  <c r="N286" i="1"/>
  <c r="O286" i="1"/>
  <c r="M286" i="1"/>
  <c r="L286" i="1"/>
  <c r="P278" i="1"/>
  <c r="Q278" i="1"/>
  <c r="N278" i="1"/>
  <c r="O278" i="1"/>
  <c r="M278" i="1"/>
  <c r="L278" i="1"/>
  <c r="P270" i="1"/>
  <c r="Q270" i="1"/>
  <c r="N270" i="1"/>
  <c r="O270" i="1"/>
  <c r="M270" i="1"/>
  <c r="L270" i="1"/>
  <c r="P262" i="1"/>
  <c r="Q262" i="1"/>
  <c r="N262" i="1"/>
  <c r="O262" i="1"/>
  <c r="M262" i="1"/>
  <c r="L262" i="1"/>
  <c r="P254" i="1"/>
  <c r="Q254" i="1"/>
  <c r="N254" i="1"/>
  <c r="O254" i="1"/>
  <c r="M254" i="1"/>
  <c r="L254" i="1"/>
  <c r="P246" i="1"/>
  <c r="Q246" i="1"/>
  <c r="N246" i="1"/>
  <c r="O246" i="1"/>
  <c r="M246" i="1"/>
  <c r="L246" i="1"/>
  <c r="P238" i="1"/>
  <c r="Q238" i="1"/>
  <c r="N238" i="1"/>
  <c r="O238" i="1"/>
  <c r="M238" i="1"/>
  <c r="L238" i="1"/>
  <c r="P230" i="1"/>
  <c r="Q230" i="1"/>
  <c r="N230" i="1"/>
  <c r="O230" i="1"/>
  <c r="M230" i="1"/>
  <c r="L230" i="1"/>
  <c r="P222" i="1"/>
  <c r="Q222" i="1"/>
  <c r="N222" i="1"/>
  <c r="O222" i="1"/>
  <c r="M222" i="1"/>
  <c r="L222" i="1"/>
  <c r="P214" i="1"/>
  <c r="Q214" i="1"/>
  <c r="N214" i="1"/>
  <c r="O214" i="1"/>
  <c r="M214" i="1"/>
  <c r="L214" i="1"/>
  <c r="P206" i="1"/>
  <c r="Q206" i="1"/>
  <c r="N206" i="1"/>
  <c r="O206" i="1"/>
  <c r="M206" i="1"/>
  <c r="L206" i="1"/>
  <c r="P198" i="1"/>
  <c r="Q198" i="1"/>
  <c r="N198" i="1"/>
  <c r="O198" i="1"/>
  <c r="M198" i="1"/>
  <c r="L198" i="1"/>
  <c r="P190" i="1"/>
  <c r="Q190" i="1"/>
  <c r="N190" i="1"/>
  <c r="O190" i="1"/>
  <c r="M190" i="1"/>
  <c r="L190" i="1"/>
  <c r="P182" i="1"/>
  <c r="Q182" i="1"/>
  <c r="N182" i="1"/>
  <c r="O182" i="1"/>
  <c r="M182" i="1"/>
  <c r="L182" i="1"/>
  <c r="P174" i="1"/>
  <c r="Q174" i="1"/>
  <c r="N174" i="1"/>
  <c r="O174" i="1"/>
  <c r="M174" i="1"/>
  <c r="L174" i="1"/>
  <c r="P166" i="1"/>
  <c r="Q166" i="1"/>
  <c r="N166" i="1"/>
  <c r="O166" i="1"/>
  <c r="M166" i="1"/>
  <c r="L166" i="1"/>
  <c r="P164" i="1"/>
  <c r="Q164" i="1"/>
  <c r="N164" i="1"/>
  <c r="O164" i="1"/>
  <c r="M164" i="1"/>
  <c r="K164" i="1"/>
  <c r="L164" i="1"/>
  <c r="P156" i="1"/>
  <c r="Q156" i="1"/>
  <c r="N156" i="1"/>
  <c r="O156" i="1"/>
  <c r="M156" i="1"/>
  <c r="K156" i="1"/>
  <c r="L156" i="1"/>
  <c r="P148" i="1"/>
  <c r="Q148" i="1"/>
  <c r="N148" i="1"/>
  <c r="O148" i="1"/>
  <c r="M148" i="1"/>
  <c r="K148" i="1"/>
  <c r="L148" i="1"/>
  <c r="P140" i="1"/>
  <c r="Q140" i="1"/>
  <c r="N140" i="1"/>
  <c r="O140" i="1"/>
  <c r="M140" i="1"/>
  <c r="K140" i="1"/>
  <c r="L140" i="1"/>
  <c r="P132" i="1"/>
  <c r="Q132" i="1"/>
  <c r="N132" i="1"/>
  <c r="O132" i="1"/>
  <c r="M132" i="1"/>
  <c r="K132" i="1"/>
  <c r="L132" i="1"/>
  <c r="P124" i="1"/>
  <c r="Q124" i="1"/>
  <c r="N124" i="1"/>
  <c r="O124" i="1"/>
  <c r="M124" i="1"/>
  <c r="K124" i="1"/>
  <c r="L124" i="1"/>
  <c r="P116" i="1"/>
  <c r="Q116" i="1"/>
  <c r="N116" i="1"/>
  <c r="O116" i="1"/>
  <c r="M116" i="1"/>
  <c r="K116" i="1"/>
  <c r="L116" i="1"/>
  <c r="P108" i="1"/>
  <c r="Q108" i="1"/>
  <c r="N108" i="1"/>
  <c r="O108" i="1"/>
  <c r="M108" i="1"/>
  <c r="K108" i="1"/>
  <c r="L108" i="1"/>
  <c r="P100" i="1"/>
  <c r="Q100" i="1"/>
  <c r="N100" i="1"/>
  <c r="O100" i="1"/>
  <c r="M100" i="1"/>
  <c r="K100" i="1"/>
  <c r="L100" i="1"/>
  <c r="P92" i="1"/>
  <c r="Q92" i="1"/>
  <c r="N92" i="1"/>
  <c r="O92" i="1"/>
  <c r="M92" i="1"/>
  <c r="K92" i="1"/>
  <c r="L92" i="1"/>
  <c r="P84" i="1"/>
  <c r="Q84" i="1"/>
  <c r="N84" i="1"/>
  <c r="O84" i="1"/>
  <c r="M84" i="1"/>
  <c r="K84" i="1"/>
  <c r="L84" i="1"/>
  <c r="P76" i="1"/>
  <c r="Q76" i="1"/>
  <c r="N76" i="1"/>
  <c r="O76" i="1"/>
  <c r="M76" i="1"/>
  <c r="K76" i="1"/>
  <c r="L76" i="1"/>
  <c r="P68" i="1"/>
  <c r="Q68" i="1"/>
  <c r="N68" i="1"/>
  <c r="O68" i="1"/>
  <c r="M68" i="1"/>
  <c r="K68" i="1"/>
  <c r="L68" i="1"/>
  <c r="P60" i="1"/>
  <c r="Q60" i="1"/>
  <c r="N60" i="1"/>
  <c r="O60" i="1"/>
  <c r="M60" i="1"/>
  <c r="K60" i="1"/>
  <c r="L60" i="1"/>
  <c r="P52" i="1"/>
  <c r="Q52" i="1"/>
  <c r="N52" i="1"/>
  <c r="O52" i="1"/>
  <c r="M52" i="1"/>
  <c r="K52" i="1"/>
  <c r="L52" i="1"/>
  <c r="P44" i="1"/>
  <c r="Q44" i="1"/>
  <c r="N44" i="1"/>
  <c r="O44" i="1"/>
  <c r="M44" i="1"/>
  <c r="K44" i="1"/>
  <c r="L44" i="1"/>
  <c r="P36" i="1"/>
  <c r="Q36" i="1"/>
  <c r="N36" i="1"/>
  <c r="O36" i="1"/>
  <c r="M36" i="1"/>
  <c r="K36" i="1"/>
  <c r="L36" i="1"/>
  <c r="P28" i="1"/>
  <c r="Q28" i="1"/>
  <c r="N28" i="1"/>
  <c r="O28" i="1"/>
  <c r="M28" i="1"/>
  <c r="K28" i="1"/>
  <c r="L28" i="1"/>
  <c r="P20" i="1"/>
  <c r="Q20" i="1"/>
  <c r="N20" i="1"/>
  <c r="O20" i="1"/>
  <c r="M20" i="1"/>
  <c r="K20" i="1"/>
  <c r="L20" i="1"/>
  <c r="P12" i="1"/>
  <c r="Q12" i="1"/>
  <c r="N12" i="1"/>
  <c r="O12" i="1"/>
  <c r="M12" i="1"/>
  <c r="K12" i="1"/>
  <c r="L12" i="1"/>
  <c r="P4" i="1"/>
  <c r="Q4" i="1"/>
  <c r="N4" i="1"/>
  <c r="O4" i="1"/>
  <c r="M4" i="1"/>
  <c r="K4" i="1"/>
  <c r="L4" i="1"/>
  <c r="V676" i="1"/>
  <c r="U676" i="1"/>
  <c r="W676" i="1"/>
  <c r="V668" i="1"/>
  <c r="U668" i="1"/>
  <c r="W668" i="1"/>
  <c r="V660" i="1"/>
  <c r="U660" i="1"/>
  <c r="W660" i="1"/>
  <c r="U652" i="1"/>
  <c r="V652" i="1"/>
  <c r="W652" i="1"/>
  <c r="V644" i="1"/>
  <c r="U644" i="1"/>
  <c r="W644" i="1"/>
  <c r="V636" i="1"/>
  <c r="U636" i="1"/>
  <c r="W636" i="1"/>
  <c r="V628" i="1"/>
  <c r="U628" i="1"/>
  <c r="W628" i="1"/>
  <c r="V620" i="1"/>
  <c r="U620" i="1"/>
  <c r="W620" i="1"/>
  <c r="V612" i="1"/>
  <c r="U612" i="1"/>
  <c r="W612" i="1"/>
  <c r="V604" i="1"/>
  <c r="U604" i="1"/>
  <c r="W604" i="1"/>
  <c r="V596" i="1"/>
  <c r="U596" i="1"/>
  <c r="W596" i="1"/>
  <c r="V588" i="1"/>
  <c r="U588" i="1"/>
  <c r="W588" i="1"/>
  <c r="V580" i="1"/>
  <c r="U580" i="1"/>
  <c r="W580" i="1"/>
  <c r="V572" i="1"/>
  <c r="U572" i="1"/>
  <c r="W572" i="1"/>
  <c r="U564" i="1"/>
  <c r="V564" i="1"/>
  <c r="W564" i="1"/>
  <c r="V556" i="1"/>
  <c r="U556" i="1"/>
  <c r="W556" i="1"/>
  <c r="V548" i="1"/>
  <c r="U548" i="1"/>
  <c r="W548" i="1"/>
  <c r="V540" i="1"/>
  <c r="U540" i="1"/>
  <c r="W540" i="1"/>
  <c r="V532" i="1"/>
  <c r="U532" i="1"/>
  <c r="W532" i="1"/>
  <c r="V524" i="1"/>
  <c r="U524" i="1"/>
  <c r="W524" i="1"/>
  <c r="V516" i="1"/>
  <c r="U516" i="1"/>
  <c r="W516" i="1"/>
  <c r="U508" i="1"/>
  <c r="V508" i="1"/>
  <c r="W508" i="1"/>
  <c r="U500" i="1"/>
  <c r="V500" i="1"/>
  <c r="W500" i="1"/>
  <c r="U492" i="1"/>
  <c r="V492" i="1"/>
  <c r="W492" i="1"/>
  <c r="U484" i="1"/>
  <c r="V484" i="1"/>
  <c r="W484" i="1"/>
  <c r="U476" i="1"/>
  <c r="V476" i="1"/>
  <c r="W476" i="1"/>
  <c r="U468" i="1"/>
  <c r="V468" i="1"/>
  <c r="W468" i="1"/>
  <c r="V460" i="1"/>
  <c r="U460" i="1"/>
  <c r="W460" i="1"/>
  <c r="U452" i="1"/>
  <c r="V452" i="1"/>
  <c r="W452" i="1"/>
  <c r="U444" i="1"/>
  <c r="V444" i="1"/>
  <c r="W444" i="1"/>
  <c r="U436" i="1"/>
  <c r="V436" i="1"/>
  <c r="W436" i="1"/>
  <c r="U428" i="1"/>
  <c r="V428" i="1"/>
  <c r="W428" i="1"/>
  <c r="U420" i="1"/>
  <c r="V420" i="1"/>
  <c r="W420" i="1"/>
  <c r="U412" i="1"/>
  <c r="V412" i="1"/>
  <c r="W412" i="1"/>
  <c r="U404" i="1"/>
  <c r="V404" i="1"/>
  <c r="W404" i="1"/>
  <c r="U396" i="1"/>
  <c r="V396" i="1"/>
  <c r="W396" i="1"/>
  <c r="U388" i="1"/>
  <c r="V388" i="1"/>
  <c r="W388" i="1"/>
  <c r="U380" i="1"/>
  <c r="V380" i="1"/>
  <c r="W380" i="1"/>
  <c r="U372" i="1"/>
  <c r="V372" i="1"/>
  <c r="W372" i="1"/>
  <c r="U364" i="1"/>
  <c r="V364" i="1"/>
  <c r="W364" i="1"/>
  <c r="U356" i="1"/>
  <c r="V356" i="1"/>
  <c r="W356" i="1"/>
  <c r="U348" i="1"/>
  <c r="V348" i="1"/>
  <c r="W348" i="1"/>
  <c r="U340" i="1"/>
  <c r="V340" i="1"/>
  <c r="W340" i="1"/>
  <c r="V332" i="1"/>
  <c r="U332" i="1"/>
  <c r="W332" i="1"/>
  <c r="U324" i="1"/>
  <c r="V324" i="1"/>
  <c r="W324" i="1"/>
  <c r="U316" i="1"/>
  <c r="V316" i="1"/>
  <c r="W316" i="1"/>
  <c r="U308" i="1"/>
  <c r="V308" i="1"/>
  <c r="W308" i="1"/>
  <c r="U300" i="1"/>
  <c r="V300" i="1"/>
  <c r="W300" i="1"/>
  <c r="U292" i="1"/>
  <c r="V292" i="1"/>
  <c r="W292" i="1"/>
  <c r="U284" i="1"/>
  <c r="V284" i="1"/>
  <c r="W284" i="1"/>
  <c r="U276" i="1"/>
  <c r="V276" i="1"/>
  <c r="W276" i="1"/>
  <c r="V268" i="1"/>
  <c r="U268" i="1"/>
  <c r="W268" i="1"/>
  <c r="U260" i="1"/>
  <c r="V260" i="1"/>
  <c r="W260" i="1"/>
  <c r="U252" i="1"/>
  <c r="V252" i="1"/>
  <c r="W252" i="1"/>
  <c r="U244" i="1"/>
  <c r="V244" i="1"/>
  <c r="W244" i="1"/>
  <c r="U236" i="1"/>
  <c r="V236" i="1"/>
  <c r="W236" i="1"/>
  <c r="U228" i="1"/>
  <c r="V228" i="1"/>
  <c r="W228" i="1"/>
  <c r="U220" i="1"/>
  <c r="V220" i="1"/>
  <c r="W220" i="1"/>
  <c r="V212" i="1"/>
  <c r="U212" i="1"/>
  <c r="W212" i="1"/>
  <c r="V204" i="1"/>
  <c r="U204" i="1"/>
  <c r="W204" i="1"/>
  <c r="U196" i="1"/>
  <c r="V196" i="1"/>
  <c r="W196" i="1"/>
  <c r="U188" i="1"/>
  <c r="V188" i="1"/>
  <c r="W188" i="1"/>
  <c r="U180" i="1"/>
  <c r="V180" i="1"/>
  <c r="W180" i="1"/>
  <c r="U172" i="1"/>
  <c r="V172" i="1"/>
  <c r="W172" i="1"/>
  <c r="U162" i="1"/>
  <c r="V162" i="1"/>
  <c r="W162" i="1"/>
  <c r="U154" i="1"/>
  <c r="V154" i="1"/>
  <c r="W154" i="1"/>
  <c r="U146" i="1"/>
  <c r="V146" i="1"/>
  <c r="W146" i="1"/>
  <c r="U138" i="1"/>
  <c r="V138" i="1"/>
  <c r="W138" i="1"/>
  <c r="V130" i="1"/>
  <c r="U130" i="1"/>
  <c r="W130" i="1"/>
  <c r="V122" i="1"/>
  <c r="U122" i="1"/>
  <c r="W122" i="1"/>
  <c r="V114" i="1"/>
  <c r="U114" i="1"/>
  <c r="W114" i="1"/>
  <c r="U106" i="1"/>
  <c r="V106" i="1"/>
  <c r="W106" i="1"/>
  <c r="U98" i="1"/>
  <c r="V98" i="1"/>
  <c r="W98" i="1"/>
  <c r="U90" i="1"/>
  <c r="V90" i="1"/>
  <c r="W90" i="1"/>
  <c r="U82" i="1"/>
  <c r="V82" i="1"/>
  <c r="W82" i="1"/>
  <c r="U74" i="1"/>
  <c r="V74" i="1"/>
  <c r="W74" i="1"/>
  <c r="V66" i="1"/>
  <c r="U66" i="1"/>
  <c r="W66" i="1"/>
  <c r="V58" i="1"/>
  <c r="U58" i="1"/>
  <c r="W58" i="1"/>
  <c r="V50" i="1"/>
  <c r="U50" i="1"/>
  <c r="W50" i="1"/>
  <c r="U42" i="1"/>
  <c r="V42" i="1"/>
  <c r="W42" i="1"/>
  <c r="U34" i="1"/>
  <c r="V34" i="1"/>
  <c r="W34" i="1"/>
  <c r="U26" i="1"/>
  <c r="V26" i="1"/>
  <c r="W26" i="1"/>
  <c r="U18" i="1"/>
  <c r="V18" i="1"/>
  <c r="W18" i="1"/>
  <c r="U10" i="1"/>
  <c r="V10" i="1"/>
  <c r="W10" i="1"/>
  <c r="K681" i="1"/>
  <c r="K674" i="1"/>
  <c r="K666" i="1"/>
  <c r="K650" i="1"/>
  <c r="K642" i="1"/>
  <c r="K634" i="1"/>
  <c r="K626" i="1"/>
  <c r="K618" i="1"/>
  <c r="K610" i="1"/>
  <c r="K594" i="1"/>
  <c r="K586" i="1"/>
  <c r="K570" i="1"/>
  <c r="K562" i="1"/>
  <c r="K554" i="1"/>
  <c r="K546" i="1"/>
  <c r="K538" i="1"/>
  <c r="K530" i="1"/>
  <c r="K514" i="1"/>
  <c r="K506" i="1"/>
  <c r="K498" i="1"/>
  <c r="K490" i="1"/>
  <c r="K482" i="1"/>
  <c r="K466" i="1"/>
  <c r="K458" i="1"/>
  <c r="K450" i="1"/>
  <c r="K442" i="1"/>
  <c r="K434" i="1"/>
  <c r="K426" i="1"/>
  <c r="K410" i="1"/>
  <c r="K402" i="1"/>
  <c r="K394" i="1"/>
  <c r="K386" i="1"/>
  <c r="K378" i="1"/>
  <c r="K370" i="1"/>
  <c r="K354" i="1"/>
  <c r="K346" i="1"/>
  <c r="K338" i="1"/>
  <c r="K330" i="1"/>
  <c r="K322" i="1"/>
  <c r="K314" i="1"/>
  <c r="K298" i="1"/>
  <c r="K290" i="1"/>
  <c r="K282" i="1"/>
  <c r="K274" i="1"/>
  <c r="K266" i="1"/>
  <c r="K258" i="1"/>
  <c r="K242" i="1"/>
  <c r="K234" i="1"/>
  <c r="K226" i="1"/>
  <c r="K218" i="1"/>
  <c r="K210" i="1"/>
  <c r="K202" i="1"/>
  <c r="K194" i="1"/>
  <c r="K178" i="1"/>
  <c r="K170" i="1"/>
  <c r="K151" i="1"/>
  <c r="K87" i="1"/>
  <c r="K23" i="1"/>
  <c r="L640" i="1"/>
  <c r="L552" i="1"/>
  <c r="L488" i="1"/>
  <c r="L424" i="1"/>
  <c r="L360" i="1"/>
  <c r="L296" i="1"/>
  <c r="L232" i="1"/>
  <c r="L168" i="1"/>
  <c r="L142" i="1"/>
  <c r="L78" i="1"/>
  <c r="L14" i="1"/>
  <c r="M631" i="1"/>
  <c r="M471" i="1"/>
  <c r="M125" i="1"/>
  <c r="Q504" i="1"/>
  <c r="N658" i="1"/>
  <c r="O658" i="1"/>
  <c r="Q658" i="1"/>
  <c r="P658" i="1"/>
  <c r="M658" i="1"/>
  <c r="L658" i="1"/>
  <c r="N602" i="1"/>
  <c r="O602" i="1"/>
  <c r="P602" i="1"/>
  <c r="Q602" i="1"/>
  <c r="M602" i="1"/>
  <c r="L602" i="1"/>
  <c r="N578" i="1"/>
  <c r="O578" i="1"/>
  <c r="M578" i="1"/>
  <c r="P578" i="1"/>
  <c r="Q578" i="1"/>
  <c r="L578" i="1"/>
  <c r="N522" i="1"/>
  <c r="O522" i="1"/>
  <c r="Q522" i="1"/>
  <c r="M522" i="1"/>
  <c r="P522" i="1"/>
  <c r="L522" i="1"/>
  <c r="N474" i="1"/>
  <c r="O474" i="1"/>
  <c r="Q474" i="1"/>
  <c r="M474" i="1"/>
  <c r="P474" i="1"/>
  <c r="L474" i="1"/>
  <c r="N418" i="1"/>
  <c r="O418" i="1"/>
  <c r="Q418" i="1"/>
  <c r="M418" i="1"/>
  <c r="P418" i="1"/>
  <c r="L418" i="1"/>
  <c r="P362" i="1"/>
  <c r="Q362" i="1"/>
  <c r="N362" i="1"/>
  <c r="O362" i="1"/>
  <c r="M362" i="1"/>
  <c r="L362" i="1"/>
  <c r="P306" i="1"/>
  <c r="Q306" i="1"/>
  <c r="N306" i="1"/>
  <c r="O306" i="1"/>
  <c r="M306" i="1"/>
  <c r="L306" i="1"/>
  <c r="P250" i="1"/>
  <c r="Q250" i="1"/>
  <c r="N250" i="1"/>
  <c r="O250" i="1"/>
  <c r="M250" i="1"/>
  <c r="L250" i="1"/>
  <c r="P186" i="1"/>
  <c r="Q186" i="1"/>
  <c r="N186" i="1"/>
  <c r="O186" i="1"/>
  <c r="M186" i="1"/>
  <c r="L186" i="1"/>
  <c r="P128" i="1"/>
  <c r="Q128" i="1"/>
  <c r="N128" i="1"/>
  <c r="O128" i="1"/>
  <c r="M128" i="1"/>
  <c r="K128" i="1"/>
  <c r="L128" i="1"/>
  <c r="P80" i="1"/>
  <c r="Q80" i="1"/>
  <c r="N80" i="1"/>
  <c r="O80" i="1"/>
  <c r="M80" i="1"/>
  <c r="K80" i="1"/>
  <c r="L80" i="1"/>
  <c r="P32" i="1"/>
  <c r="Q32" i="1"/>
  <c r="N32" i="1"/>
  <c r="O32" i="1"/>
  <c r="M32" i="1"/>
  <c r="K32" i="1"/>
  <c r="L32" i="1"/>
  <c r="U632" i="1"/>
  <c r="V632" i="1"/>
  <c r="W632" i="1"/>
  <c r="U560" i="1"/>
  <c r="V560" i="1"/>
  <c r="W560" i="1"/>
  <c r="U496" i="1"/>
  <c r="V496" i="1"/>
  <c r="W496" i="1"/>
  <c r="U448" i="1"/>
  <c r="V448" i="1"/>
  <c r="W448" i="1"/>
  <c r="U392" i="1"/>
  <c r="V392" i="1"/>
  <c r="W392" i="1"/>
  <c r="U328" i="1"/>
  <c r="V328" i="1"/>
  <c r="W328" i="1"/>
  <c r="U264" i="1"/>
  <c r="V264" i="1"/>
  <c r="W264" i="1"/>
  <c r="U208" i="1"/>
  <c r="V208" i="1"/>
  <c r="W208" i="1"/>
  <c r="U150" i="1"/>
  <c r="V150" i="1"/>
  <c r="W150" i="1"/>
  <c r="U118" i="1"/>
  <c r="V118" i="1"/>
  <c r="W118" i="1"/>
  <c r="U86" i="1"/>
  <c r="V86" i="1"/>
  <c r="W86" i="1"/>
  <c r="U54" i="1"/>
  <c r="V54" i="1"/>
  <c r="W54" i="1"/>
  <c r="U38" i="1"/>
  <c r="V38" i="1"/>
  <c r="W38" i="1"/>
  <c r="U30" i="1"/>
  <c r="V30" i="1"/>
  <c r="W30" i="1"/>
  <c r="U14" i="1"/>
  <c r="V14" i="1"/>
  <c r="W14" i="1"/>
  <c r="U6" i="1"/>
  <c r="V6" i="1"/>
  <c r="W6" i="1"/>
  <c r="O677" i="1"/>
  <c r="P677" i="1"/>
  <c r="Q677" i="1"/>
  <c r="N677" i="1"/>
  <c r="L677" i="1"/>
  <c r="M677" i="1"/>
  <c r="O669" i="1"/>
  <c r="P669" i="1"/>
  <c r="Q669" i="1"/>
  <c r="N669" i="1"/>
  <c r="L669" i="1"/>
  <c r="M669" i="1"/>
  <c r="O661" i="1"/>
  <c r="P661" i="1"/>
  <c r="Q661" i="1"/>
  <c r="N661" i="1"/>
  <c r="L661" i="1"/>
  <c r="M661" i="1"/>
  <c r="Q653" i="1"/>
  <c r="N653" i="1"/>
  <c r="O653" i="1"/>
  <c r="P653" i="1"/>
  <c r="L653" i="1"/>
  <c r="M653" i="1"/>
  <c r="Q645" i="1"/>
  <c r="N645" i="1"/>
  <c r="O645" i="1"/>
  <c r="P645" i="1"/>
  <c r="L645" i="1"/>
  <c r="M645" i="1"/>
  <c r="Q637" i="1"/>
  <c r="N637" i="1"/>
  <c r="O637" i="1"/>
  <c r="P637" i="1"/>
  <c r="L637" i="1"/>
  <c r="M637" i="1"/>
  <c r="Q629" i="1"/>
  <c r="N629" i="1"/>
  <c r="O629" i="1"/>
  <c r="P629" i="1"/>
  <c r="L629" i="1"/>
  <c r="M629" i="1"/>
  <c r="Q621" i="1"/>
  <c r="N621" i="1"/>
  <c r="O621" i="1"/>
  <c r="P621" i="1"/>
  <c r="L621" i="1"/>
  <c r="M621" i="1"/>
  <c r="Q613" i="1"/>
  <c r="N613" i="1"/>
  <c r="O613" i="1"/>
  <c r="P613" i="1"/>
  <c r="L613" i="1"/>
  <c r="M613" i="1"/>
  <c r="Q605" i="1"/>
  <c r="N605" i="1"/>
  <c r="O605" i="1"/>
  <c r="P605" i="1"/>
  <c r="L605" i="1"/>
  <c r="M605" i="1"/>
  <c r="Q597" i="1"/>
  <c r="N597" i="1"/>
  <c r="O597" i="1"/>
  <c r="P597" i="1"/>
  <c r="M597" i="1"/>
  <c r="L597" i="1"/>
  <c r="Q589" i="1"/>
  <c r="N589" i="1"/>
  <c r="O589" i="1"/>
  <c r="M589" i="1"/>
  <c r="P589" i="1"/>
  <c r="L589" i="1"/>
  <c r="Q581" i="1"/>
  <c r="N581" i="1"/>
  <c r="O581" i="1"/>
  <c r="P581" i="1"/>
  <c r="M581" i="1"/>
  <c r="L581" i="1"/>
  <c r="Q573" i="1"/>
  <c r="N573" i="1"/>
  <c r="O573" i="1"/>
  <c r="M573" i="1"/>
  <c r="P573" i="1"/>
  <c r="L573" i="1"/>
  <c r="Q565" i="1"/>
  <c r="N565" i="1"/>
  <c r="O565" i="1"/>
  <c r="P565" i="1"/>
  <c r="M565" i="1"/>
  <c r="L565" i="1"/>
  <c r="Q557" i="1"/>
  <c r="N557" i="1"/>
  <c r="O557" i="1"/>
  <c r="M557" i="1"/>
  <c r="P557" i="1"/>
  <c r="L557" i="1"/>
  <c r="Q549" i="1"/>
  <c r="N549" i="1"/>
  <c r="O549" i="1"/>
  <c r="P549" i="1"/>
  <c r="M549" i="1"/>
  <c r="L549" i="1"/>
  <c r="Q541" i="1"/>
  <c r="N541" i="1"/>
  <c r="O541" i="1"/>
  <c r="M541" i="1"/>
  <c r="P541" i="1"/>
  <c r="L541" i="1"/>
  <c r="Q533" i="1"/>
  <c r="N533" i="1"/>
  <c r="O533" i="1"/>
  <c r="P533" i="1"/>
  <c r="M533" i="1"/>
  <c r="L533" i="1"/>
  <c r="Q525" i="1"/>
  <c r="N525" i="1"/>
  <c r="O525" i="1"/>
  <c r="M525" i="1"/>
  <c r="P525" i="1"/>
  <c r="L525" i="1"/>
  <c r="Q517" i="1"/>
  <c r="N517" i="1"/>
  <c r="O517" i="1"/>
  <c r="P517" i="1"/>
  <c r="M517" i="1"/>
  <c r="L517" i="1"/>
  <c r="Q509" i="1"/>
  <c r="N509" i="1"/>
  <c r="O509" i="1"/>
  <c r="M509" i="1"/>
  <c r="P509" i="1"/>
  <c r="L509" i="1"/>
  <c r="Q501" i="1"/>
  <c r="N501" i="1"/>
  <c r="O501" i="1"/>
  <c r="P501" i="1"/>
  <c r="M501" i="1"/>
  <c r="L501" i="1"/>
  <c r="Q493" i="1"/>
  <c r="N493" i="1"/>
  <c r="O493" i="1"/>
  <c r="M493" i="1"/>
  <c r="P493" i="1"/>
  <c r="L493" i="1"/>
  <c r="Q485" i="1"/>
  <c r="N485" i="1"/>
  <c r="O485" i="1"/>
  <c r="P485" i="1"/>
  <c r="M485" i="1"/>
  <c r="L485" i="1"/>
  <c r="Q477" i="1"/>
  <c r="N477" i="1"/>
  <c r="O477" i="1"/>
  <c r="M477" i="1"/>
  <c r="P477" i="1"/>
  <c r="L477" i="1"/>
  <c r="Q469" i="1"/>
  <c r="N469" i="1"/>
  <c r="O469" i="1"/>
  <c r="P469" i="1"/>
  <c r="M469" i="1"/>
  <c r="L469" i="1"/>
  <c r="Q461" i="1"/>
  <c r="N461" i="1"/>
  <c r="O461" i="1"/>
  <c r="M461" i="1"/>
  <c r="P461" i="1"/>
  <c r="L461" i="1"/>
  <c r="Q453" i="1"/>
  <c r="N453" i="1"/>
  <c r="O453" i="1"/>
  <c r="P453" i="1"/>
  <c r="M453" i="1"/>
  <c r="L453" i="1"/>
  <c r="Q445" i="1"/>
  <c r="N445" i="1"/>
  <c r="O445" i="1"/>
  <c r="M445" i="1"/>
  <c r="P445" i="1"/>
  <c r="L445" i="1"/>
  <c r="Q437" i="1"/>
  <c r="N437" i="1"/>
  <c r="O437" i="1"/>
  <c r="P437" i="1"/>
  <c r="M437" i="1"/>
  <c r="L437" i="1"/>
  <c r="Q429" i="1"/>
  <c r="N429" i="1"/>
  <c r="O429" i="1"/>
  <c r="M429" i="1"/>
  <c r="P429" i="1"/>
  <c r="L429" i="1"/>
  <c r="P421" i="1"/>
  <c r="Q421" i="1"/>
  <c r="N421" i="1"/>
  <c r="O421" i="1"/>
  <c r="M421" i="1"/>
  <c r="L421" i="1"/>
  <c r="P413" i="1"/>
  <c r="Q413" i="1"/>
  <c r="N413" i="1"/>
  <c r="O413" i="1"/>
  <c r="M413" i="1"/>
  <c r="L413" i="1"/>
  <c r="P405" i="1"/>
  <c r="Q405" i="1"/>
  <c r="N405" i="1"/>
  <c r="O405" i="1"/>
  <c r="M405" i="1"/>
  <c r="L405" i="1"/>
  <c r="N397" i="1"/>
  <c r="O397" i="1"/>
  <c r="P397" i="1"/>
  <c r="Q397" i="1"/>
  <c r="M397" i="1"/>
  <c r="L397" i="1"/>
  <c r="N389" i="1"/>
  <c r="O389" i="1"/>
  <c r="P389" i="1"/>
  <c r="Q389" i="1"/>
  <c r="M389" i="1"/>
  <c r="L389" i="1"/>
  <c r="N381" i="1"/>
  <c r="O381" i="1"/>
  <c r="P381" i="1"/>
  <c r="M381" i="1"/>
  <c r="Q381" i="1"/>
  <c r="L381" i="1"/>
  <c r="N373" i="1"/>
  <c r="O373" i="1"/>
  <c r="P373" i="1"/>
  <c r="Q373" i="1"/>
  <c r="M373" i="1"/>
  <c r="L373" i="1"/>
  <c r="N365" i="1"/>
  <c r="O365" i="1"/>
  <c r="P365" i="1"/>
  <c r="M365" i="1"/>
  <c r="Q365" i="1"/>
  <c r="L365" i="1"/>
  <c r="N357" i="1"/>
  <c r="O357" i="1"/>
  <c r="P357" i="1"/>
  <c r="Q357" i="1"/>
  <c r="M357" i="1"/>
  <c r="L357" i="1"/>
  <c r="N349" i="1"/>
  <c r="O349" i="1"/>
  <c r="P349" i="1"/>
  <c r="Q349" i="1"/>
  <c r="M349" i="1"/>
  <c r="L349" i="1"/>
  <c r="N341" i="1"/>
  <c r="O341" i="1"/>
  <c r="P341" i="1"/>
  <c r="Q341" i="1"/>
  <c r="M341" i="1"/>
  <c r="L341" i="1"/>
  <c r="N333" i="1"/>
  <c r="O333" i="1"/>
  <c r="P333" i="1"/>
  <c r="Q333" i="1"/>
  <c r="M333" i="1"/>
  <c r="L333" i="1"/>
  <c r="N325" i="1"/>
  <c r="O325" i="1"/>
  <c r="P325" i="1"/>
  <c r="Q325" i="1"/>
  <c r="M325" i="1"/>
  <c r="L325" i="1"/>
  <c r="N317" i="1"/>
  <c r="O317" i="1"/>
  <c r="P317" i="1"/>
  <c r="M317" i="1"/>
  <c r="Q317" i="1"/>
  <c r="L317" i="1"/>
  <c r="N309" i="1"/>
  <c r="O309" i="1"/>
  <c r="P309" i="1"/>
  <c r="Q309" i="1"/>
  <c r="M309" i="1"/>
  <c r="L309" i="1"/>
  <c r="N301" i="1"/>
  <c r="O301" i="1"/>
  <c r="P301" i="1"/>
  <c r="M301" i="1"/>
  <c r="Q301" i="1"/>
  <c r="L301" i="1"/>
  <c r="N293" i="1"/>
  <c r="O293" i="1"/>
  <c r="P293" i="1"/>
  <c r="Q293" i="1"/>
  <c r="M293" i="1"/>
  <c r="L293" i="1"/>
  <c r="N285" i="1"/>
  <c r="O285" i="1"/>
  <c r="P285" i="1"/>
  <c r="Q285" i="1"/>
  <c r="M285" i="1"/>
  <c r="L285" i="1"/>
  <c r="N277" i="1"/>
  <c r="O277" i="1"/>
  <c r="P277" i="1"/>
  <c r="Q277" i="1"/>
  <c r="M277" i="1"/>
  <c r="L277" i="1"/>
  <c r="N269" i="1"/>
  <c r="O269" i="1"/>
  <c r="P269" i="1"/>
  <c r="Q269" i="1"/>
  <c r="M269" i="1"/>
  <c r="L269" i="1"/>
  <c r="N261" i="1"/>
  <c r="O261" i="1"/>
  <c r="P261" i="1"/>
  <c r="Q261" i="1"/>
  <c r="M261" i="1"/>
  <c r="L261" i="1"/>
  <c r="N253" i="1"/>
  <c r="O253" i="1"/>
  <c r="P253" i="1"/>
  <c r="M253" i="1"/>
  <c r="Q253" i="1"/>
  <c r="L253" i="1"/>
  <c r="N245" i="1"/>
  <c r="O245" i="1"/>
  <c r="P245" i="1"/>
  <c r="Q245" i="1"/>
  <c r="M245" i="1"/>
  <c r="L245" i="1"/>
  <c r="N237" i="1"/>
  <c r="O237" i="1"/>
  <c r="P237" i="1"/>
  <c r="M237" i="1"/>
  <c r="Q237" i="1"/>
  <c r="L237" i="1"/>
  <c r="N229" i="1"/>
  <c r="O229" i="1"/>
  <c r="P229" i="1"/>
  <c r="Q229" i="1"/>
  <c r="M229" i="1"/>
  <c r="L229" i="1"/>
  <c r="N221" i="1"/>
  <c r="O221" i="1"/>
  <c r="P221" i="1"/>
  <c r="Q221" i="1"/>
  <c r="M221" i="1"/>
  <c r="L221" i="1"/>
  <c r="N213" i="1"/>
  <c r="O213" i="1"/>
  <c r="P213" i="1"/>
  <c r="Q213" i="1"/>
  <c r="M213" i="1"/>
  <c r="L213" i="1"/>
  <c r="N205" i="1"/>
  <c r="O205" i="1"/>
  <c r="P205" i="1"/>
  <c r="Q205" i="1"/>
  <c r="M205" i="1"/>
  <c r="L205" i="1"/>
  <c r="N197" i="1"/>
  <c r="O197" i="1"/>
  <c r="P197" i="1"/>
  <c r="Q197" i="1"/>
  <c r="M197" i="1"/>
  <c r="L197" i="1"/>
  <c r="N189" i="1"/>
  <c r="O189" i="1"/>
  <c r="P189" i="1"/>
  <c r="M189" i="1"/>
  <c r="Q189" i="1"/>
  <c r="L189" i="1"/>
  <c r="N181" i="1"/>
  <c r="O181" i="1"/>
  <c r="P181" i="1"/>
  <c r="Q181" i="1"/>
  <c r="M181" i="1"/>
  <c r="L181" i="1"/>
  <c r="N173" i="1"/>
  <c r="O173" i="1"/>
  <c r="P173" i="1"/>
  <c r="M173" i="1"/>
  <c r="Q173" i="1"/>
  <c r="L173" i="1"/>
  <c r="N163" i="1"/>
  <c r="O163" i="1"/>
  <c r="P163" i="1"/>
  <c r="Q163" i="1"/>
  <c r="M163" i="1"/>
  <c r="K163" i="1"/>
  <c r="L163" i="1"/>
  <c r="N155" i="1"/>
  <c r="O155" i="1"/>
  <c r="P155" i="1"/>
  <c r="Q155" i="1"/>
  <c r="M155" i="1"/>
  <c r="K155" i="1"/>
  <c r="L155" i="1"/>
  <c r="N147" i="1"/>
  <c r="O147" i="1"/>
  <c r="P147" i="1"/>
  <c r="Q147" i="1"/>
  <c r="M147" i="1"/>
  <c r="K147" i="1"/>
  <c r="L147" i="1"/>
  <c r="N139" i="1"/>
  <c r="O139" i="1"/>
  <c r="P139" i="1"/>
  <c r="Q139" i="1"/>
  <c r="M139" i="1"/>
  <c r="K139" i="1"/>
  <c r="L139" i="1"/>
  <c r="N131" i="1"/>
  <c r="O131" i="1"/>
  <c r="P131" i="1"/>
  <c r="Q131" i="1"/>
  <c r="M131" i="1"/>
  <c r="K131" i="1"/>
  <c r="L131" i="1"/>
  <c r="N123" i="1"/>
  <c r="O123" i="1"/>
  <c r="P123" i="1"/>
  <c r="Q123" i="1"/>
  <c r="M123" i="1"/>
  <c r="K123" i="1"/>
  <c r="L123" i="1"/>
  <c r="N115" i="1"/>
  <c r="O115" i="1"/>
  <c r="P115" i="1"/>
  <c r="Q115" i="1"/>
  <c r="M115" i="1"/>
  <c r="K115" i="1"/>
  <c r="L115" i="1"/>
  <c r="N107" i="1"/>
  <c r="O107" i="1"/>
  <c r="P107" i="1"/>
  <c r="Q107" i="1"/>
  <c r="M107" i="1"/>
  <c r="K107" i="1"/>
  <c r="L107" i="1"/>
  <c r="N99" i="1"/>
  <c r="O99" i="1"/>
  <c r="P99" i="1"/>
  <c r="Q99" i="1"/>
  <c r="M99" i="1"/>
  <c r="K99" i="1"/>
  <c r="L99" i="1"/>
  <c r="N91" i="1"/>
  <c r="O91" i="1"/>
  <c r="P91" i="1"/>
  <c r="Q91" i="1"/>
  <c r="M91" i="1"/>
  <c r="K91" i="1"/>
  <c r="L91" i="1"/>
  <c r="N83" i="1"/>
  <c r="O83" i="1"/>
  <c r="P83" i="1"/>
  <c r="Q83" i="1"/>
  <c r="M83" i="1"/>
  <c r="K83" i="1"/>
  <c r="L83" i="1"/>
  <c r="N75" i="1"/>
  <c r="O75" i="1"/>
  <c r="P75" i="1"/>
  <c r="Q75" i="1"/>
  <c r="M75" i="1"/>
  <c r="K75" i="1"/>
  <c r="L75" i="1"/>
  <c r="N67" i="1"/>
  <c r="O67" i="1"/>
  <c r="P67" i="1"/>
  <c r="Q67" i="1"/>
  <c r="M67" i="1"/>
  <c r="K67" i="1"/>
  <c r="L67" i="1"/>
  <c r="N59" i="1"/>
  <c r="O59" i="1"/>
  <c r="P59" i="1"/>
  <c r="Q59" i="1"/>
  <c r="M59" i="1"/>
  <c r="K59" i="1"/>
  <c r="L59" i="1"/>
  <c r="N51" i="1"/>
  <c r="O51" i="1"/>
  <c r="P51" i="1"/>
  <c r="Q51" i="1"/>
  <c r="M51" i="1"/>
  <c r="K51" i="1"/>
  <c r="L51" i="1"/>
  <c r="N43" i="1"/>
  <c r="O43" i="1"/>
  <c r="P43" i="1"/>
  <c r="Q43" i="1"/>
  <c r="M43" i="1"/>
  <c r="K43" i="1"/>
  <c r="L43" i="1"/>
  <c r="N35" i="1"/>
  <c r="O35" i="1"/>
  <c r="P35" i="1"/>
  <c r="Q35" i="1"/>
  <c r="M35" i="1"/>
  <c r="K35" i="1"/>
  <c r="L35" i="1"/>
  <c r="N27" i="1"/>
  <c r="O27" i="1"/>
  <c r="P27" i="1"/>
  <c r="M27" i="1"/>
  <c r="Q27" i="1"/>
  <c r="K27" i="1"/>
  <c r="L27" i="1"/>
  <c r="N19" i="1"/>
  <c r="O19" i="1"/>
  <c r="P19" i="1"/>
  <c r="Q19" i="1"/>
  <c r="M19" i="1"/>
  <c r="K19" i="1"/>
  <c r="L19" i="1"/>
  <c r="N11" i="1"/>
  <c r="O11" i="1"/>
  <c r="P11" i="1"/>
  <c r="Q11" i="1"/>
  <c r="M11" i="1"/>
  <c r="K11" i="1"/>
  <c r="L11" i="1"/>
  <c r="N3" i="1"/>
  <c r="O3" i="1"/>
  <c r="P3" i="1"/>
  <c r="Q3" i="1"/>
  <c r="M3" i="1"/>
  <c r="K3" i="1"/>
  <c r="L3" i="1"/>
  <c r="U2" i="1"/>
  <c r="V2" i="1"/>
  <c r="W2" i="1"/>
  <c r="U675" i="1"/>
  <c r="V675" i="1"/>
  <c r="W675" i="1"/>
  <c r="U667" i="1"/>
  <c r="V667" i="1"/>
  <c r="W667" i="1"/>
  <c r="U659" i="1"/>
  <c r="V659" i="1"/>
  <c r="W659" i="1"/>
  <c r="U651" i="1"/>
  <c r="V651" i="1"/>
  <c r="W651" i="1"/>
  <c r="U643" i="1"/>
  <c r="V643" i="1"/>
  <c r="W643" i="1"/>
  <c r="U635" i="1"/>
  <c r="V635" i="1"/>
  <c r="W635" i="1"/>
  <c r="U627" i="1"/>
  <c r="V627" i="1"/>
  <c r="W627" i="1"/>
  <c r="U619" i="1"/>
  <c r="V619" i="1"/>
  <c r="W619" i="1"/>
  <c r="U611" i="1"/>
  <c r="V611" i="1"/>
  <c r="W611" i="1"/>
  <c r="U603" i="1"/>
  <c r="V603" i="1"/>
  <c r="W603" i="1"/>
  <c r="U595" i="1"/>
  <c r="V595" i="1"/>
  <c r="W595" i="1"/>
  <c r="U587" i="1"/>
  <c r="V587" i="1"/>
  <c r="W587" i="1"/>
  <c r="U579" i="1"/>
  <c r="V579" i="1"/>
  <c r="W579" i="1"/>
  <c r="U571" i="1"/>
  <c r="V571" i="1"/>
  <c r="W571" i="1"/>
  <c r="U563" i="1"/>
  <c r="V563" i="1"/>
  <c r="W563" i="1"/>
  <c r="U555" i="1"/>
  <c r="V555" i="1"/>
  <c r="W555" i="1"/>
  <c r="U547" i="1"/>
  <c r="V547" i="1"/>
  <c r="W547" i="1"/>
  <c r="U539" i="1"/>
  <c r="V539" i="1"/>
  <c r="W539" i="1"/>
  <c r="U531" i="1"/>
  <c r="V531" i="1"/>
  <c r="W531" i="1"/>
  <c r="U523" i="1"/>
  <c r="V523" i="1"/>
  <c r="W523" i="1"/>
  <c r="U515" i="1"/>
  <c r="V515" i="1"/>
  <c r="W515" i="1"/>
  <c r="U507" i="1"/>
  <c r="V507" i="1"/>
  <c r="W507" i="1"/>
  <c r="U499" i="1"/>
  <c r="V499" i="1"/>
  <c r="W499" i="1"/>
  <c r="U491" i="1"/>
  <c r="V491" i="1"/>
  <c r="W491" i="1"/>
  <c r="U483" i="1"/>
  <c r="V483" i="1"/>
  <c r="W483" i="1"/>
  <c r="U475" i="1"/>
  <c r="V475" i="1"/>
  <c r="W475" i="1"/>
  <c r="U467" i="1"/>
  <c r="V467" i="1"/>
  <c r="W467" i="1"/>
  <c r="U459" i="1"/>
  <c r="V459" i="1"/>
  <c r="W459" i="1"/>
  <c r="U451" i="1"/>
  <c r="V451" i="1"/>
  <c r="W451" i="1"/>
  <c r="U443" i="1"/>
  <c r="V443" i="1"/>
  <c r="W443" i="1"/>
  <c r="U435" i="1"/>
  <c r="V435" i="1"/>
  <c r="W435" i="1"/>
  <c r="U427" i="1"/>
  <c r="V427" i="1"/>
  <c r="W427" i="1"/>
  <c r="U419" i="1"/>
  <c r="V419" i="1"/>
  <c r="W419" i="1"/>
  <c r="U411" i="1"/>
  <c r="V411" i="1"/>
  <c r="W411" i="1"/>
  <c r="U403" i="1"/>
  <c r="V403" i="1"/>
  <c r="W403" i="1"/>
  <c r="U395" i="1"/>
  <c r="V395" i="1"/>
  <c r="W395" i="1"/>
  <c r="U387" i="1"/>
  <c r="V387" i="1"/>
  <c r="W387" i="1"/>
  <c r="U379" i="1"/>
  <c r="V379" i="1"/>
  <c r="W379" i="1"/>
  <c r="U371" i="1"/>
  <c r="V371" i="1"/>
  <c r="W371" i="1"/>
  <c r="U363" i="1"/>
  <c r="V363" i="1"/>
  <c r="W363" i="1"/>
  <c r="U355" i="1"/>
  <c r="V355" i="1"/>
  <c r="W355" i="1"/>
  <c r="U347" i="1"/>
  <c r="V347" i="1"/>
  <c r="W347" i="1"/>
  <c r="U339" i="1"/>
  <c r="V339" i="1"/>
  <c r="W339" i="1"/>
  <c r="U331" i="1"/>
  <c r="V331" i="1"/>
  <c r="W331" i="1"/>
  <c r="U323" i="1"/>
  <c r="V323" i="1"/>
  <c r="W323" i="1"/>
  <c r="U315" i="1"/>
  <c r="V315" i="1"/>
  <c r="W315" i="1"/>
  <c r="U307" i="1"/>
  <c r="V307" i="1"/>
  <c r="W307" i="1"/>
  <c r="U299" i="1"/>
  <c r="V299" i="1"/>
  <c r="W299" i="1"/>
  <c r="U291" i="1"/>
  <c r="V291" i="1"/>
  <c r="W291" i="1"/>
  <c r="U283" i="1"/>
  <c r="V283" i="1"/>
  <c r="W283" i="1"/>
  <c r="U275" i="1"/>
  <c r="V275" i="1"/>
  <c r="W275" i="1"/>
  <c r="U267" i="1"/>
  <c r="V267" i="1"/>
  <c r="W267" i="1"/>
  <c r="U259" i="1"/>
  <c r="V259" i="1"/>
  <c r="W259" i="1"/>
  <c r="U251" i="1"/>
  <c r="V251" i="1"/>
  <c r="W251" i="1"/>
  <c r="U243" i="1"/>
  <c r="V243" i="1"/>
  <c r="W243" i="1"/>
  <c r="U235" i="1"/>
  <c r="V235" i="1"/>
  <c r="W235" i="1"/>
  <c r="U227" i="1"/>
  <c r="V227" i="1"/>
  <c r="W227" i="1"/>
  <c r="U219" i="1"/>
  <c r="V219" i="1"/>
  <c r="W219" i="1"/>
  <c r="U211" i="1"/>
  <c r="V211" i="1"/>
  <c r="W211" i="1"/>
  <c r="U203" i="1"/>
  <c r="V203" i="1"/>
  <c r="W203" i="1"/>
  <c r="U195" i="1"/>
  <c r="V195" i="1"/>
  <c r="W195" i="1"/>
  <c r="U187" i="1"/>
  <c r="V187" i="1"/>
  <c r="W187" i="1"/>
  <c r="U179" i="1"/>
  <c r="V179" i="1"/>
  <c r="W179" i="1"/>
  <c r="U171" i="1"/>
  <c r="V171" i="1"/>
  <c r="W171" i="1"/>
  <c r="U161" i="1"/>
  <c r="V161" i="1"/>
  <c r="W161" i="1"/>
  <c r="U153" i="1"/>
  <c r="V153" i="1"/>
  <c r="W153" i="1"/>
  <c r="U145" i="1"/>
  <c r="V145" i="1"/>
  <c r="W145" i="1"/>
  <c r="U137" i="1"/>
  <c r="V137" i="1"/>
  <c r="W137" i="1"/>
  <c r="U129" i="1"/>
  <c r="V129" i="1"/>
  <c r="W129" i="1"/>
  <c r="U121" i="1"/>
  <c r="V121" i="1"/>
  <c r="W121" i="1"/>
  <c r="U113" i="1"/>
  <c r="V113" i="1"/>
  <c r="W113" i="1"/>
  <c r="U105" i="1"/>
  <c r="V105" i="1"/>
  <c r="W105" i="1"/>
  <c r="U97" i="1"/>
  <c r="V97" i="1"/>
  <c r="W97" i="1"/>
  <c r="U89" i="1"/>
  <c r="V89" i="1"/>
  <c r="W89" i="1"/>
  <c r="U81" i="1"/>
  <c r="V81" i="1"/>
  <c r="W81" i="1"/>
  <c r="U73" i="1"/>
  <c r="V73" i="1"/>
  <c r="W73" i="1"/>
  <c r="U65" i="1"/>
  <c r="V65" i="1"/>
  <c r="W65" i="1"/>
  <c r="U57" i="1"/>
  <c r="V57" i="1"/>
  <c r="W57" i="1"/>
  <c r="U49" i="1"/>
  <c r="V49" i="1"/>
  <c r="W49" i="1"/>
  <c r="U41" i="1"/>
  <c r="V41" i="1"/>
  <c r="W41" i="1"/>
  <c r="U33" i="1"/>
  <c r="V33" i="1"/>
  <c r="W33" i="1"/>
  <c r="U25" i="1"/>
  <c r="V25" i="1"/>
  <c r="W25" i="1"/>
  <c r="U17" i="1"/>
  <c r="V17" i="1"/>
  <c r="W17" i="1"/>
  <c r="U9" i="1"/>
  <c r="V9" i="1"/>
  <c r="W9" i="1"/>
  <c r="K673" i="1"/>
  <c r="K665" i="1"/>
  <c r="K657" i="1"/>
  <c r="K649" i="1"/>
  <c r="K641" i="1"/>
  <c r="K633" i="1"/>
  <c r="K625" i="1"/>
  <c r="K617" i="1"/>
  <c r="K609" i="1"/>
  <c r="K601" i="1"/>
  <c r="K593" i="1"/>
  <c r="K585" i="1"/>
  <c r="K577" i="1"/>
  <c r="K569" i="1"/>
  <c r="K561" i="1"/>
  <c r="K553" i="1"/>
  <c r="K545" i="1"/>
  <c r="K537" i="1"/>
  <c r="K529" i="1"/>
  <c r="K521" i="1"/>
  <c r="K513" i="1"/>
  <c r="K505" i="1"/>
  <c r="K497" i="1"/>
  <c r="K489" i="1"/>
  <c r="K481" i="1"/>
  <c r="K473" i="1"/>
  <c r="K465" i="1"/>
  <c r="K457" i="1"/>
  <c r="K449" i="1"/>
  <c r="K441" i="1"/>
  <c r="K433" i="1"/>
  <c r="K425" i="1"/>
  <c r="K417" i="1"/>
  <c r="K409" i="1"/>
  <c r="K401" i="1"/>
  <c r="K393" i="1"/>
  <c r="K385" i="1"/>
  <c r="K377" i="1"/>
  <c r="K369" i="1"/>
  <c r="K361" i="1"/>
  <c r="K353" i="1"/>
  <c r="K345" i="1"/>
  <c r="K337" i="1"/>
  <c r="K329" i="1"/>
  <c r="K321" i="1"/>
  <c r="K313" i="1"/>
  <c r="K305" i="1"/>
  <c r="K297" i="1"/>
  <c r="K289" i="1"/>
  <c r="K281" i="1"/>
  <c r="K273" i="1"/>
  <c r="K265" i="1"/>
  <c r="K257" i="1"/>
  <c r="K249" i="1"/>
  <c r="K241" i="1"/>
  <c r="K233" i="1"/>
  <c r="K225" i="1"/>
  <c r="K217" i="1"/>
  <c r="K209" i="1"/>
  <c r="K201" i="1"/>
  <c r="K193" i="1"/>
  <c r="K185" i="1"/>
  <c r="K177" i="1"/>
  <c r="K169" i="1"/>
  <c r="K143" i="1"/>
  <c r="K79" i="1"/>
  <c r="K15" i="1"/>
  <c r="L632" i="1"/>
  <c r="L544" i="1"/>
  <c r="L480" i="1"/>
  <c r="L416" i="1"/>
  <c r="L352" i="1"/>
  <c r="L288" i="1"/>
  <c r="L224" i="1"/>
  <c r="L134" i="1"/>
  <c r="L70" i="1"/>
  <c r="L6" i="1"/>
  <c r="M623" i="1"/>
  <c r="M407" i="1"/>
  <c r="M61" i="1"/>
  <c r="P462" i="1"/>
</calcChain>
</file>

<file path=xl/sharedStrings.xml><?xml version="1.0" encoding="utf-8"?>
<sst xmlns="http://schemas.openxmlformats.org/spreadsheetml/2006/main" count="61429" uniqueCount="8450">
  <si>
    <t>name_bnetza</t>
  </si>
  <si>
    <t>block_bnetza</t>
  </si>
  <si>
    <t>name_uba</t>
  </si>
  <si>
    <t>company</t>
  </si>
  <si>
    <t>street</t>
  </si>
  <si>
    <t>postcode</t>
  </si>
  <si>
    <t>city</t>
  </si>
  <si>
    <t>state</t>
  </si>
  <si>
    <t>country_code</t>
  </si>
  <si>
    <t>capacity_net_bnetza</t>
  </si>
  <si>
    <t>capacity_gross_uba</t>
  </si>
  <si>
    <t>fuel</t>
  </si>
  <si>
    <t>technology</t>
  </si>
  <si>
    <t>chp</t>
  </si>
  <si>
    <t>chp_capacity_uba</t>
  </si>
  <si>
    <t>commissioned</t>
  </si>
  <si>
    <t>commissioned_original</t>
  </si>
  <si>
    <t>retrofit</t>
  </si>
  <si>
    <t>shutdown</t>
  </si>
  <si>
    <t>status</t>
  </si>
  <si>
    <t>type</t>
  </si>
  <si>
    <t>lat</t>
  </si>
  <si>
    <t>lon</t>
  </si>
  <si>
    <t>eic_code_plant</t>
  </si>
  <si>
    <t>eic_code_block</t>
  </si>
  <si>
    <t>efficiency_data</t>
  </si>
  <si>
    <t>efficiency_source</t>
  </si>
  <si>
    <t>efficiency_estimate</t>
  </si>
  <si>
    <t>energy_source_level_1</t>
  </si>
  <si>
    <t>energy_source_level_2</t>
  </si>
  <si>
    <t>energy_source_level_3</t>
  </si>
  <si>
    <t>eeg</t>
  </si>
  <si>
    <t>network_node</t>
  </si>
  <si>
    <t>voltage</t>
  </si>
  <si>
    <t>network_operator</t>
  </si>
  <si>
    <t>merge_comment</t>
  </si>
  <si>
    <t>comment</t>
  </si>
  <si>
    <t>id</t>
  </si>
  <si>
    <t>BNA0012a</t>
  </si>
  <si>
    <t>BNA0021</t>
  </si>
  <si>
    <t>BNA0027</t>
  </si>
  <si>
    <t>BNA1337b</t>
  </si>
  <si>
    <t>BNA1337c</t>
  </si>
  <si>
    <t>BNA0055</t>
  </si>
  <si>
    <t>BNA0062</t>
  </si>
  <si>
    <t>BNA0066</t>
  </si>
  <si>
    <t>BNA0068</t>
  </si>
  <si>
    <t>BNA0090</t>
  </si>
  <si>
    <t>BNA0103</t>
  </si>
  <si>
    <t>BNA0156a</t>
  </si>
  <si>
    <t>BNA0232a</t>
  </si>
  <si>
    <t>BNA0232b</t>
  </si>
  <si>
    <t>BNA0244</t>
  </si>
  <si>
    <t>BNA0250a</t>
  </si>
  <si>
    <t>BNA0277</t>
  </si>
  <si>
    <t>BNA0283</t>
  </si>
  <si>
    <t>BNA0385</t>
  </si>
  <si>
    <t>BNA0388</t>
  </si>
  <si>
    <t>BNA0399</t>
  </si>
  <si>
    <t>BNA0408</t>
  </si>
  <si>
    <t>BNA1398</t>
  </si>
  <si>
    <t>BNA1501</t>
  </si>
  <si>
    <t>BNA0520</t>
  </si>
  <si>
    <t>BNA0549</t>
  </si>
  <si>
    <t>BNA0553</t>
  </si>
  <si>
    <t>BNA1522</t>
  </si>
  <si>
    <t>BNA0573</t>
  </si>
  <si>
    <t>BNA0617</t>
  </si>
  <si>
    <t>BNA0628</t>
  </si>
  <si>
    <t>BNA0636</t>
  </si>
  <si>
    <t>BNA0637</t>
  </si>
  <si>
    <t>BNA0692</t>
  </si>
  <si>
    <t>BNA0775</t>
  </si>
  <si>
    <t>BNA0797</t>
  </si>
  <si>
    <t>BNA0826</t>
  </si>
  <si>
    <t>BNA1256</t>
  </si>
  <si>
    <t>BNA0926a</t>
  </si>
  <si>
    <t>BNA1405b</t>
  </si>
  <si>
    <t>BNA1405c</t>
  </si>
  <si>
    <t>BNA1335c</t>
  </si>
  <si>
    <t>BNA1055</t>
  </si>
  <si>
    <t>BNA0621</t>
  </si>
  <si>
    <t>BNA1091</t>
  </si>
  <si>
    <t>BNA0019</t>
  </si>
  <si>
    <t>BNA0020</t>
  </si>
  <si>
    <t>BNA1331</t>
  </si>
  <si>
    <t>BNA0067</t>
  </si>
  <si>
    <t>BNA0082</t>
  </si>
  <si>
    <t>BNA0085a</t>
  </si>
  <si>
    <t>BNA0086</t>
  </si>
  <si>
    <t>BNA0087</t>
  </si>
  <si>
    <t>BNA0093</t>
  </si>
  <si>
    <t>BNA0138</t>
  </si>
  <si>
    <t>BNA0144</t>
  </si>
  <si>
    <t>BNA0146</t>
  </si>
  <si>
    <t>BNA0147</t>
  </si>
  <si>
    <t>BNA0211</t>
  </si>
  <si>
    <t>BNA0216a</t>
  </si>
  <si>
    <t>BNA0216b</t>
  </si>
  <si>
    <t>BNA0252</t>
  </si>
  <si>
    <t>BNA0253</t>
  </si>
  <si>
    <t>BNA0261b</t>
  </si>
  <si>
    <t>BNA0270</t>
  </si>
  <si>
    <t>BNA0271</t>
  </si>
  <si>
    <t>BNA0272</t>
  </si>
  <si>
    <t>BNA0289b</t>
  </si>
  <si>
    <t>BNA0290</t>
  </si>
  <si>
    <t>BNA0331</t>
  </si>
  <si>
    <t>BNA0332</t>
  </si>
  <si>
    <t>BNA0336</t>
  </si>
  <si>
    <t>BNA0377</t>
  </si>
  <si>
    <t>BNA1673</t>
  </si>
  <si>
    <t>BNA0402</t>
  </si>
  <si>
    <t>BNA1558</t>
  </si>
  <si>
    <t>BNA0413c</t>
  </si>
  <si>
    <t>BNA0420</t>
  </si>
  <si>
    <t>BNA0421</t>
  </si>
  <si>
    <t>BNA0432</t>
  </si>
  <si>
    <t>BNA0433</t>
  </si>
  <si>
    <t>BNA0434</t>
  </si>
  <si>
    <t>BNA0450</t>
  </si>
  <si>
    <t>BNA0464</t>
  </si>
  <si>
    <t>BNA0493</t>
  </si>
  <si>
    <t>BNA0498</t>
  </si>
  <si>
    <t>BNA0510b</t>
  </si>
  <si>
    <t>BNA0518a</t>
  </si>
  <si>
    <t>BNA0518b</t>
  </si>
  <si>
    <t>BNA0526</t>
  </si>
  <si>
    <t>BNA0557a</t>
  </si>
  <si>
    <t>BNA0557b</t>
  </si>
  <si>
    <t>BNA0600b</t>
  </si>
  <si>
    <t>BNA0618</t>
  </si>
  <si>
    <t>BNA0619</t>
  </si>
  <si>
    <t>BNA1508</t>
  </si>
  <si>
    <t>BNA0644</t>
  </si>
  <si>
    <t>BNA0645</t>
  </si>
  <si>
    <t>BNA0646a</t>
  </si>
  <si>
    <t>BNA0646b</t>
  </si>
  <si>
    <t>BNA0662b</t>
  </si>
  <si>
    <t>BNA0660</t>
  </si>
  <si>
    <t>BNA0662a</t>
  </si>
  <si>
    <t>BNA0758</t>
  </si>
  <si>
    <t>BNA0793</t>
  </si>
  <si>
    <t>BNA0801</t>
  </si>
  <si>
    <t>BNA0820</t>
  </si>
  <si>
    <t>BNA0849</t>
  </si>
  <si>
    <t>BNA0861b</t>
  </si>
  <si>
    <t>BNA0926b</t>
  </si>
  <si>
    <t>BNA0934</t>
  </si>
  <si>
    <t>BNA0935</t>
  </si>
  <si>
    <t>BNA0936</t>
  </si>
  <si>
    <t>BNA1500</t>
  </si>
  <si>
    <t>BNA1405a</t>
  </si>
  <si>
    <t>BNA0969b</t>
  </si>
  <si>
    <t>BNA0998</t>
  </si>
  <si>
    <t>BNA0999</t>
  </si>
  <si>
    <t>BNA1005</t>
  </si>
  <si>
    <t>BNA1006</t>
  </si>
  <si>
    <t>BNA0403</t>
  </si>
  <si>
    <t>BNA0404</t>
  </si>
  <si>
    <t>BNA1037</t>
  </si>
  <si>
    <t>BNA1046a</t>
  </si>
  <si>
    <t>BNA1061</t>
  </si>
  <si>
    <t>BNA1674</t>
  </si>
  <si>
    <t>BNA1075a</t>
  </si>
  <si>
    <t>BNA1075b</t>
  </si>
  <si>
    <t>BNA1076a</t>
  </si>
  <si>
    <t>BNA1076b</t>
  </si>
  <si>
    <t>BNA1084</t>
  </si>
  <si>
    <t>BNA1093</t>
  </si>
  <si>
    <t>BNA0414</t>
  </si>
  <si>
    <t>BNA0415</t>
  </si>
  <si>
    <t>BNA0212</t>
  </si>
  <si>
    <t>BNA0376</t>
  </si>
  <si>
    <t>BNA0812</t>
  </si>
  <si>
    <t>BNA0011</t>
  </si>
  <si>
    <t>BNA0187</t>
  </si>
  <si>
    <t>BNA0188</t>
  </si>
  <si>
    <t>BNA0189</t>
  </si>
  <si>
    <t>BNA0375</t>
  </si>
  <si>
    <t>BNA0448</t>
  </si>
  <si>
    <t>BNA0203</t>
  </si>
  <si>
    <t>BNA0215</t>
  </si>
  <si>
    <t>BNA0333</t>
  </si>
  <si>
    <t>BNA0334</t>
  </si>
  <si>
    <t>BNA0335</t>
  </si>
  <si>
    <t>BNA0447</t>
  </si>
  <si>
    <t>BNA1035</t>
  </si>
  <si>
    <t>BNA0813</t>
  </si>
  <si>
    <t>BNA0642</t>
  </si>
  <si>
    <t>BNA0643</t>
  </si>
  <si>
    <t>BNA0273</t>
  </si>
  <si>
    <t>BNA0274</t>
  </si>
  <si>
    <t>BNA0413a</t>
  </si>
  <si>
    <t>BNA0145</t>
  </si>
  <si>
    <t>BNA0413b</t>
  </si>
  <si>
    <t>BNA0661</t>
  </si>
  <si>
    <t>BNA0449</t>
  </si>
  <si>
    <t>BNA0991</t>
  </si>
  <si>
    <t>BNA0992</t>
  </si>
  <si>
    <t>BNA0989</t>
  </si>
  <si>
    <t>BNA0990</t>
  </si>
  <si>
    <t>BNA0010a</t>
  </si>
  <si>
    <t>BNA0012c</t>
  </si>
  <si>
    <t>BNA0024</t>
  </si>
  <si>
    <t>BNA1102</t>
  </si>
  <si>
    <t>BNA0042</t>
  </si>
  <si>
    <t>BNA0045</t>
  </si>
  <si>
    <t>BNA0046</t>
  </si>
  <si>
    <t>BNA0065</t>
  </si>
  <si>
    <t>BNA1098</t>
  </si>
  <si>
    <t>BNA1118</t>
  </si>
  <si>
    <t>BNA0173</t>
  </si>
  <si>
    <t>BNA1126</t>
  </si>
  <si>
    <t>BNA1129</t>
  </si>
  <si>
    <t>BNA0010b</t>
  </si>
  <si>
    <t>BNA0228</t>
  </si>
  <si>
    <t>BNA0229</t>
  </si>
  <si>
    <t>BNA0230</t>
  </si>
  <si>
    <t>BNA1134</t>
  </si>
  <si>
    <t>BNA1135</t>
  </si>
  <si>
    <t>BNA1136</t>
  </si>
  <si>
    <t>BNA1137</t>
  </si>
  <si>
    <t>BNA0259</t>
  </si>
  <si>
    <t>BNA1140</t>
  </si>
  <si>
    <t>BNA0268</t>
  </si>
  <si>
    <t>BNA0278</t>
  </si>
  <si>
    <t>BNA0279</t>
  </si>
  <si>
    <t>BNA1143</t>
  </si>
  <si>
    <t>BNA0324</t>
  </si>
  <si>
    <t>BNA0327</t>
  </si>
  <si>
    <t>BNA0328</t>
  </si>
  <si>
    <t>BNA0329</t>
  </si>
  <si>
    <t>BNA0337</t>
  </si>
  <si>
    <t>BNA0350</t>
  </si>
  <si>
    <t>BNA0351</t>
  </si>
  <si>
    <t>BNA0352</t>
  </si>
  <si>
    <t>BNA0353</t>
  </si>
  <si>
    <t>BNA0362</t>
  </si>
  <si>
    <t>BNA0364</t>
  </si>
  <si>
    <t>BNA0422</t>
  </si>
  <si>
    <t>BNA0426</t>
  </si>
  <si>
    <t>BNA1152</t>
  </si>
  <si>
    <t>BNA1153</t>
  </si>
  <si>
    <t>BNA0443</t>
  </si>
  <si>
    <t>BNA1157</t>
  </si>
  <si>
    <t>BNA0465</t>
  </si>
  <si>
    <t>BNA0466</t>
  </si>
  <si>
    <t>BNA0467</t>
  </si>
  <si>
    <t>BNA0468</t>
  </si>
  <si>
    <t>BNA0469</t>
  </si>
  <si>
    <t>BNA0470</t>
  </si>
  <si>
    <t>BNA0471</t>
  </si>
  <si>
    <t>BNA0472</t>
  </si>
  <si>
    <t>BNA0473</t>
  </si>
  <si>
    <t>BNA0474</t>
  </si>
  <si>
    <t>BNA0494</t>
  </si>
  <si>
    <t>BNA0496</t>
  </si>
  <si>
    <t>BNA1160</t>
  </si>
  <si>
    <t>BNA0505</t>
  </si>
  <si>
    <t>BNA1169</t>
  </si>
  <si>
    <t>BNA0529</t>
  </si>
  <si>
    <t>BNA1175</t>
  </si>
  <si>
    <t>BNA1181</t>
  </si>
  <si>
    <t>BNA0540</t>
  </si>
  <si>
    <t>BNA0558</t>
  </si>
  <si>
    <t>BNA0567a</t>
  </si>
  <si>
    <t>BNA0567b</t>
  </si>
  <si>
    <t>BNA0825</t>
  </si>
  <si>
    <t>BNA0583</t>
  </si>
  <si>
    <t>BNA1189</t>
  </si>
  <si>
    <t>BNA1191</t>
  </si>
  <si>
    <t>BNA1192</t>
  </si>
  <si>
    <t>BNA0715</t>
  </si>
  <si>
    <t>BNA0652</t>
  </si>
  <si>
    <t>BNA0653</t>
  </si>
  <si>
    <t>BNA0654</t>
  </si>
  <si>
    <t>BNA0655</t>
  </si>
  <si>
    <t>BNA0656</t>
  </si>
  <si>
    <t>BNA0657</t>
  </si>
  <si>
    <t>BNA1209</t>
  </si>
  <si>
    <t>BNA1210</t>
  </si>
  <si>
    <t>BNA0669</t>
  </si>
  <si>
    <t>BNA1213</t>
  </si>
  <si>
    <t>BNA1214</t>
  </si>
  <si>
    <t>BNA1216</t>
  </si>
  <si>
    <t>BNA1672</t>
  </si>
  <si>
    <t>BNA0689</t>
  </si>
  <si>
    <t>BNA0695</t>
  </si>
  <si>
    <t>BNA1217</t>
  </si>
  <si>
    <t>BNA1219</t>
  </si>
  <si>
    <t>BNA0721</t>
  </si>
  <si>
    <t>BNA0722</t>
  </si>
  <si>
    <t>BNA0747</t>
  </si>
  <si>
    <t>BNA0748</t>
  </si>
  <si>
    <t>BNA1220</t>
  </si>
  <si>
    <t>BNA1221</t>
  </si>
  <si>
    <t>BNA0777</t>
  </si>
  <si>
    <t>BNA0778</t>
  </si>
  <si>
    <t>BNA0779</t>
  </si>
  <si>
    <t>BNA0780</t>
  </si>
  <si>
    <t>BNA0782</t>
  </si>
  <si>
    <t>BNA0784</t>
  </si>
  <si>
    <t>BNA0792</t>
  </si>
  <si>
    <t>BNA0795</t>
  </si>
  <si>
    <t>BNA1228</t>
  </si>
  <si>
    <t>BNA1230</t>
  </si>
  <si>
    <t>BNA1234</t>
  </si>
  <si>
    <t>BNA0816</t>
  </si>
  <si>
    <t>BNA1235</t>
  </si>
  <si>
    <t>BNA1239</t>
  </si>
  <si>
    <t>BNA0835</t>
  </si>
  <si>
    <t>BNA0859</t>
  </si>
  <si>
    <t>BNA0839</t>
  </si>
  <si>
    <t>BNA0847</t>
  </si>
  <si>
    <t>BNA0854</t>
  </si>
  <si>
    <t>BNA1245</t>
  </si>
  <si>
    <t>BNA1246</t>
  </si>
  <si>
    <t>BNA0880</t>
  </si>
  <si>
    <t>BNA0882</t>
  </si>
  <si>
    <t>BNA0883</t>
  </si>
  <si>
    <t>BNA1247</t>
  </si>
  <si>
    <t>BNA1250</t>
  </si>
  <si>
    <t>BNA1251</t>
  </si>
  <si>
    <t>BNA0906</t>
  </si>
  <si>
    <t>BNA0912</t>
  </si>
  <si>
    <t>BNA0917</t>
  </si>
  <si>
    <t>BNA0921</t>
  </si>
  <si>
    <t>BNA1263</t>
  </si>
  <si>
    <t>BNA0929</t>
  </si>
  <si>
    <t>BNA1265</t>
  </si>
  <si>
    <t>BNA1267</t>
  </si>
  <si>
    <t>BNA0950</t>
  </si>
  <si>
    <t>BNA0946b</t>
  </si>
  <si>
    <t>BNA0946c</t>
  </si>
  <si>
    <t>BNA0946a</t>
  </si>
  <si>
    <t>BNA0953</t>
  </si>
  <si>
    <t>BNA1269</t>
  </si>
  <si>
    <t>BNA0954</t>
  </si>
  <si>
    <t>BNA1466</t>
  </si>
  <si>
    <t>BNA0972</t>
  </si>
  <si>
    <t>BNA0973</t>
  </si>
  <si>
    <t>BNA0974</t>
  </si>
  <si>
    <t>BNA0975</t>
  </si>
  <si>
    <t>BNA1675</t>
  </si>
  <si>
    <t>BNA0978</t>
  </si>
  <si>
    <t>BNA0979</t>
  </si>
  <si>
    <t>BNA0980</t>
  </si>
  <si>
    <t>BNA0981</t>
  </si>
  <si>
    <t>BNA0982</t>
  </si>
  <si>
    <t>BNA0983</t>
  </si>
  <si>
    <t>BNA0984</t>
  </si>
  <si>
    <t>BNA0985</t>
  </si>
  <si>
    <t>BNA0986</t>
  </si>
  <si>
    <t>BNA0987</t>
  </si>
  <si>
    <t>BNA0996</t>
  </si>
  <si>
    <t>BNA1273</t>
  </si>
  <si>
    <t>BNA1003</t>
  </si>
  <si>
    <t>BNA1274</t>
  </si>
  <si>
    <t>BNA1008</t>
  </si>
  <si>
    <t>BNA1013</t>
  </si>
  <si>
    <t>BNA1019</t>
  </si>
  <si>
    <t>BNA1031</t>
  </si>
  <si>
    <t>BNA1032</t>
  </si>
  <si>
    <t>BNA1066</t>
  </si>
  <si>
    <t>BNA1071</t>
  </si>
  <si>
    <t>BNA1287</t>
  </si>
  <si>
    <t>BNA1869</t>
  </si>
  <si>
    <t>BNA0705</t>
  </si>
  <si>
    <t>BNA0706</t>
  </si>
  <si>
    <t>BNA0707</t>
  </si>
  <si>
    <t>BNA0708</t>
  </si>
  <si>
    <t>BNA0709</t>
  </si>
  <si>
    <t>BNA0710</t>
  </si>
  <si>
    <t>BNA0711</t>
  </si>
  <si>
    <t>BNA0712</t>
  </si>
  <si>
    <t>BNA0713</t>
  </si>
  <si>
    <t>BNA0714</t>
  </si>
  <si>
    <t>BNA1293a</t>
  </si>
  <si>
    <t>BNA1293b</t>
  </si>
  <si>
    <t>BNA0115</t>
  </si>
  <si>
    <t>BNA0116</t>
  </si>
  <si>
    <t>BNA0122</t>
  </si>
  <si>
    <t>BNA0123</t>
  </si>
  <si>
    <t>BNA0124</t>
  </si>
  <si>
    <t>BNA1404</t>
  </si>
  <si>
    <t>BNA0177</t>
  </si>
  <si>
    <t>BNA0179</t>
  </si>
  <si>
    <t>BNA0183</t>
  </si>
  <si>
    <t>BNA0194</t>
  </si>
  <si>
    <t>BNA1451</t>
  </si>
  <si>
    <t>BNA1511a</t>
  </si>
  <si>
    <t>BNA1025</t>
  </si>
  <si>
    <t>BNA1026</t>
  </si>
  <si>
    <t>BNA1027</t>
  </si>
  <si>
    <t>BNA1028</t>
  </si>
  <si>
    <t>BNA1141</t>
  </si>
  <si>
    <t>BNA0284</t>
  </si>
  <si>
    <t>BNA0292</t>
  </si>
  <si>
    <t>BNA1401a</t>
  </si>
  <si>
    <t>BNA1401b</t>
  </si>
  <si>
    <t>BNA0313</t>
  </si>
  <si>
    <t>BNA0314</t>
  </si>
  <si>
    <t>BNA0698</t>
  </si>
  <si>
    <t>BNA0696</t>
  </si>
  <si>
    <t>BNA0697</t>
  </si>
  <si>
    <t>BNA0699</t>
  </si>
  <si>
    <t>BNA0700</t>
  </si>
  <si>
    <t>BNA0439</t>
  </si>
  <si>
    <t>BNA0489</t>
  </si>
  <si>
    <t>BNA0490a</t>
  </si>
  <si>
    <t>BNA0491</t>
  </si>
  <si>
    <t>BNA1164</t>
  </si>
  <si>
    <t>BNA0523</t>
  </si>
  <si>
    <t>BNA0543</t>
  </si>
  <si>
    <t>BNA1185</t>
  </si>
  <si>
    <t>BNA0785</t>
  </si>
  <si>
    <t>BNA0786</t>
  </si>
  <si>
    <t>BNA0787</t>
  </si>
  <si>
    <t>BNA0788</t>
  </si>
  <si>
    <t>BNA0789</t>
  </si>
  <si>
    <t>BNA0790</t>
  </si>
  <si>
    <t>BNA0878</t>
  </si>
  <si>
    <t>BNA0879</t>
  </si>
  <si>
    <t>BNA1486</t>
  </si>
  <si>
    <t>BNA0914</t>
  </si>
  <si>
    <t>BNA0915</t>
  </si>
  <si>
    <t>BNA0196</t>
  </si>
  <si>
    <t>BNA1002</t>
  </si>
  <si>
    <t>BNA1400a</t>
  </si>
  <si>
    <t>BNA1097</t>
  </si>
  <si>
    <t>BNA0302</t>
  </si>
  <si>
    <t>BNA0303</t>
  </si>
  <si>
    <t>BNA0304</t>
  </si>
  <si>
    <t>BNA1021</t>
  </si>
  <si>
    <t>BNA1022</t>
  </si>
  <si>
    <t>BNA0307</t>
  </si>
  <si>
    <t>BNA0308</t>
  </si>
  <si>
    <t>BNA0305</t>
  </si>
  <si>
    <t>BNA0306</t>
  </si>
  <si>
    <t>BNA0309</t>
  </si>
  <si>
    <t>BNA0310</t>
  </si>
  <si>
    <t>BNA0311</t>
  </si>
  <si>
    <t>BNA0312</t>
  </si>
  <si>
    <t>BNA0680</t>
  </si>
  <si>
    <t>BNA0490b</t>
  </si>
  <si>
    <t>BNA0005</t>
  </si>
  <si>
    <t>BNA0006</t>
  </si>
  <si>
    <t>BNA0007</t>
  </si>
  <si>
    <t>BNA0008</t>
  </si>
  <si>
    <t>BNA0012b</t>
  </si>
  <si>
    <t>BNA0015</t>
  </si>
  <si>
    <t>BNA0016</t>
  </si>
  <si>
    <t>BNA0017</t>
  </si>
  <si>
    <t>BNA0018</t>
  </si>
  <si>
    <t>BNA0025</t>
  </si>
  <si>
    <t>BNA1337e</t>
  </si>
  <si>
    <t>BNA1103</t>
  </si>
  <si>
    <t>BNA0033</t>
  </si>
  <si>
    <t>BNA1104</t>
  </si>
  <si>
    <t>BNA1105</t>
  </si>
  <si>
    <t>BNA0051</t>
  </si>
  <si>
    <t>BNA0059b</t>
  </si>
  <si>
    <t>BNA1293c</t>
  </si>
  <si>
    <t>BNA0081</t>
  </si>
  <si>
    <t>BNA0073</t>
  </si>
  <si>
    <t>BNA0074</t>
  </si>
  <si>
    <t>BNA0075</t>
  </si>
  <si>
    <t>BNA0076</t>
  </si>
  <si>
    <t>BNA1821</t>
  </si>
  <si>
    <t>BNA0088a</t>
  </si>
  <si>
    <t>BNA0098</t>
  </si>
  <si>
    <t>BNA0100</t>
  </si>
  <si>
    <t>BNA0101</t>
  </si>
  <si>
    <t>BNA0105</t>
  </si>
  <si>
    <t>BNA0110</t>
  </si>
  <si>
    <t>BNA0111</t>
  </si>
  <si>
    <t>BNA1524</t>
  </si>
  <si>
    <t>BNA0117b</t>
  </si>
  <si>
    <t>BNA0129</t>
  </si>
  <si>
    <t>BNA0130</t>
  </si>
  <si>
    <t>BNA0135</t>
  </si>
  <si>
    <t>BNA0136</t>
  </si>
  <si>
    <t>BNA0137</t>
  </si>
  <si>
    <t>BNA1334</t>
  </si>
  <si>
    <t>BNA1820</t>
  </si>
  <si>
    <t>BNA1117</t>
  </si>
  <si>
    <t>BNA0156b</t>
  </si>
  <si>
    <t>BNA0172a</t>
  </si>
  <si>
    <t>BNA0172b</t>
  </si>
  <si>
    <t>BNA0174</t>
  </si>
  <si>
    <t>BNA1121</t>
  </si>
  <si>
    <t>BNA1120</t>
  </si>
  <si>
    <t>BNA0178</t>
  </si>
  <si>
    <t>BNA1487</t>
  </si>
  <si>
    <t>BNA1125</t>
  </si>
  <si>
    <t>BNA1127</t>
  </si>
  <si>
    <t>BNA1128</t>
  </si>
  <si>
    <t>BNA0199</t>
  </si>
  <si>
    <t>BNA0202</t>
  </si>
  <si>
    <t>BNA0207</t>
  </si>
  <si>
    <t>BNA0213</t>
  </si>
  <si>
    <t>BNA0214</t>
  </si>
  <si>
    <t>BNA1131</t>
  </si>
  <si>
    <t>BNA1511b</t>
  </si>
  <si>
    <t>BNA0220</t>
  </si>
  <si>
    <t>BNA0221c</t>
  </si>
  <si>
    <t>BNA0221a</t>
  </si>
  <si>
    <t>BNA0221b</t>
  </si>
  <si>
    <t>BNA1336</t>
  </si>
  <si>
    <t>BNA1503</t>
  </si>
  <si>
    <t>BNA1817</t>
  </si>
  <si>
    <t>BNA0232c</t>
  </si>
  <si>
    <t>BNA0233</t>
  </si>
  <si>
    <t>BNA1505</t>
  </si>
  <si>
    <t>BNA0239</t>
  </si>
  <si>
    <t>BNA0243</t>
  </si>
  <si>
    <t>BNA0245a</t>
  </si>
  <si>
    <t>BNA0245b</t>
  </si>
  <si>
    <t>BNA0255</t>
  </si>
  <si>
    <t>BNA0256a</t>
  </si>
  <si>
    <t>BNA0256b</t>
  </si>
  <si>
    <t>BNA1138</t>
  </si>
  <si>
    <t>BNA0261a</t>
  </si>
  <si>
    <t>BNA0261c</t>
  </si>
  <si>
    <t>BNA1023</t>
  </si>
  <si>
    <t>BNA1024</t>
  </si>
  <si>
    <t>BNA1819</t>
  </si>
  <si>
    <t>BNA0285</t>
  </si>
  <si>
    <t>BNA0286</t>
  </si>
  <si>
    <t>BNA1541</t>
  </si>
  <si>
    <t>BNA0293</t>
  </si>
  <si>
    <t>BNA1315</t>
  </si>
  <si>
    <t>BNA1492a</t>
  </si>
  <si>
    <t>BNA1492b</t>
  </si>
  <si>
    <t>BNA0343</t>
  </si>
  <si>
    <t>BNA0354</t>
  </si>
  <si>
    <t>BNA0360</t>
  </si>
  <si>
    <t>BNA0361</t>
  </si>
  <si>
    <t>BNA0374</t>
  </si>
  <si>
    <t>BNA0386</t>
  </si>
  <si>
    <t>BNA0389</t>
  </si>
  <si>
    <t>BNA0392a</t>
  </si>
  <si>
    <t>BNA0392b</t>
  </si>
  <si>
    <t>BNA0400</t>
  </si>
  <si>
    <t>BNA0401</t>
  </si>
  <si>
    <t>BNA0410</t>
  </si>
  <si>
    <t>BNA0411</t>
  </si>
  <si>
    <t>BNA0418</t>
  </si>
  <si>
    <t>BNA0419</t>
  </si>
  <si>
    <t>BNA1151</t>
  </si>
  <si>
    <t>BNA1292b</t>
  </si>
  <si>
    <t>BNA0442</t>
  </si>
  <si>
    <t>BNA0444</t>
  </si>
  <si>
    <t>BNA1499</t>
  </si>
  <si>
    <t>BNA0548a</t>
  </si>
  <si>
    <t>BNA0548b</t>
  </si>
  <si>
    <t>BNA0499</t>
  </si>
  <si>
    <t>BNA0497</t>
  </si>
  <si>
    <t>BNA0504</t>
  </si>
  <si>
    <t>BNA0510a</t>
  </si>
  <si>
    <t>BNA1165</t>
  </si>
  <si>
    <t>BNA0514</t>
  </si>
  <si>
    <t>BNA0515</t>
  </si>
  <si>
    <t>BNA0521</t>
  </si>
  <si>
    <t>BNA0527</t>
  </si>
  <si>
    <t>BNA0531</t>
  </si>
  <si>
    <t>BNA1506</t>
  </si>
  <si>
    <t>BNA0544</t>
  </si>
  <si>
    <t>BNA0545</t>
  </si>
  <si>
    <t>BNA0546</t>
  </si>
  <si>
    <t>BNA1182</t>
  </si>
  <si>
    <t>BNA1183</t>
  </si>
  <si>
    <t>BNA1818</t>
  </si>
  <si>
    <t>BNA0556a</t>
  </si>
  <si>
    <t>BNA0556b</t>
  </si>
  <si>
    <t>BNA1502</t>
  </si>
  <si>
    <t>BNA1329</t>
  </si>
  <si>
    <t>BNA1450</t>
  </si>
  <si>
    <t>BNA1187</t>
  </si>
  <si>
    <t>BNA0574a</t>
  </si>
  <si>
    <t>BNA0574b</t>
  </si>
  <si>
    <t>BNA0588</t>
  </si>
  <si>
    <t>BNA1658</t>
  </si>
  <si>
    <t>BNA1193</t>
  </si>
  <si>
    <t>BNA0592</t>
  </si>
  <si>
    <t>BNA0593</t>
  </si>
  <si>
    <t>BNA0594</t>
  </si>
  <si>
    <t>BNA0595</t>
  </si>
  <si>
    <t>BNA0600a</t>
  </si>
  <si>
    <t>BNA0602</t>
  </si>
  <si>
    <t>BNA0603</t>
  </si>
  <si>
    <t>BNA0604</t>
  </si>
  <si>
    <t>BNA0605</t>
  </si>
  <si>
    <t>BNA0606</t>
  </si>
  <si>
    <t>BNA1509</t>
  </si>
  <si>
    <t>BNA1531</t>
  </si>
  <si>
    <t>BNA0614a</t>
  </si>
  <si>
    <t>BNA0615</t>
  </si>
  <si>
    <t>BNA0614b</t>
  </si>
  <si>
    <t>BNA1196a</t>
  </si>
  <si>
    <t>BNA1196b</t>
  </si>
  <si>
    <t>BNA0626</t>
  </si>
  <si>
    <t>BNA0627</t>
  </si>
  <si>
    <t>BNA1200</t>
  </si>
  <si>
    <t>BNA0658</t>
  </si>
  <si>
    <t>BNA0659</t>
  </si>
  <si>
    <t>BNA1676</t>
  </si>
  <si>
    <t>BNA1523a</t>
  </si>
  <si>
    <t>BNA1523b</t>
  </si>
  <si>
    <t>BNA1523d</t>
  </si>
  <si>
    <t>BNA1332</t>
  </si>
  <si>
    <t>BNA1396</t>
  </si>
  <si>
    <t>BNA0683a</t>
  </si>
  <si>
    <t>BNA0683b</t>
  </si>
  <si>
    <t>BNA0683c</t>
  </si>
  <si>
    <t>BNA0684a</t>
  </si>
  <si>
    <t>BNA0684b</t>
  </si>
  <si>
    <t>BNA0684c</t>
  </si>
  <si>
    <t>BNA1327a</t>
  </si>
  <si>
    <t>BNA1327b</t>
  </si>
  <si>
    <t>BNA1678</t>
  </si>
  <si>
    <t>BNA0685</t>
  </si>
  <si>
    <t>BNA0688</t>
  </si>
  <si>
    <t>BNA1406</t>
  </si>
  <si>
    <t>BNA0702</t>
  </si>
  <si>
    <t>BNA1498</t>
  </si>
  <si>
    <t>BNA1402</t>
  </si>
  <si>
    <t>BNA0734</t>
  </si>
  <si>
    <t>BNA0738</t>
  </si>
  <si>
    <t>BNA0739</t>
  </si>
  <si>
    <t>BNA0740</t>
  </si>
  <si>
    <t>BNA0741</t>
  </si>
  <si>
    <t>BNA0742</t>
  </si>
  <si>
    <t>BNA0743</t>
  </si>
  <si>
    <t>BNA0744</t>
  </si>
  <si>
    <t>BNA0745</t>
  </si>
  <si>
    <t>BNA1444a</t>
  </si>
  <si>
    <t>BNA1444b</t>
  </si>
  <si>
    <t>BNA1444c</t>
  </si>
  <si>
    <t>BNA1444d</t>
  </si>
  <si>
    <t>BNA0752</t>
  </si>
  <si>
    <t>BNA0753</t>
  </si>
  <si>
    <t>BNA0755a</t>
  </si>
  <si>
    <t>BNA0755b</t>
  </si>
  <si>
    <t>BNA1516</t>
  </si>
  <si>
    <t>BNA1225</t>
  </si>
  <si>
    <t>BNA1226</t>
  </si>
  <si>
    <t>BNA0800</t>
  </si>
  <si>
    <t>BNA0804a</t>
  </si>
  <si>
    <t>BNA0804b</t>
  </si>
  <si>
    <t>BNA0805</t>
  </si>
  <si>
    <t>BNA0814</t>
  </si>
  <si>
    <t>BNA1328</t>
  </si>
  <si>
    <t>BNA1861</t>
  </si>
  <si>
    <t>BNA1862</t>
  </si>
  <si>
    <t>BNA1238</t>
  </si>
  <si>
    <t>BNA0832</t>
  </si>
  <si>
    <t>BNA0834</t>
  </si>
  <si>
    <t>BNA1408</t>
  </si>
  <si>
    <t>BNA0842a</t>
  </si>
  <si>
    <t>BNA0842b</t>
  </si>
  <si>
    <t>BNA0843</t>
  </si>
  <si>
    <t>BNA0848</t>
  </si>
  <si>
    <t>BNA0856</t>
  </si>
  <si>
    <t>BNA0857</t>
  </si>
  <si>
    <t>BNA0861a</t>
  </si>
  <si>
    <t>BNA1464</t>
  </si>
  <si>
    <t>BNA1248a</t>
  </si>
  <si>
    <t>BNA1248b</t>
  </si>
  <si>
    <t>BNA0893</t>
  </si>
  <si>
    <t>BNA0896</t>
  </si>
  <si>
    <t>BNA0897</t>
  </si>
  <si>
    <t>BNA1260</t>
  </si>
  <si>
    <t>BNA1863</t>
  </si>
  <si>
    <t>BNA0918b</t>
  </si>
  <si>
    <t>BNA1437</t>
  </si>
  <si>
    <t>BNA0922</t>
  </si>
  <si>
    <t>BNA1403</t>
  </si>
  <si>
    <t>BNA1489</t>
  </si>
  <si>
    <t>BNA1333a</t>
  </si>
  <si>
    <t>BNA1333b</t>
  </si>
  <si>
    <t>BNA1333c</t>
  </si>
  <si>
    <t>BNA1264</t>
  </si>
  <si>
    <t>BNA0957</t>
  </si>
  <si>
    <t>BNA1271</t>
  </si>
  <si>
    <t>BNA1335a</t>
  </si>
  <si>
    <t>BNA1335b</t>
  </si>
  <si>
    <t>BNA0994</t>
  </si>
  <si>
    <t>BNA0995</t>
  </si>
  <si>
    <t>BNA1407</t>
  </si>
  <si>
    <t>BNA1042</t>
  </si>
  <si>
    <t>BNA1039</t>
  </si>
  <si>
    <t>BNA1040</t>
  </si>
  <si>
    <t>BNA1041</t>
  </si>
  <si>
    <t>BNA1043</t>
  </si>
  <si>
    <t>BNA1044</t>
  </si>
  <si>
    <t>BNA1045</t>
  </si>
  <si>
    <t>BNA1046b</t>
  </si>
  <si>
    <t>BNA1279</t>
  </si>
  <si>
    <t>BNA1056</t>
  </si>
  <si>
    <t>BNA1465b</t>
  </si>
  <si>
    <t>BNA1504</t>
  </si>
  <si>
    <t>BNA1074</t>
  </si>
  <si>
    <t>BNA1677</t>
  </si>
  <si>
    <t>BNA1284</t>
  </si>
  <si>
    <t>BNA1078</t>
  </si>
  <si>
    <t>BNA1285</t>
  </si>
  <si>
    <t>BNA1082</t>
  </si>
  <si>
    <t>BNA1085</t>
  </si>
  <si>
    <t>BNA1086</t>
  </si>
  <si>
    <t>BNA1087</t>
  </si>
  <si>
    <t>BNA1088</t>
  </si>
  <si>
    <t>BNA1089</t>
  </si>
  <si>
    <t>BNA1094</t>
  </si>
  <si>
    <t>BNA1859</t>
  </si>
  <si>
    <t>BNA1868</t>
  </si>
  <si>
    <t>BNA1337a</t>
  </si>
  <si>
    <t>BNA0118</t>
  </si>
  <si>
    <t>BNA0913</t>
  </si>
  <si>
    <t>BNA0059a</t>
  </si>
  <si>
    <t>BNA1275</t>
  </si>
  <si>
    <t>BNA1276</t>
  </si>
  <si>
    <t>BNA0918a</t>
  </si>
  <si>
    <t>BNA0933</t>
  </si>
  <si>
    <t>BNA0099</t>
  </si>
  <si>
    <t>BNA0810</t>
  </si>
  <si>
    <t>BNA0811</t>
  </si>
  <si>
    <t>BNA0681</t>
  </si>
  <si>
    <t>BNA0682</t>
  </si>
  <si>
    <t>BNA0922a</t>
  </si>
  <si>
    <t>BNA0080</t>
  </si>
  <si>
    <t>BNA0799</t>
  </si>
  <si>
    <t>BNA0735</t>
  </si>
  <si>
    <t>BNA0736</t>
  </si>
  <si>
    <t>BNA0737</t>
  </si>
  <si>
    <t>BNA0140</t>
  </si>
  <si>
    <t>BNA0288</t>
  </si>
  <si>
    <t>BNA0157</t>
  </si>
  <si>
    <t>BNA0251</t>
  </si>
  <si>
    <t>BNA0263</t>
  </si>
  <si>
    <t>BNA0382</t>
  </si>
  <si>
    <t>BNA0607</t>
  </si>
  <si>
    <t>BNA0686</t>
  </si>
  <si>
    <t>BNA0802</t>
  </si>
  <si>
    <t>BNA0355</t>
  </si>
  <si>
    <t>BNA0381</t>
  </si>
  <si>
    <t>BNA0012d</t>
  </si>
  <si>
    <t>BNA1337d</t>
  </si>
  <si>
    <t>BNA1293d</t>
  </si>
  <si>
    <t>BNA0083</t>
  </si>
  <si>
    <t>BNA0085b</t>
  </si>
  <si>
    <t>BNA0141</t>
  </si>
  <si>
    <t>BNA0222</t>
  </si>
  <si>
    <t>BNA0318</t>
  </si>
  <si>
    <t>BNA0369</t>
  </si>
  <si>
    <t>BNA0373</t>
  </si>
  <si>
    <t>BNA0378</t>
  </si>
  <si>
    <t>BNA0379</t>
  </si>
  <si>
    <t>BNA1294</t>
  </si>
  <si>
    <t>BNA0427</t>
  </si>
  <si>
    <t>BNA0428</t>
  </si>
  <si>
    <t>BNA0429</t>
  </si>
  <si>
    <t>BNA0430</t>
  </si>
  <si>
    <t>BNA1526</t>
  </si>
  <si>
    <t>BNA1166</t>
  </si>
  <si>
    <t>BNA0516</t>
  </si>
  <si>
    <t>BNA0517</t>
  </si>
  <si>
    <t>BNA0547</t>
  </si>
  <si>
    <t>BNA0596</t>
  </si>
  <si>
    <t>BNA0647</t>
  </si>
  <si>
    <t>BNA0648</t>
  </si>
  <si>
    <t>BNA0649</t>
  </si>
  <si>
    <t>BNA1212</t>
  </si>
  <si>
    <t>BNA0759</t>
  </si>
  <si>
    <t>BNA0766</t>
  </si>
  <si>
    <t>BNA0894a</t>
  </si>
  <si>
    <t>BNA0894b</t>
  </si>
  <si>
    <t>BNA0894c</t>
  </si>
  <si>
    <t>BNA0894d</t>
  </si>
  <si>
    <t>BNA0894e</t>
  </si>
  <si>
    <t>BNA1227</t>
  </si>
  <si>
    <t>BNA0937</t>
  </si>
  <si>
    <t>BNA0938</t>
  </si>
  <si>
    <t>BNA0939b</t>
  </si>
  <si>
    <t>BNA0993</t>
  </si>
  <si>
    <t>BNA1004</t>
  </si>
  <si>
    <t>BNA1007a</t>
  </si>
  <si>
    <t>BNA1007b</t>
  </si>
  <si>
    <t>BNA1015</t>
  </si>
  <si>
    <t>BNA1016</t>
  </si>
  <si>
    <t>BNA1036</t>
  </si>
  <si>
    <t>BNA1280</t>
  </si>
  <si>
    <t>BNA1060</t>
  </si>
  <si>
    <t>BNA1083</t>
  </si>
  <si>
    <t>BNA1400b</t>
  </si>
  <si>
    <t>BNA1092</t>
  </si>
  <si>
    <t>BNA0269</t>
  </si>
  <si>
    <t>BNA1338</t>
  </si>
  <si>
    <t>BNA0162</t>
  </si>
  <si>
    <t>BNA0163</t>
  </si>
  <si>
    <t>BNA0164</t>
  </si>
  <si>
    <t>BNA1816</t>
  </si>
  <si>
    <t>BNA0142</t>
  </si>
  <si>
    <t>BNA1115</t>
  </si>
  <si>
    <t>BNA1409</t>
  </si>
  <si>
    <t>BNA0217</t>
  </si>
  <si>
    <t>BNA0218</t>
  </si>
  <si>
    <t>BNA0219</t>
  </si>
  <si>
    <t>BNA0485</t>
  </si>
  <si>
    <t>BNA0486</t>
  </si>
  <si>
    <t>BNA1815</t>
  </si>
  <si>
    <t>BNA0237</t>
  </si>
  <si>
    <t>BNA0238a</t>
  </si>
  <si>
    <t>BNA0238b</t>
  </si>
  <si>
    <t>BNA0395</t>
  </si>
  <si>
    <t>BNA0396</t>
  </si>
  <si>
    <t>BNA0397</t>
  </si>
  <si>
    <t>BNA1813</t>
  </si>
  <si>
    <t>BNA1397a</t>
  </si>
  <si>
    <t>BNA1397b</t>
  </si>
  <si>
    <t>BNA1397c</t>
  </si>
  <si>
    <t>BNA1397d</t>
  </si>
  <si>
    <t>BNA1397e</t>
  </si>
  <si>
    <t>BNA0597</t>
  </si>
  <si>
    <t>BNA0598a</t>
  </si>
  <si>
    <t>BNA0598b</t>
  </si>
  <si>
    <t>BNA0616b</t>
  </si>
  <si>
    <t>BNA1811</t>
  </si>
  <si>
    <t>BNA1523c</t>
  </si>
  <si>
    <t>BNA0693</t>
  </si>
  <si>
    <t>BNA1399</t>
  </si>
  <si>
    <t>BNA1812</t>
  </si>
  <si>
    <t>BNA0863</t>
  </si>
  <si>
    <t>BNA0864</t>
  </si>
  <si>
    <t>BNA0865b</t>
  </si>
  <si>
    <t>BNA1249</t>
  </si>
  <si>
    <t>BNA1827</t>
  </si>
  <si>
    <t>BNA1814</t>
  </si>
  <si>
    <t>BNA1465a</t>
  </si>
  <si>
    <t>BNA0143</t>
  </si>
  <si>
    <t>BNA0289a</t>
  </si>
  <si>
    <t>BNA1291</t>
  </si>
  <si>
    <t>BNA1295</t>
  </si>
  <si>
    <t>BNA0084</t>
  </si>
  <si>
    <t>BNA0088b</t>
  </si>
  <si>
    <t>BNA0097</t>
  </si>
  <si>
    <t>BNA1108</t>
  </si>
  <si>
    <t>BNA1110</t>
  </si>
  <si>
    <t>BNA0117a</t>
  </si>
  <si>
    <t>BNA0139</t>
  </si>
  <si>
    <t>BNA1114</t>
  </si>
  <si>
    <t>BNA1116</t>
  </si>
  <si>
    <t>BNA1119</t>
  </si>
  <si>
    <t>BNA0223a</t>
  </si>
  <si>
    <t>BNA0223b</t>
  </si>
  <si>
    <t>BNA1139</t>
  </si>
  <si>
    <t>BNA0519</t>
  </si>
  <si>
    <t>BNA0287a</t>
  </si>
  <si>
    <t>BNA0287b</t>
  </si>
  <si>
    <t>BNA1330</t>
  </si>
  <si>
    <t>BNA1144</t>
  </si>
  <si>
    <t>BNA0380</t>
  </si>
  <si>
    <t>BNA0398</t>
  </si>
  <si>
    <t>BNA0407</t>
  </si>
  <si>
    <t>BNA1148</t>
  </si>
  <si>
    <t>BNA0417</t>
  </si>
  <si>
    <t>BNA0438</t>
  </si>
  <si>
    <t>BNA1154</t>
  </si>
  <si>
    <t>BNA1155</t>
  </si>
  <si>
    <t>BNA1490</t>
  </si>
  <si>
    <t>BNA1161</t>
  </si>
  <si>
    <t>BNA1289</t>
  </si>
  <si>
    <t>BNA1167</t>
  </si>
  <si>
    <t>BNA1168</t>
  </si>
  <si>
    <t>BNA1184</t>
  </si>
  <si>
    <t>BNA1186a</t>
  </si>
  <si>
    <t>BNA1186b</t>
  </si>
  <si>
    <t>BNA1186c</t>
  </si>
  <si>
    <t>BNA1186d</t>
  </si>
  <si>
    <t>BNA1186e</t>
  </si>
  <si>
    <t>BNA1190</t>
  </si>
  <si>
    <t>BNA0590</t>
  </si>
  <si>
    <t>BNA0591</t>
  </si>
  <si>
    <t>BNA0616a</t>
  </si>
  <si>
    <t>BNA1197</t>
  </si>
  <si>
    <t>BNA1198</t>
  </si>
  <si>
    <t>BNA0622</t>
  </si>
  <si>
    <t>BNA0623</t>
  </si>
  <si>
    <t>BNA1199</t>
  </si>
  <si>
    <t>BNA0640</t>
  </si>
  <si>
    <t>BNA0641a</t>
  </si>
  <si>
    <t>BNA0641b</t>
  </si>
  <si>
    <t>BNA0641c</t>
  </si>
  <si>
    <t>BNA1448</t>
  </si>
  <si>
    <t>BNA0746</t>
  </si>
  <si>
    <t>BNA0750</t>
  </si>
  <si>
    <t>BNA0751</t>
  </si>
  <si>
    <t>BNA1222</t>
  </si>
  <si>
    <t>BNA1229</t>
  </si>
  <si>
    <t>BNA1232</t>
  </si>
  <si>
    <t>BNA1233</t>
  </si>
  <si>
    <t>BNA0845</t>
  </si>
  <si>
    <t>BNA1243</t>
  </si>
  <si>
    <t>BNA0855</t>
  </si>
  <si>
    <t>BNA1244</t>
  </si>
  <si>
    <t>BNA1254</t>
  </si>
  <si>
    <t>BNA1255</t>
  </si>
  <si>
    <t>BNA0895</t>
  </si>
  <si>
    <t>BNA1510</t>
  </si>
  <si>
    <t>BNA1262</t>
  </si>
  <si>
    <t>BNA0939a</t>
  </si>
  <si>
    <t>BNA0969a</t>
  </si>
  <si>
    <t>BNA0969c</t>
  </si>
  <si>
    <t>BNA1020</t>
  </si>
  <si>
    <t>BNA1520</t>
  </si>
  <si>
    <t>BNA1316</t>
  </si>
  <si>
    <t>BNA1449a</t>
  </si>
  <si>
    <t>BNA1449b</t>
  </si>
  <si>
    <t>BNA1286</t>
  </si>
  <si>
    <t>BNA1867</t>
  </si>
  <si>
    <t>BNA0639</t>
  </si>
  <si>
    <t>BNA0638</t>
  </si>
  <si>
    <t>BNA0492</t>
  </si>
  <si>
    <t>BNA0997</t>
  </si>
  <si>
    <t>Werkskraftwerk Sappi Alfeld</t>
  </si>
  <si>
    <t>HKW Altenstadt</t>
  </si>
  <si>
    <t>Zellstoff Stendal GmbH</t>
  </si>
  <si>
    <t>Blockheizkraftwerk 1</t>
  </si>
  <si>
    <t>Blockheizkraftwerk 2</t>
  </si>
  <si>
    <t>UTB</t>
  </si>
  <si>
    <t>BHW Beeskow</t>
  </si>
  <si>
    <t>BMKW Bergkamen</t>
  </si>
  <si>
    <t>HHKW Berlin-Neukölln</t>
  </si>
  <si>
    <t>ENERTRAG Netz GmbH  (UW Bertikow)</t>
  </si>
  <si>
    <t>Biomassekraftwerk Bischofferode</t>
  </si>
  <si>
    <t>Egger Kraftwerk Brilon</t>
  </si>
  <si>
    <t>Werkskraftwerk Sappi Ehingen</t>
  </si>
  <si>
    <t>Emden Biomasse</t>
  </si>
  <si>
    <t>Biomasse-HKW</t>
  </si>
  <si>
    <t>BMKW Flörsheim Wicker</t>
  </si>
  <si>
    <t>BKF</t>
  </si>
  <si>
    <t>KWK Gütersloh</t>
  </si>
  <si>
    <t>Biomasse-Verstromungs-Anlage</t>
  </si>
  <si>
    <t>Müllverwertung Borsigstraße MVB</t>
  </si>
  <si>
    <t>Enertec Hameln</t>
  </si>
  <si>
    <t>Energieanlage 3</t>
  </si>
  <si>
    <t>Bio HKW Herbrechtingen</t>
  </si>
  <si>
    <t>Stora Enso Maxau</t>
  </si>
  <si>
    <t>BMKW Königs Wusterhausen</t>
  </si>
  <si>
    <t>BMHKW-BinderHolz</t>
  </si>
  <si>
    <t>BioEnergie Park Klarsee</t>
  </si>
  <si>
    <t>Landesbergen Biomasse</t>
  </si>
  <si>
    <t xml:space="preserve">BMK Lünen </t>
  </si>
  <si>
    <t>Biomasse-Heizkraftwerk Malchin</t>
  </si>
  <si>
    <t>BMKW Mannheim</t>
  </si>
  <si>
    <t>SCA Mannheim</t>
  </si>
  <si>
    <t>KWK Neumarkt</t>
  </si>
  <si>
    <t>Heizkraftwerk Pforzheim GmbH</t>
  </si>
  <si>
    <t>BMHKW-RE Recklinghausen</t>
  </si>
  <si>
    <t>UPM Schwedt</t>
  </si>
  <si>
    <t>Heizkraftwerk der Sappi Stockstadt GmbH</t>
  </si>
  <si>
    <t>BioHKW I</t>
  </si>
  <si>
    <t>BioHKW II</t>
  </si>
  <si>
    <t>PKV Kraftwerk</t>
  </si>
  <si>
    <t>Wi-Biebrich</t>
  </si>
  <si>
    <t>Biomasseheizkraftwerk Piesteritz</t>
  </si>
  <si>
    <t>Zolling</t>
  </si>
  <si>
    <t>Heizkraftwerk Altbach/Deizisau</t>
  </si>
  <si>
    <t>Reno De Medici</t>
  </si>
  <si>
    <t>Bergkamen</t>
  </si>
  <si>
    <t>Reuter</t>
  </si>
  <si>
    <t>Moabit</t>
  </si>
  <si>
    <t>Reuter West</t>
  </si>
  <si>
    <t>Kraftwerk Bexbach</t>
  </si>
  <si>
    <t>HKW-Mitte</t>
  </si>
  <si>
    <t>KW Hastedt</t>
  </si>
  <si>
    <t>KW Hafen</t>
  </si>
  <si>
    <t>Farge</t>
  </si>
  <si>
    <t>HKW I</t>
  </si>
  <si>
    <t>KW Walsum</t>
  </si>
  <si>
    <t>Kraftwerk Ensdorf</t>
  </si>
  <si>
    <t>HKW Erlangen</t>
  </si>
  <si>
    <t>Heizkraftwerk FL</t>
  </si>
  <si>
    <t>HKW West</t>
  </si>
  <si>
    <t>Scholven</t>
  </si>
  <si>
    <t>FWK Buer</t>
  </si>
  <si>
    <t>Staudinger</t>
  </si>
  <si>
    <t>Moorburg A</t>
  </si>
  <si>
    <t>Tiefstack</t>
  </si>
  <si>
    <t>Moorburg B</t>
  </si>
  <si>
    <t>Westfalen</t>
  </si>
  <si>
    <t>GKH</t>
  </si>
  <si>
    <t>Heizkraftwerk Heilbronn</t>
  </si>
  <si>
    <t>KW Herne</t>
  </si>
  <si>
    <t>KWM</t>
  </si>
  <si>
    <t>Ibbenbüren</t>
  </si>
  <si>
    <t>Heizkraftwerk</t>
  </si>
  <si>
    <t>HKW Karcherstr.</t>
  </si>
  <si>
    <t>Rheinhafen-Dampfkraftwerk</t>
  </si>
  <si>
    <t>Gemeinschaftskraftwerk Kiel</t>
  </si>
  <si>
    <t>Kraftwerk L 57</t>
  </si>
  <si>
    <t>Kraftwerk N 230</t>
  </si>
  <si>
    <t>G-Kraftwerk</t>
  </si>
  <si>
    <t>KW Lünen</t>
  </si>
  <si>
    <t>Trianel Kohlekraftwerk Lünen</t>
  </si>
  <si>
    <t xml:space="preserve">GKM </t>
  </si>
  <si>
    <t>Kraftwerk I</t>
  </si>
  <si>
    <t xml:space="preserve">Kraftwerk I  </t>
  </si>
  <si>
    <t xml:space="preserve">Kraftwerk I </t>
  </si>
  <si>
    <t>Heizkraftwerk Offenbach</t>
  </si>
  <si>
    <t>Heyden</t>
  </si>
  <si>
    <t>Weiher</t>
  </si>
  <si>
    <t>KNG Kraftwerk Rostock</t>
  </si>
  <si>
    <t>HKW Römerbrücke</t>
  </si>
  <si>
    <t>Heizkraftwerk Stuttgart-Gaisburg</t>
  </si>
  <si>
    <t>Restmüll-Heizkraftwerk Stuttgart-Münster</t>
  </si>
  <si>
    <t>Werk Uelzen</t>
  </si>
  <si>
    <t>Heizkraftwerk Magirusstraße</t>
  </si>
  <si>
    <t>Nord 2</t>
  </si>
  <si>
    <t>Modellkraftwerk</t>
  </si>
  <si>
    <t>Kraftwerk Walheim</t>
  </si>
  <si>
    <t>Wedel</t>
  </si>
  <si>
    <t>Kraftwerk Werdohl-Elverlingsen</t>
  </si>
  <si>
    <t>Gersteinwerk</t>
  </si>
  <si>
    <t>Wilhelmshaven</t>
  </si>
  <si>
    <t>Kraftwerk Wilhelmshaven</t>
  </si>
  <si>
    <t>HKW Nord</t>
  </si>
  <si>
    <t xml:space="preserve">HKW Elberfeld </t>
  </si>
  <si>
    <t>HKW II/B</t>
  </si>
  <si>
    <t>Kraftwerk Veltheim</t>
  </si>
  <si>
    <t>Papierfabrik Albbruck</t>
  </si>
  <si>
    <t>Datteln</t>
  </si>
  <si>
    <t>Shamrock</t>
  </si>
  <si>
    <t>Knepper</t>
  </si>
  <si>
    <t>Kraftwerk II</t>
  </si>
  <si>
    <t>KW Voerde</t>
  </si>
  <si>
    <t>KW West</t>
  </si>
  <si>
    <t>RADAG</t>
  </si>
  <si>
    <t>KW Amlach</t>
  </si>
  <si>
    <t>Bigge</t>
  </si>
  <si>
    <t>Egglfing</t>
  </si>
  <si>
    <t>Rheinkraftwerk Säckingen</t>
  </si>
  <si>
    <t>Säckingen</t>
  </si>
  <si>
    <t>Bergheim</t>
  </si>
  <si>
    <t>Weserkraftwerk Bremen</t>
  </si>
  <si>
    <t>Dessau</t>
  </si>
  <si>
    <t>Alzwerke</t>
  </si>
  <si>
    <t>Dettingen</t>
  </si>
  <si>
    <t>Dingolfing</t>
  </si>
  <si>
    <t>WKW</t>
  </si>
  <si>
    <t>Waldeck1/Bringhausen</t>
  </si>
  <si>
    <t>Waldeck 2</t>
  </si>
  <si>
    <t>Hemfurth</t>
  </si>
  <si>
    <t>Eitting</t>
  </si>
  <si>
    <t>Fankel</t>
  </si>
  <si>
    <t>Ellgau</t>
  </si>
  <si>
    <t>Enkirch</t>
  </si>
  <si>
    <t>Ering</t>
  </si>
  <si>
    <t>Altheim</t>
  </si>
  <si>
    <t>Pumpspeicherwerk Rönkhausen</t>
  </si>
  <si>
    <t xml:space="preserve">Rudolf-Fettweis-Werk     </t>
  </si>
  <si>
    <t>Serrig</t>
  </si>
  <si>
    <t>Gars</t>
  </si>
  <si>
    <t>Geesthacht</t>
  </si>
  <si>
    <t>PSW Langenprozelten</t>
  </si>
  <si>
    <t>Goldisthal</t>
  </si>
  <si>
    <t>KW Wyhlen</t>
  </si>
  <si>
    <t>Jochenstein</t>
  </si>
  <si>
    <t>Happurg</t>
  </si>
  <si>
    <t>Häusern</t>
  </si>
  <si>
    <t>Schwammenauel</t>
  </si>
  <si>
    <t>Heimbach</t>
  </si>
  <si>
    <t>Koepchenwerk</t>
  </si>
  <si>
    <t>Höchstädt</t>
  </si>
  <si>
    <t>Hohenwarte 1</t>
  </si>
  <si>
    <t>Hohenwarte 2</t>
  </si>
  <si>
    <t>Rheinkraftwerk Iffezheim</t>
  </si>
  <si>
    <t>KW Imst</t>
  </si>
  <si>
    <t>Ingolstadt</t>
  </si>
  <si>
    <t>KW Jenbach</t>
  </si>
  <si>
    <t>Kaufering</t>
  </si>
  <si>
    <t>Braunau-Simbach</t>
  </si>
  <si>
    <t>Unteropfingen</t>
  </si>
  <si>
    <t>Koblenz</t>
  </si>
  <si>
    <t>Walchensee</t>
  </si>
  <si>
    <t>Erzhausen</t>
  </si>
  <si>
    <t>KW Kühtai</t>
  </si>
  <si>
    <t>Rheinkraftwerk Reckingen</t>
  </si>
  <si>
    <t>Laufenburg</t>
  </si>
  <si>
    <t>Faimingen</t>
  </si>
  <si>
    <t>Urspring</t>
  </si>
  <si>
    <t>Prem</t>
  </si>
  <si>
    <t>Lehmen</t>
  </si>
  <si>
    <t>Markersbach</t>
  </si>
  <si>
    <t>Meitingen</t>
  </si>
  <si>
    <t>Merching</t>
  </si>
  <si>
    <t>Pumpspeicherkraftwerk Glems</t>
  </si>
  <si>
    <t>Pfrombach</t>
  </si>
  <si>
    <t>Müden</t>
  </si>
  <si>
    <t>Neef</t>
  </si>
  <si>
    <t>Walgauwerk</t>
  </si>
  <si>
    <t>Bittenbrunn</t>
  </si>
  <si>
    <t>Neuötting</t>
  </si>
  <si>
    <t>Niederaichbach</t>
  </si>
  <si>
    <t>Gummering</t>
  </si>
  <si>
    <t>Niederwartha</t>
  </si>
  <si>
    <t>Nußdorf</t>
  </si>
  <si>
    <t>Oberaudorf-Ebbs</t>
  </si>
  <si>
    <t>Aufkirchen</t>
  </si>
  <si>
    <t>Oberpeiching</t>
  </si>
  <si>
    <t xml:space="preserve">Kopswerk I </t>
  </si>
  <si>
    <t xml:space="preserve">Kopswerk II </t>
  </si>
  <si>
    <t>Obervermuntwerk</t>
  </si>
  <si>
    <t>Vermuntwerk</t>
  </si>
  <si>
    <t>Kachlet</t>
  </si>
  <si>
    <t>Passau-Ingling</t>
  </si>
  <si>
    <t>Perach</t>
  </si>
  <si>
    <t>Geisling</t>
  </si>
  <si>
    <t>Landau</t>
  </si>
  <si>
    <t>Pielweichs</t>
  </si>
  <si>
    <t>Prittriching</t>
  </si>
  <si>
    <t>KW Kaunertal</t>
  </si>
  <si>
    <t>Rain</t>
  </si>
  <si>
    <t>Bertoldsheim</t>
  </si>
  <si>
    <t>KW Rheinfelden</t>
  </si>
  <si>
    <t xml:space="preserve">Rheinkraftwerk Ryburg-Schwörstadt </t>
  </si>
  <si>
    <t>Rosenheim</t>
  </si>
  <si>
    <t>Roßhaupten</t>
  </si>
  <si>
    <t>Feldkirchen</t>
  </si>
  <si>
    <t>Schwabstadl</t>
  </si>
  <si>
    <t>Scheuring</t>
  </si>
  <si>
    <t>Detzem</t>
  </si>
  <si>
    <t>Bleiloch</t>
  </si>
  <si>
    <t>Unterbergen</t>
  </si>
  <si>
    <t>UPM Schongau</t>
  </si>
  <si>
    <t>Dornau</t>
  </si>
  <si>
    <t>KW Silz</t>
  </si>
  <si>
    <t>Teufelsbruck</t>
  </si>
  <si>
    <t>Schärding-Neuhaus</t>
  </si>
  <si>
    <t>Stammham</t>
  </si>
  <si>
    <t>Mühltal</t>
  </si>
  <si>
    <t>Straubing</t>
  </si>
  <si>
    <t>Tannheim</t>
  </si>
  <si>
    <t>Uppenborn 2</t>
  </si>
  <si>
    <t>Töging</t>
  </si>
  <si>
    <t>Kraftwerksgruppe Pfreimd</t>
  </si>
  <si>
    <t>Trier</t>
  </si>
  <si>
    <t>Lünerseewerk</t>
  </si>
  <si>
    <t>Kraftwerk 3</t>
  </si>
  <si>
    <t>Leitzach 1</t>
  </si>
  <si>
    <t>Leitzach 2</t>
  </si>
  <si>
    <t>Rodundwerk I</t>
  </si>
  <si>
    <t>Rodundwerk II</t>
  </si>
  <si>
    <t>PSW Vianden</t>
  </si>
  <si>
    <t>Vohburg</t>
  </si>
  <si>
    <t>Obernach</t>
  </si>
  <si>
    <t>Kraftwerk Waldshut</t>
  </si>
  <si>
    <t>Ettling</t>
  </si>
  <si>
    <t>Uppenborn 1</t>
  </si>
  <si>
    <t>Wasserburg</t>
  </si>
  <si>
    <t>Wehr</t>
  </si>
  <si>
    <t>Wendefurth</t>
  </si>
  <si>
    <t>Wintrich</t>
  </si>
  <si>
    <t>Witznau</t>
  </si>
  <si>
    <t>Zeltingen</t>
  </si>
  <si>
    <t>Vorarlberger Illwerke AG "Rellswerk"</t>
  </si>
  <si>
    <t>Niederaußem</t>
  </si>
  <si>
    <t>Fortuna Nord</t>
  </si>
  <si>
    <t>Kraftwerk</t>
  </si>
  <si>
    <t>Lippendorf</t>
  </si>
  <si>
    <t>Braunkohlekraftwerk Lippendorf</t>
  </si>
  <si>
    <t>Boxberg</t>
  </si>
  <si>
    <t>HKW Chemnitz  Nord II</t>
  </si>
  <si>
    <t>HKW Cottbus</t>
  </si>
  <si>
    <t>Kraftwerk Dessau</t>
  </si>
  <si>
    <t>HKW Sachtleben</t>
  </si>
  <si>
    <t>Kessel 4</t>
  </si>
  <si>
    <t>Weisweiler</t>
  </si>
  <si>
    <t>P&amp;L Werk Euskirchen</t>
  </si>
  <si>
    <t>Heizkraftwerk FFO</t>
  </si>
  <si>
    <t>Frechen/Wachtberg</t>
  </si>
  <si>
    <t>BoA 2</t>
  </si>
  <si>
    <t>BoA 3</t>
  </si>
  <si>
    <t>Frimmersdorf</t>
  </si>
  <si>
    <t>Neurath</t>
  </si>
  <si>
    <t>Buschhaus</t>
  </si>
  <si>
    <t>Goldenberg</t>
  </si>
  <si>
    <t>Ville/Berrenrath</t>
  </si>
  <si>
    <t>P&amp;L Werk Jülich</t>
  </si>
  <si>
    <t>FKK</t>
  </si>
  <si>
    <t>HKW Merkenich</t>
  </si>
  <si>
    <t>P&amp;L Werk Könnern</t>
  </si>
  <si>
    <t>KW Jänschwalde</t>
  </si>
  <si>
    <t>Schkopau</t>
  </si>
  <si>
    <t>Grubenheizkraftwerk</t>
  </si>
  <si>
    <t>Schwarze Pumpe</t>
  </si>
  <si>
    <t>Deuben</t>
  </si>
  <si>
    <t>Wählitz</t>
  </si>
  <si>
    <t>EZ1</t>
  </si>
  <si>
    <t>Kohlekraftwerk</t>
  </si>
  <si>
    <t>Mumsdorf</t>
  </si>
  <si>
    <t>Ahrensfelde</t>
  </si>
  <si>
    <t>Kesselhaus Zuckerfabrik</t>
  </si>
  <si>
    <t>GuD-Anlage</t>
  </si>
  <si>
    <t>UPM Augsburg</t>
  </si>
  <si>
    <t>Gasturbine</t>
  </si>
  <si>
    <t>HKW Bad Salzungen</t>
  </si>
  <si>
    <t>KWK-Anlage Barby</t>
  </si>
  <si>
    <t>GuD Baunatal, VW Werksgelände</t>
  </si>
  <si>
    <t>Klingenberg</t>
  </si>
  <si>
    <t>Mitte</t>
  </si>
  <si>
    <t>Charlottenburg</t>
  </si>
  <si>
    <t>Lichterfelde</t>
  </si>
  <si>
    <t>Energieversogung Wedding</t>
  </si>
  <si>
    <t>Industriekraftwerk Bernburg (IKB)</t>
  </si>
  <si>
    <t>HKW Schildescher Straße</t>
  </si>
  <si>
    <t>GuD Kraftwerk Hillegossen</t>
  </si>
  <si>
    <t>GuD Bitterfeld</t>
  </si>
  <si>
    <t>Bochum</t>
  </si>
  <si>
    <t>HKW Hiltrop</t>
  </si>
  <si>
    <t>Heizkraftwerk Bomlitz</t>
  </si>
  <si>
    <t>Heizkraftwerk Karlstraße</t>
  </si>
  <si>
    <t>HKW</t>
  </si>
  <si>
    <t>Kirchmöser</t>
  </si>
  <si>
    <t>HKW-Nord</t>
  </si>
  <si>
    <t>KWK-Anlage</t>
  </si>
  <si>
    <t>KW Mittelsbüren</t>
  </si>
  <si>
    <t>Industriekraftwerk Breuberg</t>
  </si>
  <si>
    <t>Burghausen 01 - GT</t>
  </si>
  <si>
    <t>Burghausen 01 - DT</t>
  </si>
  <si>
    <t>Industriepark Werk Gendorf</t>
  </si>
  <si>
    <t>Energiezentrale</t>
  </si>
  <si>
    <t>GTKW Darmstadt</t>
  </si>
  <si>
    <t>GHD</t>
  </si>
  <si>
    <t>Dormagen</t>
  </si>
  <si>
    <t>Dortmund</t>
  </si>
  <si>
    <t>HKW Dresden-Nossener Brücke</t>
  </si>
  <si>
    <t>HKW III/A</t>
  </si>
  <si>
    <t>HKW III/B</t>
  </si>
  <si>
    <t>MT, Düren</t>
  </si>
  <si>
    <t>Kessel 2</t>
  </si>
  <si>
    <t>GuD</t>
  </si>
  <si>
    <t>Gasblock</t>
  </si>
  <si>
    <t>GT</t>
  </si>
  <si>
    <t>Holthausen</t>
  </si>
  <si>
    <t>BHKW H.120</t>
  </si>
  <si>
    <t>Kombikraftwerk</t>
  </si>
  <si>
    <t>HKW Wiesengrund</t>
  </si>
  <si>
    <t>Huntorf</t>
  </si>
  <si>
    <t>HKW Eltmann</t>
  </si>
  <si>
    <t>Emden Gas</t>
  </si>
  <si>
    <t>HKW Iderhoffstraße</t>
  </si>
  <si>
    <t>HKW Erfurt-Ost</t>
  </si>
  <si>
    <t>BHKW an Klinkerweg</t>
  </si>
  <si>
    <t>HKW Niederrad</t>
  </si>
  <si>
    <t>HKW Freiberg</t>
  </si>
  <si>
    <t>GuD Anlage WVK</t>
  </si>
  <si>
    <t>Kraftwerk 2</t>
  </si>
  <si>
    <t>Heizkraftwerk Gera-Nord</t>
  </si>
  <si>
    <t>HKW Göttingen</t>
  </si>
  <si>
    <t>HKW "Helmshäger Berg"</t>
  </si>
  <si>
    <t>Kraftwerk Grenzach-Wyhlen</t>
  </si>
  <si>
    <t>Energiezentrum Mohn Media</t>
  </si>
  <si>
    <t>Heizkraftwerk Hagen-Kabel</t>
  </si>
  <si>
    <t>HKW Halle Trotha</t>
  </si>
  <si>
    <t>GuD Tiefstack</t>
  </si>
  <si>
    <t xml:space="preserve">Trianel Gaskraftwerk </t>
  </si>
  <si>
    <t>GKL</t>
  </si>
  <si>
    <t>KWH</t>
  </si>
  <si>
    <t>KWKK Heidelberg</t>
  </si>
  <si>
    <t>IHKW Heidenheim</t>
  </si>
  <si>
    <t>Cuno Heizkraftwerk Herdecke</t>
  </si>
  <si>
    <t>Wintershall</t>
  </si>
  <si>
    <t>Werk Clauen</t>
  </si>
  <si>
    <t>Knapsack Gas I</t>
  </si>
  <si>
    <t>Knapsack Gas II</t>
  </si>
  <si>
    <t>ADS-Anlage</t>
  </si>
  <si>
    <t>HKW Jena</t>
  </si>
  <si>
    <t>P&amp;L Werk Appeldorn</t>
  </si>
  <si>
    <t>Heizkraftwerk West</t>
  </si>
  <si>
    <t>Kombi-HKW</t>
  </si>
  <si>
    <t>HKW Humboldtstr.</t>
  </si>
  <si>
    <t>KW Kirchlengern</t>
  </si>
  <si>
    <t>Werk Klein Wanzleben</t>
  </si>
  <si>
    <t>HKW Südstadt</t>
  </si>
  <si>
    <t>HKW Niehl 2</t>
  </si>
  <si>
    <t>HKW Merheim</t>
  </si>
  <si>
    <t>Niehl 3</t>
  </si>
  <si>
    <t>KWK-Anlage Krefeld DT</t>
  </si>
  <si>
    <t>KWK-Anlage Krefeld VM</t>
  </si>
  <si>
    <t>Heizkraftwerk Krefeld</t>
  </si>
  <si>
    <t>K&amp;N PFK AG EV</t>
  </si>
  <si>
    <t>GUD-Anlage DREWSEN</t>
  </si>
  <si>
    <t>P&amp;L Werk Lage</t>
  </si>
  <si>
    <t>Landesbergen Gas</t>
  </si>
  <si>
    <t>Heizkraftwerk Leipzig-Nord</t>
  </si>
  <si>
    <t>HKW-West</t>
  </si>
  <si>
    <t>GuD Leuna</t>
  </si>
  <si>
    <t>ILK-GuD</t>
  </si>
  <si>
    <t>X-Kraftwerk</t>
  </si>
  <si>
    <t>Emsland</t>
  </si>
  <si>
    <t>BP Werk Lingen</t>
  </si>
  <si>
    <t>Industriekraftwerk Greifswald</t>
  </si>
  <si>
    <t>KW Mitte</t>
  </si>
  <si>
    <t>Kraftwerk Süd</t>
  </si>
  <si>
    <t>Kraftwerk Mitte</t>
  </si>
  <si>
    <t>BHKW Ludwigshafen</t>
  </si>
  <si>
    <t>Industriekraftwerk Ludwigshafen</t>
  </si>
  <si>
    <t>Kraftwerk Mainz</t>
  </si>
  <si>
    <t>GuD-Kraftwerk</t>
  </si>
  <si>
    <t>Kraftwerk III</t>
  </si>
  <si>
    <t>Kraftwerk IV</t>
  </si>
  <si>
    <t>Gemeinschaftskraftwerk Weig</t>
  </si>
  <si>
    <t>INEOS Kraftwerk</t>
  </si>
  <si>
    <t>EVC / GLOBALFOUNDRIES</t>
  </si>
  <si>
    <t>Süd DT1</t>
  </si>
  <si>
    <t>Süd GT3</t>
  </si>
  <si>
    <t>Süd GT2</t>
  </si>
  <si>
    <t>Süd GT 61</t>
  </si>
  <si>
    <t>Süd GT 62</t>
  </si>
  <si>
    <t>Süd DT60</t>
  </si>
  <si>
    <t>Energiezentrale 1992</t>
  </si>
  <si>
    <t>Erweiterung Energiezentrale 2003</t>
  </si>
  <si>
    <t>Energiezentrale 2016</t>
  </si>
  <si>
    <t>Heizkraftwerk Hafen</t>
  </si>
  <si>
    <t>GuD-HKW Neubrandenburg</t>
  </si>
  <si>
    <t>FS-Karton</t>
  </si>
  <si>
    <t>Cogeneration</t>
  </si>
  <si>
    <t>Werk Nordstemmen</t>
  </si>
  <si>
    <t>Heizkraftwerk zur Papierfabrik</t>
  </si>
  <si>
    <t>Thyrow</t>
  </si>
  <si>
    <t>HKW Sandreuth</t>
  </si>
  <si>
    <t>Franken 1</t>
  </si>
  <si>
    <t xml:space="preserve">GT1 </t>
  </si>
  <si>
    <t xml:space="preserve">GT2 </t>
  </si>
  <si>
    <t xml:space="preserve">GT3 </t>
  </si>
  <si>
    <t xml:space="preserve">GT4 </t>
  </si>
  <si>
    <t>HKW 1</t>
  </si>
  <si>
    <t>HKW 2</t>
  </si>
  <si>
    <t>Obernburg</t>
  </si>
  <si>
    <t>HKW 1 Werk Offstein</t>
  </si>
  <si>
    <t>PWG</t>
  </si>
  <si>
    <t>Hattorf</t>
  </si>
  <si>
    <t>Kraftwerk Plattling</t>
  </si>
  <si>
    <t>HKW Potsdam-Süd</t>
  </si>
  <si>
    <t>HBB</t>
  </si>
  <si>
    <t>Regensburg</t>
  </si>
  <si>
    <t>Kraftwerk Meggle</t>
  </si>
  <si>
    <t>BHKW-Hauffstraße</t>
  </si>
  <si>
    <t>Solvay Kraftwerk Rheinberg</t>
  </si>
  <si>
    <t>Heizkraftwerk Evonik Rheinfelden</t>
  </si>
  <si>
    <t>Gasmotore</t>
  </si>
  <si>
    <t>Gasmotor 4</t>
  </si>
  <si>
    <t>Gasmotor 5</t>
  </si>
  <si>
    <t>GuD Marienehe</t>
  </si>
  <si>
    <t>HKW Schwarza</t>
  </si>
  <si>
    <t>GuD-Anlage Rüsselsheim</t>
  </si>
  <si>
    <t>Gas- u. Dampfturbinenanlage Südraum</t>
  </si>
  <si>
    <t>HKW3 UPM Schongau</t>
  </si>
  <si>
    <t>GuD Schwarzheide</t>
  </si>
  <si>
    <t>HKW Schwerin Süd</t>
  </si>
  <si>
    <t>HKW Schwerin Lankow</t>
  </si>
  <si>
    <t>Heizkraftwerk Sindelfingen</t>
  </si>
  <si>
    <t>Gasturbinen-HKW St. Wendel</t>
  </si>
  <si>
    <t>Dow Stade</t>
  </si>
  <si>
    <t>KWK AOS GmbH</t>
  </si>
  <si>
    <t>GuD-Ikw Staßfurt</t>
  </si>
  <si>
    <t>Steinitz</t>
  </si>
  <si>
    <t>Heizkraftwerk Stendal</t>
  </si>
  <si>
    <t>HKW Pfaffenwald</t>
  </si>
  <si>
    <t>HKW Bohrhügel</t>
  </si>
  <si>
    <t>BHKW Obere Viehweide</t>
  </si>
  <si>
    <t>Unterbreizbach</t>
  </si>
  <si>
    <t xml:space="preserve">Gemeinschaftskraftwerk Irsching </t>
  </si>
  <si>
    <t>Ulrich Hartmann (Irsching)</t>
  </si>
  <si>
    <t>STW</t>
  </si>
  <si>
    <t>Gaskraftwerk</t>
  </si>
  <si>
    <t>BHKW</t>
  </si>
  <si>
    <t>Spitzenlastkraftwerk Wolfen</t>
  </si>
  <si>
    <t>BHKW Braunschweig</t>
  </si>
  <si>
    <t>Co-Generation</t>
  </si>
  <si>
    <t>HKW Wörth</t>
  </si>
  <si>
    <t>Sigmundshall</t>
  </si>
  <si>
    <t>HKW Barmen</t>
  </si>
  <si>
    <t>Heizkraftwerke an der Friedensbrücke</t>
  </si>
  <si>
    <t>Zielitz</t>
  </si>
  <si>
    <t>Ford Saarlouis</t>
  </si>
  <si>
    <t>HKW West M5</t>
  </si>
  <si>
    <t>Heizkraftwerk Süd</t>
  </si>
  <si>
    <t>GuD Anlage Spreetal</t>
  </si>
  <si>
    <t>HKW Kassel</t>
  </si>
  <si>
    <t>Kraftwerk Freudenberg Weinheim</t>
  </si>
  <si>
    <t>Gasturbinenkraftwerk Bielefeld Ummeln</t>
  </si>
  <si>
    <t>Freimann GT 1</t>
  </si>
  <si>
    <t>Freimann GT 2</t>
  </si>
  <si>
    <t>Brokdorf</t>
  </si>
  <si>
    <t>Grohnde</t>
  </si>
  <si>
    <t>Isar 2</t>
  </si>
  <si>
    <t xml:space="preserve">Kernkraft Gundremmingen </t>
  </si>
  <si>
    <t>Kernkraftwerk Emsland</t>
  </si>
  <si>
    <t>Gemeinschaftskernkraftwerk Neckarwestheim II</t>
  </si>
  <si>
    <t>Kernkraftwerk Philippsburg 2</t>
  </si>
  <si>
    <t>Grafenrheinfeld</t>
  </si>
  <si>
    <t>Notstromdiesel</t>
  </si>
  <si>
    <t>Wilmersdorf</t>
  </si>
  <si>
    <t>Kraftwerk Fulda</t>
  </si>
  <si>
    <t>Spitzenlastkraftwerk Sermuth</t>
  </si>
  <si>
    <t>Spitzenlastkraftwerk Großkayna</t>
  </si>
  <si>
    <t>EEV</t>
  </si>
  <si>
    <t>Kraftwerk Hausham</t>
  </si>
  <si>
    <t>Kraftwerk Raffinerie Heide</t>
  </si>
  <si>
    <t>Abfallentsorgungszentrum Asdonkshof</t>
  </si>
  <si>
    <t>MiRO</t>
  </si>
  <si>
    <t>Raffineriekraftwerk Köln Godorf</t>
  </si>
  <si>
    <t>Raffineriekraftwerk</t>
  </si>
  <si>
    <t>Dampfkraftwerk Marbach am Neckar</t>
  </si>
  <si>
    <t>DKW Nord</t>
  </si>
  <si>
    <t>Itzehoe</t>
  </si>
  <si>
    <t>Audorf</t>
  </si>
  <si>
    <t>IKS PCK Schwedt</t>
  </si>
  <si>
    <t>DKW Leinau</t>
  </si>
  <si>
    <t>Irsching</t>
  </si>
  <si>
    <t>SKW Gasturbine</t>
  </si>
  <si>
    <t>SKW Diesel</t>
  </si>
  <si>
    <t>Spitzenlastanlage Barmen</t>
  </si>
  <si>
    <t>HKW Flensburg</t>
  </si>
  <si>
    <t>Spitzenkraftwerk</t>
  </si>
  <si>
    <t>Brunsbüttel</t>
  </si>
  <si>
    <t>Großbatteriesystem (GBS)-Bexbach</t>
  </si>
  <si>
    <t>Gichtgaskraftwerk Dillingen</t>
  </si>
  <si>
    <t>DK Kraftwerk</t>
  </si>
  <si>
    <t>Duisburg Ruhrort 2</t>
  </si>
  <si>
    <t>Duisburg Ruhrort 3</t>
  </si>
  <si>
    <t>Duisburg Ruhrort 4</t>
  </si>
  <si>
    <t>Huckingen</t>
  </si>
  <si>
    <t>Großbatteriesystem (GBS)-Walsum</t>
  </si>
  <si>
    <t>EBS-Heizkraftwerk</t>
  </si>
  <si>
    <t>IKW</t>
  </si>
  <si>
    <t>Duisburg Hamborn 3</t>
  </si>
  <si>
    <t>Duisburg Hamborn 4</t>
  </si>
  <si>
    <t>Duisburg Hamborn 5</t>
  </si>
  <si>
    <t>Großbatteriesystem (GBS)-Herne</t>
  </si>
  <si>
    <t>O10</t>
  </si>
  <si>
    <t>ILK-EKT</t>
  </si>
  <si>
    <t>Kraftwerk Nord</t>
  </si>
  <si>
    <t>Großbatteriesystem (GBS)-Lünen</t>
  </si>
  <si>
    <t>Heizkraftwerk NMS</t>
  </si>
  <si>
    <t>Oxea GmbH</t>
  </si>
  <si>
    <t>Großbatteriesystem (GBS)-Weiher</t>
  </si>
  <si>
    <t>Kraftwerk Salzgitter</t>
  </si>
  <si>
    <t>BSKW-SN</t>
  </si>
  <si>
    <t>Großbatteriesystem (GBS)-Fenne</t>
  </si>
  <si>
    <t>EBS-Kraftwerk Witzenhausen</t>
  </si>
  <si>
    <t>IHKW Andernach</t>
  </si>
  <si>
    <t>AVA GmbH</t>
  </si>
  <si>
    <t>Dampfturbinenanlage der EBS-Kessel</t>
  </si>
  <si>
    <t>MVA Bielefeld</t>
  </si>
  <si>
    <t>PD energy GmbH</t>
  </si>
  <si>
    <t>Restmüllheizkraftwerk Böblingen</t>
  </si>
  <si>
    <t>MHKW</t>
  </si>
  <si>
    <t>BEG</t>
  </si>
  <si>
    <t>MHKW Burgkirchen</t>
  </si>
  <si>
    <t>DT</t>
  </si>
  <si>
    <t>TREA Breisgau</t>
  </si>
  <si>
    <t>Karnap</t>
  </si>
  <si>
    <t>MHKW Frankfurt</t>
  </si>
  <si>
    <t>Steinbeis Energie</t>
  </si>
  <si>
    <t>EEW Göppingen</t>
  </si>
  <si>
    <t>EEW Großräschen</t>
  </si>
  <si>
    <t>MVR Müllverwertung Rugenberger Damm GmbH &amp; Co. KG</t>
  </si>
  <si>
    <t>MVA Hamm</t>
  </si>
  <si>
    <t>EEW Energy from Waste Hannover GmbH</t>
  </si>
  <si>
    <t>TRV Buschhaus</t>
  </si>
  <si>
    <t>RZR Herten I</t>
  </si>
  <si>
    <t>RZR Herten II</t>
  </si>
  <si>
    <t>EBKW Knapsack</t>
  </si>
  <si>
    <t>MVA Ingolstadt</t>
  </si>
  <si>
    <t>AMK - Abfallentsorgungsgesellschaft des Märkischen Kreises mbH</t>
  </si>
  <si>
    <t>Müllheizkraftwerk</t>
  </si>
  <si>
    <t>RMVA Köln</t>
  </si>
  <si>
    <t>MKVA Krefeld</t>
  </si>
  <si>
    <t>Thermische Abfallbehandlung Lauta GmbH &amp; Co. oHG</t>
  </si>
  <si>
    <t>TREA Leuna</t>
  </si>
  <si>
    <t>Kläranlage</t>
  </si>
  <si>
    <t>FHKW Ludwigshafen</t>
  </si>
  <si>
    <t xml:space="preserve">SITA Abfallverwertung GmbH </t>
  </si>
  <si>
    <t>MHKW Rothensee</t>
  </si>
  <si>
    <t>MHKW Mainz</t>
  </si>
  <si>
    <t>HKW Mannheim</t>
  </si>
  <si>
    <t>AHKW Neunkirchen</t>
  </si>
  <si>
    <t>GMVA Niederrhein</t>
  </si>
  <si>
    <t>Müllheizkraftwerk Offenbach</t>
  </si>
  <si>
    <t>MHKW Pirmasens</t>
  </si>
  <si>
    <t>ZWSF</t>
  </si>
  <si>
    <t>EVE</t>
  </si>
  <si>
    <t>MHKW, WKW</t>
  </si>
  <si>
    <t>EBS-HKW Rostock</t>
  </si>
  <si>
    <t>IKW Rüdersdorf</t>
  </si>
  <si>
    <t>AVA Velsen</t>
  </si>
  <si>
    <t>Müllkraftwerk Schwandorf</t>
  </si>
  <si>
    <t>Kraftwerk Schwedt GmbH &amp; Co.KG</t>
  </si>
  <si>
    <t>GKS</t>
  </si>
  <si>
    <t>Hamburger Rieger</t>
  </si>
  <si>
    <t>REMONDIS Thermische Abfallverwertung GmbH</t>
  </si>
  <si>
    <t>Nord 1</t>
  </si>
  <si>
    <t>Nord 3</t>
  </si>
  <si>
    <t>MVA Weisweiler</t>
  </si>
  <si>
    <t>Biomasseheizkraftwerk Wiesbaden</t>
  </si>
  <si>
    <t>Turbosatz 1</t>
  </si>
  <si>
    <t>Turbosatz 2</t>
  </si>
  <si>
    <t>Restabfallbehandlungsanlage</t>
  </si>
  <si>
    <t>AVG Köln</t>
  </si>
  <si>
    <t>RAG Anthrazit Ibbenbüren GmbH</t>
  </si>
  <si>
    <t>HKW Fenne, Grubengaskraftwerk</t>
  </si>
  <si>
    <t>Turbine 5</t>
  </si>
  <si>
    <t>-</t>
  </si>
  <si>
    <t>Biomasse - KWK - Anlage</t>
  </si>
  <si>
    <t>BVA</t>
  </si>
  <si>
    <t>Block 7</t>
  </si>
  <si>
    <t>Biomasse</t>
  </si>
  <si>
    <t>Dampfturbine</t>
  </si>
  <si>
    <t>Biomasseheizkraftwerk</t>
  </si>
  <si>
    <t>Biogasmotoren</t>
  </si>
  <si>
    <t>Block 2</t>
  </si>
  <si>
    <t>BMHKW</t>
  </si>
  <si>
    <t>ALT HKW 2 (DT Solobetrieb)</t>
  </si>
  <si>
    <t>ALT HKW 1</t>
  </si>
  <si>
    <t>HD - Kraftwerk</t>
  </si>
  <si>
    <t>A</t>
  </si>
  <si>
    <t>Reuter C</t>
  </si>
  <si>
    <t>Moabit A</t>
  </si>
  <si>
    <t>Reuter West D</t>
  </si>
  <si>
    <t>Reuter West E</t>
  </si>
  <si>
    <t>BEX</t>
  </si>
  <si>
    <t xml:space="preserve">Block 1 </t>
  </si>
  <si>
    <t>Block 15</t>
  </si>
  <si>
    <t>Block 6</t>
  </si>
  <si>
    <t>ZAWSF</t>
  </si>
  <si>
    <t>Walsum 9</t>
  </si>
  <si>
    <t>Walsum 10</t>
  </si>
  <si>
    <t>Block 3</t>
  </si>
  <si>
    <t>Block 1</t>
  </si>
  <si>
    <t>K6 DT2</t>
  </si>
  <si>
    <t>Block 11</t>
  </si>
  <si>
    <t>Block 10</t>
  </si>
  <si>
    <t>Block 9</t>
  </si>
  <si>
    <t>C</t>
  </si>
  <si>
    <t>B</t>
  </si>
  <si>
    <t>00005</t>
  </si>
  <si>
    <t>E</t>
  </si>
  <si>
    <t>Block1</t>
  </si>
  <si>
    <t>Block2</t>
  </si>
  <si>
    <t>HLB 5</t>
  </si>
  <si>
    <t>HLB 6</t>
  </si>
  <si>
    <t>HLB 7</t>
  </si>
  <si>
    <t>Herne 4</t>
  </si>
  <si>
    <t>Block3</t>
  </si>
  <si>
    <t>Block B</t>
  </si>
  <si>
    <t>20</t>
  </si>
  <si>
    <t>RDK 7</t>
  </si>
  <si>
    <t>RDK 8</t>
  </si>
  <si>
    <t>Lünen 6</t>
  </si>
  <si>
    <t>Lünen 7</t>
  </si>
  <si>
    <t>Block 8</t>
  </si>
  <si>
    <t>Dampfwirtschaft (6 Einzelturbinen)</t>
  </si>
  <si>
    <t xml:space="preserve">Block 4 </t>
  </si>
  <si>
    <t xml:space="preserve">Block 5 </t>
  </si>
  <si>
    <t>4</t>
  </si>
  <si>
    <t>Wirbelschichtblock</t>
  </si>
  <si>
    <t>Weiher III</t>
  </si>
  <si>
    <t>Rostock</t>
  </si>
  <si>
    <t>Kohleanlage</t>
  </si>
  <si>
    <t>Konventionelles Sammelschienenkraftwerk</t>
  </si>
  <si>
    <t>GAI DT 14 neu</t>
  </si>
  <si>
    <t>MÜN DT12</t>
  </si>
  <si>
    <t>MÜN DT15</t>
  </si>
  <si>
    <t>2</t>
  </si>
  <si>
    <t>MKV</t>
  </si>
  <si>
    <t>HKV</t>
  </si>
  <si>
    <t>WAL 1</t>
  </si>
  <si>
    <t>WAL 2</t>
  </si>
  <si>
    <t>Wedel 2</t>
  </si>
  <si>
    <t>Wedel 1</t>
  </si>
  <si>
    <t>E4</t>
  </si>
  <si>
    <t>K2</t>
  </si>
  <si>
    <t>1</t>
  </si>
  <si>
    <t>Generator A</t>
  </si>
  <si>
    <t>Generator B</t>
  </si>
  <si>
    <t>Zolling Block 5</t>
  </si>
  <si>
    <t>3</t>
  </si>
  <si>
    <t>Walsum 7</t>
  </si>
  <si>
    <t>D</t>
  </si>
  <si>
    <t>F</t>
  </si>
  <si>
    <t>Herne 2</t>
  </si>
  <si>
    <t>E3</t>
  </si>
  <si>
    <t>Block 4</t>
  </si>
  <si>
    <t>Block 5</t>
  </si>
  <si>
    <t>Herne 3</t>
  </si>
  <si>
    <t>Block A</t>
  </si>
  <si>
    <t>West 2</t>
  </si>
  <si>
    <t>West 1</t>
  </si>
  <si>
    <t>Wasserturbine</t>
  </si>
  <si>
    <t>Amlach</t>
  </si>
  <si>
    <t>entfällt</t>
  </si>
  <si>
    <t>WKB</t>
  </si>
  <si>
    <t>PSW</t>
  </si>
  <si>
    <t>Forb/ Murgwerk</t>
  </si>
  <si>
    <t>Pumpspeicherkraftwerk Schwarzenbachwerk</t>
  </si>
  <si>
    <t>PSS A</t>
  </si>
  <si>
    <t>PSS B</t>
  </si>
  <si>
    <t>PSS C</t>
  </si>
  <si>
    <t>PSS D</t>
  </si>
  <si>
    <t>PSS E</t>
  </si>
  <si>
    <t>PSS F</t>
  </si>
  <si>
    <t>PSS G</t>
  </si>
  <si>
    <t>PSS H</t>
  </si>
  <si>
    <t>Iffezheim M1-M5</t>
  </si>
  <si>
    <t>Imsterberg</t>
  </si>
  <si>
    <t>Jenbach</t>
  </si>
  <si>
    <t>Kühtai Ma1</t>
  </si>
  <si>
    <t>Kühtai Ma 2</t>
  </si>
  <si>
    <t>Reckingen</t>
  </si>
  <si>
    <t>KW Laufenburg</t>
  </si>
  <si>
    <t>Masch. 1 bis 3</t>
  </si>
  <si>
    <t>Masch. 1 u. 2</t>
  </si>
  <si>
    <t>Masch. 1 bis 5</t>
  </si>
  <si>
    <t>Prutz</t>
  </si>
  <si>
    <t>Ryburg-Schwörstadt</t>
  </si>
  <si>
    <t>Wasserkraft</t>
  </si>
  <si>
    <t>Silz</t>
  </si>
  <si>
    <t>LWKW Tanzmühle</t>
  </si>
  <si>
    <t>LWKW Trausnitz</t>
  </si>
  <si>
    <t>PSKW Tanzmühle</t>
  </si>
  <si>
    <t>PSKW Reisach</t>
  </si>
  <si>
    <t>Masch. 1 bis 4</t>
  </si>
  <si>
    <t>Masch. 1</t>
  </si>
  <si>
    <t>Maschine 11</t>
  </si>
  <si>
    <t>Maschine 6</t>
  </si>
  <si>
    <t>Maschine 7</t>
  </si>
  <si>
    <t>Maschine 8</t>
  </si>
  <si>
    <t>Maschine 9</t>
  </si>
  <si>
    <t>Maschine 1</t>
  </si>
  <si>
    <t>Maschine 2</t>
  </si>
  <si>
    <t>Maschine 3</t>
  </si>
  <si>
    <t>Maschine 4</t>
  </si>
  <si>
    <t>Maschine 5</t>
  </si>
  <si>
    <t>Maschine 10</t>
  </si>
  <si>
    <t>Waldshut</t>
  </si>
  <si>
    <t>REW</t>
  </si>
  <si>
    <t>H</t>
  </si>
  <si>
    <t>G</t>
  </si>
  <si>
    <t>K</t>
  </si>
  <si>
    <t>K1/TG1</t>
  </si>
  <si>
    <t>K2/TG2</t>
  </si>
  <si>
    <t>R</t>
  </si>
  <si>
    <t>LIP S</t>
  </si>
  <si>
    <t>N</t>
  </si>
  <si>
    <t>P</t>
  </si>
  <si>
    <t>Q</t>
  </si>
  <si>
    <t>Block C</t>
  </si>
  <si>
    <t>Kessel 4 / 6</t>
  </si>
  <si>
    <t>Block1-GuD-EK</t>
  </si>
  <si>
    <t>Neurath F</t>
  </si>
  <si>
    <t>Neurath G</t>
  </si>
  <si>
    <t>E, Besicherung F</t>
  </si>
  <si>
    <t>Kessel 5</t>
  </si>
  <si>
    <t>Kessel 1 und 2</t>
  </si>
  <si>
    <t>WSK</t>
  </si>
  <si>
    <t>K06</t>
  </si>
  <si>
    <t>I</t>
  </si>
  <si>
    <t>M</t>
  </si>
  <si>
    <t>L</t>
  </si>
  <si>
    <t>O</t>
  </si>
  <si>
    <t>GT A</t>
  </si>
  <si>
    <t>GT B</t>
  </si>
  <si>
    <t>GT C</t>
  </si>
  <si>
    <t>GT D</t>
  </si>
  <si>
    <t>ALT GT E (solo)</t>
  </si>
  <si>
    <t>ALT GT A (Solo)</t>
  </si>
  <si>
    <t>ALT GT B</t>
  </si>
  <si>
    <t>ALT GT C</t>
  </si>
  <si>
    <t>Dampfturbine 3</t>
  </si>
  <si>
    <t>T2</t>
  </si>
  <si>
    <t>K3+4/TG4</t>
  </si>
  <si>
    <t>GuD Mitte</t>
  </si>
  <si>
    <t>Lichterfelde 1</t>
  </si>
  <si>
    <t>Lichterfelde 3</t>
  </si>
  <si>
    <t>KBO</t>
  </si>
  <si>
    <t>Block 12</t>
  </si>
  <si>
    <t>GT 1-3, DT</t>
  </si>
  <si>
    <t>GuD MiBÜ</t>
  </si>
  <si>
    <t>Gasturbinen - KWK - Anlage</t>
  </si>
  <si>
    <t>Energiecenter</t>
  </si>
  <si>
    <t>GT1</t>
  </si>
  <si>
    <t>GT2</t>
  </si>
  <si>
    <t>KDO</t>
  </si>
  <si>
    <t>HKW Dresden-Nossener Brücke  (3 GT + 1 DT, Sammelschiene)</t>
  </si>
  <si>
    <t>AGuD</t>
  </si>
  <si>
    <t>Block E</t>
  </si>
  <si>
    <t>Block E GTE2</t>
  </si>
  <si>
    <t>Block E GTE1</t>
  </si>
  <si>
    <t>GuD F</t>
  </si>
  <si>
    <t>Linie 3</t>
  </si>
  <si>
    <t>Module 1, 2 und 3</t>
  </si>
  <si>
    <t>GuD I</t>
  </si>
  <si>
    <t>GuD 2</t>
  </si>
  <si>
    <t>G_VGT</t>
  </si>
  <si>
    <t>H_VGT</t>
  </si>
  <si>
    <t>GuD Anlage</t>
  </si>
  <si>
    <t>H4/5</t>
  </si>
  <si>
    <t>Block A und B</t>
  </si>
  <si>
    <t>Block 20</t>
  </si>
  <si>
    <t>BHKW-Anlage</t>
  </si>
  <si>
    <t>H6</t>
  </si>
  <si>
    <t>10</t>
  </si>
  <si>
    <t>Lentjes-Kessel</t>
  </si>
  <si>
    <t>RDK 4S</t>
  </si>
  <si>
    <t>T3</t>
  </si>
  <si>
    <t>Niehl 31</t>
  </si>
  <si>
    <t>Gasmotor (Dieselgenerator)</t>
  </si>
  <si>
    <t>GT / GDT</t>
  </si>
  <si>
    <t>Kessel 1/2/3</t>
  </si>
  <si>
    <t>GT3</t>
  </si>
  <si>
    <t>C1</t>
  </si>
  <si>
    <t>B1</t>
  </si>
  <si>
    <t>B2</t>
  </si>
  <si>
    <t>C2</t>
  </si>
  <si>
    <t>GT 1</t>
  </si>
  <si>
    <t>GUD C 200 GT 1, GT 2, DT 1</t>
  </si>
  <si>
    <t>GUD A 800  GT 11, GT 12, DT 10</t>
  </si>
  <si>
    <t xml:space="preserve">BHKW </t>
  </si>
  <si>
    <t>KW3</t>
  </si>
  <si>
    <t>KW2</t>
  </si>
  <si>
    <t>Block 311</t>
  </si>
  <si>
    <t>Block 312</t>
  </si>
  <si>
    <t>Block 1 (Kessel2, GT 1, DT 2)</t>
  </si>
  <si>
    <t>Block 2 (Kessel 6, GT 2, DT 3)</t>
  </si>
  <si>
    <t>Block 4 (Kessel 1, DT 2 und 3 anteilig)</t>
  </si>
  <si>
    <t>TG7/8</t>
  </si>
  <si>
    <t>EVC I</t>
  </si>
  <si>
    <t>AGG1 -  AGG7</t>
  </si>
  <si>
    <t>AGG8 - AGG9</t>
  </si>
  <si>
    <t>GT E</t>
  </si>
  <si>
    <t>GuD 1</t>
  </si>
  <si>
    <t>MHKW 2</t>
  </si>
  <si>
    <t>MHKW 1</t>
  </si>
  <si>
    <t>Kombiblock/GuD</t>
  </si>
  <si>
    <t>Gesamtanlage</t>
  </si>
  <si>
    <t>GUD</t>
  </si>
  <si>
    <t>Motorenanlage</t>
  </si>
  <si>
    <t>Gasmotore 1-3</t>
  </si>
  <si>
    <t>M120</t>
  </si>
  <si>
    <t>Dampfkraftwerk</t>
  </si>
  <si>
    <t>HKW 3</t>
  </si>
  <si>
    <t>Sammelschienen-HKW</t>
  </si>
  <si>
    <t>Cogen Dow Stade</t>
  </si>
  <si>
    <t>GT 1/2</t>
  </si>
  <si>
    <t>Anlage 40</t>
  </si>
  <si>
    <t>Block 50</t>
  </si>
  <si>
    <t>Block 60</t>
  </si>
  <si>
    <t xml:space="preserve"> -</t>
  </si>
  <si>
    <t>KWK-Blöcke</t>
  </si>
  <si>
    <t>Kondensationsturbine</t>
  </si>
  <si>
    <t>5</t>
  </si>
  <si>
    <t>I1</t>
  </si>
  <si>
    <t>F1</t>
  </si>
  <si>
    <t>G1</t>
  </si>
  <si>
    <t>H1</t>
  </si>
  <si>
    <t>I2</t>
  </si>
  <si>
    <t>F2</t>
  </si>
  <si>
    <t>G2</t>
  </si>
  <si>
    <t xml:space="preserve">K1 </t>
  </si>
  <si>
    <t>D290</t>
  </si>
  <si>
    <t>TSIII</t>
  </si>
  <si>
    <t>TSII</t>
  </si>
  <si>
    <t>GTII</t>
  </si>
  <si>
    <t>GTI</t>
  </si>
  <si>
    <t>GKW</t>
  </si>
  <si>
    <t>M5</t>
  </si>
  <si>
    <t>Turbine 1</t>
  </si>
  <si>
    <t>Kraftwärmekopplungsanlage</t>
  </si>
  <si>
    <t>GAI GT 13</t>
  </si>
  <si>
    <t>GT Ummeln</t>
  </si>
  <si>
    <t>4 GT</t>
  </si>
  <si>
    <t>4 DT</t>
  </si>
  <si>
    <t>Lichterfelde 2</t>
  </si>
  <si>
    <t>Gaskesselanlage</t>
  </si>
  <si>
    <t>GT F</t>
  </si>
  <si>
    <t>GT G</t>
  </si>
  <si>
    <t>GT H</t>
  </si>
  <si>
    <t>Block 14</t>
  </si>
  <si>
    <t>KBR</t>
  </si>
  <si>
    <t>KWG</t>
  </si>
  <si>
    <t>KKI 2</t>
  </si>
  <si>
    <t>KKE</t>
  </si>
  <si>
    <t>GKN II</t>
  </si>
  <si>
    <t>KKP 2</t>
  </si>
  <si>
    <t>KKG</t>
  </si>
  <si>
    <t>Dieselgenerator</t>
  </si>
  <si>
    <t>Diesel/G5</t>
  </si>
  <si>
    <t>Moabit GT</t>
  </si>
  <si>
    <t>GT 3</t>
  </si>
  <si>
    <t>GTKW</t>
  </si>
  <si>
    <t>GT 2</t>
  </si>
  <si>
    <t>GT 4</t>
  </si>
  <si>
    <t>Kesselhaus Werk 1</t>
  </si>
  <si>
    <t>Kesselhaus Werk 2</t>
  </si>
  <si>
    <t>Marbach II GT</t>
  </si>
  <si>
    <t>Marbach III GT (solo)</t>
  </si>
  <si>
    <t>MAR III DT</t>
  </si>
  <si>
    <t>Block 5 SE 5</t>
  </si>
  <si>
    <t>Block 6 SE 6</t>
  </si>
  <si>
    <t>Block 1 SE 1</t>
  </si>
  <si>
    <t>Block 2 SE 2</t>
  </si>
  <si>
    <t>SE 4</t>
  </si>
  <si>
    <t>MÜN GT16</t>
  </si>
  <si>
    <t>MÜN GT17</t>
  </si>
  <si>
    <t>MÜN GT18</t>
  </si>
  <si>
    <t>WAL GT D</t>
  </si>
  <si>
    <t>E 1/2</t>
  </si>
  <si>
    <t>D210</t>
  </si>
  <si>
    <t>DTI</t>
  </si>
  <si>
    <t>GT1 &amp; GT2</t>
  </si>
  <si>
    <t>MLD</t>
  </si>
  <si>
    <t>GBS-BB</t>
  </si>
  <si>
    <t>GBS-WA</t>
  </si>
  <si>
    <t>GBS-HE</t>
  </si>
  <si>
    <t>T21</t>
  </si>
  <si>
    <t>T22</t>
  </si>
  <si>
    <t>T23</t>
  </si>
  <si>
    <t>T24</t>
  </si>
  <si>
    <t>T31</t>
  </si>
  <si>
    <t>DT1</t>
  </si>
  <si>
    <t>EKT</t>
  </si>
  <si>
    <t>KT1</t>
  </si>
  <si>
    <t>S 300 VT 1, VT 2, NT 7</t>
  </si>
  <si>
    <t>GBS-LN</t>
  </si>
  <si>
    <t>Block 3 (Kessel 3 und 4, DT 2 und 3 anteilig)</t>
  </si>
  <si>
    <t>GBS-WE</t>
  </si>
  <si>
    <t>AB</t>
  </si>
  <si>
    <t>Heizkraftwerk 2</t>
  </si>
  <si>
    <t>GBS-FN</t>
  </si>
  <si>
    <t>M4</t>
  </si>
  <si>
    <t>AHKW</t>
  </si>
  <si>
    <t>Reuter M</t>
  </si>
  <si>
    <t>Linien 1 - 3</t>
  </si>
  <si>
    <t>Müllverbrennung</t>
  </si>
  <si>
    <t>MKK</t>
  </si>
  <si>
    <t>Flingern T4</t>
  </si>
  <si>
    <t>Flingern T1</t>
  </si>
  <si>
    <t>T 3 (nur alleiniger Betrieb, kein gemeinsamer Betrieb mit T 7 möglich)</t>
  </si>
  <si>
    <t>T 7 (nur alleiniger Betrieb, kein gemeinsamer Betrieb mit T 3 möglich)</t>
  </si>
  <si>
    <t>Turb. Neu</t>
  </si>
  <si>
    <t>Linien 1,3,4</t>
  </si>
  <si>
    <t>Hannover</t>
  </si>
  <si>
    <t>Linie 1-3</t>
  </si>
  <si>
    <t>RZR I</t>
  </si>
  <si>
    <t>RZR II</t>
  </si>
  <si>
    <t>Müllheizkraftwerk (MHKW)</t>
  </si>
  <si>
    <t>MVA</t>
  </si>
  <si>
    <t>Turbine 3</t>
  </si>
  <si>
    <t>Turbine 4</t>
  </si>
  <si>
    <t>Turbine 2</t>
  </si>
  <si>
    <t>Linie 1</t>
  </si>
  <si>
    <t>Linie 2</t>
  </si>
  <si>
    <t>Z564</t>
  </si>
  <si>
    <t>FHKW</t>
  </si>
  <si>
    <t>Turbine 60</t>
  </si>
  <si>
    <t>Turbine D.0</t>
  </si>
  <si>
    <t>Turbine E.0</t>
  </si>
  <si>
    <t>Linie 3 + 4</t>
  </si>
  <si>
    <t>Ausspeisung 10/110kV (Turbine 2)</t>
  </si>
  <si>
    <t>Ausspeisung 10/25kV (Turbine 1)</t>
  </si>
  <si>
    <t>T1a/b, T2</t>
  </si>
  <si>
    <t>MÜN DT19 neu</t>
  </si>
  <si>
    <t>Turbine D</t>
  </si>
  <si>
    <t>EVA</t>
  </si>
  <si>
    <t>Gasmotorenanlage Fenne</t>
  </si>
  <si>
    <t>Arneburg</t>
  </si>
  <si>
    <t>Altbach/Deizisau HKW 1</t>
  </si>
  <si>
    <t>Altbach/Deizisau HKW 2</t>
  </si>
  <si>
    <t>Bergkamen A</t>
  </si>
  <si>
    <t>Berlin-Reuter C</t>
  </si>
  <si>
    <t>Berlin-Moabit A</t>
  </si>
  <si>
    <t>Berlin-Reuter-West D</t>
  </si>
  <si>
    <t>Berlin-Reuter-West E</t>
  </si>
  <si>
    <t>Bexbach</t>
  </si>
  <si>
    <t>Braunschweig-Mitte</t>
  </si>
  <si>
    <t>Bremen-Hastedt 15</t>
  </si>
  <si>
    <t>Bremen-Hafen 6, (Elfi)</t>
  </si>
  <si>
    <t>Bremen-Farge</t>
  </si>
  <si>
    <t>Duisburg-Hochfeld HKW I</t>
  </si>
  <si>
    <t>Duisburg-Walsum 9</t>
  </si>
  <si>
    <t>Duisburg-Walsum 10</t>
  </si>
  <si>
    <t>Ensdorf 3</t>
  </si>
  <si>
    <t>Ensdorf 1</t>
  </si>
  <si>
    <t>Flensburg K09 bis K12</t>
  </si>
  <si>
    <t>Frankfurt-West 2 u. 3</t>
  </si>
  <si>
    <t>Gelsenkirchen-Scholven C</t>
  </si>
  <si>
    <t>Gelsenkirchen-Scholven B</t>
  </si>
  <si>
    <t>Staudinger 5 (Großkrotzenburg)</t>
  </si>
  <si>
    <t>Hamburg-Moorburg A</t>
  </si>
  <si>
    <t>Hamburg-Tiefstack HKW</t>
  </si>
  <si>
    <t>Hamburg-Moorburg B</t>
  </si>
  <si>
    <t>Westfalen E (Hamm-Uentrop)</t>
  </si>
  <si>
    <t>Hannover-Stöcken</t>
  </si>
  <si>
    <t>Heilbronn 5</t>
  </si>
  <si>
    <t>Heilbronn 6</t>
  </si>
  <si>
    <t>Heilbronn 7</t>
  </si>
  <si>
    <t>Mehrum 3 (C)</t>
  </si>
  <si>
    <t>Frankfurt-Hoechst A u. B</t>
  </si>
  <si>
    <t>Karlsruhe-RDK 7</t>
  </si>
  <si>
    <t>Karlsruhe-RDK 8</t>
  </si>
  <si>
    <t>Kiel-Ost (GKK)</t>
  </si>
  <si>
    <t>Krefeld-Uerdingen N 230</t>
  </si>
  <si>
    <t>Leverkusen G15/G22/X50</t>
  </si>
  <si>
    <t>Lünen Stummhafen</t>
  </si>
  <si>
    <t>Mannheim 6</t>
  </si>
  <si>
    <t>Mannheim 7</t>
  </si>
  <si>
    <t>Mannheim 8</t>
  </si>
  <si>
    <t>Mannheim 9</t>
  </si>
  <si>
    <t>Marl I+II</t>
  </si>
  <si>
    <t>Quierschied-Weiher</t>
  </si>
  <si>
    <t>Saarbrücken-Römerbrücke</t>
  </si>
  <si>
    <t>Stuttgart-Münster</t>
  </si>
  <si>
    <t>München-Nord 2</t>
  </si>
  <si>
    <t>Völklingen-Fenne MKV</t>
  </si>
  <si>
    <t>Völklingen-Fenne HKV</t>
  </si>
  <si>
    <t>Walheim 1</t>
  </si>
  <si>
    <t>Walheim 2</t>
  </si>
  <si>
    <t>Werdohl-Elverlingsen 4</t>
  </si>
  <si>
    <t>Gersteinwerk K2 (DT) (Werne)</t>
  </si>
  <si>
    <t>Wilhelmshaven (E.ON)</t>
  </si>
  <si>
    <t>Wilhelmshaven (Engie)</t>
  </si>
  <si>
    <t>Wolfsburg Nord</t>
  </si>
  <si>
    <t>Wolfsburg West 1</t>
  </si>
  <si>
    <t>Wolfsburg West 2</t>
  </si>
  <si>
    <t>Wuppertal-Elberfeld</t>
  </si>
  <si>
    <t>Zolling-Leininger 5</t>
  </si>
  <si>
    <t>Albbruck-Dogern</t>
  </si>
  <si>
    <t>Säckingen 1 bis 4</t>
  </si>
  <si>
    <t>Waldeck I / Eder</t>
  </si>
  <si>
    <t>Waldeck II / Eder</t>
  </si>
  <si>
    <t>Rönkhausen 1 u. 2 / Glingetal</t>
  </si>
  <si>
    <t>Geesthacht A-C / Elbe</t>
  </si>
  <si>
    <t>Langenprozelten / Main</t>
  </si>
  <si>
    <t>Goldisthal A / Schwarzatal</t>
  </si>
  <si>
    <t>Goldisthal B / Schwarzatal</t>
  </si>
  <si>
    <t>Goldisthal C / Schwarzatal</t>
  </si>
  <si>
    <t>Goldisthal D / Schwarzatal</t>
  </si>
  <si>
    <t>Jochenstein / Donau</t>
  </si>
  <si>
    <t>Happurg 1 bis 4 / Pegnitz</t>
  </si>
  <si>
    <t>Häusern 1 bis 4</t>
  </si>
  <si>
    <t>Koepchenwerk / Ruhr</t>
  </si>
  <si>
    <t>Hohenwarte II  A bis H</t>
  </si>
  <si>
    <t>Iffezheim 1-5 / Rhein</t>
  </si>
  <si>
    <t>Braunau-Simbach / Inn</t>
  </si>
  <si>
    <t>Walchensee / Isar</t>
  </si>
  <si>
    <t>Erzhausen 1-4 / Leine</t>
  </si>
  <si>
    <t>Laufenburg / Rhein</t>
  </si>
  <si>
    <t>Markersbach A</t>
  </si>
  <si>
    <t>Markersbach B</t>
  </si>
  <si>
    <t>Markersbach C</t>
  </si>
  <si>
    <t>Markersbach D</t>
  </si>
  <si>
    <t>Markersbach E</t>
  </si>
  <si>
    <t>Markersbach F</t>
  </si>
  <si>
    <t>Rheinfelden / Rhein</t>
  </si>
  <si>
    <t>Schwörstadt-Ryburg 1 bis 4 / Rhein</t>
  </si>
  <si>
    <t>Reisach 1 bis 3</t>
  </si>
  <si>
    <t>Waldshut 1 bis 4</t>
  </si>
  <si>
    <t>Wehr 1, Wehr 2, Wehr 3, Wehr 4</t>
  </si>
  <si>
    <t>Witznau 1 bis 4</t>
  </si>
  <si>
    <t>Niederaußem D</t>
  </si>
  <si>
    <t>Niederaußem F</t>
  </si>
  <si>
    <t>Niederaußem H</t>
  </si>
  <si>
    <t>Niederaußem G</t>
  </si>
  <si>
    <t xml:space="preserve">Niederaußem K (BoA 1) </t>
  </si>
  <si>
    <t>Niederaußem C</t>
  </si>
  <si>
    <t>Niederaußem E</t>
  </si>
  <si>
    <t>Lippendorf R</t>
  </si>
  <si>
    <t>Lippendorf S</t>
  </si>
  <si>
    <t>Boxberg N</t>
  </si>
  <si>
    <t>Boxberg P</t>
  </si>
  <si>
    <t>Boxberg Q</t>
  </si>
  <si>
    <t>Boxberg R</t>
  </si>
  <si>
    <t>Chemnitz Nord II C/30</t>
  </si>
  <si>
    <t>Weisweiler E (4)</t>
  </si>
  <si>
    <t>Weisweiler F (5)</t>
  </si>
  <si>
    <t>Weisweiler G (6)</t>
  </si>
  <si>
    <t>Weisweiler H (7)</t>
  </si>
  <si>
    <t>Frechen / Wachtberg</t>
  </si>
  <si>
    <t>Grevenbroich - Neurath  F (BoA 2)</t>
  </si>
  <si>
    <t>Grevenbroich - Neurath  G (BoA 3)</t>
  </si>
  <si>
    <t>Frimmersdorf P</t>
  </si>
  <si>
    <t>Frimmersdorf Q</t>
  </si>
  <si>
    <t>Grevenbroich - Neurath  C</t>
  </si>
  <si>
    <t>Grevenbroich - Neurath  A</t>
  </si>
  <si>
    <t>Grevenbroich - Neurath  B</t>
  </si>
  <si>
    <t>Grevenbroich - Neurath  D</t>
  </si>
  <si>
    <t>Grevenbroich - Neurath  E</t>
  </si>
  <si>
    <t>Buschhaus (Helmstedt)</t>
  </si>
  <si>
    <t>Ville / Berrenrath (Hürth)</t>
  </si>
  <si>
    <t>Köln-Merkenich 4+6</t>
  </si>
  <si>
    <t>Jänschwalde A</t>
  </si>
  <si>
    <t>Jänschwalde B</t>
  </si>
  <si>
    <t>Jänschwalde C</t>
  </si>
  <si>
    <t>Jänschwalde D</t>
  </si>
  <si>
    <t>Jänschwalde E</t>
  </si>
  <si>
    <t>Jänschwalde F</t>
  </si>
  <si>
    <t>Schkopau A</t>
  </si>
  <si>
    <t>Schkopau B</t>
  </si>
  <si>
    <t>Schwarze Pumpe A</t>
  </si>
  <si>
    <t>Schwarze Pumpe B</t>
  </si>
  <si>
    <t>Ahrensfelde A bis D</t>
  </si>
  <si>
    <t>Altbach/Deizisau GT A-C, E</t>
  </si>
  <si>
    <t>Berlin-Klingenberg</t>
  </si>
  <si>
    <t>Berlin-Mitte HKW GT 1, Berlin-Mitte HKW GT 2, Berlin-Mitte HKW DT</t>
  </si>
  <si>
    <t>Berlin-Charlottenburg 4 bis 6</t>
  </si>
  <si>
    <t>Berlin-Lichterfelde 1</t>
  </si>
  <si>
    <t>Berlin-Lichterfelde 2</t>
  </si>
  <si>
    <t>Bernburg</t>
  </si>
  <si>
    <t>Bitterfeld Chemiepark</t>
  </si>
  <si>
    <t>Burghausen</t>
  </si>
  <si>
    <t>Darmstadt</t>
  </si>
  <si>
    <t>Dresden Nossener Brücke</t>
  </si>
  <si>
    <t>Duisburg-Wanheim HKW III B</t>
  </si>
  <si>
    <t>Lausward A (Anton)</t>
  </si>
  <si>
    <t>Lausward E (Emil) DT-1</t>
  </si>
  <si>
    <t>Lausward E (Emil) GT-1 u. 2</t>
  </si>
  <si>
    <t>Huntorf CAES</t>
  </si>
  <si>
    <t>Erfurt-Ost</t>
  </si>
  <si>
    <t>Frankfurt-Niederrad</t>
  </si>
  <si>
    <t>Frankfurt-West 4</t>
  </si>
  <si>
    <t>Staudinger 4 (Großkrotzenburg)</t>
  </si>
  <si>
    <t>Hagen-Kabel GuD</t>
  </si>
  <si>
    <t>Hamburg-Tiefstack GuD</t>
  </si>
  <si>
    <t>Hamm-Uentrop 10</t>
  </si>
  <si>
    <t>Hamm-Uentrop 20</t>
  </si>
  <si>
    <t>Hannover-Linden</t>
  </si>
  <si>
    <t>Hannover-Herrenhausen</t>
  </si>
  <si>
    <t>Herdecke H3 (Cuno)</t>
  </si>
  <si>
    <t>Knapsack - Hürth I</t>
  </si>
  <si>
    <t>Knapsack - Hürth II</t>
  </si>
  <si>
    <t>Frankfurt-Hoechst C</t>
  </si>
  <si>
    <t>Jena-Süd</t>
  </si>
  <si>
    <t>Karlsruhe-RDK 4s</t>
  </si>
  <si>
    <t>Kirchlengern 1</t>
  </si>
  <si>
    <t>Köln-Niehl II</t>
  </si>
  <si>
    <t>Köln-Merkenich GuD</t>
  </si>
  <si>
    <t>Leipzig-Nord</t>
  </si>
  <si>
    <t>Leuna GuD</t>
  </si>
  <si>
    <t>Emsland C (Lingen) GT 1 u. 2</t>
  </si>
  <si>
    <t>Emsland B (Lingen) GT 1 u. 2</t>
  </si>
  <si>
    <t>Emsland B (Lingen) DT</t>
  </si>
  <si>
    <t>Emsland C (Lingen) DT</t>
  </si>
  <si>
    <t>Emsland D (Lingen) DT, Emsland D (Lingen) GT 1, Emsland D (Lingen) GT 2</t>
  </si>
  <si>
    <t>Ludwigshafen-Süd</t>
  </si>
  <si>
    <t>Ludwigshafen-Mitte</t>
  </si>
  <si>
    <t>Mainz-Wiesbaden 3-1</t>
  </si>
  <si>
    <t>Mainz-Wiesbaden 2-1</t>
  </si>
  <si>
    <t>Marl III</t>
  </si>
  <si>
    <t>München-Süd GuD 1</t>
  </si>
  <si>
    <t>München-Süd GuD 2</t>
  </si>
  <si>
    <t>Münster/Hafen I</t>
  </si>
  <si>
    <t>Thyrow E bis H</t>
  </si>
  <si>
    <t>Thyrow A bis D</t>
  </si>
  <si>
    <t>Nürnberg - Sandreuth</t>
  </si>
  <si>
    <t>Franken I-1 (Nürnberg)</t>
  </si>
  <si>
    <t>Franken I-2 (Nürnberg)</t>
  </si>
  <si>
    <t>Plattling</t>
  </si>
  <si>
    <t>Rheinberg 1 u. 2</t>
  </si>
  <si>
    <t>Rostock-Marienehe I-III</t>
  </si>
  <si>
    <t>Rüsselsheim</t>
  </si>
  <si>
    <t>Schwarzheide</t>
  </si>
  <si>
    <t>Sindelfingen</t>
  </si>
  <si>
    <t>Stade-Bützfleth</t>
  </si>
  <si>
    <t>Staßfurt 1 u. 2</t>
  </si>
  <si>
    <t>Irsching 5</t>
  </si>
  <si>
    <t>Irsching 4</t>
  </si>
  <si>
    <t>Gersteinwerk H u. I (Werne)</t>
  </si>
  <si>
    <t>Gersteinwerk F (Werne)</t>
  </si>
  <si>
    <t>Gersteinwerk G (Werne)</t>
  </si>
  <si>
    <t>Gersteinwerk K1 (GT) (Werne)</t>
  </si>
  <si>
    <t>Wesseling 5-8</t>
  </si>
  <si>
    <t>Wuppertal-Barmen 1 u. 2</t>
  </si>
  <si>
    <t>Würzburg GuD I/II</t>
  </si>
  <si>
    <t>Berlin-Lichterfelde 3</t>
  </si>
  <si>
    <t>Brokdorf (KBR)</t>
  </si>
  <si>
    <t>Grohnde (KWG)</t>
  </si>
  <si>
    <t>Isar 2 - Essenbach (KKI) (Ohu)</t>
  </si>
  <si>
    <t>Gundremmingen C (KRB)</t>
  </si>
  <si>
    <t>Emsland-Lingen (KLE)</t>
  </si>
  <si>
    <t>Neckarwestheim 2 GKN</t>
  </si>
  <si>
    <t>Philippsburg 2 (KKP)</t>
  </si>
  <si>
    <t>Gundremmingen B (KRB)</t>
  </si>
  <si>
    <t>Berlin-Wilmersdorf 1 bis 3</t>
  </si>
  <si>
    <t>Großkayna</t>
  </si>
  <si>
    <t>Ingolstadt 3 - Großmehring</t>
  </si>
  <si>
    <t>Ingolstadt 4 - Großmehring</t>
  </si>
  <si>
    <t>Hausham GT 1 bis 4</t>
  </si>
  <si>
    <t>Köln-Godorf</t>
  </si>
  <si>
    <t>Leuna</t>
  </si>
  <si>
    <t>Marbach III</t>
  </si>
  <si>
    <t>Schwedt</t>
  </si>
  <si>
    <t>Irsching 3</t>
  </si>
  <si>
    <t>Walheim GT D</t>
  </si>
  <si>
    <t>Wedel A und B</t>
  </si>
  <si>
    <t>Werdohl-Elverlingsen 1/2</t>
  </si>
  <si>
    <t>Bremen-Mittelsbüren 4</t>
  </si>
  <si>
    <t>Duisburg-Ruhrort 3</t>
  </si>
  <si>
    <t>Duisburg-Ruhrort 4</t>
  </si>
  <si>
    <t>Huckingen A</t>
  </si>
  <si>
    <t>Huckingen B</t>
  </si>
  <si>
    <t>Eisenhüttenstadt</t>
  </si>
  <si>
    <t>Duisburg-Hamborn 4</t>
  </si>
  <si>
    <t>Duisburg-Hamborn 5</t>
  </si>
  <si>
    <t>Köln (Ineos)</t>
  </si>
  <si>
    <t>Ludwigshafen-Nord</t>
  </si>
  <si>
    <t>Salzgitter-Hallendorf AB</t>
  </si>
  <si>
    <t>Salzgitter-Hallendorf 1</t>
  </si>
  <si>
    <t>Salzgitter-Hallendorf 2</t>
  </si>
  <si>
    <t>Sappi Alfeld GmbH</t>
  </si>
  <si>
    <t>Heizkraftwerk Altenstadt GmbH &amp; Co. KG</t>
  </si>
  <si>
    <t>DS Smith Paper Deutschland GmbH</t>
  </si>
  <si>
    <t>Pfleiderer Baruth GmbH</t>
  </si>
  <si>
    <t>Sonae Arauco Beeskow GmbH</t>
  </si>
  <si>
    <t>Innogy SE</t>
  </si>
  <si>
    <t>RWE Vertrieb AG</t>
  </si>
  <si>
    <t>ENERTRAG Aktiengesellschaft</t>
  </si>
  <si>
    <t>Stadtwerke Leipzig GmbH</t>
  </si>
  <si>
    <t>Egger Holzwerkstoffe Brilon GmbH &amp; Co. KG</t>
  </si>
  <si>
    <t>Sappi Ehingen GmbH</t>
  </si>
  <si>
    <t>Statkraft Markets GmbH</t>
  </si>
  <si>
    <t>innogy SE</t>
  </si>
  <si>
    <t>MVV Energie AG</t>
  </si>
  <si>
    <t>Mainova AG</t>
  </si>
  <si>
    <t>Pfleiderer Gütersloh GmbH</t>
  </si>
  <si>
    <t>Mark-E AG</t>
  </si>
  <si>
    <t>MVB Müllverwertung Borsigstraße GmbH</t>
  </si>
  <si>
    <t>Enertec Hameln GmbH</t>
  </si>
  <si>
    <t>SWISS KRONO GmbH</t>
  </si>
  <si>
    <t>Biomasse-Heizkraftwerk-Herbrechtingen GmbH</t>
  </si>
  <si>
    <t>Stora Enso Maxau GmbH</t>
  </si>
  <si>
    <t>BinderHolz Deutschland GmbH</t>
  </si>
  <si>
    <t>Geno Bioenergie Leasingfonds Erste GmbH &amp; Co. KG</t>
  </si>
  <si>
    <t>STEAG New Energies GmbH</t>
  </si>
  <si>
    <t>envia THERM GmbH</t>
  </si>
  <si>
    <t>SCA HYGIENE PRODUCTS GmbH</t>
  </si>
  <si>
    <t>Pfleiderer Neumarkt GmbH</t>
  </si>
  <si>
    <t>B+S Papenburg Energie GmbH</t>
  </si>
  <si>
    <t>Ökotech Ingenieurgesellschaft mbh</t>
  </si>
  <si>
    <t>LEIPA Georg Leinfelder GmbH</t>
  </si>
  <si>
    <t>Sappi Stockstadt GmbH</t>
  </si>
  <si>
    <t>Fernwärme Ulm GmbH</t>
  </si>
  <si>
    <t>Papier- u. Kartonfabrik Varel GmbH &amp; Co. KG</t>
  </si>
  <si>
    <t>InfraServ GmbH &amp; Co. Wiesbaden KG</t>
  </si>
  <si>
    <t>ENGIE Deutschland AG</t>
  </si>
  <si>
    <t>EnBW Energie Baden-Württemberg AG</t>
  </si>
  <si>
    <t>Reno De Medici Arnsberg GmbH</t>
  </si>
  <si>
    <t>RWE Generation SE</t>
  </si>
  <si>
    <t>Vattenfall Europe Wärme AG</t>
  </si>
  <si>
    <t>STEAG GmbH</t>
  </si>
  <si>
    <t>Braunschweiger Versorgungs-AG &amp; Co. KG</t>
  </si>
  <si>
    <t>swb Erzeugung GmbH &amp; Co. KG</t>
  </si>
  <si>
    <t>Stadtwerke Duisburg AG</t>
  </si>
  <si>
    <t>Steag GmbH</t>
  </si>
  <si>
    <t>STEAG-EVN Walsum 10 Kraftwerksgesellsellschaft mbH</t>
  </si>
  <si>
    <t>Gemeinschaft nach Bruchteilen der Saarstahl AG (SAG) und Saarschmiede GmbH Freiformschmiede (SSF)</t>
  </si>
  <si>
    <t>VSE AG, Kraftwerk Ensdorf</t>
  </si>
  <si>
    <t>Erlanger Stadtwerke AG</t>
  </si>
  <si>
    <t>Stadtwerke Flensburg GmbH</t>
  </si>
  <si>
    <t xml:space="preserve">Uniper Kraftwerke GmbH </t>
  </si>
  <si>
    <t>Vattenfall Heizkraftwerk Moorburg GmbH</t>
  </si>
  <si>
    <t>Vattenfall Hamburg Wärme GmbH</t>
  </si>
  <si>
    <t>Stadtwerke Hannover AG</t>
  </si>
  <si>
    <t>Infraserv GmbH &amp; Co. Höchst KG</t>
  </si>
  <si>
    <t>SWK - Stadtwerke Kaiserslautern</t>
  </si>
  <si>
    <t>Gemeinschaftskraftwerk Kiel GmbH</t>
  </si>
  <si>
    <t>Currenta GmbH &amp; Co. OHG</t>
  </si>
  <si>
    <t>Trianel Kohlekraftwerk Lünen GmbH &amp; Co. KG</t>
  </si>
  <si>
    <t>Grosskraftwerk Mannheim AG</t>
  </si>
  <si>
    <t>Evonik Degussa GmbH</t>
  </si>
  <si>
    <t>Energieversorgung Offenbach AG</t>
  </si>
  <si>
    <t>Energie SaarLorLux AG</t>
  </si>
  <si>
    <t>Nordzucker AG, Werk Uelzen</t>
  </si>
  <si>
    <t>SWM Services GmbH</t>
  </si>
  <si>
    <t>Volkswagen AG</t>
  </si>
  <si>
    <t>WSW Energie &amp; Wasser AG</t>
  </si>
  <si>
    <t>Gemeinschaftskraftwerk Veltheim GmbH</t>
  </si>
  <si>
    <t>Papierfabrik Albbruck GmbH</t>
  </si>
  <si>
    <t>TIWAG-Tiroler Wasserkraft AG</t>
  </si>
  <si>
    <t>Bigge Energie GmbH &amp; Co. KG</t>
  </si>
  <si>
    <t>Innwerk AG</t>
  </si>
  <si>
    <t>Schluchseewerk Aktiengesellschaft</t>
  </si>
  <si>
    <t>Donau-Wasserkraft AG</t>
  </si>
  <si>
    <t>Weserkraftwerk Bremen GmbH &amp; Co. KG</t>
  </si>
  <si>
    <t>Alzwerke GmbH</t>
  </si>
  <si>
    <t>Kernkraftwerk Obrigheim GmbH</t>
  </si>
  <si>
    <t>Bayerische Elektrizitätswerke GmbH</t>
  </si>
  <si>
    <t>VERBUND-Innkraftwerke GmbH</t>
  </si>
  <si>
    <t>Vattenfall Wasserkraft GmbH &amp; Co.KG</t>
  </si>
  <si>
    <t>Energiedienst AG</t>
  </si>
  <si>
    <t>RWE Power AG</t>
  </si>
  <si>
    <t>Rheinkraftwerk Iffezheim GmbH</t>
  </si>
  <si>
    <t>Facilma Grundbesitzmanagement und -service GmbH &amp; Co. Besitz KG</t>
  </si>
  <si>
    <t>Energiedienst Holding AG</t>
  </si>
  <si>
    <t>Obere Donau Kraftwerke AG</t>
  </si>
  <si>
    <t>EnBW Energie Baden-Württenberg AG</t>
  </si>
  <si>
    <t>Rhein-Main-Donau AG</t>
  </si>
  <si>
    <t>UPM GmbH</t>
  </si>
  <si>
    <t>Stadtwerke München GmbH</t>
  </si>
  <si>
    <t>Alzkraftwerke Heider GmbH</t>
  </si>
  <si>
    <t>Société Electrique de l'Our S.A.</t>
  </si>
  <si>
    <t>Martinswerk GmbH</t>
  </si>
  <si>
    <t>Lausitz Energie Kraftwerke AG</t>
  </si>
  <si>
    <t>eins - energie in sachsen GmbH &amp; Co. KG</t>
  </si>
  <si>
    <t>HKW Heizkraftwerksgesellschaft Cottbus mbH</t>
  </si>
  <si>
    <t>Kraftwerk Dessau GmbH</t>
  </si>
  <si>
    <t>Huntsman P&amp;A Germany GmbH</t>
  </si>
  <si>
    <t>Papierfabrik Schoellershammer H. A. Schoeller Söhne GmbH &amp; Co KG</t>
  </si>
  <si>
    <t>Pfeifer &amp; Langen GmbH &amp; Co. KG</t>
  </si>
  <si>
    <t>Stadtwerke Frankfurt (Oder) GmbH</t>
  </si>
  <si>
    <t>Helmstedter Revier GmbH</t>
  </si>
  <si>
    <t>Städtische Werke Energie + Wärme GmbH</t>
  </si>
  <si>
    <t>RheinEnergie AG</t>
  </si>
  <si>
    <t>ROMONTA GmbH</t>
  </si>
  <si>
    <t>Mitteldeutsche Braunkohlengesellschaft mbH</t>
  </si>
  <si>
    <t>Südzucker AG, Werk Zeitz</t>
  </si>
  <si>
    <t>Smurfit Kappa Zülpich Papier GmbH</t>
  </si>
  <si>
    <t>Suiker Unie GmbH &amp; Co. KG</t>
  </si>
  <si>
    <t>UPM GmbH Werk Augsburg</t>
  </si>
  <si>
    <t>Stadtwerke Augsburg Energie GmbH</t>
  </si>
  <si>
    <t>Thüringer Energie AG</t>
  </si>
  <si>
    <t>Cargill Deutschland GmbH</t>
  </si>
  <si>
    <t>Bayer Pharma AG</t>
  </si>
  <si>
    <t>Solvay Chemicals GmbH</t>
  </si>
  <si>
    <t>Stadtwerke Bielefeld GmbH</t>
  </si>
  <si>
    <t>Stadtwerke Bochum Holding GmbH</t>
  </si>
  <si>
    <t>Sales &amp; Solutions GmbH</t>
  </si>
  <si>
    <t>Energie- und Wasserversorgung Bonn/Rhein-Sieg GmbH</t>
  </si>
  <si>
    <t>Stadtwerke Brandenburg an der Havel GmbH</t>
  </si>
  <si>
    <t>CR3-Kaffeeveredelung M. Hermsen GmbH</t>
  </si>
  <si>
    <t>Gemeinschaftskraftwerk Bremen GmbH und Co. KG</t>
  </si>
  <si>
    <t>Industriekraftwerk Breuberg GmbH</t>
  </si>
  <si>
    <t>Wacker Chemie AG</t>
  </si>
  <si>
    <t>InfraServ GmbH &amp; Co. Gendorf KG</t>
  </si>
  <si>
    <t>RÜTGERS InfraTec GmbH</t>
  </si>
  <si>
    <t>Entega AG</t>
  </si>
  <si>
    <t>Merck KGaA</t>
  </si>
  <si>
    <t>GHD Bayernwerk Natur GmbH &amp; Co. KG</t>
  </si>
  <si>
    <t>DREWAG Stadtwerke Dresden GmbH</t>
  </si>
  <si>
    <t>Metsä Tissue GmbH (Werk Düren)</t>
  </si>
  <si>
    <t>Stadtwerke Düsseldorf AG</t>
  </si>
  <si>
    <t>Henkel AG &amp; Co.KGaA</t>
  </si>
  <si>
    <t>Daimler AG</t>
  </si>
  <si>
    <t>Stora Enso Sachsen GmbH</t>
  </si>
  <si>
    <t>Opel Automobile GmbH</t>
  </si>
  <si>
    <t>Palm Power GmbH &amp; Co. KG</t>
  </si>
  <si>
    <t>SWE Energie GmbH</t>
  </si>
  <si>
    <t>Stadtwerke Erkrath GmbH</t>
  </si>
  <si>
    <t>Freiberger Erdgas GmbH</t>
  </si>
  <si>
    <t>Solvay Acetow GmbH</t>
  </si>
  <si>
    <t>Universitätsklinikum Freiburg AdöR</t>
  </si>
  <si>
    <t>Papierfabrik Adolf Jass Schwarza GmbH</t>
  </si>
  <si>
    <t>Energieversorgung Gera GmbH</t>
  </si>
  <si>
    <t>Georg-August-Universität Göttingen Stiftung Öffentlichen Rechts</t>
  </si>
  <si>
    <t>Energieerzeugungsgesellschaft Greifswald GmbH</t>
  </si>
  <si>
    <t>KGW - Kraftwerk Grenzach-Wyhlen GmbH</t>
  </si>
  <si>
    <t>Mohn Media Mohndruck GmbH</t>
  </si>
  <si>
    <t>EVH GmbH</t>
  </si>
  <si>
    <t>Heizkraftwerk Halle-Trotha GmbH</t>
  </si>
  <si>
    <t>ADM Hamburg Aktiengesellschaft</t>
  </si>
  <si>
    <t xml:space="preserve">Trianel Gaskraftwerk Hamm GmbH &amp; Co. KG </t>
  </si>
  <si>
    <t>Mark-E AG / Statkraft Markets</t>
  </si>
  <si>
    <t>K+S AG</t>
  </si>
  <si>
    <t>Nordzucker AG, Werk Clauen</t>
  </si>
  <si>
    <t>Stadtwerke Karlsruhe GmbH</t>
  </si>
  <si>
    <t>Stadtwerke Kiel AG</t>
  </si>
  <si>
    <t>Energieservice Westfalen Weser GmbH</t>
  </si>
  <si>
    <t>Nordzucker AG, Werk Klein Wanzleben</t>
  </si>
  <si>
    <t>SWK ENERGIE GmbH</t>
  </si>
  <si>
    <t>Kübler &amp; Niethammer Papierfabrik Kriebstein AG</t>
  </si>
  <si>
    <t>DREWSEN SPEZIALPAPIERE GmbH &amp; Co. KG</t>
  </si>
  <si>
    <t>Stadtwerke Lemgo GmbH</t>
  </si>
  <si>
    <t>InfraLeuna GmbH</t>
  </si>
  <si>
    <t>TOTAL Raffinerie Mitteldeutschland GmbH</t>
  </si>
  <si>
    <t>BP Europa SE</t>
  </si>
  <si>
    <t>Industriekraftwerk Greifswald GmbH</t>
  </si>
  <si>
    <t>BASF SE</t>
  </si>
  <si>
    <t>Kraftwerke Mainz-Wiesbaden AG</t>
  </si>
  <si>
    <t>Energie- und Medienversorgung Sandhofer Straße GmbH &amp; Co. KG</t>
  </si>
  <si>
    <t>Moritz J. Weig GmbH &amp; Co KG</t>
  </si>
  <si>
    <t>INEOS Solvents Germany GmbH</t>
  </si>
  <si>
    <t>Energieversorgungscenter Dresden-Wilschdorf GmbH &amp; Co. KG</t>
  </si>
  <si>
    <t>Flughafen München GmbH</t>
  </si>
  <si>
    <t>Stadtwerke Münster GmbH</t>
  </si>
  <si>
    <t>Neubrandenburger Stadtwerke GmbH</t>
  </si>
  <si>
    <t>FS-Karton GmbH</t>
  </si>
  <si>
    <t>Bayernoil Raffineriegesellschaft mbH</t>
  </si>
  <si>
    <t>Nordzucker AG, Werk Nordstemmen</t>
  </si>
  <si>
    <t>Delkeskamp Verpackungswerke GmbH</t>
  </si>
  <si>
    <t>N-ERGIE AG</t>
  </si>
  <si>
    <t>Prinovis GmbH &amp; Co. KG</t>
  </si>
  <si>
    <t>Energieversorgung Oberhausen AG</t>
  </si>
  <si>
    <t>Kraftwerk Obernburg GmbH</t>
  </si>
  <si>
    <t>Südzucker AG Mannheim</t>
  </si>
  <si>
    <t>Peißenberger Wärmegesellschaft mbH</t>
  </si>
  <si>
    <t>Energie und Wasser Potsdam GmbH</t>
  </si>
  <si>
    <t>HBB Heizkraftwerk Bauernfeind Betreibergesellschaft mbh</t>
  </si>
  <si>
    <t>BMW AG</t>
  </si>
  <si>
    <t>Molkerei MEGGLE Wasserburg GmbH &amp; Co. KG</t>
  </si>
  <si>
    <t>FairEnergie GmbH</t>
  </si>
  <si>
    <t>Stadtwerke Rosenheim GmbH &amp; Co. KG</t>
  </si>
  <si>
    <t>Stadtwerke Rostock AG</t>
  </si>
  <si>
    <t>Energie- und Medienversorgung Schwarza GmbH</t>
  </si>
  <si>
    <t xml:space="preserve">Opel Automobile GmbH </t>
  </si>
  <si>
    <t>ZF Friedrichshafen AG</t>
  </si>
  <si>
    <t>BASF Schwarzheide GmbH</t>
  </si>
  <si>
    <t>Energieversorgung Schwerin GmbH &amp; Co. Erzeugung KG</t>
  </si>
  <si>
    <t>Fresenius Medical Care Deutschland GmbH</t>
  </si>
  <si>
    <t>Dow Deutschland Anlagengesellschaft mbH</t>
  </si>
  <si>
    <t>Aluminium Oxid Stade GmbH</t>
  </si>
  <si>
    <t>CIECH Energy Deutschland GmbH</t>
  </si>
  <si>
    <t>ENGIE E&amp;P Deutschland GmbH</t>
  </si>
  <si>
    <t>Stadtwerke - Altmärkische Gas-, Wasser- u. E-Werke Stendal GmbH</t>
  </si>
  <si>
    <t>Universität Stuttgart</t>
  </si>
  <si>
    <t>Stadtwerke Suhl/Zella-Mehlis GmbH</t>
  </si>
  <si>
    <t>Stadtwerke Tübingen GmbH</t>
  </si>
  <si>
    <t>Schoeller Technocell GmbH &amp; Co. KG</t>
  </si>
  <si>
    <t>Basell Polyolefine GmbH</t>
  </si>
  <si>
    <t>Grace GmbH</t>
  </si>
  <si>
    <t>Heizkraftwerk Würzburg GmbH</t>
  </si>
  <si>
    <t>Ford-Werke GmbH</t>
  </si>
  <si>
    <t>Alpiq Spreetal GmbH</t>
  </si>
  <si>
    <t>Freudenberg Service KG</t>
  </si>
  <si>
    <t>PreussenElektra GmbH</t>
  </si>
  <si>
    <t>Preussen Elektra GmbH</t>
  </si>
  <si>
    <t>E.ON Kernkraft GmbH</t>
  </si>
  <si>
    <t>RhönEnergie Fulda GmbH</t>
  </si>
  <si>
    <t xml:space="preserve">Nynas GmbH &amp; Co KG </t>
  </si>
  <si>
    <t>Peissenberger Kraftwerksgesellschaft mbH</t>
  </si>
  <si>
    <t>Raffinerie Heide GmbH</t>
  </si>
  <si>
    <t>Kreis Weseler Abfallgesellschaft mbH &amp; Co. KG (KWA)</t>
  </si>
  <si>
    <t>Mineraloelraffinerie Oberrhein GmbH &amp; Co. KG</t>
  </si>
  <si>
    <t>Shell Deutschland Oil GmbH</t>
  </si>
  <si>
    <t>Vereinigte Wertach-Elektrizitätswerke GmbH</t>
  </si>
  <si>
    <t>PCK Raffinerie GmbH</t>
  </si>
  <si>
    <t>Allgäuer Überlandwerk GmbH</t>
  </si>
  <si>
    <t>Eurowatt Spitzenkraft GmbH</t>
  </si>
  <si>
    <t>Vattenfall Europe Nuclear Energy GmbH</t>
  </si>
  <si>
    <t>STEAG Battery System GmbH</t>
  </si>
  <si>
    <t>ArcelorMittal Bremen GmbH</t>
  </si>
  <si>
    <t>Aktien-Gesellschaft der Dillinger Hüttenwerke, ROGESA Roheisengesellschaft Saar mbH und Zentralkokerei Saar GmbH, als Bruchteilsgemeinschaft</t>
  </si>
  <si>
    <t>DK Recycling und Roheisen GmbH</t>
  </si>
  <si>
    <t>ThyssenKrupp Steel Europe AG</t>
  </si>
  <si>
    <t>Hüttenwerke Krupp Mannesmann GmbH</t>
  </si>
  <si>
    <t>Propower GmbH</t>
  </si>
  <si>
    <t>ArcelorMittal Eisenhüttenstadt GmbH</t>
  </si>
  <si>
    <t>Arcelor Mittal Eisenhüttenstadt GmbH</t>
  </si>
  <si>
    <t>Ineos Manufacturing Deutschland GmbH</t>
  </si>
  <si>
    <t>SWN Stadtwerke Neumünster GmbH</t>
  </si>
  <si>
    <t>Salzgitter Flachstahl GmbH</t>
  </si>
  <si>
    <t>Batteriespeicher Schwerin GmbH &amp; Co. KG</t>
  </si>
  <si>
    <t>B+T Energie GmbH</t>
  </si>
  <si>
    <t>IHKW Industrieheizkraftwerk Andernach GmbH</t>
  </si>
  <si>
    <t>AVA Abfallverwertung Augsburg GmbH</t>
  </si>
  <si>
    <t>MVA Bielefeld-Herford GmbH</t>
  </si>
  <si>
    <t>Zweckverband Restmüllheizkraftwerk Böblingen</t>
  </si>
  <si>
    <t>swb Entsorgung GmbH</t>
  </si>
  <si>
    <t>Bremerhavener Entsorgungsgesellschaft mbH</t>
  </si>
  <si>
    <t>Zweckverband Abfallverwertung Südostbayern</t>
  </si>
  <si>
    <t>EEW Energy from Waste Saarbrücken GmbH</t>
  </si>
  <si>
    <t>Steinbeis Energie GmbH</t>
  </si>
  <si>
    <t>EEW Energy from Waste Göppingen GmbH</t>
  </si>
  <si>
    <t>EEW Energy from Waste Großräschen GmbH</t>
  </si>
  <si>
    <t>MHB Hamm Betriebsführungsgesellschaft mbH</t>
  </si>
  <si>
    <t>EEW Energy from Waste Helmstedt GmbH</t>
  </si>
  <si>
    <t>AGR Abfallentsorgungsgesellschaft Ruhrgebiet mbH</t>
  </si>
  <si>
    <t>EBS - Kraftwerks GmbH</t>
  </si>
  <si>
    <t>Zweckverband Müllverwertungsanlage Ingolstadt (MVA Ingolstadt)</t>
  </si>
  <si>
    <t>Müllheizkraftwerk Kassel GmbH</t>
  </si>
  <si>
    <t>AVG Köln mbH</t>
  </si>
  <si>
    <t>EGK Entsorgungsgesellschaft Krefeld GmbH &amp; Co.KG</t>
  </si>
  <si>
    <t>Technische Werke Ludwigshafen AG</t>
  </si>
  <si>
    <t>SUEZ Energie und Verwertung GmbH</t>
  </si>
  <si>
    <t>Müllheizkraftwerk Rothensee GmbH</t>
  </si>
  <si>
    <t>Entsorgungsgesellschaft Mainz mbH</t>
  </si>
  <si>
    <t>GMVA Gemeinschafts-Müll-Verbrennungsanlage Niederrhein GmbH</t>
  </si>
  <si>
    <t>EEW Energy from Waste Premnitz GmbH</t>
  </si>
  <si>
    <t>Vattenfall Europe New Energy Ecopower GmbH</t>
  </si>
  <si>
    <t>AVA Velsen GmbH</t>
  </si>
  <si>
    <t>Zweckverband Müllverwertung Schwandorf</t>
  </si>
  <si>
    <t>Kraftwerk Schwedt GmbH &amp; Co. KG</t>
  </si>
  <si>
    <t>GKS Gemeinschaftskraftwerk Schweinfurt GmbH</t>
  </si>
  <si>
    <t>Spreestromerzeugungs GmbH</t>
  </si>
  <si>
    <t>ESWE BioEnergie GmbH</t>
  </si>
  <si>
    <t>AWG Abfallwirtschaftsgesellschaft mbH Wuppertal</t>
  </si>
  <si>
    <t>Zweckverband Abfallwirtschaft Raum Würzburg</t>
  </si>
  <si>
    <t>Zweckverband für Abfallwirtschaft Südwestthüringen (ZASt)</t>
  </si>
  <si>
    <t>Mühlenmarsch 1</t>
  </si>
  <si>
    <t>Triebstraße 90</t>
  </si>
  <si>
    <t>Goldbecker Straße 1</t>
  </si>
  <si>
    <t>Weichertstr. 7</t>
  </si>
  <si>
    <t>An der Birkenpfuhlheide 3</t>
  </si>
  <si>
    <t>Ernst-Schering-Straße 10</t>
  </si>
  <si>
    <t>Köpenicker Straße 32</t>
  </si>
  <si>
    <t>Im Kissen 19</t>
  </si>
  <si>
    <t>Kessel 5 - Turbine 5</t>
  </si>
  <si>
    <t>Kessel 4 - Turbine 3</t>
  </si>
  <si>
    <t>Neuerostraße 8</t>
  </si>
  <si>
    <t>Am Steinmühlenweg 5</t>
  </si>
  <si>
    <t>Alt Fechenheim 34</t>
  </si>
  <si>
    <t>Stadtring Nordhorn 61</t>
  </si>
  <si>
    <t>Borsigstraße 3</t>
  </si>
  <si>
    <t>Wittstocker Chaussee 1</t>
  </si>
  <si>
    <t>Oskar-von-Miller-Weg 1</t>
  </si>
  <si>
    <t>Am Nordhafen 12</t>
  </si>
  <si>
    <t>Einsteinstraße 9</t>
  </si>
  <si>
    <t>Ernst-Röwer-Ring 2</t>
  </si>
  <si>
    <t>Josef Rethmann Straße 4</t>
  </si>
  <si>
    <t>Otto-Hahn-Str. 1</t>
  </si>
  <si>
    <t>Sandhofer Straße 176</t>
  </si>
  <si>
    <t>Dreichlinger Str. 76</t>
  </si>
  <si>
    <t>Am Nordhafen 5</t>
  </si>
  <si>
    <t>Hohwiesenweg 15</t>
  </si>
  <si>
    <t>Maria-May-Straße 1</t>
  </si>
  <si>
    <t>Kuhheide 1</t>
  </si>
  <si>
    <t>Obernburger Straße 1-9</t>
  </si>
  <si>
    <t>Magirusstr. 21</t>
  </si>
  <si>
    <t>Dangaster Straße 38</t>
  </si>
  <si>
    <t>Leininger Str. 1</t>
  </si>
  <si>
    <t>Industriestraße 11</t>
  </si>
  <si>
    <t>Hellefelderstr. 51</t>
  </si>
  <si>
    <t>Otternbuchtstr. 11</t>
  </si>
  <si>
    <t>Friedrich-Krause-Ufer 10- 15</t>
  </si>
  <si>
    <t>Großer Spreering 5</t>
  </si>
  <si>
    <t>Grubenstraße</t>
  </si>
  <si>
    <t>Hastedter Osterdeich 255</t>
  </si>
  <si>
    <t>Otavistr. 7-9</t>
  </si>
  <si>
    <t>Wilhelmshavener Str. 6</t>
  </si>
  <si>
    <t>Zirkelstraße</t>
  </si>
  <si>
    <t>Dr. Wilhelm-Roelen-Str.129</t>
  </si>
  <si>
    <t>Kurt Kessler Str. 1</t>
  </si>
  <si>
    <t>Kurt-Kessler-Str.</t>
  </si>
  <si>
    <t xml:space="preserve"> Äußere Bruckerstr. 33</t>
  </si>
  <si>
    <t>Batteriestr. 48</t>
  </si>
  <si>
    <t>Gutleutstraße 231</t>
  </si>
  <si>
    <t>Moorburger Schanze 2</t>
  </si>
  <si>
    <t>Andreas-Meyer-Straße 8</t>
  </si>
  <si>
    <t>Lichtenbergerstraße 23</t>
  </si>
  <si>
    <t>Hertener Str. 16</t>
  </si>
  <si>
    <t>Fettweisstraße 42</t>
  </si>
  <si>
    <t>CHEMPARK, Geb. L 57</t>
  </si>
  <si>
    <t>CHEMPARK, Geb. N 230</t>
  </si>
  <si>
    <t>CHEMPARK, Geb. G 22</t>
  </si>
  <si>
    <t>Moltkestr. 215</t>
  </si>
  <si>
    <t>Frydagstr. 40</t>
  </si>
  <si>
    <t>Marguerrestraße 1</t>
  </si>
  <si>
    <t>Paul-Baumann-Str. 1</t>
  </si>
  <si>
    <t>Holzer Straße</t>
  </si>
  <si>
    <t>Am Kühlturm 1</t>
  </si>
  <si>
    <t>Langwiesenweg 23</t>
  </si>
  <si>
    <t>Voltastraße 45</t>
  </si>
  <si>
    <t>An der Zuckerfabrik 1</t>
  </si>
  <si>
    <t>Saarbrücker Straße 135-137</t>
  </si>
  <si>
    <t>Mühlstraße</t>
  </si>
  <si>
    <t>Tinsdaler Weg 146</t>
  </si>
  <si>
    <t>Niedersachsendamm</t>
  </si>
  <si>
    <t>Frankfurter Str 430</t>
  </si>
  <si>
    <t>Frankfurter Str. 430</t>
  </si>
  <si>
    <t>Kraftwerkstrasse 34</t>
  </si>
  <si>
    <t>In der Stesse 14</t>
  </si>
  <si>
    <t>Am Innwerk 13</t>
  </si>
  <si>
    <t>Murger Weg 2</t>
  </si>
  <si>
    <t>Stollenweg 2</t>
  </si>
  <si>
    <t>Johannes-Hess Straße 24</t>
  </si>
  <si>
    <t>Bayernwerkstraße 55</t>
  </si>
  <si>
    <t>Zollstrasse</t>
  </si>
  <si>
    <t>Kraftwerkstraße 10</t>
  </si>
  <si>
    <t>Ederstraße</t>
  </si>
  <si>
    <t>Am Moosrain 10</t>
  </si>
  <si>
    <t>Innwerkstraße 38</t>
  </si>
  <si>
    <t>Kraftwerkstraße 22</t>
  </si>
  <si>
    <t>Werkstraße 5</t>
  </si>
  <si>
    <t>Agg 4</t>
  </si>
  <si>
    <t>Elbuferstr. 49</t>
  </si>
  <si>
    <t>Am Rotseifenbach</t>
  </si>
  <si>
    <t>Am Kraftwerk 2</t>
  </si>
  <si>
    <t>Haupstraße 26</t>
  </si>
  <si>
    <t>Schwarzabruck 2</t>
  </si>
  <si>
    <t>Preßwitzer Str. 25</t>
  </si>
  <si>
    <t>An der Staustufe 27</t>
  </si>
  <si>
    <t>Lechfeldwiesen</t>
  </si>
  <si>
    <t>Ach 6</t>
  </si>
  <si>
    <t>Kraftwerkstraße 4</t>
  </si>
  <si>
    <t>Altjoch 21</t>
  </si>
  <si>
    <t>Kraftwerkstraße 24</t>
  </si>
  <si>
    <t>Via Claudia</t>
  </si>
  <si>
    <t>Am Premer Lechsee</t>
  </si>
  <si>
    <t>Oberbeckenstr. 8</t>
  </si>
  <si>
    <t>Friedenaustraße</t>
  </si>
  <si>
    <t>Unterer Hof 2</t>
  </si>
  <si>
    <t>Am Kraftwerk 1</t>
  </si>
  <si>
    <t>Eichholz 1</t>
  </si>
  <si>
    <t>Innstr. 11</t>
  </si>
  <si>
    <t>Kraftwerkstraße 26</t>
  </si>
  <si>
    <t>Untere Au 60</t>
  </si>
  <si>
    <t>Am Fährhaus 4</t>
  </si>
  <si>
    <t>Am Inn 19</t>
  </si>
  <si>
    <t>Untere Innauen 1</t>
  </si>
  <si>
    <t>Bayernwerkstraße 1</t>
  </si>
  <si>
    <t>Schleusenweg 10</t>
  </si>
  <si>
    <t>Innstraße 121</t>
  </si>
  <si>
    <t>Niederperach</t>
  </si>
  <si>
    <t>Stauseestraße 1</t>
  </si>
  <si>
    <t>An der Staustufe 1</t>
  </si>
  <si>
    <t>Lechstraße</t>
  </si>
  <si>
    <t>Postfach 1370</t>
  </si>
  <si>
    <t>Ahornstr. 10</t>
  </si>
  <si>
    <t>Forggenseestraße 100</t>
  </si>
  <si>
    <t>Oberwöhrn 100</t>
  </si>
  <si>
    <t>Zollhaus</t>
  </si>
  <si>
    <t>Lechau</t>
  </si>
  <si>
    <t>Gräfenwarth</t>
  </si>
  <si>
    <t>Lechfeldstraße</t>
  </si>
  <si>
    <t>Friedrich-Haindl-Strasse 10</t>
  </si>
  <si>
    <t>Lechuferstraße 21</t>
  </si>
  <si>
    <t>Ponschabaustr. 25</t>
  </si>
  <si>
    <t>Badhöring 16</t>
  </si>
  <si>
    <t>Innstufenstr. 15</t>
  </si>
  <si>
    <t>Mühltal 7</t>
  </si>
  <si>
    <t>Kagerser Hauptstraße 164</t>
  </si>
  <si>
    <t>Werkstr. 18</t>
  </si>
  <si>
    <t>Seestraße 6</t>
  </si>
  <si>
    <t>Latschauwerk</t>
  </si>
  <si>
    <t>Mühlthal 1</t>
  </si>
  <si>
    <t>B.P. 2</t>
  </si>
  <si>
    <t>Einsiedl</t>
  </si>
  <si>
    <t>Kraftwerkstraße 13</t>
  </si>
  <si>
    <t>Kraftwerkstraße 1</t>
  </si>
  <si>
    <t>Innwerkstr. 15</t>
  </si>
  <si>
    <t>Todtmooserstr. 150</t>
  </si>
  <si>
    <t>Hangstraße</t>
  </si>
  <si>
    <t>Schwarzatalstr.5</t>
  </si>
  <si>
    <t>Kölner Straße 110</t>
  </si>
  <si>
    <t>Werkstraße</t>
  </si>
  <si>
    <t>Dr.-Rudolf-Sachtleben-Str. 4</t>
  </si>
  <si>
    <t>Kreuzauer Str. 18</t>
  </si>
  <si>
    <t>Bonner Strasse 2</t>
  </si>
  <si>
    <t>Energiestraße 101</t>
  </si>
  <si>
    <t>Dürenerstr. 20</t>
  </si>
  <si>
    <t>An den Sieben Stücken</t>
  </si>
  <si>
    <t>Kraftwerksstraße</t>
  </si>
  <si>
    <t>Chausseestraße 1</t>
  </si>
  <si>
    <t>An der alten Ziegelei 1</t>
  </si>
  <si>
    <t>Albrechtstr. 54</t>
  </si>
  <si>
    <t>Bessenicher Weg</t>
  </si>
  <si>
    <t>Lindenberger Weg</t>
  </si>
  <si>
    <t>Bluthsluster Str. 24</t>
  </si>
  <si>
    <t>Georg-Heindl-Strasse 4</t>
  </si>
  <si>
    <t>Beim Grenzgraben 10</t>
  </si>
  <si>
    <t>Franziskanergasse 9</t>
  </si>
  <si>
    <t>Monplaisirstr. 22</t>
  </si>
  <si>
    <t xml:space="preserve">Köpenicker Chaussee 42 - 45 </t>
  </si>
  <si>
    <t>Köpenicker Straße 60</t>
  </si>
  <si>
    <t>Am Spreebord 5</t>
  </si>
  <si>
    <t>Ostpreußendamm 61</t>
  </si>
  <si>
    <t>Fennstr. 22</t>
  </si>
  <si>
    <t>Industriepark Walsrode,  August-Wolff-Str. 13</t>
  </si>
  <si>
    <t>Waterbergstraße 14</t>
  </si>
  <si>
    <t>Höchster Str. 48-60</t>
  </si>
  <si>
    <t>Kekulestraße 30</t>
  </si>
  <si>
    <t>Frankfurter Str. 100</t>
  </si>
  <si>
    <t>Frankfurter Str. 250</t>
  </si>
  <si>
    <t>Landshuter Straße 56</t>
  </si>
  <si>
    <t>Oederaner Str. 21 - 25</t>
  </si>
  <si>
    <t>Wanheimer Straße 439-454</t>
  </si>
  <si>
    <t>Veldener Strasse 121 - 131</t>
  </si>
  <si>
    <t>Auf der Lausward 75</t>
  </si>
  <si>
    <t>Henkelstr. 67</t>
  </si>
  <si>
    <t>Rather Str. 51</t>
  </si>
  <si>
    <t>Kessel 6 - Turbine 4</t>
  </si>
  <si>
    <t>Am Schanzberg 1</t>
  </si>
  <si>
    <t>Adam-Opel-Str.</t>
  </si>
  <si>
    <t>Industriestraße 23</t>
  </si>
  <si>
    <t>Klinkerweg 4</t>
  </si>
  <si>
    <t>Lyoner Straße  8</t>
  </si>
  <si>
    <t>Hartmannstrasse 1</t>
  </si>
  <si>
    <t>Hermann-Muth-Str. 6</t>
  </si>
  <si>
    <t>Siemensstraße 45</t>
  </si>
  <si>
    <t>Rudolf-Diesel-Straße 1</t>
  </si>
  <si>
    <t>Carl Bertelsmann Straße 161</t>
  </si>
  <si>
    <t>Dieselstraße 141</t>
  </si>
  <si>
    <t>Brachwitzer Straße 23</t>
  </si>
  <si>
    <t>Nippoldstr. 117</t>
  </si>
  <si>
    <t>Trianelstraße 1</t>
  </si>
  <si>
    <t>Neuenheimer Feld 530</t>
  </si>
  <si>
    <t>Alexanderstr. 8</t>
  </si>
  <si>
    <t>Zuckerfabrik 3</t>
  </si>
  <si>
    <t>Reeser Str 280-300</t>
  </si>
  <si>
    <t>Magdeburger Landstraße 1 bis 5</t>
  </si>
  <si>
    <t>Düsseldorfer Str. 191</t>
  </si>
  <si>
    <t>Bauhofstr. 1</t>
  </si>
  <si>
    <t>Georg-Drewsen-Weg 2</t>
  </si>
  <si>
    <t>Heidensche Str. 70</t>
  </si>
  <si>
    <t>Bruchweg 24</t>
  </si>
  <si>
    <t>Liemer Weg 71</t>
  </si>
  <si>
    <t>CHEMPARK, Geb. X 50</t>
  </si>
  <si>
    <t>Raffineriestrasse</t>
  </si>
  <si>
    <t>A 855</t>
  </si>
  <si>
    <t>C 200</t>
  </si>
  <si>
    <t>A 800</t>
  </si>
  <si>
    <t>Giulinistraße 2</t>
  </si>
  <si>
    <t>Giulinistr. 2</t>
  </si>
  <si>
    <t>Polcher Str. 113</t>
  </si>
  <si>
    <t>Römerstr. 733</t>
  </si>
  <si>
    <t>Boxdorf, Ringstr. 3</t>
  </si>
  <si>
    <t>nicht öffentlicher Bereich (Btl. 145.01)</t>
  </si>
  <si>
    <t>Düsseldorfer Str. 182-184</t>
  </si>
  <si>
    <t>Postfach 1252</t>
  </si>
  <si>
    <t>Calenberger Str. 36</t>
  </si>
  <si>
    <t>Hauptstrasse 15</t>
  </si>
  <si>
    <t>Sandreuthstr. 51</t>
  </si>
  <si>
    <t>Breslauer Str. 300</t>
  </si>
  <si>
    <t>Wormser Straße 11</t>
  </si>
  <si>
    <t>Rosenheimer Str. 37</t>
  </si>
  <si>
    <t>Herbert-Quandt-Allee</t>
  </si>
  <si>
    <t>Megglestraße 6 - 12</t>
  </si>
  <si>
    <t>Hauffstraße 89 m</t>
  </si>
  <si>
    <t>Untere Kanalstraße 3</t>
  </si>
  <si>
    <t>Färberstraße 47</t>
  </si>
  <si>
    <t>Oberaustraße 12</t>
  </si>
  <si>
    <t>Untertürkheimer Straße 5</t>
  </si>
  <si>
    <t>Schipkauer Str.1</t>
  </si>
  <si>
    <t>Frankfurter Straße 6-8</t>
  </si>
  <si>
    <t>Bützflethersand</t>
  </si>
  <si>
    <t>Johann- Rathje- Köser- Straße</t>
  </si>
  <si>
    <t>Athenslebener Weg 57</t>
  </si>
  <si>
    <t xml:space="preserve">Bobbenmärsche 11 </t>
  </si>
  <si>
    <t>Schillerstraße</t>
  </si>
  <si>
    <t>Pfaffenwaldring 8</t>
  </si>
  <si>
    <t>Fröhliche-Mann-Straße 2</t>
  </si>
  <si>
    <t>Fabrikstraße 1</t>
  </si>
  <si>
    <t>Kasseler Landstr. 23</t>
  </si>
  <si>
    <t>Daimler Str. 1</t>
  </si>
  <si>
    <t>Berliner Ring</t>
  </si>
  <si>
    <t>In der Hollerhecke 1</t>
  </si>
  <si>
    <t>Am Oberwald 2</t>
  </si>
  <si>
    <t>Veitshöchheimer Str. 1</t>
  </si>
  <si>
    <t>Solmsstraße 38</t>
  </si>
  <si>
    <t>Südstraße</t>
  </si>
  <si>
    <t>Höhnerweg 2-4</t>
  </si>
  <si>
    <t>Lyoner Straße  9</t>
  </si>
  <si>
    <t>Im Steinbruch</t>
  </si>
  <si>
    <t>Rheinschanzinsel</t>
  </si>
  <si>
    <t>Forckenbeckstr. 3 - 6</t>
  </si>
  <si>
    <t>Auf den Delben 35</t>
  </si>
  <si>
    <t>Behrenstraße 85</t>
  </si>
  <si>
    <t>Hohe-Schaar-Straße 34</t>
  </si>
  <si>
    <t>Meldorfer Str. 43</t>
  </si>
  <si>
    <t>Graftstr. 25</t>
  </si>
  <si>
    <t>Godorfer Hauptstr. 150</t>
  </si>
  <si>
    <t>Thomas-Alva-Edison-Ring 6</t>
  </si>
  <si>
    <t>Mindelmähderweg 10</t>
  </si>
  <si>
    <t>13</t>
  </si>
  <si>
    <t>Ruselbergstr. 87</t>
  </si>
  <si>
    <t>Otto Hahn Str. 76</t>
  </si>
  <si>
    <t>Grubenstr.</t>
  </si>
  <si>
    <t>Werkstraße 1</t>
  </si>
  <si>
    <t>Wörthstraße 175</t>
  </si>
  <si>
    <t>Dr.-Wilhelm-Roelen Str. 129</t>
  </si>
  <si>
    <t>Alte Strasse 201</t>
  </si>
  <si>
    <t>S 300</t>
  </si>
  <si>
    <t>Moltkestr. 15</t>
  </si>
  <si>
    <t>Otto-Roelen-Str.3</t>
  </si>
  <si>
    <t>Holzer Str.</t>
  </si>
  <si>
    <t>Obotritenring 40</t>
  </si>
  <si>
    <t>Saarbrücker Str. 135-137</t>
  </si>
  <si>
    <t>Koblenzer Straße 141</t>
  </si>
  <si>
    <t>Am Mittleren Moos 60</t>
  </si>
  <si>
    <t>Schelpmilser Weg 30</t>
  </si>
  <si>
    <t>Ostraße 1</t>
  </si>
  <si>
    <t>Musbergersträßle 11</t>
  </si>
  <si>
    <t>Oken 2</t>
  </si>
  <si>
    <t>Zur Hexenbrücke 16</t>
  </si>
  <si>
    <t>Bruck 110</t>
  </si>
  <si>
    <t>Heitersheimer Straße 2</t>
  </si>
  <si>
    <t>Heddernheimer Landstraße 158</t>
  </si>
  <si>
    <t>Heddernheimer Landstraße 157</t>
  </si>
  <si>
    <t>Stadtstraße 20</t>
  </si>
  <si>
    <t>Rugenberger Damm 1</t>
  </si>
  <si>
    <t>Am Lausbach 2</t>
  </si>
  <si>
    <t>Im Emscherbruch 11</t>
  </si>
  <si>
    <t>Industriestr. 300</t>
  </si>
  <si>
    <t>Am Mailinger Bach 141</t>
  </si>
  <si>
    <t>Giesestraße 10</t>
  </si>
  <si>
    <t>Geestemünder Str. 23</t>
  </si>
  <si>
    <t>Parkstr. 234</t>
  </si>
  <si>
    <t>Industrie- und Gewerbegebiet Lauta,  Straße B Nr. 5</t>
  </si>
  <si>
    <t>An der B91</t>
  </si>
  <si>
    <t>Z 564</t>
  </si>
  <si>
    <t xml:space="preserve">Industriestr. 3 </t>
  </si>
  <si>
    <t>Bayerische Str.20</t>
  </si>
  <si>
    <t>Kraftwerkallee 1</t>
  </si>
  <si>
    <t>Otto-Hahn-Straße 1</t>
  </si>
  <si>
    <t>Am Blücherflöz 12</t>
  </si>
  <si>
    <t>Liricher Straße 121</t>
  </si>
  <si>
    <t>Am Staffelberg 2-4</t>
  </si>
  <si>
    <t>Dr. Herbert-Rein-Straße 1</t>
  </si>
  <si>
    <t>Ost-West-Straße 25</t>
  </si>
  <si>
    <t>Siedlerweg 11</t>
  </si>
  <si>
    <t>Alte Grube Velsen 16</t>
  </si>
  <si>
    <t>Alustraße 7</t>
  </si>
  <si>
    <t>Hafenstraße 30</t>
  </si>
  <si>
    <t>An der Heide B5</t>
  </si>
  <si>
    <t>Butterwecker Weg 6</t>
  </si>
  <si>
    <t>Deponiestraße 14</t>
  </si>
  <si>
    <t>Korzert 15</t>
  </si>
  <si>
    <t>Gattingerstr. 31</t>
  </si>
  <si>
    <t>Geestemünder Straße 23</t>
  </si>
  <si>
    <t>31061</t>
  </si>
  <si>
    <t>86972</t>
  </si>
  <si>
    <t>39596</t>
  </si>
  <si>
    <t>63741</t>
  </si>
  <si>
    <t>15837</t>
  </si>
  <si>
    <t>15848</t>
  </si>
  <si>
    <t>59192</t>
  </si>
  <si>
    <t>12355</t>
  </si>
  <si>
    <t>17291</t>
  </si>
  <si>
    <t>37345</t>
  </si>
  <si>
    <t>59929</t>
  </si>
  <si>
    <t>89584</t>
  </si>
  <si>
    <t>26725</t>
  </si>
  <si>
    <t>49824</t>
  </si>
  <si>
    <t>65439</t>
  </si>
  <si>
    <t>60382</t>
  </si>
  <si>
    <t>33332</t>
  </si>
  <si>
    <t>58099</t>
  </si>
  <si>
    <t>22113</t>
  </si>
  <si>
    <t>31789</t>
  </si>
  <si>
    <t>16909</t>
  </si>
  <si>
    <t>89542</t>
  </si>
  <si>
    <t>76187</t>
  </si>
  <si>
    <t>15711</t>
  </si>
  <si>
    <t>85092</t>
  </si>
  <si>
    <t>17329</t>
  </si>
  <si>
    <t>31628</t>
  </si>
  <si>
    <t>44536</t>
  </si>
  <si>
    <t>17139</t>
  </si>
  <si>
    <t>68169</t>
  </si>
  <si>
    <t>68305</t>
  </si>
  <si>
    <t>92318</t>
  </si>
  <si>
    <t>26871</t>
  </si>
  <si>
    <t>75175</t>
  </si>
  <si>
    <t>45665</t>
  </si>
  <si>
    <t>16306</t>
  </si>
  <si>
    <t>63811</t>
  </si>
  <si>
    <t>89077</t>
  </si>
  <si>
    <t>26316</t>
  </si>
  <si>
    <t>65203</t>
  </si>
  <si>
    <t>06886</t>
  </si>
  <si>
    <t>85406</t>
  </si>
  <si>
    <t>73776</t>
  </si>
  <si>
    <t>59821</t>
  </si>
  <si>
    <t>13599</t>
  </si>
  <si>
    <t>13353</t>
  </si>
  <si>
    <t>66450</t>
  </si>
  <si>
    <t>38106</t>
  </si>
  <si>
    <t>28207</t>
  </si>
  <si>
    <t>28237</t>
  </si>
  <si>
    <t>28777</t>
  </si>
  <si>
    <t>47053</t>
  </si>
  <si>
    <t>47180</t>
  </si>
  <si>
    <t>66806</t>
  </si>
  <si>
    <t>91052</t>
  </si>
  <si>
    <t>24939</t>
  </si>
  <si>
    <t>60627</t>
  </si>
  <si>
    <t>45896</t>
  </si>
  <si>
    <t>63538</t>
  </si>
  <si>
    <t>21079</t>
  </si>
  <si>
    <t>59071</t>
  </si>
  <si>
    <t>30419</t>
  </si>
  <si>
    <t>74076</t>
  </si>
  <si>
    <t>44655</t>
  </si>
  <si>
    <t>31249</t>
  </si>
  <si>
    <t>49479</t>
  </si>
  <si>
    <t>65926</t>
  </si>
  <si>
    <t>67655</t>
  </si>
  <si>
    <t>76189</t>
  </si>
  <si>
    <t>24149</t>
  </si>
  <si>
    <t>47812</t>
  </si>
  <si>
    <t>51368</t>
  </si>
  <si>
    <t>44537</t>
  </si>
  <si>
    <t>68199</t>
  </si>
  <si>
    <t>45772</t>
  </si>
  <si>
    <t>63067</t>
  </si>
  <si>
    <t>32469</t>
  </si>
  <si>
    <t>66287</t>
  </si>
  <si>
    <t>18147</t>
  </si>
  <si>
    <t>66121</t>
  </si>
  <si>
    <t>70376</t>
  </si>
  <si>
    <t>29525</t>
  </si>
  <si>
    <t>85774</t>
  </si>
  <si>
    <t>66333</t>
  </si>
  <si>
    <t>74399</t>
  </si>
  <si>
    <t>22880</t>
  </si>
  <si>
    <t>58791</t>
  </si>
  <si>
    <t>59368</t>
  </si>
  <si>
    <t>26386</t>
  </si>
  <si>
    <t>38436</t>
  </si>
  <si>
    <t>42117</t>
  </si>
  <si>
    <t>32457</t>
  </si>
  <si>
    <t>79774</t>
  </si>
  <si>
    <t>45711</t>
  </si>
  <si>
    <t>44652</t>
  </si>
  <si>
    <t>44357</t>
  </si>
  <si>
    <t>47179</t>
  </si>
  <si>
    <t>44653</t>
  </si>
  <si>
    <t>44654</t>
  </si>
  <si>
    <t>46562</t>
  </si>
  <si>
    <t>46563</t>
  </si>
  <si>
    <t>A-9900</t>
  </si>
  <si>
    <t>57439</t>
  </si>
  <si>
    <t>94072</t>
  </si>
  <si>
    <t>79713</t>
  </si>
  <si>
    <t>86673</t>
  </si>
  <si>
    <t>86977</t>
  </si>
  <si>
    <t>84489</t>
  </si>
  <si>
    <t>88451</t>
  </si>
  <si>
    <t>84130</t>
  </si>
  <si>
    <t>79804</t>
  </si>
  <si>
    <t>34549</t>
  </si>
  <si>
    <t>85462</t>
  </si>
  <si>
    <t>56821</t>
  </si>
  <si>
    <t>86679</t>
  </si>
  <si>
    <t>56850</t>
  </si>
  <si>
    <t>94140</t>
  </si>
  <si>
    <t>84051</t>
  </si>
  <si>
    <t>57413</t>
  </si>
  <si>
    <t>76596</t>
  </si>
  <si>
    <t>54450</t>
  </si>
  <si>
    <t>83536</t>
  </si>
  <si>
    <t>21502</t>
  </si>
  <si>
    <t>97737</t>
  </si>
  <si>
    <t>98746</t>
  </si>
  <si>
    <t>79639</t>
  </si>
  <si>
    <t>94107</t>
  </si>
  <si>
    <t>91230</t>
  </si>
  <si>
    <t>79837</t>
  </si>
  <si>
    <t>52396</t>
  </si>
  <si>
    <t>58313</t>
  </si>
  <si>
    <t>89420</t>
  </si>
  <si>
    <t>07338</t>
  </si>
  <si>
    <t>76473</t>
  </si>
  <si>
    <t>A-6491</t>
  </si>
  <si>
    <t>85049</t>
  </si>
  <si>
    <t>A-6200</t>
  </si>
  <si>
    <t>86916</t>
  </si>
  <si>
    <t>84375</t>
  </si>
  <si>
    <t>88457</t>
  </si>
  <si>
    <t>56073</t>
  </si>
  <si>
    <t>82431</t>
  </si>
  <si>
    <t>37547</t>
  </si>
  <si>
    <t>A-6183</t>
  </si>
  <si>
    <t>79790</t>
  </si>
  <si>
    <t>CH-5080</t>
  </si>
  <si>
    <t>89415</t>
  </si>
  <si>
    <t>86983</t>
  </si>
  <si>
    <t>56332</t>
  </si>
  <si>
    <t>08352</t>
  </si>
  <si>
    <t>86405</t>
  </si>
  <si>
    <t>86504</t>
  </si>
  <si>
    <t>72555</t>
  </si>
  <si>
    <t>85368</t>
  </si>
  <si>
    <t>56254</t>
  </si>
  <si>
    <t>56858</t>
  </si>
  <si>
    <t>A-06710</t>
  </si>
  <si>
    <t>86633</t>
  </si>
  <si>
    <t>84524</t>
  </si>
  <si>
    <t>84100</t>
  </si>
  <si>
    <t>84183</t>
  </si>
  <si>
    <t>01462</t>
  </si>
  <si>
    <t>83131</t>
  </si>
  <si>
    <t>83080</t>
  </si>
  <si>
    <t>85445</t>
  </si>
  <si>
    <t>86698</t>
  </si>
  <si>
    <t>A-6794</t>
  </si>
  <si>
    <t>94034</t>
  </si>
  <si>
    <t>94036</t>
  </si>
  <si>
    <t>84567</t>
  </si>
  <si>
    <t>93102</t>
  </si>
  <si>
    <t>94431</t>
  </si>
  <si>
    <t>94447</t>
  </si>
  <si>
    <t>86931</t>
  </si>
  <si>
    <t>A-6522</t>
  </si>
  <si>
    <t>86641</t>
  </si>
  <si>
    <t>86643</t>
  </si>
  <si>
    <t>79618</t>
  </si>
  <si>
    <t>79603</t>
  </si>
  <si>
    <t>83101</t>
  </si>
  <si>
    <t>87672</t>
  </si>
  <si>
    <t>83543</t>
  </si>
  <si>
    <t>86937</t>
  </si>
  <si>
    <t>54340</t>
  </si>
  <si>
    <t>07907</t>
  </si>
  <si>
    <t>86511</t>
  </si>
  <si>
    <t>86956</t>
  </si>
  <si>
    <t>A-6424</t>
  </si>
  <si>
    <t>83564</t>
  </si>
  <si>
    <t>A-4782</t>
  </si>
  <si>
    <t>84533</t>
  </si>
  <si>
    <t>82064</t>
  </si>
  <si>
    <t>94315</t>
  </si>
  <si>
    <t>88459</t>
  </si>
  <si>
    <t>84184</t>
  </si>
  <si>
    <t>84513</t>
  </si>
  <si>
    <t>92555</t>
  </si>
  <si>
    <t>54234</t>
  </si>
  <si>
    <t>A-6774</t>
  </si>
  <si>
    <t>84579</t>
  </si>
  <si>
    <t>83620</t>
  </si>
  <si>
    <t>A-6773</t>
  </si>
  <si>
    <t>L -9401</t>
  </si>
  <si>
    <t>85088</t>
  </si>
  <si>
    <t>82432</t>
  </si>
  <si>
    <t>79761</t>
  </si>
  <si>
    <t>94522</t>
  </si>
  <si>
    <t>83512</t>
  </si>
  <si>
    <t>79664</t>
  </si>
  <si>
    <t>38889</t>
  </si>
  <si>
    <t>54487</t>
  </si>
  <si>
    <t>79777</t>
  </si>
  <si>
    <t>54492</t>
  </si>
  <si>
    <t>50129</t>
  </si>
  <si>
    <t>50127</t>
  </si>
  <si>
    <t>04007</t>
  </si>
  <si>
    <t>04564</t>
  </si>
  <si>
    <t>02943</t>
  </si>
  <si>
    <t>9115</t>
  </si>
  <si>
    <t>9116</t>
  </si>
  <si>
    <t>03052</t>
  </si>
  <si>
    <t>06842</t>
  </si>
  <si>
    <t>47198</t>
  </si>
  <si>
    <t>52355</t>
  </si>
  <si>
    <t>52249</t>
  </si>
  <si>
    <t>53879</t>
  </si>
  <si>
    <t>15236</t>
  </si>
  <si>
    <t>50226</t>
  </si>
  <si>
    <t>41517</t>
  </si>
  <si>
    <t>38350</t>
  </si>
  <si>
    <t>50354</t>
  </si>
  <si>
    <t>52428</t>
  </si>
  <si>
    <t>34134</t>
  </si>
  <si>
    <t>50769</t>
  </si>
  <si>
    <t>06420</t>
  </si>
  <si>
    <t>03185</t>
  </si>
  <si>
    <t>06258</t>
  </si>
  <si>
    <t>06317</t>
  </si>
  <si>
    <t>03130</t>
  </si>
  <si>
    <t>6682</t>
  </si>
  <si>
    <t>06679</t>
  </si>
  <si>
    <t>06712</t>
  </si>
  <si>
    <t>53909</t>
  </si>
  <si>
    <t>04613</t>
  </si>
  <si>
    <t>16356</t>
  </si>
  <si>
    <t>17389</t>
  </si>
  <si>
    <t>86153</t>
  </si>
  <si>
    <t>86165</t>
  </si>
  <si>
    <t>86152</t>
  </si>
  <si>
    <t>36433</t>
  </si>
  <si>
    <t>39249</t>
  </si>
  <si>
    <t>34225</t>
  </si>
  <si>
    <t>10317</t>
  </si>
  <si>
    <t>10179</t>
  </si>
  <si>
    <t>10589</t>
  </si>
  <si>
    <t>12207</t>
  </si>
  <si>
    <t>06406</t>
  </si>
  <si>
    <t>33611</t>
  </si>
  <si>
    <t>33697</t>
  </si>
  <si>
    <t>06749</t>
  </si>
  <si>
    <t>44799</t>
  </si>
  <si>
    <t>44805</t>
  </si>
  <si>
    <t>29699</t>
  </si>
  <si>
    <t>53115</t>
  </si>
  <si>
    <t>14772</t>
  </si>
  <si>
    <t>14774</t>
  </si>
  <si>
    <t>38112</t>
  </si>
  <si>
    <t>64747</t>
  </si>
  <si>
    <t>84508</t>
  </si>
  <si>
    <t>44579</t>
  </si>
  <si>
    <t>9114</t>
  </si>
  <si>
    <t>64293</t>
  </si>
  <si>
    <t>41539</t>
  </si>
  <si>
    <t>44143</t>
  </si>
  <si>
    <t>1169</t>
  </si>
  <si>
    <t>47249</t>
  </si>
  <si>
    <t>52349</t>
  </si>
  <si>
    <t>40221</t>
  </si>
  <si>
    <t>40589</t>
  </si>
  <si>
    <t>40476</t>
  </si>
  <si>
    <t>04838</t>
  </si>
  <si>
    <t>99817</t>
  </si>
  <si>
    <t>26931</t>
  </si>
  <si>
    <t>97483</t>
  </si>
  <si>
    <t>99085</t>
  </si>
  <si>
    <t>99087</t>
  </si>
  <si>
    <t>40699</t>
  </si>
  <si>
    <t>60528</t>
  </si>
  <si>
    <t>09599</t>
  </si>
  <si>
    <t>79108</t>
  </si>
  <si>
    <t>79106</t>
  </si>
  <si>
    <t>36039</t>
  </si>
  <si>
    <t>07546</t>
  </si>
  <si>
    <t>37075</t>
  </si>
  <si>
    <t>17489</t>
  </si>
  <si>
    <t>33334</t>
  </si>
  <si>
    <t>06130</t>
  </si>
  <si>
    <t>21107</t>
  </si>
  <si>
    <t>30169</t>
  </si>
  <si>
    <t>69120</t>
  </si>
  <si>
    <t>89522</t>
  </si>
  <si>
    <t>36266</t>
  </si>
  <si>
    <t>50351</t>
  </si>
  <si>
    <t>07749</t>
  </si>
  <si>
    <t>47546</t>
  </si>
  <si>
    <t>24116</t>
  </si>
  <si>
    <t>32278</t>
  </si>
  <si>
    <t>39164</t>
  </si>
  <si>
    <t>50677</t>
  </si>
  <si>
    <t>50735</t>
  </si>
  <si>
    <t>51109</t>
  </si>
  <si>
    <t>47809</t>
  </si>
  <si>
    <t>47804</t>
  </si>
  <si>
    <t>09648</t>
  </si>
  <si>
    <t>29331</t>
  </si>
  <si>
    <t>32791</t>
  </si>
  <si>
    <t>04105</t>
  </si>
  <si>
    <t>32657</t>
  </si>
  <si>
    <t>06237</t>
  </si>
  <si>
    <t>49811</t>
  </si>
  <si>
    <t>49808</t>
  </si>
  <si>
    <t>17509</t>
  </si>
  <si>
    <t>67056</t>
  </si>
  <si>
    <t>67065</t>
  </si>
  <si>
    <t>55120</t>
  </si>
  <si>
    <t>56727</t>
  </si>
  <si>
    <t>47443</t>
  </si>
  <si>
    <t>01468</t>
  </si>
  <si>
    <t>81371</t>
  </si>
  <si>
    <t>85326</t>
  </si>
  <si>
    <t>48145</t>
  </si>
  <si>
    <t>17034</t>
  </si>
  <si>
    <t>41460</t>
  </si>
  <si>
    <t>93328</t>
  </si>
  <si>
    <t>31171</t>
  </si>
  <si>
    <t>49638</t>
  </si>
  <si>
    <t>15806</t>
  </si>
  <si>
    <t>90441</t>
  </si>
  <si>
    <t>90449</t>
  </si>
  <si>
    <t>90471</t>
  </si>
  <si>
    <t>46045</t>
  </si>
  <si>
    <t>46147</t>
  </si>
  <si>
    <t>63784</t>
  </si>
  <si>
    <t>67283</t>
  </si>
  <si>
    <t>82380</t>
  </si>
  <si>
    <t>36269</t>
  </si>
  <si>
    <t>14478</t>
  </si>
  <si>
    <t>83064</t>
  </si>
  <si>
    <t>93055</t>
  </si>
  <si>
    <t>72762</t>
  </si>
  <si>
    <t>47495</t>
  </si>
  <si>
    <t>83022</t>
  </si>
  <si>
    <t>83026</t>
  </si>
  <si>
    <t>18069</t>
  </si>
  <si>
    <t>07407</t>
  </si>
  <si>
    <t>65429</t>
  </si>
  <si>
    <t>66117</t>
  </si>
  <si>
    <t>01987</t>
  </si>
  <si>
    <t>19061</t>
  </si>
  <si>
    <t>19057</t>
  </si>
  <si>
    <t>71059</t>
  </si>
  <si>
    <t>66606</t>
  </si>
  <si>
    <t>21683</t>
  </si>
  <si>
    <t>39418</t>
  </si>
  <si>
    <t>29416</t>
  </si>
  <si>
    <t>39576</t>
  </si>
  <si>
    <t>70569</t>
  </si>
  <si>
    <t>98528</t>
  </si>
  <si>
    <t>72072</t>
  </si>
  <si>
    <t>36414</t>
  </si>
  <si>
    <t>09600</t>
  </si>
  <si>
    <t>50389</t>
  </si>
  <si>
    <t>37213</t>
  </si>
  <si>
    <t>76742</t>
  </si>
  <si>
    <t>06766</t>
  </si>
  <si>
    <t>67547</t>
  </si>
  <si>
    <t>76744</t>
  </si>
  <si>
    <t>31515</t>
  </si>
  <si>
    <t>42275</t>
  </si>
  <si>
    <t>97080</t>
  </si>
  <si>
    <t>39326</t>
  </si>
  <si>
    <t>53910</t>
  </si>
  <si>
    <t>66740</t>
  </si>
  <si>
    <t>60486</t>
  </si>
  <si>
    <t>53121</t>
  </si>
  <si>
    <t>02979</t>
  </si>
  <si>
    <t>69469</t>
  </si>
  <si>
    <t>33649</t>
  </si>
  <si>
    <t>80807</t>
  </si>
  <si>
    <t>25576</t>
  </si>
  <si>
    <t>31857</t>
  </si>
  <si>
    <t>89355</t>
  </si>
  <si>
    <t>74382</t>
  </si>
  <si>
    <t>76661</t>
  </si>
  <si>
    <t>97506</t>
  </si>
  <si>
    <t>14199</t>
  </si>
  <si>
    <t>40233</t>
  </si>
  <si>
    <t>36043</t>
  </si>
  <si>
    <t>04668</t>
  </si>
  <si>
    <t>06242</t>
  </si>
  <si>
    <t>85098</t>
  </si>
  <si>
    <t>83734</t>
  </si>
  <si>
    <t>25770</t>
  </si>
  <si>
    <t>47475</t>
  </si>
  <si>
    <t>50997</t>
  </si>
  <si>
    <t>71672</t>
  </si>
  <si>
    <t>87719</t>
  </si>
  <si>
    <t>25588</t>
  </si>
  <si>
    <t>24783</t>
  </si>
  <si>
    <t>16303</t>
  </si>
  <si>
    <t>87666</t>
  </si>
  <si>
    <t>87448</t>
  </si>
  <si>
    <t>94469</t>
  </si>
  <si>
    <t>25541</t>
  </si>
  <si>
    <t>66763</t>
  </si>
  <si>
    <t>47166</t>
  </si>
  <si>
    <t>47259</t>
  </si>
  <si>
    <t>15890</t>
  </si>
  <si>
    <t>24534</t>
  </si>
  <si>
    <t>38239</t>
  </si>
  <si>
    <t>19053</t>
  </si>
  <si>
    <t>56626</t>
  </si>
  <si>
    <t>86167</t>
  </si>
  <si>
    <t>33609</t>
  </si>
  <si>
    <t>71032</t>
  </si>
  <si>
    <t>28219</t>
  </si>
  <si>
    <t>27570</t>
  </si>
  <si>
    <t>79427</t>
  </si>
  <si>
    <t>45329</t>
  </si>
  <si>
    <t>60440</t>
  </si>
  <si>
    <t>60439</t>
  </si>
  <si>
    <t>25348</t>
  </si>
  <si>
    <t>73037</t>
  </si>
  <si>
    <t>01983</t>
  </si>
  <si>
    <t>21129</t>
  </si>
  <si>
    <t>59075</t>
  </si>
  <si>
    <t>30659</t>
  </si>
  <si>
    <t>45699</t>
  </si>
  <si>
    <t>85055</t>
  </si>
  <si>
    <t>58636</t>
  </si>
  <si>
    <t>34123</t>
  </si>
  <si>
    <t>47829</t>
  </si>
  <si>
    <t>02991</t>
  </si>
  <si>
    <t>67063</t>
  </si>
  <si>
    <t>06686</t>
  </si>
  <si>
    <t>39126</t>
  </si>
  <si>
    <t>66538</t>
  </si>
  <si>
    <t>46049</t>
  </si>
  <si>
    <t>63069</t>
  </si>
  <si>
    <t>66954</t>
  </si>
  <si>
    <t>14727</t>
  </si>
  <si>
    <t>15562</t>
  </si>
  <si>
    <t>66127</t>
  </si>
  <si>
    <t>92421</t>
  </si>
  <si>
    <t>97424</t>
  </si>
  <si>
    <t>65205</t>
  </si>
  <si>
    <t>42349</t>
  </si>
  <si>
    <t>97076</t>
  </si>
  <si>
    <t>98544</t>
  </si>
  <si>
    <t>49477</t>
  </si>
  <si>
    <t>Alfeld</t>
  </si>
  <si>
    <t>Altenstadt</t>
  </si>
  <si>
    <t>Aschaffenburg</t>
  </si>
  <si>
    <t>Baruth/Mark</t>
  </si>
  <si>
    <t>Beeskow</t>
  </si>
  <si>
    <t>Berlin</t>
  </si>
  <si>
    <t>Bertikow</t>
  </si>
  <si>
    <t>Bischofferode</t>
  </si>
  <si>
    <t xml:space="preserve">Brilon </t>
  </si>
  <si>
    <t>Ehingen</t>
  </si>
  <si>
    <t>Emden</t>
  </si>
  <si>
    <t>Emlichheim</t>
  </si>
  <si>
    <t>Flörsheim Wicker</t>
  </si>
  <si>
    <t>Frankfurt am Main</t>
  </si>
  <si>
    <t>Gütersloh</t>
  </si>
  <si>
    <t>Hagen</t>
  </si>
  <si>
    <t>Hamburg</t>
  </si>
  <si>
    <t>Hameln</t>
  </si>
  <si>
    <t>Heiligengrabe</t>
  </si>
  <si>
    <t>Herbrechtingen</t>
  </si>
  <si>
    <t>Karlsruhe</t>
  </si>
  <si>
    <t>Königs Wusterhausen</t>
  </si>
  <si>
    <t>Kösching</t>
  </si>
  <si>
    <t>Krackow</t>
  </si>
  <si>
    <t>Landesbergen</t>
  </si>
  <si>
    <t>Lünen</t>
  </si>
  <si>
    <t>Malchin</t>
  </si>
  <si>
    <t>Mannheim</t>
  </si>
  <si>
    <t>Neumarkt i.d. Oberpfalz</t>
  </si>
  <si>
    <t>Papenburg</t>
  </si>
  <si>
    <t>Pforzheim</t>
  </si>
  <si>
    <t>Recklinghausen</t>
  </si>
  <si>
    <t>Stockstadt</t>
  </si>
  <si>
    <t>Ulm</t>
  </si>
  <si>
    <t>Varel</t>
  </si>
  <si>
    <t>Wiesbaden</t>
  </si>
  <si>
    <t>Wittenberg/ Piesteritz</t>
  </si>
  <si>
    <t>Altbach</t>
  </si>
  <si>
    <t>Arnsberg</t>
  </si>
  <si>
    <t>Braunschweig</t>
  </si>
  <si>
    <t>Bremen</t>
  </si>
  <si>
    <t>Duisburg</t>
  </si>
  <si>
    <t>Ensdorf</t>
  </si>
  <si>
    <t>Erlangen</t>
  </si>
  <si>
    <t>Flensburg</t>
  </si>
  <si>
    <t>Gelsenkirchen</t>
  </si>
  <si>
    <t>Großkrotzenburg</t>
  </si>
  <si>
    <t>Hamm-Uentrop</t>
  </si>
  <si>
    <t>Heilbronn</t>
  </si>
  <si>
    <t>Herne</t>
  </si>
  <si>
    <t>Hohenhameln OT Mehrum</t>
  </si>
  <si>
    <t>Industriepark Höchst</t>
  </si>
  <si>
    <t>Kaiserslautern</t>
  </si>
  <si>
    <t>Kiel</t>
  </si>
  <si>
    <t>Krefeld-Uerdingen</t>
  </si>
  <si>
    <t>Leverkusen</t>
  </si>
  <si>
    <t>Marl</t>
  </si>
  <si>
    <t>Offenbach</t>
  </si>
  <si>
    <t>Petershagen</t>
  </si>
  <si>
    <t>Quierschied</t>
  </si>
  <si>
    <t>Saarbrücken</t>
  </si>
  <si>
    <t>Stuttgart</t>
  </si>
  <si>
    <t>Uelzen</t>
  </si>
  <si>
    <t>Unterföhring</t>
  </si>
  <si>
    <t>Völklingen-Fenne</t>
  </si>
  <si>
    <t>Walheim</t>
  </si>
  <si>
    <t>Werdohl</t>
  </si>
  <si>
    <t>Werne</t>
  </si>
  <si>
    <t>Wolfsburg</t>
  </si>
  <si>
    <t>Wuppertal</t>
  </si>
  <si>
    <t>Porta Westfalica</t>
  </si>
  <si>
    <t>Albbruck</t>
  </si>
  <si>
    <t>Voerde</t>
  </si>
  <si>
    <t>Attendorn</t>
  </si>
  <si>
    <t>Bad Füssing</t>
  </si>
  <si>
    <t>Bad Säckingen</t>
  </si>
  <si>
    <t>Bremen (Hastedt)</t>
  </si>
  <si>
    <t>Burggen</t>
  </si>
  <si>
    <t>Dogern</t>
  </si>
  <si>
    <t>Edertal Hemfurth-Edersee</t>
  </si>
  <si>
    <t>Ellenz-Poltersdorf</t>
  </si>
  <si>
    <t>Essenbach</t>
  </si>
  <si>
    <t>Finnentrop</t>
  </si>
  <si>
    <t>Forbach</t>
  </si>
  <si>
    <t>Freudenburg</t>
  </si>
  <si>
    <t>Gemünden</t>
  </si>
  <si>
    <t>Grenzach-Wyhlen</t>
  </si>
  <si>
    <t>Griesbach</t>
  </si>
  <si>
    <t>Herdecke</t>
  </si>
  <si>
    <t>Hohenwarte</t>
  </si>
  <si>
    <t>Iffezheim</t>
  </si>
  <si>
    <t>Kirchdorf</t>
  </si>
  <si>
    <t>Kochel am See</t>
  </si>
  <si>
    <t>Kreiensen</t>
  </si>
  <si>
    <t>Kühtai</t>
  </si>
  <si>
    <t>Küssaberg</t>
  </si>
  <si>
    <t>Lauingen</t>
  </si>
  <si>
    <t>Lechbruck</t>
  </si>
  <si>
    <t>Metzingen-Glems</t>
  </si>
  <si>
    <t>Moosburg-Pfrombach</t>
  </si>
  <si>
    <t>Nenzing</t>
  </si>
  <si>
    <t>Neuburg an der Donau</t>
  </si>
  <si>
    <t>Niederviehbach</t>
  </si>
  <si>
    <t>Oberaudorf</t>
  </si>
  <si>
    <t>Oberding</t>
  </si>
  <si>
    <t>Oberndorf</t>
  </si>
  <si>
    <t>Partenen</t>
  </si>
  <si>
    <t>Passau</t>
  </si>
  <si>
    <t>Pfatter</t>
  </si>
  <si>
    <t>Pilsting-Harburg</t>
  </si>
  <si>
    <t>Rennertshofen</t>
  </si>
  <si>
    <t>Rheinfelden</t>
  </si>
  <si>
    <t>Rohrdorf</t>
  </si>
  <si>
    <t>Rott</t>
  </si>
  <si>
    <t>Schleich</t>
  </si>
  <si>
    <t>Schleiz</t>
  </si>
  <si>
    <t>Schmiechen-Unterbergen</t>
  </si>
  <si>
    <t>Schongau</t>
  </si>
  <si>
    <t>Soyen</t>
  </si>
  <si>
    <t>St. Florian am Inn</t>
  </si>
  <si>
    <t>Straßlach</t>
  </si>
  <si>
    <t>Tiefenbach</t>
  </si>
  <si>
    <t>Trausnitz</t>
  </si>
  <si>
    <t>Tschagguns</t>
  </si>
  <si>
    <t>Unterneukirchen</t>
  </si>
  <si>
    <t>Vagen</t>
  </si>
  <si>
    <t>Vandans</t>
  </si>
  <si>
    <t>Vianden</t>
  </si>
  <si>
    <t>Waldshut-Tiengen</t>
  </si>
  <si>
    <t>Wallersorf/Ettling</t>
  </si>
  <si>
    <t>Wang</t>
  </si>
  <si>
    <t>Böhlen</t>
  </si>
  <si>
    <t>Chemnitz</t>
  </si>
  <si>
    <t>Cottbus</t>
  </si>
  <si>
    <t>Dessau-Roßlau</t>
  </si>
  <si>
    <t>Düren</t>
  </si>
  <si>
    <t>Eschweiler-Weisweiler</t>
  </si>
  <si>
    <t>Euskirchen</t>
  </si>
  <si>
    <t>Frankfurt Oder</t>
  </si>
  <si>
    <t>Frechen</t>
  </si>
  <si>
    <t>Grevenbroich</t>
  </si>
  <si>
    <t>Grevenbroich-Frimmersdorf</t>
  </si>
  <si>
    <t>Grevenbroich-Neurath</t>
  </si>
  <si>
    <t>Helmstedt</t>
  </si>
  <si>
    <t>Hürth</t>
  </si>
  <si>
    <t>Jülich</t>
  </si>
  <si>
    <t>Kassel</t>
  </si>
  <si>
    <t>Köln</t>
  </si>
  <si>
    <t>Könnern</t>
  </si>
  <si>
    <t>Peitz</t>
  </si>
  <si>
    <t>Seegebiet Mansfelder Land</t>
  </si>
  <si>
    <t>Spremberg</t>
  </si>
  <si>
    <t>Teuchern</t>
  </si>
  <si>
    <t>Zeitz</t>
  </si>
  <si>
    <t>Zülpich</t>
  </si>
  <si>
    <t>Anklam</t>
  </si>
  <si>
    <t>Augsburg</t>
  </si>
  <si>
    <t xml:space="preserve">Augsburg </t>
  </si>
  <si>
    <t>Bad Salzungen</t>
  </si>
  <si>
    <t>Barby</t>
  </si>
  <si>
    <t>Baunatal</t>
  </si>
  <si>
    <t>Bielefeld</t>
  </si>
  <si>
    <t>Bitterfeld</t>
  </si>
  <si>
    <t>Bomlitz</t>
  </si>
  <si>
    <t>Bonn</t>
  </si>
  <si>
    <t>Brandenburg</t>
  </si>
  <si>
    <t>Breuberg</t>
  </si>
  <si>
    <t>Burgkirchen</t>
  </si>
  <si>
    <t>Castrop-Rauxel</t>
  </si>
  <si>
    <t xml:space="preserve">Darmstadt </t>
  </si>
  <si>
    <t xml:space="preserve">Dresden </t>
  </si>
  <si>
    <t>Düsseldorf</t>
  </si>
  <si>
    <t>Eilenburg</t>
  </si>
  <si>
    <t>Eisenach</t>
  </si>
  <si>
    <t>Elsfleth</t>
  </si>
  <si>
    <t>Eltmann</t>
  </si>
  <si>
    <t>Erfurt</t>
  </si>
  <si>
    <t>Erkrath</t>
  </si>
  <si>
    <t>Freiberg</t>
  </si>
  <si>
    <t>Freiburg</t>
  </si>
  <si>
    <t>Fulda</t>
  </si>
  <si>
    <t>Gera</t>
  </si>
  <si>
    <t>Göttingen</t>
  </si>
  <si>
    <t>Greifswald</t>
  </si>
  <si>
    <t>Halle</t>
  </si>
  <si>
    <t>Hamm</t>
  </si>
  <si>
    <t>Heidelberg</t>
  </si>
  <si>
    <t>Heidenheim</t>
  </si>
  <si>
    <t>Heringen</t>
  </si>
  <si>
    <t>Hohenhameln</t>
  </si>
  <si>
    <t>Hürth-Knapsack</t>
  </si>
  <si>
    <t>Jena</t>
  </si>
  <si>
    <t>Kalkar</t>
  </si>
  <si>
    <t>Kirchlengern</t>
  </si>
  <si>
    <t>Klein Wanzleben</t>
  </si>
  <si>
    <t>Krefeld</t>
  </si>
  <si>
    <t>Kriebstein</t>
  </si>
  <si>
    <t>Lachendorf</t>
  </si>
  <si>
    <t>Lage</t>
  </si>
  <si>
    <t>Leipzig</t>
  </si>
  <si>
    <t>Lemgo</t>
  </si>
  <si>
    <t xml:space="preserve">Lemgo </t>
  </si>
  <si>
    <t>Lingen</t>
  </si>
  <si>
    <t>Lubmin</t>
  </si>
  <si>
    <t>Ludwigshafen</t>
  </si>
  <si>
    <t>Mainz</t>
  </si>
  <si>
    <t>Mayen</t>
  </si>
  <si>
    <t>Moers</t>
  </si>
  <si>
    <t>Moritzburg</t>
  </si>
  <si>
    <t>München</t>
  </si>
  <si>
    <t>Münster</t>
  </si>
  <si>
    <t>Neubrandenburg</t>
  </si>
  <si>
    <t>Neuss</t>
  </si>
  <si>
    <t>Neustadt</t>
  </si>
  <si>
    <t>Nordstemmen</t>
  </si>
  <si>
    <t>Nortrup</t>
  </si>
  <si>
    <t>Nunsdorf</t>
  </si>
  <si>
    <t>Nürnberg</t>
  </si>
  <si>
    <t>Oberhausen</t>
  </si>
  <si>
    <t>Obrigheim</t>
  </si>
  <si>
    <t>Peißenberg</t>
  </si>
  <si>
    <t>Philippsthal</t>
  </si>
  <si>
    <t>Potsdam</t>
  </si>
  <si>
    <t>Raubling</t>
  </si>
  <si>
    <t>Reitmehring</t>
  </si>
  <si>
    <t>Reutlingen</t>
  </si>
  <si>
    <t>Rheinberg</t>
  </si>
  <si>
    <t>Rudolstadt</t>
  </si>
  <si>
    <t>Rüsselheim</t>
  </si>
  <si>
    <t>Schwerin</t>
  </si>
  <si>
    <t>St. Wendel</t>
  </si>
  <si>
    <t>Stade</t>
  </si>
  <si>
    <t>Stade- Bützfleth</t>
  </si>
  <si>
    <t>Staßfurt</t>
  </si>
  <si>
    <t>Stendal</t>
  </si>
  <si>
    <t>Suhl</t>
  </si>
  <si>
    <t>Tübingen</t>
  </si>
  <si>
    <t>Weißenborn</t>
  </si>
  <si>
    <t>Wesseling</t>
  </si>
  <si>
    <t>Witzenhausen</t>
  </si>
  <si>
    <t>Woerth</t>
  </si>
  <si>
    <t>Wolfen</t>
  </si>
  <si>
    <t>Worms</t>
  </si>
  <si>
    <t>Wörth</t>
  </si>
  <si>
    <t>Wunstorf</t>
  </si>
  <si>
    <t>Würzburg</t>
  </si>
  <si>
    <t>Saarlouis</t>
  </si>
  <si>
    <t>Spreetal</t>
  </si>
  <si>
    <t>Weinheim</t>
  </si>
  <si>
    <t>Emmerthal</t>
  </si>
  <si>
    <t>Gundremmingen</t>
  </si>
  <si>
    <t>Neckarwestheim</t>
  </si>
  <si>
    <t>Philippsburg</t>
  </si>
  <si>
    <t>Großbothen</t>
  </si>
  <si>
    <t>Großmehring</t>
  </si>
  <si>
    <t>Hausham</t>
  </si>
  <si>
    <t>Hemminstedt</t>
  </si>
  <si>
    <t>Kamp-Lintfort</t>
  </si>
  <si>
    <t>Marbach</t>
  </si>
  <si>
    <t>Mindelheim</t>
  </si>
  <si>
    <t>Oldendorf</t>
  </si>
  <si>
    <t>Osterrönfeld</t>
  </si>
  <si>
    <t>PCK Schwedt</t>
  </si>
  <si>
    <t>Pforzen</t>
  </si>
  <si>
    <t>Waltenhofen-Veits</t>
  </si>
  <si>
    <t>Deggendorf</t>
  </si>
  <si>
    <t>Dillingen/Saar</t>
  </si>
  <si>
    <t>Duisburg - Ruhrort</t>
  </si>
  <si>
    <t>Duisburg-Huckingen</t>
  </si>
  <si>
    <t>Duisburg-Walsum</t>
  </si>
  <si>
    <t>Hamborn</t>
  </si>
  <si>
    <t>Neumünster</t>
  </si>
  <si>
    <t>Salzgitter</t>
  </si>
  <si>
    <t>Völklingen</t>
  </si>
  <si>
    <t>Andernach</t>
  </si>
  <si>
    <t>Bitterfeld - Wolfen</t>
  </si>
  <si>
    <t>Böblingen</t>
  </si>
  <si>
    <t>Bremerhaven</t>
  </si>
  <si>
    <t>Eschbach</t>
  </si>
  <si>
    <t>Essen</t>
  </si>
  <si>
    <t>Glückstadt</t>
  </si>
  <si>
    <t>Göppingen</t>
  </si>
  <si>
    <t>Großräschen</t>
  </si>
  <si>
    <t>Herten</t>
  </si>
  <si>
    <t>Iserlohn</t>
  </si>
  <si>
    <t>Lauta</t>
  </si>
  <si>
    <t>Lützen OT Zorbau</t>
  </si>
  <si>
    <t>Magdeburg</t>
  </si>
  <si>
    <t>Neunkirchen</t>
  </si>
  <si>
    <t>Pirmasens</t>
  </si>
  <si>
    <t>Premnitz</t>
  </si>
  <si>
    <t>Rüdersdorf bei Berlin</t>
  </si>
  <si>
    <t>Saarbrücken-Velsen</t>
  </si>
  <si>
    <t>Schwandorf</t>
  </si>
  <si>
    <t>Schweinfurt</t>
  </si>
  <si>
    <t>Zella-Mehlis</t>
  </si>
  <si>
    <t>Niedersachsen</t>
  </si>
  <si>
    <t>Bayern</t>
  </si>
  <si>
    <t>Sachsen-Anhalt</t>
  </si>
  <si>
    <t>Nordrhein-Westfalen</t>
  </si>
  <si>
    <t>Thüringen</t>
  </si>
  <si>
    <t>Baden-Württemberg</t>
  </si>
  <si>
    <t>Hessen</t>
  </si>
  <si>
    <t>Mecklenburg-Vorpommern</t>
  </si>
  <si>
    <t>Saarland</t>
  </si>
  <si>
    <t>Schleswig-Holstein</t>
  </si>
  <si>
    <t>Rheinland-Pfalz</t>
  </si>
  <si>
    <t>Österreich</t>
  </si>
  <si>
    <t>Schweiz</t>
  </si>
  <si>
    <t>Sachsen</t>
  </si>
  <si>
    <t>Luxemburg</t>
  </si>
  <si>
    <t>DE</t>
  </si>
  <si>
    <t>AT</t>
  </si>
  <si>
    <t>CH</t>
  </si>
  <si>
    <t>LU</t>
  </si>
  <si>
    <t>Biomass and biogas</t>
  </si>
  <si>
    <t>Hard coal</t>
  </si>
  <si>
    <t>Hydro</t>
  </si>
  <si>
    <t>Lignite</t>
  </si>
  <si>
    <t>Natural gas</t>
  </si>
  <si>
    <t>Nuclear</t>
  </si>
  <si>
    <t>Oil</t>
  </si>
  <si>
    <t>Other fuels</t>
  </si>
  <si>
    <t>Waste</t>
  </si>
  <si>
    <t>Other fossil fuels</t>
  </si>
  <si>
    <t>Steam turbine</t>
  </si>
  <si>
    <t>Combustion Engine</t>
  </si>
  <si>
    <t>Combined cycle</t>
  </si>
  <si>
    <t>Run-of-river</t>
  </si>
  <si>
    <t>Pumped storage</t>
  </si>
  <si>
    <t>Reservoir</t>
  </si>
  <si>
    <t>Gas turbine</t>
  </si>
  <si>
    <t>Storage technologies</t>
  </si>
  <si>
    <t>yes</t>
  </si>
  <si>
    <t>no</t>
  </si>
  <si>
    <t>1988</t>
  </si>
  <si>
    <t>1999</t>
  </si>
  <si>
    <t>2004</t>
  </si>
  <si>
    <t>2005</t>
  </si>
  <si>
    <t>2010</t>
  </si>
  <si>
    <t>2002</t>
  </si>
  <si>
    <t>2001</t>
  </si>
  <si>
    <t>2003</t>
  </si>
  <si>
    <t>2006</t>
  </si>
  <si>
    <t>1990</t>
  </si>
  <si>
    <t>1961</t>
  </si>
  <si>
    <t>2007</t>
  </si>
  <si>
    <t>1966 / 2000</t>
  </si>
  <si>
    <t>1997</t>
  </si>
  <si>
    <t>1993</t>
  </si>
  <si>
    <t>2012</t>
  </si>
  <si>
    <t>2003 / 2006</t>
  </si>
  <si>
    <t>2009</t>
  </si>
  <si>
    <t>1985</t>
  </si>
  <si>
    <t>1923</t>
  </si>
  <si>
    <t>1981</t>
  </si>
  <si>
    <t>1969</t>
  </si>
  <si>
    <t>1987</t>
  </si>
  <si>
    <t>1983</t>
  </si>
  <si>
    <t>1984</t>
  </si>
  <si>
    <t>2014</t>
  </si>
  <si>
    <t>1979</t>
  </si>
  <si>
    <t>2013</t>
  </si>
  <si>
    <t>2011</t>
  </si>
  <si>
    <t>1963</t>
  </si>
  <si>
    <t>1980</t>
  </si>
  <si>
    <t>1992</t>
  </si>
  <si>
    <t>1989</t>
  </si>
  <si>
    <t>1968</t>
  </si>
  <si>
    <t>2015</t>
  </si>
  <si>
    <t>1965</t>
  </si>
  <si>
    <t>1966</t>
  </si>
  <si>
    <t>1996</t>
  </si>
  <si>
    <t>1970</t>
  </si>
  <si>
    <t>1957</t>
  </si>
  <si>
    <t>1971</t>
  </si>
  <si>
    <t>1962</t>
  </si>
  <si>
    <t>1982</t>
  </si>
  <si>
    <t>1939 und später</t>
  </si>
  <si>
    <t>1976</t>
  </si>
  <si>
    <t>1994</t>
  </si>
  <si>
    <t>vor 1945 / letzte Änderung 1990</t>
  </si>
  <si>
    <t>1978</t>
  </si>
  <si>
    <t>1991</t>
  </si>
  <si>
    <t>1964</t>
  </si>
  <si>
    <t>1967</t>
  </si>
  <si>
    <t>2000</t>
  </si>
  <si>
    <t>1986</t>
  </si>
  <si>
    <t>1959</t>
  </si>
  <si>
    <t>1933</t>
  </si>
  <si>
    <t>1912</t>
  </si>
  <si>
    <t>1944</t>
  </si>
  <si>
    <t>1922</t>
  </si>
  <si>
    <t>1927</t>
  </si>
  <si>
    <t>1931</t>
  </si>
  <si>
    <t>1974</t>
  </si>
  <si>
    <t>1915</t>
  </si>
  <si>
    <t>1925</t>
  </si>
  <si>
    <t>1952</t>
  </si>
  <si>
    <t>1942</t>
  </si>
  <si>
    <t>1951</t>
  </si>
  <si>
    <t>1918</t>
  </si>
  <si>
    <t>1926</t>
  </si>
  <si>
    <t>1938</t>
  </si>
  <si>
    <t>1958</t>
  </si>
  <si>
    <t>1955</t>
  </si>
  <si>
    <t>1905</t>
  </si>
  <si>
    <t>1978 / 2013</t>
  </si>
  <si>
    <t>1956</t>
  </si>
  <si>
    <t>1975</t>
  </si>
  <si>
    <t>1953</t>
  </si>
  <si>
    <t>1924</t>
  </si>
  <si>
    <t>1941</t>
  </si>
  <si>
    <t>1914</t>
  </si>
  <si>
    <t>1929</t>
  </si>
  <si>
    <t>1954</t>
  </si>
  <si>
    <t>2008</t>
  </si>
  <si>
    <t>1930</t>
  </si>
  <si>
    <t>1977</t>
  </si>
  <si>
    <t>1960</t>
  </si>
  <si>
    <t>1932</t>
  </si>
  <si>
    <t>1920</t>
  </si>
  <si>
    <t>1943</t>
  </si>
  <si>
    <t>2017</t>
  </si>
  <si>
    <t>1995</t>
  </si>
  <si>
    <t>1970 / 1981 / 2013</t>
  </si>
  <si>
    <t>1973</t>
  </si>
  <si>
    <t>1972</t>
  </si>
  <si>
    <t>1998</t>
  </si>
  <si>
    <t>1936</t>
  </si>
  <si>
    <t>1947</t>
  </si>
  <si>
    <t>1993 und 2002</t>
  </si>
  <si>
    <t>2016</t>
  </si>
  <si>
    <t>1948</t>
  </si>
  <si>
    <t>1998 / 2013</t>
  </si>
  <si>
    <t>vor 1945 / letzte Änderung 2000</t>
  </si>
  <si>
    <t>1990 / 2013</t>
  </si>
  <si>
    <t>vor 1945 / letzte Änderung 1953</t>
  </si>
  <si>
    <t>2005 / 2012</t>
  </si>
  <si>
    <t>1980 / 2013</t>
  </si>
  <si>
    <t>1978 - 1983</t>
  </si>
  <si>
    <t>1982 / 2014</t>
  </si>
  <si>
    <t>1939</t>
  </si>
  <si>
    <t>1969 / 2012</t>
  </si>
  <si>
    <t>operating</t>
  </si>
  <si>
    <t>reserve</t>
  </si>
  <si>
    <t>special_case</t>
  </si>
  <si>
    <t>shutdown_temporary</t>
  </si>
  <si>
    <t>CHP</t>
  </si>
  <si>
    <t>IPP</t>
  </si>
  <si>
    <t>11WD4AL1KU1-S--E</t>
  </si>
  <si>
    <t>11WD7BERG1S--KWB</t>
  </si>
  <si>
    <t>11WD8REUT5X----M</t>
  </si>
  <si>
    <t>11WD8REUW1C----4</t>
  </si>
  <si>
    <t>11WD7MITB1S--KWK</t>
  </si>
  <si>
    <t>11WD2BHAS000271O</t>
  </si>
  <si>
    <t>11WD2BHAF000272F</t>
  </si>
  <si>
    <t>11WD2FARK000287K</t>
  </si>
  <si>
    <t>11WD7WALS1S--KW0</t>
  </si>
  <si>
    <t>11WD7ENSD5SKW3-E</t>
  </si>
  <si>
    <t>11WD7ENSD2SKW1-4</t>
  </si>
  <si>
    <t>11WD7SCHO-S--KWW</t>
  </si>
  <si>
    <t>11WD2STAU0001800</t>
  </si>
  <si>
    <t>11WD8MOOR1C----G</t>
  </si>
  <si>
    <t>11WD8TIEF5X----V</t>
  </si>
  <si>
    <t>11WD7WEST1S-KW-K</t>
  </si>
  <si>
    <t>11WD2HANN5C----0</t>
  </si>
  <si>
    <t>11WD4HLBR1CS---A</t>
  </si>
  <si>
    <t>11WD7HERN2S--KWU</t>
  </si>
  <si>
    <t>11WD2MEHR2CSWH-O</t>
  </si>
  <si>
    <t>11WD7IBBE2S--KW6</t>
  </si>
  <si>
    <t>11WD4DAXLA-S---T</t>
  </si>
  <si>
    <t>11WD2KIKW000301W</t>
  </si>
  <si>
    <t>11WD7LUNE2S--KW8</t>
  </si>
  <si>
    <t>11WD7KWHU----KW9</t>
  </si>
  <si>
    <t>11WD2HEKW000297X</t>
  </si>
  <si>
    <t>11WD7WEIH2S--KWV</t>
  </si>
  <si>
    <t>11WD8ROST1C---P5</t>
  </si>
  <si>
    <t>11WD7UCHT5XROSOK</t>
  </si>
  <si>
    <t>11WD4MUST5G----B</t>
  </si>
  <si>
    <t>11WD2NO2K000308Z</t>
  </si>
  <si>
    <t>11WD7VOLK5S--KWI</t>
  </si>
  <si>
    <t>11WD8WED15C----Q</t>
  </si>
  <si>
    <t>11WD7GARE5XELKWD</t>
  </si>
  <si>
    <t>11WD7GERS-X-KW-C</t>
  </si>
  <si>
    <t>11WD2WI1K000303F</t>
  </si>
  <si>
    <t>11XGSKW-WHV----V</t>
  </si>
  <si>
    <t>11WD2WBWK000317H</t>
  </si>
  <si>
    <t>11WD2ZOLL0002880</t>
  </si>
  <si>
    <t>11WD7VOER1S--KWG</t>
  </si>
  <si>
    <t>11WD7GKWE2S--KW8</t>
  </si>
  <si>
    <t>11WD4SWSW5HD7--F</t>
  </si>
  <si>
    <t>11WD2W2--0002757</t>
  </si>
  <si>
    <t>11WD8GOLD1H----6</t>
  </si>
  <si>
    <t>11WD7KOEP2P--KWG</t>
  </si>
  <si>
    <t>11WD4IFFE5G----Z</t>
  </si>
  <si>
    <t>11WD2KUET000160J</t>
  </si>
  <si>
    <t>11WD8MARK1H----7</t>
  </si>
  <si>
    <t>11WD43VIWXHOILLM</t>
  </si>
  <si>
    <t>11WATKAUN2HRWEAB</t>
  </si>
  <si>
    <t>11WD2SILT000157E</t>
  </si>
  <si>
    <t>11WD72VIA2H-KW-0</t>
  </si>
  <si>
    <t>11WD7NIED-B-KW-5</t>
  </si>
  <si>
    <t>11WD8LIPD1L----P</t>
  </si>
  <si>
    <t>11WD8BOXB1L----J</t>
  </si>
  <si>
    <t>11WD7WEIS-B-KW-C</t>
  </si>
  <si>
    <t>11WD7NEUR-B-KW-B</t>
  </si>
  <si>
    <t>11WD7FRIM2B-KW-M</t>
  </si>
  <si>
    <t>11WD2BUSC0002637</t>
  </si>
  <si>
    <t>11WD8JAEN1L----Z</t>
  </si>
  <si>
    <t>11WD8SCHK1L----O</t>
  </si>
  <si>
    <t>11WD8SWPU1L----5</t>
  </si>
  <si>
    <t>11WD8KLIN5X----0</t>
  </si>
  <si>
    <t>11WD8MITT5G----0</t>
  </si>
  <si>
    <t>11WD8LICH5G----1</t>
  </si>
  <si>
    <t>11WD2BUKW000310A</t>
  </si>
  <si>
    <t>11WD7BRAU5G-KW-N</t>
  </si>
  <si>
    <t>11WD8DRES5X---PZ</t>
  </si>
  <si>
    <t>11WD7RHAU5G-3--3</t>
  </si>
  <si>
    <t>11WD7NORF5G--KWG</t>
  </si>
  <si>
    <t>11WD2HUKW000298J</t>
  </si>
  <si>
    <t>11WD7GARE5XHAKW5</t>
  </si>
  <si>
    <t>11WD7STUM----KW9</t>
  </si>
  <si>
    <t>11WD2HERR5GKW--1</t>
  </si>
  <si>
    <t>11WD7GARE5XHEKWQ</t>
  </si>
  <si>
    <t>11WD7KWKN----KW1</t>
  </si>
  <si>
    <t>11WD7KWKN1GBL203</t>
  </si>
  <si>
    <t>11WD4DAXLA-2S--6</t>
  </si>
  <si>
    <t>11WD7BOLA--KWNIK</t>
  </si>
  <si>
    <t>11WD7FUEH5GMEKW7</t>
  </si>
  <si>
    <t>11WD8LEIP5X----6</t>
  </si>
  <si>
    <t>11WD7EMSL-G-KW-T</t>
  </si>
  <si>
    <t>11WD7LUDW5GSUEDE</t>
  </si>
  <si>
    <t>11WD7LUDW2GA800M</t>
  </si>
  <si>
    <t>11WD7BISC5GKW23O</t>
  </si>
  <si>
    <t>11WD2SUE1000099L</t>
  </si>
  <si>
    <t>11WD2SUE2000103B</t>
  </si>
  <si>
    <t>11WD2GEBE000177K</t>
  </si>
  <si>
    <t>11WD2IRSC000179N</t>
  </si>
  <si>
    <t>11WD2BRKW000294C</t>
  </si>
  <si>
    <t>11WD2GHKW000296G</t>
  </si>
  <si>
    <t>11WD2ISKW000299Q</t>
  </si>
  <si>
    <t>11WD7KRBG1K-KW-V</t>
  </si>
  <si>
    <t>11WD7KKE-1K--KW5</t>
  </si>
  <si>
    <t>11WD4GKNK1S----S</t>
  </si>
  <si>
    <t>11WD4KKP21N-S--O</t>
  </si>
  <si>
    <t>11WD2INGO0001783</t>
  </si>
  <si>
    <t>11WD8SCHW5X----D</t>
  </si>
  <si>
    <t>11WD4WALK5G----E</t>
  </si>
  <si>
    <t>11WD2BMIT0002731</t>
  </si>
  <si>
    <t>11WD7BEEC5XRUKWN</t>
  </si>
  <si>
    <t>11WD7HUCK2G--KWR</t>
  </si>
  <si>
    <t>11WD7BEEC5XHAKW5</t>
  </si>
  <si>
    <t>11WD4AL1U1C2---O</t>
  </si>
  <si>
    <t>11WD4AL1U1C1---T</t>
  </si>
  <si>
    <t>11WD7BERG1S--A-X</t>
  </si>
  <si>
    <t>11WD8REUT5X---CX</t>
  </si>
  <si>
    <t>11WD8REUW1C---DD</t>
  </si>
  <si>
    <t>11WD8REUW1C---EB</t>
  </si>
  <si>
    <t>11WD7MITB1C---A1</t>
  </si>
  <si>
    <t>11WD2BR15000116G</t>
  </si>
  <si>
    <t>11WD2BRE6000118Z</t>
  </si>
  <si>
    <t>11WD2FARG0001262</t>
  </si>
  <si>
    <t>11WD7WALS5S--9-Y</t>
  </si>
  <si>
    <t>11WD7WALS1S--10A</t>
  </si>
  <si>
    <t>11WD7ENSD5S--3-T</t>
  </si>
  <si>
    <t>11WD7ENSD2S--1-J</t>
  </si>
  <si>
    <t>11WD7SCHO2S--C-R</t>
  </si>
  <si>
    <t>11WD7SCHO1S--B-0</t>
  </si>
  <si>
    <t>11WD2STA5000066D</t>
  </si>
  <si>
    <t>11WD8MOOR1C---AV</t>
  </si>
  <si>
    <t>11WD8TIEF5C----9</t>
  </si>
  <si>
    <t>11WD8MOOR1C---BT</t>
  </si>
  <si>
    <t>11WD7WSFN1S--E-Z</t>
  </si>
  <si>
    <t>11WD2HANN5C---1X</t>
  </si>
  <si>
    <t>11WD2HANN5C---2V</t>
  </si>
  <si>
    <t>11WD4HLBR1C7---4</t>
  </si>
  <si>
    <t>11WD7HERN2S--4-X</t>
  </si>
  <si>
    <t>11WD2MEHR2CSWHCZ</t>
  </si>
  <si>
    <t>11WD7IBBE2S--B-P</t>
  </si>
  <si>
    <t>11WD4RDK71C7---G</t>
  </si>
  <si>
    <t>11WD4RDK81C8---3</t>
  </si>
  <si>
    <t>11WD2KIEL000050P</t>
  </si>
  <si>
    <t>11WD7LUNE5S--6-L</t>
  </si>
  <si>
    <t>11WD7LUNE2S--7-2</t>
  </si>
  <si>
    <t>11WD7STUM1SBL10G</t>
  </si>
  <si>
    <t>11WD2HEY40000638</t>
  </si>
  <si>
    <t>11WD7WEIH2S--C-A</t>
  </si>
  <si>
    <t>11WD8ROST1C----K</t>
  </si>
  <si>
    <t>11WD7UCHT5XROEMT</t>
  </si>
  <si>
    <t>11WD4MUST5X-DT-M</t>
  </si>
  <si>
    <t>11WD2NOR20001055</t>
  </si>
  <si>
    <t>11WD7VOLK5S-MKV2</t>
  </si>
  <si>
    <t>11WD7VOLK5S-HKVM</t>
  </si>
  <si>
    <t>11WD8WED15C---2K</t>
  </si>
  <si>
    <t>11WD8WED15C---1M</t>
  </si>
  <si>
    <t>11WD7ELVE2S-E4-9</t>
  </si>
  <si>
    <t>11WD7GERS1S-K2-7</t>
  </si>
  <si>
    <t>11WD2WIL10000688</t>
  </si>
  <si>
    <t>11WD2WILH0001255</t>
  </si>
  <si>
    <t>11WD2WBW1000039N</t>
  </si>
  <si>
    <t>11WD2WBW2000040U</t>
  </si>
  <si>
    <t>11WD2ZOL50001274</t>
  </si>
  <si>
    <t>11WD7HERN2S-3--W</t>
  </si>
  <si>
    <t>11WD7VOER1S--A-1</t>
  </si>
  <si>
    <t>11WD7VOER1S--B-Z</t>
  </si>
  <si>
    <t>11WD7GKWE2S--2-H</t>
  </si>
  <si>
    <t>11WD7GKWE2S--1-K</t>
  </si>
  <si>
    <t>11WD4SAEK2HD7--Y</t>
  </si>
  <si>
    <t>11WD2W2M20000748</t>
  </si>
  <si>
    <t>11WD8GOLD1H---AL</t>
  </si>
  <si>
    <t>11WD8GOLD1H---BJ</t>
  </si>
  <si>
    <t>11WD8GOLD1H---CH</t>
  </si>
  <si>
    <t>11WD8GOLD1H---DF</t>
  </si>
  <si>
    <t>11WD7KOEP2P--5-G</t>
  </si>
  <si>
    <t>11WD4IFFE5H----T</t>
  </si>
  <si>
    <t>11WD2KUM1000161L</t>
  </si>
  <si>
    <t>11WD2KUM2000162B</t>
  </si>
  <si>
    <t>11WD8MARK1H---AM</t>
  </si>
  <si>
    <t>11WD8MARK1H---BK</t>
  </si>
  <si>
    <t>11WD8MARK1H---CI</t>
  </si>
  <si>
    <t>11WD8MARK1H---DG</t>
  </si>
  <si>
    <t>11WD8MARK1H---EE</t>
  </si>
  <si>
    <t>11WD8MARK1H---FC</t>
  </si>
  <si>
    <t>11WD43KOP2HM3--D</t>
  </si>
  <si>
    <t>11WD2SIM2000159W</t>
  </si>
  <si>
    <t>11WD43ROW2H----I</t>
  </si>
  <si>
    <t>11WD72VIA2H--11P</t>
  </si>
  <si>
    <t>11WD7VIAN2H-2-6A</t>
  </si>
  <si>
    <t>11WD7VIAN2H-2-78</t>
  </si>
  <si>
    <t>11WD7VIAN2H-2-86</t>
  </si>
  <si>
    <t>11WD7VIAN2H-2-94</t>
  </si>
  <si>
    <t>11WD7VIAN2H-1-1O</t>
  </si>
  <si>
    <t>11WD7VIAN2H-1-2M</t>
  </si>
  <si>
    <t>11WD7VIAN2H-1-3K</t>
  </si>
  <si>
    <t>11WD7VIAN2H-1-4I</t>
  </si>
  <si>
    <t>11WD7VIAN2H-2-5C</t>
  </si>
  <si>
    <t>11WD72VIA2H--10R</t>
  </si>
  <si>
    <t>11WD4WEHR1HD7--M</t>
  </si>
  <si>
    <t>11WD4WITZ5H-SD76</t>
  </si>
  <si>
    <t>11WD7NIED2B--D-E</t>
  </si>
  <si>
    <t>11WD7NIED2B--F-8</t>
  </si>
  <si>
    <t>11WD7NIED1B--H-9</t>
  </si>
  <si>
    <t>11WD7NIED1B--G-C</t>
  </si>
  <si>
    <t>11WD7NIED1B--K-0</t>
  </si>
  <si>
    <t>11WD7NIED2B--C-H</t>
  </si>
  <si>
    <t>11WD7NIED2B--E-B</t>
  </si>
  <si>
    <t>11WD8LIPD1L---R6</t>
  </si>
  <si>
    <t>11WD8LIPD1L---S4</t>
  </si>
  <si>
    <t>11WD8BOXB1L---N8</t>
  </si>
  <si>
    <t>11WD8BOXB1L---P4</t>
  </si>
  <si>
    <t>11WD8BOXB1L---Q2</t>
  </si>
  <si>
    <t>11WD8BOXB1L---R0</t>
  </si>
  <si>
    <t>11WD7WEIS5B--E-Y</t>
  </si>
  <si>
    <t>11WD7WEIS1B--F-M</t>
  </si>
  <si>
    <t>11WD7WEIS1B--G-J</t>
  </si>
  <si>
    <t>11WD7WEIS1B--H-G</t>
  </si>
  <si>
    <t>11WD7NEUR1B--F-L</t>
  </si>
  <si>
    <t>11WD7NEUR1B--G-I</t>
  </si>
  <si>
    <t>11WD7FRIM2B--P-G</t>
  </si>
  <si>
    <t>11WD7FRIM2B--Q-D</t>
  </si>
  <si>
    <t>11WD7NEUR1B--C-U</t>
  </si>
  <si>
    <t>11WD7NEUR2B--A-T</t>
  </si>
  <si>
    <t>11WD7NEUR1B--B-X</t>
  </si>
  <si>
    <t>11WD7NEUR1B--D-R</t>
  </si>
  <si>
    <t>11WD7NEUR1B--E-O</t>
  </si>
  <si>
    <t>11WD2BUSD0000386</t>
  </si>
  <si>
    <t>11WD8JAEN1L---AD</t>
  </si>
  <si>
    <t>11WD8JAEN1L---BB</t>
  </si>
  <si>
    <t>11WD8JAEN1L---C9</t>
  </si>
  <si>
    <t>11WD8JAEN1L---D7</t>
  </si>
  <si>
    <t>11WD8JAEN1L---E5</t>
  </si>
  <si>
    <t>11WD8JAEN1L---F3</t>
  </si>
  <si>
    <t>11WD8SCHK1L---A2</t>
  </si>
  <si>
    <t>11WD8SCHK1L---B0</t>
  </si>
  <si>
    <t>11WD8SWPU1L---AK</t>
  </si>
  <si>
    <t>11WD8SWPU1L---BI</t>
  </si>
  <si>
    <t>11WD8KLIN5G--13E</t>
  </si>
  <si>
    <t>11WD8MITT5GGUD-8</t>
  </si>
  <si>
    <t>11WD8LICH5G---1Y</t>
  </si>
  <si>
    <t>11WD8LICH5G---3U</t>
  </si>
  <si>
    <t>11WD2BURG000145R</t>
  </si>
  <si>
    <t>11WD7BRAU5G-GUDH</t>
  </si>
  <si>
    <t>11WD8DRES5X----D</t>
  </si>
  <si>
    <t>11WD7RHAU5GKW3B5</t>
  </si>
  <si>
    <t>11WD7NORF5GAGUDC</t>
  </si>
  <si>
    <t>11WD7NORF5G-HTER</t>
  </si>
  <si>
    <t>11WD2HUNT0000644</t>
  </si>
  <si>
    <t>11WD7WEIS5GVGTGU</t>
  </si>
  <si>
    <t>11WD7WEIS5GVGTHS</t>
  </si>
  <si>
    <t>11WD2STA4000065N</t>
  </si>
  <si>
    <t>11WD7GARE5G-H45C</t>
  </si>
  <si>
    <t>11WD7KWHU1GBL10E</t>
  </si>
  <si>
    <t>11WD7KWHU1GBL20B</t>
  </si>
  <si>
    <t>11WD2HERR5G----G</t>
  </si>
  <si>
    <t>11WD7HERD2G-H6-X</t>
  </si>
  <si>
    <t>11WD7KWKN-KW-EEN</t>
  </si>
  <si>
    <t>11WD7KWKN-20-EEW</t>
  </si>
  <si>
    <t>11WD4RDK42G4---O</t>
  </si>
  <si>
    <t>11WD7BOLA5GGTN2E</t>
  </si>
  <si>
    <t>11WD7FUEH5GMERKA</t>
  </si>
  <si>
    <t>11WD7EMSL-G-BLCZ</t>
  </si>
  <si>
    <t>11WD7EMSL-G-BLB0</t>
  </si>
  <si>
    <t>11WD7EMSL1G-GUD9</t>
  </si>
  <si>
    <t>11WD7LUDW5GSDG2O</t>
  </si>
  <si>
    <t>11WD7LUDW2GGT12C</t>
  </si>
  <si>
    <t>11WD7BISC5GKW3-T</t>
  </si>
  <si>
    <t>11WD7BISC5GKW2-W</t>
  </si>
  <si>
    <t>11WD2S1G3000098K</t>
  </si>
  <si>
    <t>11WD2S1G2000097U</t>
  </si>
  <si>
    <t>11WD2S2610001015</t>
  </si>
  <si>
    <t>11WD2S262000102W</t>
  </si>
  <si>
    <t>11WD2S260000100F</t>
  </si>
  <si>
    <t>11WD2GEB1000055R</t>
  </si>
  <si>
    <t>11WD2GE2D000056A</t>
  </si>
  <si>
    <t>11WD2IRG5000062N</t>
  </si>
  <si>
    <t>11WD2IRG4000061X</t>
  </si>
  <si>
    <t>11WD7GERS-G-BLIY</t>
  </si>
  <si>
    <t>11WD7GERS-G-BLF3</t>
  </si>
  <si>
    <t>11WD7GERS-G-BLG1</t>
  </si>
  <si>
    <t>11WD7GERS5S-K1-J</t>
  </si>
  <si>
    <t>11WD2BROK000123P</t>
  </si>
  <si>
    <t>11WD2GROH000049H</t>
  </si>
  <si>
    <t>11WD2ISAR000122A</t>
  </si>
  <si>
    <t>11WD7KRBG1KD7-CC</t>
  </si>
  <si>
    <t>11WD7KKE-1K-BLAZ</t>
  </si>
  <si>
    <t>11WD4GKNK1N-GESZ</t>
  </si>
  <si>
    <t>11WD4KKP21N2---E</t>
  </si>
  <si>
    <t>11WD7KRBG1KD7-BE</t>
  </si>
  <si>
    <t>11WD2ING3000058X</t>
  </si>
  <si>
    <t>11WD2ING4000059N</t>
  </si>
  <si>
    <t>11WD8SCHW5X---19</t>
  </si>
  <si>
    <t>11WD8SCHW5X---27</t>
  </si>
  <si>
    <t>11WD2IRG30000606</t>
  </si>
  <si>
    <t>11WD4WALK5OGTD-F</t>
  </si>
  <si>
    <t>11WD2BRE4000115K</t>
  </si>
  <si>
    <t>11WD7BEEC5XRUH4E</t>
  </si>
  <si>
    <t>11WD7HUCK2G--A-C</t>
  </si>
  <si>
    <t>11WD7HUCK2G--B-9</t>
  </si>
  <si>
    <t>11WD7BEEC5XHAM4I</t>
  </si>
  <si>
    <t>11WD7BEEC5XHAM5G</t>
  </si>
  <si>
    <t>http://www.feuerwehr-oberboihingen.de/index.php?id=210&amp;tx_ttnews[tt_news]=452&amp;cHash=d8aa7375c5ed6e4b398f9bee5e270dbb</t>
  </si>
  <si>
    <t>http://www.energie-und-management.de/free-archive/Freearchive/feView3/4449.html</t>
  </si>
  <si>
    <t>http://www.spd-saar.de/uploads/media/konzept_bergbau.pdf</t>
  </si>
  <si>
    <t>http://www.energystate.de/detail.php?lang=de&amp;kat=project&amp;id=183</t>
  </si>
  <si>
    <t>http://corporate.vattenfall.de/uber-uns/geschaftsfelder/erzeugung/bauprojekte/Moorburg/Baustein_fuer_den_Klimaschutz/</t>
  </si>
  <si>
    <t>http://www.rwe.com/web/cms/de/1770974/rwe-generation-se/standorte/deutschland/kw-westfalen/</t>
  </si>
  <si>
    <t>http://www.gvst.de/dokumente/fachbeitraege/GVSt-Jahresveranstaltung%202010_4.pdf</t>
  </si>
  <si>
    <t>https://www.enbw.com/unternehmen/konzern/energieerzeugung/fossile-energie/standorte.html</t>
  </si>
  <si>
    <t>http://www.bund.net/fileadmin/bundnet/publikationen/energie/20070628_energie_stilllegungsluege_kohlekraftwerke_klimafakten.pdf</t>
  </si>
  <si>
    <t>http://www.trianel-luenen.de/pm/trianel-kohlekraftwerk-luenen-ausgezeichnet-1/</t>
  </si>
  <si>
    <t>http://www.trianel.com/de/pressemeldungen/details/article//trianel-kohlekraftwerk-luenen-9.html</t>
  </si>
  <si>
    <t>http://www.gkm.de/media/?file=517_GKM_Block_9_Folder_DE.pdf&amp;download</t>
  </si>
  <si>
    <t>http://www.eon.com/content/eon-com/de/about-us/structure/asset-finder/heyden.html</t>
  </si>
  <si>
    <t>http://www.kraftwerk-rostock.de/#/kraftwerk/fakten/</t>
  </si>
  <si>
    <t>https://www.energie-saarlorlux.com/wp-content/broschueren/Broschuere-Heizkraftwerk.pdf</t>
  </si>
  <si>
    <t>http://www.voelklingen-im-wandel.de/stadtteile-fenne.php</t>
  </si>
  <si>
    <t>http://www.abendblatt.de/hamburg/article108154203/Naturschuetzer-sorgen-fuer-hoehere-Umweltbelastung.html</t>
  </si>
  <si>
    <t>http://www.bund-niedersachsen.de/themen/kohlekraftwerke/kraftwerks_plaene/wilhelmshaven/</t>
  </si>
  <si>
    <t>http://www.marlaktuell.de/?p=123972</t>
  </si>
  <si>
    <t>http://www.rewag.de/fileadmin/news_archiv/pages/aktuell/newsdetail03ea.html?id=167/</t>
  </si>
  <si>
    <t>http://www.steag-energyservices.com/fileadmin/user_upload/steag-energyservices.com/unsere_leistungen/energy_technologies/plant_process_engeneering/refblatt_voerde_rea_d_neu.pdf</t>
  </si>
  <si>
    <t>https://www.vde.com/de/fg/ETG/Archiv/Aktuelles/Seiten/Goldisthal.aspx</t>
  </si>
  <si>
    <t>http://www.rwe.com/web/cms/de/2720904/g=2760602/rwe-generation-se/standorte/deutschland/psw-herdecke/</t>
  </si>
  <si>
    <t>http://www.statkraft.de/globalassets/old-contains-the-old-folder-structure/documents/de/kraftwerke-in-deutschland/erzhausen_fb_2014_rz3mini.pdf</t>
  </si>
  <si>
    <t>http://ins-erzgebirge.de/ausflugsziel.php?id=260</t>
  </si>
  <si>
    <t>http://www.gea.de/region+reutlingen/neckar+erms/pumpspeicherkraftwerk+in+glems+lecks+per+knopfdruck+schliessbar.2714095.htm</t>
  </si>
  <si>
    <t>http://www.lars-rohwer.de/inhalte/2/aktuelles/67892/das-pumpspeicherwerk-niederwartha-zeitgemaess-und-gewollt-/index.html</t>
  </si>
  <si>
    <t>http://www.gdfsuez-energysales.de/sites/default/files/upload/dokumente/2013_gsed_aktivitaetenbericht.pdf</t>
  </si>
  <si>
    <t>http://www.stromtip.de/rubrik2/20223/Reportage-Pumpspeicherwerke-sollen-ein-Eckpfeiler-der-Energiewende-werden.html</t>
  </si>
  <si>
    <t>http://www.nf-niederaussem.de/fileadmin/pdf/03_Praesentation_Aktueller_Stand_der_Technik__Dr._Eichholz_.pdf</t>
  </si>
  <si>
    <t>http://www.rwe.com/web/cms/de/60132/rwe-power-ag/energietraeger/braunkohle/standorte/kw-niederaussem/</t>
  </si>
  <si>
    <t>https://www.wirtschaftsrat.de/wirtschaftsrat.nsf/id/B836452CBA9B03CFC12578DC00337EBA/$file/kirmse.pdf (S.34)</t>
  </si>
  <si>
    <t>https://www.greenpeace.de/sites/www.greenpeace.de/files/publications/vattenfalls-chance-roadmap-150424.pdf (S.15)</t>
  </si>
  <si>
    <t>https://www.greenpeace.de/sites/www.greenpeace.de/files/publications/vattenfalls-chance-roadmap-150424.pdf (S.16)</t>
  </si>
  <si>
    <t>http://corporate.vattenfall.de/energie-im-fokus/energieproduktion/kohle/boxberg-block-r/</t>
  </si>
  <si>
    <t>https://books.google.de/books?id=3gjxbjLZUIcC&amp;pg=PA44</t>
  </si>
  <si>
    <t>https://de.wikipedia.org/wiki/Kraftwerk_Weisweiler</t>
  </si>
  <si>
    <t>https://books.google.de/books?id=3gjxbjLZUIcC</t>
  </si>
  <si>
    <t>http://www.rwe.com/web/cms/de/1859744/rwe-generation-se/standorte/deutschland/kw-neurath-boa-2-3/</t>
  </si>
  <si>
    <t>https://de.wikipedia.org/wiki/Kraftwerk_Neurath</t>
  </si>
  <si>
    <t>http://stefanschroeter.com/669-mibrag-expandiert-ins-helmstedter-revier.html#.VkNVIiuriHs</t>
  </si>
  <si>
    <t>http://corporate.vattenfall.de/newsroom/pressemeldungen/pressemeldungen-import/janschwalde-verringert-seine-co2-bilanz-weiter</t>
  </si>
  <si>
    <t>https://library.e.abb.com/public/17a12f32273be6a4c1256ddd00346e97/13-18m225.pdf</t>
  </si>
  <si>
    <t>???</t>
  </si>
  <si>
    <t>http://www.mibrag.de/media/1355133007.pdf</t>
  </si>
  <si>
    <t>https://www.ffe.de/download/berichte/Endbericht_Energiezukunft_2050_Teil_II.pdf (S.191)</t>
  </si>
  <si>
    <t>http://www.vw-kraftwerk.de/documente/umwelterklaerung_2012.pdf</t>
  </si>
  <si>
    <t>http://corporate.vattenfall.de/globalassets/deutschland/nachhaltigkeit/umwelt/zertifikate/ue_hkw_mi_2013.pdf</t>
  </si>
  <si>
    <t>https://www.swd-ag.de/ueber-uns/erzeugung/erzeugungslandschaften/heizkraftwerke/</t>
  </si>
  <si>
    <t>https://www.vde.com/de/fg/ETG/Archiv/Arbeitsgebiete/Erzeugung/Seiten/Druckluftspeicher-Kraftwerke.aspx</t>
  </si>
  <si>
    <t>http://www.energie-chronik.de/120212.htm</t>
  </si>
  <si>
    <t>https://www.umweltbundesamt.de/sites/default/files/medien/378/publikationen/climate_change_02_2014_kwk-ausbau_entwicklung_prognose_wirksamkeit_der_anreize_im_kwk-gesetz_0.pdf</t>
  </si>
  <si>
    <t>http://stefanschroeter.com/539-neue-gasturbine-fuer-das-heizkraftwerk-erfurt-ost.html</t>
  </si>
  <si>
    <t>http://www.halle.eu/push.aspx?s=downloads/News/29628/pi_3_technische_daten.pdfvm=bv.108194040,d.bGg&amp;cad=rja</t>
  </si>
  <si>
    <t>http://www.bwk-bund.de/fileadmin/Dokumente/Veranstaltungen/Kongresse/2011/FF-2-Schoepfer-Wasserkraft.pdf</t>
  </si>
  <si>
    <t>http://www.enercity.de/infothek/downloads/broschueren/anlagen/hkw-linden-langinfo.pdf</t>
  </si>
  <si>
    <t>http://www.enercity.de/infothek/downloads/broschueren/anlagen/kraftwerk-herrenhausen.pdf</t>
  </si>
  <si>
    <t>http://www.mark-e.de/Home/Privatkunden/Mark-E/Erzeugung/Regionale-Erzeugung.aspx</t>
  </si>
  <si>
    <t>http://www.siemens.com/press/de/pressemitteilungen/?press=/de/pressemitteilungen/2013/energy/fossil-power-generation/efp201306040.htm&amp;content[]=EF&amp;content[]=EP&amp;content[]=PG</t>
  </si>
  <si>
    <t>http://www.rheinenergie.com/media/portale/downloads_4/rheinenergie_1/flyer/Heizkraftwerk-Niehl-II.pdf</t>
  </si>
  <si>
    <t>http://www.rheinenergie.com/media/portale/downloads_4/rheinenergie_1/broschueren_1/Vereinfachte_Umwelterklaerung_der_Standorte_Koeln-Merkenich_und_Koeln-Niehl_2011.pdf</t>
  </si>
  <si>
    <t>http://www.rwe.com/web/cms/de/1770644/rwe-generation-se/standorte/deutschland/kw-emsland/</t>
  </si>
  <si>
    <t>http://stefanschroeter.com/component/content/article.html?id=693:flinke-gasturbine-waermt-russisches-pipelinegas#.VkNWMCuriHs</t>
  </si>
  <si>
    <t>http://www.ingenieur.de/Politik-Wirtschaft/Unternehmen/BASF-setzt-autarke-Energieversorgung</t>
  </si>
  <si>
    <t>http://www.kmw-ag.de/02_03kraftwerk3.html</t>
  </si>
  <si>
    <t>http://www.stadt-und-werk.de/meldung_15802_Motor+f%C3%BCr+die+Energiewende.html</t>
  </si>
  <si>
    <t>http://www.eon.com/content/eon-com/de/about-us/structure/asset-finder/irsching.html</t>
  </si>
  <si>
    <t>http://www.rwe.com/web/cms/de/1770664/rwe-generation-se/standorte/deutschland/kw-gersteinwerk/</t>
  </si>
  <si>
    <t>http://asue.de/sites/default/files/asue/termine_veranstaltungen/2010/fachveranstaltung2010/vortraege/11_vortrag_lewetz_hkw_wuerzburg.pdf</t>
  </si>
  <si>
    <t>http://www.eon.com/content/eon-com/de/about-us/structure/asset-finder/grohnde.html</t>
  </si>
  <si>
    <t>http://www.kkw-gundremmingen.de/kkw_z.php</t>
  </si>
  <si>
    <t>http://www.rwe.com/app/Pressecenter/Download.aspx?pmid=4003986&amp;datei=1</t>
  </si>
  <si>
    <t>http://www.welt.de/print/die_welt/hamburg/article108358316/Neues-Kraftwerk-in-Wedel-Innovation-Fehlanzeige.html</t>
  </si>
  <si>
    <t>http://asa-ev.eu/fileadmin/asa.medien/steckbriefe/PLZ_3/146-147_Umweltdienste_Bohn.pdf</t>
  </si>
  <si>
    <t>Renewable energy</t>
  </si>
  <si>
    <t>Fossil fuels</t>
  </si>
  <si>
    <t>Other</t>
  </si>
  <si>
    <t>Other or unspecified energy sources</t>
  </si>
  <si>
    <t>Bioenergy</t>
  </si>
  <si>
    <t>DE0075603959600000E00000000013559 DE0075603959600000E00000000013560 DE0075603959600000E00000000013561</t>
  </si>
  <si>
    <t xml:space="preserve">UTB/Eon-edis </t>
  </si>
  <si>
    <t>Umspannwerk Beeskow der E.DIS AG</t>
  </si>
  <si>
    <t>DE000323591920000304434000000S003</t>
  </si>
  <si>
    <t>DE0000801235500000000000080116330</t>
  </si>
  <si>
    <t>UW Bertikow</t>
  </si>
  <si>
    <t>Umspannwerk Bischofferode</t>
  </si>
  <si>
    <t>UW Hanauer Landstraße</t>
  </si>
  <si>
    <t>Schaltanlage KWK</t>
  </si>
  <si>
    <t>U 101</t>
  </si>
  <si>
    <t xml:space="preserve">Billbrook  KS 80121 und Horn  KS 80128 </t>
  </si>
  <si>
    <t>UW Afferde</t>
  </si>
  <si>
    <t>UW Heiligengrabe</t>
  </si>
  <si>
    <t>Umspannwerk Giengen</t>
  </si>
  <si>
    <t>DE00032776187ES000125501100010000</t>
  </si>
  <si>
    <t>UW GROM</t>
  </si>
  <si>
    <t>UW Malchin</t>
  </si>
  <si>
    <t>H80</t>
  </si>
  <si>
    <t>Übergabe KWK</t>
  </si>
  <si>
    <t>Vüllner Dorfstraße</t>
  </si>
  <si>
    <t>Hohwiesenweg</t>
  </si>
  <si>
    <t>UA-Katharinenstraße</t>
  </si>
  <si>
    <t>UW Haindl</t>
  </si>
  <si>
    <t>Primär Kundenanlage zur betrieblichen Eigenversorgung ; Verbindung mit Netz der allgemeinen Versorgung über Trafo 11 (110/20kV)</t>
  </si>
  <si>
    <t>SWU 4</t>
  </si>
  <si>
    <t>SWU 5</t>
  </si>
  <si>
    <t>Station 25,G347</t>
  </si>
  <si>
    <t>Dessauer Str. 124R, 06886 Lutherstadt Wittenberg</t>
  </si>
  <si>
    <t>110-kV-Schaltfeld E05 / LS 173</t>
  </si>
  <si>
    <t>DE00018144139V592849</t>
  </si>
  <si>
    <t>Mittelbexbach</t>
  </si>
  <si>
    <t>UW Hasenwinkel</t>
  </si>
  <si>
    <t>DE0072032820700000000000000232557</t>
  </si>
  <si>
    <t>DE0072032823700000000000000232558</t>
  </si>
  <si>
    <t>Farge - FA1</t>
  </si>
  <si>
    <t>UW HKW I</t>
  </si>
  <si>
    <t>220 kV Schaltanlage Walsum</t>
  </si>
  <si>
    <t>SA-Walsum</t>
  </si>
  <si>
    <t>Ensdorf (Schaltanlage Ensdorf (UA Ensdorf 110 kV), Kurt -Kessler-Straße, 66808 Ensdorf</t>
  </si>
  <si>
    <t>Schaltanlage Ensdorf (UA-Ensdorf); DE 0001816680600000000000000580138</t>
  </si>
  <si>
    <t>UW Mitte</t>
  </si>
  <si>
    <t>SW Flensburg GmbH</t>
  </si>
  <si>
    <t>UW Gutleutstraße</t>
  </si>
  <si>
    <t>Uentrop (380kV), Lippborg (110kV) und Unna (110kV)</t>
  </si>
  <si>
    <t>UW-Stöcken</t>
  </si>
  <si>
    <t>Großgartach</t>
  </si>
  <si>
    <t>220 kV Schaltanlage Bochum</t>
  </si>
  <si>
    <t>UW-Mehrum</t>
  </si>
  <si>
    <t>Westerkappeln (380kV), Westerkappeln (110kV) und Ibbenbüren (110kV)</t>
  </si>
  <si>
    <t>FWH O/W</t>
  </si>
  <si>
    <t>UW 1</t>
  </si>
  <si>
    <t>Daxlanden</t>
  </si>
  <si>
    <t>Umspannwerk Hasselfelde</t>
  </si>
  <si>
    <t>110 kV Schaltanlage Lünen</t>
  </si>
  <si>
    <t>220 kV Schaltanlage Elmenhorst</t>
  </si>
  <si>
    <t>UA Lippe</t>
  </si>
  <si>
    <t>Transnet BW (220kV) Einspeisepunkt 220 kV Neckarau und 220 kV Altlußheim, Pfalzwerke Netzgesellschaft 220 kV Mutterstadt (Rhein N, Rhein S), 110 kV Mutterstadt Waldmühle N, Waldmühle S Netrion diverse 110 kV und 10 kV Anschlüsse</t>
  </si>
  <si>
    <t xml:space="preserve">220 kV Schaltfelder GKM </t>
  </si>
  <si>
    <t>Andréstraße</t>
  </si>
  <si>
    <t>Ovenstädt</t>
  </si>
  <si>
    <t>Uchtelfangen</t>
  </si>
  <si>
    <t>Bentwisch</t>
  </si>
  <si>
    <t>UW Römerbrücke</t>
  </si>
  <si>
    <t>Gaisburg</t>
  </si>
  <si>
    <t>SWU 1, SWU 2</t>
  </si>
  <si>
    <t>HUW Föhring</t>
  </si>
  <si>
    <t>Fenne</t>
  </si>
  <si>
    <t>U205</t>
  </si>
  <si>
    <t xml:space="preserve">Gersteinwerk (380kV), Gersteinwerk (110kV) und Münster (110kV) </t>
  </si>
  <si>
    <t>Maade</t>
  </si>
  <si>
    <t>UW West</t>
  </si>
  <si>
    <t>UW Ost</t>
  </si>
  <si>
    <t>UW Wolfsburg</t>
  </si>
  <si>
    <t>Feld 1 / LS 275</t>
  </si>
  <si>
    <t>Lippborg</t>
  </si>
  <si>
    <t>UW HKW II</t>
  </si>
  <si>
    <t>UW - Veltheim</t>
  </si>
  <si>
    <t>Pöppinghausen</t>
  </si>
  <si>
    <t>220 kV Schaltanlage Eiberg</t>
  </si>
  <si>
    <t>U 104</t>
  </si>
  <si>
    <t>DE0072032825900000000000000232559</t>
  </si>
  <si>
    <t>Uentrop</t>
  </si>
  <si>
    <t>UA Möllen</t>
  </si>
  <si>
    <t>220 kV Schaltanlage Möllen</t>
  </si>
  <si>
    <t>Tiengen</t>
  </si>
  <si>
    <t>UW Amlach</t>
  </si>
  <si>
    <t>Biggekraftwerk</t>
  </si>
  <si>
    <t>Schaltanlage vor Ort</t>
  </si>
  <si>
    <t>Säckingen bzw. CH</t>
  </si>
  <si>
    <t>Kühmoos</t>
  </si>
  <si>
    <t>loco Kraftwerk</t>
  </si>
  <si>
    <t>Wacker</t>
  </si>
  <si>
    <t>UW Ellgau</t>
  </si>
  <si>
    <t>U 101 und U 102</t>
  </si>
  <si>
    <t>UW Gars</t>
  </si>
  <si>
    <t>Bergedorf</t>
  </si>
  <si>
    <t>Altenfeld</t>
  </si>
  <si>
    <t>Umspannwerk Wyhlen</t>
  </si>
  <si>
    <t>Tiengen / Gurtweil</t>
  </si>
  <si>
    <t>Garenfeld</t>
  </si>
  <si>
    <t>KW Höchstädt</t>
  </si>
  <si>
    <t>Remptendorf</t>
  </si>
  <si>
    <t>UW Imst</t>
  </si>
  <si>
    <t>UW Schönewalde</t>
  </si>
  <si>
    <t>UW Jenbach</t>
  </si>
  <si>
    <t>UW Silz</t>
  </si>
  <si>
    <t>Reckingen bzw. CH</t>
  </si>
  <si>
    <t>110-kV-Schaltanlage Laufenburg</t>
  </si>
  <si>
    <t>Röhrsdorf</t>
  </si>
  <si>
    <t>UW Meitingen</t>
  </si>
  <si>
    <t>Metzingen</t>
  </si>
  <si>
    <t>Bürs / Werben</t>
  </si>
  <si>
    <t>UW Neuötting</t>
  </si>
  <si>
    <t>UW Oberpeiching</t>
  </si>
  <si>
    <t>Bürs</t>
  </si>
  <si>
    <t>UW Perach</t>
  </si>
  <si>
    <t>UW Prutz</t>
  </si>
  <si>
    <t>UW Rain</t>
  </si>
  <si>
    <t>110-kV-Leitung Rheinfelden-KRS Süd</t>
  </si>
  <si>
    <t>Ryburg-Schwörstadt bzw. CH</t>
  </si>
  <si>
    <t>UW Rosenheim</t>
  </si>
  <si>
    <t>UW Feldkirchen</t>
  </si>
  <si>
    <t>UW UPM/Haindl</t>
  </si>
  <si>
    <t>UW Teufelsbruck</t>
  </si>
  <si>
    <t>UW Stammham</t>
  </si>
  <si>
    <t>Schaltstelle Leitzachwerk</t>
  </si>
  <si>
    <t>UW Töging</t>
  </si>
  <si>
    <t>KW Tanzmühle Feld J05</t>
  </si>
  <si>
    <t>KW Trausnitz Feld J04;J07</t>
  </si>
  <si>
    <t>UW Tanzmühle Schaltfeld E01</t>
  </si>
  <si>
    <t>UW Reisach Schaltfeld E03-E05</t>
  </si>
  <si>
    <t>Schaltstelle 2</t>
  </si>
  <si>
    <t>Niederstedem</t>
  </si>
  <si>
    <t>Bauler</t>
  </si>
  <si>
    <t>Gurtweil</t>
  </si>
  <si>
    <t>UW Wasserburg</t>
  </si>
  <si>
    <t>Hüttenrode</t>
  </si>
  <si>
    <t>Brauweiler</t>
  </si>
  <si>
    <t>Opladen</t>
  </si>
  <si>
    <t>Rommerskirchen</t>
  </si>
  <si>
    <t>Auenheim</t>
  </si>
  <si>
    <t>Station Martinswerk</t>
  </si>
  <si>
    <t>Pulgar</t>
  </si>
  <si>
    <t>Bärwalde</t>
  </si>
  <si>
    <t>UW Bärwalde</t>
  </si>
  <si>
    <t>UW Chemnitz Glösa</t>
  </si>
  <si>
    <t>UW Chemnitz Mitte</t>
  </si>
  <si>
    <t>SWC / NA 1 und NA 2</t>
  </si>
  <si>
    <t>KWD</t>
  </si>
  <si>
    <t>Homberg</t>
  </si>
  <si>
    <t>DE0001495235500000000000001001638</t>
  </si>
  <si>
    <t>Zukunft</t>
  </si>
  <si>
    <t>Oberzier (380kV), Zukunft (110kV)</t>
  </si>
  <si>
    <t>Oberzier</t>
  </si>
  <si>
    <t>Zelle 3 und 13 Schaltanlage "Am Hohen Feld 4"</t>
  </si>
  <si>
    <t>Gohrpunkt und Frimmersdorf</t>
  </si>
  <si>
    <t>Norf</t>
  </si>
  <si>
    <t>Osterath (220kV), Frimmersdorf (110kV) und Gohrpunkt (110kV)</t>
  </si>
  <si>
    <t>Knapsack</t>
  </si>
  <si>
    <t>Berrenrath</t>
  </si>
  <si>
    <t>DE00033234134000KFWFKK10000199995</t>
  </si>
  <si>
    <t>UW Merkenich</t>
  </si>
  <si>
    <t>JK Ø 3</t>
  </si>
  <si>
    <t>Preilack</t>
  </si>
  <si>
    <t>Bad Lauchstedt</t>
  </si>
  <si>
    <t>Braunkohle Amsdorf</t>
  </si>
  <si>
    <t>Graustein</t>
  </si>
  <si>
    <t>Schaltanlage Zwenkau</t>
  </si>
  <si>
    <t>MCk0268/144756</t>
  </si>
  <si>
    <t>Viktor Rolf</t>
  </si>
  <si>
    <t>Osterath</t>
  </si>
  <si>
    <t>Gohrpunkt</t>
  </si>
  <si>
    <t>Schaltanlage Phönix Mumsdorf</t>
  </si>
  <si>
    <t>Malchow</t>
  </si>
  <si>
    <t>DE00100017389AS000000000001237294</t>
  </si>
  <si>
    <t>Station 1000</t>
  </si>
  <si>
    <t>Station 316/318</t>
  </si>
  <si>
    <t>UW Bad Salzungen</t>
  </si>
  <si>
    <t>Übergabe Schaltanlage E.ON</t>
  </si>
  <si>
    <t>UW Rengershausen</t>
  </si>
  <si>
    <t>173</t>
  </si>
  <si>
    <t>UW Kraftwerk</t>
  </si>
  <si>
    <t>UW Bitterfeld Mitte</t>
  </si>
  <si>
    <t>Weitmar</t>
  </si>
  <si>
    <t>INGU 2089 / IGRU 2088</t>
  </si>
  <si>
    <t>UW Bomlitz Westerharler Straße</t>
  </si>
  <si>
    <t>UW Hohenstücken</t>
  </si>
  <si>
    <t>Unterwerk Kirchmöser</t>
  </si>
  <si>
    <t>UW Hasenwinkel 5/8</t>
  </si>
  <si>
    <t>UW Hasenwinkel 3/7</t>
  </si>
  <si>
    <t xml:space="preserve">UW Nord Zelle 21 </t>
  </si>
  <si>
    <t>10kV Schaltanlage CR3 Anschlussfeld Finkenau, Waterbergstr.</t>
  </si>
  <si>
    <t>GIS</t>
  </si>
  <si>
    <t>UA Sandbach</t>
  </si>
  <si>
    <t>UW Gendorf</t>
  </si>
  <si>
    <t>5725</t>
  </si>
  <si>
    <t>UA Nord Darmstadt</t>
  </si>
  <si>
    <t>UA Nord</t>
  </si>
  <si>
    <t>Bayerwerk / Dormagen</t>
  </si>
  <si>
    <t>110 kV Trafo 111 - 114</t>
  </si>
  <si>
    <t>UW HKW III</t>
  </si>
  <si>
    <t>Keine Ausspeisung</t>
  </si>
  <si>
    <t>DE0001495235500000000000001001639</t>
  </si>
  <si>
    <t>U71</t>
  </si>
  <si>
    <t>SWD-Netz U47/U60</t>
  </si>
  <si>
    <t>U14</t>
  </si>
  <si>
    <t>DE00056266802AO6G56M11SN51G21M24S</t>
  </si>
  <si>
    <t>UW Kospa</t>
  </si>
  <si>
    <t>UW Eisenach West</t>
  </si>
  <si>
    <t>Palm Eltmann</t>
  </si>
  <si>
    <t>UW Iderhoffstraße</t>
  </si>
  <si>
    <t>UW Erfurt-Ost</t>
  </si>
  <si>
    <t>Schaltanlage BHKW</t>
  </si>
  <si>
    <t>Hammerbacherstr.</t>
  </si>
  <si>
    <t>UW Goldsteinstraße</t>
  </si>
  <si>
    <t>DE0009990959900000E10001587000001</t>
  </si>
  <si>
    <t>110kV Schalter WVK GuD Anlage</t>
  </si>
  <si>
    <t>Übergabe</t>
  </si>
  <si>
    <t>4848 Fulda Hermann Muth Straße 6</t>
  </si>
  <si>
    <t>DE0003303707310300000000001902150</t>
  </si>
  <si>
    <t>MSA HKW</t>
  </si>
  <si>
    <t>79639 Grenzach-Wyhlen, Rheinallee, FlSt-Nr. 478/5; US KGW Kraftwerk Grenzach-Wyhlen GmbH</t>
  </si>
  <si>
    <t>DE000248333300101ERG0007775253543</t>
  </si>
  <si>
    <t>UW Halle Dieselstraße</t>
  </si>
  <si>
    <t>UW Halle Nord</t>
  </si>
  <si>
    <t>Nr. 147190</t>
  </si>
  <si>
    <t>SA Geithe</t>
  </si>
  <si>
    <t>UW-Linden</t>
  </si>
  <si>
    <t>UW-Leinhausen</t>
  </si>
  <si>
    <t>DE000277691200000000000021A129569</t>
  </si>
  <si>
    <t>DE.00027.88952.201220080080000000001</t>
  </si>
  <si>
    <t>U 106 und U 107</t>
  </si>
  <si>
    <t>UW Phillippsthal</t>
  </si>
  <si>
    <t>UW HKW Jena</t>
  </si>
  <si>
    <t>DE0003323413400000000009959305051</t>
  </si>
  <si>
    <t>Umspannwerk Humboldtstr.</t>
  </si>
  <si>
    <t>UW Kirchlengern</t>
  </si>
  <si>
    <t>UW Bonner Wall</t>
  </si>
  <si>
    <t>UW Mole</t>
  </si>
  <si>
    <t>UW Merheim</t>
  </si>
  <si>
    <t>UW Opladen / UW Köln-Kalk</t>
  </si>
  <si>
    <t>UA Hafen</t>
  </si>
  <si>
    <t>UA Frankenring</t>
  </si>
  <si>
    <t>UW-Rauschenthal</t>
  </si>
  <si>
    <t>Eutritzscher Str. 14b</t>
  </si>
  <si>
    <t>UW-Mitte (Bruchweg)</t>
  </si>
  <si>
    <t>UW-Grevenmarsch</t>
  </si>
  <si>
    <t>UW Leuna</t>
  </si>
  <si>
    <t>Bau 5131</t>
  </si>
  <si>
    <t>Leuna Mitte</t>
  </si>
  <si>
    <t>Hanekenfähr</t>
  </si>
  <si>
    <t>Station Holthausen</t>
  </si>
  <si>
    <t>423870</t>
  </si>
  <si>
    <t>W211</t>
  </si>
  <si>
    <t>20 kV Übergabestationen</t>
  </si>
  <si>
    <t>110-kV-Schaltanlage KW3</t>
  </si>
  <si>
    <t>110-kV-Schaltanlage KW2</t>
  </si>
  <si>
    <t>DE00746668305MA000000000000009811</t>
  </si>
  <si>
    <t>DE007586457720000000S097220018F01</t>
  </si>
  <si>
    <t>DE 0001810 56727 V000000000000000723894</t>
  </si>
  <si>
    <t>DE00018147455V0000000753653</t>
  </si>
  <si>
    <t>Schaltstelle Isartalstraße</t>
  </si>
  <si>
    <t>145.01-MSNN-EG.01</t>
  </si>
  <si>
    <t>Umspannwerk Hafen</t>
  </si>
  <si>
    <t>UW Warliner Straße</t>
  </si>
  <si>
    <t>Umspannwerk Neustadt</t>
  </si>
  <si>
    <t>U36 Sandreuth</t>
  </si>
  <si>
    <t>Gebersdorf</t>
  </si>
  <si>
    <t>U7</t>
  </si>
  <si>
    <t>UW AKZO</t>
  </si>
  <si>
    <t>UW Grünstadt</t>
  </si>
  <si>
    <t>UW Peißenberg</t>
  </si>
  <si>
    <t>DE00722594447HRA00000000PLAE00014; DE00722594447HRV00000000PLAE00014; DE00722594447HRA00000000PLAE00015; DE00722594447HRV00000000PLAE00015</t>
  </si>
  <si>
    <t>UW Potsdam-Süd</t>
  </si>
  <si>
    <t>UW PANG / PWA</t>
  </si>
  <si>
    <t>DE00106893055HMESS300000000844587 DE00106893055HMESS400000000844587</t>
  </si>
  <si>
    <t>DE00106893055HMESS500000000842098</t>
  </si>
  <si>
    <t>Schalthaus Ost</t>
  </si>
  <si>
    <t>10-kV Schaltanlage</t>
  </si>
  <si>
    <t>Umspannwerk Ossenberg 110 kV</t>
  </si>
  <si>
    <t>Degussa Süd 1</t>
  </si>
  <si>
    <t>Bayerstraße 5</t>
  </si>
  <si>
    <t>UW Marienehe</t>
  </si>
  <si>
    <t>20-kV-HSA</t>
  </si>
  <si>
    <t>KEO-Kundenanlage in Rüsselsheim</t>
  </si>
  <si>
    <t>UW Südraum</t>
  </si>
  <si>
    <t>UW Wüstmark</t>
  </si>
  <si>
    <t>Schalthaus Lankow</t>
  </si>
  <si>
    <t>DE00721471063000ZE000000861318VS0</t>
  </si>
  <si>
    <t>DE00093966606EEA00000000000000001 und DE00093966606EEA00000000000000002</t>
  </si>
  <si>
    <t>Dow Werksnetz (keine Einspeisung in das Netz der Allgemeinen Versorgung)</t>
  </si>
  <si>
    <t>SA Abbenfleth</t>
  </si>
  <si>
    <t>UW NORD</t>
  </si>
  <si>
    <t>ZPDE0071372941600000E00000000139917</t>
  </si>
  <si>
    <t>UW Heizwerk(BHKW)</t>
  </si>
  <si>
    <t>UW Allmand</t>
  </si>
  <si>
    <t>UW II</t>
  </si>
  <si>
    <t>Schalthaus Obere Viehweide</t>
  </si>
  <si>
    <t>140844-3710</t>
  </si>
  <si>
    <t>Gersteinwerk (110kV) und Bockum-Hövel (110kV)</t>
  </si>
  <si>
    <t>Bollenacker</t>
  </si>
  <si>
    <t>Am Stieg</t>
  </si>
  <si>
    <t>UW Daimler Wörth</t>
  </si>
  <si>
    <t>UW Wolfen/Filmfabrik</t>
  </si>
  <si>
    <t>Station Hernsheim 59</t>
  </si>
  <si>
    <t>Übergabestation Palm Wörth</t>
  </si>
  <si>
    <t>Tienberg 25</t>
  </si>
  <si>
    <t>UW HKW, 20 kV-Schaltanlage, Zelle J34</t>
  </si>
  <si>
    <t>UW HKW, 20 kV-Schaltanlage, Zelle J26</t>
  </si>
  <si>
    <t>UW HKW, 110 kV-Schaltanlge, Zelle E8</t>
  </si>
  <si>
    <t>UW HKW, 110 kV-Schaltanlage, Zelle E4</t>
  </si>
  <si>
    <t>Farsleber Str. 1</t>
  </si>
  <si>
    <t xml:space="preserve">UW Gutleutstraße </t>
  </si>
  <si>
    <t>Umspannanlage Kessenich</t>
  </si>
  <si>
    <t>110kV Umspannwerk Schwarze Pumpe</t>
  </si>
  <si>
    <t>Anlage A</t>
  </si>
  <si>
    <t>Station 10</t>
  </si>
  <si>
    <t>UW Götzdorf</t>
  </si>
  <si>
    <t>UW - Bielefeld West</t>
  </si>
  <si>
    <t>UW Freimann</t>
  </si>
  <si>
    <t>DE0072032820700000000000000232556</t>
  </si>
  <si>
    <t>Isar</t>
  </si>
  <si>
    <t>Gundelfingen</t>
  </si>
  <si>
    <t>DE0072032823700000000000000731877</t>
  </si>
  <si>
    <t>U50</t>
  </si>
  <si>
    <t>UW Sermuth</t>
  </si>
  <si>
    <t>UW Großkayna/neu</t>
  </si>
  <si>
    <t>KS 89915</t>
  </si>
  <si>
    <t>UW Hausham</t>
  </si>
  <si>
    <t>Umspannwerk Heide/Holstein</t>
  </si>
  <si>
    <t>UA Graft, Zählpunkt DE-000181-50259-Z0000000000000000429</t>
  </si>
  <si>
    <t>Raffinerie Godorf Godorfer Hauptstr. 150</t>
  </si>
  <si>
    <t>Leuna Süd-Mitte</t>
  </si>
  <si>
    <t>SH KW Nord</t>
  </si>
  <si>
    <t>Itzehoe-West</t>
  </si>
  <si>
    <t>UW Vrd</t>
  </si>
  <si>
    <t>SH KW Leinau</t>
  </si>
  <si>
    <t>UW Au</t>
  </si>
  <si>
    <t>U 204</t>
  </si>
  <si>
    <t>Rüstersiel</t>
  </si>
  <si>
    <t>MCk0268144756</t>
  </si>
  <si>
    <t>LS 184</t>
  </si>
  <si>
    <t>Umspannwerk Deggendorf</t>
  </si>
  <si>
    <t>SA Mittelbexbach</t>
  </si>
  <si>
    <t>Mittelsbüren</t>
  </si>
  <si>
    <t>374</t>
  </si>
  <si>
    <t>Anschluss im Werksnetz</t>
  </si>
  <si>
    <t>Mündelheim</t>
  </si>
  <si>
    <t>SA Walsum</t>
  </si>
  <si>
    <t xml:space="preserve">Umspannwerk Eisenhüttenstadt </t>
  </si>
  <si>
    <t>UW Eisenhüttenstadt Pohlitz</t>
  </si>
  <si>
    <t>SA Bochum</t>
  </si>
  <si>
    <t>Kundenanlage Ineos</t>
  </si>
  <si>
    <t>Bau 5130</t>
  </si>
  <si>
    <t>UA Lünen</t>
  </si>
  <si>
    <t>UW-Mitte</t>
  </si>
  <si>
    <t>Holten und Handbach</t>
  </si>
  <si>
    <t>SA Quierschied</t>
  </si>
  <si>
    <t>Werknetz</t>
  </si>
  <si>
    <t>UW Schwerin-Lankow</t>
  </si>
  <si>
    <t>SA Fenne</t>
  </si>
  <si>
    <t>Bahnstromanschluß</t>
  </si>
  <si>
    <t>V0 BBC06</t>
  </si>
  <si>
    <t>Umspannwerk Bernburg Nord</t>
  </si>
  <si>
    <t>UW Milse</t>
  </si>
  <si>
    <t>Übergabestation EVIP/TRB-Anlage, Elektrolysestraße</t>
  </si>
  <si>
    <t>Umspannanlage Endenich</t>
  </si>
  <si>
    <t>über Block 5 und 6 (KW Hafen; swb Erzeugung)</t>
  </si>
  <si>
    <t>MBA</t>
  </si>
  <si>
    <t>DE00754884504B007225Z0285XXXXFFFF</t>
  </si>
  <si>
    <t>Eschbach, Heitersheimer Straße</t>
  </si>
  <si>
    <t>UW Heddernheim</t>
  </si>
  <si>
    <t>10AHA</t>
  </si>
  <si>
    <t>110 kV Schaltanlage</t>
  </si>
  <si>
    <t>UW Neuhof</t>
  </si>
  <si>
    <t>UW Bockum-Hövel</t>
  </si>
  <si>
    <t>Umspannwerk Hannover, Leitung 121, Feld E17</t>
  </si>
  <si>
    <t>Umspannwerk Helmstedt, Leitung 121, Feld E17</t>
  </si>
  <si>
    <t>DE000314850550000102762000000S013</t>
  </si>
  <si>
    <t>10 kV Schaltanlage</t>
  </si>
  <si>
    <t>DE0003323412300000000009942006855</t>
  </si>
  <si>
    <t>UW-Lauta</t>
  </si>
  <si>
    <t>Bau 2312</t>
  </si>
  <si>
    <t>DE00039767063VirtuellVZPNETTOEINS DE00039767063VirtuellVZPNETTOLAST</t>
  </si>
  <si>
    <t>UW Zorbau</t>
  </si>
  <si>
    <t>UW Rothensee</t>
  </si>
  <si>
    <t>110-kV-Schaltanlage</t>
  </si>
  <si>
    <t>Schaltanlage Gneisenauflöz</t>
  </si>
  <si>
    <t>BBB05 Anschlusszelle</t>
  </si>
  <si>
    <t>AJT01 Trafo</t>
  </si>
  <si>
    <t>UW Heusenstamm</t>
  </si>
  <si>
    <t>Übergabe 20 KV EB-Schiene MHKW</t>
  </si>
  <si>
    <t>20 kV Schaltanlage</t>
  </si>
  <si>
    <t>Umspannwerk Seehafen</t>
  </si>
  <si>
    <t>DE00096266115N0000000000000000348</t>
  </si>
  <si>
    <t>UW Schwandorf</t>
  </si>
  <si>
    <t>Stadtwerke SW</t>
  </si>
  <si>
    <t>Elberfeld Süd, Ronsdorf</t>
  </si>
  <si>
    <t>SH 399 MHKW</t>
  </si>
  <si>
    <t>Station RABA</t>
  </si>
  <si>
    <t>110kV-Anlage Bergwerk</t>
  </si>
  <si>
    <t>6</t>
  </si>
  <si>
    <t>MS</t>
  </si>
  <si>
    <t>30</t>
  </si>
  <si>
    <t>HS/MS</t>
  </si>
  <si>
    <t>110</t>
  </si>
  <si>
    <t>220</t>
  </si>
  <si>
    <t>380</t>
  </si>
  <si>
    <t>60</t>
  </si>
  <si>
    <t>35</t>
  </si>
  <si>
    <t>380, 110</t>
  </si>
  <si>
    <t>25</t>
  </si>
  <si>
    <t>400</t>
  </si>
  <si>
    <t>220/110/10</t>
  </si>
  <si>
    <t>50</t>
  </si>
  <si>
    <t>110, 16,7 Hz</t>
  </si>
  <si>
    <t>20 und 110</t>
  </si>
  <si>
    <t>20 und110</t>
  </si>
  <si>
    <t>15</t>
  </si>
  <si>
    <t>10, 25</t>
  </si>
  <si>
    <t>11</t>
  </si>
  <si>
    <t>220, 110</t>
  </si>
  <si>
    <t>20/110</t>
  </si>
  <si>
    <t>10 und 110</t>
  </si>
  <si>
    <t>380 / 110</t>
  </si>
  <si>
    <t>Aug 00</t>
  </si>
  <si>
    <t>210</t>
  </si>
  <si>
    <t>Mai 25</t>
  </si>
  <si>
    <t>6 auf 20</t>
  </si>
  <si>
    <t>110 / 10</t>
  </si>
  <si>
    <t>65</t>
  </si>
  <si>
    <t>Überlandwerk Leinetal GmbH</t>
  </si>
  <si>
    <t>LEW Verteilnetz GmbH</t>
  </si>
  <si>
    <t>Infrastrukturbetrieb der Stadt Arneburg</t>
  </si>
  <si>
    <t xml:space="preserve">Aschaffenburger Versorgungs GmbH </t>
  </si>
  <si>
    <t>E.DIS AG</t>
  </si>
  <si>
    <t>GSW Gemeinschaftsstadtwerke GmbH Kamen, Bönen, Bergkamen</t>
  </si>
  <si>
    <t>Stromnetz Berlin GmbH</t>
  </si>
  <si>
    <t>50Hertz Transmission GmbH</t>
  </si>
  <si>
    <t>TEN Thüringer Energienetze GmbH</t>
  </si>
  <si>
    <t>Westnetz GmbH</t>
  </si>
  <si>
    <t>Netze BW GmbH</t>
  </si>
  <si>
    <t>Avacon AG</t>
  </si>
  <si>
    <t xml:space="preserve">Syna GmbH </t>
  </si>
  <si>
    <t>NRM Netzdienste Rhein-Main GmbH</t>
  </si>
  <si>
    <t xml:space="preserve">Netzgesellschaft Gütersloh mbH </t>
  </si>
  <si>
    <t xml:space="preserve">Enervie AssetNetWork GmbH </t>
  </si>
  <si>
    <t>Stromnetz Hamburg GmbH</t>
  </si>
  <si>
    <t>Westfalen Weser Netz GmbH</t>
  </si>
  <si>
    <t>Stadtwerke Karlsruhe Netzservice GmbH</t>
  </si>
  <si>
    <t>Bayernwerk AG</t>
  </si>
  <si>
    <t>Stadtwerke Lünen GmbH</t>
  </si>
  <si>
    <t>Netrion GmbH</t>
  </si>
  <si>
    <t>Stadtwerke Neumarkt i.d.OPf.</t>
  </si>
  <si>
    <t>EWE NETZ GmbH</t>
  </si>
  <si>
    <t>Stadtwerke Pforzheim GmbH und Co. KG</t>
  </si>
  <si>
    <t xml:space="preserve">Stadtwerke Ulm/Neu-Ulm Netze GmbH </t>
  </si>
  <si>
    <t>Mitteldeutsche Netzgesellschaft Strom mbH</t>
  </si>
  <si>
    <t>Transnet BW GmbH</t>
  </si>
  <si>
    <t>Amprion GmbH</t>
  </si>
  <si>
    <t>Braunschweiger Netz GmbH</t>
  </si>
  <si>
    <t>Wesernetz Bremen GmbH</t>
  </si>
  <si>
    <t xml:space="preserve">TenneT TSO GmbH </t>
  </si>
  <si>
    <t>Netze Duisburg GmbH</t>
  </si>
  <si>
    <t>VSE Verteilnetz GmbH</t>
  </si>
  <si>
    <t xml:space="preserve">Stadtwerke Flensburg GmbH </t>
  </si>
  <si>
    <t>Amprion GmbH, Westnetz GmbH</t>
  </si>
  <si>
    <t xml:space="preserve">enercity Netzgesellschaft mbH </t>
  </si>
  <si>
    <t>SWK Stadtwerke Kaiserslautern Versorgungs-AG</t>
  </si>
  <si>
    <t>CURRENTA</t>
  </si>
  <si>
    <t>Amprion GmbH/DB Energie GmbH</t>
  </si>
  <si>
    <t>Transnet BW, Pfalzwerke Netzgesellschaft, Netrion, DB Energie GmbH</t>
  </si>
  <si>
    <t>Stadtwerke Saarbrücken AG / VSE Verteilnetz GmbH</t>
  </si>
  <si>
    <t>SVO</t>
  </si>
  <si>
    <t>SWM Infrastruktur GmbH</t>
  </si>
  <si>
    <t>TenneT TSO GmbH</t>
  </si>
  <si>
    <t>VW Kraftwerk GmbH</t>
  </si>
  <si>
    <t xml:space="preserve">WSW Netz GmbH </t>
  </si>
  <si>
    <t>Netz Veltheim GmbH</t>
  </si>
  <si>
    <t>ED Netze GmbH</t>
  </si>
  <si>
    <t>DB Energie GmbH</t>
  </si>
  <si>
    <t>TIWAG-Netz AG/APG bzw. Tennet</t>
  </si>
  <si>
    <t>BIGGE ENERGIE GmbH &amp; Co. KG</t>
  </si>
  <si>
    <t>Amprion/Transnet BW</t>
  </si>
  <si>
    <t>Wacker-intern</t>
  </si>
  <si>
    <t>Bayernwerk AG/DB Energie GmbH</t>
  </si>
  <si>
    <t>APG/Bayernwerk AG</t>
  </si>
  <si>
    <t>KEVAG Verteilnetz GmbH</t>
  </si>
  <si>
    <t>TIWAG-Netz AG/APG/TenneT</t>
  </si>
  <si>
    <t>ENSO Netz GmbH</t>
  </si>
  <si>
    <t>TIWAG-Netz AG/APG bzw. Amprion</t>
  </si>
  <si>
    <t>AlzChem AG</t>
  </si>
  <si>
    <t>HSN Magdeburg GmbH</t>
  </si>
  <si>
    <t>inetz GmbH</t>
  </si>
  <si>
    <t>Dessauer Stromversorgung GmbH</t>
  </si>
  <si>
    <t xml:space="preserve">Leitungspartner GmbH </t>
  </si>
  <si>
    <t>Netzgesellschaft Frankfurt (Oder) mbH</t>
  </si>
  <si>
    <t>Stadtwerke Jülich GmbH</t>
  </si>
  <si>
    <t xml:space="preserve">Rheinische NETZGesellschaft mbH </t>
  </si>
  <si>
    <t>50Hertz Transmission GmbH/DB Energie GmbH</t>
  </si>
  <si>
    <t>MitNetz</t>
  </si>
  <si>
    <t>Stadtwerke Augsburg</t>
  </si>
  <si>
    <t>Netze Augsburg GmbH</t>
  </si>
  <si>
    <t>SWB Netz GmbH</t>
  </si>
  <si>
    <t>Stadtwerke Bochum Netz GmbH</t>
  </si>
  <si>
    <t>Bonn Netz GmbH</t>
  </si>
  <si>
    <t>EON</t>
  </si>
  <si>
    <t>Wesernetz</t>
  </si>
  <si>
    <t>e-netz Südhessen GmbH &amp; Co. KG</t>
  </si>
  <si>
    <t xml:space="preserve">DREWAG NETZ GmbH </t>
  </si>
  <si>
    <t>Netzgesellschaft Düsseldorf mbH</t>
  </si>
  <si>
    <t xml:space="preserve">Netzgesellschaft Düsseldorf mbH </t>
  </si>
  <si>
    <t>Netzgesellschaft Düssseldorf mbH</t>
  </si>
  <si>
    <t xml:space="preserve">TEN Thüringer Energienetze GmbH </t>
  </si>
  <si>
    <t>SWE Netz GmbH (Erfurt)</t>
  </si>
  <si>
    <t xml:space="preserve">bnNETZE GmbH </t>
  </si>
  <si>
    <t>bnNETZE GmbH</t>
  </si>
  <si>
    <t>OsthessenNetz GmbH</t>
  </si>
  <si>
    <t xml:space="preserve">GeraNetz GmbH </t>
  </si>
  <si>
    <t xml:space="preserve">EnergieNetz Mitte GmbH </t>
  </si>
  <si>
    <t>Stromversorgung Greifswald GmbH</t>
  </si>
  <si>
    <t>Energieversorgung Halle Netz GmbH</t>
  </si>
  <si>
    <t>Stadtwerke Heidelberg Netze GmbH</t>
  </si>
  <si>
    <t>Hellenstein-Energie-Logistik GmbH</t>
  </si>
  <si>
    <t>Städtische Werke Netz + Service GmbH</t>
  </si>
  <si>
    <t xml:space="preserve">Stadtwerke Kiel Netz GmbH </t>
  </si>
  <si>
    <t>Amprion GmbH / Rheinische Netzgesellschaft</t>
  </si>
  <si>
    <t>Netzgesellschaft Niederrhein GmbH</t>
  </si>
  <si>
    <t xml:space="preserve">SWK NETZE GmbH </t>
  </si>
  <si>
    <t>Netz Leipzig GmbH</t>
  </si>
  <si>
    <t>Stadtwerke Lemgo</t>
  </si>
  <si>
    <t>internes Netz</t>
  </si>
  <si>
    <t>Stadtwerke Mainz Netze GmbH</t>
  </si>
  <si>
    <t>Energienetze Bayern GmbH</t>
  </si>
  <si>
    <t>münsterNETZ GmbH</t>
  </si>
  <si>
    <t>E.DIS AG und Neubrandenburger Stadtwerke GmbH</t>
  </si>
  <si>
    <t>Main-Donau Netzgesellschaft</t>
  </si>
  <si>
    <t>N-ERGIE Netz GmbH</t>
  </si>
  <si>
    <t>Oberhausener Netzgesellschaft mbH</t>
  </si>
  <si>
    <t xml:space="preserve">Pfalzwerke Netzgesellschaft mbH </t>
  </si>
  <si>
    <t xml:space="preserve">Gemeindewerke Peißenberg </t>
  </si>
  <si>
    <t>Netzgesellschaft Potsdam GmbH</t>
  </si>
  <si>
    <t>Bayernwerke Netz GmbH</t>
  </si>
  <si>
    <t>Bayernwerk Natur</t>
  </si>
  <si>
    <t>FairNetz GmbH</t>
  </si>
  <si>
    <t xml:space="preserve">ED Netze GmbH </t>
  </si>
  <si>
    <t>Stadtwerke Rosenheim Netze GmbH</t>
  </si>
  <si>
    <t>Stadtwerke Rostock Netzgesellschaft mbH</t>
  </si>
  <si>
    <t>EnR Energienetze Rudolstadt GmbH</t>
  </si>
  <si>
    <t>Stadtwerke Mainz Netze GmbH (dienstleistend)</t>
  </si>
  <si>
    <t>Stadtwerke Saarbrücken AG</t>
  </si>
  <si>
    <t xml:space="preserve">Netzgesellschaft Schwerin mbH </t>
  </si>
  <si>
    <t>SSW Netz GmbH</t>
  </si>
  <si>
    <t>Dow Werksnetz</t>
  </si>
  <si>
    <t>Stadtwerke Stendal</t>
  </si>
  <si>
    <t>Stadtwerke Suhl/Zella-Mehlis Netz GmbH</t>
  </si>
  <si>
    <t xml:space="preserve">Westnetz GmbH </t>
  </si>
  <si>
    <t xml:space="preserve">Stadtwerke Witzenhausen GmbH </t>
  </si>
  <si>
    <t>Pfalzwerke Netz AG</t>
  </si>
  <si>
    <t>EWR Netz GmbH</t>
  </si>
  <si>
    <t>Mainfranken Netze GmbH</t>
  </si>
  <si>
    <t>Netzdienste Main</t>
  </si>
  <si>
    <t xml:space="preserve">Bonn Netz GmbH </t>
  </si>
  <si>
    <t>Transnet BW GmbH/DB Energie GmbH</t>
  </si>
  <si>
    <t>Werksnetz Schleswig-Holstein Netz AG</t>
  </si>
  <si>
    <t>Vereinigte Wertach Elektrizitätswerke GmbH</t>
  </si>
  <si>
    <t>Schleswig-Holstein Netz AG</t>
  </si>
  <si>
    <t xml:space="preserve">AllgäuNetz GmbH &amp; Co. KG </t>
  </si>
  <si>
    <t>tkSE AG</t>
  </si>
  <si>
    <t>STEAG Netz GmbH</t>
  </si>
  <si>
    <t>WEMAG Netz GmbH</t>
  </si>
  <si>
    <t>ThyssenKrupp AG</t>
  </si>
  <si>
    <t xml:space="preserve">Schleswig-Holstein Netz AG </t>
  </si>
  <si>
    <t xml:space="preserve">Hertener Stadtwerke GmbH </t>
  </si>
  <si>
    <t xml:space="preserve">InfraServ GmbH &amp; Co. Knapsack KG </t>
  </si>
  <si>
    <t>Stadtwerke Ingolstadt Netze GmbH</t>
  </si>
  <si>
    <t xml:space="preserve">Stadtwerke Iserlohn GmbH </t>
  </si>
  <si>
    <t>NGN Netzgesellschaft Niederrhein mbH</t>
  </si>
  <si>
    <t>Kommunale Netzgesellschaft Südwest mbH</t>
  </si>
  <si>
    <t>SWM Netze GmbH</t>
  </si>
  <si>
    <t xml:space="preserve">Netrion GmbH </t>
  </si>
  <si>
    <t>KEW Kommunale Energie- und Wasserversorgung AG</t>
  </si>
  <si>
    <t xml:space="preserve">Oberhausener Netzgesellschaft mbH </t>
  </si>
  <si>
    <t>ENO GmbH</t>
  </si>
  <si>
    <t>Stadtwerke Pirmasens Versorgungs GmbH</t>
  </si>
  <si>
    <t>Stadtwerke Schweinfurt GmbH</t>
  </si>
  <si>
    <t>Stadtwerke Wiesbaden Netz GmbH</t>
  </si>
  <si>
    <t>Rheinische Netzgesellschaft</t>
  </si>
  <si>
    <t>24/7 Netze GmbH</t>
  </si>
  <si>
    <t>Steag Power Saar GmbH</t>
  </si>
  <si>
    <t>List matching type: Single UBA power plant assigned to single BNetzA power plant</t>
  </si>
  <si>
    <t>List matching type: UBA capacity distributed proportionally to multiple BNetzA power plants</t>
  </si>
  <si>
    <t>List matching type: Multiple UBA capacities aggregated to single BNetzA power plant</t>
  </si>
  <si>
    <t>Zeilenbeschriftungen</t>
  </si>
  <si>
    <t>Gesamtergebnis</t>
  </si>
  <si>
    <t>Summe von capacity_net_bnetza</t>
  </si>
  <si>
    <t>PowerCapacity</t>
  </si>
  <si>
    <t>Unit</t>
  </si>
  <si>
    <t>Zone</t>
  </si>
  <si>
    <t>Technology</t>
  </si>
  <si>
    <t>Fuel</t>
  </si>
  <si>
    <t>Efficiency</t>
  </si>
  <si>
    <t>MinUpTime</t>
  </si>
  <si>
    <t>RampUpRate</t>
  </si>
  <si>
    <t>RampDownRate</t>
  </si>
  <si>
    <t>StartUpCost</t>
  </si>
  <si>
    <t>NoLoadCost</t>
  </si>
  <si>
    <t>OPSD</t>
  </si>
  <si>
    <t>SUN</t>
  </si>
  <si>
    <t>BIO</t>
  </si>
  <si>
    <t>GAS</t>
  </si>
  <si>
    <t>HRD</t>
  </si>
  <si>
    <t>LIG</t>
  </si>
  <si>
    <t>NUC</t>
  </si>
  <si>
    <t>OIL</t>
  </si>
  <si>
    <t>WAT</t>
  </si>
  <si>
    <t>WIN</t>
  </si>
  <si>
    <t>WST</t>
  </si>
  <si>
    <t>FUEL</t>
  </si>
  <si>
    <t>COMC</t>
  </si>
  <si>
    <t>HDAM</t>
  </si>
  <si>
    <t>HPHS</t>
  </si>
  <si>
    <t>HROR</t>
  </si>
  <si>
    <t>PHOT</t>
  </si>
  <si>
    <t>STUR</t>
  </si>
  <si>
    <t>WTOF</t>
  </si>
  <si>
    <t>WTON</t>
  </si>
  <si>
    <t>GTUR</t>
  </si>
  <si>
    <t>ICEN</t>
  </si>
  <si>
    <t>BEVS</t>
  </si>
  <si>
    <t>MinDownTime</t>
  </si>
  <si>
    <t>RampingCost</t>
  </si>
  <si>
    <t>PartLoadMin</t>
  </si>
  <si>
    <t>MinEfficiency</t>
  </si>
  <si>
    <t>StartUpTime</t>
  </si>
  <si>
    <t>CO2Intensity</t>
  </si>
  <si>
    <t>CHPType</t>
  </si>
  <si>
    <t>CHPPowerToHeat</t>
  </si>
  <si>
    <t>STOCapacity</t>
  </si>
  <si>
    <t>STOSelfDischarge</t>
  </si>
  <si>
    <t>STOMaxChargingPower</t>
  </si>
  <si>
    <t>STOChargingEfficiency</t>
  </si>
  <si>
    <t>KW Janschwalde</t>
  </si>
  <si>
    <t>KW Boxberg</t>
  </si>
  <si>
    <t>KW Lippendorf</t>
  </si>
  <si>
    <t>KW Moorburg</t>
  </si>
  <si>
    <t>KW Schwarze Pumpe</t>
  </si>
  <si>
    <t>PSW Goldisthal</t>
  </si>
  <si>
    <t>PSW Markersbach</t>
  </si>
  <si>
    <t>HKW Reuter West</t>
  </si>
  <si>
    <t>Kraftwerk Rostock</t>
  </si>
  <si>
    <t>Heizkraftwerk Mitte</t>
  </si>
  <si>
    <t>Industriekraftwerk PCK</t>
  </si>
  <si>
    <t>Windpark Baltic 1 and 2</t>
  </si>
  <si>
    <t>PSW Hohenwarte II</t>
  </si>
  <si>
    <t>HKW Tiefstack</t>
  </si>
  <si>
    <t>HKW Lichterfelde</t>
  </si>
  <si>
    <t>Heizkraftwerk Nossener Bruecke</t>
  </si>
  <si>
    <t>Brunsb??ttel</t>
  </si>
  <si>
    <t>HKW Wedel</t>
  </si>
  <si>
    <t>HKW Nord 2</t>
  </si>
  <si>
    <t>HKW Klingenberg</t>
  </si>
  <si>
    <t>HKW Reuter</t>
  </si>
  <si>
    <t>PSW Geesthacht</t>
  </si>
  <si>
    <t>Vorarlberger Illwerke AG</t>
  </si>
  <si>
    <t>Kernkraftwerk Philippsburg</t>
  </si>
  <si>
    <t>Rheinhafen-Dampfkraftwerk Karlsruhe</t>
  </si>
  <si>
    <t>Kernkraftwerk Neckarwestheim</t>
  </si>
  <si>
    <t>HKW Altbach/Deizisau</t>
  </si>
  <si>
    <t>Schluchseewerk AG 1</t>
  </si>
  <si>
    <t>Rheinhafen-Dampfkraftwerk Karlsruhe 2</t>
  </si>
  <si>
    <t>Schluchseewerk AG 2</t>
  </si>
  <si>
    <t>Schluchseewerk AG 3</t>
  </si>
  <si>
    <t>Heizkraftwerk Stuttgart-Manster</t>
  </si>
  <si>
    <t>KW Rheinfelden DE</t>
  </si>
  <si>
    <t>Franken I</t>
  </si>
  <si>
    <t>KW Mehrum (KWM)</t>
  </si>
  <si>
    <t>Waldeck II</t>
  </si>
  <si>
    <t>Kraftwerk Zolling</t>
  </si>
  <si>
    <t>Sued GuD2</t>
  </si>
  <si>
    <t>Global Tech I</t>
  </si>
  <si>
    <t>Kraftwerk Buschhaus</t>
  </si>
  <si>
    <t>Kraftwerk Farge</t>
  </si>
  <si>
    <t>Borkum Riffgrund I</t>
  </si>
  <si>
    <t>Sued GuD1</t>
  </si>
  <si>
    <t>KW Kahtai</t>
  </si>
  <si>
    <t>OWP Butendiek</t>
  </si>
  <si>
    <t>DanTysk</t>
  </si>
  <si>
    <t>Offshore Windpark</t>
  </si>
  <si>
    <t>Amrumbank West</t>
  </si>
  <si>
    <t>GKW Hannover (GKH)</t>
  </si>
  <si>
    <t>Heizkraftwerk Linden (GKL)</t>
  </si>
  <si>
    <t>PSW Erzhausen</t>
  </si>
  <si>
    <t>Kraftwerk HKW West</t>
  </si>
  <si>
    <t>Windpark Trianel Borkum West</t>
  </si>
  <si>
    <t>Gemeinschaftskraftwerk Burghausen</t>
  </si>
  <si>
    <t>KW Mittelsbueren</t>
  </si>
  <si>
    <t>Windpark Havelland</t>
  </si>
  <si>
    <t>HKW Nord 1</t>
  </si>
  <si>
    <t>Offshore-Windpark RIFFGAT</t>
  </si>
  <si>
    <t>KW Herrenhausen (KWH)</t>
  </si>
  <si>
    <t>Niederau??em</t>
  </si>
  <si>
    <t>Emsland 1</t>
  </si>
  <si>
    <t>Kraftwerk Voerde</t>
  </si>
  <si>
    <t>Emsland 2</t>
  </si>
  <si>
    <t>Walsum</t>
  </si>
  <si>
    <t>Kraftwerk Lausward</t>
  </si>
  <si>
    <t>Schluchsee</t>
  </si>
  <si>
    <t>HKW Niehl</t>
  </si>
  <si>
    <t>KW Hamm-Uentrop</t>
  </si>
  <si>
    <t>Ibbenbaren</t>
  </si>
  <si>
    <t>KW Mainz-Wiesbaden</t>
  </si>
  <si>
    <t>Knapsack 1</t>
  </si>
  <si>
    <t>KW Lanen</t>
  </si>
  <si>
    <t>GK-West</t>
  </si>
  <si>
    <t>GuD Dormagen</t>
  </si>
  <si>
    <t>Luenen</t>
  </si>
  <si>
    <t>Knapsack 2</t>
  </si>
  <si>
    <t>HERDECKE</t>
  </si>
  <si>
    <t>GuD Ludwigshafen Mitte</t>
  </si>
  <si>
    <t>Voelklingen</t>
  </si>
  <si>
    <t>Kaunertal (TIWAG)</t>
  </si>
  <si>
    <t>Elverlingsen</t>
  </si>
  <si>
    <t>RUHRORT-KW</t>
  </si>
  <si>
    <t>GuD Ludwigshafen Sad</t>
  </si>
  <si>
    <t>HKW III</t>
  </si>
  <si>
    <t>Hagen-Kabel</t>
  </si>
  <si>
    <t>Kraftwerk Ramerbracke</t>
  </si>
  <si>
    <t>DispaSET PHOT_DE</t>
  </si>
  <si>
    <t>DispaSET WindOn_DE</t>
  </si>
  <si>
    <t>DispaSET Biomass_DE</t>
  </si>
  <si>
    <t>DispaSET FossilBrownCoal_DE</t>
  </si>
  <si>
    <t>DispaSET FossilGas_DE</t>
  </si>
  <si>
    <t>DispaSET FossilHardCoal_DE</t>
  </si>
  <si>
    <t>DispaSET FossilOil_DE</t>
  </si>
  <si>
    <t>DispaSET HydroRiver_DE</t>
  </si>
  <si>
    <t>DispaSET Waste_DE</t>
  </si>
  <si>
    <t>DispaSET FossilGas_DE2</t>
  </si>
  <si>
    <t>Summe von PowerCapacity</t>
  </si>
  <si>
    <t>HelpRow</t>
  </si>
  <si>
    <t>Mittelwert von RampDownRate</t>
  </si>
  <si>
    <t>Mittelwert von RampUpRate2</t>
  </si>
  <si>
    <t>COMC    0.014923</t>
  </si>
  <si>
    <t>HDAM    0.333952</t>
  </si>
  <si>
    <t>HPHS    0.501493</t>
  </si>
  <si>
    <t>HROR    0.234729</t>
  </si>
  <si>
    <t>PHOT    0.023080</t>
  </si>
  <si>
    <t>STUR    0.004631</t>
  </si>
  <si>
    <t>WTOF    0.501393</t>
  </si>
  <si>
    <t>WTON    0.006761</t>
  </si>
  <si>
    <t>Gas</t>
  </si>
  <si>
    <t>RampUpRate_Battery</t>
  </si>
  <si>
    <t>RampDownRate_Battery</t>
  </si>
  <si>
    <t>Var von MinUpTime</t>
  </si>
  <si>
    <t>Tech</t>
  </si>
  <si>
    <t>Summe von Efficiency</t>
  </si>
  <si>
    <t/>
  </si>
  <si>
    <t>Mittelwert von MinUpTime</t>
  </si>
  <si>
    <t>Mittelwert von MinDownTime</t>
  </si>
  <si>
    <t>NaN</t>
  </si>
  <si>
    <t>Nicht berücksichtigt</t>
  </si>
  <si>
    <t>Kraftwerksnummer Bundesnetzagentur</t>
  </si>
  <si>
    <t>Unternehmen</t>
  </si>
  <si>
    <t>Kraftwerksname</t>
  </si>
  <si>
    <t>PLZ
(Standort Kraftwerk)</t>
  </si>
  <si>
    <t>Ort
(Standort Kraftwerk)</t>
  </si>
  <si>
    <t>Straße und Hausnummer (Standort Kraftwerk)</t>
  </si>
  <si>
    <t>Bundesland</t>
  </si>
  <si>
    <t>Blockname</t>
  </si>
  <si>
    <t>Aufnahme der kommerziellen Stromerzeugung der derzeit in Betrieb befindlichen Erzeugungseinheit
(Jahr)</t>
  </si>
  <si>
    <t>Kraftwerksstatus 
(in Betrieb/
vorläufig stillgelegt/
saisonale Konservierung
Netzreserve/ Sicherheitsbereitschaft/
Sonderfall)</t>
  </si>
  <si>
    <t>Energieträger</t>
  </si>
  <si>
    <t>Spezifizierung "Mehrere Energieträger" und "Sonstige Energieträger" - Hauptbrennstoff</t>
  </si>
  <si>
    <t>Spezifizierung "Mehrere Energieträger" - Zusatz- / Ersatzbrennstoffe</t>
  </si>
  <si>
    <t>Auswertung
Energieträger (Zuordnung zu einem Hauptenergieträger bei Mehreren Energieträgern)</t>
  </si>
  <si>
    <t>Vergütungsfähig nach EEG
(ja/nein)</t>
  </si>
  <si>
    <t>Wärmeauskopplung (KWK)
(ja/nein)</t>
  </si>
  <si>
    <t>Netto-Nennleistung (elektrische Wirkleistung) in MW</t>
  </si>
  <si>
    <t>Bezeichnung Verknüpfungspunkt (Schaltanlage) mit dem Stromnetz der Allgemeinen Versorgung gemäß Netzbetreiber</t>
  </si>
  <si>
    <t>Netz- oder Umspannebene des Anschlusses in kV</t>
  </si>
  <si>
    <t>Name Stromnetzbetreiber</t>
  </si>
  <si>
    <t>BNA0001</t>
  </si>
  <si>
    <t>Aachen</t>
  </si>
  <si>
    <t>in Betrieb</t>
  </si>
  <si>
    <t>Windenergie (Onshore-Anlage)</t>
  </si>
  <si>
    <t>Ja</t>
  </si>
  <si>
    <t>INFRAWEST GmbH</t>
  </si>
  <si>
    <t>BNA1011</t>
  </si>
  <si>
    <t>Breeze Three Energy GmbH &amp; Co. KG</t>
  </si>
  <si>
    <t>Windpark Waldhausen</t>
  </si>
  <si>
    <t>Aalen</t>
  </si>
  <si>
    <t>Nein</t>
  </si>
  <si>
    <t>DE0010107343300000000000000287689 &amp; DE 0010107343300000000000000690</t>
  </si>
  <si>
    <t>Netzgesellschaft Ostwürttemberg DonauRies GmbH</t>
  </si>
  <si>
    <t>BNA0002</t>
  </si>
  <si>
    <t>ecoJoule construct GmbH</t>
  </si>
  <si>
    <t>Achim</t>
  </si>
  <si>
    <t>BNA0003</t>
  </si>
  <si>
    <t>Sendenhorster Windenergie GmbH &amp; Co. KG</t>
  </si>
  <si>
    <t>Ahlen</t>
  </si>
  <si>
    <t>Stadtwerke Ahlen Netz GmbH</t>
  </si>
  <si>
    <t>BNA1099</t>
  </si>
  <si>
    <t>Breloh Windenergie GmbH und Co. KG</t>
  </si>
  <si>
    <t>11 Windkraftanlagen</t>
  </si>
  <si>
    <t xml:space="preserve">Halene - Kampen </t>
  </si>
  <si>
    <t>11 Windkraftanlagen 2,3 MW</t>
  </si>
  <si>
    <t>Umspannwerk Rosendahl, Ahlen</t>
  </si>
  <si>
    <t>BNA0004</t>
  </si>
  <si>
    <t>Windpark Ahlerstedt GmbH &amp; Co. KG</t>
  </si>
  <si>
    <t>Ahlerstedt</t>
  </si>
  <si>
    <t>Vorläufig Stillgelegt (mit StA)</t>
  </si>
  <si>
    <t>Erdgas</t>
  </si>
  <si>
    <t>BNA1344</t>
  </si>
  <si>
    <t>Mehrower Weg 1, Anl. 2</t>
  </si>
  <si>
    <t>Solare Strahlungsenergie</t>
  </si>
  <si>
    <t>BNA1804</t>
  </si>
  <si>
    <t>Steife Brise</t>
  </si>
  <si>
    <t>Ahrenviöl</t>
  </si>
  <si>
    <t>91/2</t>
  </si>
  <si>
    <t>BNA0009</t>
  </si>
  <si>
    <t>Erste Buergerwindp. Ahrenvioel Ahrenvioelfeld GmbH &amp; Co. KG</t>
  </si>
  <si>
    <t>Ahrenviölfeld</t>
  </si>
  <si>
    <t>Laufwasser</t>
  </si>
  <si>
    <t>Vorläufig Stillgelegt (ohne StA)</t>
  </si>
  <si>
    <t>Mineralölprodukte</t>
  </si>
  <si>
    <t>BNA0013</t>
  </si>
  <si>
    <t>Windpark Balkum-Thiene GmbH &amp; Co. KG</t>
  </si>
  <si>
    <t xml:space="preserve">Alfhausen </t>
  </si>
  <si>
    <t>BNA1762</t>
  </si>
  <si>
    <t>WP Alpenrod</t>
  </si>
  <si>
    <t>Alpenrod</t>
  </si>
  <si>
    <t>Flur 95 / Flurstück 7608/1</t>
  </si>
  <si>
    <t>BNA0014</t>
  </si>
  <si>
    <t>Dortmunder Energie- und Wasserversorgung GmbH</t>
  </si>
  <si>
    <t>Windpark Alsleben</t>
  </si>
  <si>
    <t>Alsleben (Saale)</t>
  </si>
  <si>
    <t>UW Klostermannsfeld / UW Schackstedt</t>
  </si>
  <si>
    <t>BNA1791</t>
  </si>
  <si>
    <t>Alt- Bennebek</t>
  </si>
  <si>
    <t>Alt Bennebek</t>
  </si>
  <si>
    <t>Gem. Alt Bennebek, Fl. 3, Flst. 32</t>
  </si>
  <si>
    <t>Mehrere Energieträger</t>
  </si>
  <si>
    <t>Steinkohle</t>
  </si>
  <si>
    <t>Netzreserve</t>
  </si>
  <si>
    <t>BNA1646</t>
  </si>
  <si>
    <t>WP Holtsee-Altenhof</t>
  </si>
  <si>
    <t>Altenhof</t>
  </si>
  <si>
    <t>Gemarkung Altenhof, Flur 7, Flurstück 4/1</t>
  </si>
  <si>
    <t>HS</t>
  </si>
  <si>
    <t>Holzhackschnitzel</t>
  </si>
  <si>
    <t>BNA1100</t>
  </si>
  <si>
    <t>ENGIE WP Portfolio 2 GmbH</t>
  </si>
  <si>
    <t>Windpark Alterkülz-Spesenroth</t>
  </si>
  <si>
    <t>Alterkülz-Spesenroth</t>
  </si>
  <si>
    <t>BNA0887e</t>
  </si>
  <si>
    <t>Windpark Altes Lager GmbH &amp; Co. KG</t>
  </si>
  <si>
    <t>Windpark Altes Lager</t>
  </si>
  <si>
    <t>Altes Lager</t>
  </si>
  <si>
    <t>nein</t>
  </si>
  <si>
    <t>BNA0023</t>
  </si>
  <si>
    <t>Altlüdersdorf</t>
  </si>
  <si>
    <t>BNA1679</t>
  </si>
  <si>
    <t>PV Wertachtal-Augsburg</t>
  </si>
  <si>
    <t>Amberg</t>
  </si>
  <si>
    <t>Gemarkung Amberg, Flurstück 1550</t>
  </si>
  <si>
    <t>In Betrieb</t>
  </si>
  <si>
    <t>UW Gennach</t>
  </si>
  <si>
    <t>Abfall</t>
  </si>
  <si>
    <t>BNA1101</t>
  </si>
  <si>
    <t>ÜST Anklam</t>
  </si>
  <si>
    <t>Demminer Landstrasse</t>
  </si>
  <si>
    <t>BNA1458</t>
  </si>
  <si>
    <t>Buchmann GmbH</t>
  </si>
  <si>
    <t>Annweiler</t>
  </si>
  <si>
    <t>Wasgaustraße 5</t>
  </si>
  <si>
    <t>Schweröl</t>
  </si>
  <si>
    <t>BNA0026</t>
  </si>
  <si>
    <t>Windpark Fehnland GmbH &amp; Co. KG Renditefonds</t>
  </si>
  <si>
    <t>Apen</t>
  </si>
  <si>
    <t>Ablauge aus Zellstoffproduktion, Rinde/Holzreste</t>
  </si>
  <si>
    <t>Heinzoel, Erdgas</t>
  </si>
  <si>
    <t>ja</t>
  </si>
  <si>
    <t>DE0075603959600000E00000000013559
DE0075603959600000E00000000013560
DE0075603959600000E00000000013561</t>
  </si>
  <si>
    <t>BNA0028a</t>
  </si>
  <si>
    <t>SachsenFonds GmbH &amp; Co. Windpark I KG</t>
  </si>
  <si>
    <t>UW Arneburg</t>
  </si>
  <si>
    <t>BNA0028b</t>
  </si>
  <si>
    <t>BNA0029</t>
  </si>
  <si>
    <t>ESK Solarenergie GmbH &amp; Co. KG</t>
  </si>
  <si>
    <t>Solarpark Petzenbach</t>
  </si>
  <si>
    <t>Arnstorf</t>
  </si>
  <si>
    <t>UW Arnstorf</t>
  </si>
  <si>
    <t>BNA0030</t>
  </si>
  <si>
    <t>e.disnatur Erneuerbare Energien GmbH</t>
  </si>
  <si>
    <t>Artern</t>
  </si>
  <si>
    <t>BNA1477</t>
  </si>
  <si>
    <t>PROKON Regenerative Energien GmbH</t>
  </si>
  <si>
    <t>WP Koßdorf</t>
  </si>
  <si>
    <t>Arzberg</t>
  </si>
  <si>
    <t>Elbstraße 1</t>
  </si>
  <si>
    <t>UW Arzberg</t>
  </si>
  <si>
    <t>BNA1732</t>
  </si>
  <si>
    <t>Windpark Korbersdorf-Seußen</t>
  </si>
  <si>
    <t>FlSt. 519, Gemarkung Korbersdorf-Seußen</t>
  </si>
  <si>
    <t>Biogas</t>
  </si>
  <si>
    <t>Diesel</t>
  </si>
  <si>
    <t>Speicherwasser (ohne Pumpspeicher)</t>
  </si>
  <si>
    <t>Heizöl</t>
  </si>
  <si>
    <t>BNA0034</t>
  </si>
  <si>
    <t>Bürgerwindpark Königsmoor GmbH &amp; Co KG</t>
  </si>
  <si>
    <t>Aurich</t>
  </si>
  <si>
    <t>BNA0035</t>
  </si>
  <si>
    <t>BNA0036</t>
  </si>
  <si>
    <t>Ausleben</t>
  </si>
  <si>
    <t>BNA0037</t>
  </si>
  <si>
    <t>BNA0038</t>
  </si>
  <si>
    <t>BNA1825</t>
  </si>
  <si>
    <t>Gode Wind 1 Offshore Wind Farm GmbH &amp; Co. OHG</t>
  </si>
  <si>
    <t>Gode Wind 1</t>
  </si>
  <si>
    <t>Nordsee</t>
  </si>
  <si>
    <t>AWZ</t>
  </si>
  <si>
    <t>Windenergie (Offshore-Anlage)</t>
  </si>
  <si>
    <t>DolWin Beta</t>
  </si>
  <si>
    <t>BNA1826</t>
  </si>
  <si>
    <t>Gode Wind 2 Offshore Wind Farm P/S GmbH &amp; Co. OHG</t>
  </si>
  <si>
    <t>Gode Wind 2</t>
  </si>
  <si>
    <t>BNA1563</t>
  </si>
  <si>
    <t>OWP Nordsee Ost</t>
  </si>
  <si>
    <t>AWZ, 33 km nördlich Helgoland</t>
  </si>
  <si>
    <t>2014 - 2015</t>
  </si>
  <si>
    <t>BNA1350</t>
  </si>
  <si>
    <t>Baasdorf</t>
  </si>
  <si>
    <t>Feldstraße 5</t>
  </si>
  <si>
    <t>BNA1710</t>
  </si>
  <si>
    <t>Windpark Lahn-Dill-Bergland-Mitte</t>
  </si>
  <si>
    <t>Bad Endbach</t>
  </si>
  <si>
    <t>Gemarkung Günterod, Flur 28, Flurstück 465/329</t>
  </si>
  <si>
    <t>BNA1610</t>
  </si>
  <si>
    <t>Windpark Hilsberg</t>
  </si>
  <si>
    <t>Bad Endbach  - Bottenhorn</t>
  </si>
  <si>
    <t>EnergieNetz Mitte GmbH</t>
  </si>
  <si>
    <t>BNA1593</t>
  </si>
  <si>
    <t>Windpark Bad Hersfeld Wehneberg</t>
  </si>
  <si>
    <t>Bad Hersfeld</t>
  </si>
  <si>
    <t>BNA1507</t>
  </si>
  <si>
    <t>Michelin Reifenwerke AG &amp; Co. KGaA 
Standort Bad Kreuznach</t>
  </si>
  <si>
    <t>Bad Kreuznach</t>
  </si>
  <si>
    <t>Michelinstr. 1</t>
  </si>
  <si>
    <t>BNA0043</t>
  </si>
  <si>
    <t>Erneuerbare Energien Verwaltungs GmbH Dresden</t>
  </si>
  <si>
    <t>Bad Langensalza</t>
  </si>
  <si>
    <t>UW Bad Langensalza Trafo 104</t>
  </si>
  <si>
    <t>BNA0044a</t>
  </si>
  <si>
    <t>ENERCON Windpark GmbH &amp; Co. Wiegleben KG</t>
  </si>
  <si>
    <t>Windpark Wiegleben</t>
  </si>
  <si>
    <t>BNA1484</t>
  </si>
  <si>
    <t>UW Langensalza II</t>
  </si>
  <si>
    <t>UW Bad Langensalza Trafo 105</t>
  </si>
  <si>
    <t>Pumpspeicher</t>
  </si>
  <si>
    <t>BNA0047</t>
  </si>
  <si>
    <t>EREM European Renewable Energy Management GmbH &amp; Co. 8.German Wind KG</t>
  </si>
  <si>
    <t>Bad Salzuflen</t>
  </si>
  <si>
    <t>EG</t>
  </si>
  <si>
    <t>HEL</t>
  </si>
  <si>
    <t>BNA0048</t>
  </si>
  <si>
    <t>InvestInvent 16. Windpark GmbH &amp; Co. KG</t>
  </si>
  <si>
    <t>Bad Soden-Salmünster</t>
  </si>
  <si>
    <t>BNA0049</t>
  </si>
  <si>
    <t>Windpark Büren GmbH &amp; Co. KG</t>
  </si>
  <si>
    <t>Bad Wünnenberg</t>
  </si>
  <si>
    <t>BNA1755</t>
  </si>
  <si>
    <t>Windpark Kittelbusch</t>
  </si>
  <si>
    <t>Gemarkung:Helmern; Flur 6; Flurstück: 1</t>
  </si>
  <si>
    <t>BNA1756</t>
  </si>
  <si>
    <t>Windpark Haaren-Leiberg IV (Erweiterung)</t>
  </si>
  <si>
    <t>Gemarkung: Leiberg; Flur: 5; Flurstück: 147</t>
  </si>
  <si>
    <t>BNA0050</t>
  </si>
  <si>
    <t>Badel</t>
  </si>
  <si>
    <t>BNA1521</t>
  </si>
  <si>
    <t>Solarkraftwerk Barderup</t>
  </si>
  <si>
    <t>Barderup</t>
  </si>
  <si>
    <t>UW Barderup Schaltfeld E01 am Mast 14 im Stromkreis Flensburg - Weding grün</t>
  </si>
  <si>
    <t>BNA0052</t>
  </si>
  <si>
    <t>Barleben</t>
  </si>
  <si>
    <t>BNA1661</t>
  </si>
  <si>
    <t>Bürgerwindpark Barlt Ost</t>
  </si>
  <si>
    <t>Barlt</t>
  </si>
  <si>
    <t>Flur 8 Flurstück 45/1</t>
  </si>
  <si>
    <t>BNA1790</t>
  </si>
  <si>
    <t>BBE Windpark GmbH &amp;Co. KG</t>
  </si>
  <si>
    <t>Gemarkung Barlt ,Flur 10, Flurstück14</t>
  </si>
  <si>
    <t>BNA0053</t>
  </si>
  <si>
    <t>Barsinghausen</t>
  </si>
  <si>
    <t>BNA0054</t>
  </si>
  <si>
    <t>RWE Innogy Brise Windparkbetriebsgesellschaft mbH</t>
  </si>
  <si>
    <t>Bartelsdorf</t>
  </si>
  <si>
    <t>UW Rotenburg</t>
  </si>
  <si>
    <t>BNA1390</t>
  </si>
  <si>
    <t>Solarparc AG</t>
  </si>
  <si>
    <t>Barth</t>
  </si>
  <si>
    <t>Flur 24, Flurstücke NN 61, NN 62, NN 63</t>
  </si>
  <si>
    <t>BNA1418</t>
  </si>
  <si>
    <t>an der L23 Flur:2/1,44,46/1,41/4,1/17,36/1</t>
  </si>
  <si>
    <t>Stadtwerke Barth GmbH</t>
  </si>
  <si>
    <t>Holz</t>
  </si>
  <si>
    <t>Holz;Gas</t>
  </si>
  <si>
    <t>BNA0057</t>
  </si>
  <si>
    <t>UW Basedow</t>
  </si>
  <si>
    <t>Basedow</t>
  </si>
  <si>
    <t>Gemarkung Klinkow, 
Flur 1, Flurstück 109</t>
  </si>
  <si>
    <t>Solar</t>
  </si>
  <si>
    <t>BNA0058</t>
  </si>
  <si>
    <t>BHT-Windpark GmbH &amp; Co. Hollwedel KG</t>
  </si>
  <si>
    <t>Bassum</t>
  </si>
  <si>
    <t>BNA1384</t>
  </si>
  <si>
    <t>Baumgarten</t>
  </si>
  <si>
    <t>Gemarkung Wendorf, Flur 1, Flurstücke 39/2 &amp; 45/3 &amp; 47</t>
  </si>
  <si>
    <t>BNA0060</t>
  </si>
  <si>
    <t>Breeze Two Energy GmbH &amp; Co. KG</t>
  </si>
  <si>
    <t xml:space="preserve">Bedburg </t>
  </si>
  <si>
    <t>BNA1623</t>
  </si>
  <si>
    <t>Windpark Königshovener Höhe</t>
  </si>
  <si>
    <t>Bedburg/Königshofen</t>
  </si>
  <si>
    <t>HöS</t>
  </si>
  <si>
    <t>BNA0061</t>
  </si>
  <si>
    <t>Beerfelde</t>
  </si>
  <si>
    <t>BNA0063</t>
  </si>
  <si>
    <t>Breeze Four Energy GmbH &amp; Co. KG</t>
  </si>
  <si>
    <t>Beeskow-Neuendorf</t>
  </si>
  <si>
    <t>UW Birkholz</t>
  </si>
  <si>
    <t>BNA1106</t>
  </si>
  <si>
    <t>Beeskow – Hufenfeld</t>
  </si>
  <si>
    <t>BNA1794</t>
  </si>
  <si>
    <t>BWP3 Behrendorf</t>
  </si>
  <si>
    <t>Behrendorf</t>
  </si>
  <si>
    <t>BNA1799</t>
  </si>
  <si>
    <t>WP Beidenfleth</t>
  </si>
  <si>
    <t>Beidenfleth</t>
  </si>
  <si>
    <t>BNA1596</t>
  </si>
  <si>
    <t>Windpark Beiersdorf-Freudenberg</t>
  </si>
  <si>
    <t>Beiersdorf-Freudenberg</t>
  </si>
  <si>
    <t>BNA1546</t>
  </si>
  <si>
    <t>STAWAG Energie GmbH</t>
  </si>
  <si>
    <t>Windpark Beltheim II</t>
  </si>
  <si>
    <t>Beltheim</t>
  </si>
  <si>
    <t>Lingerhahn</t>
  </si>
  <si>
    <t>20-30</t>
  </si>
  <si>
    <t>BNA1597</t>
  </si>
  <si>
    <t>Trianel Onshore Windkraftwerk Bendorf-Oersdorf GmbH &amp; Co. KG</t>
  </si>
  <si>
    <t>Windpark Bendorf-Oersdorf</t>
  </si>
  <si>
    <t>Bendorf-Oersdorf</t>
  </si>
  <si>
    <t>Fl. 6; FlSt. 80/1</t>
  </si>
  <si>
    <t>BNA1720</t>
  </si>
  <si>
    <t>Windpark Berg</t>
  </si>
  <si>
    <t>Berg</t>
  </si>
  <si>
    <t>BNA0064</t>
  </si>
  <si>
    <t>Windpark Berge-Kleeste GmbH &amp; Co. KG</t>
  </si>
  <si>
    <t>Windpark Berge / Kleeste</t>
  </si>
  <si>
    <t>Berge</t>
  </si>
  <si>
    <t>HöS/HS</t>
  </si>
  <si>
    <t>Braunkohle</t>
  </si>
  <si>
    <t>BNA1107</t>
  </si>
  <si>
    <t>Bergholz</t>
  </si>
  <si>
    <t>UW Löcknitz</t>
  </si>
  <si>
    <t>Dampf aus Müllverbrennungsanlage</t>
  </si>
  <si>
    <t>Erdgas, Mineralöl</t>
  </si>
  <si>
    <t>Mineralöl</t>
  </si>
  <si>
    <t>leichtes Heizöl  EL</t>
  </si>
  <si>
    <t>BNA1599</t>
  </si>
  <si>
    <t>Windpark Bernitt</t>
  </si>
  <si>
    <t>Bernitt</t>
  </si>
  <si>
    <t>BNA0089</t>
  </si>
  <si>
    <t>Erzeugergemeinschaft Dittersbach GbR</t>
  </si>
  <si>
    <t>Bernstadt a. d. Eigen</t>
  </si>
  <si>
    <t>ENERTRAG Netz GmbH 
(UW Bertikow)</t>
  </si>
  <si>
    <t>BNA1296</t>
  </si>
  <si>
    <t>Enercon Windpark GmbH &amp; Co. Bertkow II KG</t>
  </si>
  <si>
    <t>Windpark Bertkow II</t>
  </si>
  <si>
    <t>Bertkow</t>
  </si>
  <si>
    <t>UW Ellingen</t>
  </si>
  <si>
    <t>BNA1297</t>
  </si>
  <si>
    <t>Enercon Windpark GmbH &amp; Co. Bertkow KG</t>
  </si>
  <si>
    <t>Windpark Bertkow</t>
  </si>
  <si>
    <t>UW Arneburg, Schaltfeld J02</t>
  </si>
  <si>
    <t>BNA0092</t>
  </si>
  <si>
    <t>Windpark GmbH &amp; Co. Weserbrise KG</t>
  </si>
  <si>
    <t>Windpark Holste / Ringstedt</t>
  </si>
  <si>
    <t>Beverstedt</t>
  </si>
  <si>
    <t>Stubbener Landstr. 1, 27616 Beverstedt</t>
  </si>
  <si>
    <t>BNA1693</t>
  </si>
  <si>
    <t>Windpark Appeln</t>
  </si>
  <si>
    <t>BNA1700</t>
  </si>
  <si>
    <t>Windpark Lunestedt-Heerstedt</t>
  </si>
  <si>
    <t>45 und 46</t>
  </si>
  <si>
    <t>Sonstige Speichertechnologien</t>
  </si>
  <si>
    <t xml:space="preserve">Sonstige Energieträger
(nicht erneuerbar) </t>
  </si>
  <si>
    <t>Abfall, biologisch abbaubarer Anteil von Abfällen aus Haushalten und Industrie</t>
  </si>
  <si>
    <t>Sonderfall</t>
  </si>
  <si>
    <t>Erdgas L</t>
  </si>
  <si>
    <t>Heizöl el</t>
  </si>
  <si>
    <t>BNA0102</t>
  </si>
  <si>
    <t>UWB Umspannwerk Betriebsgesellschaft Biere mbH,  
UWB Umspannwerk Betriebsgesellschaft Borne mbH</t>
  </si>
  <si>
    <t>Windparks Biere und Borne</t>
  </si>
  <si>
    <t>Biere</t>
  </si>
  <si>
    <t>UW Biere und UW Biere West</t>
  </si>
  <si>
    <t>BNA1460</t>
  </si>
  <si>
    <t>BKW Deutschland GmbH</t>
  </si>
  <si>
    <t>BKW Bippen Wind GmbH</t>
  </si>
  <si>
    <t>Bippen</t>
  </si>
  <si>
    <t>DE 000181 49584 00000000000000592034</t>
  </si>
  <si>
    <t>Waldrestholz</t>
  </si>
  <si>
    <t>BNA0104</t>
  </si>
  <si>
    <t>Bau- und Umwelttechnik Gesellschaft für ökologisches Investment mbH &amp; Co.Windwelt KG</t>
  </si>
  <si>
    <t>Bischofswerda</t>
  </si>
  <si>
    <t>BNA1773</t>
  </si>
  <si>
    <t>Windpark Dobberkau II</t>
  </si>
  <si>
    <t>Bismark (Altmark)</t>
  </si>
  <si>
    <t>Gemarkung Dobberkau, Flur 2, Flurstück 52/1</t>
  </si>
  <si>
    <t>Heizöl L</t>
  </si>
  <si>
    <t>BNA0106</t>
  </si>
  <si>
    <t>Zellstoff- und Papierfabrik Rosenthal GmbH</t>
  </si>
  <si>
    <t>Blankenstein</t>
  </si>
  <si>
    <t>Hauptstraße 16</t>
  </si>
  <si>
    <t>Umspannwerk</t>
  </si>
  <si>
    <t>BNA0107</t>
  </si>
  <si>
    <t>Neue GHF Bliesdorf-Ketzin GmbH &amp; Co. KG</t>
  </si>
  <si>
    <t>Bliesdorf</t>
  </si>
  <si>
    <t xml:space="preserve">UW Bliesdorf </t>
  </si>
  <si>
    <t>BNA1455</t>
  </si>
  <si>
    <t>Momentum Gruppen A/S
 K/S Windpartner 26 /
Itec International</t>
  </si>
  <si>
    <t>Windpark Sitten</t>
  </si>
  <si>
    <t>Blockwitz / OT Sitten</t>
  </si>
  <si>
    <t>UW Blockwitz</t>
  </si>
  <si>
    <t>BNA1109</t>
  </si>
  <si>
    <t>UW Raguhn</t>
  </si>
  <si>
    <t>Bobbau</t>
  </si>
  <si>
    <t>Gemarkung Bobbau, 
Flur 6, Flurstück 11</t>
  </si>
  <si>
    <t>BNA0109</t>
  </si>
  <si>
    <t>CaSa Energy GmbH</t>
  </si>
  <si>
    <t>Bocholt</t>
  </si>
  <si>
    <t>Bocholter Energie- und Wasserversorgung GmbH</t>
  </si>
  <si>
    <t>BNA0112</t>
  </si>
  <si>
    <t>Windpark Bockelwitz</t>
  </si>
  <si>
    <t>Bockelwitz</t>
  </si>
  <si>
    <t>DE0009990470300000E10000601000001</t>
  </si>
  <si>
    <t>BNA0113</t>
  </si>
  <si>
    <t>Bockenem</t>
  </si>
  <si>
    <t>BNA0114</t>
  </si>
  <si>
    <t>Windpark Hiddels GmbH &amp; Co. Betriebs KG</t>
  </si>
  <si>
    <t>Bockhorn</t>
  </si>
  <si>
    <t>BNA1600</t>
  </si>
  <si>
    <t>Windpark Bohmstedt GmbH &amp; Co. KG</t>
  </si>
  <si>
    <t>Bohmstedt</t>
  </si>
  <si>
    <t>Neuacker, Flur 3, Flurstück 92</t>
  </si>
  <si>
    <t>MS/NS</t>
  </si>
  <si>
    <t>BNA1622</t>
  </si>
  <si>
    <t>Windpark Kohlenbek</t>
  </si>
  <si>
    <t>Bokelrehm</t>
  </si>
  <si>
    <t>Industriepark Walsrode, 
August-Wolff-Str. 13</t>
  </si>
  <si>
    <t>BNA0119</t>
  </si>
  <si>
    <t>Mönikes Energie GmbH &amp; Co. KG</t>
  </si>
  <si>
    <t>Borchen</t>
  </si>
  <si>
    <t>BNA0120</t>
  </si>
  <si>
    <t>H &amp; P Windkraft GmbH &amp; Co. KG</t>
  </si>
  <si>
    <t>BNA0121</t>
  </si>
  <si>
    <t>Borchers Biomassekraftwerk GmbH</t>
  </si>
  <si>
    <t>Borken</t>
  </si>
  <si>
    <t>BNA1317</t>
  </si>
  <si>
    <t>Theolia Naturenergien GmbH</t>
  </si>
  <si>
    <t>Windpark Bornstedt-Holdenstedt</t>
  </si>
  <si>
    <t>Bornstedt</t>
  </si>
  <si>
    <t>UW Beyernaumburg</t>
  </si>
  <si>
    <t>BNA1625</t>
  </si>
  <si>
    <t>Windpark Kündelmoor</t>
  </si>
  <si>
    <t>Bösel</t>
  </si>
  <si>
    <t>BNA1669</t>
  </si>
  <si>
    <t>Windpark Osterrade</t>
  </si>
  <si>
    <t>Bovenau</t>
  </si>
  <si>
    <t>BNA0125</t>
  </si>
  <si>
    <t>Wind 100 GmbH &amp; Co.KG</t>
  </si>
  <si>
    <t>BNA0720</t>
  </si>
  <si>
    <t>Windpark Vogelsberg</t>
  </si>
  <si>
    <t>Brachttal-Streitberg</t>
  </si>
  <si>
    <t>UW Wächstersbach</t>
  </si>
  <si>
    <t>Kreiswerke Main-Kinzig GmbH</t>
  </si>
  <si>
    <t>BNA0126</t>
  </si>
  <si>
    <t xml:space="preserve">Windpark Braderup GmbH &amp; Co.KG </t>
  </si>
  <si>
    <t>Braderup</t>
  </si>
  <si>
    <t>BNA0127</t>
  </si>
  <si>
    <t>Windpark Brake GmbH &amp; Co KG Renditefonds</t>
  </si>
  <si>
    <t>Brake</t>
  </si>
  <si>
    <t>BNA0128</t>
  </si>
  <si>
    <t>FWE Windpark Wittstedt K/S 
c/o ESSEX INVEST A/S</t>
  </si>
  <si>
    <t>Bramstedt</t>
  </si>
  <si>
    <t>BNA0131</t>
  </si>
  <si>
    <t>BNA0132</t>
  </si>
  <si>
    <t>SachsenFonds Solar II GmbH &amp; Co. KG</t>
  </si>
  <si>
    <t>Waldpolenz Energiepark FF 2</t>
  </si>
  <si>
    <t>Brandis</t>
  </si>
  <si>
    <t>BNA0133</t>
  </si>
  <si>
    <t>SachsenFonds Solar III GmbH &amp; Co. KG</t>
  </si>
  <si>
    <t>Waldpolenz Energiepark FF 3</t>
  </si>
  <si>
    <t>BNA0134</t>
  </si>
  <si>
    <t>SachsenFonds Solar I GmbH &amp; Co. KG</t>
  </si>
  <si>
    <t>Waldpolenz Energiepark FF 1</t>
  </si>
  <si>
    <t>Heizöl S</t>
  </si>
  <si>
    <t xml:space="preserve">Heizöl L </t>
  </si>
  <si>
    <t>BNA1113</t>
  </si>
  <si>
    <t>UW Roitzsch</t>
  </si>
  <si>
    <t>Brehna / Roitzsch</t>
  </si>
  <si>
    <t>Gemarkung Brehna / Roitzsch, 
an der Umgehungsstrasse</t>
  </si>
  <si>
    <t>BNA1640</t>
  </si>
  <si>
    <t>WP Bredstedt-Land</t>
  </si>
  <si>
    <t>Breklum</t>
  </si>
  <si>
    <t>BNA1654</t>
  </si>
  <si>
    <t>WPB</t>
  </si>
  <si>
    <t>BNA1655</t>
  </si>
  <si>
    <t>WPB II</t>
  </si>
  <si>
    <t>Öl</t>
  </si>
  <si>
    <t>andere Gase</t>
  </si>
  <si>
    <t>Gichtgas</t>
  </si>
  <si>
    <t>Klärschlamm, HSL, HEL</t>
  </si>
  <si>
    <t>BNA0148</t>
  </si>
  <si>
    <t>WindRAT Bremen GmbH &amp; Co.KG</t>
  </si>
  <si>
    <t>BNA0149</t>
  </si>
  <si>
    <t>swb Weserwind GmbH &amp; Co. KG</t>
  </si>
  <si>
    <t>BNA0150</t>
  </si>
  <si>
    <t>BNA1671</t>
  </si>
  <si>
    <t>Kronos Titan GmbH</t>
  </si>
  <si>
    <t>Uspannwerk Blexen</t>
  </si>
  <si>
    <t>110/6</t>
  </si>
  <si>
    <t>BNA0151</t>
  </si>
  <si>
    <t>Windpark Lehe</t>
  </si>
  <si>
    <t>DE0001072757600000000000000735747</t>
  </si>
  <si>
    <t>Wesernetz Bremerhaven GmbH &amp; Co. KG</t>
  </si>
  <si>
    <t>BNA0152a</t>
  </si>
  <si>
    <t>Windpark Speckenbüttel</t>
  </si>
  <si>
    <t>WEA 2</t>
  </si>
  <si>
    <t>DE00753827568WEAMULTIBRIDGRAUWVA2</t>
  </si>
  <si>
    <t>EUROGATE Technical Services GmbH</t>
  </si>
  <si>
    <t>BNA0152b</t>
  </si>
  <si>
    <t>WEA 1</t>
  </si>
  <si>
    <t>DE00753827568WEAMULTIBRIDGRAUWVA1</t>
  </si>
  <si>
    <t>BNA0153</t>
  </si>
  <si>
    <t>Windpark Altenbruch GmbH &amp; Co. Betriebs-KG</t>
  </si>
  <si>
    <t>Brest</t>
  </si>
  <si>
    <t>BNA0154</t>
  </si>
  <si>
    <t>Briesen OT Biegen</t>
  </si>
  <si>
    <t>BNA0155</t>
  </si>
  <si>
    <t>Briest</t>
  </si>
  <si>
    <t>BNA1309</t>
  </si>
  <si>
    <t>Windpark GmbH &amp; Co. Bröckel-Eicklingen KG</t>
  </si>
  <si>
    <t>Windpark Bröckel-Eicklingen</t>
  </si>
  <si>
    <t>Bröckel</t>
  </si>
  <si>
    <t>UW Hänigsen</t>
  </si>
  <si>
    <t>Kernenergie</t>
  </si>
  <si>
    <t>BNA0158</t>
  </si>
  <si>
    <t>Bruchhausen-Vilsen</t>
  </si>
  <si>
    <t>BNA0159</t>
  </si>
  <si>
    <t>BNA0165</t>
  </si>
  <si>
    <t>ERG Power Generation S.p.A.</t>
  </si>
  <si>
    <t>UW Ostermoor West</t>
  </si>
  <si>
    <t>BNA0166</t>
  </si>
  <si>
    <t xml:space="preserve">Windpark Brunsbüttel GmbH </t>
  </si>
  <si>
    <t>BNA0167</t>
  </si>
  <si>
    <t>BNA1782</t>
  </si>
  <si>
    <t>Brunsbüttel West Repowering</t>
  </si>
  <si>
    <t>Gemarkung Brunsbüttel, Flur 13, Flurstück 9</t>
  </si>
  <si>
    <t>BNA0168</t>
  </si>
  <si>
    <t>Windfarm Weimar GmbH &amp; Co.KG, 
RheinEnergieAG</t>
  </si>
  <si>
    <t>Windpark Weimar</t>
  </si>
  <si>
    <t>Bucha</t>
  </si>
  <si>
    <t>UW Coppanz</t>
  </si>
  <si>
    <t>BNA0169</t>
  </si>
  <si>
    <t>Biomasseheizkraftwerk Buchen GmbH</t>
  </si>
  <si>
    <t>Buchen</t>
  </si>
  <si>
    <t>Sansenhecken</t>
  </si>
  <si>
    <t>BNA0170</t>
  </si>
  <si>
    <t>EnBW Onshore Portfolio GmbH</t>
  </si>
  <si>
    <t>Windpark Buchholz</t>
  </si>
  <si>
    <t>Buchholz (Aller)</t>
  </si>
  <si>
    <t>Buchholz</t>
  </si>
  <si>
    <t>UW Marklendorf</t>
  </si>
  <si>
    <t>BNA1363</t>
  </si>
  <si>
    <t>Burg</t>
  </si>
  <si>
    <t>Burg, Flur 1 Flst. 56 u. Seidenwinkel, Flur 15 Flst. 116,117,118</t>
  </si>
  <si>
    <t>BNA0171</t>
  </si>
  <si>
    <t>Heizöl/EL</t>
  </si>
  <si>
    <t>BNA0175</t>
  </si>
  <si>
    <t>Edrifta GmbH &amp; Co. KG</t>
  </si>
  <si>
    <t>Busenwurth</t>
  </si>
  <si>
    <t>BNA1547</t>
  </si>
  <si>
    <t>Denker &amp; Wulf AG</t>
  </si>
  <si>
    <t>Windpark Büttel</t>
  </si>
  <si>
    <t>Büttel</t>
  </si>
  <si>
    <t>UW Büttel</t>
  </si>
  <si>
    <t>BNA1485</t>
  </si>
  <si>
    <t>UW Buttstädt Wind</t>
  </si>
  <si>
    <t>Buttstädt</t>
  </si>
  <si>
    <t>BNA1343</t>
  </si>
  <si>
    <t>Calau</t>
  </si>
  <si>
    <t>Laasower Weg</t>
  </si>
  <si>
    <t>BNA1603</t>
  </si>
  <si>
    <t>CEE Windpark Calau GmbH &amp; Co. KG</t>
  </si>
  <si>
    <t>Windpark Calau II D</t>
  </si>
  <si>
    <t xml:space="preserve">UW Sassleben </t>
  </si>
  <si>
    <t>BNA0176</t>
  </si>
  <si>
    <t>ACR Biokraftwerk Calbe Invest GmbH &amp; Co. KG</t>
  </si>
  <si>
    <t>Calbe</t>
  </si>
  <si>
    <t>BNA1767</t>
  </si>
  <si>
    <t>Windpark Naundorf</t>
  </si>
  <si>
    <t>Casabra</t>
  </si>
  <si>
    <t>Gemarkung Rochzahn, Flurstücknr. 123</t>
  </si>
  <si>
    <t>Heizöl EL</t>
  </si>
  <si>
    <t>Rohbraunkohle</t>
  </si>
  <si>
    <t>Ersatzbrennstoff, Erdgas (Zünd- und Stützgas)</t>
  </si>
  <si>
    <t>Ersatzbrennstoff, Erdgas (beide Stütz-/Zusatzenergieträger)</t>
  </si>
  <si>
    <t>Erdgas, Heizöl EL</t>
  </si>
  <si>
    <t>BNA1662</t>
  </si>
  <si>
    <t>PNE Wind AG</t>
  </si>
  <si>
    <t>Chransdorf-West</t>
  </si>
  <si>
    <t>Chransdorf</t>
  </si>
  <si>
    <t>BNA1122</t>
  </si>
  <si>
    <t>Christinendorf</t>
  </si>
  <si>
    <t>UW Christinendorf</t>
  </si>
  <si>
    <t>BNA0180</t>
  </si>
  <si>
    <t xml:space="preserve">Denker &amp; Wulf AG </t>
  </si>
  <si>
    <t>Cismar</t>
  </si>
  <si>
    <t>BNA0181</t>
  </si>
  <si>
    <t>Clenze</t>
  </si>
  <si>
    <t>BNA0182</t>
  </si>
  <si>
    <t>Coesfeld</t>
  </si>
  <si>
    <t>Stadtwerke Coesfeld GmbH</t>
  </si>
  <si>
    <t>BNA1123</t>
  </si>
  <si>
    <t>Windfarm Weimar GmbH &amp; Co. KG</t>
  </si>
  <si>
    <t>Weimar</t>
  </si>
  <si>
    <t>Coppanz</t>
  </si>
  <si>
    <t>UW</t>
  </si>
  <si>
    <t>BNA1663</t>
  </si>
  <si>
    <t>Coppenbrügge Hohnsen</t>
  </si>
  <si>
    <t>Coppenbrügge</t>
  </si>
  <si>
    <t>BNA1694</t>
  </si>
  <si>
    <t>Windpark Coppenbrügge</t>
  </si>
  <si>
    <t>Coppenbrügge, Flur 14, Flurstück 17</t>
  </si>
  <si>
    <t>Wirbelschichtbraunkohle</t>
  </si>
  <si>
    <t>Erdgas, Heizöl</t>
  </si>
  <si>
    <t>BNA1737</t>
  </si>
  <si>
    <t>Windpark Creglingen-Klosterwald</t>
  </si>
  <si>
    <t>Creglingen</t>
  </si>
  <si>
    <t>Flurstück 152 (Freudenbach)</t>
  </si>
  <si>
    <t>BNA0184</t>
  </si>
  <si>
    <t>PNE WIND AG</t>
  </si>
  <si>
    <t>Windpark Altenbruch II</t>
  </si>
  <si>
    <t>Cuxhaven-Altenbruch</t>
  </si>
  <si>
    <t>UW Altenbruch</t>
  </si>
  <si>
    <t>BNA1789</t>
  </si>
  <si>
    <t>Bürgerwindpark Dagebüll GmbH &amp; Co. KG</t>
  </si>
  <si>
    <t>Dagebüll</t>
  </si>
  <si>
    <t>Gemarkung Dagebüll, Flur 4, Flurstück 20,21</t>
  </si>
  <si>
    <t>BNA0185</t>
  </si>
  <si>
    <t>Windpark Dahlenburg GmbH &amp; Co. KG</t>
  </si>
  <si>
    <t>Dahlenburg</t>
  </si>
  <si>
    <t>UW Dahlenburg</t>
  </si>
  <si>
    <t>BNA1124</t>
  </si>
  <si>
    <t>saferay holding GmbH</t>
  </si>
  <si>
    <t>PVA Dallgow-Döberitz</t>
  </si>
  <si>
    <t>Dallgow-Döberitz</t>
  </si>
  <si>
    <t>Hamburger Chaussee</t>
  </si>
  <si>
    <t>UW Falkensee J08/J27</t>
  </si>
  <si>
    <t>BNA1604</t>
  </si>
  <si>
    <t>Windpark Dammfleth-Hochfeld</t>
  </si>
  <si>
    <t>Dammfleth</t>
  </si>
  <si>
    <t>Gemarkung Dammfleth, Flur 12, Flurstück 17/1</t>
  </si>
  <si>
    <t>leichtes Heizöl</t>
  </si>
  <si>
    <t>BNA0190</t>
  </si>
  <si>
    <t>Dauer</t>
  </si>
  <si>
    <t>UW Dauer</t>
  </si>
  <si>
    <t>BNA0191</t>
  </si>
  <si>
    <t>Danpower Energie Service GmbH</t>
  </si>
  <si>
    <t>Delitzsch</t>
  </si>
  <si>
    <t>TWD Netz GmbH</t>
  </si>
  <si>
    <t>BNA0192</t>
  </si>
  <si>
    <t>BKD Biokraftwerk Delitzsch GmbH</t>
  </si>
  <si>
    <t>BNA1376</t>
  </si>
  <si>
    <t>Carl-Friedrich-Benz-Straße</t>
  </si>
  <si>
    <t>Technische Werke Delitzsch GmbH</t>
  </si>
  <si>
    <t>BNA1394</t>
  </si>
  <si>
    <t>Carl-Friedrich-Benz-Str.</t>
  </si>
  <si>
    <t>Delitzsch Netz GmbH</t>
  </si>
  <si>
    <t>BNA0193</t>
  </si>
  <si>
    <t>Zweite Volkswind GmbH &amp; Co KG</t>
  </si>
  <si>
    <t>Delmenhorst</t>
  </si>
  <si>
    <t>BNA1338a</t>
  </si>
  <si>
    <t>WEA Windpark Walchum Verwaltungsgesellschaft mbH</t>
  </si>
  <si>
    <t>Windpark Walchum</t>
  </si>
  <si>
    <t>Dersum</t>
  </si>
  <si>
    <t>Mittelweg 6 w</t>
  </si>
  <si>
    <t>SA Dersum</t>
  </si>
  <si>
    <t>BNA1703</t>
  </si>
  <si>
    <t>Windpark Neudersum</t>
  </si>
  <si>
    <t>Gemarkung Neudersum, Flur 001, Flurstück 57</t>
  </si>
  <si>
    <t>Braunkohle, Erdgas</t>
  </si>
  <si>
    <t>BNA0195</t>
  </si>
  <si>
    <t>Windpark Nienhagen GmbH &amp; Co. KG</t>
  </si>
  <si>
    <t>Detmold</t>
  </si>
  <si>
    <t>Stadtwerke Detmold GmbH</t>
  </si>
  <si>
    <t>BNA1527</t>
  </si>
  <si>
    <t>Windparkbetriebsgesellschaft Adorf/Diemelsee mbH
c/o LENPower GmbH</t>
  </si>
  <si>
    <t>Windpark Adorf</t>
  </si>
  <si>
    <t>Diemelsee</t>
  </si>
  <si>
    <t>DE0073303443100000000000000124642</t>
  </si>
  <si>
    <t>Sonstige Energieträger</t>
  </si>
  <si>
    <t>Hochofengas</t>
  </si>
  <si>
    <t>Koksgas/ Erdgas</t>
  </si>
  <si>
    <t>BNA1724</t>
  </si>
  <si>
    <t>WP Dinkelsbühl-Wilburgstetten (ehemals WP Eichelberg)</t>
  </si>
  <si>
    <t>Dinkelsbühl</t>
  </si>
  <si>
    <t>Flurstück 205, Gemarkung Sinbronn</t>
  </si>
  <si>
    <t>BNA0197</t>
  </si>
  <si>
    <t>WP Höne Planungs- u. Betriebs GmbH &amp; Co.KG</t>
  </si>
  <si>
    <t>Dinklage</t>
  </si>
  <si>
    <t>BNA1761</t>
  </si>
  <si>
    <t>Windpark Dittelsheim-Heßloch II</t>
  </si>
  <si>
    <t>Dittelsheim-Heßloch</t>
  </si>
  <si>
    <t>Gemarkung Heßloch, Flur 10, Flurstück 53/1</t>
  </si>
  <si>
    <t>BNA0198</t>
  </si>
  <si>
    <t>Windpark Littdorf GmbH &amp; Co. KG</t>
  </si>
  <si>
    <t>Döbeln</t>
  </si>
  <si>
    <t>BNA1601</t>
  </si>
  <si>
    <t>Windpark Buchhainer Heide</t>
  </si>
  <si>
    <t>Doberlug-Kirchhain OT Buchhain</t>
  </si>
  <si>
    <t>BNA1641</t>
  </si>
  <si>
    <t>WP Dornum</t>
  </si>
  <si>
    <t>Dornum</t>
  </si>
  <si>
    <t>BNA0200</t>
  </si>
  <si>
    <t>DIF Windpark Heede GmbH &amp; Co.KG</t>
  </si>
  <si>
    <t>Dörpen</t>
  </si>
  <si>
    <t>BNA0201a</t>
  </si>
  <si>
    <t>UW Dörpum GmbH</t>
  </si>
  <si>
    <t>Windpark Dörpum GmbH &amp; Co. KG, 
Infrastrukturgesellschaft Windpark Norstedt GmbH,
BL Wind GmbH &amp; Co. KG,
Bürgerwindpark Bordelum III GmbH &amp; Co. KG</t>
  </si>
  <si>
    <t>Dörpum</t>
  </si>
  <si>
    <t>DE00722525821HRA0000DOERPUME00001, 
DE00722525821HRA0000DOERPUME00003, 
DE00722525821HRA0000DOERPUME00005</t>
  </si>
  <si>
    <t>BNA1488</t>
  </si>
  <si>
    <t>Deutsche Gasrußwerke GmbH &amp; Co. KG</t>
  </si>
  <si>
    <t>Weidenstr. 70-72</t>
  </si>
  <si>
    <t>1984 / 1989</t>
  </si>
  <si>
    <t>Restgas mit H2 und CO-Gehalt</t>
  </si>
  <si>
    <t>Werksinternes Schalthaus 3</t>
  </si>
  <si>
    <t>Dortmunder Netz GmbH</t>
  </si>
  <si>
    <t>BNA0204</t>
  </si>
  <si>
    <t>Windkraft Iserloy GmbH &amp; Co KG</t>
  </si>
  <si>
    <t>Dötlingen</t>
  </si>
  <si>
    <t>BNA0205</t>
  </si>
  <si>
    <t>Windpark Greifenhain GmbH &amp; Co. KG</t>
  </si>
  <si>
    <t>Drebkau, OT Casel</t>
  </si>
  <si>
    <t>DE0010810311600000000000000094454</t>
  </si>
  <si>
    <t>BNA1707</t>
  </si>
  <si>
    <t>WP Barnstorf</t>
  </si>
  <si>
    <t>Drentwede</t>
  </si>
  <si>
    <t>Flur 3 Stk. 52/2 Gem. Aldorf</t>
  </si>
  <si>
    <t>HKW Dresden-Nossener Brücke 
(3 GT + 1 DT, Sammelschiene)</t>
  </si>
  <si>
    <t>BNA0208</t>
  </si>
  <si>
    <t>Windfeld Drochtersen Netz- und Abrechnungs GbR</t>
  </si>
  <si>
    <t>Drochtersen</t>
  </si>
  <si>
    <t>BNA0209</t>
  </si>
  <si>
    <t>Umspannwerke Druxberge GmbH &amp; Co. KG 
c/o Windstrom GmbH</t>
  </si>
  <si>
    <t>Windpark Druxberge</t>
  </si>
  <si>
    <t>Druxberge</t>
  </si>
  <si>
    <t>UW Druxberge</t>
  </si>
  <si>
    <t>Hochofen-Gichtgas</t>
  </si>
  <si>
    <t>Heizöl, Biomasse</t>
  </si>
  <si>
    <t xml:space="preserve"> Kuppelprdukte der Stahl- und Kokserzeugung </t>
  </si>
  <si>
    <t>Kuppelprdukte der Stahl- und Kokserzeugung</t>
  </si>
  <si>
    <t>Erd-/Gicht-/Hochofengas</t>
  </si>
  <si>
    <t>Briketts</t>
  </si>
  <si>
    <t>Kurzfaserreststoffe</t>
  </si>
  <si>
    <t>L-Gas</t>
  </si>
  <si>
    <t>Flüssige Produktionsrückstände</t>
  </si>
  <si>
    <t>BNA1304</t>
  </si>
  <si>
    <t>Enercon Windpark GmbH &amp; Co. Scirocco I KG</t>
  </si>
  <si>
    <t>Windpark Niederndodeleben</t>
  </si>
  <si>
    <t>Ebendorf</t>
  </si>
  <si>
    <t>BNA0224</t>
  </si>
  <si>
    <t>Eberswalde</t>
  </si>
  <si>
    <t>BNA0225</t>
  </si>
  <si>
    <t>BNA0226</t>
  </si>
  <si>
    <t>DK Bürgerwindpark Eckolstädt GmbH &amp; Co. KG</t>
  </si>
  <si>
    <t>Eckolstädt</t>
  </si>
  <si>
    <t>BNA0227</t>
  </si>
  <si>
    <t>Windpark Oelerse I-III GmbH &amp; Co. Infrastruktur KG</t>
  </si>
  <si>
    <t>Edemissen</t>
  </si>
  <si>
    <t>BNA1132</t>
  </si>
  <si>
    <t>WP Edersleben</t>
  </si>
  <si>
    <t>Edersleben</t>
  </si>
  <si>
    <t>BNA1858</t>
  </si>
  <si>
    <t>Eggebek</t>
  </si>
  <si>
    <t>Bäckerweg (Nato Flugplatz)</t>
  </si>
  <si>
    <t>UW Sieverstedt (Mast 41 110 kV-Freileitung Schuby-Weding)</t>
  </si>
  <si>
    <t>HS (110 kV)</t>
  </si>
  <si>
    <t>BNA1785</t>
  </si>
  <si>
    <t>Eggstedt/Süderhastedt III</t>
  </si>
  <si>
    <t>Eggstedt</t>
  </si>
  <si>
    <t>Gem.3025 Fl.10- 8</t>
  </si>
  <si>
    <t>Erdgas (Stützfeuerung)</t>
  </si>
  <si>
    <t xml:space="preserve">Erdgas </t>
  </si>
  <si>
    <t>Biogas, Papierfaserschlamm, EBS</t>
  </si>
  <si>
    <t>BNA0235</t>
  </si>
  <si>
    <t>BNA0236</t>
  </si>
  <si>
    <t>Green Energy GmbH</t>
  </si>
  <si>
    <t>EBS / Abfall</t>
  </si>
  <si>
    <t>aufbereiteter Haushalts</t>
  </si>
  <si>
    <t>Gichtgas, Konvertergas</t>
  </si>
  <si>
    <t>Erdgas (falls nicht genügend Gicht- bzw. Konvertergas zur Verfügung steht)</t>
  </si>
  <si>
    <t>Erdgas (als Ersatz)</t>
  </si>
  <si>
    <t>BNA1514</t>
  </si>
  <si>
    <t>Trianel Windkraftwerk Eisleben GmbH &amp; Co. KG</t>
  </si>
  <si>
    <t>Windpark Eisleben</t>
  </si>
  <si>
    <t>Eisleben</t>
  </si>
  <si>
    <t>Heizhausweg 6a</t>
  </si>
  <si>
    <t>UW Polleben / Reidewitz</t>
  </si>
  <si>
    <t>BNA1370</t>
  </si>
  <si>
    <t>Solarpark Elmenhorst GmbH &amp; Co. KG</t>
  </si>
  <si>
    <t>Elmenhorst</t>
  </si>
  <si>
    <t>FS 1/4 und 13; Flur 6; FS 91; Flur 7 (Lanken)</t>
  </si>
  <si>
    <t>Druckluftspeicher</t>
  </si>
  <si>
    <t>BNA0240</t>
  </si>
  <si>
    <t>Wehrder Bürgerwp.u. Wehrderwp. 1.Betr. 
u. Wp Wehrder Bautr. GmbH</t>
  </si>
  <si>
    <t>BNA0241</t>
  </si>
  <si>
    <t>Huntorfer Windpark GmbH &amp; Co. KG 
und Bürgerwp. Huntorf GmbH</t>
  </si>
  <si>
    <t>BNA0242</t>
  </si>
  <si>
    <t>Danpower GmbH</t>
  </si>
  <si>
    <t>Elsterwerda</t>
  </si>
  <si>
    <t>BNA0246a</t>
  </si>
  <si>
    <t>EWE ERNEUERBARE ENERGIEN GmbH</t>
  </si>
  <si>
    <t>Am Neuen Seedeich / 
Wolfsburger Straße</t>
  </si>
  <si>
    <t>BNA0246b</t>
  </si>
  <si>
    <t>Windpark Wybelsumer Polder GmbH &amp; Co. KG</t>
  </si>
  <si>
    <t xml:space="preserve">Windpark Wybelsumer Polder </t>
  </si>
  <si>
    <t xml:space="preserve">
26723 </t>
  </si>
  <si>
    <t>BNA0247</t>
  </si>
  <si>
    <t>Stadtwerke Emden GmbH</t>
  </si>
  <si>
    <t>Windpark SWE (Larrelter Polder)</t>
  </si>
  <si>
    <t>Schalthaus Emden</t>
  </si>
  <si>
    <t>BNA0248</t>
  </si>
  <si>
    <t>BARD Holding GmbH</t>
  </si>
  <si>
    <t>Windpark Rysumer Nacken</t>
  </si>
  <si>
    <t>Wybelsum</t>
  </si>
  <si>
    <t>BNA0249</t>
  </si>
  <si>
    <t>BNA0250b</t>
  </si>
  <si>
    <t>Emslandstr. 900 Z</t>
  </si>
  <si>
    <t>DE0073304982400000000000000149412</t>
  </si>
  <si>
    <t>BNA1570</t>
  </si>
  <si>
    <t>Bürgerwindpark Emmelsbüll-Horsbüll GmbH &amp; Co. KG</t>
  </si>
  <si>
    <t>Emmelsbüll-Hostbüll</t>
  </si>
  <si>
    <t>BNA1518</t>
  </si>
  <si>
    <t>Windpark Emmendorf GmbH &amp; Co. KG</t>
  </si>
  <si>
    <t>Windpark Emmendorf</t>
  </si>
  <si>
    <t>Emmendorf</t>
  </si>
  <si>
    <t>BNA1614</t>
  </si>
  <si>
    <t>Windpark Karlsburg</t>
  </si>
  <si>
    <t>Emsdetten</t>
  </si>
  <si>
    <t>BNA1310</t>
  </si>
  <si>
    <t>Windpark GmbH &amp; Co. Enningerloh KG</t>
  </si>
  <si>
    <t>Windpark Enningerloh</t>
  </si>
  <si>
    <t>Enningerloh</t>
  </si>
  <si>
    <t>UW Buddenbaum</t>
  </si>
  <si>
    <t>Klärschlamm</t>
  </si>
  <si>
    <t>BNA0254</t>
  </si>
  <si>
    <t>Enercon Windpark GmbH &amp; Co. Erfstadt KG</t>
  </si>
  <si>
    <t>Windpark Erfstadt</t>
  </si>
  <si>
    <t>Erfstadt</t>
  </si>
  <si>
    <t>An der Patria, 50374 Erftstadt</t>
  </si>
  <si>
    <t>BNA0257</t>
  </si>
  <si>
    <t>Ventimotor GmbH &amp; Co.UHW KG</t>
  </si>
  <si>
    <t>BNA0258</t>
  </si>
  <si>
    <t>Windpark Katzenberg GmbH &amp; Co. KG</t>
  </si>
  <si>
    <t>Erfurt-Kerspleben</t>
  </si>
  <si>
    <t>BNA0260</t>
  </si>
  <si>
    <t>Windpark Erkelenz Nr. 14</t>
  </si>
  <si>
    <t>Erkelenz</t>
  </si>
  <si>
    <t>NEW Netz GmbH</t>
  </si>
  <si>
    <t>Steinkohle, Heizöl</t>
  </si>
  <si>
    <t>Abfall, 
biol. abbaubarer Anteil von Abfällen aus Haushalten und Industrie</t>
  </si>
  <si>
    <t>BNA1326</t>
  </si>
  <si>
    <t>Bürgerwindpark Esche Verwaltungsgesellschaft mbH</t>
  </si>
  <si>
    <t>Windpark Esche</t>
  </si>
  <si>
    <t>Esche</t>
  </si>
  <si>
    <t>Osterwalderstraße 6</t>
  </si>
  <si>
    <t>UW Esche</t>
  </si>
  <si>
    <t>BNA1583</t>
  </si>
  <si>
    <t>Esche Nord</t>
  </si>
  <si>
    <t>Erdgas / Papierschlamm</t>
  </si>
  <si>
    <t>BNA0262</t>
  </si>
  <si>
    <t>WEO GmbH &amp; Co. KG</t>
  </si>
  <si>
    <t>WP Esperstedt-Obhausen</t>
  </si>
  <si>
    <t>Esperstedt</t>
  </si>
  <si>
    <t>Außenbereich</t>
  </si>
  <si>
    <t>UW Querfurter Platte</t>
  </si>
  <si>
    <t>BNA0265</t>
  </si>
  <si>
    <t>Windpark Kesfeld-Heckhuscheid GmbH &amp; Co. KG</t>
  </si>
  <si>
    <t>Euscheid</t>
  </si>
  <si>
    <t>Braunkohlebrikett</t>
  </si>
  <si>
    <t>Erdgas,Heizöl S,Heizöl EL</t>
  </si>
  <si>
    <t>BNA1517a</t>
  </si>
  <si>
    <t>Windpark Everswinkel GmbH &amp; Co KG</t>
  </si>
  <si>
    <t>Windpark Everswinkel</t>
  </si>
  <si>
    <t>Everswinkel</t>
  </si>
  <si>
    <t>Natrap I</t>
  </si>
  <si>
    <t>BNA1517b</t>
  </si>
  <si>
    <t>Natrap II</t>
  </si>
  <si>
    <t>BNA0266a</t>
  </si>
  <si>
    <t>Fehmarn Netz GmbH &amp; Co. OHG</t>
  </si>
  <si>
    <t>Fehmarn</t>
  </si>
  <si>
    <t>Osterhof, Däschendorf</t>
  </si>
  <si>
    <t>UW Göhl</t>
  </si>
  <si>
    <t>BNA0266b</t>
  </si>
  <si>
    <t>Bürger-Windpark-Westfehmarn GmbH &amp; Co. KG</t>
  </si>
  <si>
    <t>Schlagsdorf 19</t>
  </si>
  <si>
    <t>UW Petersdorf</t>
  </si>
  <si>
    <t>BNA0266c</t>
  </si>
  <si>
    <t>Windpark Fehmarn-Mitte GmbH &amp; Co. KG</t>
  </si>
  <si>
    <t>Bisdorf 47a</t>
  </si>
  <si>
    <t>BNA0267a</t>
  </si>
  <si>
    <t>Energiequelle GmbH &amp; Co. Windpark Feldheim KG</t>
  </si>
  <si>
    <t>Windpark Feldheim VI</t>
  </si>
  <si>
    <t>Feldheim</t>
  </si>
  <si>
    <t>DE00729704916REC0SW00335210597514</t>
  </si>
  <si>
    <t>BNA0267b</t>
  </si>
  <si>
    <t>Windpark GmbH &amp; Co. Feldheim KG</t>
  </si>
  <si>
    <t>WP Feldheim</t>
  </si>
  <si>
    <t>BNA0887c</t>
  </si>
  <si>
    <t>BNA1308</t>
  </si>
  <si>
    <t>Windpark Fiebing GmbH &amp; Co. KG</t>
  </si>
  <si>
    <t>Windpark Fiebing</t>
  </si>
  <si>
    <t>Fiebing</t>
  </si>
  <si>
    <t>UW Wiesmoor</t>
  </si>
  <si>
    <t>BNA1339a</t>
  </si>
  <si>
    <t>SILVINO GmbH &amp; Co. KG</t>
  </si>
  <si>
    <t>Finsterwalde</t>
  </si>
  <si>
    <t>Flur 50, Fl-St. 191 u. Flur 52, Fl-St. 107</t>
  </si>
  <si>
    <t>BNA1339b</t>
  </si>
  <si>
    <t>MITAB GmbH &amp; Co. KG</t>
  </si>
  <si>
    <t>BNA1726</t>
  </si>
  <si>
    <t>Windpark Birkenfels</t>
  </si>
  <si>
    <t>Flachslanden</t>
  </si>
  <si>
    <t>382 Gemarkung Kettenhöfstetten</t>
  </si>
  <si>
    <t>EBS / Biomasse</t>
  </si>
  <si>
    <t>BNA0276</t>
  </si>
  <si>
    <t>Windpark Flomborn / Stetten GmbH &amp; Co. KG</t>
  </si>
  <si>
    <t>Windpark Flomborn</t>
  </si>
  <si>
    <t>Flomborn</t>
  </si>
  <si>
    <t>BNA0280</t>
  </si>
  <si>
    <t>Förderstedt</t>
  </si>
  <si>
    <t>BNA0281</t>
  </si>
  <si>
    <t>BNA0282</t>
  </si>
  <si>
    <t>BNA1475</t>
  </si>
  <si>
    <t>WP Hohe Wuhne II</t>
  </si>
  <si>
    <t>Umspannwerk 0 c</t>
  </si>
  <si>
    <t>UW Förderstedt</t>
  </si>
  <si>
    <t>BNA1476</t>
  </si>
  <si>
    <t>WP Hohe Wuhne III</t>
  </si>
  <si>
    <t>Braunkohlestaub</t>
  </si>
  <si>
    <t>BNA1142</t>
  </si>
  <si>
    <t>WP Frauenhagen</t>
  </si>
  <si>
    <t>Frauenhagen</t>
  </si>
  <si>
    <t>BNA0291</t>
  </si>
  <si>
    <t>Frauenprießnitz</t>
  </si>
  <si>
    <t>Holzpellets</t>
  </si>
  <si>
    <t>BNA0294</t>
  </si>
  <si>
    <t>Energiekontor Windkraft GmbH &amp; Co. WP OE KG</t>
  </si>
  <si>
    <t>BNA0295</t>
  </si>
  <si>
    <t>Energiekontor Ökofonds GmbH &amp; Co. WP BD KG</t>
  </si>
  <si>
    <t>BNA0296</t>
  </si>
  <si>
    <t>Bürgerwindpark Oederquart Erschließungsges.mbH &amp; Co.</t>
  </si>
  <si>
    <t>BNA1639</t>
  </si>
  <si>
    <t>Windwald Blaues Eck</t>
  </si>
  <si>
    <t>Freiensteinau</t>
  </si>
  <si>
    <t>BNA1324</t>
  </si>
  <si>
    <t>Agrowea GmbH &amp; Co. KG</t>
  </si>
  <si>
    <t>Windpark Bawöste</t>
  </si>
  <si>
    <t>Freren</t>
  </si>
  <si>
    <t>Beestener Str. 17</t>
  </si>
  <si>
    <t>Station Bawöste</t>
  </si>
  <si>
    <t>BNA0297</t>
  </si>
  <si>
    <t>BW-Bürgerwindpark Freren Verwaltungsgesellschaft mbH</t>
  </si>
  <si>
    <t>Bürgerwindpark Freren</t>
  </si>
  <si>
    <t xml:space="preserve">Freren </t>
  </si>
  <si>
    <t>Bardel</t>
  </si>
  <si>
    <t>BW Bürgerwindpark Freren-Bardel</t>
  </si>
  <si>
    <t>BNA0298</t>
  </si>
  <si>
    <t>BVT Windpark Sustrum/Renkenberge GmbH &amp; Co. KG</t>
  </si>
  <si>
    <t>Fresenburg</t>
  </si>
  <si>
    <t>BNA0299</t>
  </si>
  <si>
    <t>WP Halenbeck GmbH &amp; Co. KG</t>
  </si>
  <si>
    <t>Freyenstein</t>
  </si>
  <si>
    <t>BNA1602</t>
  </si>
  <si>
    <t>Windpark Büttler Balje</t>
  </si>
  <si>
    <t>Friedrichsgabekoog</t>
  </si>
  <si>
    <t>Gemarkung Friedrichsgabekoog, Flur 3, Flurstück 27</t>
  </si>
  <si>
    <t>BNA0300</t>
  </si>
  <si>
    <t>Windpark Gehlenberg Pool GbR</t>
  </si>
  <si>
    <t>Friesoythe</t>
  </si>
  <si>
    <t>BNA0301</t>
  </si>
  <si>
    <t>SachsenFonds Windpark IV GmbH &amp; Co. KG</t>
  </si>
  <si>
    <t>BNA0315</t>
  </si>
  <si>
    <t>Windpark Ermsleben GmbH &amp; Co. KG</t>
  </si>
  <si>
    <t>Frose</t>
  </si>
  <si>
    <t>72 im Flur 4 Gemarkung Rheinstedt</t>
  </si>
  <si>
    <t>BNA0316</t>
  </si>
  <si>
    <t>Winag Neue Energie GmbH &amp; Co. Reinstedt KG</t>
  </si>
  <si>
    <t>BNA0319</t>
  </si>
  <si>
    <t xml:space="preserve">Bürgerwindpark Galmsbüll GmbH </t>
  </si>
  <si>
    <t>Galmsbüll</t>
  </si>
  <si>
    <t>BNA1574</t>
  </si>
  <si>
    <t>Bürgerwindpark Norderhof II GmbH &amp; Co KG</t>
  </si>
  <si>
    <t>Flur 12 Flurstück 70</t>
  </si>
  <si>
    <t>BNA0321</t>
  </si>
  <si>
    <t>PWG GmbH &amp; Co. Bürgerwindpark Grüppenbühren KG</t>
  </si>
  <si>
    <t>Ganderkesee</t>
  </si>
  <si>
    <t>BNA0322</t>
  </si>
  <si>
    <t>Windpark Breberen GmbH &amp; Co. KG</t>
  </si>
  <si>
    <t xml:space="preserve">Gangelt </t>
  </si>
  <si>
    <t>BNA0323</t>
  </si>
  <si>
    <t>Gangloffsömmern</t>
  </si>
  <si>
    <t>UW Schilfa</t>
  </si>
  <si>
    <t>BNA1769</t>
  </si>
  <si>
    <t>Windpark Garlipp III</t>
  </si>
  <si>
    <t>Garlipp</t>
  </si>
  <si>
    <t>Gemarkung Garlipp, Flur 2, Flurstück 33/1</t>
  </si>
  <si>
    <t>BNA0325</t>
  </si>
  <si>
    <t>REWAG Regensburger Energie-und Wasserversorgung AG&amp;Co. KG</t>
  </si>
  <si>
    <t>Gattendorf</t>
  </si>
  <si>
    <t>HEW HofEnergie+Wasser GmbH</t>
  </si>
  <si>
    <t>BNA1695</t>
  </si>
  <si>
    <t>Windpark Gehrde "Groß Drehle"</t>
  </si>
  <si>
    <t>Gehrde</t>
  </si>
  <si>
    <t>Gemarkung Groß Drehle, Flur 1, Flurstück 3</t>
  </si>
  <si>
    <t>BNA1713</t>
  </si>
  <si>
    <t>Windpark Ludwigsau</t>
  </si>
  <si>
    <t>Gemarkung Ersrode</t>
  </si>
  <si>
    <t>Flur 6, Flurstück 1</t>
  </si>
  <si>
    <t>BNA1740</t>
  </si>
  <si>
    <t>Repowering WP Helmshagen</t>
  </si>
  <si>
    <t>Gemarkung Hohenmühl</t>
  </si>
  <si>
    <t>Flur 1, Flst. 9/1</t>
  </si>
  <si>
    <t>BNA1708</t>
  </si>
  <si>
    <t>IFE Windpark Berne GmbH &amp; Co. Betriebs-KG</t>
  </si>
  <si>
    <t>WP Berne</t>
  </si>
  <si>
    <t>Gemarkung Neuenhuntorf, Berne</t>
  </si>
  <si>
    <t>Flurstück 339, Flur 6</t>
  </si>
  <si>
    <t>Berne-Neuenhuntorfermoor, Hoher Weg (Flur 6 und 7)</t>
  </si>
  <si>
    <t>BNA1758</t>
  </si>
  <si>
    <t>Veldenz-Gornhausen-Monzelfeld</t>
  </si>
  <si>
    <t>Gemarkung Veldenz</t>
  </si>
  <si>
    <t>Flur 12, Flurstück 1/18   (alt 1/16)</t>
  </si>
  <si>
    <t>BNA1687</t>
  </si>
  <si>
    <t>GR Grünberg</t>
  </si>
  <si>
    <t>Gemarkung: Wallmow</t>
  </si>
  <si>
    <t>Flur:6, Flurstück: 43</t>
  </si>
  <si>
    <t>BNA1638</t>
  </si>
  <si>
    <t>Windpark Zedtwitz</t>
  </si>
  <si>
    <t>Gemeinde Feilitzsch</t>
  </si>
  <si>
    <t>BNA1728</t>
  </si>
  <si>
    <t>Windpark Hohenzellig</t>
  </si>
  <si>
    <t>Gemeinde Konradsreuth</t>
  </si>
  <si>
    <t>FlNr. 185 Gemarkung Gottfriedsreuth</t>
  </si>
  <si>
    <t>BNA0338</t>
  </si>
  <si>
    <t>Genthin</t>
  </si>
  <si>
    <t>BNA0339</t>
  </si>
  <si>
    <t>BNA0340</t>
  </si>
  <si>
    <t>BNA0341</t>
  </si>
  <si>
    <t>BNA0342</t>
  </si>
  <si>
    <t>BNA1353</t>
  </si>
  <si>
    <t>LHI Solar Georgsdorf GmbH &amp; Co. KG</t>
  </si>
  <si>
    <t>Georgsdorf</t>
  </si>
  <si>
    <t>Georgsdorf 14/10; 1/41; 1/39; 2/7; 1/42; 11/4; 11/5; u.a.</t>
  </si>
  <si>
    <t>BNA0345a</t>
  </si>
  <si>
    <t>Windpark K/S Difko Gerdshagen / Dänemark</t>
  </si>
  <si>
    <t>Gerdshagen</t>
  </si>
  <si>
    <t>BNA0345b</t>
  </si>
  <si>
    <t>Trianel Onshore Winkraftwerk Gerd</t>
  </si>
  <si>
    <t>UW Falkenhagen Nord II</t>
  </si>
  <si>
    <t>BNA1340</t>
  </si>
  <si>
    <t>Geroldshausen</t>
  </si>
  <si>
    <t>Flurstücke 600,503,644,642,978</t>
  </si>
  <si>
    <t>BNA0346</t>
  </si>
  <si>
    <t>Gnannenweiler Windnetz GmbH &amp; Co. KG</t>
  </si>
  <si>
    <t>Gerstetten</t>
  </si>
  <si>
    <t>BNA1356</t>
  </si>
  <si>
    <t>Giebelstadt</t>
  </si>
  <si>
    <t>Flurnummer 452 (Süd)</t>
  </si>
  <si>
    <t>BNA1359</t>
  </si>
  <si>
    <t>Flurnummer 452 (Nord)</t>
  </si>
  <si>
    <t>BNA0348</t>
  </si>
  <si>
    <t>Ecomill Windpark GmbH &amp; Co. Giersleben KG</t>
  </si>
  <si>
    <t>Giersleben</t>
  </si>
  <si>
    <t>BNA1744</t>
  </si>
  <si>
    <t>Windpark Glasewitz</t>
  </si>
  <si>
    <t>Glasewitz</t>
  </si>
  <si>
    <t>Flurstück 65/2</t>
  </si>
  <si>
    <t>BNA1738</t>
  </si>
  <si>
    <t>Windpark Krackow-Glasow</t>
  </si>
  <si>
    <t>Glasow</t>
  </si>
  <si>
    <t>Gemarkung Glasow Fl 105 Flst 17</t>
  </si>
  <si>
    <t>BNA0349</t>
  </si>
  <si>
    <t>Windpark Karstädt</t>
  </si>
  <si>
    <t>Glövzin</t>
  </si>
  <si>
    <t>EBS</t>
  </si>
  <si>
    <t>HEL, Steinkohle</t>
  </si>
  <si>
    <t>BNA1633</t>
  </si>
  <si>
    <t>Windpark Walsleben Goldbeck</t>
  </si>
  <si>
    <t>Goldbeck</t>
  </si>
  <si>
    <t>BNA1643</t>
  </si>
  <si>
    <t>WP Göllheim</t>
  </si>
  <si>
    <t>Göllheim</t>
  </si>
  <si>
    <t>BNA1145</t>
  </si>
  <si>
    <t>EnBW Windpark Eisenach II GmbH</t>
  </si>
  <si>
    <t>Windpark Görike</t>
  </si>
  <si>
    <t>Görike</t>
  </si>
  <si>
    <t>Granzow</t>
  </si>
  <si>
    <t>BNA1360</t>
  </si>
  <si>
    <t>Gotha</t>
  </si>
  <si>
    <t>Güldene Aue; Gotha; Flur15; Sundhausen; Flur 2</t>
  </si>
  <si>
    <t>BNA1377</t>
  </si>
  <si>
    <t>Grafenwöhr</t>
  </si>
  <si>
    <t>Gemarkung Grafenwöhr Flst. 124,125,127,128 u.a.</t>
  </si>
  <si>
    <t>BNA0356</t>
  </si>
  <si>
    <t>Gransee</t>
  </si>
  <si>
    <t>BNA1608</t>
  </si>
  <si>
    <t>Windpark Grebbin Süd</t>
  </si>
  <si>
    <t>Grebbin</t>
  </si>
  <si>
    <t>Sicherheitsbereitschaft</t>
  </si>
  <si>
    <t>Papierschlamm</t>
  </si>
  <si>
    <t>BNA1797</t>
  </si>
  <si>
    <t>Windpark Grevenkop</t>
  </si>
  <si>
    <t>Grevenkop</t>
  </si>
  <si>
    <t>Flurstück 40/5</t>
  </si>
  <si>
    <t>BNA0365</t>
  </si>
  <si>
    <t>Acciona Energie Windparks Deutschland GmbH</t>
  </si>
  <si>
    <t>Gröditz</t>
  </si>
  <si>
    <t>BNA0366</t>
  </si>
  <si>
    <t>Gronau</t>
  </si>
  <si>
    <t>Stadtwerke Gronau GmbH</t>
  </si>
  <si>
    <t>BNA1530a</t>
  </si>
  <si>
    <t>Photovoltaikkraftwerk Bochow 1 GmbH &amp; Co. KG</t>
  </si>
  <si>
    <t>Groß Kreutz (Havel)</t>
  </si>
  <si>
    <t>BNA1530b</t>
  </si>
  <si>
    <t>Photovoltaikkraftwerk Bochow 2 GmbH &amp; Co. KG</t>
  </si>
  <si>
    <t>BNA1530c</t>
  </si>
  <si>
    <t>Photovoltaikkraftwerk Bochow 3 GmbH &amp; Co. KG</t>
  </si>
  <si>
    <t>BNA1530d</t>
  </si>
  <si>
    <t>Photovoltaikkraftwerk Bochow 4 GmbH &amp; Co. KG</t>
  </si>
  <si>
    <t>BNA1530e</t>
  </si>
  <si>
    <t>Photovoltaikkraftwerk Bochow 5 GmbH &amp; Co. KG</t>
  </si>
  <si>
    <t>BNA1530f</t>
  </si>
  <si>
    <t>Photovoltaikkraftwerk Bochow 6 GmbH &amp; Co. KG</t>
  </si>
  <si>
    <t>BNA1739</t>
  </si>
  <si>
    <t>Windpark Kublank III</t>
  </si>
  <si>
    <t>Groß Miltzow</t>
  </si>
  <si>
    <t>Gemarkung Golm Flur 6, Flurstück 16</t>
  </si>
  <si>
    <t>BNA0367</t>
  </si>
  <si>
    <t>Windpark Niedere Börde GmbH &amp; Co. KG</t>
  </si>
  <si>
    <t>Groß Santersleben</t>
  </si>
  <si>
    <t>BNA1736</t>
  </si>
  <si>
    <t>Großbardorf-Sulzfeld</t>
  </si>
  <si>
    <t>Großbardorf</t>
  </si>
  <si>
    <t>Gemarkung Großbardorf, Fl-Nr. 15808, 15796</t>
  </si>
  <si>
    <t>BNA0368</t>
  </si>
  <si>
    <t>Windpark Großberndten GmbH &amp; Co. KG 
c/o Deutsche Structured Finance GmbH</t>
  </si>
  <si>
    <t>Großberndten</t>
  </si>
  <si>
    <t>BNA0370</t>
  </si>
  <si>
    <t>Windpark Timmeler Kampen II/Reidenweg GmbH &amp; Co. KG</t>
  </si>
  <si>
    <t>Großefehn</t>
  </si>
  <si>
    <t>BNA1595</t>
  </si>
  <si>
    <t>Windpark Bagband</t>
  </si>
  <si>
    <t>BNA1380</t>
  </si>
  <si>
    <t>Großenkneten</t>
  </si>
  <si>
    <t>Vechtaer Straße 35</t>
  </si>
  <si>
    <t>BNA1381</t>
  </si>
  <si>
    <t>BNA0371</t>
  </si>
  <si>
    <t>Gebr. Stolle Windkraftanlagen GbR</t>
  </si>
  <si>
    <t>BNA0372</t>
  </si>
  <si>
    <t>AOS WP Bissel GmbH &amp; Co KG</t>
  </si>
  <si>
    <t>BNA1318</t>
  </si>
  <si>
    <t>Windpark Großvargula</t>
  </si>
  <si>
    <t>Großvargula</t>
  </si>
  <si>
    <t>UW Gräfentonna</t>
  </si>
  <si>
    <t>BNA1366</t>
  </si>
  <si>
    <t>Großweitzschen</t>
  </si>
  <si>
    <t>Heiterer Blick</t>
  </si>
  <si>
    <t>BNA1481</t>
  </si>
  <si>
    <t>WP Sembten</t>
  </si>
  <si>
    <t>Guben</t>
  </si>
  <si>
    <t>Friedensstraße 999</t>
  </si>
  <si>
    <t>UW Guben</t>
  </si>
  <si>
    <t>BNA1146</t>
  </si>
  <si>
    <t>Windfarm Idesheim GmbH &amp; Co. KG</t>
  </si>
  <si>
    <t>Windpark Schenkendöbern</t>
  </si>
  <si>
    <t>Gubin / Schenkendöbern</t>
  </si>
  <si>
    <t>Schenkendöbern</t>
  </si>
  <si>
    <t>UW Gubin</t>
  </si>
  <si>
    <t>BNA1686</t>
  </si>
  <si>
    <t>Groß Welle</t>
  </si>
  <si>
    <t>Gumtow</t>
  </si>
  <si>
    <t>Flurstück 184, Flur 1</t>
  </si>
  <si>
    <t>BNA1822</t>
  </si>
  <si>
    <t>HelveticWind Deutschland GmbH</t>
  </si>
  <si>
    <t>HW Windpark Groß Welle</t>
  </si>
  <si>
    <t>Siedlungsstr. 1</t>
  </si>
  <si>
    <t>UW Kletzke</t>
  </si>
  <si>
    <t>E-DIS AG</t>
  </si>
  <si>
    <t>BNA1642</t>
  </si>
  <si>
    <t>WP Eimsheim II</t>
  </si>
  <si>
    <t>Guntersblum</t>
  </si>
  <si>
    <t>Gemarkung Eimsheim, Flur 6, Flurstück 2</t>
  </si>
  <si>
    <t>BNA0383</t>
  </si>
  <si>
    <t>Windpark Altmark GmbH &amp; Co. Infrastruktur KG</t>
  </si>
  <si>
    <t>Güssefeld</t>
  </si>
  <si>
    <t>BNA1371</t>
  </si>
  <si>
    <t>Güstrow</t>
  </si>
  <si>
    <t>Glasewitzer Chausee</t>
  </si>
  <si>
    <t>Stadtwerke Güstrow GmbH</t>
  </si>
  <si>
    <t>BNA0387</t>
  </si>
  <si>
    <t>Windpark Hartenfelser Kopf</t>
  </si>
  <si>
    <t>Hachenburg</t>
  </si>
  <si>
    <t>Höchstenbach Windeinspeisung</t>
  </si>
  <si>
    <t>BNA1513</t>
  </si>
  <si>
    <t>HSE Windpark Haiger GmbH &amp; Co. KG</t>
  </si>
  <si>
    <t>Windpark Haiger</t>
  </si>
  <si>
    <t>Haiger</t>
  </si>
  <si>
    <t>UW Kalteiche</t>
  </si>
  <si>
    <t>BNA0390</t>
  </si>
  <si>
    <t>Hakenstedt</t>
  </si>
  <si>
    <t>BNA1470</t>
  </si>
  <si>
    <t>WP Eilsleben I</t>
  </si>
  <si>
    <t>Lehmberg</t>
  </si>
  <si>
    <t>UW Hakenstedt I</t>
  </si>
  <si>
    <t>BNA1471</t>
  </si>
  <si>
    <t>WP Eilsleben II</t>
  </si>
  <si>
    <t>UW Hakenstedt II</t>
  </si>
  <si>
    <t>BNA1472</t>
  </si>
  <si>
    <t>WP Hakenstedt II</t>
  </si>
  <si>
    <t>BNA1473</t>
  </si>
  <si>
    <t>WP Hakenstedt III</t>
  </si>
  <si>
    <t>BNA1414</t>
  </si>
  <si>
    <t>Halberstadt</t>
  </si>
  <si>
    <t>1/3;2/4;8/1;11/2;11/3;11/4;12/3;12/4;29/1;29/2;2/5;72 etc.</t>
  </si>
  <si>
    <t>Halberstadtwerke GmbH</t>
  </si>
  <si>
    <t>BNA0391</t>
  </si>
  <si>
    <t>Halenbeck</t>
  </si>
  <si>
    <t>BNA0394</t>
  </si>
  <si>
    <t>Butan/Buten</t>
  </si>
  <si>
    <t>Heizöl leicht</t>
  </si>
  <si>
    <t>Heizöl, leicht</t>
  </si>
  <si>
    <t>BNA0405a</t>
  </si>
  <si>
    <t>BNA0405b</t>
  </si>
  <si>
    <t>Windpark GmbH &amp; Co. Hamburg KG</t>
  </si>
  <si>
    <t>Windpark Hamburg</t>
  </si>
  <si>
    <t>UW Altenwerder, KS 81871</t>
  </si>
  <si>
    <t>BNA0406</t>
  </si>
  <si>
    <t>Altholz</t>
  </si>
  <si>
    <t>BNA0409</t>
  </si>
  <si>
    <t>Windpark Hamersen GmbH &amp; Co. KG</t>
  </si>
  <si>
    <t>Hamersen</t>
  </si>
  <si>
    <t>BNA0416</t>
  </si>
  <si>
    <t>Windpark Handewitt</t>
  </si>
  <si>
    <t>Handewitt</t>
  </si>
  <si>
    <t>BNA1786</t>
  </si>
  <si>
    <t>WP Hamer-Steenfeld / Projektnummer: 44666</t>
  </si>
  <si>
    <t>Hanerau-Hademarschen</t>
  </si>
  <si>
    <t>Gemarkung Hademarschen, Flur 1, Flurstück 18</t>
  </si>
  <si>
    <t>BNA1552</t>
  </si>
  <si>
    <t>Windpark Hangen-Weisheim GmbH &amp; Co. KG</t>
  </si>
  <si>
    <t>Hangen-Weisheim</t>
  </si>
  <si>
    <t>UA Gundersheim</t>
  </si>
  <si>
    <t>BNA1810</t>
  </si>
  <si>
    <t>Exxon Mobil Production Deutschland GmbH</t>
  </si>
  <si>
    <t>Riethorst 12</t>
  </si>
  <si>
    <t>UW Sage</t>
  </si>
  <si>
    <t>EWE Netz GmbH</t>
  </si>
  <si>
    <t>BNA1629</t>
  </si>
  <si>
    <t>Windpark Storbeck</t>
  </si>
  <si>
    <t>Hansestadt Osterburg</t>
  </si>
  <si>
    <t>Gemarkung Storbeck, Flur 2, Flurstück 13/5</t>
  </si>
  <si>
    <t>BNA1772</t>
  </si>
  <si>
    <t>Gemarkung Walsleben, Flur 4, Flurstück 3/5</t>
  </si>
  <si>
    <t>BNA0423</t>
  </si>
  <si>
    <t>WP Schwanebeck u. Wulferstedt Infrastruktur GbR</t>
  </si>
  <si>
    <t>Windparks Schwanebeck und Wulferstedt</t>
  </si>
  <si>
    <t>Harsleben</t>
  </si>
  <si>
    <t>UW Harsleben</t>
  </si>
  <si>
    <t>BNA0424</t>
  </si>
  <si>
    <t>Windpark Wegeleben GmbH &amp; Co. KG und 
Wind Am Speckberg GmbH</t>
  </si>
  <si>
    <t>Windparks Gröningen und Wegeleben</t>
  </si>
  <si>
    <t>Harsleben Süd</t>
  </si>
  <si>
    <t>BNA0425</t>
  </si>
  <si>
    <t>Raiffeisenwindpark Haselünne Flechum GmbH &amp; Co. KG</t>
  </si>
  <si>
    <t>Haselünne</t>
  </si>
  <si>
    <t>BNA1733</t>
  </si>
  <si>
    <t>Bürgerwindpark Sailershäuser Wald GmbH &amp; Co. KG</t>
  </si>
  <si>
    <t>Haßfurt</t>
  </si>
  <si>
    <t>Gemarkung Holzhausen Fl.Nr. 3766</t>
  </si>
  <si>
    <t>BNA1149</t>
  </si>
  <si>
    <t>Windpark Haupersweiler</t>
  </si>
  <si>
    <t>Haupersweiler</t>
  </si>
  <si>
    <t xml:space="preserve">UW Freisen </t>
  </si>
  <si>
    <t>energis-Netzgesellschaft mbH</t>
  </si>
  <si>
    <t>BNA1150</t>
  </si>
  <si>
    <t>UW Flensburg Wind</t>
  </si>
  <si>
    <t>Haurup</t>
  </si>
  <si>
    <t>Gemarkung Haurup, 
Flur 1, Flurstück 17 &amp; 41</t>
  </si>
  <si>
    <t>BNA0431a</t>
  </si>
  <si>
    <t>Windpark Heckelberg-Breydin GmbH &amp; Co. KG</t>
  </si>
  <si>
    <t>Windfarm Heckelberg-Breydin</t>
  </si>
  <si>
    <t>16259 und 16230</t>
  </si>
  <si>
    <t>Heckelberg-Brunow und Breydin</t>
  </si>
  <si>
    <t>Heckelberg-Breydin</t>
  </si>
  <si>
    <t>UW Tuchem</t>
  </si>
  <si>
    <t>BNA0431b</t>
  </si>
  <si>
    <t>BNA1392</t>
  </si>
  <si>
    <t>Heideblick</t>
  </si>
  <si>
    <t>Pilzheide</t>
  </si>
  <si>
    <t>BNA1393</t>
  </si>
  <si>
    <t>BNA1395</t>
  </si>
  <si>
    <t>BNA0887f</t>
  </si>
  <si>
    <t>Windpark GmbH &amp; Co. Jänickendorf KG</t>
  </si>
  <si>
    <t>WP Jänickendorf</t>
  </si>
  <si>
    <t>Heidehof/Markendorf</t>
  </si>
  <si>
    <t>BNA1537</t>
  </si>
  <si>
    <t>Heiden</t>
  </si>
  <si>
    <t>Heidener Str. 141</t>
  </si>
  <si>
    <t>DE0001814632500000000000000596467</t>
  </si>
  <si>
    <t>BNA1592</t>
  </si>
  <si>
    <t>Windenergiepark Heidenrod GmbH</t>
  </si>
  <si>
    <t>Heidenrod</t>
  </si>
  <si>
    <t>BNA0435</t>
  </si>
  <si>
    <t>Biomasse (Holz)</t>
  </si>
  <si>
    <t>BNA0436</t>
  </si>
  <si>
    <t>Heinsberg</t>
  </si>
  <si>
    <t>Alliander Netz Heinsberg GmbH</t>
  </si>
  <si>
    <t>BNA0437</t>
  </si>
  <si>
    <t>GVK Windpark Hellenthal GmbH &amp; Co. KG
WKA Oberreifferscheid Süd</t>
  </si>
  <si>
    <t>Hellenthal</t>
  </si>
  <si>
    <t>BNA1438</t>
  </si>
  <si>
    <t>Helmstadt</t>
  </si>
  <si>
    <t>WP Helmstadt</t>
  </si>
  <si>
    <t>BNA0440</t>
  </si>
  <si>
    <t>E.ON Climate &amp; Renewables Central Europe GmbH</t>
  </si>
  <si>
    <t>WP Treue/Treue Ost</t>
  </si>
  <si>
    <t>Bundesstraße L640</t>
  </si>
  <si>
    <t>DE0071373835000000E04000000093983</t>
  </si>
  <si>
    <t>BNA0441</t>
  </si>
  <si>
    <t>NEIF (Merinda Windpark) GmbH &amp; Co. KG</t>
  </si>
  <si>
    <t>Erdgas,  Raffineriegas , Rückstandsöle</t>
  </si>
  <si>
    <t>Werksnetz
Schleswig-Holstein Netz AG</t>
  </si>
  <si>
    <t>Dampf von extern aus Abfall</t>
  </si>
  <si>
    <t>BNA0445</t>
  </si>
  <si>
    <t xml:space="preserve">juwi Beteiligungs GmbH &amp; Co. Naturpower 10KG </t>
  </si>
  <si>
    <t>Mehringer Höhe</t>
  </si>
  <si>
    <t xml:space="preserve">Herl </t>
  </si>
  <si>
    <t>UW Herl</t>
  </si>
  <si>
    <t>BNA1463</t>
  </si>
  <si>
    <t>Smurfit Kappa Herzberger Papierfabrik GmbH</t>
  </si>
  <si>
    <t>Herzberg</t>
  </si>
  <si>
    <t>Andreasberger Str. 1</t>
  </si>
  <si>
    <t>EWE / Harzenergie</t>
  </si>
  <si>
    <t>BNA1388</t>
  </si>
  <si>
    <t>Herzogenrath</t>
  </si>
  <si>
    <t>Nivelsteiner Weg</t>
  </si>
  <si>
    <t>enwor - energie &amp; wasser vor ort GmbH</t>
  </si>
  <si>
    <t>BNA1715</t>
  </si>
  <si>
    <t>Windpark Rohrberg GmbH &amp; Co. KG</t>
  </si>
  <si>
    <t>Windpark Rohrberg</t>
  </si>
  <si>
    <t>Hessisch Lichtenau</t>
  </si>
  <si>
    <t>Flur 3, Flurstück 2/12</t>
  </si>
  <si>
    <t>UW Bergshausen</t>
  </si>
  <si>
    <t>Städtische Werke Netz plus Service GmbH</t>
  </si>
  <si>
    <t>BNA1156</t>
  </si>
  <si>
    <t>UW Hettstedt</t>
  </si>
  <si>
    <t>Hettstedt</t>
  </si>
  <si>
    <t>BNA0451</t>
  </si>
  <si>
    <t>Heynitz</t>
  </si>
  <si>
    <t>UW Heynitz</t>
  </si>
  <si>
    <t xml:space="preserve">ENSO Netz GmbH </t>
  </si>
  <si>
    <t>BNA0452</t>
  </si>
  <si>
    <t>WEA Windpark Hinte GmbH &amp; Co. Ost KG</t>
  </si>
  <si>
    <t>Hinte</t>
  </si>
  <si>
    <t>BNA0453</t>
  </si>
  <si>
    <t>Höchstenbach</t>
  </si>
  <si>
    <t>BNA1760</t>
  </si>
  <si>
    <t>Hartenfelser Kopf</t>
  </si>
  <si>
    <t>Höchstenbach, VG Hachenburg</t>
  </si>
  <si>
    <t>Höchstenbach, Flur 26, Parzelle:  2534/6</t>
  </si>
  <si>
    <t>BNA0454</t>
  </si>
  <si>
    <t>Anlagenbetreiber Windpark Ohe/Höfer
deanBV Verwaltungs-GmbH</t>
  </si>
  <si>
    <t>Höfer</t>
  </si>
  <si>
    <t>Celle-Uelzen Netz GmbH</t>
  </si>
  <si>
    <t>BNA0455</t>
  </si>
  <si>
    <t>Windpark Hohen Pritz GbR</t>
  </si>
  <si>
    <t>Hohen Pritz</t>
  </si>
  <si>
    <t>BNA1457</t>
  </si>
  <si>
    <t>Windpark Hohenahr</t>
  </si>
  <si>
    <t>Hohenahr</t>
  </si>
  <si>
    <t>2012 / 2013</t>
  </si>
  <si>
    <t>ABO Wind UW Uettingen GmbH &amp; Co. KG</t>
  </si>
  <si>
    <t>BNA0463b</t>
  </si>
  <si>
    <t>Windpark Krusemark</t>
  </si>
  <si>
    <t>Hohenberg-Krusemark</t>
  </si>
  <si>
    <t>vor 1945 /
letzte Änderung 2000</t>
  </si>
  <si>
    <t>BNA1645</t>
  </si>
  <si>
    <t>e.n.o. energy finance GmbH &amp; Co. KG</t>
  </si>
  <si>
    <t>WP Hohenmölsen</t>
  </si>
  <si>
    <t>Hohenmölsen</t>
  </si>
  <si>
    <t>Werschen, Flur 5, Flurstück 8</t>
  </si>
  <si>
    <t>UW Nessa Nord</t>
  </si>
  <si>
    <t>BNA1612</t>
  </si>
  <si>
    <t>Windpark Hohenseefeld II</t>
  </si>
  <si>
    <t>Hohenseefeld</t>
  </si>
  <si>
    <t>BNA1606</t>
  </si>
  <si>
    <t>Windpark Englmannsberg</t>
  </si>
  <si>
    <t>Hohenwart</t>
  </si>
  <si>
    <t>BNA0475</t>
  </si>
  <si>
    <t>Windpark Westerwald GmbH</t>
  </si>
  <si>
    <t>Höhn</t>
  </si>
  <si>
    <t>BNA0568</t>
  </si>
  <si>
    <t>Hohne</t>
  </si>
  <si>
    <t>Schmarloh</t>
  </si>
  <si>
    <t>UW Lachendorf</t>
  </si>
  <si>
    <t>BNA1459</t>
  </si>
  <si>
    <t>BKW Holleben Wind GmbH</t>
  </si>
  <si>
    <t>Holleben</t>
  </si>
  <si>
    <t>DE0010810617900000000000000000001</t>
  </si>
  <si>
    <t>BNA0481</t>
  </si>
  <si>
    <t>Germania Windpark GmbH &amp; Co KG</t>
  </si>
  <si>
    <t>Holtgast</t>
  </si>
  <si>
    <t>BNA1159</t>
  </si>
  <si>
    <t>Windpark Holzhausen</t>
  </si>
  <si>
    <t>Holzhausen</t>
  </si>
  <si>
    <t>UW Heinrichsfelde</t>
  </si>
  <si>
    <t>BNA0482</t>
  </si>
  <si>
    <t>Homburg</t>
  </si>
  <si>
    <t>Stadtwerke Homburg GmbH</t>
  </si>
  <si>
    <t>BNA1647</t>
  </si>
  <si>
    <t>Windpark Hoppenrade GmbH &amp; Co. KG</t>
  </si>
  <si>
    <t>WP Hoppenrade</t>
  </si>
  <si>
    <t>Hoppenrade</t>
  </si>
  <si>
    <t>Brandenburger Str. , 14641 Wustermark</t>
  </si>
  <si>
    <t>BNA0483</t>
  </si>
  <si>
    <t>GHP Glunz  Holzwerkstoffproduktion GmbH</t>
  </si>
  <si>
    <t>Horn-Bad Meinberg</t>
  </si>
  <si>
    <t>BNA0484</t>
  </si>
  <si>
    <t>Windpark Horst</t>
  </si>
  <si>
    <t>Horst</t>
  </si>
  <si>
    <t>BNA0487</t>
  </si>
  <si>
    <t>Hude</t>
  </si>
  <si>
    <t>BNA0488</t>
  </si>
  <si>
    <t xml:space="preserve">WKN Windkraft Nord GmbH &amp; Co. Windpark Huje KG </t>
  </si>
  <si>
    <t>Huje</t>
  </si>
  <si>
    <t>BNA1731</t>
  </si>
  <si>
    <t>OSTWINDpark Rotmainquelle</t>
  </si>
  <si>
    <t>Hummental</t>
  </si>
  <si>
    <t>Fl.-Nr. 28/8 Lindenhardter Forst-Nordwest</t>
  </si>
  <si>
    <t>Altholz / SBS</t>
  </si>
  <si>
    <t>BNA1768</t>
  </si>
  <si>
    <t>Windpark Hüselitz</t>
  </si>
  <si>
    <t>Hüselitz</t>
  </si>
  <si>
    <t>Gemarkung Windberge, Flur 2, Flurstück 78/5</t>
  </si>
  <si>
    <t>Grubengas</t>
  </si>
  <si>
    <t>Klärschlamm / Tiermehl</t>
  </si>
  <si>
    <t>BNA1609</t>
  </si>
  <si>
    <t>Windpark Hamwiede</t>
  </si>
  <si>
    <t>Idsingen</t>
  </si>
  <si>
    <t>BNA0495a</t>
  </si>
  <si>
    <t>Enercon Windpark GmbH &amp; Co. Ihlow KG</t>
  </si>
  <si>
    <t>Windpark Ihlow</t>
  </si>
  <si>
    <t>Ihlow</t>
  </si>
  <si>
    <t>Strodeweg 5</t>
  </si>
  <si>
    <t>UW Simonswolde</t>
  </si>
  <si>
    <t>BNA0495b</t>
  </si>
  <si>
    <t>WP Ihlow</t>
  </si>
  <si>
    <t>UW Ihlow</t>
  </si>
  <si>
    <t>BNA1512</t>
  </si>
  <si>
    <t>FLEMMA W.1 Energie GmbH &amp; Co. KG</t>
  </si>
  <si>
    <t>Windpark Illschwang</t>
  </si>
  <si>
    <t>Illschwang</t>
  </si>
  <si>
    <t>UW Lauterhofen</t>
  </si>
  <si>
    <t>BNA0500</t>
  </si>
  <si>
    <t>Boehringer Ingelheim Pharma GmbH &amp; Co. KG</t>
  </si>
  <si>
    <t>Ingelheim</t>
  </si>
  <si>
    <t>Rheinhessische Energie- und Wasserversorgungs-GmbH</t>
  </si>
  <si>
    <t>BNA1162</t>
  </si>
  <si>
    <t>LHI Solar Deutschland V GmbH &amp; Co. KG</t>
  </si>
  <si>
    <t>Jabel FF</t>
  </si>
  <si>
    <t>Jabel</t>
  </si>
  <si>
    <t>BNA0887d</t>
  </si>
  <si>
    <t>Windpark Jänickendorfer Heide GmbH &amp; Co. KG</t>
  </si>
  <si>
    <t>Windpark Heidehof</t>
  </si>
  <si>
    <t>Jänickendorf</t>
  </si>
  <si>
    <t>BNA1801</t>
  </si>
  <si>
    <t>Bürgerwindpark Janneby eG</t>
  </si>
  <si>
    <t>Janneby</t>
  </si>
  <si>
    <t>Eggebeker Weg / K87 bzw. Flur 7 / Flurstück 52</t>
  </si>
  <si>
    <t>BNA1163</t>
  </si>
  <si>
    <t>Vattenfall Europe Windkraft GmbH</t>
  </si>
  <si>
    <t>Windpark Jänschwalde</t>
  </si>
  <si>
    <t>Jänschwalde</t>
  </si>
  <si>
    <t>UW Cottbus Ost</t>
  </si>
  <si>
    <t>BNA1573</t>
  </si>
  <si>
    <t>Bürgerwindpark im Kirchspiel Medelby</t>
  </si>
  <si>
    <t>Jardelund</t>
  </si>
  <si>
    <t>Gemarkung 1171, Flur 1, Flurstück 17</t>
  </si>
  <si>
    <t>BNA0503</t>
  </si>
  <si>
    <t>UWB Umspannwerk Betriebsgesellschaft Sallentin mbH</t>
  </si>
  <si>
    <t>Jeggeleben</t>
  </si>
  <si>
    <t>BNA1311</t>
  </si>
  <si>
    <t>Windpark Jennelt II GmbH &amp; Co. KG</t>
  </si>
  <si>
    <t>Windpark Jennelt II</t>
  </si>
  <si>
    <t>Jennelt</t>
  </si>
  <si>
    <t>UW Jennelt</t>
  </si>
  <si>
    <t>BNA0506</t>
  </si>
  <si>
    <t>Windpark Jever GbR</t>
  </si>
  <si>
    <t>Jever</t>
  </si>
  <si>
    <t>BNA1590</t>
  </si>
  <si>
    <t>Veer Dörper Fläche 51</t>
  </si>
  <si>
    <t>Joldelund</t>
  </si>
  <si>
    <t>BNA0507a</t>
  </si>
  <si>
    <t>Windpark Jülicher Land GmbH</t>
  </si>
  <si>
    <t>regionetz GmbH</t>
  </si>
  <si>
    <t>BNA0507b</t>
  </si>
  <si>
    <t>Windpark Jülicher Börde</t>
  </si>
  <si>
    <t>Gereonstr. 6</t>
  </si>
  <si>
    <t>Gereonstr. 6, 52428 Jülich</t>
  </si>
  <si>
    <t>BNA0508</t>
  </si>
  <si>
    <t>Windpark Jürgenshagen GmbH &amp; Co.Betriebs-KG Renditefonds</t>
  </si>
  <si>
    <t>Jürgenshagen</t>
  </si>
  <si>
    <t>BNA1424</t>
  </si>
  <si>
    <t>Jüterbog</t>
  </si>
  <si>
    <t>Flur 41 Flst. 193,198,326,328,220,221,328,415,416,419,420</t>
  </si>
  <si>
    <t>BNA0509</t>
  </si>
  <si>
    <t>Windfarm Zettingen GmbH</t>
  </si>
  <si>
    <t xml:space="preserve">Kaisersesch </t>
  </si>
  <si>
    <t>BNA0511</t>
  </si>
  <si>
    <t>Kalbe</t>
  </si>
  <si>
    <t>BNA1474</t>
  </si>
  <si>
    <t>WP Fleetmark</t>
  </si>
  <si>
    <t>Thüritz</t>
  </si>
  <si>
    <t>UW Badel</t>
  </si>
  <si>
    <t>Biogas, Schweröl, Leichtöl</t>
  </si>
  <si>
    <t>BNA0512</t>
  </si>
  <si>
    <t>Windpark Kall GmbH &amp; Co WPKA KG</t>
  </si>
  <si>
    <t>Kall</t>
  </si>
  <si>
    <t>BNA0513</t>
  </si>
  <si>
    <t>EST Elektro-Spezial-Technik Inh. Steffen Stecher</t>
  </si>
  <si>
    <t>Kamenz</t>
  </si>
  <si>
    <t>BNA1322</t>
  </si>
  <si>
    <t>Windpark Wolgast</t>
  </si>
  <si>
    <t>Karlsburg</t>
  </si>
  <si>
    <t>UW Wolgast</t>
  </si>
  <si>
    <t xml:space="preserve">Biomasse </t>
  </si>
  <si>
    <t>Steinkohle (bei zu feuchter Biomasse), Schlämme, Ersatzbrennstoff, Erdgas i.d.R. zur Stützfeuerung</t>
  </si>
  <si>
    <t>BNA1341</t>
  </si>
  <si>
    <t>Karlstadt</t>
  </si>
  <si>
    <t>Duttenbrunner Weg</t>
  </si>
  <si>
    <t>Energieversorgung Lohr-Karlstadt und Umgebung GmbH &amp; Co. KG</t>
  </si>
  <si>
    <t>BNA1319</t>
  </si>
  <si>
    <t>Windpark Kribbe-Premslin</t>
  </si>
  <si>
    <t>Karstädt</t>
  </si>
  <si>
    <t>UW Quitzow</t>
  </si>
  <si>
    <t>Wemag Netz GmbH</t>
  </si>
  <si>
    <t>BNA1494</t>
  </si>
  <si>
    <t>ENGIE WP Portfolio 1 GmbH</t>
  </si>
  <si>
    <t>Windpark Karstädt/Blüthen</t>
  </si>
  <si>
    <t>Karstädt/Blüthen</t>
  </si>
  <si>
    <t>BNA1615</t>
  </si>
  <si>
    <t>Windpark Kasendorf-Weismain</t>
  </si>
  <si>
    <t>Kasendorf</t>
  </si>
  <si>
    <t>Erdgas, HEL</t>
  </si>
  <si>
    <t>Steinkohle, Klärschlamm, Erdgas, Heizöl EL</t>
  </si>
  <si>
    <t>BNA1616</t>
  </si>
  <si>
    <t>Windpark Kastorf</t>
  </si>
  <si>
    <t>Kastorf</t>
  </si>
  <si>
    <t>Flur 2, Flurstück 19 (vorher Flurstück 17)</t>
  </si>
  <si>
    <t>BNA1170a</t>
  </si>
  <si>
    <t>Windpark Kemberg</t>
  </si>
  <si>
    <t xml:space="preserve">Kemberg </t>
  </si>
  <si>
    <t>Kemberg</t>
  </si>
  <si>
    <t>BNA1170b</t>
  </si>
  <si>
    <t>Windpark Kemberg II</t>
  </si>
  <si>
    <t>06091 bzw. 06905</t>
  </si>
  <si>
    <t>Kemberg bzw. Bad Schmiedeberg</t>
  </si>
  <si>
    <t>Bad Schmiedeberg</t>
  </si>
  <si>
    <t>BNA1548</t>
  </si>
  <si>
    <t>Windpark Dahme</t>
  </si>
  <si>
    <t>Kemlitz</t>
  </si>
  <si>
    <t>UW Kemlitz</t>
  </si>
  <si>
    <t>BNA1528</t>
  </si>
  <si>
    <t>Stadtwerke Kempen GmbH</t>
  </si>
  <si>
    <t>Kempen</t>
  </si>
  <si>
    <t>Biomethan</t>
  </si>
  <si>
    <t>BHKW Otto-Schott-Straße</t>
  </si>
  <si>
    <t>BNA0525</t>
  </si>
  <si>
    <t>Kesdorf</t>
  </si>
  <si>
    <t>BNA1171</t>
  </si>
  <si>
    <t>WP Ketzin</t>
  </si>
  <si>
    <t>Ketzin</t>
  </si>
  <si>
    <t>BNA1174</t>
  </si>
  <si>
    <t>Windpark Kirchberg</t>
  </si>
  <si>
    <t>Kirchberg</t>
  </si>
  <si>
    <t>BNA0530</t>
  </si>
  <si>
    <t>Windpark Großenehrich GmbH &amp; Co. KG Renditefonds</t>
  </si>
  <si>
    <t>Kirchengel</t>
  </si>
  <si>
    <t>BNA0532a</t>
  </si>
  <si>
    <t>REG Regenerative Energien Standortentwicklung Gmbh &amp; Co. Kirchwistedt KG</t>
  </si>
  <si>
    <t>Windpark Kirchwistedt</t>
  </si>
  <si>
    <t>Kirchwistedt</t>
  </si>
  <si>
    <t>UW Gnarrenburg</t>
  </si>
  <si>
    <t>BNA0532b</t>
  </si>
  <si>
    <t>Windpark Vollersode</t>
  </si>
  <si>
    <t>Altwistedt, Altwistedter Weg, 27616 Beverstedt</t>
  </si>
  <si>
    <t>BNA0533</t>
  </si>
  <si>
    <t>Windpark Kisselbach</t>
  </si>
  <si>
    <t>Kisselbach</t>
  </si>
  <si>
    <t>UW Kisselbach Schaltzelle J03</t>
  </si>
  <si>
    <t>BNA1539</t>
  </si>
  <si>
    <t>Windpark GmbH &amp; Co. Kisselsheide KG</t>
  </si>
  <si>
    <t>WP Kisselsheide</t>
  </si>
  <si>
    <t>Kisselsheide</t>
  </si>
  <si>
    <t>UW Kümbdchen</t>
  </si>
  <si>
    <t>BNA1176a</t>
  </si>
  <si>
    <t>Windpark Kittlitz GmbH &amp; Co. KG</t>
  </si>
  <si>
    <t>Kittlitz</t>
  </si>
  <si>
    <t>DE0010810322200000000000000065432</t>
  </si>
  <si>
    <t>BNA1176b</t>
  </si>
  <si>
    <t>Repower Deutschland GmbH</t>
  </si>
  <si>
    <t>Lübbenau</t>
  </si>
  <si>
    <t>WIP Kittlitz II</t>
  </si>
  <si>
    <t>BNA0536</t>
  </si>
  <si>
    <t>Windpark Klein Twülpstedt GmbH &amp; Co. KG</t>
  </si>
  <si>
    <t>Klein Twülpstedt</t>
  </si>
  <si>
    <t xml:space="preserve">LSW Netz GmbH &amp; Co. KG </t>
  </si>
  <si>
    <t>BNA0537</t>
  </si>
  <si>
    <t>ewz Windpark Kleinbrembach GmbH</t>
  </si>
  <si>
    <t>Kleinbrembach</t>
  </si>
  <si>
    <t>BNA1177</t>
  </si>
  <si>
    <t>Solar Schipkau I GmbH &amp; Co. KG</t>
  </si>
  <si>
    <t>Klettwitz</t>
  </si>
  <si>
    <t>Flurstück 14 Flur 3</t>
  </si>
  <si>
    <t>UW Brieske</t>
  </si>
  <si>
    <t>BNA1178</t>
  </si>
  <si>
    <t>Solar Meuro I GmbH &amp; Co. KG</t>
  </si>
  <si>
    <t>Flurstück 11 Flur 3</t>
  </si>
  <si>
    <t>BNA1179</t>
  </si>
  <si>
    <t>Solar Schipkau II GmbH &amp; Co. KG</t>
  </si>
  <si>
    <t>BNA1180</t>
  </si>
  <si>
    <t>Solar Meuro II GmbH &amp; Co. KG</t>
  </si>
  <si>
    <t>Flurstück 12 Flur 3</t>
  </si>
  <si>
    <t>BNA1348</t>
  </si>
  <si>
    <t>Flurstück 12, Flur 3, Gemarkung Meuro</t>
  </si>
  <si>
    <t>BNA1349</t>
  </si>
  <si>
    <t>Flurstück 14, Flur 3, Gemarkung Meuro</t>
  </si>
  <si>
    <t>BNA1453</t>
  </si>
  <si>
    <t>Klettwitz Green Energy GmbH &amp; Co. KG</t>
  </si>
  <si>
    <t>Windpark Klettwitz</t>
  </si>
  <si>
    <t xml:space="preserve">UW Kostebrau </t>
  </si>
  <si>
    <t>BNA1454</t>
  </si>
  <si>
    <t>Windpark Kostebrau</t>
  </si>
  <si>
    <t>BNA1619</t>
  </si>
  <si>
    <t>Windpark Kletzin</t>
  </si>
  <si>
    <t>Kletzin</t>
  </si>
  <si>
    <t>BNA1657</t>
  </si>
  <si>
    <t>Zweite Klixbüll Energie GmbH &amp; Co KG</t>
  </si>
  <si>
    <t>Klixbüll</t>
  </si>
  <si>
    <t>Flurstück 69</t>
  </si>
  <si>
    <t>BNA0538</t>
  </si>
  <si>
    <t>Solarkraftwerk Reckahn I GmbH &amp; Co. KG</t>
  </si>
  <si>
    <t>Kloster Lehnin OT Reckahn</t>
  </si>
  <si>
    <t>BNA0539</t>
  </si>
  <si>
    <t>GSI Photovoltaik Projektgesellschaft Helbra mbH</t>
  </si>
  <si>
    <t>Klostermansfeld</t>
  </si>
  <si>
    <t>BNA1648</t>
  </si>
  <si>
    <t>LHI SolarWind Kusey GmbH &amp; Co. KG</t>
  </si>
  <si>
    <t>WP Kusey</t>
  </si>
  <si>
    <t>Klötze</t>
  </si>
  <si>
    <t>UW Neuferchau Wind</t>
  </si>
  <si>
    <t>BNA1620</t>
  </si>
  <si>
    <t>Windpark Kniphagen</t>
  </si>
  <si>
    <t>Kniphagen</t>
  </si>
  <si>
    <t>BNA0541</t>
  </si>
  <si>
    <t>Kodersdorf</t>
  </si>
  <si>
    <t>BNA0542</t>
  </si>
  <si>
    <t>IBERDROLA Renovables Deutschland GmbH</t>
  </si>
  <si>
    <t>Kölleda</t>
  </si>
  <si>
    <t>keine</t>
  </si>
  <si>
    <t>Reststoffe aus Produkt.</t>
  </si>
  <si>
    <t>HD-Heizgas</t>
  </si>
  <si>
    <t>BNA1420</t>
  </si>
  <si>
    <t>Königsbrück</t>
  </si>
  <si>
    <t>Hoyerswerdaerstrasse</t>
  </si>
  <si>
    <t>BNA1478</t>
  </si>
  <si>
    <t>WP Könnern II</t>
  </si>
  <si>
    <t>UW Könnern Süd</t>
  </si>
  <si>
    <t>BNA1436</t>
  </si>
  <si>
    <t>Trasse Münchberg GmbH &amp; Co. KG, c/o BW Partner</t>
  </si>
  <si>
    <t>Windpark Hof</t>
  </si>
  <si>
    <t>Konradsreuth</t>
  </si>
  <si>
    <t>UW Gottersdorf</t>
  </si>
  <si>
    <t>BNA0550</t>
  </si>
  <si>
    <t>UW Körbelitz Wind</t>
  </si>
  <si>
    <t>Körbelitz</t>
  </si>
  <si>
    <t>BNA0551</t>
  </si>
  <si>
    <t>BNA0552</t>
  </si>
  <si>
    <t>UW Körbelitz</t>
  </si>
  <si>
    <t>Woltersdorfer Str.</t>
  </si>
  <si>
    <t>BNA1553</t>
  </si>
  <si>
    <t>Gunvor Raffinerie Ingolstadt GmbH</t>
  </si>
  <si>
    <t>Raffineriegas</t>
  </si>
  <si>
    <t>DE0072285092EBY00000000000009017</t>
  </si>
  <si>
    <t>BNA0554</t>
  </si>
  <si>
    <t>ASPERG SECHSTE SOLAR GmbH</t>
  </si>
  <si>
    <t>Köthen</t>
  </si>
  <si>
    <t>BNA0555</t>
  </si>
  <si>
    <t>KOGEP vierzehn GmbH &amp; Co. Solar 1411 KG</t>
  </si>
  <si>
    <t>BNA1666</t>
  </si>
  <si>
    <t>Windpark Kolbenstein</t>
  </si>
  <si>
    <t>Kratzenburg</t>
  </si>
  <si>
    <t>Flur 1, Flurstück 48/26</t>
  </si>
  <si>
    <t>Heizöl El</t>
  </si>
  <si>
    <t>Erdgas, Braunkohle, Produktionsrückstände</t>
  </si>
  <si>
    <t>Erdgas, Produktionsrückstände</t>
  </si>
  <si>
    <t>BNA0559</t>
  </si>
  <si>
    <t xml:space="preserve">Windpark Kremsdorf GmbH </t>
  </si>
  <si>
    <t>Kremdorf</t>
  </si>
  <si>
    <t>BNA0560</t>
  </si>
  <si>
    <t>WKN Windkraft Nord GmbH &amp; Co. Windpark Krempdorf KG</t>
  </si>
  <si>
    <t>Krempdorf</t>
  </si>
  <si>
    <t>BNA0561</t>
  </si>
  <si>
    <t>Kronprinzenkoog</t>
  </si>
  <si>
    <t>BNA1807</t>
  </si>
  <si>
    <t>Kronprinzenkoog LEP</t>
  </si>
  <si>
    <t>Flur 14 Flurstück 18/1</t>
  </si>
  <si>
    <t>BNA0563</t>
  </si>
  <si>
    <t xml:space="preserve">WEP Hamswehrum </t>
  </si>
  <si>
    <t>Krummhörn</t>
  </si>
  <si>
    <t>Hoher Grodenweg / 
Groothuser Grodenweg</t>
  </si>
  <si>
    <t>BNA0564</t>
  </si>
  <si>
    <t>Windpark Groothusen GmbH &amp; Co. Betriebs KG</t>
  </si>
  <si>
    <t>BNA0565</t>
  </si>
  <si>
    <t xml:space="preserve">Windpark Jennelt GmbH </t>
  </si>
  <si>
    <t>BNA1421</t>
  </si>
  <si>
    <t>Kubschütz</t>
  </si>
  <si>
    <t>Gemarkung Litten 52/13 Gemarkung Purschwitz 241/6</t>
  </si>
  <si>
    <t>BNA1422</t>
  </si>
  <si>
    <t>BNA0566</t>
  </si>
  <si>
    <t>Pfeifer Holz GmbH</t>
  </si>
  <si>
    <t>Kühbach</t>
  </si>
  <si>
    <t>BNA1445</t>
  </si>
  <si>
    <t>Windpark GmbH &amp; Co. Külz II KG</t>
  </si>
  <si>
    <t>WP Külz II</t>
  </si>
  <si>
    <t>Külz</t>
  </si>
  <si>
    <t>UW Simmern</t>
  </si>
  <si>
    <t>BNA1759</t>
  </si>
  <si>
    <t>Windpark Kürrenberg GmbH &amp; Co.KG</t>
  </si>
  <si>
    <t>Kürrenberg</t>
  </si>
  <si>
    <t>Flur 32 Flurstk.110</t>
  </si>
  <si>
    <t>BNA1742</t>
  </si>
  <si>
    <t>WP Kurzen Trechow GmbH</t>
  </si>
  <si>
    <t>Windpark Kurzen Trechow / Bernitt</t>
  </si>
  <si>
    <t>Kurzen Trechow</t>
  </si>
  <si>
    <t>Trechower Weg, KNE5: FlSt:126/1, Fl 1</t>
  </si>
  <si>
    <t>BNA1746</t>
  </si>
  <si>
    <t>Windpark Kurzen Trechow</t>
  </si>
  <si>
    <t>Gemarkung Langen Trechow, Flur 1, Flurstück 23</t>
  </si>
  <si>
    <t>BNA1300</t>
  </si>
  <si>
    <t>Enercon Windpark GmbH &amp; Co. Kutenholz KG</t>
  </si>
  <si>
    <t>Windpark Kutenholz I</t>
  </si>
  <si>
    <t>Kutenholz</t>
  </si>
  <si>
    <t>UW Bargstedt</t>
  </si>
  <si>
    <t>BNA1312</t>
  </si>
  <si>
    <t>Windpark Kutenholz II</t>
  </si>
  <si>
    <t>BNA1664</t>
  </si>
  <si>
    <t>Kutzleben</t>
  </si>
  <si>
    <t>UW Großenehrich Wind</t>
  </si>
  <si>
    <t>BNA0569</t>
  </si>
  <si>
    <t>deag Energie GmbH</t>
  </si>
  <si>
    <t>BNA1792</t>
  </si>
  <si>
    <t>Bürgerwindpark Brebek GmbH &amp; Co.KG</t>
  </si>
  <si>
    <t>Ladelund</t>
  </si>
  <si>
    <t>Flur 10, Flurstück 17/1, Gemarkung Ladelund</t>
  </si>
  <si>
    <t>BNA0570</t>
  </si>
  <si>
    <t>Raiffeisenwindpark Lahn GmbH &amp; Co.KG</t>
  </si>
  <si>
    <t>Lahn</t>
  </si>
  <si>
    <t>BNA0571</t>
  </si>
  <si>
    <t>Windpark Lahstedt ApS &amp; Co. OHG</t>
  </si>
  <si>
    <t>Lahstedt</t>
  </si>
  <si>
    <t>BNA0572</t>
  </si>
  <si>
    <t>Windpark Lamstedt GbR</t>
  </si>
  <si>
    <t>Lamstedt</t>
  </si>
  <si>
    <t>BNA1290a</t>
  </si>
  <si>
    <t>Windpark Landesbergen-Nord</t>
  </si>
  <si>
    <t>UW Leese (Feld: 23, Leitung 88) Zappenberg 4, 31633 Leese</t>
  </si>
  <si>
    <t>BNA1290b</t>
  </si>
  <si>
    <t>Windpark Landesbergen-Süd</t>
  </si>
  <si>
    <t>UW Leese (Feld: J28, Leitung 66)</t>
  </si>
  <si>
    <t>BNA0575</t>
  </si>
  <si>
    <t>Wattner SunAsset Solarkraftwerk 006 GmbH &amp; Co. KG</t>
  </si>
  <si>
    <t>Landsberg, OT Sietzsch</t>
  </si>
  <si>
    <t>BNA0576</t>
  </si>
  <si>
    <t>ENERGIEKONTOR Windkraft GmbH &amp; Co.</t>
  </si>
  <si>
    <t>Langen</t>
  </si>
  <si>
    <t>BNA0577</t>
  </si>
  <si>
    <t>Energiekontor Windkraft GmbH &amp; Co. WP KRE KG</t>
  </si>
  <si>
    <t>BNA0578</t>
  </si>
  <si>
    <t>Energiekontor Umwelt GmbH &amp; Co.</t>
  </si>
  <si>
    <t>BNA0579</t>
  </si>
  <si>
    <t>Energiekontor Windkraft GmbH &amp; Co. WP SIE-Gem. d. Eigentümer</t>
  </si>
  <si>
    <t>BNA0580</t>
  </si>
  <si>
    <t>BNA1626</t>
  </si>
  <si>
    <t>Windpark Langenzenn</t>
  </si>
  <si>
    <t>Langenzenn</t>
  </si>
  <si>
    <t>Gemarkung Labendorf; Flurstück: 849</t>
  </si>
  <si>
    <t>BNA0582</t>
  </si>
  <si>
    <t>LERAK Mobiliengesellschaft mbH &amp; Co. KG</t>
  </si>
  <si>
    <t>Langwedel</t>
  </si>
  <si>
    <t>BNA1188</t>
  </si>
  <si>
    <t>Lasbek</t>
  </si>
  <si>
    <t>UW Bargteheide</t>
  </si>
  <si>
    <t>BNA0584</t>
  </si>
  <si>
    <t>Helmeringen KG</t>
  </si>
  <si>
    <t xml:space="preserve">Lauingen </t>
  </si>
  <si>
    <t>Hygstetter Weg</t>
  </si>
  <si>
    <t>DE00002789415Rl00000001046138000</t>
  </si>
  <si>
    <t>Industrie- und Gewerbegebiet Lauta, 
Straße B Nr. 5</t>
  </si>
  <si>
    <t>BNA1354</t>
  </si>
  <si>
    <t>Industrie strasse B</t>
  </si>
  <si>
    <t>BNA0585</t>
  </si>
  <si>
    <t>ENERGIE KONTOR UMWELT GMBH</t>
  </si>
  <si>
    <t>Lautertal/Dirlammen</t>
  </si>
  <si>
    <t>ovag Netz AG</t>
  </si>
  <si>
    <t>BNA1538</t>
  </si>
  <si>
    <t>Legden</t>
  </si>
  <si>
    <t xml:space="preserve">Schöppingerstr. </t>
  </si>
  <si>
    <t>DE00014548624E00708478N5207925L01</t>
  </si>
  <si>
    <t>BNA0589</t>
  </si>
  <si>
    <t>Lengede</t>
  </si>
  <si>
    <t>Barbecke</t>
  </si>
  <si>
    <t>ÜS Barbecke</t>
  </si>
  <si>
    <t>BNA1325</t>
  </si>
  <si>
    <t>Öko Windpark Lengerich GmbH</t>
  </si>
  <si>
    <t>Windpark Lengerich</t>
  </si>
  <si>
    <t>Lengerich</t>
  </si>
  <si>
    <t>Handruper Str.</t>
  </si>
  <si>
    <t>Station Lengerich</t>
  </si>
  <si>
    <t>BNA1556</t>
  </si>
  <si>
    <t>Sachsenmilch Leppersdorf GmbH</t>
  </si>
  <si>
    <t>Leppersdorf</t>
  </si>
  <si>
    <t>An den Breiten</t>
  </si>
  <si>
    <t>Klärgas</t>
  </si>
  <si>
    <t>01454 Leppersdorf</t>
  </si>
  <si>
    <t>BNA1698</t>
  </si>
  <si>
    <t>Windpark Lesse II</t>
  </si>
  <si>
    <t>Lesse</t>
  </si>
  <si>
    <t>Gemarkung Lesse, Flur 11</t>
  </si>
  <si>
    <t>Dampf</t>
  </si>
  <si>
    <t>BNA0599</t>
  </si>
  <si>
    <t>AVEA Entsorgungsbetriebe GmbH &amp; Co. KG</t>
  </si>
  <si>
    <t>UA Manfort / UA Küppersteg</t>
  </si>
  <si>
    <t>Erdgas, Braunkohle,  Produktionsrückstände</t>
  </si>
  <si>
    <t>BNA1194</t>
  </si>
  <si>
    <t>RWE Innogy Mistral Windparkbetriebsgesellschaft mbH</t>
  </si>
  <si>
    <t>Lichtenau</t>
  </si>
  <si>
    <t>ÜS Asseln</t>
  </si>
  <si>
    <t>BNA1748</t>
  </si>
  <si>
    <t>Asselner Windpark</t>
  </si>
  <si>
    <t>Gemarkung Asseln, Flur 3, Flurstück 17</t>
  </si>
  <si>
    <t>BNA1750</t>
  </si>
  <si>
    <t>Bürgerwindpark Lichtenau - Westernfeld-Buchgarten</t>
  </si>
  <si>
    <t>Gemarkung Lichtenau, Flur 2, Flurstück 246</t>
  </si>
  <si>
    <t>BNA1751</t>
  </si>
  <si>
    <t>Windpark Huser Klee</t>
  </si>
  <si>
    <t>Gemarkung: Husen; Flur: 5; Flurstück: 40,41,42</t>
  </si>
  <si>
    <t>BNA1752</t>
  </si>
  <si>
    <t>Windpark Hassel</t>
  </si>
  <si>
    <t>Gemarkung Grundsteinheim, Flur 1, Flurstück 138</t>
  </si>
  <si>
    <t>BNA1753</t>
  </si>
  <si>
    <t>WP Huser Klee</t>
  </si>
  <si>
    <t>Gemarkung: Husen; Flur: 8; Flurstück: 19;</t>
  </si>
  <si>
    <t>BNA1681</t>
  </si>
  <si>
    <t>Windpark Rehain</t>
  </si>
  <si>
    <t>Lichterfeld-Schacksdorf</t>
  </si>
  <si>
    <t>Gem. Lieskau Flur 1 FS 129</t>
  </si>
  <si>
    <t>BNA0601</t>
  </si>
  <si>
    <t>Biomasse HKW Siegerland GmbH &amp; Co.KG</t>
  </si>
  <si>
    <t xml:space="preserve">Liebenscheid </t>
  </si>
  <si>
    <t>UA Holzhausen</t>
  </si>
  <si>
    <t>BNA1787</t>
  </si>
  <si>
    <t>Windpark Blye Repowering</t>
  </si>
  <si>
    <t>Lindewitt</t>
  </si>
  <si>
    <t>Gemarkung Sillerup, Flur 1, Flurstück 42</t>
  </si>
  <si>
    <t>BNA1788</t>
  </si>
  <si>
    <t>WP Sillerup Repowering</t>
  </si>
  <si>
    <t>Gemarkung Sillerup, Flur 15, Flurstück 10/2</t>
  </si>
  <si>
    <t>BNA1540a</t>
  </si>
  <si>
    <t>Windpark Kassieck-Lindstedt (I) GmbH &amp; Co. KG</t>
  </si>
  <si>
    <t>WP Kassiek-Lindstedt (I)</t>
  </si>
  <si>
    <t>Lindstedt</t>
  </si>
  <si>
    <t>UW Hottendorf</t>
  </si>
  <si>
    <t>BNA1540b</t>
  </si>
  <si>
    <t>Windpark Kassieck-Lindstedt (II) GmbH &amp; Co. KG</t>
  </si>
  <si>
    <t>WP Kassiek-Lindstedt (II)</t>
  </si>
  <si>
    <t>BNA1540c</t>
  </si>
  <si>
    <t>Windpark Kassieck-Lindstedt (III) GmbH &amp; Co. KG</t>
  </si>
  <si>
    <t>WP Kassiek-Lindstedt (III)</t>
  </si>
  <si>
    <t>BNA0608a</t>
  </si>
  <si>
    <t>Linnich</t>
  </si>
  <si>
    <t>BNA0608b</t>
  </si>
  <si>
    <t>Enercon Windpark GmbH &amp; Co. Küstenwind I KG</t>
  </si>
  <si>
    <t>UW Linnich</t>
  </si>
  <si>
    <t>BNA0609</t>
  </si>
  <si>
    <t>BOREAS Energie GmbH</t>
  </si>
  <si>
    <t>Windpark Löbau</t>
  </si>
  <si>
    <t>Löbau</t>
  </si>
  <si>
    <t>UW Oppeln</t>
  </si>
  <si>
    <t>BNA0827</t>
  </si>
  <si>
    <t>Loccumer Windparksbetriebsgesellschaft mbH</t>
  </si>
  <si>
    <t>Windpark Loccum/Wasserstraße</t>
  </si>
  <si>
    <t>Loccum</t>
  </si>
  <si>
    <t>BNA1307</t>
  </si>
  <si>
    <t>REG Regenerative Energien Standortentwicklung GmbH &amp; Co. Beverstedt KG</t>
  </si>
  <si>
    <t>Windpark Lohe</t>
  </si>
  <si>
    <t>Lohe</t>
  </si>
  <si>
    <t>UW Beverstedt</t>
  </si>
  <si>
    <t>BNA0610</t>
  </si>
  <si>
    <t>Lohne</t>
  </si>
  <si>
    <t>BNA0611</t>
  </si>
  <si>
    <t>Windpark Dorner GbR</t>
  </si>
  <si>
    <t>Lommatzsch</t>
  </si>
  <si>
    <t>BNA1723</t>
  </si>
  <si>
    <t>Windpark Lonnerstadt</t>
  </si>
  <si>
    <t>Lonnerstadt</t>
  </si>
  <si>
    <t>Flurstücknummer: 1727 Gemarkung Lonnerstadt</t>
  </si>
  <si>
    <t>BNA1667</t>
  </si>
  <si>
    <t>Windpark Looft II</t>
  </si>
  <si>
    <t>Looft</t>
  </si>
  <si>
    <t>Gemarkung Looft, Flur 5, Flurstück 30/4</t>
  </si>
  <si>
    <t>BNA1699</t>
  </si>
  <si>
    <t>Windpark Lorup</t>
  </si>
  <si>
    <t>Lorup</t>
  </si>
  <si>
    <t>Hauptstraße</t>
  </si>
  <si>
    <t>BNA1195</t>
  </si>
  <si>
    <t>WP Losten</t>
  </si>
  <si>
    <t>Losten</t>
  </si>
  <si>
    <t>BNA0613</t>
  </si>
  <si>
    <t>UW Louisfelde</t>
  </si>
  <si>
    <t>Louisfelde</t>
  </si>
  <si>
    <t>Gemarkung Straßburg, 
Flur 1, Flurstück 144/2</t>
  </si>
  <si>
    <t>BNA1495</t>
  </si>
  <si>
    <t>ENGIE WP Lövenich GmbH</t>
  </si>
  <si>
    <t>Windpark Lövenich</t>
  </si>
  <si>
    <t>Lövenich</t>
  </si>
  <si>
    <t>EWV Energie- und Wasser-Versorgung GmbH</t>
  </si>
  <si>
    <t>BNA1365</t>
  </si>
  <si>
    <t>Solarpark Bronkow Luckaitztal GmbH</t>
  </si>
  <si>
    <t>Luckaitztal</t>
  </si>
  <si>
    <t>Flugplatzstraße</t>
  </si>
  <si>
    <t>BNA0210</t>
  </si>
  <si>
    <t>Windpark Dubener Platte</t>
  </si>
  <si>
    <t>Luckau</t>
  </si>
  <si>
    <t>DE001811592600000000000000127121</t>
  </si>
  <si>
    <t>BNA1684</t>
  </si>
  <si>
    <t>Windpark Duben II</t>
  </si>
  <si>
    <t>Luckau OT Duben</t>
  </si>
  <si>
    <t>Gem. Karche Flur 2 FS 53</t>
  </si>
  <si>
    <t>BNA1685</t>
  </si>
  <si>
    <t>Windpark Luckow-Petershagen</t>
  </si>
  <si>
    <t>Luckow-Petershagen</t>
  </si>
  <si>
    <t>Gemarkung Luckow-Petershagen , Flur 2, Flurstück 255</t>
  </si>
  <si>
    <t>BNA1770</t>
  </si>
  <si>
    <t>WP Hüselitz 1 GmbH &amp; Co. KG</t>
  </si>
  <si>
    <t>Lüderitz</t>
  </si>
  <si>
    <t>Gem. Groß Schwarzl. Grundb. Lüderitz, Flur 1 Flurstück 9/8</t>
  </si>
  <si>
    <t>Kohle, Brams</t>
  </si>
  <si>
    <t>DE00039767063VirtuellVZPNETTOEINS
DE00039767063VirtuellVZPNETTOLAST</t>
  </si>
  <si>
    <t>GUD C 200
GT 1, GT 2, DT 1</t>
  </si>
  <si>
    <t>GUD A 800 
GT 11, GT 12, DT 10</t>
  </si>
  <si>
    <t>S 300
VT 1, VT 2, NT 7</t>
  </si>
  <si>
    <t>gasförmig</t>
  </si>
  <si>
    <t>flüssig, Erdgas, (Öl)</t>
  </si>
  <si>
    <t>BNA0620</t>
  </si>
  <si>
    <t>WG Westerwischer GmbH &amp; Co KG; 
Windpark Norderland Verwaltgs.- u. Beteiligungs GmbH</t>
  </si>
  <si>
    <t>Lütetsburg</t>
  </si>
  <si>
    <t>BNA1431</t>
  </si>
  <si>
    <t>Lutherstadt Eisleben</t>
  </si>
  <si>
    <t>Kassler Straße 46( Eisleben/13,12/43,320,313,107,101/4,...)</t>
  </si>
  <si>
    <t>BNA1375</t>
  </si>
  <si>
    <t>Flugplatz Mahlwinkel</t>
  </si>
  <si>
    <t>Mahlwinkel</t>
  </si>
  <si>
    <t>ehemaliger Militärflughafen</t>
  </si>
  <si>
    <t>BNA0625</t>
  </si>
  <si>
    <t>Mahlwinkel-Nord</t>
  </si>
  <si>
    <t>UW Uchtdorf</t>
  </si>
  <si>
    <t>BNA1668</t>
  </si>
  <si>
    <t>Windpark Mahlwinkel Süd</t>
  </si>
  <si>
    <t>Flur 7, Flurstück 42</t>
  </si>
  <si>
    <t>BNA0635</t>
  </si>
  <si>
    <t>EREM GmbH &amp; Co. German Wind KG 
c/o Treucon Asset Mgmt. GmbH</t>
  </si>
  <si>
    <t>Mannhagen und Bälau</t>
  </si>
  <si>
    <t>Erdgas (für An- und Abfahrvorgänge)</t>
  </si>
  <si>
    <t>Sulfitablauge</t>
  </si>
  <si>
    <t>Erdgas / Biomasse</t>
  </si>
  <si>
    <t>Transnet BW (220kV) Einspeisepunkt 220 kV Neckarau und 220 kV Altlußheim,
Pfalzwerke Netzgesellschaft 220 kV Mutterstadt (Rhein N, Rhein S), 110 kV Mutterstadt Waldmühle N, Waldmühle S
Netrion diverse 110 kV und 10 kV Anschlüsse</t>
  </si>
  <si>
    <t>BNA1369</t>
  </si>
  <si>
    <t>Marienfließ</t>
  </si>
  <si>
    <t>Birkenweg 1</t>
  </si>
  <si>
    <t>BNA1379</t>
  </si>
  <si>
    <t>BNA1430</t>
  </si>
  <si>
    <t>Gemarkung Krempendorf, Flur 5 und Flur 6</t>
  </si>
  <si>
    <t>BNA0650</t>
  </si>
  <si>
    <t>Planung-Aufbau-Verwaltung Eidelweg GmbH &amp; Co. KG</t>
  </si>
  <si>
    <t>Marienhafe</t>
  </si>
  <si>
    <t>BNA0651</t>
  </si>
  <si>
    <t>Windpark Bredenborn</t>
  </si>
  <si>
    <t>Marienmünster/ Bredenborn</t>
  </si>
  <si>
    <t>DE0005073769610000000000000028639</t>
  </si>
  <si>
    <t>BNA0887g</t>
  </si>
  <si>
    <t>LHI Green Infrastructure Solar Deutschland I GmbH &amp; Co. KG</t>
  </si>
  <si>
    <t>Windpark Heidehof II</t>
  </si>
  <si>
    <t>14913</t>
  </si>
  <si>
    <t>Markendorf</t>
  </si>
  <si>
    <t>Landkreis Teltow-Fläming</t>
  </si>
  <si>
    <t>BNA1314</t>
  </si>
  <si>
    <t>Windfarm Märkisch Linden GmbH &amp; Co. KG</t>
  </si>
  <si>
    <t>Windpark Märkisch Linden</t>
  </si>
  <si>
    <t>Märkisch Linden</t>
  </si>
  <si>
    <t>UW Kränzlin</t>
  </si>
  <si>
    <t>BNA1611</t>
  </si>
  <si>
    <t>Windpark Hochfranken</t>
  </si>
  <si>
    <t>Markt Stammbach</t>
  </si>
  <si>
    <t>Mehrere Energieträger
(nicht erneuerbar)</t>
  </si>
  <si>
    <t>Abfälle, Heizöl</t>
  </si>
  <si>
    <t>Abfälle, Erdgas</t>
  </si>
  <si>
    <t>BNA0663</t>
  </si>
  <si>
    <t>Sintfeld REGO-Strom GmbH</t>
  </si>
  <si>
    <t xml:space="preserve">Marsberg </t>
  </si>
  <si>
    <t>BNA1709</t>
  </si>
  <si>
    <t>WP Martfeld</t>
  </si>
  <si>
    <t>Martfeld</t>
  </si>
  <si>
    <t>Gemarkung Martfeld, Flur 10, Flurstück 38</t>
  </si>
  <si>
    <t>BNA1351</t>
  </si>
  <si>
    <t>Martinsheim</t>
  </si>
  <si>
    <t>Flurstück 416 u.a.</t>
  </si>
  <si>
    <t>BNA1584</t>
  </si>
  <si>
    <t>Green City Energy Windpark Maßbach</t>
  </si>
  <si>
    <t>Maßbach</t>
  </si>
  <si>
    <t>BNA0664</t>
  </si>
  <si>
    <t>Windpark Mastershausen GmbH &amp; Co. KG</t>
  </si>
  <si>
    <t xml:space="preserve">Mastershausen </t>
  </si>
  <si>
    <t>Fangstoff aus Altpapieraufbereitung</t>
  </si>
  <si>
    <t>BNA0665</t>
  </si>
  <si>
    <t>Vernet GmbH</t>
  </si>
  <si>
    <t>Mechernich</t>
  </si>
  <si>
    <t>BNA1202</t>
  </si>
  <si>
    <t>Windkraftwerk Meckel/Gilzem GmbH &amp; Co. KG</t>
  </si>
  <si>
    <t>Meckel</t>
  </si>
  <si>
    <t>2001 / 2009</t>
  </si>
  <si>
    <t>Übergabeschaltanlage</t>
  </si>
  <si>
    <t>BNA1306</t>
  </si>
  <si>
    <t>Enercon Windpark GmbH &amp; Co. Windrose KG</t>
  </si>
  <si>
    <t>Windpark Mehring</t>
  </si>
  <si>
    <t>Mehring</t>
  </si>
  <si>
    <t>UW Mehring (Herl)</t>
  </si>
  <si>
    <t>BNA0666</t>
  </si>
  <si>
    <t>MS Windkraft GmbH</t>
  </si>
  <si>
    <t>Meinheim</t>
  </si>
  <si>
    <t>BNA0667</t>
  </si>
  <si>
    <t>Rasch</t>
  </si>
  <si>
    <t xml:space="preserve">Mengkofen </t>
  </si>
  <si>
    <t>UW Teisbach</t>
  </si>
  <si>
    <t>BNA1689</t>
  </si>
  <si>
    <t>Menslage 01 - Herberger Feld</t>
  </si>
  <si>
    <t>Menslage</t>
  </si>
  <si>
    <t>Letzte Lage, Gemarkung Herbergen, Flur 2, Flurstück 4</t>
  </si>
  <si>
    <t>BNA1779</t>
  </si>
  <si>
    <t>WP Löbitz-Görschen</t>
  </si>
  <si>
    <t>Mertendorf OT Löbitz</t>
  </si>
  <si>
    <t>BNA1701</t>
  </si>
  <si>
    <t>Windpark Merzen</t>
  </si>
  <si>
    <t>Merzen</t>
  </si>
  <si>
    <t>Gemarkung Lechtrup, Flur 11, Flurstück 16/1</t>
  </si>
  <si>
    <t>BNA1491</t>
  </si>
  <si>
    <t>SachsenFonds Windpark IX GmbH &amp; Co. KG</t>
  </si>
  <si>
    <t>Windpark Meyenburg</t>
  </si>
  <si>
    <t>Meyenburg</t>
  </si>
  <si>
    <t>UW Putlitz</t>
  </si>
  <si>
    <t>BNA1718</t>
  </si>
  <si>
    <t>Windpark Kohlenstraße</t>
  </si>
  <si>
    <t>Michelbach an der Bilz</t>
  </si>
  <si>
    <t>770/1 Gemarkung Michelbach</t>
  </si>
  <si>
    <t>BNA0670</t>
  </si>
  <si>
    <t>TREF Wind Midlum GmbH &amp; Co. KG</t>
  </si>
  <si>
    <t>Midlum</t>
  </si>
  <si>
    <t>BNA0671</t>
  </si>
  <si>
    <t>Windkonzept - Energieanlagen GmbH &amp; Co. KG</t>
  </si>
  <si>
    <t>Mieste</t>
  </si>
  <si>
    <t>BNA1809</t>
  </si>
  <si>
    <t>Windpark Mihla</t>
  </si>
  <si>
    <t>Mihla</t>
  </si>
  <si>
    <t>Flur 19, Flurstück 1891</t>
  </si>
  <si>
    <t>BNA1211</t>
  </si>
  <si>
    <t>WP Miltzow</t>
  </si>
  <si>
    <t>Miltzow</t>
  </si>
  <si>
    <t>2001 / 2013</t>
  </si>
  <si>
    <t>BNA1777</t>
  </si>
  <si>
    <t>Mittelhausen</t>
  </si>
  <si>
    <t>Flur:  Flurstück:</t>
  </si>
  <si>
    <t>BNA0672a</t>
  </si>
  <si>
    <t>Enercon Windpark GmbH &amp; Co.Megawind I KG</t>
  </si>
  <si>
    <t>Mittelherwigsdorf</t>
  </si>
  <si>
    <t>BNA0672b</t>
  </si>
  <si>
    <t>Enercon Windpark GmbH &amp; Co. Mittelherwigsdorf KG</t>
  </si>
  <si>
    <t>BNA0673</t>
  </si>
  <si>
    <t>Windpark Mittelstenahe GmbH &amp; Co. Betriebs-KG</t>
  </si>
  <si>
    <t>Mittelstenahe</t>
  </si>
  <si>
    <t>BNA0674</t>
  </si>
  <si>
    <t>Lorica Windpark Stegelitz GmbH &amp; Co. KG</t>
  </si>
  <si>
    <t>Möckern</t>
  </si>
  <si>
    <t>Flüssige und gasförmige Produktionsrückstände</t>
  </si>
  <si>
    <t>BNA1780</t>
  </si>
  <si>
    <t>WP Molau II</t>
  </si>
  <si>
    <t>Molau</t>
  </si>
  <si>
    <t>Gemarkung Sieglitz, Flur 1, Flurstück 384</t>
  </si>
  <si>
    <t>BNA0675</t>
  </si>
  <si>
    <t>ENGIE WP Molau GmbH</t>
  </si>
  <si>
    <t>Molauer Land, OT Molau</t>
  </si>
  <si>
    <t>BNA0676</t>
  </si>
  <si>
    <t>Infrastruktur Windpark Wanlo GbR 
(MAIBARA Mobiliengesellschaft mbH &amp; Co.KG)</t>
  </si>
  <si>
    <t>Mönchengladbach</t>
  </si>
  <si>
    <t>BNA1303</t>
  </si>
  <si>
    <t>Enercon Windpark GmbH &amp; Co. Passat I KG</t>
  </si>
  <si>
    <t>Windpark Monschau</t>
  </si>
  <si>
    <t>Monschau</t>
  </si>
  <si>
    <t>BNA0677</t>
  </si>
  <si>
    <t>Moormerland</t>
  </si>
  <si>
    <t>BNA0678a</t>
  </si>
  <si>
    <t>juwi Verwaltungs GmbH &amp; Co. Morbach I-VI KG</t>
  </si>
  <si>
    <t>Energiepark Morbach</t>
  </si>
  <si>
    <t>Morbach</t>
  </si>
  <si>
    <t>Morbach WEA</t>
  </si>
  <si>
    <t>BNA0678b</t>
  </si>
  <si>
    <t>juwi Windenergie GmbH &amp; Co. S+S  I+III KG</t>
  </si>
  <si>
    <t>BNA1866</t>
  </si>
  <si>
    <t>Zweite Energieversorgungscenter Dresden-Wilschdorf GmbH &amp; Co. KG</t>
  </si>
  <si>
    <t>BNA1650</t>
  </si>
  <si>
    <t>WP Mörsdorf Nord GmbH &amp; Co. KG</t>
  </si>
  <si>
    <t>Mörsdorf</t>
  </si>
  <si>
    <t>BNA1452</t>
  </si>
  <si>
    <t>EBLD Windpark Möthlitz GmbH</t>
  </si>
  <si>
    <t>Windpark Möthlitz</t>
  </si>
  <si>
    <t>Möthlitz</t>
  </si>
  <si>
    <t>UW Möthlitz</t>
  </si>
  <si>
    <t>BNA1320</t>
  </si>
  <si>
    <t>Windpark Mühlanger</t>
  </si>
  <si>
    <t>Mühlanger</t>
  </si>
  <si>
    <t>UW Wittenberg</t>
  </si>
  <si>
    <t>BNA1417</t>
  </si>
  <si>
    <t>Müncheberg</t>
  </si>
  <si>
    <t>62,63,64,110</t>
  </si>
  <si>
    <t>BNA1656</t>
  </si>
  <si>
    <t>WP-Münnerstadt</t>
  </si>
  <si>
    <t>Münnerstadt</t>
  </si>
  <si>
    <t>BNA0761</t>
  </si>
  <si>
    <t>WP Naundorf I</t>
  </si>
  <si>
    <t>Naundorf</t>
  </si>
  <si>
    <t>BNA1391</t>
  </si>
  <si>
    <t>Neiße-Malxetal</t>
  </si>
  <si>
    <t>Am Groß Schacksdorfer Wald (u.a.164,162,104,177,426)</t>
  </si>
  <si>
    <t>BNA1725</t>
  </si>
  <si>
    <t>Onshore Wind Gesater Wald GmbH &amp; Co. KG</t>
  </si>
  <si>
    <t>WP Gesater Wald</t>
  </si>
  <si>
    <t>Neuendettelsau</t>
  </si>
  <si>
    <t>Flur 663 Gemarkung Haag</t>
  </si>
  <si>
    <t>BNA1670</t>
  </si>
  <si>
    <t>Bürgerwindpark Neuenkirchen</t>
  </si>
  <si>
    <t>Neuenkirchen</t>
  </si>
  <si>
    <t>BNA0690</t>
  </si>
  <si>
    <t>Windpark Achmer Vinte GmbH &amp; Co. KG Renditefonds</t>
  </si>
  <si>
    <t xml:space="preserve">Neuenkirchen </t>
  </si>
  <si>
    <t>BNA0691a</t>
  </si>
  <si>
    <t>ENERCON Windpark GmbH &amp; Co. Tornado KG</t>
  </si>
  <si>
    <t>Windpark Neuenkirchen</t>
  </si>
  <si>
    <t>Neuenkirchen-Vörden</t>
  </si>
  <si>
    <t xml:space="preserve"> Wanstrath,  49434 Neuenkirchen-Vörden Nellinghof</t>
  </si>
  <si>
    <t>BNA0691b</t>
  </si>
  <si>
    <t>Windpark Gehrde GmbH &amp; Co. KG</t>
  </si>
  <si>
    <t>BNA1795</t>
  </si>
  <si>
    <t>Kattrepel/Westerbelmhusen Erweiterung</t>
  </si>
  <si>
    <t>Neufeld</t>
  </si>
  <si>
    <t>Gemarkung Auenbüttel, Flur 1, Flurstück 42/2</t>
  </si>
  <si>
    <t>BNA1802</t>
  </si>
  <si>
    <t>WP Marner Neuenkoogsdeich Repowering</t>
  </si>
  <si>
    <t>Gemarkung Diekhusen, Flur 3, Flurstück 77</t>
  </si>
  <si>
    <t>BNA1425</t>
  </si>
  <si>
    <t>Neuhardenberg</t>
  </si>
  <si>
    <t>Oderbruchstraße</t>
  </si>
  <si>
    <t>BNA1429</t>
  </si>
  <si>
    <t>BNA1432</t>
  </si>
  <si>
    <t>BNA1433</t>
  </si>
  <si>
    <t>BNA1434</t>
  </si>
  <si>
    <t>BNA1435</t>
  </si>
  <si>
    <t>BNA1361</t>
  </si>
  <si>
    <t>Neuhausen</t>
  </si>
  <si>
    <t>Flur 1, Flurstück 466</t>
  </si>
  <si>
    <t>BNA1624</t>
  </si>
  <si>
    <t>Windpark Kräft</t>
  </si>
  <si>
    <t>Neumarkt</t>
  </si>
  <si>
    <t>Altholz A1-A4</t>
  </si>
  <si>
    <t>Abfall/Ersatzbrennstoff</t>
  </si>
  <si>
    <t>Steinkohle/HEL/Erdgas</t>
  </si>
  <si>
    <t>Abfall, biol. Abbaubarer Anteil von Abfällen aus haushalten und Industrie</t>
  </si>
  <si>
    <t>BNA1765</t>
  </si>
  <si>
    <t>Windpark Schiffweiler</t>
  </si>
  <si>
    <t>Flur 11, Flurstück 2/1</t>
  </si>
  <si>
    <t>BNA1542</t>
  </si>
  <si>
    <t>EnBW Wind Onshore 2 GmbH</t>
  </si>
  <si>
    <t>Windpark Neuruppin</t>
  </si>
  <si>
    <t>Neuruppin</t>
  </si>
  <si>
    <t>UW Kränzlin (An den Eichen)</t>
  </si>
  <si>
    <t>BNA0701</t>
  </si>
  <si>
    <t>Hummel Energiesysteme Neuss I</t>
  </si>
  <si>
    <t xml:space="preserve">Neuss </t>
  </si>
  <si>
    <t>Erdgas Haupt BS</t>
  </si>
  <si>
    <t>BNA0703</t>
  </si>
  <si>
    <t>BNA0704</t>
  </si>
  <si>
    <t>BNA1218</t>
  </si>
  <si>
    <t>Windpark Illmersdorf</t>
  </si>
  <si>
    <t>Niederer Fläming</t>
  </si>
  <si>
    <t>UW Charlottenfelde</t>
  </si>
  <si>
    <t>BNA0629</t>
  </si>
  <si>
    <t>Niedergörsdorf</t>
  </si>
  <si>
    <t>Malterhausen</t>
  </si>
  <si>
    <t>UW Bardenitz</t>
  </si>
  <si>
    <t>BNA1515</t>
  </si>
  <si>
    <t>Windpark Niederhambach</t>
  </si>
  <si>
    <t>Niederhambach</t>
  </si>
  <si>
    <t>UW Algenrodt</t>
  </si>
  <si>
    <t>BNA1587</t>
  </si>
  <si>
    <t>Niederhausen an der Appel</t>
  </si>
  <si>
    <t>BNA0716</t>
  </si>
  <si>
    <t>pfalzwind GmbH</t>
  </si>
  <si>
    <t>Windpark Niederkirchen</t>
  </si>
  <si>
    <t>Niederkirchen</t>
  </si>
  <si>
    <t>UW Morbach J03</t>
  </si>
  <si>
    <t>BNA0717</t>
  </si>
  <si>
    <t>Niederlangen</t>
  </si>
  <si>
    <t>BNA0718</t>
  </si>
  <si>
    <t>BNA0719</t>
  </si>
  <si>
    <t>BNA1338b</t>
  </si>
  <si>
    <t>Forststr. 3 w</t>
  </si>
  <si>
    <t>US Niederlangen</t>
  </si>
  <si>
    <t>BNA0724</t>
  </si>
  <si>
    <t>Windpark Nielebock</t>
  </si>
  <si>
    <t>Nielebock</t>
  </si>
  <si>
    <t>DE0073373931900000E01000000021057</t>
  </si>
  <si>
    <t>BNA0725</t>
  </si>
  <si>
    <t>Nienburg</t>
  </si>
  <si>
    <t>BNA1383</t>
  </si>
  <si>
    <t>Nobitz</t>
  </si>
  <si>
    <t>Am Flughafen 1</t>
  </si>
  <si>
    <t>BNA0726</t>
  </si>
  <si>
    <t>Norby</t>
  </si>
  <si>
    <t>BNA0727</t>
  </si>
  <si>
    <t>Windpark Norderland GmbH &amp; Co. KG</t>
  </si>
  <si>
    <t>Norden</t>
  </si>
  <si>
    <t>BNA1781</t>
  </si>
  <si>
    <t>Bürgerwindpark Eider</t>
  </si>
  <si>
    <t>Norderheistedt</t>
  </si>
  <si>
    <t>Flur 2 Flurstück 3</t>
  </si>
  <si>
    <t>BNA1605</t>
  </si>
  <si>
    <t>Windpark der H &amp; N Bürgerwind GmbH &amp; Co. KG</t>
  </si>
  <si>
    <t>Nordhackstedt</t>
  </si>
  <si>
    <t>Flur 9</t>
  </si>
  <si>
    <t>BNA0728</t>
  </si>
  <si>
    <t>Nordholz</t>
  </si>
  <si>
    <t>BNA1323</t>
  </si>
  <si>
    <t>Öko Windpark Bimolten GmbH</t>
  </si>
  <si>
    <t>Windpark Bimolten</t>
  </si>
  <si>
    <t>Nordhorn (Bimolten)</t>
  </si>
  <si>
    <t>Barrinkbölt</t>
  </si>
  <si>
    <t>UW Bimolten</t>
  </si>
  <si>
    <t>BNA0729</t>
  </si>
  <si>
    <t>Nordleda</t>
  </si>
  <si>
    <t>BNA0730</t>
  </si>
  <si>
    <t>Alpha Ventus</t>
  </si>
  <si>
    <t>45 Kilometer nördlich der Insel Borkum</t>
  </si>
  <si>
    <t>2009 - 2010</t>
  </si>
  <si>
    <t>UW Hagermarsch</t>
  </si>
  <si>
    <t>BNA1519</t>
  </si>
  <si>
    <t>Offshore-Windpark RIFFGAT GmbH &amp; Co. KG/EWE ERNEUERBARE ENERGIEN GmbH</t>
  </si>
  <si>
    <t>Offshore Windpark Riffgat</t>
  </si>
  <si>
    <t>15 Kilometer vor der Nordseeinsel Borkum</t>
  </si>
  <si>
    <t>UW Plattform Riffgat</t>
  </si>
  <si>
    <t>BNA1559</t>
  </si>
  <si>
    <t>Borkum Riffgrund I Offshore Windpark A/S GmbH &amp; Co. oHG</t>
  </si>
  <si>
    <t>Borkum Riffgrund 1</t>
  </si>
  <si>
    <t>Tennet TSO GmbH</t>
  </si>
  <si>
    <t>BNA1562</t>
  </si>
  <si>
    <t xml:space="preserve">Global Tech I Offshore Wind GmbH </t>
  </si>
  <si>
    <t>BNA1565</t>
  </si>
  <si>
    <t>Trianel Windkraftwerk Borkum GmbH &amp; Co. KG</t>
  </si>
  <si>
    <t>Trianel Windpark Borkum</t>
  </si>
  <si>
    <t>OWP Trianel Windpark Borkum BOWZ-E01</t>
  </si>
  <si>
    <t>BNA1659</t>
  </si>
  <si>
    <t>Amrum-Offshore West GmbH</t>
  </si>
  <si>
    <t>DE00768225761HRA0000000AMRWE00001
DE00768225761HRA0000000AMRWE00002
(HelWin2)</t>
  </si>
  <si>
    <t>BNA0039</t>
  </si>
  <si>
    <t>Ocean Breeze Energy GmbH &amp; Co. KG</t>
  </si>
  <si>
    <t>Bard Offshore 1</t>
  </si>
  <si>
    <t xml:space="preserve">Nordsee </t>
  </si>
  <si>
    <t>90 km nordwestlich von Borkum</t>
  </si>
  <si>
    <t>2010 - 2013</t>
  </si>
  <si>
    <t>Diele</t>
  </si>
  <si>
    <t>BNA1561</t>
  </si>
  <si>
    <t>WindMW GmbH</t>
  </si>
  <si>
    <t>Meerwind Süd I Ost</t>
  </si>
  <si>
    <t>vor Helgoland</t>
  </si>
  <si>
    <t>Helwin 1</t>
  </si>
  <si>
    <t>BNA1560</t>
  </si>
  <si>
    <t>DanTysk Offshore Wind GmbH</t>
  </si>
  <si>
    <t>Offshore Windfarm DanTysk</t>
  </si>
  <si>
    <t>Deutsche Bucht, 70 km vor Sylt</t>
  </si>
  <si>
    <t>BNA1564</t>
  </si>
  <si>
    <t>OWP Butendiek GmbH &amp; Co. KG</t>
  </si>
  <si>
    <t>Butendiek</t>
  </si>
  <si>
    <t>SylWin-Cluster (5)</t>
  </si>
  <si>
    <t>BNA1860</t>
  </si>
  <si>
    <t>Sandbank Offshore Wind GmbH</t>
  </si>
  <si>
    <t>Offshore Windfarm Sandbank</t>
  </si>
  <si>
    <t>vor 1945 /
letzte Änderung 1953</t>
  </si>
  <si>
    <t>Steinkohle, Mineralölprodukte</t>
  </si>
  <si>
    <t>BNA0731</t>
  </si>
  <si>
    <t xml:space="preserve">NeNo GmbH </t>
  </si>
  <si>
    <t>Nordstrand</t>
  </si>
  <si>
    <t>BNA0732</t>
  </si>
  <si>
    <t>Betreibergemeinschaft Windpark Vettweiß/Nörvenich/Erp</t>
  </si>
  <si>
    <t xml:space="preserve">Nörvenich </t>
  </si>
  <si>
    <t>BNA0733</t>
  </si>
  <si>
    <t>Umspannwerk Heynitz GmbH</t>
  </si>
  <si>
    <t>Nossen</t>
  </si>
  <si>
    <t>Abfall (Fremddampfbezug)</t>
  </si>
  <si>
    <t>Erdgas/Öl</t>
  </si>
  <si>
    <t>BNA1735</t>
  </si>
  <si>
    <t>Windpark Obbach GmbH &amp; Co. KG</t>
  </si>
  <si>
    <t>Windpark Obbach</t>
  </si>
  <si>
    <t>Obbach</t>
  </si>
  <si>
    <t>BNA0749</t>
  </si>
  <si>
    <t>Windmüller Ober-Flörsheim GbR</t>
  </si>
  <si>
    <t>Ober-Flörsheim</t>
  </si>
  <si>
    <t>Nebenprodukte</t>
  </si>
  <si>
    <t>Erdgas u. Heizöl</t>
  </si>
  <si>
    <t>BNA1467</t>
  </si>
  <si>
    <t>Koehler SE</t>
  </si>
  <si>
    <t>Oberkirch</t>
  </si>
  <si>
    <t>Hauptstraße 2-4</t>
  </si>
  <si>
    <t>ERB, kom. KS</t>
  </si>
  <si>
    <t>Stadtwerke Oberkirch GmbH</t>
  </si>
  <si>
    <t>BNA0754</t>
  </si>
  <si>
    <t>Windpark Lauterburg</t>
  </si>
  <si>
    <t>Oberkochen</t>
  </si>
  <si>
    <t>DE0010107344700000000000000285382</t>
  </si>
  <si>
    <t>BNA0756</t>
  </si>
  <si>
    <t>Oberrot</t>
  </si>
  <si>
    <t>BNA1544</t>
  </si>
  <si>
    <t>Windpark Oberwesel II</t>
  </si>
  <si>
    <t>Oberwesel</t>
  </si>
  <si>
    <t>BNA1545</t>
  </si>
  <si>
    <t>Windpark Oberwesel III</t>
  </si>
  <si>
    <t>Heizöl schwer</t>
  </si>
  <si>
    <t>BNA1567</t>
  </si>
  <si>
    <t>Onshore Wind 2012 Brugger GmbH &amp; Co. KG</t>
  </si>
  <si>
    <t>Brugger</t>
  </si>
  <si>
    <t>Odelzhausen</t>
  </si>
  <si>
    <t>BNA0757</t>
  </si>
  <si>
    <t>Oederquart</t>
  </si>
  <si>
    <t>BNA1374</t>
  </si>
  <si>
    <t>Oeversee</t>
  </si>
  <si>
    <t>A 7</t>
  </si>
  <si>
    <t>BNA1588</t>
  </si>
  <si>
    <t>Offenbach an der Queich II</t>
  </si>
  <si>
    <t>Offenbach an der Queich</t>
  </si>
  <si>
    <t>Gewanne im Birkenbüschel; Flurstücke 7245, 7244</t>
  </si>
  <si>
    <t>BNA1358</t>
  </si>
  <si>
    <t>Oldenburg</t>
  </si>
  <si>
    <t>Alexanderstraße</t>
  </si>
  <si>
    <t>BNA1223</t>
  </si>
  <si>
    <t>Windpark Oldendorf</t>
  </si>
  <si>
    <t>Oldendorf/Schnega</t>
  </si>
  <si>
    <t>UW Clenze</t>
  </si>
  <si>
    <t>BNA0760</t>
  </si>
  <si>
    <t>Windpark Oldenswort Moordeich GmbH &amp; Co.KG</t>
  </si>
  <si>
    <t>Oldenswort</t>
  </si>
  <si>
    <t>BNA1805</t>
  </si>
  <si>
    <t>Windpark Oldenswort</t>
  </si>
  <si>
    <t>Flur 37 Flurstück 17/1</t>
  </si>
  <si>
    <t>BNA0762</t>
  </si>
  <si>
    <t>Oschersleben</t>
  </si>
  <si>
    <t>BNA1864</t>
  </si>
  <si>
    <t>KÄMMERER Energie GmbH</t>
  </si>
  <si>
    <t>Osnabrück</t>
  </si>
  <si>
    <t>Römereschstrasse 33</t>
  </si>
  <si>
    <t>Heizöl S, Heizöl EL</t>
  </si>
  <si>
    <t>DE0005004909000000000000000215798</t>
  </si>
  <si>
    <t>SWO Netz GmbH</t>
  </si>
  <si>
    <t>BNA1865</t>
  </si>
  <si>
    <t>BNA0763</t>
  </si>
  <si>
    <t>Osterbruch</t>
  </si>
  <si>
    <t>BNA0764</t>
  </si>
  <si>
    <t>Windpark Krevese Verwaltungsgesellschaft mbH</t>
  </si>
  <si>
    <t>Windpark Krevese</t>
  </si>
  <si>
    <t>Osterburg</t>
  </si>
  <si>
    <t>UW Osterburg</t>
  </si>
  <si>
    <t>BNA1803</t>
  </si>
  <si>
    <t>Windpark Norddahl</t>
  </si>
  <si>
    <t>Oster-Ohrstedt</t>
  </si>
  <si>
    <t>Flur 7 Flurstück 90</t>
  </si>
  <si>
    <t>BNA0765</t>
  </si>
  <si>
    <t xml:space="preserve">Windpark Osterrade GmbH </t>
  </si>
  <si>
    <t>Osterrade</t>
  </si>
  <si>
    <t>BNA1800</t>
  </si>
  <si>
    <t>Bürgerwindpark Osterstedt GmbH &amp; Co. KG</t>
  </si>
  <si>
    <t>Osterstedt</t>
  </si>
  <si>
    <t>Flur 4, Flurstück 15/1</t>
  </si>
  <si>
    <t>BNA0971</t>
  </si>
  <si>
    <t>UW Osterweddingen</t>
  </si>
  <si>
    <t>Osterweddingen</t>
  </si>
  <si>
    <t>Gemarkung Osterweddingen 
Flur 8, Flurstück 5/1</t>
  </si>
  <si>
    <t>BNA0767</t>
  </si>
  <si>
    <t>Ostingersleben</t>
  </si>
  <si>
    <t>BNA0768</t>
  </si>
  <si>
    <t>N.prior energy GmbH</t>
  </si>
  <si>
    <t>Ostrhauderfehn</t>
  </si>
  <si>
    <t>BNA1224</t>
  </si>
  <si>
    <t>UW Langholt</t>
  </si>
  <si>
    <t>Langholter Str. 10</t>
  </si>
  <si>
    <t>BNA0769</t>
  </si>
  <si>
    <t>EnBW Baltic 1 GmbH &amp; Co. KG</t>
  </si>
  <si>
    <t>Baltic 1</t>
  </si>
  <si>
    <t>Ostsee</t>
  </si>
  <si>
    <t>16 km vor der Küste Mecklenburg-Vorpommerns, nördlich der Halbinsel Fischland-Darß-Zingst</t>
  </si>
  <si>
    <t>OSS Baltic 1</t>
  </si>
  <si>
    <t>BNA1660</t>
  </si>
  <si>
    <t>EnBW Baltic 2 S.C.S.</t>
  </si>
  <si>
    <t>Baltic 2</t>
  </si>
  <si>
    <t>BNA1764</t>
  </si>
  <si>
    <t>WP Himmelwald</t>
  </si>
  <si>
    <t>Ottweiler</t>
  </si>
  <si>
    <t>Gemarkung Wetschhausen, Flur 1, Flurstück 1</t>
  </si>
  <si>
    <t>BNA0770</t>
  </si>
  <si>
    <t>WPO GmbH &amp; Co. Betriebs KG 
WPM GmbH &amp; Co. Betriebs KG</t>
  </si>
  <si>
    <t>Ovelgönne</t>
  </si>
  <si>
    <t>BNA0771</t>
  </si>
  <si>
    <t>Dezentrale Energie Anlagen Beteiligungs-und Verwaltungsgesellschaft mbH</t>
  </si>
  <si>
    <t>Oyten</t>
  </si>
  <si>
    <t>BNA0772</t>
  </si>
  <si>
    <t>Paderborn</t>
  </si>
  <si>
    <t>BNA0773</t>
  </si>
  <si>
    <t>BNA0774</t>
  </si>
  <si>
    <t xml:space="preserve">Altholz  </t>
  </si>
  <si>
    <t>BNA0186</t>
  </si>
  <si>
    <t>WP Dargelütz</t>
  </si>
  <si>
    <t>Parchim</t>
  </si>
  <si>
    <t>Parchimer Strasse</t>
  </si>
  <si>
    <t>DE00729719089VEH0WE00132369065176</t>
  </si>
  <si>
    <t>BNA0776</t>
  </si>
  <si>
    <t>Windpark Lüdersdorf Parstein</t>
  </si>
  <si>
    <t>Parsteinsee</t>
  </si>
  <si>
    <t>DE00100016248DS000000000005554231</t>
  </si>
  <si>
    <t>BNA0781</t>
  </si>
  <si>
    <t>ÜST Ruhleben</t>
  </si>
  <si>
    <t>Pasewalk</t>
  </si>
  <si>
    <t>Gemarkung Pasewalk, 
Flur 23, Flurstück 26/1</t>
  </si>
  <si>
    <t>CLO</t>
  </si>
  <si>
    <t>CLO/Raff.Gas</t>
  </si>
  <si>
    <t>HSCR</t>
  </si>
  <si>
    <t>HSCR/VBR/VR/Raff.Gas</t>
  </si>
  <si>
    <t>Erdgas und Heizöl</t>
  </si>
  <si>
    <t>BNA0791</t>
  </si>
  <si>
    <t>Peitz, OT Drehnower Vorstadt</t>
  </si>
  <si>
    <t>BNA1373</t>
  </si>
  <si>
    <t>Perleberg</t>
  </si>
  <si>
    <t>Gem.Perleb. Fl. 19 Flst. 74&amp;765;Fl. 20 Flst. 73&amp;763</t>
  </si>
  <si>
    <t>BNA1321</t>
  </si>
  <si>
    <t>Windpark Perleberg</t>
  </si>
  <si>
    <t>BNA1550</t>
  </si>
  <si>
    <t>Windpark Quitzow</t>
  </si>
  <si>
    <t>BNA0794</t>
  </si>
  <si>
    <t>Windkraft Unger GmbH</t>
  </si>
  <si>
    <t>Pfaffroda/E., OT Dörnthal</t>
  </si>
  <si>
    <t>Erdgas; Klärgas</t>
  </si>
  <si>
    <t>EBS; Mineralölprodukte; Klärgas</t>
  </si>
  <si>
    <t>Abfall, biol. abbaubarer Anteil von Abfällen aus Haushalt und Industrie</t>
  </si>
  <si>
    <t>BNA0806</t>
  </si>
  <si>
    <t>Windpark Plauerhagen</t>
  </si>
  <si>
    <t>Plauerhagen</t>
  </si>
  <si>
    <t>UW Krakow</t>
  </si>
  <si>
    <t>BNA1231</t>
  </si>
  <si>
    <t>Prettin</t>
  </si>
  <si>
    <t>Plossig</t>
  </si>
  <si>
    <t>WIP Prettin III</t>
  </si>
  <si>
    <t>BNA0807</t>
  </si>
  <si>
    <t>Solarpark Pocking 2 GmbH</t>
  </si>
  <si>
    <t>Pocking</t>
  </si>
  <si>
    <t>BNA1364</t>
  </si>
  <si>
    <t>Polch</t>
  </si>
  <si>
    <t>Im Gohl 2</t>
  </si>
  <si>
    <t>BNA1462</t>
  </si>
  <si>
    <t>pfalzwind GmbH (Standort Polch)</t>
  </si>
  <si>
    <t>Windpark Polch</t>
  </si>
  <si>
    <t>WP Polch an UA Mayen</t>
  </si>
  <si>
    <t>BNA0808</t>
  </si>
  <si>
    <t>Porep</t>
  </si>
  <si>
    <t>Putlitz</t>
  </si>
  <si>
    <t>BNA1355</t>
  </si>
  <si>
    <t>LHI Solar Prenzlau GmbH &amp; Co. KG</t>
  </si>
  <si>
    <t>Prenzlau</t>
  </si>
  <si>
    <t>Flur 6 (Flst.418), Flur 7 (Flst.241,244,247,158/14,139/2)</t>
  </si>
  <si>
    <t>BNA0815</t>
  </si>
  <si>
    <t>BNA1627</t>
  </si>
  <si>
    <t>LHI SolarWind Pritzwalk GmbH &amp; Co. KG</t>
  </si>
  <si>
    <t>Windpark Pritzwalk</t>
  </si>
  <si>
    <t>Pritzwalk</t>
  </si>
  <si>
    <t>BNA1549</t>
  </si>
  <si>
    <t>Windpark Pröttlin</t>
  </si>
  <si>
    <t>Pröttlin</t>
  </si>
  <si>
    <t>UW Pröttlin</t>
  </si>
  <si>
    <t>BNA1823</t>
  </si>
  <si>
    <t>HW Windpark Prötzel</t>
  </si>
  <si>
    <t>Prötzel</t>
  </si>
  <si>
    <t>Herzhorner Weg 6</t>
  </si>
  <si>
    <t>UW Möglin</t>
  </si>
  <si>
    <t>BNA0817</t>
  </si>
  <si>
    <t>WKN Windkraft Nord GmbH &amp; Co. Windpark Puls KG</t>
  </si>
  <si>
    <t>Puls</t>
  </si>
  <si>
    <t>BNA0818</t>
  </si>
  <si>
    <t>SCE Wind Puschwitz GmbH &amp; Co. KG</t>
  </si>
  <si>
    <t>Puschwitz</t>
  </si>
  <si>
    <t>BNA0819</t>
  </si>
  <si>
    <t>Quenstedt</t>
  </si>
  <si>
    <t>BNA1496</t>
  </si>
  <si>
    <t>Windpark Querstedt</t>
  </si>
  <si>
    <t>Querstedt</t>
  </si>
  <si>
    <t>BNA1712</t>
  </si>
  <si>
    <t>Trianel Onshore Windkraftwerk Rabenau GmbH &amp; Co. KG</t>
  </si>
  <si>
    <t>Energie- und Ressourcenpark Rabenau</t>
  </si>
  <si>
    <t>Rabenau</t>
  </si>
  <si>
    <t>Zum Noll (Weitershain, Fl. 14, Flst. 5/2)</t>
  </si>
  <si>
    <t>BNA0821</t>
  </si>
  <si>
    <t>Umspannwerk Raguhn GmbH</t>
  </si>
  <si>
    <t>Raguhn-Jeßnitz</t>
  </si>
  <si>
    <t>BNA0822</t>
  </si>
  <si>
    <t xml:space="preserve">WKN Windkraft Nord GmbH &amp; Co. Bürgerwindpark Rantrum KG; 
Windp. Rantrumfeld GmbH &amp; Co. KG  </t>
  </si>
  <si>
    <t>Rantrum</t>
  </si>
  <si>
    <t>BNA1798</t>
  </si>
  <si>
    <t>BWP Rantrum III GmbH &amp; Co. KG</t>
  </si>
  <si>
    <t>Flurstück 13</t>
  </si>
  <si>
    <t>BNA1443</t>
  </si>
  <si>
    <t>Windpark Rastenberg</t>
  </si>
  <si>
    <t>Rastenberg</t>
  </si>
  <si>
    <t>Olberslebener Straße</t>
  </si>
  <si>
    <t>UW Kölleda Stadt Kölleda, Gewerbegebiet "Kölledakleblitzhöhe"</t>
  </si>
  <si>
    <t>BNA1236</t>
  </si>
  <si>
    <t>Windpark Lockstedt</t>
  </si>
  <si>
    <t>Rätzlingen</t>
  </si>
  <si>
    <t>UW Weferlingen</t>
  </si>
  <si>
    <t>BNA0823</t>
  </si>
  <si>
    <t>SWM Wind Havelland GmbH &amp; Co. KG</t>
  </si>
  <si>
    <t>Raum Brandenburg</t>
  </si>
  <si>
    <t>Havelland</t>
  </si>
  <si>
    <t>BNA0824</t>
  </si>
  <si>
    <t>Windpark Wetzdorf GmbH &amp; Co.KG 
c/o Deutsche Structured Finance GmbH</t>
  </si>
  <si>
    <t>Rauschwitz</t>
  </si>
  <si>
    <t>BNA1719</t>
  </si>
  <si>
    <t>Windpark Ravenstein</t>
  </si>
  <si>
    <t>Ravenstein</t>
  </si>
  <si>
    <t>2277 Gemarkung Merchingen</t>
  </si>
  <si>
    <t>BNA1237</t>
  </si>
  <si>
    <t>Windpark Redekin-Genthin GmbH &amp; Co. KG</t>
  </si>
  <si>
    <t>Redekin</t>
  </si>
  <si>
    <t>UW Genthin</t>
  </si>
  <si>
    <t>DE00106893055HMESS300000000844587
DE00106893055HMESS400000000844587</t>
  </si>
  <si>
    <t>BNA1729</t>
  </si>
  <si>
    <t>Windpark Fasanerie</t>
  </si>
  <si>
    <t>Regnitzlosau</t>
  </si>
  <si>
    <t>BNA0828</t>
  </si>
  <si>
    <t xml:space="preserve">Windpark Reher II GmbH &amp; Co. KG </t>
  </si>
  <si>
    <t>Reher</t>
  </si>
  <si>
    <t>BNA1551</t>
  </si>
  <si>
    <t>Windpark Werder Zinndorf</t>
  </si>
  <si>
    <t>Rehfelde</t>
  </si>
  <si>
    <t>UW Kagel</t>
  </si>
  <si>
    <t>BNA0829</t>
  </si>
  <si>
    <t>Trassengesellschaft Reinsbüttel GmbH &amp; Co. KG</t>
  </si>
  <si>
    <t>Reinsbüttel</t>
  </si>
  <si>
    <t>BNA1591</t>
  </si>
  <si>
    <t>Weidehof</t>
  </si>
  <si>
    <t>Flur 6 Flurstück 28</t>
  </si>
  <si>
    <t>BNA1497</t>
  </si>
  <si>
    <t>SachsenFonds Windpark VII GmbH &amp; Co. KG</t>
  </si>
  <si>
    <t>Windpark Reinsfeld/Hinzert-Pölert</t>
  </si>
  <si>
    <t>Reinsfeld</t>
  </si>
  <si>
    <t>NST-54421-A-S0445238;
NST-54421-A-S0448725</t>
  </si>
  <si>
    <t>BNA1778</t>
  </si>
  <si>
    <t>Reinstedt</t>
  </si>
  <si>
    <t>Gemarkung Reinstedt Flur 4 Flurstücke 173, 176, 179</t>
  </si>
  <si>
    <t>BNA1456</t>
  </si>
  <si>
    <t>Windpark Remlingen</t>
  </si>
  <si>
    <t>Remlingen</t>
  </si>
  <si>
    <t>UW Aßlar</t>
  </si>
  <si>
    <t>BNA0830</t>
  </si>
  <si>
    <t>Solarkraftwerk Rentweinsdorf GmbH &amp; Co. KG</t>
  </si>
  <si>
    <t>Rentweinsdorf</t>
  </si>
  <si>
    <t>BNA1575</t>
  </si>
  <si>
    <t>Bürgerwindpark Retzstadt</t>
  </si>
  <si>
    <t>Retzstadt</t>
  </si>
  <si>
    <t>BNA0201b</t>
  </si>
  <si>
    <t>UW Reußenköge GmbH</t>
  </si>
  <si>
    <t>Windpark Reußenköge GmbH &amp; Co. I KG, 
Windpark Reußenköge III GmbH &amp; Co. KG, 
Windpark Reußenköge III GmbH &amp; Co. Pionier KG, 
Windpark Reußenköge IV GmbH &amp; Co. KG, 
Windpark Reußenköge V GmbH &amp; Co. KG,
Windpark Reußenköge VI GmbH &amp; Co. KG</t>
  </si>
  <si>
    <t>Reußenköge</t>
  </si>
  <si>
    <t>DE00722525821HV04000000REUKJ00104, 
DE00722525821HV04000000REUKJ00105, 
DE00722525821HV04000000REUKJ00107, 
DE00722525821HV04000000REUKJ00205, 
DE00722525821HV04000000REUKJ00207</t>
  </si>
  <si>
    <t>BNA1783</t>
  </si>
  <si>
    <t>Bürgerwindpark Reußenköge GmbH &amp; Co. KG</t>
  </si>
  <si>
    <t>Gemarkung Reußenköge, Flur 1, Flurstück 5</t>
  </si>
  <si>
    <t>Steinkohle, Erdgas</t>
  </si>
  <si>
    <t>BNA1240</t>
  </si>
  <si>
    <t>Rheiner Windpark GmbH &amp; Co. KG</t>
  </si>
  <si>
    <t>WP Rheine</t>
  </si>
  <si>
    <t>Rheine</t>
  </si>
  <si>
    <t>Kampelweg</t>
  </si>
  <si>
    <t>DE0001814848500000000000000446685</t>
  </si>
  <si>
    <t>Wasserstoff (Restgas eines Produktions-betriebes)</t>
  </si>
  <si>
    <t>BNA1419</t>
  </si>
  <si>
    <t>Pütnitz</t>
  </si>
  <si>
    <t>Ribnitz-Damgarten</t>
  </si>
  <si>
    <t>Militärflughafen Pütnitz</t>
  </si>
  <si>
    <t>BNA1543</t>
  </si>
  <si>
    <t>Windpark Riegenroth</t>
  </si>
  <si>
    <t>Riegenroth</t>
  </si>
  <si>
    <t>Umspannwerk Hunsrück</t>
  </si>
  <si>
    <t>BNA1241</t>
  </si>
  <si>
    <t xml:space="preserve">WP Riethnordhausen </t>
  </si>
  <si>
    <t>Riethnordhausen</t>
  </si>
  <si>
    <t>BNA1468</t>
  </si>
  <si>
    <t>WP Buckow</t>
  </si>
  <si>
    <t>Rietz-Neuendorf</t>
  </si>
  <si>
    <t>Falkenberger Str.</t>
  </si>
  <si>
    <t>UW Tauche</t>
  </si>
  <si>
    <t>BNA1469</t>
  </si>
  <si>
    <t>WP Glienicke</t>
  </si>
  <si>
    <t>BNA0836</t>
  </si>
  <si>
    <t>Windfarm Ringstedt II GmbH</t>
  </si>
  <si>
    <t>Ringstedt</t>
  </si>
  <si>
    <t>BNA1621</t>
  </si>
  <si>
    <t>Windpark Kohldamm GmbH &amp; Co. KG</t>
  </si>
  <si>
    <t>Risum-Lindholm</t>
  </si>
  <si>
    <t>BNA1784</t>
  </si>
  <si>
    <t>Bökingharder Windpark GmbH &amp; Co KG</t>
  </si>
  <si>
    <t>Flur 28 Flurstück 99 Gem. Risum-Lindholm</t>
  </si>
  <si>
    <t>BNA1242</t>
  </si>
  <si>
    <t>ÜST Röbel</t>
  </si>
  <si>
    <t>Röbel</t>
  </si>
  <si>
    <t>Gemarkung Röbel, 
Flur 14, Flurstück 335/6</t>
  </si>
  <si>
    <t>BNA0837</t>
  </si>
  <si>
    <t>Rochau</t>
  </si>
  <si>
    <t>BNA0838</t>
  </si>
  <si>
    <t>Rodeberg</t>
  </si>
  <si>
    <t>BNA1372</t>
  </si>
  <si>
    <t>Ronneburg</t>
  </si>
  <si>
    <t>Schmirchau Flst.90/9+Ronnebg. Flst.852/6+852/15+Flst.1730/22</t>
  </si>
  <si>
    <t>BNA0840</t>
  </si>
  <si>
    <t>Mergen GmbH &amp; Co. KG Windpark Rosendahl</t>
  </si>
  <si>
    <t>Rosendahl</t>
  </si>
  <si>
    <t>Gebiet Höven</t>
  </si>
  <si>
    <t>Abfall, Erdgas, HEL</t>
  </si>
  <si>
    <t>BNA0846</t>
  </si>
  <si>
    <t>SCE Wind Zernitz GmbH &amp; Co. KG</t>
  </si>
  <si>
    <t>Rositz</t>
  </si>
  <si>
    <t>BNA0850</t>
  </si>
  <si>
    <t>Windfarm Elsdorf II GmbH</t>
  </si>
  <si>
    <t>Windpark Elsdorf II</t>
  </si>
  <si>
    <t>Rotenburg</t>
  </si>
  <si>
    <t>BNA0851</t>
  </si>
  <si>
    <t>KOLBA Grundstücksgesellschaft mbH &amp; Co. KG 
Windpark Eifel GmbH &amp; Co. KG</t>
  </si>
  <si>
    <t xml:space="preserve">Roth </t>
  </si>
  <si>
    <t>BNA1426</t>
  </si>
  <si>
    <t>Rothenburg</t>
  </si>
  <si>
    <t>G. Lodenau Fl.9 Fls.254/2, G. Rothenburg Fl.3 Fls.7/60</t>
  </si>
  <si>
    <t>BNA0852</t>
  </si>
  <si>
    <t>Gehrlicher GmbH &amp; Co. Solarpark Rothenburg KG</t>
  </si>
  <si>
    <t>Rothenburg KG</t>
  </si>
  <si>
    <t xml:space="preserve">Rothenburg </t>
  </si>
  <si>
    <t>Friedenstr. 105c</t>
  </si>
  <si>
    <t>DE000726102929EP00000000000049869</t>
  </si>
  <si>
    <t>BNA1607</t>
  </si>
  <si>
    <t>Windpark Galgenberg</t>
  </si>
  <si>
    <t>Rothselberg</t>
  </si>
  <si>
    <t>Fremdbezug Dampf</t>
  </si>
  <si>
    <t>BNA0858</t>
  </si>
  <si>
    <t>Rüting</t>
  </si>
  <si>
    <t>BNA0860</t>
  </si>
  <si>
    <t>Klausner Holz Thüringen GmbH</t>
  </si>
  <si>
    <t>Saalburg-Ebersdorf</t>
  </si>
  <si>
    <t>HEL (teilweise)</t>
  </si>
  <si>
    <t>Stadtwerke Saarbrücken AG /
VSE Verteilnetz GmbH</t>
  </si>
  <si>
    <t>BNA0862</t>
  </si>
  <si>
    <t>Sallgast</t>
  </si>
  <si>
    <t>UW Schwarzheide Ost</t>
  </si>
  <si>
    <t>BNA1382</t>
  </si>
  <si>
    <t>Salzatal</t>
  </si>
  <si>
    <t>Neutz-Lettewitz 2/14 2/15 2/16 2/17 2/18 2/19 2/20 2/21 2/22</t>
  </si>
  <si>
    <t>BNA1775</t>
  </si>
  <si>
    <t>Voltwerk WP Beesenstedt GmbH &amp; Co. KG</t>
  </si>
  <si>
    <t>Windpark Beesenstedt (Ost)</t>
  </si>
  <si>
    <t>Salzatal Ortsteil Beesenstedt</t>
  </si>
  <si>
    <t>Gemarkung Beesenstedt, Flur 1, Flurstück 2/15</t>
  </si>
  <si>
    <t>Kuppelprodukte der Stahlerzeugung</t>
  </si>
  <si>
    <t>BNA0867</t>
  </si>
  <si>
    <t>Lesse 2</t>
  </si>
  <si>
    <t>UW Lebenstedt Nord</t>
  </si>
  <si>
    <t>BNA0868</t>
  </si>
  <si>
    <t>Lesse 1</t>
  </si>
  <si>
    <t>UW Lebenstedt Süd</t>
  </si>
  <si>
    <t>BNA0871</t>
  </si>
  <si>
    <t>Salzhemmendorf Wind GmbH &amp; Co. KG</t>
  </si>
  <si>
    <t>Salzhemmendorf</t>
  </si>
  <si>
    <t>BNA1705</t>
  </si>
  <si>
    <t>Windpark Sandbostel</t>
  </si>
  <si>
    <t>Sandbostel</t>
  </si>
  <si>
    <t>Gemarkung Sandbostel, Flur 5</t>
  </si>
  <si>
    <t>BNA0873</t>
  </si>
  <si>
    <t>Windpark Sande GmbH &amp; Co KG; 
Gemeinde Sande</t>
  </si>
  <si>
    <t>Sande</t>
  </si>
  <si>
    <t>BNA1442</t>
  </si>
  <si>
    <t>Windpark Holdenstedt-Bornstedt</t>
  </si>
  <si>
    <t>Sangerhausen</t>
  </si>
  <si>
    <t>Handelsweg 901R</t>
  </si>
  <si>
    <t>Handelsweg 901R, 06526 Sangerhausen</t>
  </si>
  <si>
    <t>BNA1302</t>
  </si>
  <si>
    <t>Enercon Windpark GmbH &amp; Co. Passat II KG</t>
  </si>
  <si>
    <t>Windpark Füchtorf</t>
  </si>
  <si>
    <t>Sassenberg</t>
  </si>
  <si>
    <t>Gröblingen 900 Z, 48336 Sassenberg</t>
  </si>
  <si>
    <t>BNA0874</t>
  </si>
  <si>
    <t>Energiewind Scharrel GmbH &amp; Co. KG</t>
  </si>
  <si>
    <t>Saterland</t>
  </si>
  <si>
    <t>BNA1741</t>
  </si>
  <si>
    <t>Windpark Hohen Luckow Erweiterung</t>
  </si>
  <si>
    <t>Satow OT Hohen Luckow</t>
  </si>
  <si>
    <t>Gemarkung Hohen Luckow, Flur 2, Flurstück 1</t>
  </si>
  <si>
    <t>BNA1576</t>
  </si>
  <si>
    <t>Bürgerwindpark Schafflund GmbH &amp; Co.KG</t>
  </si>
  <si>
    <t>Schafflund</t>
  </si>
  <si>
    <t>Flur: 2   Flurstück: 33/3</t>
  </si>
  <si>
    <t>BNA1649</t>
  </si>
  <si>
    <t>WP Lindenberg</t>
  </si>
  <si>
    <t>Schauenburg</t>
  </si>
  <si>
    <t>BNA1483</t>
  </si>
  <si>
    <t>UW Burg</t>
  </si>
  <si>
    <t>Schermen</t>
  </si>
  <si>
    <t>BNA0876</t>
  </si>
  <si>
    <t>Kabeltrassen- und Infrastruktur GmbH &amp; Co. Sellstedt/Nückel</t>
  </si>
  <si>
    <t>Schiffdorf</t>
  </si>
  <si>
    <t>BNA1594</t>
  </si>
  <si>
    <t>Windpark Badow</t>
  </si>
  <si>
    <t>Schildetal Badow</t>
  </si>
  <si>
    <t>BNA0877a</t>
  </si>
  <si>
    <t>Schinne</t>
  </si>
  <si>
    <t>BNA0877b</t>
  </si>
  <si>
    <t>Windpark GmbH &amp; Co. Schinne I KG</t>
  </si>
  <si>
    <t>WP Schinne I</t>
  </si>
  <si>
    <t>BNA0877c</t>
  </si>
  <si>
    <t>Windpark GmbH &amp; Co. Schinne IV KG</t>
  </si>
  <si>
    <t>WP Schinne IV</t>
  </si>
  <si>
    <t>BNA0877d</t>
  </si>
  <si>
    <t>Windpark GmbH &amp; Co. Schinne III KG</t>
  </si>
  <si>
    <t>WP Schinne III</t>
  </si>
  <si>
    <t>BNA0877e</t>
  </si>
  <si>
    <t>Windpark GmbH &amp; Co. Schinne V KG</t>
  </si>
  <si>
    <t>WP Schinne V</t>
  </si>
  <si>
    <t>BNA0877f</t>
  </si>
  <si>
    <t>Windpark GmbH &amp; Co. Schinne II KG</t>
  </si>
  <si>
    <t>WP Schinne II</t>
  </si>
  <si>
    <t>BNA1618</t>
  </si>
  <si>
    <t>KGE Windpark Schipkau-Nord GmbH &amp; Co. KG</t>
  </si>
  <si>
    <t>Schipkau</t>
  </si>
  <si>
    <t>BNA1493</t>
  </si>
  <si>
    <t>ENGIE Windpark Schkortleben GmbH &amp; Co. KG</t>
  </si>
  <si>
    <t>Windpark Schkortleben</t>
  </si>
  <si>
    <t>Schkortleben</t>
  </si>
  <si>
    <t>2006 / 2007</t>
  </si>
  <si>
    <t>BNA0887b</t>
  </si>
  <si>
    <t>Windpark GmbH &amp; Co. Schlalach KG</t>
  </si>
  <si>
    <t>WP Schlalach</t>
  </si>
  <si>
    <t>Schlalach</t>
  </si>
  <si>
    <t>BNA0881</t>
  </si>
  <si>
    <t>Betreibergemeinschaft Windpark Schleiden
ABO Wind Betriebs GmbH</t>
  </si>
  <si>
    <t>Schleiden</t>
  </si>
  <si>
    <t>BNA1577</t>
  </si>
  <si>
    <t>Bürgerwindpark Schleiden</t>
  </si>
  <si>
    <t>BNA1747</t>
  </si>
  <si>
    <t>GLS Windpark Schleiden</t>
  </si>
  <si>
    <t>Schleiden Schöneseiffen</t>
  </si>
  <si>
    <t>Flur 5 Flurstück 67</t>
  </si>
  <si>
    <t>BNA1386</t>
  </si>
  <si>
    <t>Plauensche Straße 1</t>
  </si>
  <si>
    <t>BNA1598</t>
  </si>
  <si>
    <t>Windpark Berngerode</t>
  </si>
  <si>
    <t>Schlitz, OT Rimbach</t>
  </si>
  <si>
    <t>BNA0884</t>
  </si>
  <si>
    <t>Erzeugergemeinschaft Schloßvippach GbR</t>
  </si>
  <si>
    <t>Schloßvippach</t>
  </si>
  <si>
    <t>BNA0885</t>
  </si>
  <si>
    <t>HSE Windpark Schlüchtern GmbH</t>
  </si>
  <si>
    <t>Windpark Schlüchtern</t>
  </si>
  <si>
    <t>Schlüchtern</t>
  </si>
  <si>
    <t>Habertshof 5</t>
  </si>
  <si>
    <t>BNA1696</t>
  </si>
  <si>
    <t>Schneverdingen/Horst</t>
  </si>
  <si>
    <t>Gemarkung Wesseloh; Flur 1; Flurstück 127/50</t>
  </si>
  <si>
    <t>BNA1716</t>
  </si>
  <si>
    <t>Schöneck-Kilianstädten</t>
  </si>
  <si>
    <t>Gemarkung Kilianstädten, Flur 29, Flurstück 18</t>
  </si>
  <si>
    <t>BNA1757</t>
  </si>
  <si>
    <t>BNA0887a</t>
  </si>
  <si>
    <t>Windpark Schönewalde</t>
  </si>
  <si>
    <t>Schönewalde</t>
  </si>
  <si>
    <t>Reststoffe aus Altpapieraufbereitung</t>
  </si>
  <si>
    <t>BNA0888</t>
  </si>
  <si>
    <t xml:space="preserve">Difko Schönhagen </t>
  </si>
  <si>
    <t>Schönhagen</t>
  </si>
  <si>
    <t>BNA0889</t>
  </si>
  <si>
    <t>Windpark Badeleben ApS &amp; Co. OHG</t>
  </si>
  <si>
    <t>Schöningen</t>
  </si>
  <si>
    <t>BNA1252</t>
  </si>
  <si>
    <t>ÜZ Windpark Schonungen GmbH &amp; Co. KG</t>
  </si>
  <si>
    <t>ÜZ-Wind-Schonungen</t>
  </si>
  <si>
    <t>Schonungen</t>
  </si>
  <si>
    <t>ÜZ-UW Heidenfeld</t>
  </si>
  <si>
    <t>Unterfränkische Überlandzentrale eG</t>
  </si>
  <si>
    <t>BNA0890</t>
  </si>
  <si>
    <t>Schöppenstedt</t>
  </si>
  <si>
    <t>BNA1536</t>
  </si>
  <si>
    <t>Schöppingen</t>
  </si>
  <si>
    <t>Haverbeck</t>
  </si>
  <si>
    <t>DE00014548624S0000000000000030048</t>
  </si>
  <si>
    <t>BNA1253</t>
  </si>
  <si>
    <t>WP Schortewitz</t>
  </si>
  <si>
    <t>Schortewitz</t>
  </si>
  <si>
    <t>BNA0891</t>
  </si>
  <si>
    <t xml:space="preserve">NSG Netzanschluß Schuby GmbH </t>
  </si>
  <si>
    <t>Schuby</t>
  </si>
  <si>
    <t>BNA1808</t>
  </si>
  <si>
    <t>Windpark Schülp bei Nortorf</t>
  </si>
  <si>
    <t>Schülp bei Nortorf</t>
  </si>
  <si>
    <t>Gemarkung Schülp, Flur 10, Flurstück 23</t>
  </si>
  <si>
    <t xml:space="preserve">Heizöl </t>
  </si>
  <si>
    <t>BNA0892</t>
  </si>
  <si>
    <t>Winkra Krokhorst Windparkbetriebsgesellschaft mbH</t>
  </si>
  <si>
    <t>Schwanewede</t>
  </si>
  <si>
    <t>BNA1697</t>
  </si>
  <si>
    <t>Windpark Klingenberg</t>
  </si>
  <si>
    <t>Schafkoben</t>
  </si>
  <si>
    <t>BNA1706</t>
  </si>
  <si>
    <t>Windpark Schwarme</t>
  </si>
  <si>
    <t>Schwarme</t>
  </si>
  <si>
    <t>Biogas, Erdgas, Heizöl</t>
  </si>
  <si>
    <t>Reststoffe aus der Papierherstellung, Altholz; alt. HEL, Erdgas</t>
  </si>
  <si>
    <t>BNA1257</t>
  </si>
  <si>
    <t>Heinersdorf</t>
  </si>
  <si>
    <t>Schwedt / OT Heinersdorf</t>
  </si>
  <si>
    <t>UW Schwedt</t>
  </si>
  <si>
    <t>Steinkohle, Abfall</t>
  </si>
  <si>
    <t>BNA1806</t>
  </si>
  <si>
    <t>Bürgerwindpark Schwesing</t>
  </si>
  <si>
    <t>Schwesing</t>
  </si>
  <si>
    <t>Peerkoppelweg/Osternweg Gem.Schwesing; Flur 8</t>
  </si>
  <si>
    <t>BNA1617</t>
  </si>
  <si>
    <t>Windpark Klein Leine</t>
  </si>
  <si>
    <t>Schwielochsee OT Siegadel</t>
  </si>
  <si>
    <t>BNA1258</t>
  </si>
  <si>
    <t>Windpark Schwienau II</t>
  </si>
  <si>
    <t>Schwienau</t>
  </si>
  <si>
    <t>Schwienau II</t>
  </si>
  <si>
    <t>UW Stadorf</t>
  </si>
  <si>
    <t>BNA1367</t>
  </si>
  <si>
    <t>Chausseestraße</t>
  </si>
  <si>
    <t>BNA1259</t>
  </si>
  <si>
    <t>GERO Solarpark GmbH</t>
  </si>
  <si>
    <t>Solarpark Amsdorf</t>
  </si>
  <si>
    <t>Seegebiet Mansfelder Land OT Amsdorf</t>
  </si>
  <si>
    <t>Umspannwerk Amsdorf Solar</t>
  </si>
  <si>
    <t>BNA1479</t>
  </si>
  <si>
    <t>WP Podelzig</t>
  </si>
  <si>
    <t>Seelow</t>
  </si>
  <si>
    <t>Müncheberger Weg 25</t>
  </si>
  <si>
    <t>UW Seelow</t>
  </si>
  <si>
    <t>BNA1535</t>
  </si>
  <si>
    <t>Windpark Schönwalde GmbH &amp; Co. KG</t>
  </si>
  <si>
    <t>Sehestedt</t>
  </si>
  <si>
    <t>Feldscheide 2</t>
  </si>
  <si>
    <t>DE0010811590700000000000000078489</t>
  </si>
  <si>
    <t>BNA1651</t>
  </si>
  <si>
    <t xml:space="preserve">Windpark Eckolstädt GmbH &amp; Co. KG </t>
  </si>
  <si>
    <t>WP Sehestedt</t>
  </si>
  <si>
    <t>Gemarkung Sehestedt, Flur 3, Flurstück 64/10</t>
  </si>
  <si>
    <t>BNA0898</t>
  </si>
  <si>
    <t>Sehnde</t>
  </si>
  <si>
    <t>BNA0899</t>
  </si>
  <si>
    <t>NEIF (Sehnde Lehrte Windpark) GmbH &amp; Co. KG</t>
  </si>
  <si>
    <t>BNA0900</t>
  </si>
  <si>
    <t>Windpark Sendenhorst</t>
  </si>
  <si>
    <t>Sendenhorst</t>
  </si>
  <si>
    <t>DE0001814832400000000000000695362</t>
  </si>
  <si>
    <t>BNA0901</t>
  </si>
  <si>
    <t>Windpark Sendenhorst GmbH &amp; Co. KG</t>
  </si>
  <si>
    <t>WP Sendenhorst</t>
  </si>
  <si>
    <t>BNA0902a</t>
  </si>
  <si>
    <t>PAM Infra 456 GmbH &amp; Co. KG</t>
  </si>
  <si>
    <t>Senftenberg</t>
  </si>
  <si>
    <t>BNA0902b</t>
  </si>
  <si>
    <t>PVA Senftenberg</t>
  </si>
  <si>
    <t>Flur 4, Flurst. 24</t>
  </si>
  <si>
    <t>SEBE VI</t>
  </si>
  <si>
    <t>UW Senftenberg/West</t>
  </si>
  <si>
    <t>BNA0902c</t>
  </si>
  <si>
    <t>SEBE V</t>
  </si>
  <si>
    <t>BNA0902d</t>
  </si>
  <si>
    <t>SEBE VII</t>
  </si>
  <si>
    <t>BNA1345</t>
  </si>
  <si>
    <t>Flur 24 Flurstück 14</t>
  </si>
  <si>
    <t>Stadtwerke Senftenberg GmbH</t>
  </si>
  <si>
    <t>BNA1346</t>
  </si>
  <si>
    <t>BNA1347</t>
  </si>
  <si>
    <t>BNA0903</t>
  </si>
  <si>
    <t>Lockstedt-Siestedt II Netzanschluss GbR</t>
  </si>
  <si>
    <t>Siestedt</t>
  </si>
  <si>
    <t>BNA1613</t>
  </si>
  <si>
    <t>Windpark Jalm</t>
  </si>
  <si>
    <t>Sieverstedt</t>
  </si>
  <si>
    <t>Flurstück 4/1, Flur 1, Gemarkung Sieverstedt</t>
  </si>
  <si>
    <t>BNA0904</t>
  </si>
  <si>
    <t>Sillerup</t>
  </si>
  <si>
    <t>BNA0905</t>
  </si>
  <si>
    <t>Windpark Silmersdorf GmbH &amp; Co KG</t>
  </si>
  <si>
    <t>Silmersdorf</t>
  </si>
  <si>
    <t>BNA0907</t>
  </si>
  <si>
    <t>Enercon Windpark GmbH &amp; Co. Strauch-Michelshof KG</t>
  </si>
  <si>
    <t>WP Strauch-Michelshof</t>
  </si>
  <si>
    <t>Simmerath</t>
  </si>
  <si>
    <t>Gerstenhof 0</t>
  </si>
  <si>
    <t>BNA1301</t>
  </si>
  <si>
    <t>Enercon Windpark GmbH &amp; Co. Passat III KG</t>
  </si>
  <si>
    <t>Windpark Lammersdorf</t>
  </si>
  <si>
    <t>UW Lammersdorf</t>
  </si>
  <si>
    <t>BNA0908</t>
  </si>
  <si>
    <t>Simmersfeld</t>
  </si>
  <si>
    <t>BNA1714</t>
  </si>
  <si>
    <t>Windpark Buchonia</t>
  </si>
  <si>
    <t>Sinntal</t>
  </si>
  <si>
    <t>Gemarkung Sterbfritz, Flur 1, Flurstück 1</t>
  </si>
  <si>
    <t>BNA0909</t>
  </si>
  <si>
    <t>WSW Energie GmbH</t>
  </si>
  <si>
    <t>Sögel</t>
  </si>
  <si>
    <t>BNA0910</t>
  </si>
  <si>
    <t>ProVento Pool  Verwaltungs-GmbH &amp; Co. KG</t>
  </si>
  <si>
    <t xml:space="preserve">Sohren </t>
  </si>
  <si>
    <t>BNA1554</t>
  </si>
  <si>
    <t>Windpark Söhrewald / Niestetal GmbH &amp; Co. KG</t>
  </si>
  <si>
    <t>Windpark Söhrewald</t>
  </si>
  <si>
    <t>Söhrewald</t>
  </si>
  <si>
    <t>Gemarkung Wellerode</t>
  </si>
  <si>
    <t>Umspannwerk Kraftwerk Kassel, Dennhäuser Str. 122, 34134 Kassel</t>
  </si>
  <si>
    <t>BNA1652</t>
  </si>
  <si>
    <t>WP Sontra</t>
  </si>
  <si>
    <t>Sontra</t>
  </si>
  <si>
    <t>BNA0911</t>
  </si>
  <si>
    <t>Sornzig-Ablass, OT Ablass</t>
  </si>
  <si>
    <t>BNA1665</t>
  </si>
  <si>
    <t>Windpark Barg-Schwensby GmbH &amp; Co. KG</t>
  </si>
  <si>
    <t>Sörup</t>
  </si>
  <si>
    <t>Flur 38, Flurstück 14</t>
  </si>
  <si>
    <t>An der alten
Ziegelei 1</t>
  </si>
  <si>
    <t>BNA0916</t>
  </si>
  <si>
    <t>Windpark Springe Bennigsen GmbH &amp; Co.KG</t>
  </si>
  <si>
    <t>Springe</t>
  </si>
  <si>
    <t>Wasserstoff</t>
  </si>
  <si>
    <t>BNA0920</t>
  </si>
  <si>
    <t>Abrechnungsgemeinschaft Windpark Rodenkircherwurp GbR</t>
  </si>
  <si>
    <t>Stadland</t>
  </si>
  <si>
    <t>BNA1572</t>
  </si>
  <si>
    <t>Bürger-Windpark Holzacker-Knorburg</t>
  </si>
  <si>
    <t>Stadum</t>
  </si>
  <si>
    <t>Flurstück 31, Flur 22, Gemarkung Stadum</t>
  </si>
  <si>
    <t>BNA1261</t>
  </si>
  <si>
    <t>EEW Energy from Waste Stapelfeld GmbH</t>
  </si>
  <si>
    <t>Stapelfeld</t>
  </si>
  <si>
    <t>Abfall, biol. abbaubarer Anteil von Abfällen aus Haushalten und Industrie</t>
  </si>
  <si>
    <t>SA Stapelfeld MVA</t>
  </si>
  <si>
    <t>BNA0923</t>
  </si>
  <si>
    <t>BNA1352</t>
  </si>
  <si>
    <t>Stavenhagen</t>
  </si>
  <si>
    <t>Hubschrauberlandeplatz Basepohl</t>
  </si>
  <si>
    <t>BNA1644</t>
  </si>
  <si>
    <t>WP Hamer-Steenfeld / Projektnummer: 43787</t>
  </si>
  <si>
    <t>Steenfeld</t>
  </si>
  <si>
    <t>Gemarkung Hademarschen, Flur 2, Flurstück 24</t>
  </si>
  <si>
    <t>BNA1571</t>
  </si>
  <si>
    <t>Bürgerwindpark Hollich Sellen, Bereich Hollich</t>
  </si>
  <si>
    <t>Steinfurt</t>
  </si>
  <si>
    <t>BNA1749</t>
  </si>
  <si>
    <t>Bürgerwindpark Hollich Sellen</t>
  </si>
  <si>
    <t>Gemarkung Burgsteinfurt, Flur 35, Flurstück 127</t>
  </si>
  <si>
    <t>Erdgaseigenproduktion</t>
  </si>
  <si>
    <t xml:space="preserve">Erdgas H </t>
  </si>
  <si>
    <t>BNA1423</t>
  </si>
  <si>
    <t>71/1;71/5;135;137;206/44;265/4;285/44;287/45;289/71-2;+div.</t>
  </si>
  <si>
    <t>BNA0924</t>
  </si>
  <si>
    <t>BNA1387</t>
  </si>
  <si>
    <t>Stephansposching</t>
  </si>
  <si>
    <t>1123 -24 -26 -26/1 -20 -22 -41 -42 -44 -45 48 1714</t>
  </si>
  <si>
    <t>BNA1298</t>
  </si>
  <si>
    <t>Enercon Windpark GmbH &amp; Co. Deblinghausen KG</t>
  </si>
  <si>
    <t>Windpark Deblinghausen</t>
  </si>
  <si>
    <t>Steyerberg</t>
  </si>
  <si>
    <t>UW Mainsche</t>
  </si>
  <si>
    <t>BNA1299</t>
  </si>
  <si>
    <t>Enercon Windpark GmbH &amp; Co. Frische Brise I KG</t>
  </si>
  <si>
    <t>Windpark Anemolter/Steyerberg</t>
  </si>
  <si>
    <t>Ablauge aus Zellstoffherstellung</t>
  </si>
  <si>
    <t>Heizöl als Stützfeuerung</t>
  </si>
  <si>
    <t>Primär Kundenanlage zur betrieblichen Eigenversorgung
; Verbindung mit Netz der allgemeinen Versorgung über Trafo 11 (110/20kV)</t>
  </si>
  <si>
    <t>Erdgas, Heizöl, Rinde, Holz, Biogas, Biotrockengut</t>
  </si>
  <si>
    <t>BNA1480</t>
  </si>
  <si>
    <t>WP Quarnstedt II</t>
  </si>
  <si>
    <t>Störkathen</t>
  </si>
  <si>
    <t>Dorfstraße 99</t>
  </si>
  <si>
    <t>Übergabestation Störkathen</t>
  </si>
  <si>
    <t>BNA0927</t>
  </si>
  <si>
    <t>Störkathenquarnstedt</t>
  </si>
  <si>
    <t>BNA1305</t>
  </si>
  <si>
    <t>Enercon Windpark GmbH &amp; Co. Stößen II KG</t>
  </si>
  <si>
    <t>Windpark Stößen II</t>
  </si>
  <si>
    <t>Stößen</t>
  </si>
  <si>
    <t>BNA1774</t>
  </si>
  <si>
    <t>WP Stößen</t>
  </si>
  <si>
    <t>Flurstück 61, Flur 4, Gemarkung Stößen</t>
  </si>
  <si>
    <t>BNA0928</t>
  </si>
  <si>
    <t>Umspannwerk Straßkirchen GmbH &amp; Co. KG</t>
  </si>
  <si>
    <t>Solarpark Gänsdorf</t>
  </si>
  <si>
    <t>Straßkirchen</t>
  </si>
  <si>
    <t>Gänsdorf</t>
  </si>
  <si>
    <t>BNA0931</t>
  </si>
  <si>
    <t>Striethof</t>
  </si>
  <si>
    <t>BNA0932</t>
  </si>
  <si>
    <t>Siekwind GmbH &amp; Co. KG; 
WP Windpark Stuhr GmbH &amp; Co. Betriebs KG</t>
  </si>
  <si>
    <t>Stuhr</t>
  </si>
  <si>
    <t>Abfall (2/3)</t>
  </si>
  <si>
    <t>Steinkohle (1/3)</t>
  </si>
  <si>
    <t>Erdgas H</t>
  </si>
  <si>
    <t>BNA1534</t>
  </si>
  <si>
    <t>Windpark Aller-Leine-Tal GmbH &amp; Co. KG</t>
  </si>
  <si>
    <t>Suderbruch</t>
  </si>
  <si>
    <t>Nienhagener Weg</t>
  </si>
  <si>
    <t>DE00713729693S1200000000000213401</t>
  </si>
  <si>
    <t>BNA1582</t>
  </si>
  <si>
    <t>Süderhastedt</t>
  </si>
  <si>
    <t>BNA1578</t>
  </si>
  <si>
    <t>Bürgerwindpark Süderlügum</t>
  </si>
  <si>
    <t>Süderlügum</t>
  </si>
  <si>
    <t>Flur 2, Flurstück 9/2, Gemarkung Süderlügum</t>
  </si>
  <si>
    <t>BNA1362</t>
  </si>
  <si>
    <t>Sukow</t>
  </si>
  <si>
    <t>85-86,146-153,160-165,175-180,284,305-309,325-330,z.T.84,87/</t>
  </si>
  <si>
    <t>BNA1378</t>
  </si>
  <si>
    <t>Sükow</t>
  </si>
  <si>
    <t>Gem. Sükow, Flur 4, Flst. 54</t>
  </si>
  <si>
    <t>BNA0941</t>
  </si>
  <si>
    <t>Sülzetal</t>
  </si>
  <si>
    <t>BNA0942</t>
  </si>
  <si>
    <t>BNA1704</t>
  </si>
  <si>
    <t>Windpark Neusustrum</t>
  </si>
  <si>
    <t>Sustrum</t>
  </si>
  <si>
    <t>Gemarkung Neusustrum, Flur 3, Flurstück 7/2</t>
  </si>
  <si>
    <t>BNA0943</t>
  </si>
  <si>
    <t>WindStrom GmbH &amp; Co. Windpark Okeler Bruch Infrastruktur KG</t>
  </si>
  <si>
    <t>Syke</t>
  </si>
  <si>
    <t>BNA1368</t>
  </si>
  <si>
    <t>Tagewerben</t>
  </si>
  <si>
    <t>Lindenstraße</t>
  </si>
  <si>
    <t>BNA0944</t>
  </si>
  <si>
    <t>BNA1776</t>
  </si>
  <si>
    <t>WP Hüselitz 2 GmbH &amp; Co. KG</t>
  </si>
  <si>
    <t>Tangermünde OT Hüselitz</t>
  </si>
  <si>
    <t>Gemark. Hüselitz Grundb. Hüselitz, Flur 1 Flurstück 248/16</t>
  </si>
  <si>
    <t>BNA0945a</t>
  </si>
  <si>
    <t>Tanna</t>
  </si>
  <si>
    <t>BNA0945b</t>
  </si>
  <si>
    <t>Windpark Enercon GmbH &amp; Co. Windnutzung II KG</t>
  </si>
  <si>
    <t>BNA1533</t>
  </si>
  <si>
    <t>WINDPARK COTTBUSSER SEE GmbH &amp; Co KG</t>
  </si>
  <si>
    <t>WP Cottbus</t>
  </si>
  <si>
    <t>Teichland</t>
  </si>
  <si>
    <t>Dorfstr. 99R</t>
  </si>
  <si>
    <t>03185 Teichland, Mast 113, 110 kV</t>
  </si>
  <si>
    <t>BNA1569</t>
  </si>
  <si>
    <t>Tellingstedt</t>
  </si>
  <si>
    <t>BNA1410</t>
  </si>
  <si>
    <t>Photovoltaikkraftwerk Groß Dölln 1 GmbH &amp; Co. KG</t>
  </si>
  <si>
    <t>Templin</t>
  </si>
  <si>
    <t>Gemarkung Vietmannsdorf,Flur 4, Flurstück 10,11,18</t>
  </si>
  <si>
    <t>BNA1411</t>
  </si>
  <si>
    <t>Photovoltaikkraftwerk Groß Dölln 2 GmbH &amp; Co. KG</t>
  </si>
  <si>
    <t>Gemarkung Vietmannsdorf,Flur4,Flurst.2,10,11,12/2,13,16,17</t>
  </si>
  <si>
    <t>BNA1412</t>
  </si>
  <si>
    <t>Photovoltaikkraftwerk Groß Dölln 7 GmbH &amp; Co. KG</t>
  </si>
  <si>
    <t>Groß Väter,Fl.1,Fls.55,56,57,88,175,176/3,178,195bis198</t>
  </si>
  <si>
    <t>BNA1413</t>
  </si>
  <si>
    <t>Photovoltaikkraftwerk Groß Dölln 8 GmbH &amp; Co. KG</t>
  </si>
  <si>
    <t>Gemarkung Groß Väter,Flur1,Flurstück 9/1,10/1,69,86,87,88</t>
  </si>
  <si>
    <t>BNA1415</t>
  </si>
  <si>
    <t>Photovoltaikkraftwerk Groß Dölln 3 GmbH &amp; Co. KG</t>
  </si>
  <si>
    <t>Gem.Vietmannsd.,Flur4,Fls.2,16,17/Gem.Grunew.,Flur4,Fls.5/1</t>
  </si>
  <si>
    <t>BNA1416</t>
  </si>
  <si>
    <t>Photovoltaikkraftwerk Groß Dölln 5 GmbH &amp; Co. KG</t>
  </si>
  <si>
    <t>Gem.Groß Dölln,Flur1,Flst.90/2,91/2,98,99,100,103,104/2,201,</t>
  </si>
  <si>
    <t>BNA1427</t>
  </si>
  <si>
    <t>Photovoltaikkraftwerk Groß Dölln 6 GmbH &amp; Co. KG</t>
  </si>
  <si>
    <t>Gem.Groß Väter,Fl.1,Fls.69,111/Gem.Vietmanns.,Fl.4,Fls.10,18</t>
  </si>
  <si>
    <t>BNA1428</t>
  </si>
  <si>
    <t>Photovoltaikkraftwerk Groß Dölln 4 GmbH &amp; Co. KG</t>
  </si>
  <si>
    <t>Vietmannsd.Fl.4,Fls.2,13,17/Groß Dölln Fl.4,Fls.233,224,242</t>
  </si>
  <si>
    <t>BNA0947</t>
  </si>
  <si>
    <t>Rowind GmbH</t>
  </si>
  <si>
    <t>Teutschenthal, OT Steuden</t>
  </si>
  <si>
    <t>BNA1722</t>
  </si>
  <si>
    <t>Windpark Thalmässing</t>
  </si>
  <si>
    <t>Thalmässing</t>
  </si>
  <si>
    <t>Gemarkung Landersdorf, Fl-Nr. 238</t>
  </si>
  <si>
    <t>BNA0948</t>
  </si>
  <si>
    <t>Windpark Beppen II- Intschede Netz GbR; 
Windstrom GmbH &amp; Co. Windfeld Beppener Bruch Infrastruktur KG</t>
  </si>
  <si>
    <t>Thedinghausen</t>
  </si>
  <si>
    <t>BNA1266</t>
  </si>
  <si>
    <t>HSE Solarpark Thüngen GmbH &amp; Co. KG</t>
  </si>
  <si>
    <t>Solarpark Thüngen</t>
  </si>
  <si>
    <t>Thüngen</t>
  </si>
  <si>
    <t>Flur 625</t>
  </si>
  <si>
    <t>BNA1342</t>
  </si>
  <si>
    <t>Flurstück 625</t>
  </si>
  <si>
    <t>Markt Thüngen Gemeindewerke - Stromversorgung</t>
  </si>
  <si>
    <t>BNA1730</t>
  </si>
  <si>
    <t>VR Windpark Thurnau GmbH &amp; Co. KG</t>
  </si>
  <si>
    <t>Thurnau</t>
  </si>
  <si>
    <t>BNA0949</t>
  </si>
  <si>
    <t>Tiefenbach, OT Etzdorf (SC Mittweida)</t>
  </si>
  <si>
    <t>BNA1721</t>
  </si>
  <si>
    <t>WP Titting</t>
  </si>
  <si>
    <t>Titting</t>
  </si>
  <si>
    <t>Flurstücke 235 &amp; 236, Gemarkung Großnottersdorf</t>
  </si>
  <si>
    <t>BNA1439</t>
  </si>
  <si>
    <t>Titz</t>
  </si>
  <si>
    <t>HSA Jackerath
DE 007332 52445 00000000000000195668</t>
  </si>
  <si>
    <t>BNA0951</t>
  </si>
  <si>
    <t>Tonna</t>
  </si>
  <si>
    <t>BNA0952</t>
  </si>
  <si>
    <t>UW Gräfentonna Trafo 102</t>
  </si>
  <si>
    <t>BNA1268</t>
  </si>
  <si>
    <t>Tarnow</t>
  </si>
  <si>
    <t>Tranow</t>
  </si>
  <si>
    <t>UW Tarnow</t>
  </si>
  <si>
    <t>BNA1446</t>
  </si>
  <si>
    <t>Windpark GmbH &amp; Co. Trebbichau KG</t>
  </si>
  <si>
    <t>WP Trebbichau</t>
  </si>
  <si>
    <t>Trebbichau</t>
  </si>
  <si>
    <t>Dorfstr. 999 U 06388 Piethen</t>
  </si>
  <si>
    <t>BNA1683</t>
  </si>
  <si>
    <t>Windpark Feldheim V</t>
  </si>
  <si>
    <t>Treuenbrietzen OT Feldheim</t>
  </si>
  <si>
    <t>Gemarkung Feldheim, Flur 6, Flst. 114</t>
  </si>
  <si>
    <t>BNA1589</t>
  </si>
  <si>
    <t>Rietz 1</t>
  </si>
  <si>
    <t>Treuenbrietzen OT Rietz</t>
  </si>
  <si>
    <t>BNA1745</t>
  </si>
  <si>
    <t>Windpark Tribsees</t>
  </si>
  <si>
    <t>Tribsees</t>
  </si>
  <si>
    <t>Flurstück 61, Flur 13, Gemarkung Tribsees</t>
  </si>
  <si>
    <t>BNA0960a</t>
  </si>
  <si>
    <t>Solar Power Turnow GmbH &amp; Co. KG</t>
  </si>
  <si>
    <t>Turnow-Preilack</t>
  </si>
  <si>
    <t>BNA0960b</t>
  </si>
  <si>
    <t>Solar Power Turnow West I GmbH &amp; Co. KG, 
Solar Power Turnow West II GmbH &amp; Co. KG</t>
  </si>
  <si>
    <t>BNA0961</t>
  </si>
  <si>
    <t>Solarpark Tutow I GmbH</t>
  </si>
  <si>
    <t>Tutow Solarpark 1 FF</t>
  </si>
  <si>
    <t>Tutow</t>
  </si>
  <si>
    <t>BNA0962a</t>
  </si>
  <si>
    <t>Solarpark Tutow V GmbH &amp; Co. KG</t>
  </si>
  <si>
    <t>BNA0962b</t>
  </si>
  <si>
    <t>Solarpark Tutow II GmbH &amp; Co. KG</t>
  </si>
  <si>
    <t>Tutow Solarpark 2 FF Infrastruktur</t>
  </si>
  <si>
    <t>BNA0963</t>
  </si>
  <si>
    <t>Enercon Windpark GmbH &amp; Co. Twist KG</t>
  </si>
  <si>
    <t>WP Twist</t>
  </si>
  <si>
    <t>Twist</t>
  </si>
  <si>
    <t>Heseper Str. , 49767 Twist</t>
  </si>
  <si>
    <t>BNA1270</t>
  </si>
  <si>
    <t>Twistringen</t>
  </si>
  <si>
    <t>UW Bassum</t>
  </si>
  <si>
    <t>BNA1389</t>
  </si>
  <si>
    <t>Überherrn</t>
  </si>
  <si>
    <t>Flst. 119/5, 137/20, 137/24, 137/30 und 396/133</t>
  </si>
  <si>
    <t>BNA0091b</t>
  </si>
  <si>
    <t>Windpark Falkenwalde</t>
  </si>
  <si>
    <t>Uckerfelde-Kleinow</t>
  </si>
  <si>
    <t>vor 1945 /
letzte Änderung 1990</t>
  </si>
  <si>
    <t>Biogas, Mineralölprodukte</t>
  </si>
  <si>
    <t>BNA0965</t>
  </si>
  <si>
    <t>ewz Windpark Dörmte GmbH
c/o Deutsche Immobilien Leasing</t>
  </si>
  <si>
    <t>BNA0966</t>
  </si>
  <si>
    <t>Uetze</t>
  </si>
  <si>
    <t>BNA1630</t>
  </si>
  <si>
    <t>Windpark Ullersdorf</t>
  </si>
  <si>
    <t>Ullersdorf</t>
  </si>
  <si>
    <t>Biomasse
min. 50 % Frischholz, max. 50% Altholz</t>
  </si>
  <si>
    <t>BNA0967</t>
  </si>
  <si>
    <t>HESSEN WIND II GMBH &amp; CO.KG</t>
  </si>
  <si>
    <t>Ulrichstein/Helpershain</t>
  </si>
  <si>
    <t>BNA0968</t>
  </si>
  <si>
    <t>HESSENENERGIE GMBH</t>
  </si>
  <si>
    <t>Ulrichstein/Wohnfeld</t>
  </si>
  <si>
    <t>Stützfeuer</t>
  </si>
  <si>
    <t>BNA1631</t>
  </si>
  <si>
    <t>Windpark Uthlede Süd</t>
  </si>
  <si>
    <t>Uthlede</t>
  </si>
  <si>
    <t>Abdampf</t>
  </si>
  <si>
    <t>BNA0976</t>
  </si>
  <si>
    <t>Veitshöchheim</t>
  </si>
  <si>
    <t>BNA1727</t>
  </si>
  <si>
    <t>LHI Green Infrastructure Wind Deutschland III GmbH &amp; Co. KG</t>
  </si>
  <si>
    <t>Windpark Velburg</t>
  </si>
  <si>
    <t>Velburg</t>
  </si>
  <si>
    <t>149, Gemarkung Mantlach</t>
  </si>
  <si>
    <t>BNA0977</t>
  </si>
  <si>
    <t>UW Eichow GmbH &amp; Co. KG</t>
  </si>
  <si>
    <t>Vetschau</t>
  </si>
  <si>
    <t>BNA1680</t>
  </si>
  <si>
    <t>Windpark Lobendorfer Forsten Vetschau</t>
  </si>
  <si>
    <t>Vetschau/Spreewald</t>
  </si>
  <si>
    <t>Flur 2, Flurstück 117/1 Gemarkung Tornitz</t>
  </si>
  <si>
    <t>BNA1525</t>
  </si>
  <si>
    <t>Windpark Geisberg GmbH &amp; Co. KG</t>
  </si>
  <si>
    <t>Viernheim</t>
  </si>
  <si>
    <t>Industriestraße 2</t>
  </si>
  <si>
    <t>BNA0988</t>
  </si>
  <si>
    <t>CHORUS CleanTech GmbH &amp; Co. Solarpark Vilseck KG</t>
  </si>
  <si>
    <t>Vilseck</t>
  </si>
  <si>
    <t>Ulrich Hartmann
(Irsching)</t>
  </si>
  <si>
    <t>BNA1000</t>
  </si>
  <si>
    <t xml:space="preserve">Windpark Vollstedt </t>
  </si>
  <si>
    <t>Vollstedt</t>
  </si>
  <si>
    <t>BNA1555</t>
  </si>
  <si>
    <t>Trianel Onshore Windkraftwerk Wendorfer Berg GmbH &amp; Co. KG</t>
  </si>
  <si>
    <t>Windpark Badeleben</t>
  </si>
  <si>
    <t>Völpke</t>
  </si>
  <si>
    <t>UW Badeleben</t>
  </si>
  <si>
    <t>BNA1632</t>
  </si>
  <si>
    <t>Windpark Völschow</t>
  </si>
  <si>
    <t>Völschow</t>
  </si>
  <si>
    <t>BNA1001</t>
  </si>
  <si>
    <t>Windpark Voltlage-Höckel GbR</t>
  </si>
  <si>
    <t xml:space="preserve">Voltlage </t>
  </si>
  <si>
    <t>BNA1743</t>
  </si>
  <si>
    <t>WP Kambs NBK/2014/3924948/IW</t>
  </si>
  <si>
    <t>Vorbeck</t>
  </si>
  <si>
    <t>Gemarkung Kambs, Flur 1, Flurstück 18</t>
  </si>
  <si>
    <t>BNA1688</t>
  </si>
  <si>
    <t>Bürgerwindpark Löningen</t>
  </si>
  <si>
    <t>Wachtum</t>
  </si>
  <si>
    <t>Flur 5, Flurstück 19/3</t>
  </si>
  <si>
    <t>BNA1682</t>
  </si>
  <si>
    <t>Windpark Wahlsdorf</t>
  </si>
  <si>
    <t>Wahlsdorf</t>
  </si>
  <si>
    <t>BNA1272</t>
  </si>
  <si>
    <t>KEVAG - Koblenzer Elektrizitätswerk und Verkehrs-AG</t>
  </si>
  <si>
    <t>Windpark Waigandshain/Homberg</t>
  </si>
  <si>
    <t>Waigandshain</t>
  </si>
  <si>
    <t>Auf der Höhe 4</t>
  </si>
  <si>
    <t>UA Höhn</t>
  </si>
  <si>
    <t xml:space="preserve">KEVAG Verteilnetz GmbH </t>
  </si>
  <si>
    <t>BNA1338c</t>
  </si>
  <si>
    <t>Walchum</t>
  </si>
  <si>
    <t>Süd-Nord-Str. 51 z</t>
  </si>
  <si>
    <t>SA Hasselbrock</t>
  </si>
  <si>
    <t>BNA1385</t>
  </si>
  <si>
    <t>Wallersdorf</t>
  </si>
  <si>
    <t>1982+1982/2+1983+1984+2604+2607+2615+2615/1+2615/3+2616</t>
  </si>
  <si>
    <t>Leichtes Heizöl</t>
  </si>
  <si>
    <t>BNA1579</t>
  </si>
  <si>
    <t>Bürgerwindpark Wanderup GmbH &amp; Co. KG</t>
  </si>
  <si>
    <t>Wanderup</t>
  </si>
  <si>
    <t>Flur 20, Flurstück 7</t>
  </si>
  <si>
    <t>BNA1634</t>
  </si>
  <si>
    <t>Windpark Wanderup</t>
  </si>
  <si>
    <t>Gemarkung Wanderup, Flur 14, Flurstück 21</t>
  </si>
  <si>
    <t>BNA1635</t>
  </si>
  <si>
    <t>Windpark Wanderup West GmbH &amp; Co. KG</t>
  </si>
  <si>
    <t>Flur 20, Flurstück 2</t>
  </si>
  <si>
    <t>BNA1636</t>
  </si>
  <si>
    <t>Windpark Wangelau</t>
  </si>
  <si>
    <t>Wangelau</t>
  </si>
  <si>
    <t>Gemarkung Wangelau, Flur: 4, Flurstück: 4/1</t>
  </si>
  <si>
    <t>BNA1009</t>
  </si>
  <si>
    <t>Bassens Windpark GmbH &amp; Co KG</t>
  </si>
  <si>
    <t>Wangerland</t>
  </si>
  <si>
    <t>BNA1010</t>
  </si>
  <si>
    <t>Windpark am süßen See Verwaltung GmbH</t>
  </si>
  <si>
    <t>Wansleben am See</t>
  </si>
  <si>
    <t>BNA1014</t>
  </si>
  <si>
    <t>GENERALRENEWABLES GMBH &amp; CO. KG</t>
  </si>
  <si>
    <t>Windpark Dardesheim-Druiberg</t>
  </si>
  <si>
    <t>Wasserleben</t>
  </si>
  <si>
    <t>UW Wasserleben Wind</t>
  </si>
  <si>
    <t>BNA1763</t>
  </si>
  <si>
    <t>WP Wawern</t>
  </si>
  <si>
    <t>Wawern</t>
  </si>
  <si>
    <t>Flur 4 Flurstück 50</t>
  </si>
  <si>
    <t>BNA1017</t>
  </si>
  <si>
    <t>Windpark Weener Verwaltungs-GmbH</t>
  </si>
  <si>
    <t>Weener</t>
  </si>
  <si>
    <t>BNA1018</t>
  </si>
  <si>
    <t>Windpark Weenermoor Netzbetriebs-GbR mbH</t>
  </si>
  <si>
    <t>BNA1581</t>
  </si>
  <si>
    <t>BWP BB Wind</t>
  </si>
  <si>
    <t>Weesby</t>
  </si>
  <si>
    <t>Flur 3; Stk. 8</t>
  </si>
  <si>
    <t>BNA1357</t>
  </si>
  <si>
    <t>Weeze</t>
  </si>
  <si>
    <t>Flughafenring 60 Flurstück 12 Flur 17</t>
  </si>
  <si>
    <t>BNA1637</t>
  </si>
  <si>
    <t>Windpark Weilrod</t>
  </si>
  <si>
    <t>Weilrod</t>
  </si>
  <si>
    <t>Syna GmbH</t>
  </si>
  <si>
    <t>BNA1766</t>
  </si>
  <si>
    <t>Weiskirchen-Schimmelkopf</t>
  </si>
  <si>
    <t>Weiskirchen</t>
  </si>
  <si>
    <t>Gemarkung Weiskirchen, Flur 9, Flurstück 1</t>
  </si>
  <si>
    <t>BNA1029</t>
  </si>
  <si>
    <t>UW Wellen Betreiber GbR 
c/o Germania Windpark GmbH &amp; Co. KG</t>
  </si>
  <si>
    <t>Wellen</t>
  </si>
  <si>
    <t>BNA1030</t>
  </si>
  <si>
    <t>Windpark Ochtmersleben OHG</t>
  </si>
  <si>
    <t>BNA1277</t>
  </si>
  <si>
    <t>Windpark Eisenach II</t>
  </si>
  <si>
    <t>Welschbillig</t>
  </si>
  <si>
    <t>Eisenach II</t>
  </si>
  <si>
    <t>BNA1278</t>
  </si>
  <si>
    <t>LHI Solar Deutschland VI GmbH &amp; Co. KG</t>
  </si>
  <si>
    <t>Welzow II Flughafen</t>
  </si>
  <si>
    <t>Welzow</t>
  </si>
  <si>
    <t>BNA1033</t>
  </si>
  <si>
    <t>Werbach</t>
  </si>
  <si>
    <t>BNA1034</t>
  </si>
  <si>
    <t>Windpark Niederer Fläming GmbH &amp; Co. KG /
c.o. BEC Energie Consult GmbH</t>
  </si>
  <si>
    <t>Werbig</t>
  </si>
  <si>
    <t>Tiermehl, SBS</t>
  </si>
  <si>
    <t>BNA1038</t>
  </si>
  <si>
    <t>WP Wergzahna GmbH &amp; Co. KG</t>
  </si>
  <si>
    <t>Wergzahna</t>
  </si>
  <si>
    <t>BNA1734</t>
  </si>
  <si>
    <t>Windpark Werneck-Eßleben</t>
  </si>
  <si>
    <t>Werneck-Eßleben</t>
  </si>
  <si>
    <t>BNA1047</t>
  </si>
  <si>
    <t>Windpark Wertheim</t>
  </si>
  <si>
    <t>Wertheim</t>
  </si>
  <si>
    <t>DE00067897877LA000000000000005697</t>
  </si>
  <si>
    <t>Stadtwerke Wertheim GmbH</t>
  </si>
  <si>
    <t>BNA0091a</t>
  </si>
  <si>
    <t>Weselitz</t>
  </si>
  <si>
    <t>Flur 1, Flurst. 130/1</t>
  </si>
  <si>
    <t>BNA1580</t>
  </si>
  <si>
    <t>Bürgerwindpark Wesselburener Deichhausen</t>
  </si>
  <si>
    <t>Wesselburener Deichhausen</t>
  </si>
  <si>
    <t>Gemarkung Hassenbüttel, Flur 2, Flurstück 4/1</t>
  </si>
  <si>
    <t>Erdöl</t>
  </si>
  <si>
    <t>BNA1048</t>
  </si>
  <si>
    <t>Westeregeln</t>
  </si>
  <si>
    <t>BNA1049</t>
  </si>
  <si>
    <t>BNA1050</t>
  </si>
  <si>
    <t>Windpark Norderland Verwaltgungs- und Beteiligungs GmbH</t>
  </si>
  <si>
    <t>Westerholt</t>
  </si>
  <si>
    <t>BNA1585</t>
  </si>
  <si>
    <t>Holtriem III</t>
  </si>
  <si>
    <t>BNA1051</t>
  </si>
  <si>
    <t>K/S Hydrovind VI</t>
  </si>
  <si>
    <t>Wettendorf-Bottendorf</t>
  </si>
  <si>
    <t>BNA1754</t>
  </si>
  <si>
    <t>Bürgerwindpark Wettringen Strönfeld</t>
  </si>
  <si>
    <t>Wettringen</t>
  </si>
  <si>
    <t>Flur 30, Flurstück 61</t>
  </si>
  <si>
    <t>BNA1717</t>
  </si>
  <si>
    <t>Windpark Harthäuser Wald</t>
  </si>
  <si>
    <t>Widdern</t>
  </si>
  <si>
    <t>Flurstück 4041/1</t>
  </si>
  <si>
    <t>BNA1281</t>
  </si>
  <si>
    <t>Solarpark Ammerland II GmbH &amp; Co. KG</t>
  </si>
  <si>
    <t>Wiefelstede</t>
  </si>
  <si>
    <t>Flurstück 31/6 &amp; 58/6</t>
  </si>
  <si>
    <t>SA Metjendorf</t>
  </si>
  <si>
    <t>BNA1282</t>
  </si>
  <si>
    <t>Solarpark Ammerland III GmbH &amp; Co. KG</t>
  </si>
  <si>
    <t>Flurstück 58/6</t>
  </si>
  <si>
    <t>BNA1283</t>
  </si>
  <si>
    <t>Solarpark Ammerland I GmbH &amp; Co. KG</t>
  </si>
  <si>
    <t>Flurstück 31/6</t>
  </si>
  <si>
    <t>BNA0044b</t>
  </si>
  <si>
    <t>Windpark Wiegleben II GmbH &amp; Co. KG</t>
  </si>
  <si>
    <t>Windpark Wiegleben II</t>
  </si>
  <si>
    <t>Wiegleben</t>
  </si>
  <si>
    <t>BNA1053</t>
  </si>
  <si>
    <t>Bürger-Windpark Wiemersdorf GmbH</t>
  </si>
  <si>
    <t>Wiemersdorf</t>
  </si>
  <si>
    <t>BNA1054</t>
  </si>
  <si>
    <t xml:space="preserve">Windpark Wiemersdorf GmbH &amp; Co. KG </t>
  </si>
  <si>
    <t>BNA1793</t>
  </si>
  <si>
    <t>Windpark Wiesental</t>
  </si>
  <si>
    <t>Gemarkung Wiemersdorf Flur 3, Flurstück 5</t>
  </si>
  <si>
    <t>Zünd- und Stützbrenner Heizöl EL</t>
  </si>
  <si>
    <t>BNA1057</t>
  </si>
  <si>
    <t>DIF Windpark Wiesmoor GmbH &amp; Co. KG</t>
  </si>
  <si>
    <t>Wiesmoor</t>
  </si>
  <si>
    <t>BNA1058</t>
  </si>
  <si>
    <t>BNA1653</t>
  </si>
  <si>
    <t>WP Wildberg NST/2010/3906678/RW</t>
  </si>
  <si>
    <t>Wildberg</t>
  </si>
  <si>
    <t>BNA1059</t>
  </si>
  <si>
    <t>EBV WP Düngstrup GmbH &amp; Co. Betriebs KG</t>
  </si>
  <si>
    <t>Wildeshausen</t>
  </si>
  <si>
    <t>BNA1566</t>
  </si>
  <si>
    <t>Anzetel Wehlens</t>
  </si>
  <si>
    <t>GEW Wilhelmshaven GmbH</t>
  </si>
  <si>
    <t>BNA1062</t>
  </si>
  <si>
    <t>Abrechnungsstelle Windpark Willenscharen-Brokstedt GBR</t>
  </si>
  <si>
    <t>Willenscharen</t>
  </si>
  <si>
    <t>BNA1063</t>
  </si>
  <si>
    <t>e.n.o. Windpark GmbH &amp; Co. Wilmersdorf KG</t>
  </si>
  <si>
    <t>BNA1064</t>
  </si>
  <si>
    <t>Windpark Wilstedt GmbH &amp; Co. KG</t>
  </si>
  <si>
    <t>Wilstedt</t>
  </si>
  <si>
    <t>BNA1065</t>
  </si>
  <si>
    <t>Eigentümergemeinschaft 4. Volkswind GmbH &amp; Co. KG 
und Spradau Wind Betriebs GmbH &amp; Co. KG</t>
  </si>
  <si>
    <t>Winkelsett</t>
  </si>
  <si>
    <t>BNA1796</t>
  </si>
  <si>
    <t>BürgerWindpark Wittbek GmbH &amp;Co.KG</t>
  </si>
  <si>
    <t>Wittbek</t>
  </si>
  <si>
    <t>Gemarkung Wittbek, Flur 2, Flurstück 1</t>
  </si>
  <si>
    <t>BNA1067</t>
  </si>
  <si>
    <t>Wittmund</t>
  </si>
  <si>
    <t>BNA1068</t>
  </si>
  <si>
    <t>BNA1069</t>
  </si>
  <si>
    <t>BNA1070</t>
  </si>
  <si>
    <t>BNA1690</t>
  </si>
  <si>
    <t>Repowering Windpark Egglingen</t>
  </si>
  <si>
    <t>Flurstück 12/5 u. 12/6 der Flur 13, Gemarkung Eggelingen</t>
  </si>
  <si>
    <t>BNA1691</t>
  </si>
  <si>
    <t>Windpark Abens Blersum GmbH &amp; Co. KG</t>
  </si>
  <si>
    <t>(WEA 18) Flurstück 32/1 der Flur 8 Gemarkung Uttel</t>
  </si>
  <si>
    <t>BNA1692</t>
  </si>
  <si>
    <t>Windpark Abens Nord GmbH &amp; Co. KG</t>
  </si>
  <si>
    <t>(WEA 11) Flurstück 39/1 der Flur 2 Gemarkung Burhafe</t>
  </si>
  <si>
    <t>BNA1529a</t>
  </si>
  <si>
    <t>Photovoltaikkraftwerk Alt Daber 1 GmbH &amp; Co. KG</t>
  </si>
  <si>
    <t>Wittstock / Dosse</t>
  </si>
  <si>
    <t>BNA1529b</t>
  </si>
  <si>
    <t>Photovoltaikkraftwerk Alt Daber 2 GmbH &amp; Co. KG</t>
  </si>
  <si>
    <t>BNA1529c</t>
  </si>
  <si>
    <t>Photovoltaikkraftwerk Alt Daber 3 GmbH &amp; Co. KG</t>
  </si>
  <si>
    <t>BNA1529d</t>
  </si>
  <si>
    <t>Photovoltaikkraftwerk Alt Daber 4 GmbH &amp; Co. KG</t>
  </si>
  <si>
    <t>BNA1529e</t>
  </si>
  <si>
    <t>Photovoltaikkraftwerk Alt Daber 5 GmbH &amp; Co. KG</t>
  </si>
  <si>
    <t>BNA1529f</t>
  </si>
  <si>
    <t>Photovoltaikkraftwerk Alt Daber 6 GmbH &amp; Co. KG</t>
  </si>
  <si>
    <t>BNA1529g</t>
  </si>
  <si>
    <t>BNA1529h</t>
  </si>
  <si>
    <t>Photovoltaikkraftwerk Alt Daber 8 GmbH &amp; Co. KG</t>
  </si>
  <si>
    <t>BNA1529i</t>
  </si>
  <si>
    <t>Photovoltaikkraftwerk Alt Daber 9 GmbH &amp; Co. KG</t>
  </si>
  <si>
    <t>BNA1529j</t>
  </si>
  <si>
    <t>Photovoltaikkraftwerk Alt Daber 10 GmbH &amp; Co. KG</t>
  </si>
  <si>
    <t>Ersatzbrennstoff aus Abfall</t>
  </si>
  <si>
    <t>BNA1072</t>
  </si>
  <si>
    <t>Woddow</t>
  </si>
  <si>
    <t>BNA1073</t>
  </si>
  <si>
    <t xml:space="preserve">WKN Windkraft Nord GmbH &amp; Co. Windpark Wöhrden I KG; 
WKN Windkraft Nord GmbH &amp; Co. Windpark Wöhrden II KG </t>
  </si>
  <si>
    <t>Wöhrden</t>
  </si>
  <si>
    <t>BNA1628</t>
  </si>
  <si>
    <t>Windpark Rödeser Berg</t>
  </si>
  <si>
    <t>Wolfhagen</t>
  </si>
  <si>
    <t>Stadtwerke Wolfhagen GmbH</t>
  </si>
  <si>
    <t>BNA1447a</t>
  </si>
  <si>
    <t>Evonik Röhm GmbH</t>
  </si>
  <si>
    <t>Im Pfaffenwinkel 6</t>
  </si>
  <si>
    <t>5J</t>
  </si>
  <si>
    <t>BNA1447b</t>
  </si>
  <si>
    <t>G3/Kontu</t>
  </si>
  <si>
    <t>BNA1077a</t>
  </si>
  <si>
    <t>New Breeze GmbH &amp; Co. Wind Wörrstadt KG</t>
  </si>
  <si>
    <t>Windpark Wörrstadt-Ost</t>
  </si>
  <si>
    <t>Wörrstadt</t>
  </si>
  <si>
    <t>Übergabestation Schornsheim 9 Strecke juwi</t>
  </si>
  <si>
    <t>BNA1077b</t>
  </si>
  <si>
    <t>Übergabestation Wörrstadt 48</t>
  </si>
  <si>
    <t>Reststoffe</t>
  </si>
  <si>
    <t>BNA1079</t>
  </si>
  <si>
    <t>Windkraftwerk Wremen GmbH &amp; Co. KG; 
Energiekontor Windkraft GmbH &amp; Co. WP Wremen-Grauwallkan. KG</t>
  </si>
  <si>
    <t>Wremen</t>
  </si>
  <si>
    <t>BNA1568</t>
  </si>
  <si>
    <t>Bürgerwindpark "Wrohm - Osterrade"</t>
  </si>
  <si>
    <t>Wrohm</t>
  </si>
  <si>
    <t>Gemeinde/Gemarkung: Osterrade, Flur:14; Fl.st.36</t>
  </si>
  <si>
    <t>BNA1080</t>
  </si>
  <si>
    <t>PVA Wülknitz</t>
  </si>
  <si>
    <t>Wülknitz</t>
  </si>
  <si>
    <t>Siedlung 1a</t>
  </si>
  <si>
    <t xml:space="preserve">UW Zeithain </t>
  </si>
  <si>
    <t>BNA1081</t>
  </si>
  <si>
    <t>Netzbetrieb Windpark Wülknitz GbR</t>
  </si>
  <si>
    <t>BNA1824</t>
  </si>
  <si>
    <t>HW Windpark Wulkow</t>
  </si>
  <si>
    <t>Wulkow</t>
  </si>
  <si>
    <t>Wulkower Dorfstr. 29</t>
  </si>
  <si>
    <t>UW Pillgram</t>
  </si>
  <si>
    <t>BNA1532</t>
  </si>
  <si>
    <t>WP Fischbeck</t>
  </si>
  <si>
    <t>Wust-Fischbeck</t>
  </si>
  <si>
    <t>UW Tangermünde</t>
  </si>
  <si>
    <t>BNA1482</t>
  </si>
  <si>
    <t>WP Straach</t>
  </si>
  <si>
    <t>Zahna-Elster</t>
  </si>
  <si>
    <t>Bülziger Landstraße 900 r</t>
  </si>
  <si>
    <t>Übergabestation Zahna</t>
  </si>
  <si>
    <t>BNA1461</t>
  </si>
  <si>
    <t>CropEnergies Bioethanol GmbH Zeitz</t>
  </si>
  <si>
    <t>SZ Zeitz</t>
  </si>
  <si>
    <t>BNA1771</t>
  </si>
  <si>
    <t>Windpark Zerbst</t>
  </si>
  <si>
    <t>Zerbst</t>
  </si>
  <si>
    <t>Gemarkung Zerbst Flur 18 Flurstück 20</t>
  </si>
  <si>
    <t>BNA1288</t>
  </si>
  <si>
    <t>GHF Windpark Chüden-Zerre GmbH &amp; Co. KG</t>
  </si>
  <si>
    <t>Zerre</t>
  </si>
  <si>
    <t>UW Zerre</t>
  </si>
  <si>
    <t>BNA1441</t>
  </si>
  <si>
    <t>Windpark Wirfus</t>
  </si>
  <si>
    <t>Zettingen</t>
  </si>
  <si>
    <t>Hauptstraße, 56761 Zettingen</t>
  </si>
  <si>
    <t>BNA1090</t>
  </si>
  <si>
    <t>Kladrum</t>
  </si>
  <si>
    <t>Zölkow / OT Kladrum</t>
  </si>
  <si>
    <t>UW Crivitz</t>
  </si>
  <si>
    <t>Braunkohlebriketts 75%, Sek.Brennstoff 20%, Biogas 5%</t>
  </si>
  <si>
    <t>Rejekt + Biogas</t>
  </si>
  <si>
    <t>BNA1557</t>
  </si>
  <si>
    <t xml:space="preserve">Volkswagen Sachsen GmbH </t>
  </si>
  <si>
    <t>Zwickau</t>
  </si>
  <si>
    <t>Glauchauer Str. 40</t>
  </si>
  <si>
    <t xml:space="preserve">UW Schlunzig </t>
  </si>
  <si>
    <t>VW Sachsen GmbH</t>
  </si>
  <si>
    <t>BNA1313</t>
  </si>
  <si>
    <t>Windpark Zwischenbergen GmbH &amp; Co.  KG</t>
  </si>
  <si>
    <t>Windpark Zwischenbergen</t>
  </si>
  <si>
    <t>Zwischenbergen</t>
  </si>
  <si>
    <t>BNA1586</t>
  </si>
  <si>
    <t>Lindtorf</t>
  </si>
  <si>
    <t>BNA1702</t>
  </si>
  <si>
    <t>Windpark Moosmoor</t>
  </si>
  <si>
    <t>Gem. Wittstedt, Flur 8, Flurstück 24/1</t>
  </si>
  <si>
    <t>BNA1828</t>
  </si>
  <si>
    <t>Windpark Simmerath</t>
  </si>
  <si>
    <t>Umspannanlage Lamersdorf</t>
  </si>
  <si>
    <t>Westnetz</t>
  </si>
  <si>
    <t>BNA1829</t>
  </si>
  <si>
    <t>STAWAG Solar GmbH</t>
  </si>
  <si>
    <t>Windpark Aldenhoven</t>
  </si>
  <si>
    <t>Aldenhoven</t>
  </si>
  <si>
    <t>Umspannwerk Schaufenberg</t>
  </si>
  <si>
    <t>RegioNetz</t>
  </si>
  <si>
    <t>BNA1830</t>
  </si>
  <si>
    <t>Windpark Linnich</t>
  </si>
  <si>
    <t>UW Linnich-Körrenzig</t>
  </si>
  <si>
    <t>BNA1832</t>
  </si>
  <si>
    <t>UWBehringenWind</t>
  </si>
  <si>
    <t>UW Behringen Wind</t>
  </si>
  <si>
    <t>TEN Thüringer Energienetze GmbH &amp; Co. KG</t>
  </si>
  <si>
    <t>BNA1833</t>
  </si>
  <si>
    <t xml:space="preserve">WEPNeuenwalde
</t>
  </si>
  <si>
    <t>Gestland</t>
  </si>
  <si>
    <t>Claus-Immen-Weg</t>
  </si>
  <si>
    <t>BNA1834</t>
  </si>
  <si>
    <t>WEPRysumerNacken</t>
  </si>
  <si>
    <t>BNA1837</t>
  </si>
  <si>
    <t>HSW Windpark Groß Niendorf GmbH &amp; Co. KG</t>
  </si>
  <si>
    <t xml:space="preserve">HSW Windpark Groß Niendorf </t>
  </si>
  <si>
    <t>Groß Niendorf</t>
  </si>
  <si>
    <t>Meeboldstr. 1</t>
  </si>
  <si>
    <t>UW Brühl</t>
  </si>
  <si>
    <t>BNA1838</t>
  </si>
  <si>
    <t>Stadtwerke Osnabrück AG</t>
  </si>
  <si>
    <t>Windenergie Rieste GmbH &amp; Co. KG</t>
  </si>
  <si>
    <t>Rieste</t>
  </si>
  <si>
    <t>UA Hörsten</t>
  </si>
  <si>
    <t>BNA1839</t>
  </si>
  <si>
    <t>Windpark Oberthal GmbH</t>
  </si>
  <si>
    <t>UA Walhausen</t>
  </si>
  <si>
    <t>BNA1840</t>
  </si>
  <si>
    <t>Windpark Perl GmbH</t>
  </si>
  <si>
    <t>UA Borg</t>
  </si>
  <si>
    <t>BNA1841</t>
  </si>
  <si>
    <t>Windpark Zölkow GmbH &amp; Co. KG</t>
  </si>
  <si>
    <t>UW Wessin, Zölkow I</t>
  </si>
  <si>
    <t>50 Hertz Transmission</t>
  </si>
  <si>
    <t>BNA1842</t>
  </si>
  <si>
    <t>ABO Wind UW Uckley GmbH &amp; Co. KG</t>
  </si>
  <si>
    <t>15712 Königs Wusterhaussen</t>
  </si>
  <si>
    <t>UW Uckely, 15712 Königs Wusterhaussen, OT Zernsdorf</t>
  </si>
  <si>
    <t>e.dis</t>
  </si>
  <si>
    <t>BNA1843</t>
  </si>
  <si>
    <t>Düshorner Heide</t>
  </si>
  <si>
    <t>UW Düshorn</t>
  </si>
  <si>
    <t>Avacon</t>
  </si>
  <si>
    <t>BNA1844</t>
  </si>
  <si>
    <t>Trianel Windpark Buchenau GmbH &amp; Co. KG</t>
  </si>
  <si>
    <t>36132 Eiterfeld</t>
  </si>
  <si>
    <t>Eiterfeld</t>
  </si>
  <si>
    <t>ÜST Marktstr. 44, 36132 Eiterfeld („ÜST 7772 Arzell Marktstraße WEA“)</t>
  </si>
  <si>
    <t>BNA1845</t>
  </si>
  <si>
    <t>Windpark Lähden GbR</t>
  </si>
  <si>
    <t>Lähden</t>
  </si>
  <si>
    <t>Haseldünner Straße 5</t>
  </si>
  <si>
    <t>BNA1846</t>
  </si>
  <si>
    <t>Windpark Ostwestfalen GmbH &amp; Co. KG</t>
  </si>
  <si>
    <t>Windpark Ostwestfalen</t>
  </si>
  <si>
    <t>Rheda-Wiedenbrück</t>
  </si>
  <si>
    <t>UW Herzebrock</t>
  </si>
  <si>
    <t>BNA1847</t>
  </si>
  <si>
    <t>GeFa Windkraft GmbH  Co. KG</t>
  </si>
  <si>
    <t>2000-7317</t>
  </si>
  <si>
    <t>DE00053524855DV1000000000569338</t>
  </si>
  <si>
    <t>Schleswig Holstein Netz AG</t>
  </si>
  <si>
    <t>BNA1848</t>
  </si>
  <si>
    <t>Windenergie Bütow GmbH &amp; Co. KG</t>
  </si>
  <si>
    <t>WPBütow,17209Bütow</t>
  </si>
  <si>
    <t>UW Röbel</t>
  </si>
  <si>
    <t>BNA1849</t>
  </si>
  <si>
    <t>Windpark GmbH &amp; Co. Heidehof III KG</t>
  </si>
  <si>
    <t>WPHeidehofIII, 14913Markendorf</t>
  </si>
  <si>
    <t>BNA1850</t>
  </si>
  <si>
    <t>Windpark Kassieck-Lindstedt IV GmbH &amp; Co. KG</t>
  </si>
  <si>
    <t>WP Kassieck-LindstedtI V</t>
  </si>
  <si>
    <t>Kassieck/Lindstedt</t>
  </si>
  <si>
    <t>BNA1851</t>
  </si>
  <si>
    <t>Windpark Twerberg GmbH &amp; Co. KG</t>
  </si>
  <si>
    <t>zum Eggeberg, 37688</t>
  </si>
  <si>
    <t>BeSte Stadtwerke</t>
  </si>
  <si>
    <t>BNA1852</t>
  </si>
  <si>
    <t>Windpark Stiftswald GmbH &amp; Co. KG</t>
  </si>
  <si>
    <t>BNA1853</t>
  </si>
  <si>
    <t>Windpark Waldow OHG</t>
  </si>
  <si>
    <t>WindparkWaldow</t>
  </si>
  <si>
    <t>Waldow</t>
  </si>
  <si>
    <t>A13/Schönwalder Str</t>
  </si>
  <si>
    <t>BNA1854</t>
  </si>
  <si>
    <t>Krusemark 2</t>
  </si>
  <si>
    <t>BNA1855</t>
  </si>
  <si>
    <t>UWOettelin</t>
  </si>
  <si>
    <t>Groß Schwiesow</t>
  </si>
  <si>
    <t>UW Oettelin</t>
  </si>
  <si>
    <t>E-DIS</t>
  </si>
  <si>
    <t>BNA1856</t>
  </si>
  <si>
    <t>UWNeuRietzOst</t>
  </si>
  <si>
    <t>Treuenbrietzen</t>
  </si>
  <si>
    <t>UW Neu Rietz Ost</t>
  </si>
  <si>
    <t>BNA1857</t>
  </si>
  <si>
    <t>UWWoltersdorf</t>
  </si>
  <si>
    <t>Groß Pinnow</t>
  </si>
  <si>
    <t>UW Woltersdorf</t>
  </si>
  <si>
    <t>EEG-Anlagen &lt; 10 MW</t>
  </si>
  <si>
    <t>Deponiegas</t>
  </si>
  <si>
    <t>Geothermie</t>
  </si>
  <si>
    <t>Nicht-EEG-Anlagen &lt; 10 MW</t>
  </si>
  <si>
    <t>ohne Zuordnung</t>
  </si>
  <si>
    <t>Unbekannter Energieträger</t>
  </si>
  <si>
    <t>Unbekannter Energieträger
(nicht erneuerbar)</t>
  </si>
  <si>
    <t>Endgültig Stillgelegt 2011 (ohne StA)</t>
  </si>
  <si>
    <t>Endgültig Stillgelegt 2012 (ohne StA)</t>
  </si>
  <si>
    <t>Rinde, Klärschlamm</t>
  </si>
  <si>
    <t>Endgültig Stillgelegt 2013 (mit StA)</t>
  </si>
  <si>
    <t>Endgültig Stillgelegt 2013 (ohne StA)</t>
  </si>
  <si>
    <t>Erdgas/ HEL</t>
  </si>
  <si>
    <t>Endgültig Stillgelegt 2014 (mit StA)</t>
  </si>
  <si>
    <t>Erdgas und Wasserstoff</t>
  </si>
  <si>
    <t>Endgültig Stillgelegt 2014 (ohne StA)</t>
  </si>
  <si>
    <t>Endgültig Stillgelegt 2015 (mit StA)</t>
  </si>
  <si>
    <t>Klärschlamm / Fluff</t>
  </si>
  <si>
    <t>Erdgas, Heizöl EL ( 100 % )</t>
  </si>
  <si>
    <t>Erdgas, Heizöl EL ( 50 % )</t>
  </si>
  <si>
    <t>Endgültig Stillgelegt 2015 (ohne StA)</t>
  </si>
  <si>
    <t>Endgültig Stillgelegt 2016 (mit StA)</t>
  </si>
  <si>
    <t>Dampfversorgung über HKW West Block 2, 3, 4</t>
  </si>
  <si>
    <t>Tiermehl / SBS</t>
  </si>
  <si>
    <t>Endgültig Stillgelegt 2016 (ohne StA)</t>
  </si>
  <si>
    <t>Endgültig Stillgelegt 2017 (mit StA)</t>
  </si>
  <si>
    <t>Endgültig Stillgelegt 2017 (ohne StA)</t>
  </si>
  <si>
    <t>Gemeinschaftskraftwerk Weig_BNA1523c</t>
  </si>
  <si>
    <t>O10_BNA1397a</t>
  </si>
  <si>
    <t>O10_BNA1397c</t>
  </si>
  <si>
    <t>O10_BNA1397b</t>
  </si>
  <si>
    <t>HKW West_BNA0289a</t>
  </si>
  <si>
    <t>ILK-GuD_BNA0598b</t>
  </si>
  <si>
    <t>DK Kraftwerk_BNA1409</t>
  </si>
  <si>
    <t>EBS-Heizkraftwerk_BNA0237</t>
  </si>
  <si>
    <t>EBS-Kraftwerk Witzenhausen_BNA1465a</t>
  </si>
  <si>
    <t>RAG Anthrazit Ibbenbüren GmbH_BNA0492</t>
  </si>
  <si>
    <t>O10_BNA1397e</t>
  </si>
  <si>
    <t>Oxea GmbH_BNA1399</t>
  </si>
  <si>
    <t>IKW_BNA0238a</t>
  </si>
  <si>
    <t>Heizkraftwerk NMS_BNA0693</t>
  </si>
  <si>
    <t>IKW_BNA0238b</t>
  </si>
  <si>
    <t>Duisburg Hamborn 3_BNA0395</t>
  </si>
  <si>
    <t>Duisburg Ruhrort 2_BNA0217</t>
  </si>
  <si>
    <t>Gichtgaskraftwerk Dillingen_BNA1115</t>
  </si>
  <si>
    <t>Kraftwerk Nord_BNA0616b</t>
  </si>
  <si>
    <t>Kraftwerk Salzgitter_BNA0863</t>
  </si>
  <si>
    <t>Duisburg Ruhrort 3_BNA0218</t>
  </si>
  <si>
    <t>Kraftwerk Salzgitter_BNA0864</t>
  </si>
  <si>
    <t>Kraftwerk Salzgitter_BNA0865b</t>
  </si>
  <si>
    <t>Duisburg Hamborn 4_BNA0396</t>
  </si>
  <si>
    <t>KW Mittelsbüren_BNA0143</t>
  </si>
  <si>
    <t>KW Mittelsbüren_BNA0142</t>
  </si>
  <si>
    <t>Duisburg Ruhrort 4_BNA0219</t>
  </si>
  <si>
    <t>Duisburg Hamborn 5_BNA0397</t>
  </si>
  <si>
    <t>Huckingen_BNA0485</t>
  </si>
  <si>
    <t>Huckingen_BNA0486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</si>
</sst>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_€_-;\-* #,##0.00\ _€_-;_-* &quot;-&quot;??\ _€_-;_-@_-"/>
    <numFmt numFmtId="165" formatCode="#,##0.0"/>
    <numFmt numFmtId="166" formatCode="00000"/>
    <numFmt numFmtId="167" formatCode="0.0"/>
    <numFmt numFmtId="168" formatCode="0.0000"/>
  </numFmts>
  <fonts count="4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404040"/>
      <name val="Arial"/>
      <family val="2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ourier New"/>
      <family val="3"/>
    </font>
    <font>
      <sz val="10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9"/>
      <name val="Arial"/>
      <family val="2"/>
    </font>
    <font>
      <sz val="11"/>
      <color indexed="9"/>
      <name val="Calibri"/>
      <family val="2"/>
    </font>
    <font>
      <b/>
      <sz val="10"/>
      <color indexed="63"/>
      <name val="Arial"/>
      <family val="2"/>
    </font>
    <font>
      <b/>
      <sz val="10"/>
      <color indexed="52"/>
      <name val="Arial"/>
      <family val="2"/>
    </font>
    <font>
      <sz val="10"/>
      <color indexed="62"/>
      <name val="Arial"/>
      <family val="2"/>
    </font>
    <font>
      <b/>
      <sz val="10"/>
      <color indexed="8"/>
      <name val="Arial"/>
      <family val="2"/>
    </font>
    <font>
      <i/>
      <sz val="10"/>
      <color indexed="23"/>
      <name val="Arial"/>
      <family val="2"/>
    </font>
    <font>
      <sz val="10"/>
      <color indexed="17"/>
      <name val="Arial"/>
      <family val="2"/>
    </font>
    <font>
      <sz val="10"/>
      <color indexed="60"/>
      <name val="Arial"/>
      <family val="2"/>
    </font>
    <font>
      <sz val="10"/>
      <color indexed="20"/>
      <name val="Arial"/>
      <family val="2"/>
    </font>
    <font>
      <b/>
      <sz val="18"/>
      <color indexed="56"/>
      <name val="Cambria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10"/>
      <color indexed="52"/>
      <name val="Arial"/>
      <family val="2"/>
    </font>
    <font>
      <sz val="10"/>
      <color indexed="10"/>
      <name val="Arial"/>
      <family val="2"/>
    </font>
    <font>
      <b/>
      <sz val="10"/>
      <color indexed="9"/>
      <name val="Arial"/>
      <family val="2"/>
    </font>
    <font>
      <sz val="11"/>
      <name val="Calibri"/>
      <family val="2"/>
    </font>
    <font>
      <b/>
      <sz val="11"/>
      <color indexed="8"/>
      <name val="Calibri"/>
      <family val="2"/>
    </font>
    <font>
      <u/>
      <sz val="10"/>
      <color indexed="12"/>
      <name val="Arial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12"/>
      <name val="Times New Roman"/>
      <family val="1"/>
    </font>
    <font>
      <sz val="10"/>
      <color theme="1"/>
      <name val="Arial"/>
      <family val="2"/>
    </font>
    <font>
      <b/>
      <sz val="8"/>
      <color theme="1"/>
      <name val="Arial"/>
      <family val="2"/>
    </font>
    <font>
      <sz val="9"/>
      <color theme="1"/>
      <name val="Arial"/>
      <family val="2"/>
    </font>
    <font>
      <i/>
      <sz val="10"/>
      <color theme="1"/>
      <name val="Arial"/>
      <family val="2"/>
    </font>
  </fonts>
  <fills count="2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6579">
    <xf numFmtId="0" fontId="0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8" fillId="4" borderId="0" applyNumberFormat="0" applyBorder="0" applyAlignment="0" applyProtection="0"/>
    <xf numFmtId="0" fontId="8" fillId="5" borderId="0" applyNumberFormat="0" applyBorder="0" applyAlignment="0" applyProtection="0"/>
    <xf numFmtId="0" fontId="8" fillId="6" borderId="0" applyNumberFormat="0" applyBorder="0" applyAlignment="0" applyProtection="0"/>
    <xf numFmtId="0" fontId="8" fillId="7" borderId="0" applyNumberFormat="0" applyBorder="0" applyAlignment="0" applyProtection="0"/>
    <xf numFmtId="0" fontId="8" fillId="8" borderId="0" applyNumberFormat="0" applyBorder="0" applyAlignment="0" applyProtection="0"/>
    <xf numFmtId="0" fontId="8" fillId="9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7" borderId="0" applyNumberFormat="0" applyBorder="0" applyAlignment="0" applyProtection="0"/>
    <xf numFmtId="0" fontId="8" fillId="10" borderId="0" applyNumberFormat="0" applyBorder="0" applyAlignment="0" applyProtection="0"/>
    <xf numFmtId="0" fontId="8" fillId="13" borderId="0" applyNumberFormat="0" applyBorder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7" borderId="0" applyNumberFormat="0" applyBorder="0" applyAlignment="0" applyProtection="0"/>
    <xf numFmtId="0" fontId="9" fillId="10" borderId="0" applyNumberFormat="0" applyBorder="0" applyAlignment="0" applyProtection="0"/>
    <xf numFmtId="0" fontId="9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1" fillId="14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21" borderId="0" applyNumberFormat="0" applyBorder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16" fillId="0" borderId="0" applyNumberFormat="0" applyFill="0" applyBorder="0" applyAlignment="0" applyProtection="0"/>
    <xf numFmtId="0" fontId="17" fillId="6" borderId="0" applyNumberFormat="0" applyBorder="0" applyAlignment="0" applyProtection="0"/>
    <xf numFmtId="0" fontId="18" fillId="23" borderId="0" applyNumberFormat="0" applyBorder="0" applyAlignment="0" applyProtection="0"/>
    <xf numFmtId="0" fontId="7" fillId="24" borderId="5" applyNumberFormat="0" applyFont="0" applyAlignment="0" applyProtection="0"/>
    <xf numFmtId="0" fontId="19" fillId="5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23" fillId="0" borderId="8" applyNumberFormat="0" applyFill="0" applyAlignment="0" applyProtection="0"/>
    <xf numFmtId="0" fontId="23" fillId="0" borderId="0" applyNumberFormat="0" applyFill="0" applyBorder="0" applyAlignment="0" applyProtection="0"/>
    <xf numFmtId="0" fontId="24" fillId="0" borderId="9" applyNumberFormat="0" applyFill="0" applyAlignment="0" applyProtection="0"/>
    <xf numFmtId="0" fontId="25" fillId="0" borderId="0" applyNumberFormat="0" applyFill="0" applyBorder="0" applyAlignment="0" applyProtection="0"/>
    <xf numFmtId="0" fontId="26" fillId="25" borderId="10" applyNumberFormat="0" applyAlignment="0" applyProtection="0"/>
    <xf numFmtId="0" fontId="7" fillId="0" borderId="0">
      <alignment wrapText="1"/>
    </xf>
    <xf numFmtId="0" fontId="7" fillId="0" borderId="0">
      <alignment wrapText="1"/>
    </xf>
    <xf numFmtId="0" fontId="7" fillId="0" borderId="0">
      <alignment wrapText="1"/>
    </xf>
    <xf numFmtId="0" fontId="7" fillId="0" borderId="0">
      <alignment wrapText="1"/>
    </xf>
    <xf numFmtId="0" fontId="7" fillId="0" borderId="0"/>
    <xf numFmtId="0" fontId="27" fillId="0" borderId="0"/>
    <xf numFmtId="0" fontId="7" fillId="0" borderId="0">
      <alignment wrapText="1"/>
    </xf>
    <xf numFmtId="0" fontId="7" fillId="0" borderId="0">
      <alignment wrapText="1"/>
    </xf>
    <xf numFmtId="0" fontId="5" fillId="0" borderId="0"/>
    <xf numFmtId="0" fontId="7" fillId="0" borderId="0"/>
    <xf numFmtId="0" fontId="7" fillId="0" borderId="0">
      <alignment wrapText="1"/>
    </xf>
    <xf numFmtId="0" fontId="7" fillId="0" borderId="0">
      <alignment wrapText="1"/>
    </xf>
    <xf numFmtId="0" fontId="5" fillId="0" borderId="0"/>
    <xf numFmtId="164" fontId="5" fillId="0" borderId="0" applyFont="0" applyFill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7" borderId="0" applyNumberFormat="0" applyBorder="0" applyAlignment="0" applyProtection="0"/>
    <xf numFmtId="0" fontId="9" fillId="10" borderId="0" applyNumberFormat="0" applyBorder="0" applyAlignment="0" applyProtection="0"/>
    <xf numFmtId="0" fontId="9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21" borderId="0" applyNumberFormat="0" applyBorder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164" fontId="9" fillId="0" borderId="0" applyFont="0" applyFill="0" applyBorder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3" fillId="0" borderId="0" applyNumberFormat="0" applyFill="0" applyBorder="0" applyAlignment="0" applyProtection="0"/>
    <xf numFmtId="0" fontId="34" fillId="6" borderId="0" applyNumberFormat="0" applyBorder="0" applyAlignment="0" applyProtection="0"/>
    <xf numFmtId="0" fontId="4" fillId="0" borderId="0" applyNumberFormat="0" applyFill="0" applyBorder="0" applyAlignment="0" applyProtection="0"/>
    <xf numFmtId="164" fontId="7" fillId="0" borderId="0" applyFont="0" applyFill="0" applyBorder="0" applyAlignment="0" applyProtection="0"/>
    <xf numFmtId="0" fontId="35" fillId="23" borderId="0" applyNumberFormat="0" applyBorder="0" applyAlignment="0" applyProtection="0"/>
    <xf numFmtId="9" fontId="7" fillId="0" borderId="0" applyFont="0" applyFill="0" applyBorder="0" applyAlignment="0" applyProtection="0"/>
    <xf numFmtId="0" fontId="36" fillId="5" borderId="0" applyNumberFormat="0" applyBorder="0" applyAlignment="0" applyProtection="0"/>
    <xf numFmtId="0" fontId="7" fillId="0" borderId="0"/>
    <xf numFmtId="0" fontId="37" fillId="0" borderId="6" applyNumberFormat="0" applyFill="0" applyAlignment="0" applyProtection="0"/>
    <xf numFmtId="0" fontId="38" fillId="0" borderId="7" applyNumberFormat="0" applyFill="0" applyAlignment="0" applyProtection="0"/>
    <xf numFmtId="0" fontId="39" fillId="0" borderId="8" applyNumberFormat="0" applyFill="0" applyAlignment="0" applyProtection="0"/>
    <xf numFmtId="0" fontId="39" fillId="0" borderId="0" applyNumberFormat="0" applyFill="0" applyBorder="0" applyAlignment="0" applyProtection="0"/>
    <xf numFmtId="0" fontId="40" fillId="0" borderId="9" applyNumberFormat="0" applyFill="0" applyAlignment="0" applyProtection="0"/>
    <xf numFmtId="0" fontId="41" fillId="0" borderId="0" applyNumberFormat="0" applyFill="0" applyBorder="0" applyAlignment="0" applyProtection="0"/>
    <xf numFmtId="0" fontId="42" fillId="25" borderId="10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29" fillId="0" borderId="0" applyNumberFormat="0" applyFill="0" applyBorder="0" applyAlignment="0" applyProtection="0">
      <alignment vertical="top"/>
      <protection locked="0"/>
    </xf>
    <xf numFmtId="164" fontId="7" fillId="0" borderId="0" applyFont="0" applyFill="0" applyBorder="0" applyAlignment="0" applyProtection="0"/>
    <xf numFmtId="0" fontId="9" fillId="24" borderId="5" applyNumberFormat="0" applyFont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7" borderId="0" applyNumberFormat="0" applyBorder="0" applyAlignment="0" applyProtection="0"/>
    <xf numFmtId="0" fontId="9" fillId="10" borderId="0" applyNumberFormat="0" applyBorder="0" applyAlignment="0" applyProtection="0"/>
    <xf numFmtId="0" fontId="9" fillId="13" borderId="0" applyNumberFormat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164" fontId="7" fillId="0" borderId="0" applyFont="0" applyFill="0" applyBorder="0" applyAlignment="0" applyProtection="0"/>
    <xf numFmtId="0" fontId="7" fillId="0" borderId="0"/>
    <xf numFmtId="9" fontId="9" fillId="0" borderId="0" applyFont="0" applyFill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7" borderId="0" applyNumberFormat="0" applyBorder="0" applyAlignment="0" applyProtection="0"/>
    <xf numFmtId="0" fontId="9" fillId="10" borderId="0" applyNumberFormat="0" applyBorder="0" applyAlignment="0" applyProtection="0"/>
    <xf numFmtId="0" fontId="9" fillId="13" borderId="0" applyNumberFormat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43" fillId="0" borderId="0"/>
    <xf numFmtId="0" fontId="9" fillId="0" borderId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7" borderId="0" applyNumberFormat="0" applyBorder="0" applyAlignment="0" applyProtection="0"/>
    <xf numFmtId="0" fontId="9" fillId="10" borderId="0" applyNumberFormat="0" applyBorder="0" applyAlignment="0" applyProtection="0"/>
    <xf numFmtId="0" fontId="9" fillId="13" borderId="0" applyNumberFormat="0" applyBorder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164" fontId="9" fillId="0" borderId="0" applyFont="0" applyFill="0" applyBorder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7" borderId="0" applyNumberFormat="0" applyBorder="0" applyAlignment="0" applyProtection="0"/>
    <xf numFmtId="0" fontId="9" fillId="10" borderId="0" applyNumberFormat="0" applyBorder="0" applyAlignment="0" applyProtection="0"/>
    <xf numFmtId="0" fontId="9" fillId="13" borderId="0" applyNumberFormat="0" applyBorder="0" applyAlignment="0" applyProtection="0"/>
    <xf numFmtId="0" fontId="9" fillId="24" borderId="5" applyNumberFormat="0" applyFont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7" borderId="0" applyNumberFormat="0" applyBorder="0" applyAlignment="0" applyProtection="0"/>
    <xf numFmtId="0" fontId="9" fillId="10" borderId="0" applyNumberFormat="0" applyBorder="0" applyAlignment="0" applyProtection="0"/>
    <xf numFmtId="0" fontId="9" fillId="13" borderId="0" applyNumberFormat="0" applyBorder="0" applyAlignment="0" applyProtection="0"/>
    <xf numFmtId="9" fontId="9" fillId="0" borderId="0" applyFont="0" applyFill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7" borderId="0" applyNumberFormat="0" applyBorder="0" applyAlignment="0" applyProtection="0"/>
    <xf numFmtId="0" fontId="9" fillId="10" borderId="0" applyNumberFormat="0" applyBorder="0" applyAlignment="0" applyProtection="0"/>
    <xf numFmtId="0" fontId="9" fillId="13" borderId="0" applyNumberFormat="0" applyBorder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8" fillId="4" borderId="0" applyNumberFormat="0" applyBorder="0" applyAlignment="0" applyProtection="0"/>
    <xf numFmtId="0" fontId="8" fillId="5" borderId="0" applyNumberFormat="0" applyBorder="0" applyAlignment="0" applyProtection="0"/>
    <xf numFmtId="0" fontId="8" fillId="6" borderId="0" applyNumberFormat="0" applyBorder="0" applyAlignment="0" applyProtection="0"/>
    <xf numFmtId="0" fontId="8" fillId="7" borderId="0" applyNumberFormat="0" applyBorder="0" applyAlignment="0" applyProtection="0"/>
    <xf numFmtId="0" fontId="8" fillId="8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7" borderId="0" applyNumberFormat="0" applyBorder="0" applyAlignment="0" applyProtection="0"/>
    <xf numFmtId="0" fontId="8" fillId="10" borderId="0" applyNumberFormat="0" applyBorder="0" applyAlignment="0" applyProtection="0"/>
    <xf numFmtId="0" fontId="8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21" borderId="0" applyNumberFormat="0" applyBorder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16" fillId="0" borderId="0" applyNumberFormat="0" applyFill="0" applyBorder="0" applyAlignment="0" applyProtection="0"/>
    <xf numFmtId="0" fontId="17" fillId="6" borderId="0" applyNumberFormat="0" applyBorder="0" applyAlignment="0" applyProtection="0"/>
    <xf numFmtId="0" fontId="18" fillId="23" borderId="0" applyNumberFormat="0" applyBorder="0" applyAlignment="0" applyProtection="0"/>
    <xf numFmtId="0" fontId="19" fillId="5" borderId="0" applyNumberFormat="0" applyBorder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23" fillId="0" borderId="8" applyNumberFormat="0" applyFill="0" applyAlignment="0" applyProtection="0"/>
    <xf numFmtId="0" fontId="23" fillId="0" borderId="0" applyNumberFormat="0" applyFill="0" applyBorder="0" applyAlignment="0" applyProtection="0"/>
    <xf numFmtId="0" fontId="24" fillId="0" borderId="9" applyNumberFormat="0" applyFill="0" applyAlignment="0" applyProtection="0"/>
    <xf numFmtId="0" fontId="25" fillId="0" borderId="0" applyNumberFormat="0" applyFill="0" applyBorder="0" applyAlignment="0" applyProtection="0"/>
    <xf numFmtId="0" fontId="26" fillId="25" borderId="10" applyNumberFormat="0" applyAlignment="0" applyProtection="0"/>
    <xf numFmtId="0" fontId="7" fillId="0" borderId="0">
      <alignment wrapText="1"/>
    </xf>
    <xf numFmtId="0" fontId="7" fillId="0" borderId="0">
      <alignment wrapText="1"/>
    </xf>
    <xf numFmtId="0" fontId="7" fillId="0" borderId="0">
      <alignment wrapText="1"/>
    </xf>
    <xf numFmtId="0" fontId="7" fillId="0" borderId="0">
      <alignment wrapText="1"/>
    </xf>
    <xf numFmtId="0" fontId="5" fillId="0" borderId="0"/>
    <xf numFmtId="0" fontId="7" fillId="0" borderId="0"/>
    <xf numFmtId="0" fontId="7" fillId="0" borderId="0">
      <alignment wrapText="1"/>
    </xf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13" fillId="22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14" fillId="9" borderId="3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15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13" fillId="22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12" fillId="22" borderId="2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12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15" fillId="0" borderId="4" applyNumberFormat="0" applyFill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15" fillId="0" borderId="4" applyNumberFormat="0" applyFill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15" fillId="0" borderId="4" applyNumberFormat="0" applyFill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13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14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13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14" fillId="9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15" fillId="0" borderId="4" applyNumberFormat="0" applyFill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14" fillId="9" borderId="3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12" fillId="22" borderId="2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15" fillId="0" borderId="4" applyNumberFormat="0" applyFill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13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13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15" fillId="0" borderId="4" applyNumberFormat="0" applyFill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14" fillId="9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12" fillId="22" borderId="2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14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15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13" fillId="22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15" fillId="0" borderId="4" applyNumberFormat="0" applyFill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12" fillId="22" borderId="2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9" fillId="24" borderId="5" applyNumberFormat="0" applyFont="0" applyAlignment="0" applyProtection="0"/>
    <xf numFmtId="0" fontId="12" fillId="22" borderId="2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4" fillId="9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2" fillId="22" borderId="2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15" fillId="0" borderId="4" applyNumberFormat="0" applyFill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15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13" fillId="22" borderId="3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14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13" fillId="22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14" fillId="9" borderId="3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15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13" fillId="22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12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15" fillId="0" borderId="4" applyNumberFormat="0" applyFill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15" fillId="0" borderId="4" applyNumberFormat="0" applyFill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15" fillId="0" borderId="4" applyNumberFormat="0" applyFill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13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14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13" fillId="22" borderId="3" applyNumberFormat="0" applyAlignment="0" applyProtection="0"/>
    <xf numFmtId="0" fontId="15" fillId="0" borderId="4" applyNumberFormat="0" applyFill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14" fillId="9" borderId="3" applyNumberFormat="0" applyAlignment="0" applyProtection="0"/>
    <xf numFmtId="0" fontId="12" fillId="22" borderId="2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14" fillId="9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4" fillId="9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15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32" fillId="9" borderId="3" applyNumberFormat="0" applyAlignment="0" applyProtection="0"/>
    <xf numFmtId="0" fontId="12" fillId="22" borderId="2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4" fillId="9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15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13" fillId="22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14" fillId="9" borderId="3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15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13" fillId="22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12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15" fillId="0" borderId="4" applyNumberFormat="0" applyFill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15" fillId="0" borderId="4" applyNumberFormat="0" applyFill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15" fillId="0" borderId="4" applyNumberFormat="0" applyFill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13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14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13" fillId="22" borderId="3" applyNumberFormat="0" applyAlignment="0" applyProtection="0"/>
    <xf numFmtId="0" fontId="15" fillId="0" borderId="4" applyNumberFormat="0" applyFill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14" fillId="9" borderId="3" applyNumberFormat="0" applyAlignment="0" applyProtection="0"/>
    <xf numFmtId="0" fontId="12" fillId="22" borderId="2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14" fillId="9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4" fillId="9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15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32" fillId="9" borderId="3" applyNumberFormat="0" applyAlignment="0" applyProtection="0"/>
    <xf numFmtId="0" fontId="12" fillId="22" borderId="2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4" fillId="9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15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5" fillId="0" borderId="4" applyNumberFormat="0" applyFill="0" applyAlignment="0" applyProtection="0"/>
    <xf numFmtId="0" fontId="12" fillId="22" borderId="2" applyNumberFormat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2" fillId="22" borderId="2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13" fillId="22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14" fillId="9" borderId="3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15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13" fillId="22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12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15" fillId="0" borderId="4" applyNumberFormat="0" applyFill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15" fillId="0" borderId="4" applyNumberFormat="0" applyFill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15" fillId="0" borderId="4" applyNumberFormat="0" applyFill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13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14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13" fillId="22" borderId="3" applyNumberFormat="0" applyAlignment="0" applyProtection="0"/>
    <xf numFmtId="0" fontId="15" fillId="0" borderId="4" applyNumberFormat="0" applyFill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14" fillId="9" borderId="3" applyNumberFormat="0" applyAlignment="0" applyProtection="0"/>
    <xf numFmtId="0" fontId="12" fillId="22" borderId="2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1" fillId="22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14" fillId="9" borderId="3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2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14" fillId="9" borderId="3" applyNumberFormat="0" applyAlignment="0" applyProtection="0"/>
    <xf numFmtId="0" fontId="14" fillId="9" borderId="3" applyNumberForma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14" fillId="9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1" fillId="22" borderId="3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13" fillId="22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32" fillId="9" borderId="3" applyNumberFormat="0" applyAlignment="0" applyProtection="0"/>
    <xf numFmtId="0" fontId="30" fillId="22" borderId="2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4" fillId="9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15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32" fillId="9" borderId="3" applyNumberFormat="0" applyAlignment="0" applyProtection="0"/>
    <xf numFmtId="0" fontId="15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15" fillId="0" borderId="4" applyNumberFormat="0" applyFill="0" applyAlignment="0" applyProtection="0"/>
    <xf numFmtId="0" fontId="32" fillId="9" borderId="3" applyNumberFormat="0" applyAlignment="0" applyProtection="0"/>
    <xf numFmtId="0" fontId="12" fillId="22" borderId="2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4" fillId="9" borderId="3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28" fillId="0" borderId="4" applyNumberFormat="0" applyFill="0" applyAlignment="0" applyProtection="0"/>
    <xf numFmtId="0" fontId="28" fillId="0" borderId="4" applyNumberFormat="0" applyFill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15" fillId="0" borderId="4" applyNumberFormat="0" applyFill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7" fillId="24" borderId="5" applyNumberFormat="0" applyFont="0" applyAlignment="0" applyProtection="0"/>
    <xf numFmtId="0" fontId="28" fillId="0" borderId="4" applyNumberFormat="0" applyFill="0" applyAlignment="0" applyProtection="0"/>
    <xf numFmtId="0" fontId="32" fillId="9" borderId="3" applyNumberFormat="0" applyAlignment="0" applyProtection="0"/>
    <xf numFmtId="0" fontId="9" fillId="24" borderId="5" applyNumberFormat="0" applyFont="0" applyAlignment="0" applyProtection="0"/>
    <xf numFmtId="0" fontId="14" fillId="9" borderId="3" applyNumberFormat="0" applyAlignment="0" applyProtection="0"/>
    <xf numFmtId="0" fontId="32" fillId="9" borderId="3" applyNumberFormat="0" applyAlignment="0" applyProtection="0"/>
    <xf numFmtId="0" fontId="31" fillId="22" borderId="3" applyNumberFormat="0" applyAlignment="0" applyProtection="0"/>
    <xf numFmtId="0" fontId="31" fillId="22" borderId="3" applyNumberFormat="0" applyAlignment="0" applyProtection="0"/>
    <xf numFmtId="0" fontId="30" fillId="22" borderId="2" applyNumberFormat="0" applyAlignment="0" applyProtection="0"/>
    <xf numFmtId="0" fontId="28" fillId="0" borderId="4" applyNumberFormat="0" applyFill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1" fillId="22" borderId="3" applyNumberFormat="0" applyAlignment="0" applyProtection="0"/>
    <xf numFmtId="0" fontId="13" fillId="22" borderId="3" applyNumberFormat="0" applyAlignment="0" applyProtection="0"/>
    <xf numFmtId="0" fontId="31" fillId="22" borderId="3" applyNumberFormat="0" applyAlignment="0" applyProtection="0"/>
    <xf numFmtId="0" fontId="32" fillId="9" borderId="3" applyNumberFormat="0" applyAlignment="0" applyProtection="0"/>
    <xf numFmtId="0" fontId="7" fillId="24" borderId="5" applyNumberFormat="0" applyFont="0" applyAlignment="0" applyProtection="0"/>
    <xf numFmtId="0" fontId="9" fillId="24" borderId="5" applyNumberFormat="0" applyFont="0" applyAlignment="0" applyProtection="0"/>
    <xf numFmtId="0" fontId="9" fillId="24" borderId="5" applyNumberFormat="0" applyFont="0" applyAlignment="0" applyProtection="0"/>
    <xf numFmtId="0" fontId="7" fillId="24" borderId="5" applyNumberFormat="0" applyFon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30" fillId="22" borderId="2" applyNumberFormat="0" applyAlignment="0" applyProtection="0"/>
    <xf numFmtId="0" fontId="12" fillId="22" borderId="2" applyNumberFormat="0" applyAlignment="0" applyProtection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8" fillId="0" borderId="0"/>
  </cellStyleXfs>
  <cellXfs count="8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Border="1" applyAlignment="1">
      <alignment horizontal="center" vertical="top"/>
    </xf>
    <xf numFmtId="0" fontId="1" fillId="0" borderId="0" xfId="0" applyFont="1"/>
    <xf numFmtId="0" fontId="0" fillId="2" borderId="0" xfId="0" applyFill="1"/>
    <xf numFmtId="0" fontId="3" fillId="0" borderId="0" xfId="0" applyFont="1"/>
    <xf numFmtId="0" fontId="0" fillId="3" borderId="0" xfId="0" applyFill="1" applyAlignment="1">
      <alignment horizontal="left"/>
    </xf>
    <xf numFmtId="0" fontId="1" fillId="3" borderId="1" xfId="0" applyFont="1" applyFill="1" applyBorder="1" applyAlignment="1">
      <alignment horizontal="center" vertical="top"/>
    </xf>
    <xf numFmtId="0" fontId="0" fillId="3" borderId="0" xfId="0" applyFill="1"/>
    <xf numFmtId="0" fontId="6" fillId="0" borderId="0" xfId="0" applyFont="1" applyAlignment="1">
      <alignment horizontal="left" vertical="center"/>
    </xf>
    <xf numFmtId="0" fontId="0" fillId="0" borderId="0" xfId="0" applyNumberFormat="1" applyAlignment="1">
      <alignment horizontal="left"/>
    </xf>
    <xf numFmtId="0" fontId="45" fillId="0" borderId="1" xfId="1" applyNumberFormat="1" applyFont="1" applyFill="1" applyBorder="1" applyAlignment="1" applyProtection="1">
      <alignment horizontal="left" vertical="center" wrapText="1"/>
    </xf>
    <xf numFmtId="0" fontId="45" fillId="0" borderId="1" xfId="1" applyNumberFormat="1" applyFont="1" applyFill="1" applyBorder="1" applyAlignment="1">
      <alignment horizontal="left" vertical="center"/>
    </xf>
    <xf numFmtId="0" fontId="44" fillId="0" borderId="1" xfId="1" applyNumberFormat="1" applyFont="1" applyFill="1" applyBorder="1" applyAlignment="1">
      <alignment horizontal="left"/>
    </xf>
    <xf numFmtId="166" fontId="44" fillId="0" borderId="1" xfId="1" applyNumberFormat="1" applyFont="1" applyFill="1" applyBorder="1" applyAlignment="1">
      <alignment horizontal="right"/>
    </xf>
    <xf numFmtId="166" fontId="44" fillId="0" borderId="1" xfId="4" applyNumberFormat="1" applyFont="1" applyFill="1" applyBorder="1" applyAlignment="1">
      <alignment horizontal="left"/>
    </xf>
    <xf numFmtId="1" fontId="44" fillId="0" borderId="1" xfId="1" applyNumberFormat="1" applyFont="1" applyFill="1" applyBorder="1" applyAlignment="1">
      <alignment horizontal="right"/>
    </xf>
    <xf numFmtId="0" fontId="44" fillId="0" borderId="1" xfId="1" applyNumberFormat="1" applyFont="1" applyFill="1" applyBorder="1" applyAlignment="1">
      <alignment horizontal="left" wrapText="1"/>
    </xf>
    <xf numFmtId="165" fontId="44" fillId="0" borderId="1" xfId="1" applyNumberFormat="1" applyFont="1" applyFill="1" applyBorder="1" applyAlignment="1">
      <alignment horizontal="right"/>
    </xf>
    <xf numFmtId="1" fontId="44" fillId="0" borderId="1" xfId="1" applyNumberFormat="1" applyFont="1" applyFill="1" applyBorder="1" applyAlignment="1">
      <alignment horizontal="left"/>
    </xf>
    <xf numFmtId="0" fontId="44" fillId="0" borderId="1" xfId="1" applyFont="1" applyFill="1" applyBorder="1" applyAlignment="1">
      <alignment horizontal="left"/>
    </xf>
    <xf numFmtId="0" fontId="44" fillId="0" borderId="1" xfId="4" applyFont="1" applyFill="1" applyBorder="1" applyAlignment="1">
      <alignment horizontal="left"/>
    </xf>
    <xf numFmtId="166" fontId="44" fillId="0" borderId="1" xfId="4" applyNumberFormat="1" applyFont="1" applyFill="1" applyBorder="1" applyAlignment="1">
      <alignment horizontal="right"/>
    </xf>
    <xf numFmtId="0" fontId="44" fillId="0" borderId="1" xfId="1" applyFont="1" applyFill="1" applyBorder="1"/>
    <xf numFmtId="0" fontId="44" fillId="0" borderId="1" xfId="1" applyFont="1" applyFill="1" applyBorder="1" applyAlignment="1">
      <alignment horizontal="right"/>
    </xf>
    <xf numFmtId="165" fontId="44" fillId="0" borderId="1" xfId="4" applyNumberFormat="1" applyFont="1" applyFill="1" applyBorder="1" applyAlignment="1">
      <alignment horizontal="right"/>
    </xf>
    <xf numFmtId="0" fontId="44" fillId="0" borderId="1" xfId="1" applyNumberFormat="1" applyFont="1" applyFill="1" applyBorder="1" applyAlignment="1" applyProtection="1">
      <alignment horizontal="left" wrapText="1"/>
      <protection locked="0"/>
    </xf>
    <xf numFmtId="166" fontId="44" fillId="0" borderId="1" xfId="1" applyNumberFormat="1" applyFont="1" applyFill="1" applyBorder="1"/>
    <xf numFmtId="0" fontId="44" fillId="0" borderId="1" xfId="1" applyNumberFormat="1" applyFont="1" applyFill="1" applyBorder="1"/>
    <xf numFmtId="0" fontId="44" fillId="0" borderId="1" xfId="1" applyNumberFormat="1" applyFont="1" applyFill="1" applyBorder="1" applyAlignment="1">
      <alignment wrapText="1"/>
    </xf>
    <xf numFmtId="167" fontId="44" fillId="0" borderId="1" xfId="1" applyNumberFormat="1" applyFont="1" applyFill="1" applyBorder="1"/>
    <xf numFmtId="166" fontId="44" fillId="0" borderId="1" xfId="5" applyNumberFormat="1" applyFont="1" applyFill="1" applyBorder="1" applyAlignment="1">
      <alignment horizontal="right"/>
    </xf>
    <xf numFmtId="0" fontId="44" fillId="0" borderId="1" xfId="5" applyFont="1" applyFill="1" applyBorder="1" applyAlignment="1">
      <alignment horizontal="left"/>
    </xf>
    <xf numFmtId="166" fontId="44" fillId="0" borderId="1" xfId="1" applyNumberFormat="1" applyFont="1" applyFill="1" applyBorder="1" applyAlignment="1">
      <alignment horizontal="left"/>
    </xf>
    <xf numFmtId="0" fontId="44" fillId="0" borderId="1" xfId="1" applyNumberFormat="1" applyFont="1" applyFill="1" applyBorder="1" applyAlignment="1">
      <alignment horizontal="right"/>
    </xf>
    <xf numFmtId="165" fontId="44" fillId="0" borderId="1" xfId="1" applyNumberFormat="1" applyFont="1" applyFill="1" applyBorder="1"/>
    <xf numFmtId="1" fontId="44" fillId="0" borderId="1" xfId="1" applyNumberFormat="1" applyFont="1" applyFill="1" applyBorder="1"/>
    <xf numFmtId="49" fontId="44" fillId="0" borderId="1" xfId="1" applyNumberFormat="1" applyFont="1" applyFill="1" applyBorder="1" applyAlignment="1">
      <alignment horizontal="right"/>
    </xf>
    <xf numFmtId="49" fontId="44" fillId="0" borderId="1" xfId="1" applyNumberFormat="1" applyFont="1" applyFill="1" applyBorder="1" applyAlignment="1">
      <alignment horizontal="left"/>
    </xf>
    <xf numFmtId="0" fontId="44" fillId="0" borderId="1" xfId="1" applyFont="1" applyFill="1" applyBorder="1" applyAlignment="1" applyProtection="1">
      <alignment vertical="top" wrapText="1"/>
      <protection locked="0"/>
    </xf>
    <xf numFmtId="0" fontId="44" fillId="0" borderId="1" xfId="1" applyFont="1" applyFill="1" applyBorder="1" applyAlignment="1">
      <alignment horizontal="left" wrapText="1"/>
    </xf>
    <xf numFmtId="167" fontId="44" fillId="0" borderId="1" xfId="1" applyNumberFormat="1" applyFont="1" applyFill="1" applyBorder="1" applyAlignment="1">
      <alignment horizontal="left"/>
    </xf>
    <xf numFmtId="0" fontId="44" fillId="0" borderId="1" xfId="5" applyFont="1" applyFill="1" applyBorder="1" applyAlignment="1"/>
    <xf numFmtId="0" fontId="44" fillId="0" borderId="1" xfId="2" applyFont="1" applyFill="1" applyBorder="1" applyAlignment="1">
      <alignment horizontal="left"/>
    </xf>
    <xf numFmtId="0" fontId="44" fillId="0" borderId="1" xfId="2" applyFont="1" applyFill="1" applyBorder="1" applyAlignment="1">
      <alignment horizontal="left" wrapText="1"/>
    </xf>
    <xf numFmtId="0" fontId="44" fillId="0" borderId="1" xfId="1" applyFont="1" applyFill="1" applyBorder="1" applyAlignment="1">
      <alignment horizontal="right" wrapText="1"/>
    </xf>
    <xf numFmtId="165" fontId="44" fillId="0" borderId="1" xfId="1" applyNumberFormat="1" applyFont="1" applyFill="1" applyBorder="1" applyAlignment="1">
      <alignment horizontal="left" wrapText="1"/>
    </xf>
    <xf numFmtId="12" fontId="44" fillId="0" borderId="1" xfId="4" applyNumberFormat="1" applyFont="1" applyFill="1" applyBorder="1" applyAlignment="1">
      <alignment horizontal="left"/>
    </xf>
    <xf numFmtId="1" fontId="44" fillId="0" borderId="1" xfId="1" applyNumberFormat="1" applyFont="1" applyFill="1" applyBorder="1" applyAlignment="1" applyProtection="1">
      <alignment horizontal="right" wrapText="1"/>
      <protection locked="0"/>
    </xf>
    <xf numFmtId="0" fontId="44" fillId="0" borderId="1" xfId="1" applyNumberFormat="1" applyFont="1" applyFill="1" applyBorder="1" applyAlignment="1">
      <alignment horizontal="right" wrapText="1"/>
    </xf>
    <xf numFmtId="0" fontId="44" fillId="0" borderId="1" xfId="1" applyFont="1" applyFill="1" applyBorder="1" applyAlignment="1">
      <alignment wrapText="1"/>
    </xf>
    <xf numFmtId="16" fontId="44" fillId="0" borderId="1" xfId="1" applyNumberFormat="1" applyFont="1" applyFill="1" applyBorder="1" applyAlignment="1">
      <alignment horizontal="left"/>
    </xf>
    <xf numFmtId="165" fontId="44" fillId="0" borderId="1" xfId="1" applyNumberFormat="1" applyFont="1" applyFill="1" applyBorder="1" applyAlignment="1">
      <alignment horizontal="left"/>
    </xf>
    <xf numFmtId="166" fontId="44" fillId="0" borderId="1" xfId="1" applyNumberFormat="1" applyFont="1" applyFill="1" applyBorder="1" applyAlignment="1">
      <alignment horizontal="right" wrapText="1"/>
    </xf>
    <xf numFmtId="0" fontId="44" fillId="0" borderId="1" xfId="5" applyFont="1" applyFill="1" applyBorder="1" applyAlignment="1">
      <alignment horizontal="left" wrapText="1"/>
    </xf>
    <xf numFmtId="165" fontId="44" fillId="0" borderId="1" xfId="1" applyNumberFormat="1" applyFont="1" applyFill="1" applyBorder="1" applyAlignment="1" applyProtection="1">
      <alignment horizontal="right" wrapText="1"/>
      <protection locked="0"/>
    </xf>
    <xf numFmtId="166" fontId="44" fillId="0" borderId="1" xfId="1" applyNumberFormat="1" applyFont="1" applyFill="1" applyBorder="1" applyAlignment="1" applyProtection="1">
      <alignment horizontal="right" wrapText="1"/>
      <protection locked="0"/>
    </xf>
    <xf numFmtId="168" fontId="44" fillId="0" borderId="1" xfId="1" applyNumberFormat="1" applyFont="1" applyFill="1" applyBorder="1" applyAlignment="1">
      <alignment horizontal="left"/>
    </xf>
    <xf numFmtId="0" fontId="44" fillId="0" borderId="1" xfId="4" applyFont="1" applyFill="1" applyBorder="1" applyAlignment="1">
      <alignment horizontal="left" wrapText="1"/>
    </xf>
    <xf numFmtId="0" fontId="44" fillId="0" borderId="11" xfId="1" applyNumberFormat="1" applyFont="1" applyFill="1" applyBorder="1" applyAlignment="1">
      <alignment horizontal="left"/>
    </xf>
    <xf numFmtId="165" fontId="44" fillId="0" borderId="12" xfId="1" applyNumberFormat="1" applyFont="1" applyFill="1" applyBorder="1" applyAlignment="1">
      <alignment horizontal="right"/>
    </xf>
    <xf numFmtId="1" fontId="44" fillId="0" borderId="1" xfId="1" applyNumberFormat="1" applyFont="1" applyFill="1" applyBorder="1" applyAlignment="1">
      <alignment horizontal="right" wrapText="1"/>
    </xf>
    <xf numFmtId="17" fontId="44" fillId="0" borderId="1" xfId="1" applyNumberFormat="1" applyFont="1" applyFill="1" applyBorder="1" applyAlignment="1">
      <alignment horizontal="left"/>
    </xf>
    <xf numFmtId="0" fontId="44" fillId="0" borderId="1" xfId="4" applyFont="1" applyFill="1" applyBorder="1" applyAlignment="1"/>
    <xf numFmtId="49" fontId="44" fillId="0" borderId="1" xfId="1" applyNumberFormat="1" applyFont="1" applyFill="1" applyBorder="1"/>
    <xf numFmtId="12" fontId="44" fillId="0" borderId="1" xfId="4" applyNumberFormat="1" applyFont="1" applyFill="1" applyBorder="1" applyAlignment="1">
      <alignment horizontal="left" wrapText="1"/>
    </xf>
    <xf numFmtId="0" fontId="44" fillId="0" borderId="14" xfId="1" applyNumberFormat="1" applyFont="1" applyFill="1" applyBorder="1" applyAlignment="1">
      <alignment horizontal="left"/>
    </xf>
    <xf numFmtId="0" fontId="44" fillId="0" borderId="15" xfId="1" applyNumberFormat="1" applyFont="1" applyFill="1" applyBorder="1" applyAlignment="1">
      <alignment horizontal="left" wrapText="1"/>
    </xf>
    <xf numFmtId="49" fontId="46" fillId="0" borderId="1" xfId="1" applyNumberFormat="1" applyFont="1" applyFill="1" applyBorder="1" applyAlignment="1">
      <alignment horizontal="left"/>
    </xf>
    <xf numFmtId="0" fontId="44" fillId="0" borderId="1" xfId="3" applyFont="1" applyFill="1" applyBorder="1" applyAlignment="1">
      <alignment horizontal="left"/>
    </xf>
    <xf numFmtId="0" fontId="44" fillId="0" borderId="0" xfId="1" applyNumberFormat="1" applyFont="1" applyFill="1" applyBorder="1" applyAlignment="1">
      <alignment horizontal="left"/>
    </xf>
    <xf numFmtId="0" fontId="44" fillId="0" borderId="13" xfId="1" applyNumberFormat="1" applyFont="1" applyFill="1" applyBorder="1" applyAlignment="1">
      <alignment horizontal="left"/>
    </xf>
    <xf numFmtId="0" fontId="44" fillId="0" borderId="14" xfId="1" applyNumberFormat="1" applyFont="1" applyFill="1" applyBorder="1"/>
    <xf numFmtId="0" fontId="44" fillId="0" borderId="14" xfId="4" applyFont="1" applyFill="1" applyBorder="1" applyAlignment="1">
      <alignment horizontal="left"/>
    </xf>
    <xf numFmtId="0" fontId="44" fillId="0" borderId="14" xfId="1" applyFont="1" applyFill="1" applyBorder="1"/>
    <xf numFmtId="0" fontId="44" fillId="0" borderId="14" xfId="1" applyNumberFormat="1" applyFont="1" applyFill="1" applyBorder="1" applyAlignment="1" applyProtection="1">
      <alignment horizontal="left" wrapText="1"/>
      <protection locked="0"/>
    </xf>
    <xf numFmtId="0" fontId="44" fillId="0" borderId="11" xfId="1" applyNumberFormat="1" applyFont="1" applyFill="1" applyBorder="1" applyAlignment="1">
      <alignment horizontal="right"/>
    </xf>
    <xf numFmtId="0" fontId="47" fillId="0" borderId="1" xfId="1" applyNumberFormat="1" applyFont="1" applyFill="1" applyBorder="1" applyAlignment="1">
      <alignment horizontal="left"/>
    </xf>
    <xf numFmtId="166" fontId="44" fillId="0" borderId="1" xfId="26578" applyNumberFormat="1" applyFont="1" applyFill="1" applyBorder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26579">
    <cellStyle name="20 % - Akzent1 2" xfId="7" xr:uid="{00000000-0005-0000-0000-000000000000}"/>
    <cellStyle name="20 % - Akzent1 2 2" xfId="145" xr:uid="{00000000-0005-0000-0000-000001000000}"/>
    <cellStyle name="20 % - Akzent1 2 2 2" xfId="211" xr:uid="{00000000-0005-0000-0000-000002000000}"/>
    <cellStyle name="20 % - Akzent1 2 3" xfId="161" xr:uid="{00000000-0005-0000-0000-000003000000}"/>
    <cellStyle name="20 % - Akzent1 2 3 2" xfId="224" xr:uid="{00000000-0005-0000-0000-000004000000}"/>
    <cellStyle name="20 % - Akzent1 2 4" xfId="180" xr:uid="{00000000-0005-0000-0000-000005000000}"/>
    <cellStyle name="20 % - Akzent1 2 5" xfId="330" xr:uid="{00000000-0005-0000-0000-000006000000}"/>
    <cellStyle name="20 % - Akzent1 2 6" xfId="80" xr:uid="{00000000-0005-0000-0000-000007000000}"/>
    <cellStyle name="20 % - Akzent2 2" xfId="8" xr:uid="{00000000-0005-0000-0000-000008000000}"/>
    <cellStyle name="20 % - Akzent2 2 2" xfId="146" xr:uid="{00000000-0005-0000-0000-000009000000}"/>
    <cellStyle name="20 % - Akzent2 2 2 2" xfId="212" xr:uid="{00000000-0005-0000-0000-00000A000000}"/>
    <cellStyle name="20 % - Akzent2 2 3" xfId="162" xr:uid="{00000000-0005-0000-0000-00000B000000}"/>
    <cellStyle name="20 % - Akzent2 2 3 2" xfId="225" xr:uid="{00000000-0005-0000-0000-00000C000000}"/>
    <cellStyle name="20 % - Akzent2 2 4" xfId="181" xr:uid="{00000000-0005-0000-0000-00000D000000}"/>
    <cellStyle name="20 % - Akzent2 2 5" xfId="331" xr:uid="{00000000-0005-0000-0000-00000E000000}"/>
    <cellStyle name="20 % - Akzent2 2 6" xfId="81" xr:uid="{00000000-0005-0000-0000-00000F000000}"/>
    <cellStyle name="20 % - Akzent3 2" xfId="9" xr:uid="{00000000-0005-0000-0000-000010000000}"/>
    <cellStyle name="20 % - Akzent3 2 2" xfId="147" xr:uid="{00000000-0005-0000-0000-000011000000}"/>
    <cellStyle name="20 % - Akzent3 2 2 2" xfId="213" xr:uid="{00000000-0005-0000-0000-000012000000}"/>
    <cellStyle name="20 % - Akzent3 2 3" xfId="163" xr:uid="{00000000-0005-0000-0000-000013000000}"/>
    <cellStyle name="20 % - Akzent3 2 3 2" xfId="226" xr:uid="{00000000-0005-0000-0000-000014000000}"/>
    <cellStyle name="20 % - Akzent3 2 4" xfId="182" xr:uid="{00000000-0005-0000-0000-000015000000}"/>
    <cellStyle name="20 % - Akzent3 2 5" xfId="332" xr:uid="{00000000-0005-0000-0000-000016000000}"/>
    <cellStyle name="20 % - Akzent3 2 6" xfId="82" xr:uid="{00000000-0005-0000-0000-000017000000}"/>
    <cellStyle name="20 % - Akzent4 2" xfId="10" xr:uid="{00000000-0005-0000-0000-000018000000}"/>
    <cellStyle name="20 % - Akzent4 2 2" xfId="148" xr:uid="{00000000-0005-0000-0000-000019000000}"/>
    <cellStyle name="20 % - Akzent4 2 2 2" xfId="214" xr:uid="{00000000-0005-0000-0000-00001A000000}"/>
    <cellStyle name="20 % - Akzent4 2 3" xfId="164" xr:uid="{00000000-0005-0000-0000-00001B000000}"/>
    <cellStyle name="20 % - Akzent4 2 3 2" xfId="227" xr:uid="{00000000-0005-0000-0000-00001C000000}"/>
    <cellStyle name="20 % - Akzent4 2 4" xfId="183" xr:uid="{00000000-0005-0000-0000-00001D000000}"/>
    <cellStyle name="20 % - Akzent4 2 5" xfId="333" xr:uid="{00000000-0005-0000-0000-00001E000000}"/>
    <cellStyle name="20 % - Akzent4 2 6" xfId="83" xr:uid="{00000000-0005-0000-0000-00001F000000}"/>
    <cellStyle name="20 % - Akzent5 2" xfId="11" xr:uid="{00000000-0005-0000-0000-000020000000}"/>
    <cellStyle name="20 % - Akzent5 2 2" xfId="149" xr:uid="{00000000-0005-0000-0000-000021000000}"/>
    <cellStyle name="20 % - Akzent5 2 2 2" xfId="215" xr:uid="{00000000-0005-0000-0000-000022000000}"/>
    <cellStyle name="20 % - Akzent5 2 3" xfId="165" xr:uid="{00000000-0005-0000-0000-000023000000}"/>
    <cellStyle name="20 % - Akzent5 2 3 2" xfId="228" xr:uid="{00000000-0005-0000-0000-000024000000}"/>
    <cellStyle name="20 % - Akzent5 2 4" xfId="184" xr:uid="{00000000-0005-0000-0000-000025000000}"/>
    <cellStyle name="20 % - Akzent5 2 5" xfId="334" xr:uid="{00000000-0005-0000-0000-000026000000}"/>
    <cellStyle name="20 % - Akzent5 2 6" xfId="84" xr:uid="{00000000-0005-0000-0000-000027000000}"/>
    <cellStyle name="20 % - Akzent6 2" xfId="12" xr:uid="{00000000-0005-0000-0000-000028000000}"/>
    <cellStyle name="20 % - Akzent6 2 2" xfId="150" xr:uid="{00000000-0005-0000-0000-000029000000}"/>
    <cellStyle name="20 % - Akzent6 2 2 2" xfId="216" xr:uid="{00000000-0005-0000-0000-00002A000000}"/>
    <cellStyle name="20 % - Akzent6 2 3" xfId="166" xr:uid="{00000000-0005-0000-0000-00002B000000}"/>
    <cellStyle name="20 % - Akzent6 2 3 2" xfId="229" xr:uid="{00000000-0005-0000-0000-00002C000000}"/>
    <cellStyle name="20 % - Akzent6 2 4" xfId="185" xr:uid="{00000000-0005-0000-0000-00002D000000}"/>
    <cellStyle name="20 % - Akzent6 2 5" xfId="335" xr:uid="{00000000-0005-0000-0000-00002E000000}"/>
    <cellStyle name="20 % - Akzent6 2 6" xfId="85" xr:uid="{00000000-0005-0000-0000-00002F000000}"/>
    <cellStyle name="20% - Akzent1" xfId="13" xr:uid="{00000000-0005-0000-0000-000030000000}"/>
    <cellStyle name="20% - Akzent1 2" xfId="198" xr:uid="{00000000-0005-0000-0000-000031000000}"/>
    <cellStyle name="20% - Akzent2" xfId="14" xr:uid="{00000000-0005-0000-0000-000032000000}"/>
    <cellStyle name="20% - Akzent2 2" xfId="199" xr:uid="{00000000-0005-0000-0000-000033000000}"/>
    <cellStyle name="20% - Akzent3" xfId="15" xr:uid="{00000000-0005-0000-0000-000034000000}"/>
    <cellStyle name="20% - Akzent3 2" xfId="200" xr:uid="{00000000-0005-0000-0000-000035000000}"/>
    <cellStyle name="20% - Akzent4" xfId="16" xr:uid="{00000000-0005-0000-0000-000036000000}"/>
    <cellStyle name="20% - Akzent4 2" xfId="201" xr:uid="{00000000-0005-0000-0000-000037000000}"/>
    <cellStyle name="20% - Akzent5" xfId="17" xr:uid="{00000000-0005-0000-0000-000038000000}"/>
    <cellStyle name="20% - Akzent5 2" xfId="202" xr:uid="{00000000-0005-0000-0000-000039000000}"/>
    <cellStyle name="20% - Akzent6" xfId="18" xr:uid="{00000000-0005-0000-0000-00003A000000}"/>
    <cellStyle name="20% - Akzent6 2" xfId="203" xr:uid="{00000000-0005-0000-0000-00003B000000}"/>
    <cellStyle name="40 % - Akzent1 2" xfId="19" xr:uid="{00000000-0005-0000-0000-00003C000000}"/>
    <cellStyle name="40 % - Akzent1 2 2" xfId="151" xr:uid="{00000000-0005-0000-0000-00003D000000}"/>
    <cellStyle name="40 % - Akzent1 2 2 2" xfId="217" xr:uid="{00000000-0005-0000-0000-00003E000000}"/>
    <cellStyle name="40 % - Akzent1 2 3" xfId="167" xr:uid="{00000000-0005-0000-0000-00003F000000}"/>
    <cellStyle name="40 % - Akzent1 2 3 2" xfId="230" xr:uid="{00000000-0005-0000-0000-000040000000}"/>
    <cellStyle name="40 % - Akzent1 2 4" xfId="186" xr:uid="{00000000-0005-0000-0000-000041000000}"/>
    <cellStyle name="40 % - Akzent1 2 5" xfId="336" xr:uid="{00000000-0005-0000-0000-000042000000}"/>
    <cellStyle name="40 % - Akzent1 2 6" xfId="86" xr:uid="{00000000-0005-0000-0000-000043000000}"/>
    <cellStyle name="40 % - Akzent2 2" xfId="20" xr:uid="{00000000-0005-0000-0000-000044000000}"/>
    <cellStyle name="40 % - Akzent2 2 2" xfId="152" xr:uid="{00000000-0005-0000-0000-000045000000}"/>
    <cellStyle name="40 % - Akzent2 2 2 2" xfId="218" xr:uid="{00000000-0005-0000-0000-000046000000}"/>
    <cellStyle name="40 % - Akzent2 2 3" xfId="168" xr:uid="{00000000-0005-0000-0000-000047000000}"/>
    <cellStyle name="40 % - Akzent2 2 3 2" xfId="231" xr:uid="{00000000-0005-0000-0000-000048000000}"/>
    <cellStyle name="40 % - Akzent2 2 4" xfId="187" xr:uid="{00000000-0005-0000-0000-000049000000}"/>
    <cellStyle name="40 % - Akzent2 2 5" xfId="337" xr:uid="{00000000-0005-0000-0000-00004A000000}"/>
    <cellStyle name="40 % - Akzent2 2 6" xfId="87" xr:uid="{00000000-0005-0000-0000-00004B000000}"/>
    <cellStyle name="40 % - Akzent3 2" xfId="21" xr:uid="{00000000-0005-0000-0000-00004C000000}"/>
    <cellStyle name="40 % - Akzent3 2 2" xfId="153" xr:uid="{00000000-0005-0000-0000-00004D000000}"/>
    <cellStyle name="40 % - Akzent3 2 2 2" xfId="219" xr:uid="{00000000-0005-0000-0000-00004E000000}"/>
    <cellStyle name="40 % - Akzent3 2 3" xfId="169" xr:uid="{00000000-0005-0000-0000-00004F000000}"/>
    <cellStyle name="40 % - Akzent3 2 3 2" xfId="232" xr:uid="{00000000-0005-0000-0000-000050000000}"/>
    <cellStyle name="40 % - Akzent3 2 4" xfId="188" xr:uid="{00000000-0005-0000-0000-000051000000}"/>
    <cellStyle name="40 % - Akzent3 2 5" xfId="338" xr:uid="{00000000-0005-0000-0000-000052000000}"/>
    <cellStyle name="40 % - Akzent3 2 6" xfId="88" xr:uid="{00000000-0005-0000-0000-000053000000}"/>
    <cellStyle name="40 % - Akzent4 2" xfId="22" xr:uid="{00000000-0005-0000-0000-000054000000}"/>
    <cellStyle name="40 % - Akzent4 2 2" xfId="154" xr:uid="{00000000-0005-0000-0000-000055000000}"/>
    <cellStyle name="40 % - Akzent4 2 2 2" xfId="220" xr:uid="{00000000-0005-0000-0000-000056000000}"/>
    <cellStyle name="40 % - Akzent4 2 3" xfId="170" xr:uid="{00000000-0005-0000-0000-000057000000}"/>
    <cellStyle name="40 % - Akzent4 2 3 2" xfId="233" xr:uid="{00000000-0005-0000-0000-000058000000}"/>
    <cellStyle name="40 % - Akzent4 2 4" xfId="189" xr:uid="{00000000-0005-0000-0000-000059000000}"/>
    <cellStyle name="40 % - Akzent4 2 5" xfId="339" xr:uid="{00000000-0005-0000-0000-00005A000000}"/>
    <cellStyle name="40 % - Akzent4 2 6" xfId="89" xr:uid="{00000000-0005-0000-0000-00005B000000}"/>
    <cellStyle name="40 % - Akzent5 2" xfId="23" xr:uid="{00000000-0005-0000-0000-00005C000000}"/>
    <cellStyle name="40 % - Akzent5 2 2" xfId="155" xr:uid="{00000000-0005-0000-0000-00005D000000}"/>
    <cellStyle name="40 % - Akzent5 2 2 2" xfId="221" xr:uid="{00000000-0005-0000-0000-00005E000000}"/>
    <cellStyle name="40 % - Akzent5 2 3" xfId="171" xr:uid="{00000000-0005-0000-0000-00005F000000}"/>
    <cellStyle name="40 % - Akzent5 2 3 2" xfId="234" xr:uid="{00000000-0005-0000-0000-000060000000}"/>
    <cellStyle name="40 % - Akzent5 2 4" xfId="190" xr:uid="{00000000-0005-0000-0000-000061000000}"/>
    <cellStyle name="40 % - Akzent5 2 5" xfId="340" xr:uid="{00000000-0005-0000-0000-000062000000}"/>
    <cellStyle name="40 % - Akzent5 2 6" xfId="90" xr:uid="{00000000-0005-0000-0000-000063000000}"/>
    <cellStyle name="40 % - Akzent6 2" xfId="24" xr:uid="{00000000-0005-0000-0000-000064000000}"/>
    <cellStyle name="40 % - Akzent6 2 2" xfId="156" xr:uid="{00000000-0005-0000-0000-000065000000}"/>
    <cellStyle name="40 % - Akzent6 2 2 2" xfId="222" xr:uid="{00000000-0005-0000-0000-000066000000}"/>
    <cellStyle name="40 % - Akzent6 2 3" xfId="172" xr:uid="{00000000-0005-0000-0000-000067000000}"/>
    <cellStyle name="40 % - Akzent6 2 3 2" xfId="235" xr:uid="{00000000-0005-0000-0000-000068000000}"/>
    <cellStyle name="40 % - Akzent6 2 4" xfId="191" xr:uid="{00000000-0005-0000-0000-000069000000}"/>
    <cellStyle name="40 % - Akzent6 2 5" xfId="341" xr:uid="{00000000-0005-0000-0000-00006A000000}"/>
    <cellStyle name="40 % - Akzent6 2 6" xfId="91" xr:uid="{00000000-0005-0000-0000-00006B000000}"/>
    <cellStyle name="40% - Akzent1" xfId="25" xr:uid="{00000000-0005-0000-0000-00006C000000}"/>
    <cellStyle name="40% - Akzent1 2" xfId="204" xr:uid="{00000000-0005-0000-0000-00006D000000}"/>
    <cellStyle name="40% - Akzent2" xfId="26" xr:uid="{00000000-0005-0000-0000-00006E000000}"/>
    <cellStyle name="40% - Akzent2 2" xfId="205" xr:uid="{00000000-0005-0000-0000-00006F000000}"/>
    <cellStyle name="40% - Akzent3" xfId="27" xr:uid="{00000000-0005-0000-0000-000070000000}"/>
    <cellStyle name="40% - Akzent3 2" xfId="206" xr:uid="{00000000-0005-0000-0000-000071000000}"/>
    <cellStyle name="40% - Akzent4" xfId="28" xr:uid="{00000000-0005-0000-0000-000072000000}"/>
    <cellStyle name="40% - Akzent4 2" xfId="207" xr:uid="{00000000-0005-0000-0000-000073000000}"/>
    <cellStyle name="40% - Akzent5" xfId="29" xr:uid="{00000000-0005-0000-0000-000074000000}"/>
    <cellStyle name="40% - Akzent5 2" xfId="208" xr:uid="{00000000-0005-0000-0000-000075000000}"/>
    <cellStyle name="40% - Akzent6" xfId="30" xr:uid="{00000000-0005-0000-0000-000076000000}"/>
    <cellStyle name="40% - Akzent6 2" xfId="209" xr:uid="{00000000-0005-0000-0000-000077000000}"/>
    <cellStyle name="60 % - Akzent1 2" xfId="31" xr:uid="{00000000-0005-0000-0000-000078000000}"/>
    <cellStyle name="60 % - Akzent1 2 2" xfId="342" xr:uid="{00000000-0005-0000-0000-000079000000}"/>
    <cellStyle name="60 % - Akzent1 2 3" xfId="92" xr:uid="{00000000-0005-0000-0000-00007A000000}"/>
    <cellStyle name="60 % - Akzent2 2" xfId="32" xr:uid="{00000000-0005-0000-0000-00007B000000}"/>
    <cellStyle name="60 % - Akzent2 2 2" xfId="343" xr:uid="{00000000-0005-0000-0000-00007C000000}"/>
    <cellStyle name="60 % - Akzent2 2 3" xfId="93" xr:uid="{00000000-0005-0000-0000-00007D000000}"/>
    <cellStyle name="60 % - Akzent3 2" xfId="33" xr:uid="{00000000-0005-0000-0000-00007E000000}"/>
    <cellStyle name="60 % - Akzent3 2 2" xfId="344" xr:uid="{00000000-0005-0000-0000-00007F000000}"/>
    <cellStyle name="60 % - Akzent3 2 3" xfId="94" xr:uid="{00000000-0005-0000-0000-000080000000}"/>
    <cellStyle name="60 % - Akzent4 2" xfId="34" xr:uid="{00000000-0005-0000-0000-000081000000}"/>
    <cellStyle name="60 % - Akzent4 2 2" xfId="345" xr:uid="{00000000-0005-0000-0000-000082000000}"/>
    <cellStyle name="60 % - Akzent4 2 3" xfId="95" xr:uid="{00000000-0005-0000-0000-000083000000}"/>
    <cellStyle name="60 % - Akzent5 2" xfId="35" xr:uid="{00000000-0005-0000-0000-000084000000}"/>
    <cellStyle name="60 % - Akzent5 2 2" xfId="346" xr:uid="{00000000-0005-0000-0000-000085000000}"/>
    <cellStyle name="60 % - Akzent5 2 3" xfId="96" xr:uid="{00000000-0005-0000-0000-000086000000}"/>
    <cellStyle name="60 % - Akzent6 2" xfId="36" xr:uid="{00000000-0005-0000-0000-000087000000}"/>
    <cellStyle name="60 % - Akzent6 2 2" xfId="347" xr:uid="{00000000-0005-0000-0000-000088000000}"/>
    <cellStyle name="60 % - Akzent6 2 3" xfId="97" xr:uid="{00000000-0005-0000-0000-000089000000}"/>
    <cellStyle name="60% - Akzent1" xfId="37" xr:uid="{00000000-0005-0000-0000-00008A000000}"/>
    <cellStyle name="60% - Akzent2" xfId="38" xr:uid="{00000000-0005-0000-0000-00008B000000}"/>
    <cellStyle name="60% - Akzent3" xfId="39" xr:uid="{00000000-0005-0000-0000-00008C000000}"/>
    <cellStyle name="60% - Akzent4" xfId="40" xr:uid="{00000000-0005-0000-0000-00008D000000}"/>
    <cellStyle name="60% - Akzent5" xfId="41" xr:uid="{00000000-0005-0000-0000-00008E000000}"/>
    <cellStyle name="60% - Akzent6" xfId="42" xr:uid="{00000000-0005-0000-0000-00008F000000}"/>
    <cellStyle name="Akzent1 2" xfId="43" xr:uid="{00000000-0005-0000-0000-000090000000}"/>
    <cellStyle name="Akzent1 2 2" xfId="348" xr:uid="{00000000-0005-0000-0000-000091000000}"/>
    <cellStyle name="Akzent1 2 3" xfId="98" xr:uid="{00000000-0005-0000-0000-000092000000}"/>
    <cellStyle name="Akzent2 2" xfId="44" xr:uid="{00000000-0005-0000-0000-000093000000}"/>
    <cellStyle name="Akzent2 2 2" xfId="349" xr:uid="{00000000-0005-0000-0000-000094000000}"/>
    <cellStyle name="Akzent2 2 3" xfId="99" xr:uid="{00000000-0005-0000-0000-000095000000}"/>
    <cellStyle name="Akzent3 2" xfId="45" xr:uid="{00000000-0005-0000-0000-000096000000}"/>
    <cellStyle name="Akzent3 2 2" xfId="350" xr:uid="{00000000-0005-0000-0000-000097000000}"/>
    <cellStyle name="Akzent3 2 3" xfId="100" xr:uid="{00000000-0005-0000-0000-000098000000}"/>
    <cellStyle name="Akzent4 2" xfId="46" xr:uid="{00000000-0005-0000-0000-000099000000}"/>
    <cellStyle name="Akzent4 2 2" xfId="351" xr:uid="{00000000-0005-0000-0000-00009A000000}"/>
    <cellStyle name="Akzent4 2 3" xfId="101" xr:uid="{00000000-0005-0000-0000-00009B000000}"/>
    <cellStyle name="Akzent5 2" xfId="47" xr:uid="{00000000-0005-0000-0000-00009C000000}"/>
    <cellStyle name="Akzent5 2 2" xfId="352" xr:uid="{00000000-0005-0000-0000-00009D000000}"/>
    <cellStyle name="Akzent5 2 3" xfId="102" xr:uid="{00000000-0005-0000-0000-00009E000000}"/>
    <cellStyle name="Akzent6 2" xfId="48" xr:uid="{00000000-0005-0000-0000-00009F000000}"/>
    <cellStyle name="Akzent6 2 2" xfId="353" xr:uid="{00000000-0005-0000-0000-0000A0000000}"/>
    <cellStyle name="Akzent6 2 3" xfId="103" xr:uid="{00000000-0005-0000-0000-0000A1000000}"/>
    <cellStyle name="Ausgabe 2" xfId="49" xr:uid="{00000000-0005-0000-0000-0000A2000000}"/>
    <cellStyle name="Ausgabe 2 10" xfId="321" xr:uid="{00000000-0005-0000-0000-0000A3000000}"/>
    <cellStyle name="Ausgabe 2 10 10" xfId="4825" xr:uid="{00000000-0005-0000-0000-0000A4000000}"/>
    <cellStyle name="Ausgabe 2 10 10 2" xfId="11770" xr:uid="{00000000-0005-0000-0000-0000A5000000}"/>
    <cellStyle name="Ausgabe 2 10 10 3" xfId="18300" xr:uid="{00000000-0005-0000-0000-0000A6000000}"/>
    <cellStyle name="Ausgabe 2 10 10 4" xfId="24785" xr:uid="{00000000-0005-0000-0000-0000A7000000}"/>
    <cellStyle name="Ausgabe 2 10 11" xfId="5754" xr:uid="{00000000-0005-0000-0000-0000A8000000}"/>
    <cellStyle name="Ausgabe 2 10 11 2" xfId="12678" xr:uid="{00000000-0005-0000-0000-0000A9000000}"/>
    <cellStyle name="Ausgabe 2 10 11 3" xfId="19208" xr:uid="{00000000-0005-0000-0000-0000AA000000}"/>
    <cellStyle name="Ausgabe 2 10 11 4" xfId="25693" xr:uid="{00000000-0005-0000-0000-0000AB000000}"/>
    <cellStyle name="Ausgabe 2 10 12" xfId="6815" xr:uid="{00000000-0005-0000-0000-0000AC000000}"/>
    <cellStyle name="Ausgabe 2 10 12 2" xfId="13476" xr:uid="{00000000-0005-0000-0000-0000AD000000}"/>
    <cellStyle name="Ausgabe 2 10 12 3" xfId="20006" xr:uid="{00000000-0005-0000-0000-0000AE000000}"/>
    <cellStyle name="Ausgabe 2 10 12 4" xfId="26491" xr:uid="{00000000-0005-0000-0000-0000AF000000}"/>
    <cellStyle name="Ausgabe 2 10 13" xfId="7373" xr:uid="{00000000-0005-0000-0000-0000B0000000}"/>
    <cellStyle name="Ausgabe 2 10 13 2" xfId="13903" xr:uid="{00000000-0005-0000-0000-0000B1000000}"/>
    <cellStyle name="Ausgabe 2 10 13 3" xfId="20390" xr:uid="{00000000-0005-0000-0000-0000B2000000}"/>
    <cellStyle name="Ausgabe 2 10 14" xfId="7074" xr:uid="{00000000-0005-0000-0000-0000B3000000}"/>
    <cellStyle name="Ausgabe 2 10 15" xfId="20087" xr:uid="{00000000-0005-0000-0000-0000B4000000}"/>
    <cellStyle name="Ausgabe 2 10 2" xfId="490" xr:uid="{00000000-0005-0000-0000-0000B5000000}"/>
    <cellStyle name="Ausgabe 2 10 2 10" xfId="6524" xr:uid="{00000000-0005-0000-0000-0000B6000000}"/>
    <cellStyle name="Ausgabe 2 10 2 10 2" xfId="13338" xr:uid="{00000000-0005-0000-0000-0000B7000000}"/>
    <cellStyle name="Ausgabe 2 10 2 10 3" xfId="19868" xr:uid="{00000000-0005-0000-0000-0000B8000000}"/>
    <cellStyle name="Ausgabe 2 10 2 10 4" xfId="26353" xr:uid="{00000000-0005-0000-0000-0000B9000000}"/>
    <cellStyle name="Ausgabe 2 10 2 11" xfId="7502" xr:uid="{00000000-0005-0000-0000-0000BA000000}"/>
    <cellStyle name="Ausgabe 2 10 2 11 2" xfId="14032" xr:uid="{00000000-0005-0000-0000-0000BB000000}"/>
    <cellStyle name="Ausgabe 2 10 2 11 3" xfId="20517" xr:uid="{00000000-0005-0000-0000-0000BC000000}"/>
    <cellStyle name="Ausgabe 2 10 2 12" xfId="6986" xr:uid="{00000000-0005-0000-0000-0000BD000000}"/>
    <cellStyle name="Ausgabe 2 10 2 13" xfId="7149" xr:uid="{00000000-0005-0000-0000-0000BE000000}"/>
    <cellStyle name="Ausgabe 2 10 2 14" xfId="20128" xr:uid="{00000000-0005-0000-0000-0000BF000000}"/>
    <cellStyle name="Ausgabe 2 10 2 2" xfId="725" xr:uid="{00000000-0005-0000-0000-0000C0000000}"/>
    <cellStyle name="Ausgabe 2 10 2 2 10" xfId="6560" xr:uid="{00000000-0005-0000-0000-0000C1000000}"/>
    <cellStyle name="Ausgabe 2 10 2 2 10 2" xfId="13360" xr:uid="{00000000-0005-0000-0000-0000C2000000}"/>
    <cellStyle name="Ausgabe 2 10 2 2 10 3" xfId="19890" xr:uid="{00000000-0005-0000-0000-0000C3000000}"/>
    <cellStyle name="Ausgabe 2 10 2 2 10 4" xfId="26375" xr:uid="{00000000-0005-0000-0000-0000C4000000}"/>
    <cellStyle name="Ausgabe 2 10 2 2 11" xfId="7737" xr:uid="{00000000-0005-0000-0000-0000C5000000}"/>
    <cellStyle name="Ausgabe 2 10 2 2 11 2" xfId="14267" xr:uid="{00000000-0005-0000-0000-0000C6000000}"/>
    <cellStyle name="Ausgabe 2 10 2 2 11 3" xfId="20752" xr:uid="{00000000-0005-0000-0000-0000C7000000}"/>
    <cellStyle name="Ausgabe 2 10 2 2 12" xfId="13595" xr:uid="{00000000-0005-0000-0000-0000C8000000}"/>
    <cellStyle name="Ausgabe 2 10 2 2 13" xfId="20240" xr:uid="{00000000-0005-0000-0000-0000C9000000}"/>
    <cellStyle name="Ausgabe 2 10 2 2 2" xfId="1603" xr:uid="{00000000-0005-0000-0000-0000CA000000}"/>
    <cellStyle name="Ausgabe 2 10 2 2 2 2" xfId="8608" xr:uid="{00000000-0005-0000-0000-0000CB000000}"/>
    <cellStyle name="Ausgabe 2 10 2 2 2 3" xfId="15138" xr:uid="{00000000-0005-0000-0000-0000CC000000}"/>
    <cellStyle name="Ausgabe 2 10 2 2 2 4" xfId="21623" xr:uid="{00000000-0005-0000-0000-0000CD000000}"/>
    <cellStyle name="Ausgabe 2 10 2 2 3" xfId="2293" xr:uid="{00000000-0005-0000-0000-0000CE000000}"/>
    <cellStyle name="Ausgabe 2 10 2 2 3 2" xfId="9298" xr:uid="{00000000-0005-0000-0000-0000CF000000}"/>
    <cellStyle name="Ausgabe 2 10 2 2 3 3" xfId="15828" xr:uid="{00000000-0005-0000-0000-0000D0000000}"/>
    <cellStyle name="Ausgabe 2 10 2 2 3 4" xfId="22313" xr:uid="{00000000-0005-0000-0000-0000D1000000}"/>
    <cellStyle name="Ausgabe 2 10 2 2 4" xfId="2983" xr:uid="{00000000-0005-0000-0000-0000D2000000}"/>
    <cellStyle name="Ausgabe 2 10 2 2 4 2" xfId="9985" xr:uid="{00000000-0005-0000-0000-0000D3000000}"/>
    <cellStyle name="Ausgabe 2 10 2 2 4 3" xfId="16515" xr:uid="{00000000-0005-0000-0000-0000D4000000}"/>
    <cellStyle name="Ausgabe 2 10 2 2 4 4" xfId="23000" xr:uid="{00000000-0005-0000-0000-0000D5000000}"/>
    <cellStyle name="Ausgabe 2 10 2 2 5" xfId="3673" xr:uid="{00000000-0005-0000-0000-0000D6000000}"/>
    <cellStyle name="Ausgabe 2 10 2 2 5 2" xfId="10672" xr:uid="{00000000-0005-0000-0000-0000D7000000}"/>
    <cellStyle name="Ausgabe 2 10 2 2 5 3" xfId="17202" xr:uid="{00000000-0005-0000-0000-0000D8000000}"/>
    <cellStyle name="Ausgabe 2 10 2 2 5 4" xfId="23687" xr:uid="{00000000-0005-0000-0000-0000D9000000}"/>
    <cellStyle name="Ausgabe 2 10 2 2 6" xfId="4363" xr:uid="{00000000-0005-0000-0000-0000DA000000}"/>
    <cellStyle name="Ausgabe 2 10 2 2 6 2" xfId="11357" xr:uid="{00000000-0005-0000-0000-0000DB000000}"/>
    <cellStyle name="Ausgabe 2 10 2 2 6 3" xfId="17887" xr:uid="{00000000-0005-0000-0000-0000DC000000}"/>
    <cellStyle name="Ausgabe 2 10 2 2 6 4" xfId="24372" xr:uid="{00000000-0005-0000-0000-0000DD000000}"/>
    <cellStyle name="Ausgabe 2 10 2 2 7" xfId="5016" xr:uid="{00000000-0005-0000-0000-0000DE000000}"/>
    <cellStyle name="Ausgabe 2 10 2 2 7 2" xfId="11940" xr:uid="{00000000-0005-0000-0000-0000DF000000}"/>
    <cellStyle name="Ausgabe 2 10 2 2 7 3" xfId="18470" xr:uid="{00000000-0005-0000-0000-0000E0000000}"/>
    <cellStyle name="Ausgabe 2 10 2 2 7 4" xfId="24955" xr:uid="{00000000-0005-0000-0000-0000E1000000}"/>
    <cellStyle name="Ausgabe 2 10 2 2 8" xfId="5474" xr:uid="{00000000-0005-0000-0000-0000E2000000}"/>
    <cellStyle name="Ausgabe 2 10 2 2 8 2" xfId="12398" xr:uid="{00000000-0005-0000-0000-0000E3000000}"/>
    <cellStyle name="Ausgabe 2 10 2 2 8 3" xfId="18928" xr:uid="{00000000-0005-0000-0000-0000E4000000}"/>
    <cellStyle name="Ausgabe 2 10 2 2 8 4" xfId="25413" xr:uid="{00000000-0005-0000-0000-0000E5000000}"/>
    <cellStyle name="Ausgabe 2 10 2 2 9" xfId="6156" xr:uid="{00000000-0005-0000-0000-0000E6000000}"/>
    <cellStyle name="Ausgabe 2 10 2 2 9 2" xfId="13052" xr:uid="{00000000-0005-0000-0000-0000E7000000}"/>
    <cellStyle name="Ausgabe 2 10 2 2 9 3" xfId="19582" xr:uid="{00000000-0005-0000-0000-0000E8000000}"/>
    <cellStyle name="Ausgabe 2 10 2 2 9 4" xfId="26067" xr:uid="{00000000-0005-0000-0000-0000E9000000}"/>
    <cellStyle name="Ausgabe 2 10 2 3" xfId="1368" xr:uid="{00000000-0005-0000-0000-0000EA000000}"/>
    <cellStyle name="Ausgabe 2 10 2 3 2" xfId="8373" xr:uid="{00000000-0005-0000-0000-0000EB000000}"/>
    <cellStyle name="Ausgabe 2 10 2 3 3" xfId="14903" xr:uid="{00000000-0005-0000-0000-0000EC000000}"/>
    <cellStyle name="Ausgabe 2 10 2 3 4" xfId="21388" xr:uid="{00000000-0005-0000-0000-0000ED000000}"/>
    <cellStyle name="Ausgabe 2 10 2 4" xfId="2058" xr:uid="{00000000-0005-0000-0000-0000EE000000}"/>
    <cellStyle name="Ausgabe 2 10 2 4 2" xfId="9063" xr:uid="{00000000-0005-0000-0000-0000EF000000}"/>
    <cellStyle name="Ausgabe 2 10 2 4 3" xfId="15593" xr:uid="{00000000-0005-0000-0000-0000F0000000}"/>
    <cellStyle name="Ausgabe 2 10 2 4 4" xfId="22078" xr:uid="{00000000-0005-0000-0000-0000F1000000}"/>
    <cellStyle name="Ausgabe 2 10 2 5" xfId="2748" xr:uid="{00000000-0005-0000-0000-0000F2000000}"/>
    <cellStyle name="Ausgabe 2 10 2 5 2" xfId="9750" xr:uid="{00000000-0005-0000-0000-0000F3000000}"/>
    <cellStyle name="Ausgabe 2 10 2 5 3" xfId="16280" xr:uid="{00000000-0005-0000-0000-0000F4000000}"/>
    <cellStyle name="Ausgabe 2 10 2 5 4" xfId="22765" xr:uid="{00000000-0005-0000-0000-0000F5000000}"/>
    <cellStyle name="Ausgabe 2 10 2 6" xfId="3438" xr:uid="{00000000-0005-0000-0000-0000F6000000}"/>
    <cellStyle name="Ausgabe 2 10 2 6 2" xfId="10437" xr:uid="{00000000-0005-0000-0000-0000F7000000}"/>
    <cellStyle name="Ausgabe 2 10 2 6 3" xfId="16967" xr:uid="{00000000-0005-0000-0000-0000F8000000}"/>
    <cellStyle name="Ausgabe 2 10 2 6 4" xfId="23452" xr:uid="{00000000-0005-0000-0000-0000F9000000}"/>
    <cellStyle name="Ausgabe 2 10 2 7" xfId="4128" xr:uid="{00000000-0005-0000-0000-0000FA000000}"/>
    <cellStyle name="Ausgabe 2 10 2 7 2" xfId="11122" xr:uid="{00000000-0005-0000-0000-0000FB000000}"/>
    <cellStyle name="Ausgabe 2 10 2 7 3" xfId="17652" xr:uid="{00000000-0005-0000-0000-0000FC000000}"/>
    <cellStyle name="Ausgabe 2 10 2 7 4" xfId="24137" xr:uid="{00000000-0005-0000-0000-0000FD000000}"/>
    <cellStyle name="Ausgabe 2 10 2 8" xfId="3271" xr:uid="{00000000-0005-0000-0000-0000FE000000}"/>
    <cellStyle name="Ausgabe 2 10 2 8 2" xfId="10273" xr:uid="{00000000-0005-0000-0000-0000FF000000}"/>
    <cellStyle name="Ausgabe 2 10 2 8 3" xfId="16803" xr:uid="{00000000-0005-0000-0000-000000010000}"/>
    <cellStyle name="Ausgabe 2 10 2 8 4" xfId="23288" xr:uid="{00000000-0005-0000-0000-000001010000}"/>
    <cellStyle name="Ausgabe 2 10 2 9" xfId="5921" xr:uid="{00000000-0005-0000-0000-000002010000}"/>
    <cellStyle name="Ausgabe 2 10 2 9 2" xfId="12817" xr:uid="{00000000-0005-0000-0000-000003010000}"/>
    <cellStyle name="Ausgabe 2 10 2 9 3" xfId="19347" xr:uid="{00000000-0005-0000-0000-000004010000}"/>
    <cellStyle name="Ausgabe 2 10 2 9 4" xfId="25832" xr:uid="{00000000-0005-0000-0000-000005010000}"/>
    <cellStyle name="Ausgabe 2 10 3" xfId="497" xr:uid="{00000000-0005-0000-0000-000006010000}"/>
    <cellStyle name="Ausgabe 2 10 3 10" xfId="6525" xr:uid="{00000000-0005-0000-0000-000007010000}"/>
    <cellStyle name="Ausgabe 2 10 3 10 2" xfId="13339" xr:uid="{00000000-0005-0000-0000-000008010000}"/>
    <cellStyle name="Ausgabe 2 10 3 10 3" xfId="19869" xr:uid="{00000000-0005-0000-0000-000009010000}"/>
    <cellStyle name="Ausgabe 2 10 3 10 4" xfId="26354" xr:uid="{00000000-0005-0000-0000-00000A010000}"/>
    <cellStyle name="Ausgabe 2 10 3 11" xfId="7509" xr:uid="{00000000-0005-0000-0000-00000B010000}"/>
    <cellStyle name="Ausgabe 2 10 3 11 2" xfId="14039" xr:uid="{00000000-0005-0000-0000-00000C010000}"/>
    <cellStyle name="Ausgabe 2 10 3 11 3" xfId="20524" xr:uid="{00000000-0005-0000-0000-00000D010000}"/>
    <cellStyle name="Ausgabe 2 10 3 12" xfId="4691" xr:uid="{00000000-0005-0000-0000-00000E010000}"/>
    <cellStyle name="Ausgabe 2 10 3 13" xfId="7103" xr:uid="{00000000-0005-0000-0000-00000F010000}"/>
    <cellStyle name="Ausgabe 2 10 3 14" xfId="20139" xr:uid="{00000000-0005-0000-0000-000010010000}"/>
    <cellStyle name="Ausgabe 2 10 3 2" xfId="728" xr:uid="{00000000-0005-0000-0000-000011010000}"/>
    <cellStyle name="Ausgabe 2 10 3 2 10" xfId="6567" xr:uid="{00000000-0005-0000-0000-000012010000}"/>
    <cellStyle name="Ausgabe 2 10 3 2 10 2" xfId="13364" xr:uid="{00000000-0005-0000-0000-000013010000}"/>
    <cellStyle name="Ausgabe 2 10 3 2 10 3" xfId="19894" xr:uid="{00000000-0005-0000-0000-000014010000}"/>
    <cellStyle name="Ausgabe 2 10 3 2 10 4" xfId="26379" xr:uid="{00000000-0005-0000-0000-000015010000}"/>
    <cellStyle name="Ausgabe 2 10 3 2 11" xfId="7740" xr:uid="{00000000-0005-0000-0000-000016010000}"/>
    <cellStyle name="Ausgabe 2 10 3 2 11 2" xfId="14270" xr:uid="{00000000-0005-0000-0000-000017010000}"/>
    <cellStyle name="Ausgabe 2 10 3 2 11 3" xfId="20755" xr:uid="{00000000-0005-0000-0000-000018010000}"/>
    <cellStyle name="Ausgabe 2 10 3 2 12" xfId="13598" xr:uid="{00000000-0005-0000-0000-000019010000}"/>
    <cellStyle name="Ausgabe 2 10 3 2 13" xfId="20243" xr:uid="{00000000-0005-0000-0000-00001A010000}"/>
    <cellStyle name="Ausgabe 2 10 3 2 2" xfId="1606" xr:uid="{00000000-0005-0000-0000-00001B010000}"/>
    <cellStyle name="Ausgabe 2 10 3 2 2 2" xfId="8611" xr:uid="{00000000-0005-0000-0000-00001C010000}"/>
    <cellStyle name="Ausgabe 2 10 3 2 2 3" xfId="15141" xr:uid="{00000000-0005-0000-0000-00001D010000}"/>
    <cellStyle name="Ausgabe 2 10 3 2 2 4" xfId="21626" xr:uid="{00000000-0005-0000-0000-00001E010000}"/>
    <cellStyle name="Ausgabe 2 10 3 2 3" xfId="2296" xr:uid="{00000000-0005-0000-0000-00001F010000}"/>
    <cellStyle name="Ausgabe 2 10 3 2 3 2" xfId="9301" xr:uid="{00000000-0005-0000-0000-000020010000}"/>
    <cellStyle name="Ausgabe 2 10 3 2 3 3" xfId="15831" xr:uid="{00000000-0005-0000-0000-000021010000}"/>
    <cellStyle name="Ausgabe 2 10 3 2 3 4" xfId="22316" xr:uid="{00000000-0005-0000-0000-000022010000}"/>
    <cellStyle name="Ausgabe 2 10 3 2 4" xfId="2986" xr:uid="{00000000-0005-0000-0000-000023010000}"/>
    <cellStyle name="Ausgabe 2 10 3 2 4 2" xfId="9988" xr:uid="{00000000-0005-0000-0000-000024010000}"/>
    <cellStyle name="Ausgabe 2 10 3 2 4 3" xfId="16518" xr:uid="{00000000-0005-0000-0000-000025010000}"/>
    <cellStyle name="Ausgabe 2 10 3 2 4 4" xfId="23003" xr:uid="{00000000-0005-0000-0000-000026010000}"/>
    <cellStyle name="Ausgabe 2 10 3 2 5" xfId="3676" xr:uid="{00000000-0005-0000-0000-000027010000}"/>
    <cellStyle name="Ausgabe 2 10 3 2 5 2" xfId="10675" xr:uid="{00000000-0005-0000-0000-000028010000}"/>
    <cellStyle name="Ausgabe 2 10 3 2 5 3" xfId="17205" xr:uid="{00000000-0005-0000-0000-000029010000}"/>
    <cellStyle name="Ausgabe 2 10 3 2 5 4" xfId="23690" xr:uid="{00000000-0005-0000-0000-00002A010000}"/>
    <cellStyle name="Ausgabe 2 10 3 2 6" xfId="4366" xr:uid="{00000000-0005-0000-0000-00002B010000}"/>
    <cellStyle name="Ausgabe 2 10 3 2 6 2" xfId="11360" xr:uid="{00000000-0005-0000-0000-00002C010000}"/>
    <cellStyle name="Ausgabe 2 10 3 2 6 3" xfId="17890" xr:uid="{00000000-0005-0000-0000-00002D010000}"/>
    <cellStyle name="Ausgabe 2 10 3 2 6 4" xfId="24375" xr:uid="{00000000-0005-0000-0000-00002E010000}"/>
    <cellStyle name="Ausgabe 2 10 3 2 7" xfId="5019" xr:uid="{00000000-0005-0000-0000-00002F010000}"/>
    <cellStyle name="Ausgabe 2 10 3 2 7 2" xfId="11943" xr:uid="{00000000-0005-0000-0000-000030010000}"/>
    <cellStyle name="Ausgabe 2 10 3 2 7 3" xfId="18473" xr:uid="{00000000-0005-0000-0000-000031010000}"/>
    <cellStyle name="Ausgabe 2 10 3 2 7 4" xfId="24958" xr:uid="{00000000-0005-0000-0000-000032010000}"/>
    <cellStyle name="Ausgabe 2 10 3 2 8" xfId="5477" xr:uid="{00000000-0005-0000-0000-000033010000}"/>
    <cellStyle name="Ausgabe 2 10 3 2 8 2" xfId="12401" xr:uid="{00000000-0005-0000-0000-000034010000}"/>
    <cellStyle name="Ausgabe 2 10 3 2 8 3" xfId="18931" xr:uid="{00000000-0005-0000-0000-000035010000}"/>
    <cellStyle name="Ausgabe 2 10 3 2 8 4" xfId="25416" xr:uid="{00000000-0005-0000-0000-000036010000}"/>
    <cellStyle name="Ausgabe 2 10 3 2 9" xfId="6159" xr:uid="{00000000-0005-0000-0000-000037010000}"/>
    <cellStyle name="Ausgabe 2 10 3 2 9 2" xfId="13055" xr:uid="{00000000-0005-0000-0000-000038010000}"/>
    <cellStyle name="Ausgabe 2 10 3 2 9 3" xfId="19585" xr:uid="{00000000-0005-0000-0000-000039010000}"/>
    <cellStyle name="Ausgabe 2 10 3 2 9 4" xfId="26070" xr:uid="{00000000-0005-0000-0000-00003A010000}"/>
    <cellStyle name="Ausgabe 2 10 3 3" xfId="1375" xr:uid="{00000000-0005-0000-0000-00003B010000}"/>
    <cellStyle name="Ausgabe 2 10 3 3 2" xfId="8380" xr:uid="{00000000-0005-0000-0000-00003C010000}"/>
    <cellStyle name="Ausgabe 2 10 3 3 3" xfId="14910" xr:uid="{00000000-0005-0000-0000-00003D010000}"/>
    <cellStyle name="Ausgabe 2 10 3 3 4" xfId="21395" xr:uid="{00000000-0005-0000-0000-00003E010000}"/>
    <cellStyle name="Ausgabe 2 10 3 4" xfId="2065" xr:uid="{00000000-0005-0000-0000-00003F010000}"/>
    <cellStyle name="Ausgabe 2 10 3 4 2" xfId="9070" xr:uid="{00000000-0005-0000-0000-000040010000}"/>
    <cellStyle name="Ausgabe 2 10 3 4 3" xfId="15600" xr:uid="{00000000-0005-0000-0000-000041010000}"/>
    <cellStyle name="Ausgabe 2 10 3 4 4" xfId="22085" xr:uid="{00000000-0005-0000-0000-000042010000}"/>
    <cellStyle name="Ausgabe 2 10 3 5" xfId="2755" xr:uid="{00000000-0005-0000-0000-000043010000}"/>
    <cellStyle name="Ausgabe 2 10 3 5 2" xfId="9757" xr:uid="{00000000-0005-0000-0000-000044010000}"/>
    <cellStyle name="Ausgabe 2 10 3 5 3" xfId="16287" xr:uid="{00000000-0005-0000-0000-000045010000}"/>
    <cellStyle name="Ausgabe 2 10 3 5 4" xfId="22772" xr:uid="{00000000-0005-0000-0000-000046010000}"/>
    <cellStyle name="Ausgabe 2 10 3 6" xfId="3445" xr:uid="{00000000-0005-0000-0000-000047010000}"/>
    <cellStyle name="Ausgabe 2 10 3 6 2" xfId="10444" xr:uid="{00000000-0005-0000-0000-000048010000}"/>
    <cellStyle name="Ausgabe 2 10 3 6 3" xfId="16974" xr:uid="{00000000-0005-0000-0000-000049010000}"/>
    <cellStyle name="Ausgabe 2 10 3 6 4" xfId="23459" xr:uid="{00000000-0005-0000-0000-00004A010000}"/>
    <cellStyle name="Ausgabe 2 10 3 7" xfId="4135" xr:uid="{00000000-0005-0000-0000-00004B010000}"/>
    <cellStyle name="Ausgabe 2 10 3 7 2" xfId="11129" xr:uid="{00000000-0005-0000-0000-00004C010000}"/>
    <cellStyle name="Ausgabe 2 10 3 7 3" xfId="17659" xr:uid="{00000000-0005-0000-0000-00004D010000}"/>
    <cellStyle name="Ausgabe 2 10 3 7 4" xfId="24144" xr:uid="{00000000-0005-0000-0000-00004E010000}"/>
    <cellStyle name="Ausgabe 2 10 3 8" xfId="3983" xr:uid="{00000000-0005-0000-0000-00004F010000}"/>
    <cellStyle name="Ausgabe 2 10 3 8 2" xfId="10981" xr:uid="{00000000-0005-0000-0000-000050010000}"/>
    <cellStyle name="Ausgabe 2 10 3 8 3" xfId="17511" xr:uid="{00000000-0005-0000-0000-000051010000}"/>
    <cellStyle name="Ausgabe 2 10 3 8 4" xfId="23996" xr:uid="{00000000-0005-0000-0000-000052010000}"/>
    <cellStyle name="Ausgabe 2 10 3 9" xfId="5928" xr:uid="{00000000-0005-0000-0000-000053010000}"/>
    <cellStyle name="Ausgabe 2 10 3 9 2" xfId="12824" xr:uid="{00000000-0005-0000-0000-000054010000}"/>
    <cellStyle name="Ausgabe 2 10 3 9 3" xfId="19354" xr:uid="{00000000-0005-0000-0000-000055010000}"/>
    <cellStyle name="Ausgabe 2 10 3 9 4" xfId="25839" xr:uid="{00000000-0005-0000-0000-000056010000}"/>
    <cellStyle name="Ausgabe 2 10 4" xfId="1193" xr:uid="{00000000-0005-0000-0000-000057010000}"/>
    <cellStyle name="Ausgabe 2 10 4 2" xfId="8200" xr:uid="{00000000-0005-0000-0000-000058010000}"/>
    <cellStyle name="Ausgabe 2 10 4 3" xfId="14730" xr:uid="{00000000-0005-0000-0000-000059010000}"/>
    <cellStyle name="Ausgabe 2 10 4 4" xfId="21215" xr:uid="{00000000-0005-0000-0000-00005A010000}"/>
    <cellStyle name="Ausgabe 2 10 5" xfId="1883" xr:uid="{00000000-0005-0000-0000-00005B010000}"/>
    <cellStyle name="Ausgabe 2 10 5 2" xfId="8888" xr:uid="{00000000-0005-0000-0000-00005C010000}"/>
    <cellStyle name="Ausgabe 2 10 5 3" xfId="15418" xr:uid="{00000000-0005-0000-0000-00005D010000}"/>
    <cellStyle name="Ausgabe 2 10 5 4" xfId="21903" xr:uid="{00000000-0005-0000-0000-00005E010000}"/>
    <cellStyle name="Ausgabe 2 10 6" xfId="2571" xr:uid="{00000000-0005-0000-0000-00005F010000}"/>
    <cellStyle name="Ausgabe 2 10 6 2" xfId="9576" xr:uid="{00000000-0005-0000-0000-000060010000}"/>
    <cellStyle name="Ausgabe 2 10 6 3" xfId="16106" xr:uid="{00000000-0005-0000-0000-000061010000}"/>
    <cellStyle name="Ausgabe 2 10 6 4" xfId="22591" xr:uid="{00000000-0005-0000-0000-000062010000}"/>
    <cellStyle name="Ausgabe 2 10 7" xfId="3261" xr:uid="{00000000-0005-0000-0000-000063010000}"/>
    <cellStyle name="Ausgabe 2 10 7 2" xfId="10263" xr:uid="{00000000-0005-0000-0000-000064010000}"/>
    <cellStyle name="Ausgabe 2 10 7 3" xfId="16793" xr:uid="{00000000-0005-0000-0000-000065010000}"/>
    <cellStyle name="Ausgabe 2 10 7 4" xfId="23278" xr:uid="{00000000-0005-0000-0000-000066010000}"/>
    <cellStyle name="Ausgabe 2 10 8" xfId="3953" xr:uid="{00000000-0005-0000-0000-000067010000}"/>
    <cellStyle name="Ausgabe 2 10 8 2" xfId="10952" xr:uid="{00000000-0005-0000-0000-000068010000}"/>
    <cellStyle name="Ausgabe 2 10 8 3" xfId="17482" xr:uid="{00000000-0005-0000-0000-000069010000}"/>
    <cellStyle name="Ausgabe 2 10 8 4" xfId="23967" xr:uid="{00000000-0005-0000-0000-00006A010000}"/>
    <cellStyle name="Ausgabe 2 10 9" xfId="4641" xr:uid="{00000000-0005-0000-0000-00006B010000}"/>
    <cellStyle name="Ausgabe 2 10 9 2" xfId="11635" xr:uid="{00000000-0005-0000-0000-00006C010000}"/>
    <cellStyle name="Ausgabe 2 10 9 3" xfId="18165" xr:uid="{00000000-0005-0000-0000-00006D010000}"/>
    <cellStyle name="Ausgabe 2 10 9 4" xfId="24650" xr:uid="{00000000-0005-0000-0000-00006E010000}"/>
    <cellStyle name="Ausgabe 2 11" xfId="298" xr:uid="{00000000-0005-0000-0000-00006F010000}"/>
    <cellStyle name="Ausgabe 2 11 10" xfId="4835" xr:uid="{00000000-0005-0000-0000-000070010000}"/>
    <cellStyle name="Ausgabe 2 11 10 2" xfId="11780" xr:uid="{00000000-0005-0000-0000-000071010000}"/>
    <cellStyle name="Ausgabe 2 11 10 3" xfId="18310" xr:uid="{00000000-0005-0000-0000-000072010000}"/>
    <cellStyle name="Ausgabe 2 11 10 4" xfId="24795" xr:uid="{00000000-0005-0000-0000-000073010000}"/>
    <cellStyle name="Ausgabe 2 11 11" xfId="5731" xr:uid="{00000000-0005-0000-0000-000074010000}"/>
    <cellStyle name="Ausgabe 2 11 11 2" xfId="12655" xr:uid="{00000000-0005-0000-0000-000075010000}"/>
    <cellStyle name="Ausgabe 2 11 11 3" xfId="19185" xr:uid="{00000000-0005-0000-0000-000076010000}"/>
    <cellStyle name="Ausgabe 2 11 11 4" xfId="25670" xr:uid="{00000000-0005-0000-0000-000077010000}"/>
    <cellStyle name="Ausgabe 2 11 12" xfId="6632" xr:uid="{00000000-0005-0000-0000-000078010000}"/>
    <cellStyle name="Ausgabe 2 11 12 2" xfId="13397" xr:uid="{00000000-0005-0000-0000-000079010000}"/>
    <cellStyle name="Ausgabe 2 11 12 3" xfId="19927" xr:uid="{00000000-0005-0000-0000-00007A010000}"/>
    <cellStyle name="Ausgabe 2 11 12 4" xfId="26412" xr:uid="{00000000-0005-0000-0000-00007B010000}"/>
    <cellStyle name="Ausgabe 2 11 13" xfId="7350" xr:uid="{00000000-0005-0000-0000-00007C010000}"/>
    <cellStyle name="Ausgabe 2 11 13 2" xfId="13880" xr:uid="{00000000-0005-0000-0000-00007D010000}"/>
    <cellStyle name="Ausgabe 2 11 13 3" xfId="20367" xr:uid="{00000000-0005-0000-0000-00007E010000}"/>
    <cellStyle name="Ausgabe 2 11 14" xfId="7070" xr:uid="{00000000-0005-0000-0000-00007F010000}"/>
    <cellStyle name="Ausgabe 2 11 15" xfId="6476" xr:uid="{00000000-0005-0000-0000-000080010000}"/>
    <cellStyle name="Ausgabe 2 11 2" xfId="489" xr:uid="{00000000-0005-0000-0000-000081010000}"/>
    <cellStyle name="Ausgabe 2 11 2 10" xfId="6884" xr:uid="{00000000-0005-0000-0000-000082010000}"/>
    <cellStyle name="Ausgabe 2 11 2 10 2" xfId="13504" xr:uid="{00000000-0005-0000-0000-000083010000}"/>
    <cellStyle name="Ausgabe 2 11 2 10 3" xfId="20034" xr:uid="{00000000-0005-0000-0000-000084010000}"/>
    <cellStyle name="Ausgabe 2 11 2 10 4" xfId="26519" xr:uid="{00000000-0005-0000-0000-000085010000}"/>
    <cellStyle name="Ausgabe 2 11 2 11" xfId="7501" xr:uid="{00000000-0005-0000-0000-000086010000}"/>
    <cellStyle name="Ausgabe 2 11 2 11 2" xfId="14031" xr:uid="{00000000-0005-0000-0000-000087010000}"/>
    <cellStyle name="Ausgabe 2 11 2 11 3" xfId="20516" xr:uid="{00000000-0005-0000-0000-000088010000}"/>
    <cellStyle name="Ausgabe 2 11 2 12" xfId="5764" xr:uid="{00000000-0005-0000-0000-000089010000}"/>
    <cellStyle name="Ausgabe 2 11 2 13" xfId="7210" xr:uid="{00000000-0005-0000-0000-00008A010000}"/>
    <cellStyle name="Ausgabe 2 11 2 14" xfId="20127" xr:uid="{00000000-0005-0000-0000-00008B010000}"/>
    <cellStyle name="Ausgabe 2 11 2 2" xfId="724" xr:uid="{00000000-0005-0000-0000-00008C010000}"/>
    <cellStyle name="Ausgabe 2 11 2 2 10" xfId="6750" xr:uid="{00000000-0005-0000-0000-00008D010000}"/>
    <cellStyle name="Ausgabe 2 11 2 2 10 2" xfId="13440" xr:uid="{00000000-0005-0000-0000-00008E010000}"/>
    <cellStyle name="Ausgabe 2 11 2 2 10 3" xfId="19970" xr:uid="{00000000-0005-0000-0000-00008F010000}"/>
    <cellStyle name="Ausgabe 2 11 2 2 10 4" xfId="26455" xr:uid="{00000000-0005-0000-0000-000090010000}"/>
    <cellStyle name="Ausgabe 2 11 2 2 11" xfId="7736" xr:uid="{00000000-0005-0000-0000-000091010000}"/>
    <cellStyle name="Ausgabe 2 11 2 2 11 2" xfId="14266" xr:uid="{00000000-0005-0000-0000-000092010000}"/>
    <cellStyle name="Ausgabe 2 11 2 2 11 3" xfId="20751" xr:uid="{00000000-0005-0000-0000-000093010000}"/>
    <cellStyle name="Ausgabe 2 11 2 2 12" xfId="13594" xr:uid="{00000000-0005-0000-0000-000094010000}"/>
    <cellStyle name="Ausgabe 2 11 2 2 13" xfId="20239" xr:uid="{00000000-0005-0000-0000-000095010000}"/>
    <cellStyle name="Ausgabe 2 11 2 2 2" xfId="1602" xr:uid="{00000000-0005-0000-0000-000096010000}"/>
    <cellStyle name="Ausgabe 2 11 2 2 2 2" xfId="8607" xr:uid="{00000000-0005-0000-0000-000097010000}"/>
    <cellStyle name="Ausgabe 2 11 2 2 2 3" xfId="15137" xr:uid="{00000000-0005-0000-0000-000098010000}"/>
    <cellStyle name="Ausgabe 2 11 2 2 2 4" xfId="21622" xr:uid="{00000000-0005-0000-0000-000099010000}"/>
    <cellStyle name="Ausgabe 2 11 2 2 3" xfId="2292" xr:uid="{00000000-0005-0000-0000-00009A010000}"/>
    <cellStyle name="Ausgabe 2 11 2 2 3 2" xfId="9297" xr:uid="{00000000-0005-0000-0000-00009B010000}"/>
    <cellStyle name="Ausgabe 2 11 2 2 3 3" xfId="15827" xr:uid="{00000000-0005-0000-0000-00009C010000}"/>
    <cellStyle name="Ausgabe 2 11 2 2 3 4" xfId="22312" xr:uid="{00000000-0005-0000-0000-00009D010000}"/>
    <cellStyle name="Ausgabe 2 11 2 2 4" xfId="2982" xr:uid="{00000000-0005-0000-0000-00009E010000}"/>
    <cellStyle name="Ausgabe 2 11 2 2 4 2" xfId="9984" xr:uid="{00000000-0005-0000-0000-00009F010000}"/>
    <cellStyle name="Ausgabe 2 11 2 2 4 3" xfId="16514" xr:uid="{00000000-0005-0000-0000-0000A0010000}"/>
    <cellStyle name="Ausgabe 2 11 2 2 4 4" xfId="22999" xr:uid="{00000000-0005-0000-0000-0000A1010000}"/>
    <cellStyle name="Ausgabe 2 11 2 2 5" xfId="3672" xr:uid="{00000000-0005-0000-0000-0000A2010000}"/>
    <cellStyle name="Ausgabe 2 11 2 2 5 2" xfId="10671" xr:uid="{00000000-0005-0000-0000-0000A3010000}"/>
    <cellStyle name="Ausgabe 2 11 2 2 5 3" xfId="17201" xr:uid="{00000000-0005-0000-0000-0000A4010000}"/>
    <cellStyle name="Ausgabe 2 11 2 2 5 4" xfId="23686" xr:uid="{00000000-0005-0000-0000-0000A5010000}"/>
    <cellStyle name="Ausgabe 2 11 2 2 6" xfId="4362" xr:uid="{00000000-0005-0000-0000-0000A6010000}"/>
    <cellStyle name="Ausgabe 2 11 2 2 6 2" xfId="11356" xr:uid="{00000000-0005-0000-0000-0000A7010000}"/>
    <cellStyle name="Ausgabe 2 11 2 2 6 3" xfId="17886" xr:uid="{00000000-0005-0000-0000-0000A8010000}"/>
    <cellStyle name="Ausgabe 2 11 2 2 6 4" xfId="24371" xr:uid="{00000000-0005-0000-0000-0000A9010000}"/>
    <cellStyle name="Ausgabe 2 11 2 2 7" xfId="5015" xr:uid="{00000000-0005-0000-0000-0000AA010000}"/>
    <cellStyle name="Ausgabe 2 11 2 2 7 2" xfId="11939" xr:uid="{00000000-0005-0000-0000-0000AB010000}"/>
    <cellStyle name="Ausgabe 2 11 2 2 7 3" xfId="18469" xr:uid="{00000000-0005-0000-0000-0000AC010000}"/>
    <cellStyle name="Ausgabe 2 11 2 2 7 4" xfId="24954" xr:uid="{00000000-0005-0000-0000-0000AD010000}"/>
    <cellStyle name="Ausgabe 2 11 2 2 8" xfId="5473" xr:uid="{00000000-0005-0000-0000-0000AE010000}"/>
    <cellStyle name="Ausgabe 2 11 2 2 8 2" xfId="12397" xr:uid="{00000000-0005-0000-0000-0000AF010000}"/>
    <cellStyle name="Ausgabe 2 11 2 2 8 3" xfId="18927" xr:uid="{00000000-0005-0000-0000-0000B0010000}"/>
    <cellStyle name="Ausgabe 2 11 2 2 8 4" xfId="25412" xr:uid="{00000000-0005-0000-0000-0000B1010000}"/>
    <cellStyle name="Ausgabe 2 11 2 2 9" xfId="6155" xr:uid="{00000000-0005-0000-0000-0000B2010000}"/>
    <cellStyle name="Ausgabe 2 11 2 2 9 2" xfId="13051" xr:uid="{00000000-0005-0000-0000-0000B3010000}"/>
    <cellStyle name="Ausgabe 2 11 2 2 9 3" xfId="19581" xr:uid="{00000000-0005-0000-0000-0000B4010000}"/>
    <cellStyle name="Ausgabe 2 11 2 2 9 4" xfId="26066" xr:uid="{00000000-0005-0000-0000-0000B5010000}"/>
    <cellStyle name="Ausgabe 2 11 2 3" xfId="1367" xr:uid="{00000000-0005-0000-0000-0000B6010000}"/>
    <cellStyle name="Ausgabe 2 11 2 3 2" xfId="8372" xr:uid="{00000000-0005-0000-0000-0000B7010000}"/>
    <cellStyle name="Ausgabe 2 11 2 3 3" xfId="14902" xr:uid="{00000000-0005-0000-0000-0000B8010000}"/>
    <cellStyle name="Ausgabe 2 11 2 3 4" xfId="21387" xr:uid="{00000000-0005-0000-0000-0000B9010000}"/>
    <cellStyle name="Ausgabe 2 11 2 4" xfId="2057" xr:uid="{00000000-0005-0000-0000-0000BA010000}"/>
    <cellStyle name="Ausgabe 2 11 2 4 2" xfId="9062" xr:uid="{00000000-0005-0000-0000-0000BB010000}"/>
    <cellStyle name="Ausgabe 2 11 2 4 3" xfId="15592" xr:uid="{00000000-0005-0000-0000-0000BC010000}"/>
    <cellStyle name="Ausgabe 2 11 2 4 4" xfId="22077" xr:uid="{00000000-0005-0000-0000-0000BD010000}"/>
    <cellStyle name="Ausgabe 2 11 2 5" xfId="2747" xr:uid="{00000000-0005-0000-0000-0000BE010000}"/>
    <cellStyle name="Ausgabe 2 11 2 5 2" xfId="9749" xr:uid="{00000000-0005-0000-0000-0000BF010000}"/>
    <cellStyle name="Ausgabe 2 11 2 5 3" xfId="16279" xr:uid="{00000000-0005-0000-0000-0000C0010000}"/>
    <cellStyle name="Ausgabe 2 11 2 5 4" xfId="22764" xr:uid="{00000000-0005-0000-0000-0000C1010000}"/>
    <cellStyle name="Ausgabe 2 11 2 6" xfId="3437" xr:uid="{00000000-0005-0000-0000-0000C2010000}"/>
    <cellStyle name="Ausgabe 2 11 2 6 2" xfId="10436" xr:uid="{00000000-0005-0000-0000-0000C3010000}"/>
    <cellStyle name="Ausgabe 2 11 2 6 3" xfId="16966" xr:uid="{00000000-0005-0000-0000-0000C4010000}"/>
    <cellStyle name="Ausgabe 2 11 2 6 4" xfId="23451" xr:uid="{00000000-0005-0000-0000-0000C5010000}"/>
    <cellStyle name="Ausgabe 2 11 2 7" xfId="4127" xr:uid="{00000000-0005-0000-0000-0000C6010000}"/>
    <cellStyle name="Ausgabe 2 11 2 7 2" xfId="11121" xr:uid="{00000000-0005-0000-0000-0000C7010000}"/>
    <cellStyle name="Ausgabe 2 11 2 7 3" xfId="17651" xr:uid="{00000000-0005-0000-0000-0000C8010000}"/>
    <cellStyle name="Ausgabe 2 11 2 7 4" xfId="24136" xr:uid="{00000000-0005-0000-0000-0000C9010000}"/>
    <cellStyle name="Ausgabe 2 11 2 8" xfId="1013" xr:uid="{00000000-0005-0000-0000-0000CA010000}"/>
    <cellStyle name="Ausgabe 2 11 2 8 2" xfId="8022" xr:uid="{00000000-0005-0000-0000-0000CB010000}"/>
    <cellStyle name="Ausgabe 2 11 2 8 3" xfId="14552" xr:uid="{00000000-0005-0000-0000-0000CC010000}"/>
    <cellStyle name="Ausgabe 2 11 2 8 4" xfId="21037" xr:uid="{00000000-0005-0000-0000-0000CD010000}"/>
    <cellStyle name="Ausgabe 2 11 2 9" xfId="5920" xr:uid="{00000000-0005-0000-0000-0000CE010000}"/>
    <cellStyle name="Ausgabe 2 11 2 9 2" xfId="12816" xr:uid="{00000000-0005-0000-0000-0000CF010000}"/>
    <cellStyle name="Ausgabe 2 11 2 9 3" xfId="19346" xr:uid="{00000000-0005-0000-0000-0000D0010000}"/>
    <cellStyle name="Ausgabe 2 11 2 9 4" xfId="25831" xr:uid="{00000000-0005-0000-0000-0000D1010000}"/>
    <cellStyle name="Ausgabe 2 11 3" xfId="498" xr:uid="{00000000-0005-0000-0000-0000D2010000}"/>
    <cellStyle name="Ausgabe 2 11 3 10" xfId="6424" xr:uid="{00000000-0005-0000-0000-0000D3010000}"/>
    <cellStyle name="Ausgabe 2 11 3 10 2" xfId="13298" xr:uid="{00000000-0005-0000-0000-0000D4010000}"/>
    <cellStyle name="Ausgabe 2 11 3 10 3" xfId="19828" xr:uid="{00000000-0005-0000-0000-0000D5010000}"/>
    <cellStyle name="Ausgabe 2 11 3 10 4" xfId="26313" xr:uid="{00000000-0005-0000-0000-0000D6010000}"/>
    <cellStyle name="Ausgabe 2 11 3 11" xfId="7510" xr:uid="{00000000-0005-0000-0000-0000D7010000}"/>
    <cellStyle name="Ausgabe 2 11 3 11 2" xfId="14040" xr:uid="{00000000-0005-0000-0000-0000D8010000}"/>
    <cellStyle name="Ausgabe 2 11 3 11 3" xfId="20525" xr:uid="{00000000-0005-0000-0000-0000D9010000}"/>
    <cellStyle name="Ausgabe 2 11 3 12" xfId="6977" xr:uid="{00000000-0005-0000-0000-0000DA010000}"/>
    <cellStyle name="Ausgabe 2 11 3 13" xfId="7254" xr:uid="{00000000-0005-0000-0000-0000DB010000}"/>
    <cellStyle name="Ausgabe 2 11 3 14" xfId="20140" xr:uid="{00000000-0005-0000-0000-0000DC010000}"/>
    <cellStyle name="Ausgabe 2 11 3 2" xfId="729" xr:uid="{00000000-0005-0000-0000-0000DD010000}"/>
    <cellStyle name="Ausgabe 2 11 3 2 10" xfId="6751" xr:uid="{00000000-0005-0000-0000-0000DE010000}"/>
    <cellStyle name="Ausgabe 2 11 3 2 10 2" xfId="13441" xr:uid="{00000000-0005-0000-0000-0000DF010000}"/>
    <cellStyle name="Ausgabe 2 11 3 2 10 3" xfId="19971" xr:uid="{00000000-0005-0000-0000-0000E0010000}"/>
    <cellStyle name="Ausgabe 2 11 3 2 10 4" xfId="26456" xr:uid="{00000000-0005-0000-0000-0000E1010000}"/>
    <cellStyle name="Ausgabe 2 11 3 2 11" xfId="7741" xr:uid="{00000000-0005-0000-0000-0000E2010000}"/>
    <cellStyle name="Ausgabe 2 11 3 2 11 2" xfId="14271" xr:uid="{00000000-0005-0000-0000-0000E3010000}"/>
    <cellStyle name="Ausgabe 2 11 3 2 11 3" xfId="20756" xr:uid="{00000000-0005-0000-0000-0000E4010000}"/>
    <cellStyle name="Ausgabe 2 11 3 2 12" xfId="13599" xr:uid="{00000000-0005-0000-0000-0000E5010000}"/>
    <cellStyle name="Ausgabe 2 11 3 2 13" xfId="20244" xr:uid="{00000000-0005-0000-0000-0000E6010000}"/>
    <cellStyle name="Ausgabe 2 11 3 2 2" xfId="1607" xr:uid="{00000000-0005-0000-0000-0000E7010000}"/>
    <cellStyle name="Ausgabe 2 11 3 2 2 2" xfId="8612" xr:uid="{00000000-0005-0000-0000-0000E8010000}"/>
    <cellStyle name="Ausgabe 2 11 3 2 2 3" xfId="15142" xr:uid="{00000000-0005-0000-0000-0000E9010000}"/>
    <cellStyle name="Ausgabe 2 11 3 2 2 4" xfId="21627" xr:uid="{00000000-0005-0000-0000-0000EA010000}"/>
    <cellStyle name="Ausgabe 2 11 3 2 3" xfId="2297" xr:uid="{00000000-0005-0000-0000-0000EB010000}"/>
    <cellStyle name="Ausgabe 2 11 3 2 3 2" xfId="9302" xr:uid="{00000000-0005-0000-0000-0000EC010000}"/>
    <cellStyle name="Ausgabe 2 11 3 2 3 3" xfId="15832" xr:uid="{00000000-0005-0000-0000-0000ED010000}"/>
    <cellStyle name="Ausgabe 2 11 3 2 3 4" xfId="22317" xr:uid="{00000000-0005-0000-0000-0000EE010000}"/>
    <cellStyle name="Ausgabe 2 11 3 2 4" xfId="2987" xr:uid="{00000000-0005-0000-0000-0000EF010000}"/>
    <cellStyle name="Ausgabe 2 11 3 2 4 2" xfId="9989" xr:uid="{00000000-0005-0000-0000-0000F0010000}"/>
    <cellStyle name="Ausgabe 2 11 3 2 4 3" xfId="16519" xr:uid="{00000000-0005-0000-0000-0000F1010000}"/>
    <cellStyle name="Ausgabe 2 11 3 2 4 4" xfId="23004" xr:uid="{00000000-0005-0000-0000-0000F2010000}"/>
    <cellStyle name="Ausgabe 2 11 3 2 5" xfId="3677" xr:uid="{00000000-0005-0000-0000-0000F3010000}"/>
    <cellStyle name="Ausgabe 2 11 3 2 5 2" xfId="10676" xr:uid="{00000000-0005-0000-0000-0000F4010000}"/>
    <cellStyle name="Ausgabe 2 11 3 2 5 3" xfId="17206" xr:uid="{00000000-0005-0000-0000-0000F5010000}"/>
    <cellStyle name="Ausgabe 2 11 3 2 5 4" xfId="23691" xr:uid="{00000000-0005-0000-0000-0000F6010000}"/>
    <cellStyle name="Ausgabe 2 11 3 2 6" xfId="4367" xr:uid="{00000000-0005-0000-0000-0000F7010000}"/>
    <cellStyle name="Ausgabe 2 11 3 2 6 2" xfId="11361" xr:uid="{00000000-0005-0000-0000-0000F8010000}"/>
    <cellStyle name="Ausgabe 2 11 3 2 6 3" xfId="17891" xr:uid="{00000000-0005-0000-0000-0000F9010000}"/>
    <cellStyle name="Ausgabe 2 11 3 2 6 4" xfId="24376" xr:uid="{00000000-0005-0000-0000-0000FA010000}"/>
    <cellStyle name="Ausgabe 2 11 3 2 7" xfId="5020" xr:uid="{00000000-0005-0000-0000-0000FB010000}"/>
    <cellStyle name="Ausgabe 2 11 3 2 7 2" xfId="11944" xr:uid="{00000000-0005-0000-0000-0000FC010000}"/>
    <cellStyle name="Ausgabe 2 11 3 2 7 3" xfId="18474" xr:uid="{00000000-0005-0000-0000-0000FD010000}"/>
    <cellStyle name="Ausgabe 2 11 3 2 7 4" xfId="24959" xr:uid="{00000000-0005-0000-0000-0000FE010000}"/>
    <cellStyle name="Ausgabe 2 11 3 2 8" xfId="5478" xr:uid="{00000000-0005-0000-0000-0000FF010000}"/>
    <cellStyle name="Ausgabe 2 11 3 2 8 2" xfId="12402" xr:uid="{00000000-0005-0000-0000-000000020000}"/>
    <cellStyle name="Ausgabe 2 11 3 2 8 3" xfId="18932" xr:uid="{00000000-0005-0000-0000-000001020000}"/>
    <cellStyle name="Ausgabe 2 11 3 2 8 4" xfId="25417" xr:uid="{00000000-0005-0000-0000-000002020000}"/>
    <cellStyle name="Ausgabe 2 11 3 2 9" xfId="6160" xr:uid="{00000000-0005-0000-0000-000003020000}"/>
    <cellStyle name="Ausgabe 2 11 3 2 9 2" xfId="13056" xr:uid="{00000000-0005-0000-0000-000004020000}"/>
    <cellStyle name="Ausgabe 2 11 3 2 9 3" xfId="19586" xr:uid="{00000000-0005-0000-0000-000005020000}"/>
    <cellStyle name="Ausgabe 2 11 3 2 9 4" xfId="26071" xr:uid="{00000000-0005-0000-0000-000006020000}"/>
    <cellStyle name="Ausgabe 2 11 3 3" xfId="1376" xr:uid="{00000000-0005-0000-0000-000007020000}"/>
    <cellStyle name="Ausgabe 2 11 3 3 2" xfId="8381" xr:uid="{00000000-0005-0000-0000-000008020000}"/>
    <cellStyle name="Ausgabe 2 11 3 3 3" xfId="14911" xr:uid="{00000000-0005-0000-0000-000009020000}"/>
    <cellStyle name="Ausgabe 2 11 3 3 4" xfId="21396" xr:uid="{00000000-0005-0000-0000-00000A020000}"/>
    <cellStyle name="Ausgabe 2 11 3 4" xfId="2066" xr:uid="{00000000-0005-0000-0000-00000B020000}"/>
    <cellStyle name="Ausgabe 2 11 3 4 2" xfId="9071" xr:uid="{00000000-0005-0000-0000-00000C020000}"/>
    <cellStyle name="Ausgabe 2 11 3 4 3" xfId="15601" xr:uid="{00000000-0005-0000-0000-00000D020000}"/>
    <cellStyle name="Ausgabe 2 11 3 4 4" xfId="22086" xr:uid="{00000000-0005-0000-0000-00000E020000}"/>
    <cellStyle name="Ausgabe 2 11 3 5" xfId="2756" xr:uid="{00000000-0005-0000-0000-00000F020000}"/>
    <cellStyle name="Ausgabe 2 11 3 5 2" xfId="9758" xr:uid="{00000000-0005-0000-0000-000010020000}"/>
    <cellStyle name="Ausgabe 2 11 3 5 3" xfId="16288" xr:uid="{00000000-0005-0000-0000-000011020000}"/>
    <cellStyle name="Ausgabe 2 11 3 5 4" xfId="22773" xr:uid="{00000000-0005-0000-0000-000012020000}"/>
    <cellStyle name="Ausgabe 2 11 3 6" xfId="3446" xr:uid="{00000000-0005-0000-0000-000013020000}"/>
    <cellStyle name="Ausgabe 2 11 3 6 2" xfId="10445" xr:uid="{00000000-0005-0000-0000-000014020000}"/>
    <cellStyle name="Ausgabe 2 11 3 6 3" xfId="16975" xr:uid="{00000000-0005-0000-0000-000015020000}"/>
    <cellStyle name="Ausgabe 2 11 3 6 4" xfId="23460" xr:uid="{00000000-0005-0000-0000-000016020000}"/>
    <cellStyle name="Ausgabe 2 11 3 7" xfId="4136" xr:uid="{00000000-0005-0000-0000-000017020000}"/>
    <cellStyle name="Ausgabe 2 11 3 7 2" xfId="11130" xr:uid="{00000000-0005-0000-0000-000018020000}"/>
    <cellStyle name="Ausgabe 2 11 3 7 3" xfId="17660" xr:uid="{00000000-0005-0000-0000-000019020000}"/>
    <cellStyle name="Ausgabe 2 11 3 7 4" xfId="24145" xr:uid="{00000000-0005-0000-0000-00001A020000}"/>
    <cellStyle name="Ausgabe 2 11 3 8" xfId="1204" xr:uid="{00000000-0005-0000-0000-00001B020000}"/>
    <cellStyle name="Ausgabe 2 11 3 8 2" xfId="8211" xr:uid="{00000000-0005-0000-0000-00001C020000}"/>
    <cellStyle name="Ausgabe 2 11 3 8 3" xfId="14741" xr:uid="{00000000-0005-0000-0000-00001D020000}"/>
    <cellStyle name="Ausgabe 2 11 3 8 4" xfId="21226" xr:uid="{00000000-0005-0000-0000-00001E020000}"/>
    <cellStyle name="Ausgabe 2 11 3 9" xfId="5929" xr:uid="{00000000-0005-0000-0000-00001F020000}"/>
    <cellStyle name="Ausgabe 2 11 3 9 2" xfId="12825" xr:uid="{00000000-0005-0000-0000-000020020000}"/>
    <cellStyle name="Ausgabe 2 11 3 9 3" xfId="19355" xr:uid="{00000000-0005-0000-0000-000021020000}"/>
    <cellStyle name="Ausgabe 2 11 3 9 4" xfId="25840" xr:uid="{00000000-0005-0000-0000-000022020000}"/>
    <cellStyle name="Ausgabe 2 11 4" xfId="1170" xr:uid="{00000000-0005-0000-0000-000023020000}"/>
    <cellStyle name="Ausgabe 2 11 4 2" xfId="8177" xr:uid="{00000000-0005-0000-0000-000024020000}"/>
    <cellStyle name="Ausgabe 2 11 4 3" xfId="14707" xr:uid="{00000000-0005-0000-0000-000025020000}"/>
    <cellStyle name="Ausgabe 2 11 4 4" xfId="21192" xr:uid="{00000000-0005-0000-0000-000026020000}"/>
    <cellStyle name="Ausgabe 2 11 5" xfId="1860" xr:uid="{00000000-0005-0000-0000-000027020000}"/>
    <cellStyle name="Ausgabe 2 11 5 2" xfId="8865" xr:uid="{00000000-0005-0000-0000-000028020000}"/>
    <cellStyle name="Ausgabe 2 11 5 3" xfId="15395" xr:uid="{00000000-0005-0000-0000-000029020000}"/>
    <cellStyle name="Ausgabe 2 11 5 4" xfId="21880" xr:uid="{00000000-0005-0000-0000-00002A020000}"/>
    <cellStyle name="Ausgabe 2 11 6" xfId="2548" xr:uid="{00000000-0005-0000-0000-00002B020000}"/>
    <cellStyle name="Ausgabe 2 11 6 2" xfId="9553" xr:uid="{00000000-0005-0000-0000-00002C020000}"/>
    <cellStyle name="Ausgabe 2 11 6 3" xfId="16083" xr:uid="{00000000-0005-0000-0000-00002D020000}"/>
    <cellStyle name="Ausgabe 2 11 6 4" xfId="22568" xr:uid="{00000000-0005-0000-0000-00002E020000}"/>
    <cellStyle name="Ausgabe 2 11 7" xfId="3238" xr:uid="{00000000-0005-0000-0000-00002F020000}"/>
    <cellStyle name="Ausgabe 2 11 7 2" xfId="10240" xr:uid="{00000000-0005-0000-0000-000030020000}"/>
    <cellStyle name="Ausgabe 2 11 7 3" xfId="16770" xr:uid="{00000000-0005-0000-0000-000031020000}"/>
    <cellStyle name="Ausgabe 2 11 7 4" xfId="23255" xr:uid="{00000000-0005-0000-0000-000032020000}"/>
    <cellStyle name="Ausgabe 2 11 8" xfId="3930" xr:uid="{00000000-0005-0000-0000-000033020000}"/>
    <cellStyle name="Ausgabe 2 11 8 2" xfId="10929" xr:uid="{00000000-0005-0000-0000-000034020000}"/>
    <cellStyle name="Ausgabe 2 11 8 3" xfId="17459" xr:uid="{00000000-0005-0000-0000-000035020000}"/>
    <cellStyle name="Ausgabe 2 11 8 4" xfId="23944" xr:uid="{00000000-0005-0000-0000-000036020000}"/>
    <cellStyle name="Ausgabe 2 11 9" xfId="4618" xr:uid="{00000000-0005-0000-0000-000037020000}"/>
    <cellStyle name="Ausgabe 2 11 9 2" xfId="11612" xr:uid="{00000000-0005-0000-0000-000038020000}"/>
    <cellStyle name="Ausgabe 2 11 9 3" xfId="18142" xr:uid="{00000000-0005-0000-0000-000039020000}"/>
    <cellStyle name="Ausgabe 2 11 9 4" xfId="24627" xr:uid="{00000000-0005-0000-0000-00003A020000}"/>
    <cellStyle name="Ausgabe 2 12" xfId="322" xr:uid="{00000000-0005-0000-0000-00003B020000}"/>
    <cellStyle name="Ausgabe 2 12 10" xfId="4778" xr:uid="{00000000-0005-0000-0000-00003C020000}"/>
    <cellStyle name="Ausgabe 2 12 10 2" xfId="11742" xr:uid="{00000000-0005-0000-0000-00003D020000}"/>
    <cellStyle name="Ausgabe 2 12 10 3" xfId="18272" xr:uid="{00000000-0005-0000-0000-00003E020000}"/>
    <cellStyle name="Ausgabe 2 12 10 4" xfId="24757" xr:uid="{00000000-0005-0000-0000-00003F020000}"/>
    <cellStyle name="Ausgabe 2 12 11" xfId="5755" xr:uid="{00000000-0005-0000-0000-000040020000}"/>
    <cellStyle name="Ausgabe 2 12 11 2" xfId="12679" xr:uid="{00000000-0005-0000-0000-000041020000}"/>
    <cellStyle name="Ausgabe 2 12 11 3" xfId="19209" xr:uid="{00000000-0005-0000-0000-000042020000}"/>
    <cellStyle name="Ausgabe 2 12 11 4" xfId="25694" xr:uid="{00000000-0005-0000-0000-000043020000}"/>
    <cellStyle name="Ausgabe 2 12 12" xfId="6942" xr:uid="{00000000-0005-0000-0000-000044020000}"/>
    <cellStyle name="Ausgabe 2 12 12 2" xfId="13551" xr:uid="{00000000-0005-0000-0000-000045020000}"/>
    <cellStyle name="Ausgabe 2 12 12 3" xfId="20081" xr:uid="{00000000-0005-0000-0000-000046020000}"/>
    <cellStyle name="Ausgabe 2 12 12 4" xfId="26566" xr:uid="{00000000-0005-0000-0000-000047020000}"/>
    <cellStyle name="Ausgabe 2 12 13" xfId="7374" xr:uid="{00000000-0005-0000-0000-000048020000}"/>
    <cellStyle name="Ausgabe 2 12 13 2" xfId="13904" xr:uid="{00000000-0005-0000-0000-000049020000}"/>
    <cellStyle name="Ausgabe 2 12 13 3" xfId="20391" xr:uid="{00000000-0005-0000-0000-00004A020000}"/>
    <cellStyle name="Ausgabe 2 12 14" xfId="7225" xr:uid="{00000000-0005-0000-0000-00004B020000}"/>
    <cellStyle name="Ausgabe 2 12 15" xfId="20088" xr:uid="{00000000-0005-0000-0000-00004C020000}"/>
    <cellStyle name="Ausgabe 2 12 2" xfId="488" xr:uid="{00000000-0005-0000-0000-00004D020000}"/>
    <cellStyle name="Ausgabe 2 12 2 10" xfId="6718" xr:uid="{00000000-0005-0000-0000-00004E020000}"/>
    <cellStyle name="Ausgabe 2 12 2 10 2" xfId="13419" xr:uid="{00000000-0005-0000-0000-00004F020000}"/>
    <cellStyle name="Ausgabe 2 12 2 10 3" xfId="19949" xr:uid="{00000000-0005-0000-0000-000050020000}"/>
    <cellStyle name="Ausgabe 2 12 2 10 4" xfId="26434" xr:uid="{00000000-0005-0000-0000-000051020000}"/>
    <cellStyle name="Ausgabe 2 12 2 11" xfId="7500" xr:uid="{00000000-0005-0000-0000-000052020000}"/>
    <cellStyle name="Ausgabe 2 12 2 11 2" xfId="14030" xr:uid="{00000000-0005-0000-0000-000053020000}"/>
    <cellStyle name="Ausgabe 2 12 2 11 3" xfId="20515" xr:uid="{00000000-0005-0000-0000-000054020000}"/>
    <cellStyle name="Ausgabe 2 12 2 12" xfId="6828" xr:uid="{00000000-0005-0000-0000-000055020000}"/>
    <cellStyle name="Ausgabe 2 12 2 13" xfId="6500" xr:uid="{00000000-0005-0000-0000-000056020000}"/>
    <cellStyle name="Ausgabe 2 12 2 14" xfId="20126" xr:uid="{00000000-0005-0000-0000-000057020000}"/>
    <cellStyle name="Ausgabe 2 12 2 2" xfId="723" xr:uid="{00000000-0005-0000-0000-000058020000}"/>
    <cellStyle name="Ausgabe 2 12 2 2 10" xfId="6568" xr:uid="{00000000-0005-0000-0000-000059020000}"/>
    <cellStyle name="Ausgabe 2 12 2 2 10 2" xfId="13365" xr:uid="{00000000-0005-0000-0000-00005A020000}"/>
    <cellStyle name="Ausgabe 2 12 2 2 10 3" xfId="19895" xr:uid="{00000000-0005-0000-0000-00005B020000}"/>
    <cellStyle name="Ausgabe 2 12 2 2 10 4" xfId="26380" xr:uid="{00000000-0005-0000-0000-00005C020000}"/>
    <cellStyle name="Ausgabe 2 12 2 2 11" xfId="7735" xr:uid="{00000000-0005-0000-0000-00005D020000}"/>
    <cellStyle name="Ausgabe 2 12 2 2 11 2" xfId="14265" xr:uid="{00000000-0005-0000-0000-00005E020000}"/>
    <cellStyle name="Ausgabe 2 12 2 2 11 3" xfId="20750" xr:uid="{00000000-0005-0000-0000-00005F020000}"/>
    <cellStyle name="Ausgabe 2 12 2 2 12" xfId="13593" xr:uid="{00000000-0005-0000-0000-000060020000}"/>
    <cellStyle name="Ausgabe 2 12 2 2 13" xfId="20238" xr:uid="{00000000-0005-0000-0000-000061020000}"/>
    <cellStyle name="Ausgabe 2 12 2 2 2" xfId="1601" xr:uid="{00000000-0005-0000-0000-000062020000}"/>
    <cellStyle name="Ausgabe 2 12 2 2 2 2" xfId="8606" xr:uid="{00000000-0005-0000-0000-000063020000}"/>
    <cellStyle name="Ausgabe 2 12 2 2 2 3" xfId="15136" xr:uid="{00000000-0005-0000-0000-000064020000}"/>
    <cellStyle name="Ausgabe 2 12 2 2 2 4" xfId="21621" xr:uid="{00000000-0005-0000-0000-000065020000}"/>
    <cellStyle name="Ausgabe 2 12 2 2 3" xfId="2291" xr:uid="{00000000-0005-0000-0000-000066020000}"/>
    <cellStyle name="Ausgabe 2 12 2 2 3 2" xfId="9296" xr:uid="{00000000-0005-0000-0000-000067020000}"/>
    <cellStyle name="Ausgabe 2 12 2 2 3 3" xfId="15826" xr:uid="{00000000-0005-0000-0000-000068020000}"/>
    <cellStyle name="Ausgabe 2 12 2 2 3 4" xfId="22311" xr:uid="{00000000-0005-0000-0000-000069020000}"/>
    <cellStyle name="Ausgabe 2 12 2 2 4" xfId="2981" xr:uid="{00000000-0005-0000-0000-00006A020000}"/>
    <cellStyle name="Ausgabe 2 12 2 2 4 2" xfId="9983" xr:uid="{00000000-0005-0000-0000-00006B020000}"/>
    <cellStyle name="Ausgabe 2 12 2 2 4 3" xfId="16513" xr:uid="{00000000-0005-0000-0000-00006C020000}"/>
    <cellStyle name="Ausgabe 2 12 2 2 4 4" xfId="22998" xr:uid="{00000000-0005-0000-0000-00006D020000}"/>
    <cellStyle name="Ausgabe 2 12 2 2 5" xfId="3671" xr:uid="{00000000-0005-0000-0000-00006E020000}"/>
    <cellStyle name="Ausgabe 2 12 2 2 5 2" xfId="10670" xr:uid="{00000000-0005-0000-0000-00006F020000}"/>
    <cellStyle name="Ausgabe 2 12 2 2 5 3" xfId="17200" xr:uid="{00000000-0005-0000-0000-000070020000}"/>
    <cellStyle name="Ausgabe 2 12 2 2 5 4" xfId="23685" xr:uid="{00000000-0005-0000-0000-000071020000}"/>
    <cellStyle name="Ausgabe 2 12 2 2 6" xfId="4361" xr:uid="{00000000-0005-0000-0000-000072020000}"/>
    <cellStyle name="Ausgabe 2 12 2 2 6 2" xfId="11355" xr:uid="{00000000-0005-0000-0000-000073020000}"/>
    <cellStyle name="Ausgabe 2 12 2 2 6 3" xfId="17885" xr:uid="{00000000-0005-0000-0000-000074020000}"/>
    <cellStyle name="Ausgabe 2 12 2 2 6 4" xfId="24370" xr:uid="{00000000-0005-0000-0000-000075020000}"/>
    <cellStyle name="Ausgabe 2 12 2 2 7" xfId="5014" xr:uid="{00000000-0005-0000-0000-000076020000}"/>
    <cellStyle name="Ausgabe 2 12 2 2 7 2" xfId="11938" xr:uid="{00000000-0005-0000-0000-000077020000}"/>
    <cellStyle name="Ausgabe 2 12 2 2 7 3" xfId="18468" xr:uid="{00000000-0005-0000-0000-000078020000}"/>
    <cellStyle name="Ausgabe 2 12 2 2 7 4" xfId="24953" xr:uid="{00000000-0005-0000-0000-000079020000}"/>
    <cellStyle name="Ausgabe 2 12 2 2 8" xfId="5472" xr:uid="{00000000-0005-0000-0000-00007A020000}"/>
    <cellStyle name="Ausgabe 2 12 2 2 8 2" xfId="12396" xr:uid="{00000000-0005-0000-0000-00007B020000}"/>
    <cellStyle name="Ausgabe 2 12 2 2 8 3" xfId="18926" xr:uid="{00000000-0005-0000-0000-00007C020000}"/>
    <cellStyle name="Ausgabe 2 12 2 2 8 4" xfId="25411" xr:uid="{00000000-0005-0000-0000-00007D020000}"/>
    <cellStyle name="Ausgabe 2 12 2 2 9" xfId="6154" xr:uid="{00000000-0005-0000-0000-00007E020000}"/>
    <cellStyle name="Ausgabe 2 12 2 2 9 2" xfId="13050" xr:uid="{00000000-0005-0000-0000-00007F020000}"/>
    <cellStyle name="Ausgabe 2 12 2 2 9 3" xfId="19580" xr:uid="{00000000-0005-0000-0000-000080020000}"/>
    <cellStyle name="Ausgabe 2 12 2 2 9 4" xfId="26065" xr:uid="{00000000-0005-0000-0000-000081020000}"/>
    <cellStyle name="Ausgabe 2 12 2 3" xfId="1366" xr:uid="{00000000-0005-0000-0000-000082020000}"/>
    <cellStyle name="Ausgabe 2 12 2 3 2" xfId="8371" xr:uid="{00000000-0005-0000-0000-000083020000}"/>
    <cellStyle name="Ausgabe 2 12 2 3 3" xfId="14901" xr:uid="{00000000-0005-0000-0000-000084020000}"/>
    <cellStyle name="Ausgabe 2 12 2 3 4" xfId="21386" xr:uid="{00000000-0005-0000-0000-000085020000}"/>
    <cellStyle name="Ausgabe 2 12 2 4" xfId="2056" xr:uid="{00000000-0005-0000-0000-000086020000}"/>
    <cellStyle name="Ausgabe 2 12 2 4 2" xfId="9061" xr:uid="{00000000-0005-0000-0000-000087020000}"/>
    <cellStyle name="Ausgabe 2 12 2 4 3" xfId="15591" xr:uid="{00000000-0005-0000-0000-000088020000}"/>
    <cellStyle name="Ausgabe 2 12 2 4 4" xfId="22076" xr:uid="{00000000-0005-0000-0000-000089020000}"/>
    <cellStyle name="Ausgabe 2 12 2 5" xfId="2746" xr:uid="{00000000-0005-0000-0000-00008A020000}"/>
    <cellStyle name="Ausgabe 2 12 2 5 2" xfId="9748" xr:uid="{00000000-0005-0000-0000-00008B020000}"/>
    <cellStyle name="Ausgabe 2 12 2 5 3" xfId="16278" xr:uid="{00000000-0005-0000-0000-00008C020000}"/>
    <cellStyle name="Ausgabe 2 12 2 5 4" xfId="22763" xr:uid="{00000000-0005-0000-0000-00008D020000}"/>
    <cellStyle name="Ausgabe 2 12 2 6" xfId="3436" xr:uid="{00000000-0005-0000-0000-00008E020000}"/>
    <cellStyle name="Ausgabe 2 12 2 6 2" xfId="10435" xr:uid="{00000000-0005-0000-0000-00008F020000}"/>
    <cellStyle name="Ausgabe 2 12 2 6 3" xfId="16965" xr:uid="{00000000-0005-0000-0000-000090020000}"/>
    <cellStyle name="Ausgabe 2 12 2 6 4" xfId="23450" xr:uid="{00000000-0005-0000-0000-000091020000}"/>
    <cellStyle name="Ausgabe 2 12 2 7" xfId="4126" xr:uid="{00000000-0005-0000-0000-000092020000}"/>
    <cellStyle name="Ausgabe 2 12 2 7 2" xfId="11120" xr:uid="{00000000-0005-0000-0000-000093020000}"/>
    <cellStyle name="Ausgabe 2 12 2 7 3" xfId="17650" xr:uid="{00000000-0005-0000-0000-000094020000}"/>
    <cellStyle name="Ausgabe 2 12 2 7 4" xfId="24135" xr:uid="{00000000-0005-0000-0000-000095020000}"/>
    <cellStyle name="Ausgabe 2 12 2 8" xfId="3977" xr:uid="{00000000-0005-0000-0000-000096020000}"/>
    <cellStyle name="Ausgabe 2 12 2 8 2" xfId="10975" xr:uid="{00000000-0005-0000-0000-000097020000}"/>
    <cellStyle name="Ausgabe 2 12 2 8 3" xfId="17505" xr:uid="{00000000-0005-0000-0000-000098020000}"/>
    <cellStyle name="Ausgabe 2 12 2 8 4" xfId="23990" xr:uid="{00000000-0005-0000-0000-000099020000}"/>
    <cellStyle name="Ausgabe 2 12 2 9" xfId="5919" xr:uid="{00000000-0005-0000-0000-00009A020000}"/>
    <cellStyle name="Ausgabe 2 12 2 9 2" xfId="12815" xr:uid="{00000000-0005-0000-0000-00009B020000}"/>
    <cellStyle name="Ausgabe 2 12 2 9 3" xfId="19345" xr:uid="{00000000-0005-0000-0000-00009C020000}"/>
    <cellStyle name="Ausgabe 2 12 2 9 4" xfId="25830" xr:uid="{00000000-0005-0000-0000-00009D020000}"/>
    <cellStyle name="Ausgabe 2 12 3" xfId="499" xr:uid="{00000000-0005-0000-0000-00009E020000}"/>
    <cellStyle name="Ausgabe 2 12 3 10" xfId="6787" xr:uid="{00000000-0005-0000-0000-00009F020000}"/>
    <cellStyle name="Ausgabe 2 12 3 10 2" xfId="13463" xr:uid="{00000000-0005-0000-0000-0000A0020000}"/>
    <cellStyle name="Ausgabe 2 12 3 10 3" xfId="19993" xr:uid="{00000000-0005-0000-0000-0000A1020000}"/>
    <cellStyle name="Ausgabe 2 12 3 10 4" xfId="26478" xr:uid="{00000000-0005-0000-0000-0000A2020000}"/>
    <cellStyle name="Ausgabe 2 12 3 11" xfId="7511" xr:uid="{00000000-0005-0000-0000-0000A3020000}"/>
    <cellStyle name="Ausgabe 2 12 3 11 2" xfId="14041" xr:uid="{00000000-0005-0000-0000-0000A4020000}"/>
    <cellStyle name="Ausgabe 2 12 3 11 3" xfId="20526" xr:uid="{00000000-0005-0000-0000-0000A5020000}"/>
    <cellStyle name="Ausgabe 2 12 3 12" xfId="5792" xr:uid="{00000000-0005-0000-0000-0000A6020000}"/>
    <cellStyle name="Ausgabe 2 12 3 13" xfId="6414" xr:uid="{00000000-0005-0000-0000-0000A7020000}"/>
    <cellStyle name="Ausgabe 2 12 3 14" xfId="20141" xr:uid="{00000000-0005-0000-0000-0000A8020000}"/>
    <cellStyle name="Ausgabe 2 12 3 2" xfId="730" xr:uid="{00000000-0005-0000-0000-0000A9020000}"/>
    <cellStyle name="Ausgabe 2 12 3 2 10" xfId="6561" xr:uid="{00000000-0005-0000-0000-0000AA020000}"/>
    <cellStyle name="Ausgabe 2 12 3 2 10 2" xfId="13361" xr:uid="{00000000-0005-0000-0000-0000AB020000}"/>
    <cellStyle name="Ausgabe 2 12 3 2 10 3" xfId="19891" xr:uid="{00000000-0005-0000-0000-0000AC020000}"/>
    <cellStyle name="Ausgabe 2 12 3 2 10 4" xfId="26376" xr:uid="{00000000-0005-0000-0000-0000AD020000}"/>
    <cellStyle name="Ausgabe 2 12 3 2 11" xfId="7742" xr:uid="{00000000-0005-0000-0000-0000AE020000}"/>
    <cellStyle name="Ausgabe 2 12 3 2 11 2" xfId="14272" xr:uid="{00000000-0005-0000-0000-0000AF020000}"/>
    <cellStyle name="Ausgabe 2 12 3 2 11 3" xfId="20757" xr:uid="{00000000-0005-0000-0000-0000B0020000}"/>
    <cellStyle name="Ausgabe 2 12 3 2 12" xfId="13600" xr:uid="{00000000-0005-0000-0000-0000B1020000}"/>
    <cellStyle name="Ausgabe 2 12 3 2 13" xfId="20245" xr:uid="{00000000-0005-0000-0000-0000B2020000}"/>
    <cellStyle name="Ausgabe 2 12 3 2 2" xfId="1608" xr:uid="{00000000-0005-0000-0000-0000B3020000}"/>
    <cellStyle name="Ausgabe 2 12 3 2 2 2" xfId="8613" xr:uid="{00000000-0005-0000-0000-0000B4020000}"/>
    <cellStyle name="Ausgabe 2 12 3 2 2 3" xfId="15143" xr:uid="{00000000-0005-0000-0000-0000B5020000}"/>
    <cellStyle name="Ausgabe 2 12 3 2 2 4" xfId="21628" xr:uid="{00000000-0005-0000-0000-0000B6020000}"/>
    <cellStyle name="Ausgabe 2 12 3 2 3" xfId="2298" xr:uid="{00000000-0005-0000-0000-0000B7020000}"/>
    <cellStyle name="Ausgabe 2 12 3 2 3 2" xfId="9303" xr:uid="{00000000-0005-0000-0000-0000B8020000}"/>
    <cellStyle name="Ausgabe 2 12 3 2 3 3" xfId="15833" xr:uid="{00000000-0005-0000-0000-0000B9020000}"/>
    <cellStyle name="Ausgabe 2 12 3 2 3 4" xfId="22318" xr:uid="{00000000-0005-0000-0000-0000BA020000}"/>
    <cellStyle name="Ausgabe 2 12 3 2 4" xfId="2988" xr:uid="{00000000-0005-0000-0000-0000BB020000}"/>
    <cellStyle name="Ausgabe 2 12 3 2 4 2" xfId="9990" xr:uid="{00000000-0005-0000-0000-0000BC020000}"/>
    <cellStyle name="Ausgabe 2 12 3 2 4 3" xfId="16520" xr:uid="{00000000-0005-0000-0000-0000BD020000}"/>
    <cellStyle name="Ausgabe 2 12 3 2 4 4" xfId="23005" xr:uid="{00000000-0005-0000-0000-0000BE020000}"/>
    <cellStyle name="Ausgabe 2 12 3 2 5" xfId="3678" xr:uid="{00000000-0005-0000-0000-0000BF020000}"/>
    <cellStyle name="Ausgabe 2 12 3 2 5 2" xfId="10677" xr:uid="{00000000-0005-0000-0000-0000C0020000}"/>
    <cellStyle name="Ausgabe 2 12 3 2 5 3" xfId="17207" xr:uid="{00000000-0005-0000-0000-0000C1020000}"/>
    <cellStyle name="Ausgabe 2 12 3 2 5 4" xfId="23692" xr:uid="{00000000-0005-0000-0000-0000C2020000}"/>
    <cellStyle name="Ausgabe 2 12 3 2 6" xfId="4368" xr:uid="{00000000-0005-0000-0000-0000C3020000}"/>
    <cellStyle name="Ausgabe 2 12 3 2 6 2" xfId="11362" xr:uid="{00000000-0005-0000-0000-0000C4020000}"/>
    <cellStyle name="Ausgabe 2 12 3 2 6 3" xfId="17892" xr:uid="{00000000-0005-0000-0000-0000C5020000}"/>
    <cellStyle name="Ausgabe 2 12 3 2 6 4" xfId="24377" xr:uid="{00000000-0005-0000-0000-0000C6020000}"/>
    <cellStyle name="Ausgabe 2 12 3 2 7" xfId="5021" xr:uid="{00000000-0005-0000-0000-0000C7020000}"/>
    <cellStyle name="Ausgabe 2 12 3 2 7 2" xfId="11945" xr:uid="{00000000-0005-0000-0000-0000C8020000}"/>
    <cellStyle name="Ausgabe 2 12 3 2 7 3" xfId="18475" xr:uid="{00000000-0005-0000-0000-0000C9020000}"/>
    <cellStyle name="Ausgabe 2 12 3 2 7 4" xfId="24960" xr:uid="{00000000-0005-0000-0000-0000CA020000}"/>
    <cellStyle name="Ausgabe 2 12 3 2 8" xfId="5479" xr:uid="{00000000-0005-0000-0000-0000CB020000}"/>
    <cellStyle name="Ausgabe 2 12 3 2 8 2" xfId="12403" xr:uid="{00000000-0005-0000-0000-0000CC020000}"/>
    <cellStyle name="Ausgabe 2 12 3 2 8 3" xfId="18933" xr:uid="{00000000-0005-0000-0000-0000CD020000}"/>
    <cellStyle name="Ausgabe 2 12 3 2 8 4" xfId="25418" xr:uid="{00000000-0005-0000-0000-0000CE020000}"/>
    <cellStyle name="Ausgabe 2 12 3 2 9" xfId="6161" xr:uid="{00000000-0005-0000-0000-0000CF020000}"/>
    <cellStyle name="Ausgabe 2 12 3 2 9 2" xfId="13057" xr:uid="{00000000-0005-0000-0000-0000D0020000}"/>
    <cellStyle name="Ausgabe 2 12 3 2 9 3" xfId="19587" xr:uid="{00000000-0005-0000-0000-0000D1020000}"/>
    <cellStyle name="Ausgabe 2 12 3 2 9 4" xfId="26072" xr:uid="{00000000-0005-0000-0000-0000D2020000}"/>
    <cellStyle name="Ausgabe 2 12 3 3" xfId="1377" xr:uid="{00000000-0005-0000-0000-0000D3020000}"/>
    <cellStyle name="Ausgabe 2 12 3 3 2" xfId="8382" xr:uid="{00000000-0005-0000-0000-0000D4020000}"/>
    <cellStyle name="Ausgabe 2 12 3 3 3" xfId="14912" xr:uid="{00000000-0005-0000-0000-0000D5020000}"/>
    <cellStyle name="Ausgabe 2 12 3 3 4" xfId="21397" xr:uid="{00000000-0005-0000-0000-0000D6020000}"/>
    <cellStyle name="Ausgabe 2 12 3 4" xfId="2067" xr:uid="{00000000-0005-0000-0000-0000D7020000}"/>
    <cellStyle name="Ausgabe 2 12 3 4 2" xfId="9072" xr:uid="{00000000-0005-0000-0000-0000D8020000}"/>
    <cellStyle name="Ausgabe 2 12 3 4 3" xfId="15602" xr:uid="{00000000-0005-0000-0000-0000D9020000}"/>
    <cellStyle name="Ausgabe 2 12 3 4 4" xfId="22087" xr:uid="{00000000-0005-0000-0000-0000DA020000}"/>
    <cellStyle name="Ausgabe 2 12 3 5" xfId="2757" xr:uid="{00000000-0005-0000-0000-0000DB020000}"/>
    <cellStyle name="Ausgabe 2 12 3 5 2" xfId="9759" xr:uid="{00000000-0005-0000-0000-0000DC020000}"/>
    <cellStyle name="Ausgabe 2 12 3 5 3" xfId="16289" xr:uid="{00000000-0005-0000-0000-0000DD020000}"/>
    <cellStyle name="Ausgabe 2 12 3 5 4" xfId="22774" xr:uid="{00000000-0005-0000-0000-0000DE020000}"/>
    <cellStyle name="Ausgabe 2 12 3 6" xfId="3447" xr:uid="{00000000-0005-0000-0000-0000DF020000}"/>
    <cellStyle name="Ausgabe 2 12 3 6 2" xfId="10446" xr:uid="{00000000-0005-0000-0000-0000E0020000}"/>
    <cellStyle name="Ausgabe 2 12 3 6 3" xfId="16976" xr:uid="{00000000-0005-0000-0000-0000E1020000}"/>
    <cellStyle name="Ausgabe 2 12 3 6 4" xfId="23461" xr:uid="{00000000-0005-0000-0000-0000E2020000}"/>
    <cellStyle name="Ausgabe 2 12 3 7" xfId="4137" xr:uid="{00000000-0005-0000-0000-0000E3020000}"/>
    <cellStyle name="Ausgabe 2 12 3 7 2" xfId="11131" xr:uid="{00000000-0005-0000-0000-0000E4020000}"/>
    <cellStyle name="Ausgabe 2 12 3 7 3" xfId="17661" xr:uid="{00000000-0005-0000-0000-0000E5020000}"/>
    <cellStyle name="Ausgabe 2 12 3 7 4" xfId="24146" xr:uid="{00000000-0005-0000-0000-0000E6020000}"/>
    <cellStyle name="Ausgabe 2 12 3 8" xfId="3988" xr:uid="{00000000-0005-0000-0000-0000E7020000}"/>
    <cellStyle name="Ausgabe 2 12 3 8 2" xfId="10986" xr:uid="{00000000-0005-0000-0000-0000E8020000}"/>
    <cellStyle name="Ausgabe 2 12 3 8 3" xfId="17516" xr:uid="{00000000-0005-0000-0000-0000E9020000}"/>
    <cellStyle name="Ausgabe 2 12 3 8 4" xfId="24001" xr:uid="{00000000-0005-0000-0000-0000EA020000}"/>
    <cellStyle name="Ausgabe 2 12 3 9" xfId="5930" xr:uid="{00000000-0005-0000-0000-0000EB020000}"/>
    <cellStyle name="Ausgabe 2 12 3 9 2" xfId="12826" xr:uid="{00000000-0005-0000-0000-0000EC020000}"/>
    <cellStyle name="Ausgabe 2 12 3 9 3" xfId="19356" xr:uid="{00000000-0005-0000-0000-0000ED020000}"/>
    <cellStyle name="Ausgabe 2 12 3 9 4" xfId="25841" xr:uid="{00000000-0005-0000-0000-0000EE020000}"/>
    <cellStyle name="Ausgabe 2 12 4" xfId="1194" xr:uid="{00000000-0005-0000-0000-0000EF020000}"/>
    <cellStyle name="Ausgabe 2 12 4 2" xfId="8201" xr:uid="{00000000-0005-0000-0000-0000F0020000}"/>
    <cellStyle name="Ausgabe 2 12 4 3" xfId="14731" xr:uid="{00000000-0005-0000-0000-0000F1020000}"/>
    <cellStyle name="Ausgabe 2 12 4 4" xfId="21216" xr:uid="{00000000-0005-0000-0000-0000F2020000}"/>
    <cellStyle name="Ausgabe 2 12 5" xfId="1884" xr:uid="{00000000-0005-0000-0000-0000F3020000}"/>
    <cellStyle name="Ausgabe 2 12 5 2" xfId="8889" xr:uid="{00000000-0005-0000-0000-0000F4020000}"/>
    <cellStyle name="Ausgabe 2 12 5 3" xfId="15419" xr:uid="{00000000-0005-0000-0000-0000F5020000}"/>
    <cellStyle name="Ausgabe 2 12 5 4" xfId="21904" xr:uid="{00000000-0005-0000-0000-0000F6020000}"/>
    <cellStyle name="Ausgabe 2 12 6" xfId="2572" xr:uid="{00000000-0005-0000-0000-0000F7020000}"/>
    <cellStyle name="Ausgabe 2 12 6 2" xfId="9577" xr:uid="{00000000-0005-0000-0000-0000F8020000}"/>
    <cellStyle name="Ausgabe 2 12 6 3" xfId="16107" xr:uid="{00000000-0005-0000-0000-0000F9020000}"/>
    <cellStyle name="Ausgabe 2 12 6 4" xfId="22592" xr:uid="{00000000-0005-0000-0000-0000FA020000}"/>
    <cellStyle name="Ausgabe 2 12 7" xfId="3262" xr:uid="{00000000-0005-0000-0000-0000FB020000}"/>
    <cellStyle name="Ausgabe 2 12 7 2" xfId="10264" xr:uid="{00000000-0005-0000-0000-0000FC020000}"/>
    <cellStyle name="Ausgabe 2 12 7 3" xfId="16794" xr:uid="{00000000-0005-0000-0000-0000FD020000}"/>
    <cellStyle name="Ausgabe 2 12 7 4" xfId="23279" xr:uid="{00000000-0005-0000-0000-0000FE020000}"/>
    <cellStyle name="Ausgabe 2 12 8" xfId="3954" xr:uid="{00000000-0005-0000-0000-0000FF020000}"/>
    <cellStyle name="Ausgabe 2 12 8 2" xfId="10953" xr:uid="{00000000-0005-0000-0000-000000030000}"/>
    <cellStyle name="Ausgabe 2 12 8 3" xfId="17483" xr:uid="{00000000-0005-0000-0000-000001030000}"/>
    <cellStyle name="Ausgabe 2 12 8 4" xfId="23968" xr:uid="{00000000-0005-0000-0000-000002030000}"/>
    <cellStyle name="Ausgabe 2 12 9" xfId="4642" xr:uid="{00000000-0005-0000-0000-000003030000}"/>
    <cellStyle name="Ausgabe 2 12 9 2" xfId="11636" xr:uid="{00000000-0005-0000-0000-000004030000}"/>
    <cellStyle name="Ausgabe 2 12 9 3" xfId="18166" xr:uid="{00000000-0005-0000-0000-000005030000}"/>
    <cellStyle name="Ausgabe 2 12 9 4" xfId="24651" xr:uid="{00000000-0005-0000-0000-000006030000}"/>
    <cellStyle name="Ausgabe 2 13" xfId="248" xr:uid="{00000000-0005-0000-0000-000007030000}"/>
    <cellStyle name="Ausgabe 2 13 10" xfId="4742" xr:uid="{00000000-0005-0000-0000-000008030000}"/>
    <cellStyle name="Ausgabe 2 13 10 2" xfId="11706" xr:uid="{00000000-0005-0000-0000-000009030000}"/>
    <cellStyle name="Ausgabe 2 13 10 3" xfId="18236" xr:uid="{00000000-0005-0000-0000-00000A030000}"/>
    <cellStyle name="Ausgabe 2 13 10 4" xfId="24721" xr:uid="{00000000-0005-0000-0000-00000B030000}"/>
    <cellStyle name="Ausgabe 2 13 11" xfId="4880" xr:uid="{00000000-0005-0000-0000-00000C030000}"/>
    <cellStyle name="Ausgabe 2 13 11 2" xfId="11816" xr:uid="{00000000-0005-0000-0000-00000D030000}"/>
    <cellStyle name="Ausgabe 2 13 11 3" xfId="18346" xr:uid="{00000000-0005-0000-0000-00000E030000}"/>
    <cellStyle name="Ausgabe 2 13 11 4" xfId="24831" xr:uid="{00000000-0005-0000-0000-00000F030000}"/>
    <cellStyle name="Ausgabe 2 13 12" xfId="4697" xr:uid="{00000000-0005-0000-0000-000010030000}"/>
    <cellStyle name="Ausgabe 2 13 12 2" xfId="11678" xr:uid="{00000000-0005-0000-0000-000011030000}"/>
    <cellStyle name="Ausgabe 2 13 12 3" xfId="18208" xr:uid="{00000000-0005-0000-0000-000012030000}"/>
    <cellStyle name="Ausgabe 2 13 12 4" xfId="24693" xr:uid="{00000000-0005-0000-0000-000013030000}"/>
    <cellStyle name="Ausgabe 2 13 13" xfId="7300" xr:uid="{00000000-0005-0000-0000-000014030000}"/>
    <cellStyle name="Ausgabe 2 13 13 2" xfId="13830" xr:uid="{00000000-0005-0000-0000-000015030000}"/>
    <cellStyle name="Ausgabe 2 13 13 3" xfId="20317" xr:uid="{00000000-0005-0000-0000-000016030000}"/>
    <cellStyle name="Ausgabe 2 13 14" xfId="7192" xr:uid="{00000000-0005-0000-0000-000017030000}"/>
    <cellStyle name="Ausgabe 2 13 15" xfId="6411" xr:uid="{00000000-0005-0000-0000-000018030000}"/>
    <cellStyle name="Ausgabe 2 13 2" xfId="487" xr:uid="{00000000-0005-0000-0000-000019030000}"/>
    <cellStyle name="Ausgabe 2 13 2 10" xfId="6604" xr:uid="{00000000-0005-0000-0000-00001A030000}"/>
    <cellStyle name="Ausgabe 2 13 2 10 2" xfId="13386" xr:uid="{00000000-0005-0000-0000-00001B030000}"/>
    <cellStyle name="Ausgabe 2 13 2 10 3" xfId="19916" xr:uid="{00000000-0005-0000-0000-00001C030000}"/>
    <cellStyle name="Ausgabe 2 13 2 10 4" xfId="26401" xr:uid="{00000000-0005-0000-0000-00001D030000}"/>
    <cellStyle name="Ausgabe 2 13 2 11" xfId="7499" xr:uid="{00000000-0005-0000-0000-00001E030000}"/>
    <cellStyle name="Ausgabe 2 13 2 11 2" xfId="14029" xr:uid="{00000000-0005-0000-0000-00001F030000}"/>
    <cellStyle name="Ausgabe 2 13 2 11 3" xfId="20514" xr:uid="{00000000-0005-0000-0000-000020030000}"/>
    <cellStyle name="Ausgabe 2 13 2 12" xfId="6972" xr:uid="{00000000-0005-0000-0000-000021030000}"/>
    <cellStyle name="Ausgabe 2 13 2 13" xfId="7251" xr:uid="{00000000-0005-0000-0000-000022030000}"/>
    <cellStyle name="Ausgabe 2 13 2 14" xfId="20125" xr:uid="{00000000-0005-0000-0000-000023030000}"/>
    <cellStyle name="Ausgabe 2 13 2 2" xfId="722" xr:uid="{00000000-0005-0000-0000-000024030000}"/>
    <cellStyle name="Ausgabe 2 13 2 2 10" xfId="6754" xr:uid="{00000000-0005-0000-0000-000025030000}"/>
    <cellStyle name="Ausgabe 2 13 2 2 10 2" xfId="13443" xr:uid="{00000000-0005-0000-0000-000026030000}"/>
    <cellStyle name="Ausgabe 2 13 2 2 10 3" xfId="19973" xr:uid="{00000000-0005-0000-0000-000027030000}"/>
    <cellStyle name="Ausgabe 2 13 2 2 10 4" xfId="26458" xr:uid="{00000000-0005-0000-0000-000028030000}"/>
    <cellStyle name="Ausgabe 2 13 2 2 11" xfId="7734" xr:uid="{00000000-0005-0000-0000-000029030000}"/>
    <cellStyle name="Ausgabe 2 13 2 2 11 2" xfId="14264" xr:uid="{00000000-0005-0000-0000-00002A030000}"/>
    <cellStyle name="Ausgabe 2 13 2 2 11 3" xfId="20749" xr:uid="{00000000-0005-0000-0000-00002B030000}"/>
    <cellStyle name="Ausgabe 2 13 2 2 12" xfId="13592" xr:uid="{00000000-0005-0000-0000-00002C030000}"/>
    <cellStyle name="Ausgabe 2 13 2 2 13" xfId="20237" xr:uid="{00000000-0005-0000-0000-00002D030000}"/>
    <cellStyle name="Ausgabe 2 13 2 2 2" xfId="1600" xr:uid="{00000000-0005-0000-0000-00002E030000}"/>
    <cellStyle name="Ausgabe 2 13 2 2 2 2" xfId="8605" xr:uid="{00000000-0005-0000-0000-00002F030000}"/>
    <cellStyle name="Ausgabe 2 13 2 2 2 3" xfId="15135" xr:uid="{00000000-0005-0000-0000-000030030000}"/>
    <cellStyle name="Ausgabe 2 13 2 2 2 4" xfId="21620" xr:uid="{00000000-0005-0000-0000-000031030000}"/>
    <cellStyle name="Ausgabe 2 13 2 2 3" xfId="2290" xr:uid="{00000000-0005-0000-0000-000032030000}"/>
    <cellStyle name="Ausgabe 2 13 2 2 3 2" xfId="9295" xr:uid="{00000000-0005-0000-0000-000033030000}"/>
    <cellStyle name="Ausgabe 2 13 2 2 3 3" xfId="15825" xr:uid="{00000000-0005-0000-0000-000034030000}"/>
    <cellStyle name="Ausgabe 2 13 2 2 3 4" xfId="22310" xr:uid="{00000000-0005-0000-0000-000035030000}"/>
    <cellStyle name="Ausgabe 2 13 2 2 4" xfId="2980" xr:uid="{00000000-0005-0000-0000-000036030000}"/>
    <cellStyle name="Ausgabe 2 13 2 2 4 2" xfId="9982" xr:uid="{00000000-0005-0000-0000-000037030000}"/>
    <cellStyle name="Ausgabe 2 13 2 2 4 3" xfId="16512" xr:uid="{00000000-0005-0000-0000-000038030000}"/>
    <cellStyle name="Ausgabe 2 13 2 2 4 4" xfId="22997" xr:uid="{00000000-0005-0000-0000-000039030000}"/>
    <cellStyle name="Ausgabe 2 13 2 2 5" xfId="3670" xr:uid="{00000000-0005-0000-0000-00003A030000}"/>
    <cellStyle name="Ausgabe 2 13 2 2 5 2" xfId="10669" xr:uid="{00000000-0005-0000-0000-00003B030000}"/>
    <cellStyle name="Ausgabe 2 13 2 2 5 3" xfId="17199" xr:uid="{00000000-0005-0000-0000-00003C030000}"/>
    <cellStyle name="Ausgabe 2 13 2 2 5 4" xfId="23684" xr:uid="{00000000-0005-0000-0000-00003D030000}"/>
    <cellStyle name="Ausgabe 2 13 2 2 6" xfId="4360" xr:uid="{00000000-0005-0000-0000-00003E030000}"/>
    <cellStyle name="Ausgabe 2 13 2 2 6 2" xfId="11354" xr:uid="{00000000-0005-0000-0000-00003F030000}"/>
    <cellStyle name="Ausgabe 2 13 2 2 6 3" xfId="17884" xr:uid="{00000000-0005-0000-0000-000040030000}"/>
    <cellStyle name="Ausgabe 2 13 2 2 6 4" xfId="24369" xr:uid="{00000000-0005-0000-0000-000041030000}"/>
    <cellStyle name="Ausgabe 2 13 2 2 7" xfId="5013" xr:uid="{00000000-0005-0000-0000-000042030000}"/>
    <cellStyle name="Ausgabe 2 13 2 2 7 2" xfId="11937" xr:uid="{00000000-0005-0000-0000-000043030000}"/>
    <cellStyle name="Ausgabe 2 13 2 2 7 3" xfId="18467" xr:uid="{00000000-0005-0000-0000-000044030000}"/>
    <cellStyle name="Ausgabe 2 13 2 2 7 4" xfId="24952" xr:uid="{00000000-0005-0000-0000-000045030000}"/>
    <cellStyle name="Ausgabe 2 13 2 2 8" xfId="5471" xr:uid="{00000000-0005-0000-0000-000046030000}"/>
    <cellStyle name="Ausgabe 2 13 2 2 8 2" xfId="12395" xr:uid="{00000000-0005-0000-0000-000047030000}"/>
    <cellStyle name="Ausgabe 2 13 2 2 8 3" xfId="18925" xr:uid="{00000000-0005-0000-0000-000048030000}"/>
    <cellStyle name="Ausgabe 2 13 2 2 8 4" xfId="25410" xr:uid="{00000000-0005-0000-0000-000049030000}"/>
    <cellStyle name="Ausgabe 2 13 2 2 9" xfId="6153" xr:uid="{00000000-0005-0000-0000-00004A030000}"/>
    <cellStyle name="Ausgabe 2 13 2 2 9 2" xfId="13049" xr:uid="{00000000-0005-0000-0000-00004B030000}"/>
    <cellStyle name="Ausgabe 2 13 2 2 9 3" xfId="19579" xr:uid="{00000000-0005-0000-0000-00004C030000}"/>
    <cellStyle name="Ausgabe 2 13 2 2 9 4" xfId="26064" xr:uid="{00000000-0005-0000-0000-00004D030000}"/>
    <cellStyle name="Ausgabe 2 13 2 3" xfId="1365" xr:uid="{00000000-0005-0000-0000-00004E030000}"/>
    <cellStyle name="Ausgabe 2 13 2 3 2" xfId="8370" xr:uid="{00000000-0005-0000-0000-00004F030000}"/>
    <cellStyle name="Ausgabe 2 13 2 3 3" xfId="14900" xr:uid="{00000000-0005-0000-0000-000050030000}"/>
    <cellStyle name="Ausgabe 2 13 2 3 4" xfId="21385" xr:uid="{00000000-0005-0000-0000-000051030000}"/>
    <cellStyle name="Ausgabe 2 13 2 4" xfId="2055" xr:uid="{00000000-0005-0000-0000-000052030000}"/>
    <cellStyle name="Ausgabe 2 13 2 4 2" xfId="9060" xr:uid="{00000000-0005-0000-0000-000053030000}"/>
    <cellStyle name="Ausgabe 2 13 2 4 3" xfId="15590" xr:uid="{00000000-0005-0000-0000-000054030000}"/>
    <cellStyle name="Ausgabe 2 13 2 4 4" xfId="22075" xr:uid="{00000000-0005-0000-0000-000055030000}"/>
    <cellStyle name="Ausgabe 2 13 2 5" xfId="2745" xr:uid="{00000000-0005-0000-0000-000056030000}"/>
    <cellStyle name="Ausgabe 2 13 2 5 2" xfId="9747" xr:uid="{00000000-0005-0000-0000-000057030000}"/>
    <cellStyle name="Ausgabe 2 13 2 5 3" xfId="16277" xr:uid="{00000000-0005-0000-0000-000058030000}"/>
    <cellStyle name="Ausgabe 2 13 2 5 4" xfId="22762" xr:uid="{00000000-0005-0000-0000-000059030000}"/>
    <cellStyle name="Ausgabe 2 13 2 6" xfId="3435" xr:uid="{00000000-0005-0000-0000-00005A030000}"/>
    <cellStyle name="Ausgabe 2 13 2 6 2" xfId="10434" xr:uid="{00000000-0005-0000-0000-00005B030000}"/>
    <cellStyle name="Ausgabe 2 13 2 6 3" xfId="16964" xr:uid="{00000000-0005-0000-0000-00005C030000}"/>
    <cellStyle name="Ausgabe 2 13 2 6 4" xfId="23449" xr:uid="{00000000-0005-0000-0000-00005D030000}"/>
    <cellStyle name="Ausgabe 2 13 2 7" xfId="4125" xr:uid="{00000000-0005-0000-0000-00005E030000}"/>
    <cellStyle name="Ausgabe 2 13 2 7 2" xfId="11119" xr:uid="{00000000-0005-0000-0000-00005F030000}"/>
    <cellStyle name="Ausgabe 2 13 2 7 3" xfId="17649" xr:uid="{00000000-0005-0000-0000-000060030000}"/>
    <cellStyle name="Ausgabe 2 13 2 7 4" xfId="24134" xr:uid="{00000000-0005-0000-0000-000061030000}"/>
    <cellStyle name="Ausgabe 2 13 2 8" xfId="4652" xr:uid="{00000000-0005-0000-0000-000062030000}"/>
    <cellStyle name="Ausgabe 2 13 2 8 2" xfId="11645" xr:uid="{00000000-0005-0000-0000-000063030000}"/>
    <cellStyle name="Ausgabe 2 13 2 8 3" xfId="18175" xr:uid="{00000000-0005-0000-0000-000064030000}"/>
    <cellStyle name="Ausgabe 2 13 2 8 4" xfId="24660" xr:uid="{00000000-0005-0000-0000-000065030000}"/>
    <cellStyle name="Ausgabe 2 13 2 9" xfId="5918" xr:uid="{00000000-0005-0000-0000-000066030000}"/>
    <cellStyle name="Ausgabe 2 13 2 9 2" xfId="12814" xr:uid="{00000000-0005-0000-0000-000067030000}"/>
    <cellStyle name="Ausgabe 2 13 2 9 3" xfId="19344" xr:uid="{00000000-0005-0000-0000-000068030000}"/>
    <cellStyle name="Ausgabe 2 13 2 9 4" xfId="25829" xr:uid="{00000000-0005-0000-0000-000069030000}"/>
    <cellStyle name="Ausgabe 2 13 3" xfId="500" xr:uid="{00000000-0005-0000-0000-00006A030000}"/>
    <cellStyle name="Ausgabe 2 13 3 10" xfId="6924" xr:uid="{00000000-0005-0000-0000-00006B030000}"/>
    <cellStyle name="Ausgabe 2 13 3 10 2" xfId="13540" xr:uid="{00000000-0005-0000-0000-00006C030000}"/>
    <cellStyle name="Ausgabe 2 13 3 10 3" xfId="20070" xr:uid="{00000000-0005-0000-0000-00006D030000}"/>
    <cellStyle name="Ausgabe 2 13 3 10 4" xfId="26555" xr:uid="{00000000-0005-0000-0000-00006E030000}"/>
    <cellStyle name="Ausgabe 2 13 3 11" xfId="7512" xr:uid="{00000000-0005-0000-0000-00006F030000}"/>
    <cellStyle name="Ausgabe 2 13 3 11 2" xfId="14042" xr:uid="{00000000-0005-0000-0000-000070030000}"/>
    <cellStyle name="Ausgabe 2 13 3 11 3" xfId="20527" xr:uid="{00000000-0005-0000-0000-000071030000}"/>
    <cellStyle name="Ausgabe 2 13 3 12" xfId="4713" xr:uid="{00000000-0005-0000-0000-000072030000}"/>
    <cellStyle name="Ausgabe 2 13 3 13" xfId="7155" xr:uid="{00000000-0005-0000-0000-000073030000}"/>
    <cellStyle name="Ausgabe 2 13 3 14" xfId="20142" xr:uid="{00000000-0005-0000-0000-000074030000}"/>
    <cellStyle name="Ausgabe 2 13 3 2" xfId="731" xr:uid="{00000000-0005-0000-0000-000075030000}"/>
    <cellStyle name="Ausgabe 2 13 3 2 10" xfId="6425" xr:uid="{00000000-0005-0000-0000-000076030000}"/>
    <cellStyle name="Ausgabe 2 13 3 2 10 2" xfId="13299" xr:uid="{00000000-0005-0000-0000-000077030000}"/>
    <cellStyle name="Ausgabe 2 13 3 2 10 3" xfId="19829" xr:uid="{00000000-0005-0000-0000-000078030000}"/>
    <cellStyle name="Ausgabe 2 13 3 2 10 4" xfId="26314" xr:uid="{00000000-0005-0000-0000-000079030000}"/>
    <cellStyle name="Ausgabe 2 13 3 2 11" xfId="7743" xr:uid="{00000000-0005-0000-0000-00007A030000}"/>
    <cellStyle name="Ausgabe 2 13 3 2 11 2" xfId="14273" xr:uid="{00000000-0005-0000-0000-00007B030000}"/>
    <cellStyle name="Ausgabe 2 13 3 2 11 3" xfId="20758" xr:uid="{00000000-0005-0000-0000-00007C030000}"/>
    <cellStyle name="Ausgabe 2 13 3 2 12" xfId="13601" xr:uid="{00000000-0005-0000-0000-00007D030000}"/>
    <cellStyle name="Ausgabe 2 13 3 2 13" xfId="20246" xr:uid="{00000000-0005-0000-0000-00007E030000}"/>
    <cellStyle name="Ausgabe 2 13 3 2 2" xfId="1609" xr:uid="{00000000-0005-0000-0000-00007F030000}"/>
    <cellStyle name="Ausgabe 2 13 3 2 2 2" xfId="8614" xr:uid="{00000000-0005-0000-0000-000080030000}"/>
    <cellStyle name="Ausgabe 2 13 3 2 2 3" xfId="15144" xr:uid="{00000000-0005-0000-0000-000081030000}"/>
    <cellStyle name="Ausgabe 2 13 3 2 2 4" xfId="21629" xr:uid="{00000000-0005-0000-0000-000082030000}"/>
    <cellStyle name="Ausgabe 2 13 3 2 3" xfId="2299" xr:uid="{00000000-0005-0000-0000-000083030000}"/>
    <cellStyle name="Ausgabe 2 13 3 2 3 2" xfId="9304" xr:uid="{00000000-0005-0000-0000-000084030000}"/>
    <cellStyle name="Ausgabe 2 13 3 2 3 3" xfId="15834" xr:uid="{00000000-0005-0000-0000-000085030000}"/>
    <cellStyle name="Ausgabe 2 13 3 2 3 4" xfId="22319" xr:uid="{00000000-0005-0000-0000-000086030000}"/>
    <cellStyle name="Ausgabe 2 13 3 2 4" xfId="2989" xr:uid="{00000000-0005-0000-0000-000087030000}"/>
    <cellStyle name="Ausgabe 2 13 3 2 4 2" xfId="9991" xr:uid="{00000000-0005-0000-0000-000088030000}"/>
    <cellStyle name="Ausgabe 2 13 3 2 4 3" xfId="16521" xr:uid="{00000000-0005-0000-0000-000089030000}"/>
    <cellStyle name="Ausgabe 2 13 3 2 4 4" xfId="23006" xr:uid="{00000000-0005-0000-0000-00008A030000}"/>
    <cellStyle name="Ausgabe 2 13 3 2 5" xfId="3679" xr:uid="{00000000-0005-0000-0000-00008B030000}"/>
    <cellStyle name="Ausgabe 2 13 3 2 5 2" xfId="10678" xr:uid="{00000000-0005-0000-0000-00008C030000}"/>
    <cellStyle name="Ausgabe 2 13 3 2 5 3" xfId="17208" xr:uid="{00000000-0005-0000-0000-00008D030000}"/>
    <cellStyle name="Ausgabe 2 13 3 2 5 4" xfId="23693" xr:uid="{00000000-0005-0000-0000-00008E030000}"/>
    <cellStyle name="Ausgabe 2 13 3 2 6" xfId="4369" xr:uid="{00000000-0005-0000-0000-00008F030000}"/>
    <cellStyle name="Ausgabe 2 13 3 2 6 2" xfId="11363" xr:uid="{00000000-0005-0000-0000-000090030000}"/>
    <cellStyle name="Ausgabe 2 13 3 2 6 3" xfId="17893" xr:uid="{00000000-0005-0000-0000-000091030000}"/>
    <cellStyle name="Ausgabe 2 13 3 2 6 4" xfId="24378" xr:uid="{00000000-0005-0000-0000-000092030000}"/>
    <cellStyle name="Ausgabe 2 13 3 2 7" xfId="5022" xr:uid="{00000000-0005-0000-0000-000093030000}"/>
    <cellStyle name="Ausgabe 2 13 3 2 7 2" xfId="11946" xr:uid="{00000000-0005-0000-0000-000094030000}"/>
    <cellStyle name="Ausgabe 2 13 3 2 7 3" xfId="18476" xr:uid="{00000000-0005-0000-0000-000095030000}"/>
    <cellStyle name="Ausgabe 2 13 3 2 7 4" xfId="24961" xr:uid="{00000000-0005-0000-0000-000096030000}"/>
    <cellStyle name="Ausgabe 2 13 3 2 8" xfId="5480" xr:uid="{00000000-0005-0000-0000-000097030000}"/>
    <cellStyle name="Ausgabe 2 13 3 2 8 2" xfId="12404" xr:uid="{00000000-0005-0000-0000-000098030000}"/>
    <cellStyle name="Ausgabe 2 13 3 2 8 3" xfId="18934" xr:uid="{00000000-0005-0000-0000-000099030000}"/>
    <cellStyle name="Ausgabe 2 13 3 2 8 4" xfId="25419" xr:uid="{00000000-0005-0000-0000-00009A030000}"/>
    <cellStyle name="Ausgabe 2 13 3 2 9" xfId="6162" xr:uid="{00000000-0005-0000-0000-00009B030000}"/>
    <cellStyle name="Ausgabe 2 13 3 2 9 2" xfId="13058" xr:uid="{00000000-0005-0000-0000-00009C030000}"/>
    <cellStyle name="Ausgabe 2 13 3 2 9 3" xfId="19588" xr:uid="{00000000-0005-0000-0000-00009D030000}"/>
    <cellStyle name="Ausgabe 2 13 3 2 9 4" xfId="26073" xr:uid="{00000000-0005-0000-0000-00009E030000}"/>
    <cellStyle name="Ausgabe 2 13 3 3" xfId="1378" xr:uid="{00000000-0005-0000-0000-00009F030000}"/>
    <cellStyle name="Ausgabe 2 13 3 3 2" xfId="8383" xr:uid="{00000000-0005-0000-0000-0000A0030000}"/>
    <cellStyle name="Ausgabe 2 13 3 3 3" xfId="14913" xr:uid="{00000000-0005-0000-0000-0000A1030000}"/>
    <cellStyle name="Ausgabe 2 13 3 3 4" xfId="21398" xr:uid="{00000000-0005-0000-0000-0000A2030000}"/>
    <cellStyle name="Ausgabe 2 13 3 4" xfId="2068" xr:uid="{00000000-0005-0000-0000-0000A3030000}"/>
    <cellStyle name="Ausgabe 2 13 3 4 2" xfId="9073" xr:uid="{00000000-0005-0000-0000-0000A4030000}"/>
    <cellStyle name="Ausgabe 2 13 3 4 3" xfId="15603" xr:uid="{00000000-0005-0000-0000-0000A5030000}"/>
    <cellStyle name="Ausgabe 2 13 3 4 4" xfId="22088" xr:uid="{00000000-0005-0000-0000-0000A6030000}"/>
    <cellStyle name="Ausgabe 2 13 3 5" xfId="2758" xr:uid="{00000000-0005-0000-0000-0000A7030000}"/>
    <cellStyle name="Ausgabe 2 13 3 5 2" xfId="9760" xr:uid="{00000000-0005-0000-0000-0000A8030000}"/>
    <cellStyle name="Ausgabe 2 13 3 5 3" xfId="16290" xr:uid="{00000000-0005-0000-0000-0000A9030000}"/>
    <cellStyle name="Ausgabe 2 13 3 5 4" xfId="22775" xr:uid="{00000000-0005-0000-0000-0000AA030000}"/>
    <cellStyle name="Ausgabe 2 13 3 6" xfId="3448" xr:uid="{00000000-0005-0000-0000-0000AB030000}"/>
    <cellStyle name="Ausgabe 2 13 3 6 2" xfId="10447" xr:uid="{00000000-0005-0000-0000-0000AC030000}"/>
    <cellStyle name="Ausgabe 2 13 3 6 3" xfId="16977" xr:uid="{00000000-0005-0000-0000-0000AD030000}"/>
    <cellStyle name="Ausgabe 2 13 3 6 4" xfId="23462" xr:uid="{00000000-0005-0000-0000-0000AE030000}"/>
    <cellStyle name="Ausgabe 2 13 3 7" xfId="4138" xr:uid="{00000000-0005-0000-0000-0000AF030000}"/>
    <cellStyle name="Ausgabe 2 13 3 7 2" xfId="11132" xr:uid="{00000000-0005-0000-0000-0000B0030000}"/>
    <cellStyle name="Ausgabe 2 13 3 7 3" xfId="17662" xr:uid="{00000000-0005-0000-0000-0000B1030000}"/>
    <cellStyle name="Ausgabe 2 13 3 7 4" xfId="24147" xr:uid="{00000000-0005-0000-0000-0000B2030000}"/>
    <cellStyle name="Ausgabe 2 13 3 8" xfId="4001" xr:uid="{00000000-0005-0000-0000-0000B3030000}"/>
    <cellStyle name="Ausgabe 2 13 3 8 2" xfId="10999" xr:uid="{00000000-0005-0000-0000-0000B4030000}"/>
    <cellStyle name="Ausgabe 2 13 3 8 3" xfId="17529" xr:uid="{00000000-0005-0000-0000-0000B5030000}"/>
    <cellStyle name="Ausgabe 2 13 3 8 4" xfId="24014" xr:uid="{00000000-0005-0000-0000-0000B6030000}"/>
    <cellStyle name="Ausgabe 2 13 3 9" xfId="5931" xr:uid="{00000000-0005-0000-0000-0000B7030000}"/>
    <cellStyle name="Ausgabe 2 13 3 9 2" xfId="12827" xr:uid="{00000000-0005-0000-0000-0000B8030000}"/>
    <cellStyle name="Ausgabe 2 13 3 9 3" xfId="19357" xr:uid="{00000000-0005-0000-0000-0000B9030000}"/>
    <cellStyle name="Ausgabe 2 13 3 9 4" xfId="25842" xr:uid="{00000000-0005-0000-0000-0000BA030000}"/>
    <cellStyle name="Ausgabe 2 13 4" xfId="1120" xr:uid="{00000000-0005-0000-0000-0000BB030000}"/>
    <cellStyle name="Ausgabe 2 13 4 2" xfId="8127" xr:uid="{00000000-0005-0000-0000-0000BC030000}"/>
    <cellStyle name="Ausgabe 2 13 4 3" xfId="14657" xr:uid="{00000000-0005-0000-0000-0000BD030000}"/>
    <cellStyle name="Ausgabe 2 13 4 4" xfId="21142" xr:uid="{00000000-0005-0000-0000-0000BE030000}"/>
    <cellStyle name="Ausgabe 2 13 5" xfId="1056" xr:uid="{00000000-0005-0000-0000-0000BF030000}"/>
    <cellStyle name="Ausgabe 2 13 5 2" xfId="8063" xr:uid="{00000000-0005-0000-0000-0000C0030000}"/>
    <cellStyle name="Ausgabe 2 13 5 3" xfId="14593" xr:uid="{00000000-0005-0000-0000-0000C1030000}"/>
    <cellStyle name="Ausgabe 2 13 5 4" xfId="21078" xr:uid="{00000000-0005-0000-0000-0000C2030000}"/>
    <cellStyle name="Ausgabe 2 13 6" xfId="986" xr:uid="{00000000-0005-0000-0000-0000C3030000}"/>
    <cellStyle name="Ausgabe 2 13 6 2" xfId="7996" xr:uid="{00000000-0005-0000-0000-0000C4030000}"/>
    <cellStyle name="Ausgabe 2 13 6 3" xfId="14526" xr:uid="{00000000-0005-0000-0000-0000C5030000}"/>
    <cellStyle name="Ausgabe 2 13 6 4" xfId="21011" xr:uid="{00000000-0005-0000-0000-0000C6030000}"/>
    <cellStyle name="Ausgabe 2 13 7" xfId="1236" xr:uid="{00000000-0005-0000-0000-0000C7030000}"/>
    <cellStyle name="Ausgabe 2 13 7 2" xfId="8242" xr:uid="{00000000-0005-0000-0000-0000C8030000}"/>
    <cellStyle name="Ausgabe 2 13 7 3" xfId="14772" xr:uid="{00000000-0005-0000-0000-0000C9030000}"/>
    <cellStyle name="Ausgabe 2 13 7 4" xfId="21257" xr:uid="{00000000-0005-0000-0000-0000CA030000}"/>
    <cellStyle name="Ausgabe 2 13 8" xfId="1901" xr:uid="{00000000-0005-0000-0000-0000CB030000}"/>
    <cellStyle name="Ausgabe 2 13 8 2" xfId="8906" xr:uid="{00000000-0005-0000-0000-0000CC030000}"/>
    <cellStyle name="Ausgabe 2 13 8 3" xfId="15436" xr:uid="{00000000-0005-0000-0000-0000CD030000}"/>
    <cellStyle name="Ausgabe 2 13 8 4" xfId="21921" xr:uid="{00000000-0005-0000-0000-0000CE030000}"/>
    <cellStyle name="Ausgabe 2 13 9" xfId="2614" xr:uid="{00000000-0005-0000-0000-0000CF030000}"/>
    <cellStyle name="Ausgabe 2 13 9 2" xfId="9617" xr:uid="{00000000-0005-0000-0000-0000D0030000}"/>
    <cellStyle name="Ausgabe 2 13 9 3" xfId="16147" xr:uid="{00000000-0005-0000-0000-0000D1030000}"/>
    <cellStyle name="Ausgabe 2 13 9 4" xfId="22632" xr:uid="{00000000-0005-0000-0000-0000D2030000}"/>
    <cellStyle name="Ausgabe 2 14" xfId="317" xr:uid="{00000000-0005-0000-0000-0000D3030000}"/>
    <cellStyle name="Ausgabe 2 14 10" xfId="4776" xr:uid="{00000000-0005-0000-0000-0000D4030000}"/>
    <cellStyle name="Ausgabe 2 14 10 2" xfId="11740" xr:uid="{00000000-0005-0000-0000-0000D5030000}"/>
    <cellStyle name="Ausgabe 2 14 10 3" xfId="18270" xr:uid="{00000000-0005-0000-0000-0000D6030000}"/>
    <cellStyle name="Ausgabe 2 14 10 4" xfId="24755" xr:uid="{00000000-0005-0000-0000-0000D7030000}"/>
    <cellStyle name="Ausgabe 2 14 11" xfId="5750" xr:uid="{00000000-0005-0000-0000-0000D8030000}"/>
    <cellStyle name="Ausgabe 2 14 11 2" xfId="12674" xr:uid="{00000000-0005-0000-0000-0000D9030000}"/>
    <cellStyle name="Ausgabe 2 14 11 3" xfId="19204" xr:uid="{00000000-0005-0000-0000-0000DA030000}"/>
    <cellStyle name="Ausgabe 2 14 11 4" xfId="25689" xr:uid="{00000000-0005-0000-0000-0000DB030000}"/>
    <cellStyle name="Ausgabe 2 14 12" xfId="6851" xr:uid="{00000000-0005-0000-0000-0000DC030000}"/>
    <cellStyle name="Ausgabe 2 14 12 2" xfId="13483" xr:uid="{00000000-0005-0000-0000-0000DD030000}"/>
    <cellStyle name="Ausgabe 2 14 12 3" xfId="20013" xr:uid="{00000000-0005-0000-0000-0000DE030000}"/>
    <cellStyle name="Ausgabe 2 14 12 4" xfId="26498" xr:uid="{00000000-0005-0000-0000-0000DF030000}"/>
    <cellStyle name="Ausgabe 2 14 13" xfId="7369" xr:uid="{00000000-0005-0000-0000-0000E0030000}"/>
    <cellStyle name="Ausgabe 2 14 13 2" xfId="13899" xr:uid="{00000000-0005-0000-0000-0000E1030000}"/>
    <cellStyle name="Ausgabe 2 14 13 3" xfId="20386" xr:uid="{00000000-0005-0000-0000-0000E2030000}"/>
    <cellStyle name="Ausgabe 2 14 14" xfId="7179" xr:uid="{00000000-0005-0000-0000-0000E3030000}"/>
    <cellStyle name="Ausgabe 2 14 15" xfId="20086" xr:uid="{00000000-0005-0000-0000-0000E4030000}"/>
    <cellStyle name="Ausgabe 2 14 2" xfId="486" xr:uid="{00000000-0005-0000-0000-0000E5030000}"/>
    <cellStyle name="Ausgabe 2 14 2 10" xfId="6926" xr:uid="{00000000-0005-0000-0000-0000E6030000}"/>
    <cellStyle name="Ausgabe 2 14 2 10 2" xfId="13541" xr:uid="{00000000-0005-0000-0000-0000E7030000}"/>
    <cellStyle name="Ausgabe 2 14 2 10 3" xfId="20071" xr:uid="{00000000-0005-0000-0000-0000E8030000}"/>
    <cellStyle name="Ausgabe 2 14 2 10 4" xfId="26556" xr:uid="{00000000-0005-0000-0000-0000E9030000}"/>
    <cellStyle name="Ausgabe 2 14 2 11" xfId="7498" xr:uid="{00000000-0005-0000-0000-0000EA030000}"/>
    <cellStyle name="Ausgabe 2 14 2 11 2" xfId="14028" xr:uid="{00000000-0005-0000-0000-0000EB030000}"/>
    <cellStyle name="Ausgabe 2 14 2 11 3" xfId="20513" xr:uid="{00000000-0005-0000-0000-0000EC030000}"/>
    <cellStyle name="Ausgabe 2 14 2 12" xfId="4873" xr:uid="{00000000-0005-0000-0000-0000ED030000}"/>
    <cellStyle name="Ausgabe 2 14 2 13" xfId="7101" xr:uid="{00000000-0005-0000-0000-0000EE030000}"/>
    <cellStyle name="Ausgabe 2 14 2 14" xfId="20124" xr:uid="{00000000-0005-0000-0000-0000EF030000}"/>
    <cellStyle name="Ausgabe 2 14 2 2" xfId="721" xr:uid="{00000000-0005-0000-0000-0000F0030000}"/>
    <cellStyle name="Ausgabe 2 14 2 2 10" xfId="6426" xr:uid="{00000000-0005-0000-0000-0000F1030000}"/>
    <cellStyle name="Ausgabe 2 14 2 2 10 2" xfId="13300" xr:uid="{00000000-0005-0000-0000-0000F2030000}"/>
    <cellStyle name="Ausgabe 2 14 2 2 10 3" xfId="19830" xr:uid="{00000000-0005-0000-0000-0000F3030000}"/>
    <cellStyle name="Ausgabe 2 14 2 2 10 4" xfId="26315" xr:uid="{00000000-0005-0000-0000-0000F4030000}"/>
    <cellStyle name="Ausgabe 2 14 2 2 11" xfId="7733" xr:uid="{00000000-0005-0000-0000-0000F5030000}"/>
    <cellStyle name="Ausgabe 2 14 2 2 11 2" xfId="14263" xr:uid="{00000000-0005-0000-0000-0000F6030000}"/>
    <cellStyle name="Ausgabe 2 14 2 2 11 3" xfId="20748" xr:uid="{00000000-0005-0000-0000-0000F7030000}"/>
    <cellStyle name="Ausgabe 2 14 2 2 12" xfId="13591" xr:uid="{00000000-0005-0000-0000-0000F8030000}"/>
    <cellStyle name="Ausgabe 2 14 2 2 13" xfId="20236" xr:uid="{00000000-0005-0000-0000-0000F9030000}"/>
    <cellStyle name="Ausgabe 2 14 2 2 2" xfId="1599" xr:uid="{00000000-0005-0000-0000-0000FA030000}"/>
    <cellStyle name="Ausgabe 2 14 2 2 2 2" xfId="8604" xr:uid="{00000000-0005-0000-0000-0000FB030000}"/>
    <cellStyle name="Ausgabe 2 14 2 2 2 3" xfId="15134" xr:uid="{00000000-0005-0000-0000-0000FC030000}"/>
    <cellStyle name="Ausgabe 2 14 2 2 2 4" xfId="21619" xr:uid="{00000000-0005-0000-0000-0000FD030000}"/>
    <cellStyle name="Ausgabe 2 14 2 2 3" xfId="2289" xr:uid="{00000000-0005-0000-0000-0000FE030000}"/>
    <cellStyle name="Ausgabe 2 14 2 2 3 2" xfId="9294" xr:uid="{00000000-0005-0000-0000-0000FF030000}"/>
    <cellStyle name="Ausgabe 2 14 2 2 3 3" xfId="15824" xr:uid="{00000000-0005-0000-0000-000000040000}"/>
    <cellStyle name="Ausgabe 2 14 2 2 3 4" xfId="22309" xr:uid="{00000000-0005-0000-0000-000001040000}"/>
    <cellStyle name="Ausgabe 2 14 2 2 4" xfId="2979" xr:uid="{00000000-0005-0000-0000-000002040000}"/>
    <cellStyle name="Ausgabe 2 14 2 2 4 2" xfId="9981" xr:uid="{00000000-0005-0000-0000-000003040000}"/>
    <cellStyle name="Ausgabe 2 14 2 2 4 3" xfId="16511" xr:uid="{00000000-0005-0000-0000-000004040000}"/>
    <cellStyle name="Ausgabe 2 14 2 2 4 4" xfId="22996" xr:uid="{00000000-0005-0000-0000-000005040000}"/>
    <cellStyle name="Ausgabe 2 14 2 2 5" xfId="3669" xr:uid="{00000000-0005-0000-0000-000006040000}"/>
    <cellStyle name="Ausgabe 2 14 2 2 5 2" xfId="10668" xr:uid="{00000000-0005-0000-0000-000007040000}"/>
    <cellStyle name="Ausgabe 2 14 2 2 5 3" xfId="17198" xr:uid="{00000000-0005-0000-0000-000008040000}"/>
    <cellStyle name="Ausgabe 2 14 2 2 5 4" xfId="23683" xr:uid="{00000000-0005-0000-0000-000009040000}"/>
    <cellStyle name="Ausgabe 2 14 2 2 6" xfId="4359" xr:uid="{00000000-0005-0000-0000-00000A040000}"/>
    <cellStyle name="Ausgabe 2 14 2 2 6 2" xfId="11353" xr:uid="{00000000-0005-0000-0000-00000B040000}"/>
    <cellStyle name="Ausgabe 2 14 2 2 6 3" xfId="17883" xr:uid="{00000000-0005-0000-0000-00000C040000}"/>
    <cellStyle name="Ausgabe 2 14 2 2 6 4" xfId="24368" xr:uid="{00000000-0005-0000-0000-00000D040000}"/>
    <cellStyle name="Ausgabe 2 14 2 2 7" xfId="5012" xr:uid="{00000000-0005-0000-0000-00000E040000}"/>
    <cellStyle name="Ausgabe 2 14 2 2 7 2" xfId="11936" xr:uid="{00000000-0005-0000-0000-00000F040000}"/>
    <cellStyle name="Ausgabe 2 14 2 2 7 3" xfId="18466" xr:uid="{00000000-0005-0000-0000-000010040000}"/>
    <cellStyle name="Ausgabe 2 14 2 2 7 4" xfId="24951" xr:uid="{00000000-0005-0000-0000-000011040000}"/>
    <cellStyle name="Ausgabe 2 14 2 2 8" xfId="5470" xr:uid="{00000000-0005-0000-0000-000012040000}"/>
    <cellStyle name="Ausgabe 2 14 2 2 8 2" xfId="12394" xr:uid="{00000000-0005-0000-0000-000013040000}"/>
    <cellStyle name="Ausgabe 2 14 2 2 8 3" xfId="18924" xr:uid="{00000000-0005-0000-0000-000014040000}"/>
    <cellStyle name="Ausgabe 2 14 2 2 8 4" xfId="25409" xr:uid="{00000000-0005-0000-0000-000015040000}"/>
    <cellStyle name="Ausgabe 2 14 2 2 9" xfId="6152" xr:uid="{00000000-0005-0000-0000-000016040000}"/>
    <cellStyle name="Ausgabe 2 14 2 2 9 2" xfId="13048" xr:uid="{00000000-0005-0000-0000-000017040000}"/>
    <cellStyle name="Ausgabe 2 14 2 2 9 3" xfId="19578" xr:uid="{00000000-0005-0000-0000-000018040000}"/>
    <cellStyle name="Ausgabe 2 14 2 2 9 4" xfId="26063" xr:uid="{00000000-0005-0000-0000-000019040000}"/>
    <cellStyle name="Ausgabe 2 14 2 3" xfId="1364" xr:uid="{00000000-0005-0000-0000-00001A040000}"/>
    <cellStyle name="Ausgabe 2 14 2 3 2" xfId="8369" xr:uid="{00000000-0005-0000-0000-00001B040000}"/>
    <cellStyle name="Ausgabe 2 14 2 3 3" xfId="14899" xr:uid="{00000000-0005-0000-0000-00001C040000}"/>
    <cellStyle name="Ausgabe 2 14 2 3 4" xfId="21384" xr:uid="{00000000-0005-0000-0000-00001D040000}"/>
    <cellStyle name="Ausgabe 2 14 2 4" xfId="2054" xr:uid="{00000000-0005-0000-0000-00001E040000}"/>
    <cellStyle name="Ausgabe 2 14 2 4 2" xfId="9059" xr:uid="{00000000-0005-0000-0000-00001F040000}"/>
    <cellStyle name="Ausgabe 2 14 2 4 3" xfId="15589" xr:uid="{00000000-0005-0000-0000-000020040000}"/>
    <cellStyle name="Ausgabe 2 14 2 4 4" xfId="22074" xr:uid="{00000000-0005-0000-0000-000021040000}"/>
    <cellStyle name="Ausgabe 2 14 2 5" xfId="2744" xr:uid="{00000000-0005-0000-0000-000022040000}"/>
    <cellStyle name="Ausgabe 2 14 2 5 2" xfId="9746" xr:uid="{00000000-0005-0000-0000-000023040000}"/>
    <cellStyle name="Ausgabe 2 14 2 5 3" xfId="16276" xr:uid="{00000000-0005-0000-0000-000024040000}"/>
    <cellStyle name="Ausgabe 2 14 2 5 4" xfId="22761" xr:uid="{00000000-0005-0000-0000-000025040000}"/>
    <cellStyle name="Ausgabe 2 14 2 6" xfId="3434" xr:uid="{00000000-0005-0000-0000-000026040000}"/>
    <cellStyle name="Ausgabe 2 14 2 6 2" xfId="10433" xr:uid="{00000000-0005-0000-0000-000027040000}"/>
    <cellStyle name="Ausgabe 2 14 2 6 3" xfId="16963" xr:uid="{00000000-0005-0000-0000-000028040000}"/>
    <cellStyle name="Ausgabe 2 14 2 6 4" xfId="23448" xr:uid="{00000000-0005-0000-0000-000029040000}"/>
    <cellStyle name="Ausgabe 2 14 2 7" xfId="4124" xr:uid="{00000000-0005-0000-0000-00002A040000}"/>
    <cellStyle name="Ausgabe 2 14 2 7 2" xfId="11118" xr:uid="{00000000-0005-0000-0000-00002B040000}"/>
    <cellStyle name="Ausgabe 2 14 2 7 3" xfId="17648" xr:uid="{00000000-0005-0000-0000-00002C040000}"/>
    <cellStyle name="Ausgabe 2 14 2 7 4" xfId="24133" xr:uid="{00000000-0005-0000-0000-00002D040000}"/>
    <cellStyle name="Ausgabe 2 14 2 8" xfId="2622" xr:uid="{00000000-0005-0000-0000-00002E040000}"/>
    <cellStyle name="Ausgabe 2 14 2 8 2" xfId="9625" xr:uid="{00000000-0005-0000-0000-00002F040000}"/>
    <cellStyle name="Ausgabe 2 14 2 8 3" xfId="16155" xr:uid="{00000000-0005-0000-0000-000030040000}"/>
    <cellStyle name="Ausgabe 2 14 2 8 4" xfId="22640" xr:uid="{00000000-0005-0000-0000-000031040000}"/>
    <cellStyle name="Ausgabe 2 14 2 9" xfId="5917" xr:uid="{00000000-0005-0000-0000-000032040000}"/>
    <cellStyle name="Ausgabe 2 14 2 9 2" xfId="12813" xr:uid="{00000000-0005-0000-0000-000033040000}"/>
    <cellStyle name="Ausgabe 2 14 2 9 3" xfId="19343" xr:uid="{00000000-0005-0000-0000-000034040000}"/>
    <cellStyle name="Ausgabe 2 14 2 9 4" xfId="25828" xr:uid="{00000000-0005-0000-0000-000035040000}"/>
    <cellStyle name="Ausgabe 2 14 3" xfId="501" xr:uid="{00000000-0005-0000-0000-000036040000}"/>
    <cellStyle name="Ausgabe 2 14 3 10" xfId="6602" xr:uid="{00000000-0005-0000-0000-000037040000}"/>
    <cellStyle name="Ausgabe 2 14 3 10 2" xfId="13385" xr:uid="{00000000-0005-0000-0000-000038040000}"/>
    <cellStyle name="Ausgabe 2 14 3 10 3" xfId="19915" xr:uid="{00000000-0005-0000-0000-000039040000}"/>
    <cellStyle name="Ausgabe 2 14 3 10 4" xfId="26400" xr:uid="{00000000-0005-0000-0000-00003A040000}"/>
    <cellStyle name="Ausgabe 2 14 3 11" xfId="7513" xr:uid="{00000000-0005-0000-0000-00003B040000}"/>
    <cellStyle name="Ausgabe 2 14 3 11 2" xfId="14043" xr:uid="{00000000-0005-0000-0000-00003C040000}"/>
    <cellStyle name="Ausgabe 2 14 3 11 3" xfId="20528" xr:uid="{00000000-0005-0000-0000-00003D040000}"/>
    <cellStyle name="Ausgabe 2 14 3 12" xfId="6982" xr:uid="{00000000-0005-0000-0000-00003E040000}"/>
    <cellStyle name="Ausgabe 2 14 3 13" xfId="7268" xr:uid="{00000000-0005-0000-0000-00003F040000}"/>
    <cellStyle name="Ausgabe 2 14 3 14" xfId="20143" xr:uid="{00000000-0005-0000-0000-000040040000}"/>
    <cellStyle name="Ausgabe 2 14 3 2" xfId="732" xr:uid="{00000000-0005-0000-0000-000041040000}"/>
    <cellStyle name="Ausgabe 2 14 3 2 10" xfId="6453" xr:uid="{00000000-0005-0000-0000-000042040000}"/>
    <cellStyle name="Ausgabe 2 14 3 2 10 2" xfId="13309" xr:uid="{00000000-0005-0000-0000-000043040000}"/>
    <cellStyle name="Ausgabe 2 14 3 2 10 3" xfId="19839" xr:uid="{00000000-0005-0000-0000-000044040000}"/>
    <cellStyle name="Ausgabe 2 14 3 2 10 4" xfId="26324" xr:uid="{00000000-0005-0000-0000-000045040000}"/>
    <cellStyle name="Ausgabe 2 14 3 2 11" xfId="7744" xr:uid="{00000000-0005-0000-0000-000046040000}"/>
    <cellStyle name="Ausgabe 2 14 3 2 11 2" xfId="14274" xr:uid="{00000000-0005-0000-0000-000047040000}"/>
    <cellStyle name="Ausgabe 2 14 3 2 11 3" xfId="20759" xr:uid="{00000000-0005-0000-0000-000048040000}"/>
    <cellStyle name="Ausgabe 2 14 3 2 12" xfId="13602" xr:uid="{00000000-0005-0000-0000-000049040000}"/>
    <cellStyle name="Ausgabe 2 14 3 2 13" xfId="20247" xr:uid="{00000000-0005-0000-0000-00004A040000}"/>
    <cellStyle name="Ausgabe 2 14 3 2 2" xfId="1610" xr:uid="{00000000-0005-0000-0000-00004B040000}"/>
    <cellStyle name="Ausgabe 2 14 3 2 2 2" xfId="8615" xr:uid="{00000000-0005-0000-0000-00004C040000}"/>
    <cellStyle name="Ausgabe 2 14 3 2 2 3" xfId="15145" xr:uid="{00000000-0005-0000-0000-00004D040000}"/>
    <cellStyle name="Ausgabe 2 14 3 2 2 4" xfId="21630" xr:uid="{00000000-0005-0000-0000-00004E040000}"/>
    <cellStyle name="Ausgabe 2 14 3 2 3" xfId="2300" xr:uid="{00000000-0005-0000-0000-00004F040000}"/>
    <cellStyle name="Ausgabe 2 14 3 2 3 2" xfId="9305" xr:uid="{00000000-0005-0000-0000-000050040000}"/>
    <cellStyle name="Ausgabe 2 14 3 2 3 3" xfId="15835" xr:uid="{00000000-0005-0000-0000-000051040000}"/>
    <cellStyle name="Ausgabe 2 14 3 2 3 4" xfId="22320" xr:uid="{00000000-0005-0000-0000-000052040000}"/>
    <cellStyle name="Ausgabe 2 14 3 2 4" xfId="2990" xr:uid="{00000000-0005-0000-0000-000053040000}"/>
    <cellStyle name="Ausgabe 2 14 3 2 4 2" xfId="9992" xr:uid="{00000000-0005-0000-0000-000054040000}"/>
    <cellStyle name="Ausgabe 2 14 3 2 4 3" xfId="16522" xr:uid="{00000000-0005-0000-0000-000055040000}"/>
    <cellStyle name="Ausgabe 2 14 3 2 4 4" xfId="23007" xr:uid="{00000000-0005-0000-0000-000056040000}"/>
    <cellStyle name="Ausgabe 2 14 3 2 5" xfId="3680" xr:uid="{00000000-0005-0000-0000-000057040000}"/>
    <cellStyle name="Ausgabe 2 14 3 2 5 2" xfId="10679" xr:uid="{00000000-0005-0000-0000-000058040000}"/>
    <cellStyle name="Ausgabe 2 14 3 2 5 3" xfId="17209" xr:uid="{00000000-0005-0000-0000-000059040000}"/>
    <cellStyle name="Ausgabe 2 14 3 2 5 4" xfId="23694" xr:uid="{00000000-0005-0000-0000-00005A040000}"/>
    <cellStyle name="Ausgabe 2 14 3 2 6" xfId="4370" xr:uid="{00000000-0005-0000-0000-00005B040000}"/>
    <cellStyle name="Ausgabe 2 14 3 2 6 2" xfId="11364" xr:uid="{00000000-0005-0000-0000-00005C040000}"/>
    <cellStyle name="Ausgabe 2 14 3 2 6 3" xfId="17894" xr:uid="{00000000-0005-0000-0000-00005D040000}"/>
    <cellStyle name="Ausgabe 2 14 3 2 6 4" xfId="24379" xr:uid="{00000000-0005-0000-0000-00005E040000}"/>
    <cellStyle name="Ausgabe 2 14 3 2 7" xfId="5023" xr:uid="{00000000-0005-0000-0000-00005F040000}"/>
    <cellStyle name="Ausgabe 2 14 3 2 7 2" xfId="11947" xr:uid="{00000000-0005-0000-0000-000060040000}"/>
    <cellStyle name="Ausgabe 2 14 3 2 7 3" xfId="18477" xr:uid="{00000000-0005-0000-0000-000061040000}"/>
    <cellStyle name="Ausgabe 2 14 3 2 7 4" xfId="24962" xr:uid="{00000000-0005-0000-0000-000062040000}"/>
    <cellStyle name="Ausgabe 2 14 3 2 8" xfId="5481" xr:uid="{00000000-0005-0000-0000-000063040000}"/>
    <cellStyle name="Ausgabe 2 14 3 2 8 2" xfId="12405" xr:uid="{00000000-0005-0000-0000-000064040000}"/>
    <cellStyle name="Ausgabe 2 14 3 2 8 3" xfId="18935" xr:uid="{00000000-0005-0000-0000-000065040000}"/>
    <cellStyle name="Ausgabe 2 14 3 2 8 4" xfId="25420" xr:uid="{00000000-0005-0000-0000-000066040000}"/>
    <cellStyle name="Ausgabe 2 14 3 2 9" xfId="6163" xr:uid="{00000000-0005-0000-0000-000067040000}"/>
    <cellStyle name="Ausgabe 2 14 3 2 9 2" xfId="13059" xr:uid="{00000000-0005-0000-0000-000068040000}"/>
    <cellStyle name="Ausgabe 2 14 3 2 9 3" xfId="19589" xr:uid="{00000000-0005-0000-0000-000069040000}"/>
    <cellStyle name="Ausgabe 2 14 3 2 9 4" xfId="26074" xr:uid="{00000000-0005-0000-0000-00006A040000}"/>
    <cellStyle name="Ausgabe 2 14 3 3" xfId="1379" xr:uid="{00000000-0005-0000-0000-00006B040000}"/>
    <cellStyle name="Ausgabe 2 14 3 3 2" xfId="8384" xr:uid="{00000000-0005-0000-0000-00006C040000}"/>
    <cellStyle name="Ausgabe 2 14 3 3 3" xfId="14914" xr:uid="{00000000-0005-0000-0000-00006D040000}"/>
    <cellStyle name="Ausgabe 2 14 3 3 4" xfId="21399" xr:uid="{00000000-0005-0000-0000-00006E040000}"/>
    <cellStyle name="Ausgabe 2 14 3 4" xfId="2069" xr:uid="{00000000-0005-0000-0000-00006F040000}"/>
    <cellStyle name="Ausgabe 2 14 3 4 2" xfId="9074" xr:uid="{00000000-0005-0000-0000-000070040000}"/>
    <cellStyle name="Ausgabe 2 14 3 4 3" xfId="15604" xr:uid="{00000000-0005-0000-0000-000071040000}"/>
    <cellStyle name="Ausgabe 2 14 3 4 4" xfId="22089" xr:uid="{00000000-0005-0000-0000-000072040000}"/>
    <cellStyle name="Ausgabe 2 14 3 5" xfId="2759" xr:uid="{00000000-0005-0000-0000-000073040000}"/>
    <cellStyle name="Ausgabe 2 14 3 5 2" xfId="9761" xr:uid="{00000000-0005-0000-0000-000074040000}"/>
    <cellStyle name="Ausgabe 2 14 3 5 3" xfId="16291" xr:uid="{00000000-0005-0000-0000-000075040000}"/>
    <cellStyle name="Ausgabe 2 14 3 5 4" xfId="22776" xr:uid="{00000000-0005-0000-0000-000076040000}"/>
    <cellStyle name="Ausgabe 2 14 3 6" xfId="3449" xr:uid="{00000000-0005-0000-0000-000077040000}"/>
    <cellStyle name="Ausgabe 2 14 3 6 2" xfId="10448" xr:uid="{00000000-0005-0000-0000-000078040000}"/>
    <cellStyle name="Ausgabe 2 14 3 6 3" xfId="16978" xr:uid="{00000000-0005-0000-0000-000079040000}"/>
    <cellStyle name="Ausgabe 2 14 3 6 4" xfId="23463" xr:uid="{00000000-0005-0000-0000-00007A040000}"/>
    <cellStyle name="Ausgabe 2 14 3 7" xfId="4139" xr:uid="{00000000-0005-0000-0000-00007B040000}"/>
    <cellStyle name="Ausgabe 2 14 3 7 2" xfId="11133" xr:uid="{00000000-0005-0000-0000-00007C040000}"/>
    <cellStyle name="Ausgabe 2 14 3 7 3" xfId="17663" xr:uid="{00000000-0005-0000-0000-00007D040000}"/>
    <cellStyle name="Ausgabe 2 14 3 7 4" xfId="24148" xr:uid="{00000000-0005-0000-0000-00007E040000}"/>
    <cellStyle name="Ausgabe 2 14 3 8" xfId="5250" xr:uid="{00000000-0005-0000-0000-00007F040000}"/>
    <cellStyle name="Ausgabe 2 14 3 8 2" xfId="12174" xr:uid="{00000000-0005-0000-0000-000080040000}"/>
    <cellStyle name="Ausgabe 2 14 3 8 3" xfId="18704" xr:uid="{00000000-0005-0000-0000-000081040000}"/>
    <cellStyle name="Ausgabe 2 14 3 8 4" xfId="25189" xr:uid="{00000000-0005-0000-0000-000082040000}"/>
    <cellStyle name="Ausgabe 2 14 3 9" xfId="5932" xr:uid="{00000000-0005-0000-0000-000083040000}"/>
    <cellStyle name="Ausgabe 2 14 3 9 2" xfId="12828" xr:uid="{00000000-0005-0000-0000-000084040000}"/>
    <cellStyle name="Ausgabe 2 14 3 9 3" xfId="19358" xr:uid="{00000000-0005-0000-0000-000085040000}"/>
    <cellStyle name="Ausgabe 2 14 3 9 4" xfId="25843" xr:uid="{00000000-0005-0000-0000-000086040000}"/>
    <cellStyle name="Ausgabe 2 14 4" xfId="1189" xr:uid="{00000000-0005-0000-0000-000087040000}"/>
    <cellStyle name="Ausgabe 2 14 4 2" xfId="8196" xr:uid="{00000000-0005-0000-0000-000088040000}"/>
    <cellStyle name="Ausgabe 2 14 4 3" xfId="14726" xr:uid="{00000000-0005-0000-0000-000089040000}"/>
    <cellStyle name="Ausgabe 2 14 4 4" xfId="21211" xr:uid="{00000000-0005-0000-0000-00008A040000}"/>
    <cellStyle name="Ausgabe 2 14 5" xfId="1879" xr:uid="{00000000-0005-0000-0000-00008B040000}"/>
    <cellStyle name="Ausgabe 2 14 5 2" xfId="8884" xr:uid="{00000000-0005-0000-0000-00008C040000}"/>
    <cellStyle name="Ausgabe 2 14 5 3" xfId="15414" xr:uid="{00000000-0005-0000-0000-00008D040000}"/>
    <cellStyle name="Ausgabe 2 14 5 4" xfId="21899" xr:uid="{00000000-0005-0000-0000-00008E040000}"/>
    <cellStyle name="Ausgabe 2 14 6" xfId="2567" xr:uid="{00000000-0005-0000-0000-00008F040000}"/>
    <cellStyle name="Ausgabe 2 14 6 2" xfId="9572" xr:uid="{00000000-0005-0000-0000-000090040000}"/>
    <cellStyle name="Ausgabe 2 14 6 3" xfId="16102" xr:uid="{00000000-0005-0000-0000-000091040000}"/>
    <cellStyle name="Ausgabe 2 14 6 4" xfId="22587" xr:uid="{00000000-0005-0000-0000-000092040000}"/>
    <cellStyle name="Ausgabe 2 14 7" xfId="3257" xr:uid="{00000000-0005-0000-0000-000093040000}"/>
    <cellStyle name="Ausgabe 2 14 7 2" xfId="10259" xr:uid="{00000000-0005-0000-0000-000094040000}"/>
    <cellStyle name="Ausgabe 2 14 7 3" xfId="16789" xr:uid="{00000000-0005-0000-0000-000095040000}"/>
    <cellStyle name="Ausgabe 2 14 7 4" xfId="23274" xr:uid="{00000000-0005-0000-0000-000096040000}"/>
    <cellStyle name="Ausgabe 2 14 8" xfId="3949" xr:uid="{00000000-0005-0000-0000-000097040000}"/>
    <cellStyle name="Ausgabe 2 14 8 2" xfId="10948" xr:uid="{00000000-0005-0000-0000-000098040000}"/>
    <cellStyle name="Ausgabe 2 14 8 3" xfId="17478" xr:uid="{00000000-0005-0000-0000-000099040000}"/>
    <cellStyle name="Ausgabe 2 14 8 4" xfId="23963" xr:uid="{00000000-0005-0000-0000-00009A040000}"/>
    <cellStyle name="Ausgabe 2 14 9" xfId="4637" xr:uid="{00000000-0005-0000-0000-00009B040000}"/>
    <cellStyle name="Ausgabe 2 14 9 2" xfId="11631" xr:uid="{00000000-0005-0000-0000-00009C040000}"/>
    <cellStyle name="Ausgabe 2 14 9 3" xfId="18161" xr:uid="{00000000-0005-0000-0000-00009D040000}"/>
    <cellStyle name="Ausgabe 2 14 9 4" xfId="24646" xr:uid="{00000000-0005-0000-0000-00009E040000}"/>
    <cellStyle name="Ausgabe 2 15" xfId="236" xr:uid="{00000000-0005-0000-0000-00009F040000}"/>
    <cellStyle name="Ausgabe 2 15 10" xfId="4866" xr:uid="{00000000-0005-0000-0000-0000A0040000}"/>
    <cellStyle name="Ausgabe 2 15 10 2" xfId="11808" xr:uid="{00000000-0005-0000-0000-0000A1040000}"/>
    <cellStyle name="Ausgabe 2 15 10 3" xfId="18338" xr:uid="{00000000-0005-0000-0000-0000A2040000}"/>
    <cellStyle name="Ausgabe 2 15 10 4" xfId="24823" xr:uid="{00000000-0005-0000-0000-0000A3040000}"/>
    <cellStyle name="Ausgabe 2 15 11" xfId="4887" xr:uid="{00000000-0005-0000-0000-0000A4040000}"/>
    <cellStyle name="Ausgabe 2 15 11 2" xfId="11821" xr:uid="{00000000-0005-0000-0000-0000A5040000}"/>
    <cellStyle name="Ausgabe 2 15 11 3" xfId="18351" xr:uid="{00000000-0005-0000-0000-0000A6040000}"/>
    <cellStyle name="Ausgabe 2 15 11 4" xfId="24836" xr:uid="{00000000-0005-0000-0000-0000A7040000}"/>
    <cellStyle name="Ausgabe 2 15 12" xfId="6493" xr:uid="{00000000-0005-0000-0000-0000A8040000}"/>
    <cellStyle name="Ausgabe 2 15 12 2" xfId="13320" xr:uid="{00000000-0005-0000-0000-0000A9040000}"/>
    <cellStyle name="Ausgabe 2 15 12 3" xfId="19850" xr:uid="{00000000-0005-0000-0000-0000AA040000}"/>
    <cellStyle name="Ausgabe 2 15 12 4" xfId="26335" xr:uid="{00000000-0005-0000-0000-0000AB040000}"/>
    <cellStyle name="Ausgabe 2 15 13" xfId="6504" xr:uid="{00000000-0005-0000-0000-0000AC040000}"/>
    <cellStyle name="Ausgabe 2 15 13 2" xfId="6475" xr:uid="{00000000-0005-0000-0000-0000AD040000}"/>
    <cellStyle name="Ausgabe 2 15 13 3" xfId="20176" xr:uid="{00000000-0005-0000-0000-0000AE040000}"/>
    <cellStyle name="Ausgabe 2 15 14" xfId="7196" xr:uid="{00000000-0005-0000-0000-0000AF040000}"/>
    <cellStyle name="Ausgabe 2 15 15" xfId="7058" xr:uid="{00000000-0005-0000-0000-0000B0040000}"/>
    <cellStyle name="Ausgabe 2 15 2" xfId="485" xr:uid="{00000000-0005-0000-0000-0000B1040000}"/>
    <cellStyle name="Ausgabe 2 15 2 10" xfId="6789" xr:uid="{00000000-0005-0000-0000-0000B2040000}"/>
    <cellStyle name="Ausgabe 2 15 2 10 2" xfId="13465" xr:uid="{00000000-0005-0000-0000-0000B3040000}"/>
    <cellStyle name="Ausgabe 2 15 2 10 3" xfId="19995" xr:uid="{00000000-0005-0000-0000-0000B4040000}"/>
    <cellStyle name="Ausgabe 2 15 2 10 4" xfId="26480" xr:uid="{00000000-0005-0000-0000-0000B5040000}"/>
    <cellStyle name="Ausgabe 2 15 2 11" xfId="7497" xr:uid="{00000000-0005-0000-0000-0000B6040000}"/>
    <cellStyle name="Ausgabe 2 15 2 11 2" xfId="14027" xr:uid="{00000000-0005-0000-0000-0000B7040000}"/>
    <cellStyle name="Ausgabe 2 15 2 11 3" xfId="20512" xr:uid="{00000000-0005-0000-0000-0000B8040000}"/>
    <cellStyle name="Ausgabe 2 15 2 12" xfId="6987" xr:uid="{00000000-0005-0000-0000-0000B9040000}"/>
    <cellStyle name="Ausgabe 2 15 2 13" xfId="7272" xr:uid="{00000000-0005-0000-0000-0000BA040000}"/>
    <cellStyle name="Ausgabe 2 15 2 14" xfId="20123" xr:uid="{00000000-0005-0000-0000-0000BB040000}"/>
    <cellStyle name="Ausgabe 2 15 2 2" xfId="720" xr:uid="{00000000-0005-0000-0000-0000BC040000}"/>
    <cellStyle name="Ausgabe 2 15 2 2 10" xfId="6559" xr:uid="{00000000-0005-0000-0000-0000BD040000}"/>
    <cellStyle name="Ausgabe 2 15 2 2 10 2" xfId="13359" xr:uid="{00000000-0005-0000-0000-0000BE040000}"/>
    <cellStyle name="Ausgabe 2 15 2 2 10 3" xfId="19889" xr:uid="{00000000-0005-0000-0000-0000BF040000}"/>
    <cellStyle name="Ausgabe 2 15 2 2 10 4" xfId="26374" xr:uid="{00000000-0005-0000-0000-0000C0040000}"/>
    <cellStyle name="Ausgabe 2 15 2 2 11" xfId="7732" xr:uid="{00000000-0005-0000-0000-0000C1040000}"/>
    <cellStyle name="Ausgabe 2 15 2 2 11 2" xfId="14262" xr:uid="{00000000-0005-0000-0000-0000C2040000}"/>
    <cellStyle name="Ausgabe 2 15 2 2 11 3" xfId="20747" xr:uid="{00000000-0005-0000-0000-0000C3040000}"/>
    <cellStyle name="Ausgabe 2 15 2 2 12" xfId="13590" xr:uid="{00000000-0005-0000-0000-0000C4040000}"/>
    <cellStyle name="Ausgabe 2 15 2 2 13" xfId="20235" xr:uid="{00000000-0005-0000-0000-0000C5040000}"/>
    <cellStyle name="Ausgabe 2 15 2 2 2" xfId="1598" xr:uid="{00000000-0005-0000-0000-0000C6040000}"/>
    <cellStyle name="Ausgabe 2 15 2 2 2 2" xfId="8603" xr:uid="{00000000-0005-0000-0000-0000C7040000}"/>
    <cellStyle name="Ausgabe 2 15 2 2 2 3" xfId="15133" xr:uid="{00000000-0005-0000-0000-0000C8040000}"/>
    <cellStyle name="Ausgabe 2 15 2 2 2 4" xfId="21618" xr:uid="{00000000-0005-0000-0000-0000C9040000}"/>
    <cellStyle name="Ausgabe 2 15 2 2 3" xfId="2288" xr:uid="{00000000-0005-0000-0000-0000CA040000}"/>
    <cellStyle name="Ausgabe 2 15 2 2 3 2" xfId="9293" xr:uid="{00000000-0005-0000-0000-0000CB040000}"/>
    <cellStyle name="Ausgabe 2 15 2 2 3 3" xfId="15823" xr:uid="{00000000-0005-0000-0000-0000CC040000}"/>
    <cellStyle name="Ausgabe 2 15 2 2 3 4" xfId="22308" xr:uid="{00000000-0005-0000-0000-0000CD040000}"/>
    <cellStyle name="Ausgabe 2 15 2 2 4" xfId="2978" xr:uid="{00000000-0005-0000-0000-0000CE040000}"/>
    <cellStyle name="Ausgabe 2 15 2 2 4 2" xfId="9980" xr:uid="{00000000-0005-0000-0000-0000CF040000}"/>
    <cellStyle name="Ausgabe 2 15 2 2 4 3" xfId="16510" xr:uid="{00000000-0005-0000-0000-0000D0040000}"/>
    <cellStyle name="Ausgabe 2 15 2 2 4 4" xfId="22995" xr:uid="{00000000-0005-0000-0000-0000D1040000}"/>
    <cellStyle name="Ausgabe 2 15 2 2 5" xfId="3668" xr:uid="{00000000-0005-0000-0000-0000D2040000}"/>
    <cellStyle name="Ausgabe 2 15 2 2 5 2" xfId="10667" xr:uid="{00000000-0005-0000-0000-0000D3040000}"/>
    <cellStyle name="Ausgabe 2 15 2 2 5 3" xfId="17197" xr:uid="{00000000-0005-0000-0000-0000D4040000}"/>
    <cellStyle name="Ausgabe 2 15 2 2 5 4" xfId="23682" xr:uid="{00000000-0005-0000-0000-0000D5040000}"/>
    <cellStyle name="Ausgabe 2 15 2 2 6" xfId="4358" xr:uid="{00000000-0005-0000-0000-0000D6040000}"/>
    <cellStyle name="Ausgabe 2 15 2 2 6 2" xfId="11352" xr:uid="{00000000-0005-0000-0000-0000D7040000}"/>
    <cellStyle name="Ausgabe 2 15 2 2 6 3" xfId="17882" xr:uid="{00000000-0005-0000-0000-0000D8040000}"/>
    <cellStyle name="Ausgabe 2 15 2 2 6 4" xfId="24367" xr:uid="{00000000-0005-0000-0000-0000D9040000}"/>
    <cellStyle name="Ausgabe 2 15 2 2 7" xfId="5011" xr:uid="{00000000-0005-0000-0000-0000DA040000}"/>
    <cellStyle name="Ausgabe 2 15 2 2 7 2" xfId="11935" xr:uid="{00000000-0005-0000-0000-0000DB040000}"/>
    <cellStyle name="Ausgabe 2 15 2 2 7 3" xfId="18465" xr:uid="{00000000-0005-0000-0000-0000DC040000}"/>
    <cellStyle name="Ausgabe 2 15 2 2 7 4" xfId="24950" xr:uid="{00000000-0005-0000-0000-0000DD040000}"/>
    <cellStyle name="Ausgabe 2 15 2 2 8" xfId="5469" xr:uid="{00000000-0005-0000-0000-0000DE040000}"/>
    <cellStyle name="Ausgabe 2 15 2 2 8 2" xfId="12393" xr:uid="{00000000-0005-0000-0000-0000DF040000}"/>
    <cellStyle name="Ausgabe 2 15 2 2 8 3" xfId="18923" xr:uid="{00000000-0005-0000-0000-0000E0040000}"/>
    <cellStyle name="Ausgabe 2 15 2 2 8 4" xfId="25408" xr:uid="{00000000-0005-0000-0000-0000E1040000}"/>
    <cellStyle name="Ausgabe 2 15 2 2 9" xfId="6151" xr:uid="{00000000-0005-0000-0000-0000E2040000}"/>
    <cellStyle name="Ausgabe 2 15 2 2 9 2" xfId="13047" xr:uid="{00000000-0005-0000-0000-0000E3040000}"/>
    <cellStyle name="Ausgabe 2 15 2 2 9 3" xfId="19577" xr:uid="{00000000-0005-0000-0000-0000E4040000}"/>
    <cellStyle name="Ausgabe 2 15 2 2 9 4" xfId="26062" xr:uid="{00000000-0005-0000-0000-0000E5040000}"/>
    <cellStyle name="Ausgabe 2 15 2 3" xfId="1363" xr:uid="{00000000-0005-0000-0000-0000E6040000}"/>
    <cellStyle name="Ausgabe 2 15 2 3 2" xfId="8368" xr:uid="{00000000-0005-0000-0000-0000E7040000}"/>
    <cellStyle name="Ausgabe 2 15 2 3 3" xfId="14898" xr:uid="{00000000-0005-0000-0000-0000E8040000}"/>
    <cellStyle name="Ausgabe 2 15 2 3 4" xfId="21383" xr:uid="{00000000-0005-0000-0000-0000E9040000}"/>
    <cellStyle name="Ausgabe 2 15 2 4" xfId="2053" xr:uid="{00000000-0005-0000-0000-0000EA040000}"/>
    <cellStyle name="Ausgabe 2 15 2 4 2" xfId="9058" xr:uid="{00000000-0005-0000-0000-0000EB040000}"/>
    <cellStyle name="Ausgabe 2 15 2 4 3" xfId="15588" xr:uid="{00000000-0005-0000-0000-0000EC040000}"/>
    <cellStyle name="Ausgabe 2 15 2 4 4" xfId="22073" xr:uid="{00000000-0005-0000-0000-0000ED040000}"/>
    <cellStyle name="Ausgabe 2 15 2 5" xfId="2743" xr:uid="{00000000-0005-0000-0000-0000EE040000}"/>
    <cellStyle name="Ausgabe 2 15 2 5 2" xfId="9745" xr:uid="{00000000-0005-0000-0000-0000EF040000}"/>
    <cellStyle name="Ausgabe 2 15 2 5 3" xfId="16275" xr:uid="{00000000-0005-0000-0000-0000F0040000}"/>
    <cellStyle name="Ausgabe 2 15 2 5 4" xfId="22760" xr:uid="{00000000-0005-0000-0000-0000F1040000}"/>
    <cellStyle name="Ausgabe 2 15 2 6" xfId="3433" xr:uid="{00000000-0005-0000-0000-0000F2040000}"/>
    <cellStyle name="Ausgabe 2 15 2 6 2" xfId="10432" xr:uid="{00000000-0005-0000-0000-0000F3040000}"/>
    <cellStyle name="Ausgabe 2 15 2 6 3" xfId="16962" xr:uid="{00000000-0005-0000-0000-0000F4040000}"/>
    <cellStyle name="Ausgabe 2 15 2 6 4" xfId="23447" xr:uid="{00000000-0005-0000-0000-0000F5040000}"/>
    <cellStyle name="Ausgabe 2 15 2 7" xfId="4123" xr:uid="{00000000-0005-0000-0000-0000F6040000}"/>
    <cellStyle name="Ausgabe 2 15 2 7 2" xfId="11117" xr:uid="{00000000-0005-0000-0000-0000F7040000}"/>
    <cellStyle name="Ausgabe 2 15 2 7 3" xfId="17647" xr:uid="{00000000-0005-0000-0000-0000F8040000}"/>
    <cellStyle name="Ausgabe 2 15 2 7 4" xfId="24132" xr:uid="{00000000-0005-0000-0000-0000F9040000}"/>
    <cellStyle name="Ausgabe 2 15 2 8" xfId="3987" xr:uid="{00000000-0005-0000-0000-0000FA040000}"/>
    <cellStyle name="Ausgabe 2 15 2 8 2" xfId="10985" xr:uid="{00000000-0005-0000-0000-0000FB040000}"/>
    <cellStyle name="Ausgabe 2 15 2 8 3" xfId="17515" xr:uid="{00000000-0005-0000-0000-0000FC040000}"/>
    <cellStyle name="Ausgabe 2 15 2 8 4" xfId="24000" xr:uid="{00000000-0005-0000-0000-0000FD040000}"/>
    <cellStyle name="Ausgabe 2 15 2 9" xfId="5916" xr:uid="{00000000-0005-0000-0000-0000FE040000}"/>
    <cellStyle name="Ausgabe 2 15 2 9 2" xfId="12812" xr:uid="{00000000-0005-0000-0000-0000FF040000}"/>
    <cellStyle name="Ausgabe 2 15 2 9 3" xfId="19342" xr:uid="{00000000-0005-0000-0000-000000050000}"/>
    <cellStyle name="Ausgabe 2 15 2 9 4" xfId="25827" xr:uid="{00000000-0005-0000-0000-000001050000}"/>
    <cellStyle name="Ausgabe 2 15 3" xfId="502" xr:uid="{00000000-0005-0000-0000-000002050000}"/>
    <cellStyle name="Ausgabe 2 15 3 10" xfId="6720" xr:uid="{00000000-0005-0000-0000-000003050000}"/>
    <cellStyle name="Ausgabe 2 15 3 10 2" xfId="13420" xr:uid="{00000000-0005-0000-0000-000004050000}"/>
    <cellStyle name="Ausgabe 2 15 3 10 3" xfId="19950" xr:uid="{00000000-0005-0000-0000-000005050000}"/>
    <cellStyle name="Ausgabe 2 15 3 10 4" xfId="26435" xr:uid="{00000000-0005-0000-0000-000006050000}"/>
    <cellStyle name="Ausgabe 2 15 3 11" xfId="7514" xr:uid="{00000000-0005-0000-0000-000007050000}"/>
    <cellStyle name="Ausgabe 2 15 3 11 2" xfId="14044" xr:uid="{00000000-0005-0000-0000-000008050000}"/>
    <cellStyle name="Ausgabe 2 15 3 11 3" xfId="20529" xr:uid="{00000000-0005-0000-0000-000009050000}"/>
    <cellStyle name="Ausgabe 2 15 3 12" xfId="6757" xr:uid="{00000000-0005-0000-0000-00000A050000}"/>
    <cellStyle name="Ausgabe 2 15 3 13" xfId="7104" xr:uid="{00000000-0005-0000-0000-00000B050000}"/>
    <cellStyle name="Ausgabe 2 15 3 14" xfId="20144" xr:uid="{00000000-0005-0000-0000-00000C050000}"/>
    <cellStyle name="Ausgabe 2 15 3 2" xfId="733" xr:uid="{00000000-0005-0000-0000-00000D050000}"/>
    <cellStyle name="Ausgabe 2 15 3 2 10" xfId="5803" xr:uid="{00000000-0005-0000-0000-00000E050000}"/>
    <cellStyle name="Ausgabe 2 15 3 2 10 2" xfId="12699" xr:uid="{00000000-0005-0000-0000-00000F050000}"/>
    <cellStyle name="Ausgabe 2 15 3 2 10 3" xfId="19229" xr:uid="{00000000-0005-0000-0000-000010050000}"/>
    <cellStyle name="Ausgabe 2 15 3 2 10 4" xfId="25714" xr:uid="{00000000-0005-0000-0000-000011050000}"/>
    <cellStyle name="Ausgabe 2 15 3 2 11" xfId="7745" xr:uid="{00000000-0005-0000-0000-000012050000}"/>
    <cellStyle name="Ausgabe 2 15 3 2 11 2" xfId="14275" xr:uid="{00000000-0005-0000-0000-000013050000}"/>
    <cellStyle name="Ausgabe 2 15 3 2 11 3" xfId="20760" xr:uid="{00000000-0005-0000-0000-000014050000}"/>
    <cellStyle name="Ausgabe 2 15 3 2 12" xfId="13603" xr:uid="{00000000-0005-0000-0000-000015050000}"/>
    <cellStyle name="Ausgabe 2 15 3 2 13" xfId="20248" xr:uid="{00000000-0005-0000-0000-000016050000}"/>
    <cellStyle name="Ausgabe 2 15 3 2 2" xfId="1611" xr:uid="{00000000-0005-0000-0000-000017050000}"/>
    <cellStyle name="Ausgabe 2 15 3 2 2 2" xfId="8616" xr:uid="{00000000-0005-0000-0000-000018050000}"/>
    <cellStyle name="Ausgabe 2 15 3 2 2 3" xfId="15146" xr:uid="{00000000-0005-0000-0000-000019050000}"/>
    <cellStyle name="Ausgabe 2 15 3 2 2 4" xfId="21631" xr:uid="{00000000-0005-0000-0000-00001A050000}"/>
    <cellStyle name="Ausgabe 2 15 3 2 3" xfId="2301" xr:uid="{00000000-0005-0000-0000-00001B050000}"/>
    <cellStyle name="Ausgabe 2 15 3 2 3 2" xfId="9306" xr:uid="{00000000-0005-0000-0000-00001C050000}"/>
    <cellStyle name="Ausgabe 2 15 3 2 3 3" xfId="15836" xr:uid="{00000000-0005-0000-0000-00001D050000}"/>
    <cellStyle name="Ausgabe 2 15 3 2 3 4" xfId="22321" xr:uid="{00000000-0005-0000-0000-00001E050000}"/>
    <cellStyle name="Ausgabe 2 15 3 2 4" xfId="2991" xr:uid="{00000000-0005-0000-0000-00001F050000}"/>
    <cellStyle name="Ausgabe 2 15 3 2 4 2" xfId="9993" xr:uid="{00000000-0005-0000-0000-000020050000}"/>
    <cellStyle name="Ausgabe 2 15 3 2 4 3" xfId="16523" xr:uid="{00000000-0005-0000-0000-000021050000}"/>
    <cellStyle name="Ausgabe 2 15 3 2 4 4" xfId="23008" xr:uid="{00000000-0005-0000-0000-000022050000}"/>
    <cellStyle name="Ausgabe 2 15 3 2 5" xfId="3681" xr:uid="{00000000-0005-0000-0000-000023050000}"/>
    <cellStyle name="Ausgabe 2 15 3 2 5 2" xfId="10680" xr:uid="{00000000-0005-0000-0000-000024050000}"/>
    <cellStyle name="Ausgabe 2 15 3 2 5 3" xfId="17210" xr:uid="{00000000-0005-0000-0000-000025050000}"/>
    <cellStyle name="Ausgabe 2 15 3 2 5 4" xfId="23695" xr:uid="{00000000-0005-0000-0000-000026050000}"/>
    <cellStyle name="Ausgabe 2 15 3 2 6" xfId="4371" xr:uid="{00000000-0005-0000-0000-000027050000}"/>
    <cellStyle name="Ausgabe 2 15 3 2 6 2" xfId="11365" xr:uid="{00000000-0005-0000-0000-000028050000}"/>
    <cellStyle name="Ausgabe 2 15 3 2 6 3" xfId="17895" xr:uid="{00000000-0005-0000-0000-000029050000}"/>
    <cellStyle name="Ausgabe 2 15 3 2 6 4" xfId="24380" xr:uid="{00000000-0005-0000-0000-00002A050000}"/>
    <cellStyle name="Ausgabe 2 15 3 2 7" xfId="5024" xr:uid="{00000000-0005-0000-0000-00002B050000}"/>
    <cellStyle name="Ausgabe 2 15 3 2 7 2" xfId="11948" xr:uid="{00000000-0005-0000-0000-00002C050000}"/>
    <cellStyle name="Ausgabe 2 15 3 2 7 3" xfId="18478" xr:uid="{00000000-0005-0000-0000-00002D050000}"/>
    <cellStyle name="Ausgabe 2 15 3 2 7 4" xfId="24963" xr:uid="{00000000-0005-0000-0000-00002E050000}"/>
    <cellStyle name="Ausgabe 2 15 3 2 8" xfId="5482" xr:uid="{00000000-0005-0000-0000-00002F050000}"/>
    <cellStyle name="Ausgabe 2 15 3 2 8 2" xfId="12406" xr:uid="{00000000-0005-0000-0000-000030050000}"/>
    <cellStyle name="Ausgabe 2 15 3 2 8 3" xfId="18936" xr:uid="{00000000-0005-0000-0000-000031050000}"/>
    <cellStyle name="Ausgabe 2 15 3 2 8 4" xfId="25421" xr:uid="{00000000-0005-0000-0000-000032050000}"/>
    <cellStyle name="Ausgabe 2 15 3 2 9" xfId="6164" xr:uid="{00000000-0005-0000-0000-000033050000}"/>
    <cellStyle name="Ausgabe 2 15 3 2 9 2" xfId="13060" xr:uid="{00000000-0005-0000-0000-000034050000}"/>
    <cellStyle name="Ausgabe 2 15 3 2 9 3" xfId="19590" xr:uid="{00000000-0005-0000-0000-000035050000}"/>
    <cellStyle name="Ausgabe 2 15 3 2 9 4" xfId="26075" xr:uid="{00000000-0005-0000-0000-000036050000}"/>
    <cellStyle name="Ausgabe 2 15 3 3" xfId="1380" xr:uid="{00000000-0005-0000-0000-000037050000}"/>
    <cellStyle name="Ausgabe 2 15 3 3 2" xfId="8385" xr:uid="{00000000-0005-0000-0000-000038050000}"/>
    <cellStyle name="Ausgabe 2 15 3 3 3" xfId="14915" xr:uid="{00000000-0005-0000-0000-000039050000}"/>
    <cellStyle name="Ausgabe 2 15 3 3 4" xfId="21400" xr:uid="{00000000-0005-0000-0000-00003A050000}"/>
    <cellStyle name="Ausgabe 2 15 3 4" xfId="2070" xr:uid="{00000000-0005-0000-0000-00003B050000}"/>
    <cellStyle name="Ausgabe 2 15 3 4 2" xfId="9075" xr:uid="{00000000-0005-0000-0000-00003C050000}"/>
    <cellStyle name="Ausgabe 2 15 3 4 3" xfId="15605" xr:uid="{00000000-0005-0000-0000-00003D050000}"/>
    <cellStyle name="Ausgabe 2 15 3 4 4" xfId="22090" xr:uid="{00000000-0005-0000-0000-00003E050000}"/>
    <cellStyle name="Ausgabe 2 15 3 5" xfId="2760" xr:uid="{00000000-0005-0000-0000-00003F050000}"/>
    <cellStyle name="Ausgabe 2 15 3 5 2" xfId="9762" xr:uid="{00000000-0005-0000-0000-000040050000}"/>
    <cellStyle name="Ausgabe 2 15 3 5 3" xfId="16292" xr:uid="{00000000-0005-0000-0000-000041050000}"/>
    <cellStyle name="Ausgabe 2 15 3 5 4" xfId="22777" xr:uid="{00000000-0005-0000-0000-000042050000}"/>
    <cellStyle name="Ausgabe 2 15 3 6" xfId="3450" xr:uid="{00000000-0005-0000-0000-000043050000}"/>
    <cellStyle name="Ausgabe 2 15 3 6 2" xfId="10449" xr:uid="{00000000-0005-0000-0000-000044050000}"/>
    <cellStyle name="Ausgabe 2 15 3 6 3" xfId="16979" xr:uid="{00000000-0005-0000-0000-000045050000}"/>
    <cellStyle name="Ausgabe 2 15 3 6 4" xfId="23464" xr:uid="{00000000-0005-0000-0000-000046050000}"/>
    <cellStyle name="Ausgabe 2 15 3 7" xfId="4140" xr:uid="{00000000-0005-0000-0000-000047050000}"/>
    <cellStyle name="Ausgabe 2 15 3 7 2" xfId="11134" xr:uid="{00000000-0005-0000-0000-000048050000}"/>
    <cellStyle name="Ausgabe 2 15 3 7 3" xfId="17664" xr:uid="{00000000-0005-0000-0000-000049050000}"/>
    <cellStyle name="Ausgabe 2 15 3 7 4" xfId="24149" xr:uid="{00000000-0005-0000-0000-00004A050000}"/>
    <cellStyle name="Ausgabe 2 15 3 8" xfId="5251" xr:uid="{00000000-0005-0000-0000-00004B050000}"/>
    <cellStyle name="Ausgabe 2 15 3 8 2" xfId="12175" xr:uid="{00000000-0005-0000-0000-00004C050000}"/>
    <cellStyle name="Ausgabe 2 15 3 8 3" xfId="18705" xr:uid="{00000000-0005-0000-0000-00004D050000}"/>
    <cellStyle name="Ausgabe 2 15 3 8 4" xfId="25190" xr:uid="{00000000-0005-0000-0000-00004E050000}"/>
    <cellStyle name="Ausgabe 2 15 3 9" xfId="5933" xr:uid="{00000000-0005-0000-0000-00004F050000}"/>
    <cellStyle name="Ausgabe 2 15 3 9 2" xfId="12829" xr:uid="{00000000-0005-0000-0000-000050050000}"/>
    <cellStyle name="Ausgabe 2 15 3 9 3" xfId="19359" xr:uid="{00000000-0005-0000-0000-000051050000}"/>
    <cellStyle name="Ausgabe 2 15 3 9 4" xfId="25844" xr:uid="{00000000-0005-0000-0000-000052050000}"/>
    <cellStyle name="Ausgabe 2 15 4" xfId="1108" xr:uid="{00000000-0005-0000-0000-000053050000}"/>
    <cellStyle name="Ausgabe 2 15 4 2" xfId="8115" xr:uid="{00000000-0005-0000-0000-000054050000}"/>
    <cellStyle name="Ausgabe 2 15 4 3" xfId="14645" xr:uid="{00000000-0005-0000-0000-000055050000}"/>
    <cellStyle name="Ausgabe 2 15 4 4" xfId="21130" xr:uid="{00000000-0005-0000-0000-000056050000}"/>
    <cellStyle name="Ausgabe 2 15 5" xfId="1035" xr:uid="{00000000-0005-0000-0000-000057050000}"/>
    <cellStyle name="Ausgabe 2 15 5 2" xfId="8044" xr:uid="{00000000-0005-0000-0000-000058050000}"/>
    <cellStyle name="Ausgabe 2 15 5 3" xfId="14574" xr:uid="{00000000-0005-0000-0000-000059050000}"/>
    <cellStyle name="Ausgabe 2 15 5 4" xfId="21059" xr:uid="{00000000-0005-0000-0000-00005A050000}"/>
    <cellStyle name="Ausgabe 2 15 6" xfId="126" xr:uid="{00000000-0005-0000-0000-00005B050000}"/>
    <cellStyle name="Ausgabe 2 15 6 2" xfId="6834" xr:uid="{00000000-0005-0000-0000-00005C050000}"/>
    <cellStyle name="Ausgabe 2 15 6 3" xfId="6907" xr:uid="{00000000-0005-0000-0000-00005D050000}"/>
    <cellStyle name="Ausgabe 2 15 6 4" xfId="20183" xr:uid="{00000000-0005-0000-0000-00005E050000}"/>
    <cellStyle name="Ausgabe 2 15 7" xfId="996" xr:uid="{00000000-0005-0000-0000-00005F050000}"/>
    <cellStyle name="Ausgabe 2 15 7 2" xfId="8006" xr:uid="{00000000-0005-0000-0000-000060050000}"/>
    <cellStyle name="Ausgabe 2 15 7 3" xfId="14536" xr:uid="{00000000-0005-0000-0000-000061050000}"/>
    <cellStyle name="Ausgabe 2 15 7 4" xfId="21021" xr:uid="{00000000-0005-0000-0000-000062050000}"/>
    <cellStyle name="Ausgabe 2 15 8" xfId="999" xr:uid="{00000000-0005-0000-0000-000063050000}"/>
    <cellStyle name="Ausgabe 2 15 8 2" xfId="8009" xr:uid="{00000000-0005-0000-0000-000064050000}"/>
    <cellStyle name="Ausgabe 2 15 8 3" xfId="14539" xr:uid="{00000000-0005-0000-0000-000065050000}"/>
    <cellStyle name="Ausgabe 2 15 8 4" xfId="21024" xr:uid="{00000000-0005-0000-0000-000066050000}"/>
    <cellStyle name="Ausgabe 2 15 9" xfId="2626" xr:uid="{00000000-0005-0000-0000-000067050000}"/>
    <cellStyle name="Ausgabe 2 15 9 2" xfId="9629" xr:uid="{00000000-0005-0000-0000-000068050000}"/>
    <cellStyle name="Ausgabe 2 15 9 3" xfId="16159" xr:uid="{00000000-0005-0000-0000-000069050000}"/>
    <cellStyle name="Ausgabe 2 15 9 4" xfId="22644" xr:uid="{00000000-0005-0000-0000-00006A050000}"/>
    <cellStyle name="Ausgabe 2 16" xfId="192" xr:uid="{00000000-0005-0000-0000-00006B050000}"/>
    <cellStyle name="Ausgabe 2 16 10" xfId="4728" xr:uid="{00000000-0005-0000-0000-00006C050000}"/>
    <cellStyle name="Ausgabe 2 16 10 2" xfId="11696" xr:uid="{00000000-0005-0000-0000-00006D050000}"/>
    <cellStyle name="Ausgabe 2 16 10 3" xfId="18226" xr:uid="{00000000-0005-0000-0000-00006E050000}"/>
    <cellStyle name="Ausgabe 2 16 10 4" xfId="24711" xr:uid="{00000000-0005-0000-0000-00006F050000}"/>
    <cellStyle name="Ausgabe 2 16 11" xfId="1010" xr:uid="{00000000-0005-0000-0000-000070050000}"/>
    <cellStyle name="Ausgabe 2 16 11 2" xfId="8019" xr:uid="{00000000-0005-0000-0000-000071050000}"/>
    <cellStyle name="Ausgabe 2 16 11 3" xfId="14549" xr:uid="{00000000-0005-0000-0000-000072050000}"/>
    <cellStyle name="Ausgabe 2 16 11 4" xfId="21034" xr:uid="{00000000-0005-0000-0000-000073050000}"/>
    <cellStyle name="Ausgabe 2 16 12" xfId="4004" xr:uid="{00000000-0005-0000-0000-000074050000}"/>
    <cellStyle name="Ausgabe 2 16 12 2" xfId="11001" xr:uid="{00000000-0005-0000-0000-000075050000}"/>
    <cellStyle name="Ausgabe 2 16 12 3" xfId="17531" xr:uid="{00000000-0005-0000-0000-000076050000}"/>
    <cellStyle name="Ausgabe 2 16 12 4" xfId="24016" xr:uid="{00000000-0005-0000-0000-000077050000}"/>
    <cellStyle name="Ausgabe 2 16 13" xfId="7025" xr:uid="{00000000-0005-0000-0000-000078050000}"/>
    <cellStyle name="Ausgabe 2 16 13 2" xfId="6572" xr:uid="{00000000-0005-0000-0000-000079050000}"/>
    <cellStyle name="Ausgabe 2 16 13 3" xfId="20193" xr:uid="{00000000-0005-0000-0000-00007A050000}"/>
    <cellStyle name="Ausgabe 2 16 14" xfId="7201" xr:uid="{00000000-0005-0000-0000-00007B050000}"/>
    <cellStyle name="Ausgabe 2 16 15" xfId="6697" xr:uid="{00000000-0005-0000-0000-00007C050000}"/>
    <cellStyle name="Ausgabe 2 16 2" xfId="484" xr:uid="{00000000-0005-0000-0000-00007D050000}"/>
    <cellStyle name="Ausgabe 2 16 2 10" xfId="6413" xr:uid="{00000000-0005-0000-0000-00007E050000}"/>
    <cellStyle name="Ausgabe 2 16 2 10 2" xfId="13296" xr:uid="{00000000-0005-0000-0000-00007F050000}"/>
    <cellStyle name="Ausgabe 2 16 2 10 3" xfId="19826" xr:uid="{00000000-0005-0000-0000-000080050000}"/>
    <cellStyle name="Ausgabe 2 16 2 10 4" xfId="26311" xr:uid="{00000000-0005-0000-0000-000081050000}"/>
    <cellStyle name="Ausgabe 2 16 2 11" xfId="7496" xr:uid="{00000000-0005-0000-0000-000082050000}"/>
    <cellStyle name="Ausgabe 2 16 2 11 2" xfId="14026" xr:uid="{00000000-0005-0000-0000-000083050000}"/>
    <cellStyle name="Ausgabe 2 16 2 11 3" xfId="20511" xr:uid="{00000000-0005-0000-0000-000084050000}"/>
    <cellStyle name="Ausgabe 2 16 2 12" xfId="6447" xr:uid="{00000000-0005-0000-0000-000085050000}"/>
    <cellStyle name="Ausgabe 2 16 2 13" xfId="7160" xr:uid="{00000000-0005-0000-0000-000086050000}"/>
    <cellStyle name="Ausgabe 2 16 2 14" xfId="20122" xr:uid="{00000000-0005-0000-0000-000087050000}"/>
    <cellStyle name="Ausgabe 2 16 2 2" xfId="719" xr:uid="{00000000-0005-0000-0000-000088050000}"/>
    <cellStyle name="Ausgabe 2 16 2 2 10" xfId="6749" xr:uid="{00000000-0005-0000-0000-000089050000}"/>
    <cellStyle name="Ausgabe 2 16 2 2 10 2" xfId="13439" xr:uid="{00000000-0005-0000-0000-00008A050000}"/>
    <cellStyle name="Ausgabe 2 16 2 2 10 3" xfId="19969" xr:uid="{00000000-0005-0000-0000-00008B050000}"/>
    <cellStyle name="Ausgabe 2 16 2 2 10 4" xfId="26454" xr:uid="{00000000-0005-0000-0000-00008C050000}"/>
    <cellStyle name="Ausgabe 2 16 2 2 11" xfId="7731" xr:uid="{00000000-0005-0000-0000-00008D050000}"/>
    <cellStyle name="Ausgabe 2 16 2 2 11 2" xfId="14261" xr:uid="{00000000-0005-0000-0000-00008E050000}"/>
    <cellStyle name="Ausgabe 2 16 2 2 11 3" xfId="20746" xr:uid="{00000000-0005-0000-0000-00008F050000}"/>
    <cellStyle name="Ausgabe 2 16 2 2 12" xfId="13589" xr:uid="{00000000-0005-0000-0000-000090050000}"/>
    <cellStyle name="Ausgabe 2 16 2 2 13" xfId="20234" xr:uid="{00000000-0005-0000-0000-000091050000}"/>
    <cellStyle name="Ausgabe 2 16 2 2 2" xfId="1597" xr:uid="{00000000-0005-0000-0000-000092050000}"/>
    <cellStyle name="Ausgabe 2 16 2 2 2 2" xfId="8602" xr:uid="{00000000-0005-0000-0000-000093050000}"/>
    <cellStyle name="Ausgabe 2 16 2 2 2 3" xfId="15132" xr:uid="{00000000-0005-0000-0000-000094050000}"/>
    <cellStyle name="Ausgabe 2 16 2 2 2 4" xfId="21617" xr:uid="{00000000-0005-0000-0000-000095050000}"/>
    <cellStyle name="Ausgabe 2 16 2 2 3" xfId="2287" xr:uid="{00000000-0005-0000-0000-000096050000}"/>
    <cellStyle name="Ausgabe 2 16 2 2 3 2" xfId="9292" xr:uid="{00000000-0005-0000-0000-000097050000}"/>
    <cellStyle name="Ausgabe 2 16 2 2 3 3" xfId="15822" xr:uid="{00000000-0005-0000-0000-000098050000}"/>
    <cellStyle name="Ausgabe 2 16 2 2 3 4" xfId="22307" xr:uid="{00000000-0005-0000-0000-000099050000}"/>
    <cellStyle name="Ausgabe 2 16 2 2 4" xfId="2977" xr:uid="{00000000-0005-0000-0000-00009A050000}"/>
    <cellStyle name="Ausgabe 2 16 2 2 4 2" xfId="9979" xr:uid="{00000000-0005-0000-0000-00009B050000}"/>
    <cellStyle name="Ausgabe 2 16 2 2 4 3" xfId="16509" xr:uid="{00000000-0005-0000-0000-00009C050000}"/>
    <cellStyle name="Ausgabe 2 16 2 2 4 4" xfId="22994" xr:uid="{00000000-0005-0000-0000-00009D050000}"/>
    <cellStyle name="Ausgabe 2 16 2 2 5" xfId="3667" xr:uid="{00000000-0005-0000-0000-00009E050000}"/>
    <cellStyle name="Ausgabe 2 16 2 2 5 2" xfId="10666" xr:uid="{00000000-0005-0000-0000-00009F050000}"/>
    <cellStyle name="Ausgabe 2 16 2 2 5 3" xfId="17196" xr:uid="{00000000-0005-0000-0000-0000A0050000}"/>
    <cellStyle name="Ausgabe 2 16 2 2 5 4" xfId="23681" xr:uid="{00000000-0005-0000-0000-0000A1050000}"/>
    <cellStyle name="Ausgabe 2 16 2 2 6" xfId="4357" xr:uid="{00000000-0005-0000-0000-0000A2050000}"/>
    <cellStyle name="Ausgabe 2 16 2 2 6 2" xfId="11351" xr:uid="{00000000-0005-0000-0000-0000A3050000}"/>
    <cellStyle name="Ausgabe 2 16 2 2 6 3" xfId="17881" xr:uid="{00000000-0005-0000-0000-0000A4050000}"/>
    <cellStyle name="Ausgabe 2 16 2 2 6 4" xfId="24366" xr:uid="{00000000-0005-0000-0000-0000A5050000}"/>
    <cellStyle name="Ausgabe 2 16 2 2 7" xfId="5010" xr:uid="{00000000-0005-0000-0000-0000A6050000}"/>
    <cellStyle name="Ausgabe 2 16 2 2 7 2" xfId="11934" xr:uid="{00000000-0005-0000-0000-0000A7050000}"/>
    <cellStyle name="Ausgabe 2 16 2 2 7 3" xfId="18464" xr:uid="{00000000-0005-0000-0000-0000A8050000}"/>
    <cellStyle name="Ausgabe 2 16 2 2 7 4" xfId="24949" xr:uid="{00000000-0005-0000-0000-0000A9050000}"/>
    <cellStyle name="Ausgabe 2 16 2 2 8" xfId="5468" xr:uid="{00000000-0005-0000-0000-0000AA050000}"/>
    <cellStyle name="Ausgabe 2 16 2 2 8 2" xfId="12392" xr:uid="{00000000-0005-0000-0000-0000AB050000}"/>
    <cellStyle name="Ausgabe 2 16 2 2 8 3" xfId="18922" xr:uid="{00000000-0005-0000-0000-0000AC050000}"/>
    <cellStyle name="Ausgabe 2 16 2 2 8 4" xfId="25407" xr:uid="{00000000-0005-0000-0000-0000AD050000}"/>
    <cellStyle name="Ausgabe 2 16 2 2 9" xfId="6150" xr:uid="{00000000-0005-0000-0000-0000AE050000}"/>
    <cellStyle name="Ausgabe 2 16 2 2 9 2" xfId="13046" xr:uid="{00000000-0005-0000-0000-0000AF050000}"/>
    <cellStyle name="Ausgabe 2 16 2 2 9 3" xfId="19576" xr:uid="{00000000-0005-0000-0000-0000B0050000}"/>
    <cellStyle name="Ausgabe 2 16 2 2 9 4" xfId="26061" xr:uid="{00000000-0005-0000-0000-0000B1050000}"/>
    <cellStyle name="Ausgabe 2 16 2 3" xfId="1362" xr:uid="{00000000-0005-0000-0000-0000B2050000}"/>
    <cellStyle name="Ausgabe 2 16 2 3 2" xfId="8367" xr:uid="{00000000-0005-0000-0000-0000B3050000}"/>
    <cellStyle name="Ausgabe 2 16 2 3 3" xfId="14897" xr:uid="{00000000-0005-0000-0000-0000B4050000}"/>
    <cellStyle name="Ausgabe 2 16 2 3 4" xfId="21382" xr:uid="{00000000-0005-0000-0000-0000B5050000}"/>
    <cellStyle name="Ausgabe 2 16 2 4" xfId="2052" xr:uid="{00000000-0005-0000-0000-0000B6050000}"/>
    <cellStyle name="Ausgabe 2 16 2 4 2" xfId="9057" xr:uid="{00000000-0005-0000-0000-0000B7050000}"/>
    <cellStyle name="Ausgabe 2 16 2 4 3" xfId="15587" xr:uid="{00000000-0005-0000-0000-0000B8050000}"/>
    <cellStyle name="Ausgabe 2 16 2 4 4" xfId="22072" xr:uid="{00000000-0005-0000-0000-0000B9050000}"/>
    <cellStyle name="Ausgabe 2 16 2 5" xfId="2742" xr:uid="{00000000-0005-0000-0000-0000BA050000}"/>
    <cellStyle name="Ausgabe 2 16 2 5 2" xfId="9744" xr:uid="{00000000-0005-0000-0000-0000BB050000}"/>
    <cellStyle name="Ausgabe 2 16 2 5 3" xfId="16274" xr:uid="{00000000-0005-0000-0000-0000BC050000}"/>
    <cellStyle name="Ausgabe 2 16 2 5 4" xfId="22759" xr:uid="{00000000-0005-0000-0000-0000BD050000}"/>
    <cellStyle name="Ausgabe 2 16 2 6" xfId="3432" xr:uid="{00000000-0005-0000-0000-0000BE050000}"/>
    <cellStyle name="Ausgabe 2 16 2 6 2" xfId="10431" xr:uid="{00000000-0005-0000-0000-0000BF050000}"/>
    <cellStyle name="Ausgabe 2 16 2 6 3" xfId="16961" xr:uid="{00000000-0005-0000-0000-0000C0050000}"/>
    <cellStyle name="Ausgabe 2 16 2 6 4" xfId="23446" xr:uid="{00000000-0005-0000-0000-0000C1050000}"/>
    <cellStyle name="Ausgabe 2 16 2 7" xfId="4122" xr:uid="{00000000-0005-0000-0000-0000C2050000}"/>
    <cellStyle name="Ausgabe 2 16 2 7 2" xfId="11116" xr:uid="{00000000-0005-0000-0000-0000C3050000}"/>
    <cellStyle name="Ausgabe 2 16 2 7 3" xfId="17646" xr:uid="{00000000-0005-0000-0000-0000C4050000}"/>
    <cellStyle name="Ausgabe 2 16 2 7 4" xfId="24131" xr:uid="{00000000-0005-0000-0000-0000C5050000}"/>
    <cellStyle name="Ausgabe 2 16 2 8" xfId="1005" xr:uid="{00000000-0005-0000-0000-0000C6050000}"/>
    <cellStyle name="Ausgabe 2 16 2 8 2" xfId="8014" xr:uid="{00000000-0005-0000-0000-0000C7050000}"/>
    <cellStyle name="Ausgabe 2 16 2 8 3" xfId="14544" xr:uid="{00000000-0005-0000-0000-0000C8050000}"/>
    <cellStyle name="Ausgabe 2 16 2 8 4" xfId="21029" xr:uid="{00000000-0005-0000-0000-0000C9050000}"/>
    <cellStyle name="Ausgabe 2 16 2 9" xfId="5915" xr:uid="{00000000-0005-0000-0000-0000CA050000}"/>
    <cellStyle name="Ausgabe 2 16 2 9 2" xfId="12811" xr:uid="{00000000-0005-0000-0000-0000CB050000}"/>
    <cellStyle name="Ausgabe 2 16 2 9 3" xfId="19341" xr:uid="{00000000-0005-0000-0000-0000CC050000}"/>
    <cellStyle name="Ausgabe 2 16 2 9 4" xfId="25826" xr:uid="{00000000-0005-0000-0000-0000CD050000}"/>
    <cellStyle name="Ausgabe 2 16 3" xfId="503" xr:uid="{00000000-0005-0000-0000-0000CE050000}"/>
    <cellStyle name="Ausgabe 2 16 3 10" xfId="6886" xr:uid="{00000000-0005-0000-0000-0000CF050000}"/>
    <cellStyle name="Ausgabe 2 16 3 10 2" xfId="13506" xr:uid="{00000000-0005-0000-0000-0000D0050000}"/>
    <cellStyle name="Ausgabe 2 16 3 10 3" xfId="20036" xr:uid="{00000000-0005-0000-0000-0000D1050000}"/>
    <cellStyle name="Ausgabe 2 16 3 10 4" xfId="26521" xr:uid="{00000000-0005-0000-0000-0000D2050000}"/>
    <cellStyle name="Ausgabe 2 16 3 11" xfId="7515" xr:uid="{00000000-0005-0000-0000-0000D3050000}"/>
    <cellStyle name="Ausgabe 2 16 3 11 2" xfId="14045" xr:uid="{00000000-0005-0000-0000-0000D4050000}"/>
    <cellStyle name="Ausgabe 2 16 3 11 3" xfId="20530" xr:uid="{00000000-0005-0000-0000-0000D5050000}"/>
    <cellStyle name="Ausgabe 2 16 3 12" xfId="6978" xr:uid="{00000000-0005-0000-0000-0000D6050000}"/>
    <cellStyle name="Ausgabe 2 16 3 13" xfId="7255" xr:uid="{00000000-0005-0000-0000-0000D7050000}"/>
    <cellStyle name="Ausgabe 2 16 3 14" xfId="20145" xr:uid="{00000000-0005-0000-0000-0000D8050000}"/>
    <cellStyle name="Ausgabe 2 16 3 2" xfId="734" xr:uid="{00000000-0005-0000-0000-0000D9050000}"/>
    <cellStyle name="Ausgabe 2 16 3 2 10" xfId="6452" xr:uid="{00000000-0005-0000-0000-0000DA050000}"/>
    <cellStyle name="Ausgabe 2 16 3 2 10 2" xfId="13308" xr:uid="{00000000-0005-0000-0000-0000DB050000}"/>
    <cellStyle name="Ausgabe 2 16 3 2 10 3" xfId="19838" xr:uid="{00000000-0005-0000-0000-0000DC050000}"/>
    <cellStyle name="Ausgabe 2 16 3 2 10 4" xfId="26323" xr:uid="{00000000-0005-0000-0000-0000DD050000}"/>
    <cellStyle name="Ausgabe 2 16 3 2 11" xfId="7746" xr:uid="{00000000-0005-0000-0000-0000DE050000}"/>
    <cellStyle name="Ausgabe 2 16 3 2 11 2" xfId="14276" xr:uid="{00000000-0005-0000-0000-0000DF050000}"/>
    <cellStyle name="Ausgabe 2 16 3 2 11 3" xfId="20761" xr:uid="{00000000-0005-0000-0000-0000E0050000}"/>
    <cellStyle name="Ausgabe 2 16 3 2 12" xfId="13604" xr:uid="{00000000-0005-0000-0000-0000E1050000}"/>
    <cellStyle name="Ausgabe 2 16 3 2 13" xfId="20249" xr:uid="{00000000-0005-0000-0000-0000E2050000}"/>
    <cellStyle name="Ausgabe 2 16 3 2 2" xfId="1612" xr:uid="{00000000-0005-0000-0000-0000E3050000}"/>
    <cellStyle name="Ausgabe 2 16 3 2 2 2" xfId="8617" xr:uid="{00000000-0005-0000-0000-0000E4050000}"/>
    <cellStyle name="Ausgabe 2 16 3 2 2 3" xfId="15147" xr:uid="{00000000-0005-0000-0000-0000E5050000}"/>
    <cellStyle name="Ausgabe 2 16 3 2 2 4" xfId="21632" xr:uid="{00000000-0005-0000-0000-0000E6050000}"/>
    <cellStyle name="Ausgabe 2 16 3 2 3" xfId="2302" xr:uid="{00000000-0005-0000-0000-0000E7050000}"/>
    <cellStyle name="Ausgabe 2 16 3 2 3 2" xfId="9307" xr:uid="{00000000-0005-0000-0000-0000E8050000}"/>
    <cellStyle name="Ausgabe 2 16 3 2 3 3" xfId="15837" xr:uid="{00000000-0005-0000-0000-0000E9050000}"/>
    <cellStyle name="Ausgabe 2 16 3 2 3 4" xfId="22322" xr:uid="{00000000-0005-0000-0000-0000EA050000}"/>
    <cellStyle name="Ausgabe 2 16 3 2 4" xfId="2992" xr:uid="{00000000-0005-0000-0000-0000EB050000}"/>
    <cellStyle name="Ausgabe 2 16 3 2 4 2" xfId="9994" xr:uid="{00000000-0005-0000-0000-0000EC050000}"/>
    <cellStyle name="Ausgabe 2 16 3 2 4 3" xfId="16524" xr:uid="{00000000-0005-0000-0000-0000ED050000}"/>
    <cellStyle name="Ausgabe 2 16 3 2 4 4" xfId="23009" xr:uid="{00000000-0005-0000-0000-0000EE050000}"/>
    <cellStyle name="Ausgabe 2 16 3 2 5" xfId="3682" xr:uid="{00000000-0005-0000-0000-0000EF050000}"/>
    <cellStyle name="Ausgabe 2 16 3 2 5 2" xfId="10681" xr:uid="{00000000-0005-0000-0000-0000F0050000}"/>
    <cellStyle name="Ausgabe 2 16 3 2 5 3" xfId="17211" xr:uid="{00000000-0005-0000-0000-0000F1050000}"/>
    <cellStyle name="Ausgabe 2 16 3 2 5 4" xfId="23696" xr:uid="{00000000-0005-0000-0000-0000F2050000}"/>
    <cellStyle name="Ausgabe 2 16 3 2 6" xfId="4372" xr:uid="{00000000-0005-0000-0000-0000F3050000}"/>
    <cellStyle name="Ausgabe 2 16 3 2 6 2" xfId="11366" xr:uid="{00000000-0005-0000-0000-0000F4050000}"/>
    <cellStyle name="Ausgabe 2 16 3 2 6 3" xfId="17896" xr:uid="{00000000-0005-0000-0000-0000F5050000}"/>
    <cellStyle name="Ausgabe 2 16 3 2 6 4" xfId="24381" xr:uid="{00000000-0005-0000-0000-0000F6050000}"/>
    <cellStyle name="Ausgabe 2 16 3 2 7" xfId="5025" xr:uid="{00000000-0005-0000-0000-0000F7050000}"/>
    <cellStyle name="Ausgabe 2 16 3 2 7 2" xfId="11949" xr:uid="{00000000-0005-0000-0000-0000F8050000}"/>
    <cellStyle name="Ausgabe 2 16 3 2 7 3" xfId="18479" xr:uid="{00000000-0005-0000-0000-0000F9050000}"/>
    <cellStyle name="Ausgabe 2 16 3 2 7 4" xfId="24964" xr:uid="{00000000-0005-0000-0000-0000FA050000}"/>
    <cellStyle name="Ausgabe 2 16 3 2 8" xfId="5483" xr:uid="{00000000-0005-0000-0000-0000FB050000}"/>
    <cellStyle name="Ausgabe 2 16 3 2 8 2" xfId="12407" xr:uid="{00000000-0005-0000-0000-0000FC050000}"/>
    <cellStyle name="Ausgabe 2 16 3 2 8 3" xfId="18937" xr:uid="{00000000-0005-0000-0000-0000FD050000}"/>
    <cellStyle name="Ausgabe 2 16 3 2 8 4" xfId="25422" xr:uid="{00000000-0005-0000-0000-0000FE050000}"/>
    <cellStyle name="Ausgabe 2 16 3 2 9" xfId="6165" xr:uid="{00000000-0005-0000-0000-0000FF050000}"/>
    <cellStyle name="Ausgabe 2 16 3 2 9 2" xfId="13061" xr:uid="{00000000-0005-0000-0000-000000060000}"/>
    <cellStyle name="Ausgabe 2 16 3 2 9 3" xfId="19591" xr:uid="{00000000-0005-0000-0000-000001060000}"/>
    <cellStyle name="Ausgabe 2 16 3 2 9 4" xfId="26076" xr:uid="{00000000-0005-0000-0000-000002060000}"/>
    <cellStyle name="Ausgabe 2 16 3 3" xfId="1381" xr:uid="{00000000-0005-0000-0000-000003060000}"/>
    <cellStyle name="Ausgabe 2 16 3 3 2" xfId="8386" xr:uid="{00000000-0005-0000-0000-000004060000}"/>
    <cellStyle name="Ausgabe 2 16 3 3 3" xfId="14916" xr:uid="{00000000-0005-0000-0000-000005060000}"/>
    <cellStyle name="Ausgabe 2 16 3 3 4" xfId="21401" xr:uid="{00000000-0005-0000-0000-000006060000}"/>
    <cellStyle name="Ausgabe 2 16 3 4" xfId="2071" xr:uid="{00000000-0005-0000-0000-000007060000}"/>
    <cellStyle name="Ausgabe 2 16 3 4 2" xfId="9076" xr:uid="{00000000-0005-0000-0000-000008060000}"/>
    <cellStyle name="Ausgabe 2 16 3 4 3" xfId="15606" xr:uid="{00000000-0005-0000-0000-000009060000}"/>
    <cellStyle name="Ausgabe 2 16 3 4 4" xfId="22091" xr:uid="{00000000-0005-0000-0000-00000A060000}"/>
    <cellStyle name="Ausgabe 2 16 3 5" xfId="2761" xr:uid="{00000000-0005-0000-0000-00000B060000}"/>
    <cellStyle name="Ausgabe 2 16 3 5 2" xfId="9763" xr:uid="{00000000-0005-0000-0000-00000C060000}"/>
    <cellStyle name="Ausgabe 2 16 3 5 3" xfId="16293" xr:uid="{00000000-0005-0000-0000-00000D060000}"/>
    <cellStyle name="Ausgabe 2 16 3 5 4" xfId="22778" xr:uid="{00000000-0005-0000-0000-00000E060000}"/>
    <cellStyle name="Ausgabe 2 16 3 6" xfId="3451" xr:uid="{00000000-0005-0000-0000-00000F060000}"/>
    <cellStyle name="Ausgabe 2 16 3 6 2" xfId="10450" xr:uid="{00000000-0005-0000-0000-000010060000}"/>
    <cellStyle name="Ausgabe 2 16 3 6 3" xfId="16980" xr:uid="{00000000-0005-0000-0000-000011060000}"/>
    <cellStyle name="Ausgabe 2 16 3 6 4" xfId="23465" xr:uid="{00000000-0005-0000-0000-000012060000}"/>
    <cellStyle name="Ausgabe 2 16 3 7" xfId="4141" xr:uid="{00000000-0005-0000-0000-000013060000}"/>
    <cellStyle name="Ausgabe 2 16 3 7 2" xfId="11135" xr:uid="{00000000-0005-0000-0000-000014060000}"/>
    <cellStyle name="Ausgabe 2 16 3 7 3" xfId="17665" xr:uid="{00000000-0005-0000-0000-000015060000}"/>
    <cellStyle name="Ausgabe 2 16 3 7 4" xfId="24150" xr:uid="{00000000-0005-0000-0000-000016060000}"/>
    <cellStyle name="Ausgabe 2 16 3 8" xfId="5252" xr:uid="{00000000-0005-0000-0000-000017060000}"/>
    <cellStyle name="Ausgabe 2 16 3 8 2" xfId="12176" xr:uid="{00000000-0005-0000-0000-000018060000}"/>
    <cellStyle name="Ausgabe 2 16 3 8 3" xfId="18706" xr:uid="{00000000-0005-0000-0000-000019060000}"/>
    <cellStyle name="Ausgabe 2 16 3 8 4" xfId="25191" xr:uid="{00000000-0005-0000-0000-00001A060000}"/>
    <cellStyle name="Ausgabe 2 16 3 9" xfId="5934" xr:uid="{00000000-0005-0000-0000-00001B060000}"/>
    <cellStyle name="Ausgabe 2 16 3 9 2" xfId="12830" xr:uid="{00000000-0005-0000-0000-00001C060000}"/>
    <cellStyle name="Ausgabe 2 16 3 9 3" xfId="19360" xr:uid="{00000000-0005-0000-0000-00001D060000}"/>
    <cellStyle name="Ausgabe 2 16 3 9 4" xfId="25845" xr:uid="{00000000-0005-0000-0000-00001E060000}"/>
    <cellStyle name="Ausgabe 2 16 4" xfId="1064" xr:uid="{00000000-0005-0000-0000-00001F060000}"/>
    <cellStyle name="Ausgabe 2 16 4 2" xfId="8071" xr:uid="{00000000-0005-0000-0000-000020060000}"/>
    <cellStyle name="Ausgabe 2 16 4 3" xfId="14601" xr:uid="{00000000-0005-0000-0000-000021060000}"/>
    <cellStyle name="Ausgabe 2 16 4 4" xfId="21086" xr:uid="{00000000-0005-0000-0000-000022060000}"/>
    <cellStyle name="Ausgabe 2 16 5" xfId="127" xr:uid="{00000000-0005-0000-0000-000023060000}"/>
    <cellStyle name="Ausgabe 2 16 5 2" xfId="7043" xr:uid="{00000000-0005-0000-0000-000024060000}"/>
    <cellStyle name="Ausgabe 2 16 5 3" xfId="6740" xr:uid="{00000000-0005-0000-0000-000025060000}"/>
    <cellStyle name="Ausgabe 2 16 5 4" xfId="20204" xr:uid="{00000000-0005-0000-0000-000026060000}"/>
    <cellStyle name="Ausgabe 2 16 6" xfId="1075" xr:uid="{00000000-0005-0000-0000-000027060000}"/>
    <cellStyle name="Ausgabe 2 16 6 2" xfId="8082" xr:uid="{00000000-0005-0000-0000-000028060000}"/>
    <cellStyle name="Ausgabe 2 16 6 3" xfId="14612" xr:uid="{00000000-0005-0000-0000-000029060000}"/>
    <cellStyle name="Ausgabe 2 16 6 4" xfId="21097" xr:uid="{00000000-0005-0000-0000-00002A060000}"/>
    <cellStyle name="Ausgabe 2 16 7" xfId="1223" xr:uid="{00000000-0005-0000-0000-00002B060000}"/>
    <cellStyle name="Ausgabe 2 16 7 2" xfId="8230" xr:uid="{00000000-0005-0000-0000-00002C060000}"/>
    <cellStyle name="Ausgabe 2 16 7 3" xfId="14760" xr:uid="{00000000-0005-0000-0000-00002D060000}"/>
    <cellStyle name="Ausgabe 2 16 7 4" xfId="21245" xr:uid="{00000000-0005-0000-0000-00002E060000}"/>
    <cellStyle name="Ausgabe 2 16 8" xfId="998" xr:uid="{00000000-0005-0000-0000-00002F060000}"/>
    <cellStyle name="Ausgabe 2 16 8 2" xfId="8008" xr:uid="{00000000-0005-0000-0000-000030060000}"/>
    <cellStyle name="Ausgabe 2 16 8 3" xfId="14538" xr:uid="{00000000-0005-0000-0000-000031060000}"/>
    <cellStyle name="Ausgabe 2 16 8 4" xfId="21023" xr:uid="{00000000-0005-0000-0000-000032060000}"/>
    <cellStyle name="Ausgabe 2 16 9" xfId="1906" xr:uid="{00000000-0005-0000-0000-000033060000}"/>
    <cellStyle name="Ausgabe 2 16 9 2" xfId="8911" xr:uid="{00000000-0005-0000-0000-000034060000}"/>
    <cellStyle name="Ausgabe 2 16 9 3" xfId="15441" xr:uid="{00000000-0005-0000-0000-000035060000}"/>
    <cellStyle name="Ausgabe 2 16 9 4" xfId="21926" xr:uid="{00000000-0005-0000-0000-000036060000}"/>
    <cellStyle name="Ausgabe 2 17" xfId="354" xr:uid="{00000000-0005-0000-0000-000037060000}"/>
    <cellStyle name="Ausgabe 2 17 10" xfId="4808" xr:uid="{00000000-0005-0000-0000-000038060000}"/>
    <cellStyle name="Ausgabe 2 17 10 2" xfId="11758" xr:uid="{00000000-0005-0000-0000-000039060000}"/>
    <cellStyle name="Ausgabe 2 17 10 3" xfId="18288" xr:uid="{00000000-0005-0000-0000-00003A060000}"/>
    <cellStyle name="Ausgabe 2 17 10 4" xfId="24773" xr:uid="{00000000-0005-0000-0000-00003B060000}"/>
    <cellStyle name="Ausgabe 2 17 11" xfId="5788" xr:uid="{00000000-0005-0000-0000-00003C060000}"/>
    <cellStyle name="Ausgabe 2 17 11 2" xfId="12692" xr:uid="{00000000-0005-0000-0000-00003D060000}"/>
    <cellStyle name="Ausgabe 2 17 11 3" xfId="19222" xr:uid="{00000000-0005-0000-0000-00003E060000}"/>
    <cellStyle name="Ausgabe 2 17 11 4" xfId="25707" xr:uid="{00000000-0005-0000-0000-00003F060000}"/>
    <cellStyle name="Ausgabe 2 17 12" xfId="6507" xr:uid="{00000000-0005-0000-0000-000040060000}"/>
    <cellStyle name="Ausgabe 2 17 12 2" xfId="13322" xr:uid="{00000000-0005-0000-0000-000041060000}"/>
    <cellStyle name="Ausgabe 2 17 12 3" xfId="19852" xr:uid="{00000000-0005-0000-0000-000042060000}"/>
    <cellStyle name="Ausgabe 2 17 12 4" xfId="26337" xr:uid="{00000000-0005-0000-0000-000043060000}"/>
    <cellStyle name="Ausgabe 2 17 13" xfId="7382" xr:uid="{00000000-0005-0000-0000-000044060000}"/>
    <cellStyle name="Ausgabe 2 17 13 2" xfId="13912" xr:uid="{00000000-0005-0000-0000-000045060000}"/>
    <cellStyle name="Ausgabe 2 17 13 3" xfId="20399" xr:uid="{00000000-0005-0000-0000-000046060000}"/>
    <cellStyle name="Ausgabe 2 17 14" xfId="7077" xr:uid="{00000000-0005-0000-0000-000047060000}"/>
    <cellStyle name="Ausgabe 2 17 15" xfId="20089" xr:uid="{00000000-0005-0000-0000-000048060000}"/>
    <cellStyle name="Ausgabe 2 17 2" xfId="483" xr:uid="{00000000-0005-0000-0000-000049060000}"/>
    <cellStyle name="Ausgabe 2 17 2 10" xfId="6523" xr:uid="{00000000-0005-0000-0000-00004A060000}"/>
    <cellStyle name="Ausgabe 2 17 2 10 2" xfId="13337" xr:uid="{00000000-0005-0000-0000-00004B060000}"/>
    <cellStyle name="Ausgabe 2 17 2 10 3" xfId="19867" xr:uid="{00000000-0005-0000-0000-00004C060000}"/>
    <cellStyle name="Ausgabe 2 17 2 10 4" xfId="26352" xr:uid="{00000000-0005-0000-0000-00004D060000}"/>
    <cellStyle name="Ausgabe 2 17 2 11" xfId="7495" xr:uid="{00000000-0005-0000-0000-00004E060000}"/>
    <cellStyle name="Ausgabe 2 17 2 11 2" xfId="14025" xr:uid="{00000000-0005-0000-0000-00004F060000}"/>
    <cellStyle name="Ausgabe 2 17 2 11 3" xfId="20510" xr:uid="{00000000-0005-0000-0000-000050060000}"/>
    <cellStyle name="Ausgabe 2 17 2 12" xfId="2597" xr:uid="{00000000-0005-0000-0000-000051060000}"/>
    <cellStyle name="Ausgabe 2 17 2 13" xfId="6406" xr:uid="{00000000-0005-0000-0000-000052060000}"/>
    <cellStyle name="Ausgabe 2 17 2 14" xfId="20121" xr:uid="{00000000-0005-0000-0000-000053060000}"/>
    <cellStyle name="Ausgabe 2 17 2 2" xfId="718" xr:uid="{00000000-0005-0000-0000-000054060000}"/>
    <cellStyle name="Ausgabe 2 17 2 2 10" xfId="6569" xr:uid="{00000000-0005-0000-0000-000055060000}"/>
    <cellStyle name="Ausgabe 2 17 2 2 10 2" xfId="13366" xr:uid="{00000000-0005-0000-0000-000056060000}"/>
    <cellStyle name="Ausgabe 2 17 2 2 10 3" xfId="19896" xr:uid="{00000000-0005-0000-0000-000057060000}"/>
    <cellStyle name="Ausgabe 2 17 2 2 10 4" xfId="26381" xr:uid="{00000000-0005-0000-0000-000058060000}"/>
    <cellStyle name="Ausgabe 2 17 2 2 11" xfId="7730" xr:uid="{00000000-0005-0000-0000-000059060000}"/>
    <cellStyle name="Ausgabe 2 17 2 2 11 2" xfId="14260" xr:uid="{00000000-0005-0000-0000-00005A060000}"/>
    <cellStyle name="Ausgabe 2 17 2 2 11 3" xfId="20745" xr:uid="{00000000-0005-0000-0000-00005B060000}"/>
    <cellStyle name="Ausgabe 2 17 2 2 12" xfId="13588" xr:uid="{00000000-0005-0000-0000-00005C060000}"/>
    <cellStyle name="Ausgabe 2 17 2 2 13" xfId="20233" xr:uid="{00000000-0005-0000-0000-00005D060000}"/>
    <cellStyle name="Ausgabe 2 17 2 2 2" xfId="1596" xr:uid="{00000000-0005-0000-0000-00005E060000}"/>
    <cellStyle name="Ausgabe 2 17 2 2 2 2" xfId="8601" xr:uid="{00000000-0005-0000-0000-00005F060000}"/>
    <cellStyle name="Ausgabe 2 17 2 2 2 3" xfId="15131" xr:uid="{00000000-0005-0000-0000-000060060000}"/>
    <cellStyle name="Ausgabe 2 17 2 2 2 4" xfId="21616" xr:uid="{00000000-0005-0000-0000-000061060000}"/>
    <cellStyle name="Ausgabe 2 17 2 2 3" xfId="2286" xr:uid="{00000000-0005-0000-0000-000062060000}"/>
    <cellStyle name="Ausgabe 2 17 2 2 3 2" xfId="9291" xr:uid="{00000000-0005-0000-0000-000063060000}"/>
    <cellStyle name="Ausgabe 2 17 2 2 3 3" xfId="15821" xr:uid="{00000000-0005-0000-0000-000064060000}"/>
    <cellStyle name="Ausgabe 2 17 2 2 3 4" xfId="22306" xr:uid="{00000000-0005-0000-0000-000065060000}"/>
    <cellStyle name="Ausgabe 2 17 2 2 4" xfId="2976" xr:uid="{00000000-0005-0000-0000-000066060000}"/>
    <cellStyle name="Ausgabe 2 17 2 2 4 2" xfId="9978" xr:uid="{00000000-0005-0000-0000-000067060000}"/>
    <cellStyle name="Ausgabe 2 17 2 2 4 3" xfId="16508" xr:uid="{00000000-0005-0000-0000-000068060000}"/>
    <cellStyle name="Ausgabe 2 17 2 2 4 4" xfId="22993" xr:uid="{00000000-0005-0000-0000-000069060000}"/>
    <cellStyle name="Ausgabe 2 17 2 2 5" xfId="3666" xr:uid="{00000000-0005-0000-0000-00006A060000}"/>
    <cellStyle name="Ausgabe 2 17 2 2 5 2" xfId="10665" xr:uid="{00000000-0005-0000-0000-00006B060000}"/>
    <cellStyle name="Ausgabe 2 17 2 2 5 3" xfId="17195" xr:uid="{00000000-0005-0000-0000-00006C060000}"/>
    <cellStyle name="Ausgabe 2 17 2 2 5 4" xfId="23680" xr:uid="{00000000-0005-0000-0000-00006D060000}"/>
    <cellStyle name="Ausgabe 2 17 2 2 6" xfId="4356" xr:uid="{00000000-0005-0000-0000-00006E060000}"/>
    <cellStyle name="Ausgabe 2 17 2 2 6 2" xfId="11350" xr:uid="{00000000-0005-0000-0000-00006F060000}"/>
    <cellStyle name="Ausgabe 2 17 2 2 6 3" xfId="17880" xr:uid="{00000000-0005-0000-0000-000070060000}"/>
    <cellStyle name="Ausgabe 2 17 2 2 6 4" xfId="24365" xr:uid="{00000000-0005-0000-0000-000071060000}"/>
    <cellStyle name="Ausgabe 2 17 2 2 7" xfId="5009" xr:uid="{00000000-0005-0000-0000-000072060000}"/>
    <cellStyle name="Ausgabe 2 17 2 2 7 2" xfId="11933" xr:uid="{00000000-0005-0000-0000-000073060000}"/>
    <cellStyle name="Ausgabe 2 17 2 2 7 3" xfId="18463" xr:uid="{00000000-0005-0000-0000-000074060000}"/>
    <cellStyle name="Ausgabe 2 17 2 2 7 4" xfId="24948" xr:uid="{00000000-0005-0000-0000-000075060000}"/>
    <cellStyle name="Ausgabe 2 17 2 2 8" xfId="5467" xr:uid="{00000000-0005-0000-0000-000076060000}"/>
    <cellStyle name="Ausgabe 2 17 2 2 8 2" xfId="12391" xr:uid="{00000000-0005-0000-0000-000077060000}"/>
    <cellStyle name="Ausgabe 2 17 2 2 8 3" xfId="18921" xr:uid="{00000000-0005-0000-0000-000078060000}"/>
    <cellStyle name="Ausgabe 2 17 2 2 8 4" xfId="25406" xr:uid="{00000000-0005-0000-0000-000079060000}"/>
    <cellStyle name="Ausgabe 2 17 2 2 9" xfId="6149" xr:uid="{00000000-0005-0000-0000-00007A060000}"/>
    <cellStyle name="Ausgabe 2 17 2 2 9 2" xfId="13045" xr:uid="{00000000-0005-0000-0000-00007B060000}"/>
    <cellStyle name="Ausgabe 2 17 2 2 9 3" xfId="19575" xr:uid="{00000000-0005-0000-0000-00007C060000}"/>
    <cellStyle name="Ausgabe 2 17 2 2 9 4" xfId="26060" xr:uid="{00000000-0005-0000-0000-00007D060000}"/>
    <cellStyle name="Ausgabe 2 17 2 3" xfId="1361" xr:uid="{00000000-0005-0000-0000-00007E060000}"/>
    <cellStyle name="Ausgabe 2 17 2 3 2" xfId="8366" xr:uid="{00000000-0005-0000-0000-00007F060000}"/>
    <cellStyle name="Ausgabe 2 17 2 3 3" xfId="14896" xr:uid="{00000000-0005-0000-0000-000080060000}"/>
    <cellStyle name="Ausgabe 2 17 2 3 4" xfId="21381" xr:uid="{00000000-0005-0000-0000-000081060000}"/>
    <cellStyle name="Ausgabe 2 17 2 4" xfId="2051" xr:uid="{00000000-0005-0000-0000-000082060000}"/>
    <cellStyle name="Ausgabe 2 17 2 4 2" xfId="9056" xr:uid="{00000000-0005-0000-0000-000083060000}"/>
    <cellStyle name="Ausgabe 2 17 2 4 3" xfId="15586" xr:uid="{00000000-0005-0000-0000-000084060000}"/>
    <cellStyle name="Ausgabe 2 17 2 4 4" xfId="22071" xr:uid="{00000000-0005-0000-0000-000085060000}"/>
    <cellStyle name="Ausgabe 2 17 2 5" xfId="2741" xr:uid="{00000000-0005-0000-0000-000086060000}"/>
    <cellStyle name="Ausgabe 2 17 2 5 2" xfId="9743" xr:uid="{00000000-0005-0000-0000-000087060000}"/>
    <cellStyle name="Ausgabe 2 17 2 5 3" xfId="16273" xr:uid="{00000000-0005-0000-0000-000088060000}"/>
    <cellStyle name="Ausgabe 2 17 2 5 4" xfId="22758" xr:uid="{00000000-0005-0000-0000-000089060000}"/>
    <cellStyle name="Ausgabe 2 17 2 6" xfId="3431" xr:uid="{00000000-0005-0000-0000-00008A060000}"/>
    <cellStyle name="Ausgabe 2 17 2 6 2" xfId="10430" xr:uid="{00000000-0005-0000-0000-00008B060000}"/>
    <cellStyle name="Ausgabe 2 17 2 6 3" xfId="16960" xr:uid="{00000000-0005-0000-0000-00008C060000}"/>
    <cellStyle name="Ausgabe 2 17 2 6 4" xfId="23445" xr:uid="{00000000-0005-0000-0000-00008D060000}"/>
    <cellStyle name="Ausgabe 2 17 2 7" xfId="4121" xr:uid="{00000000-0005-0000-0000-00008E060000}"/>
    <cellStyle name="Ausgabe 2 17 2 7 2" xfId="11115" xr:uid="{00000000-0005-0000-0000-00008F060000}"/>
    <cellStyle name="Ausgabe 2 17 2 7 3" xfId="17645" xr:uid="{00000000-0005-0000-0000-000090060000}"/>
    <cellStyle name="Ausgabe 2 17 2 7 4" xfId="24130" xr:uid="{00000000-0005-0000-0000-000091060000}"/>
    <cellStyle name="Ausgabe 2 17 2 8" xfId="3982" xr:uid="{00000000-0005-0000-0000-000092060000}"/>
    <cellStyle name="Ausgabe 2 17 2 8 2" xfId="10980" xr:uid="{00000000-0005-0000-0000-000093060000}"/>
    <cellStyle name="Ausgabe 2 17 2 8 3" xfId="17510" xr:uid="{00000000-0005-0000-0000-000094060000}"/>
    <cellStyle name="Ausgabe 2 17 2 8 4" xfId="23995" xr:uid="{00000000-0005-0000-0000-000095060000}"/>
    <cellStyle name="Ausgabe 2 17 2 9" xfId="5914" xr:uid="{00000000-0005-0000-0000-000096060000}"/>
    <cellStyle name="Ausgabe 2 17 2 9 2" xfId="12810" xr:uid="{00000000-0005-0000-0000-000097060000}"/>
    <cellStyle name="Ausgabe 2 17 2 9 3" xfId="19340" xr:uid="{00000000-0005-0000-0000-000098060000}"/>
    <cellStyle name="Ausgabe 2 17 2 9 4" xfId="25825" xr:uid="{00000000-0005-0000-0000-000099060000}"/>
    <cellStyle name="Ausgabe 2 17 3" xfId="504" xr:uid="{00000000-0005-0000-0000-00009A060000}"/>
    <cellStyle name="Ausgabe 2 17 3 10" xfId="6526" xr:uid="{00000000-0005-0000-0000-00009B060000}"/>
    <cellStyle name="Ausgabe 2 17 3 10 2" xfId="13340" xr:uid="{00000000-0005-0000-0000-00009C060000}"/>
    <cellStyle name="Ausgabe 2 17 3 10 3" xfId="19870" xr:uid="{00000000-0005-0000-0000-00009D060000}"/>
    <cellStyle name="Ausgabe 2 17 3 10 4" xfId="26355" xr:uid="{00000000-0005-0000-0000-00009E060000}"/>
    <cellStyle name="Ausgabe 2 17 3 11" xfId="7516" xr:uid="{00000000-0005-0000-0000-00009F060000}"/>
    <cellStyle name="Ausgabe 2 17 3 11 2" xfId="14046" xr:uid="{00000000-0005-0000-0000-0000A0060000}"/>
    <cellStyle name="Ausgabe 2 17 3 11 3" xfId="20531" xr:uid="{00000000-0005-0000-0000-0000A1060000}"/>
    <cellStyle name="Ausgabe 2 17 3 12" xfId="6862" xr:uid="{00000000-0005-0000-0000-0000A2060000}"/>
    <cellStyle name="Ausgabe 2 17 3 13" xfId="6742" xr:uid="{00000000-0005-0000-0000-0000A3060000}"/>
    <cellStyle name="Ausgabe 2 17 3 14" xfId="20146" xr:uid="{00000000-0005-0000-0000-0000A4060000}"/>
    <cellStyle name="Ausgabe 2 17 3 2" xfId="735" xr:uid="{00000000-0005-0000-0000-0000A5060000}"/>
    <cellStyle name="Ausgabe 2 17 3 2 10" xfId="5806" xr:uid="{00000000-0005-0000-0000-0000A6060000}"/>
    <cellStyle name="Ausgabe 2 17 3 2 10 2" xfId="12702" xr:uid="{00000000-0005-0000-0000-0000A7060000}"/>
    <cellStyle name="Ausgabe 2 17 3 2 10 3" xfId="19232" xr:uid="{00000000-0005-0000-0000-0000A8060000}"/>
    <cellStyle name="Ausgabe 2 17 3 2 10 4" xfId="25717" xr:uid="{00000000-0005-0000-0000-0000A9060000}"/>
    <cellStyle name="Ausgabe 2 17 3 2 11" xfId="7747" xr:uid="{00000000-0005-0000-0000-0000AA060000}"/>
    <cellStyle name="Ausgabe 2 17 3 2 11 2" xfId="14277" xr:uid="{00000000-0005-0000-0000-0000AB060000}"/>
    <cellStyle name="Ausgabe 2 17 3 2 11 3" xfId="20762" xr:uid="{00000000-0005-0000-0000-0000AC060000}"/>
    <cellStyle name="Ausgabe 2 17 3 2 12" xfId="13605" xr:uid="{00000000-0005-0000-0000-0000AD060000}"/>
    <cellStyle name="Ausgabe 2 17 3 2 13" xfId="20250" xr:uid="{00000000-0005-0000-0000-0000AE060000}"/>
    <cellStyle name="Ausgabe 2 17 3 2 2" xfId="1613" xr:uid="{00000000-0005-0000-0000-0000AF060000}"/>
    <cellStyle name="Ausgabe 2 17 3 2 2 2" xfId="8618" xr:uid="{00000000-0005-0000-0000-0000B0060000}"/>
    <cellStyle name="Ausgabe 2 17 3 2 2 3" xfId="15148" xr:uid="{00000000-0005-0000-0000-0000B1060000}"/>
    <cellStyle name="Ausgabe 2 17 3 2 2 4" xfId="21633" xr:uid="{00000000-0005-0000-0000-0000B2060000}"/>
    <cellStyle name="Ausgabe 2 17 3 2 3" xfId="2303" xr:uid="{00000000-0005-0000-0000-0000B3060000}"/>
    <cellStyle name="Ausgabe 2 17 3 2 3 2" xfId="9308" xr:uid="{00000000-0005-0000-0000-0000B4060000}"/>
    <cellStyle name="Ausgabe 2 17 3 2 3 3" xfId="15838" xr:uid="{00000000-0005-0000-0000-0000B5060000}"/>
    <cellStyle name="Ausgabe 2 17 3 2 3 4" xfId="22323" xr:uid="{00000000-0005-0000-0000-0000B6060000}"/>
    <cellStyle name="Ausgabe 2 17 3 2 4" xfId="2993" xr:uid="{00000000-0005-0000-0000-0000B7060000}"/>
    <cellStyle name="Ausgabe 2 17 3 2 4 2" xfId="9995" xr:uid="{00000000-0005-0000-0000-0000B8060000}"/>
    <cellStyle name="Ausgabe 2 17 3 2 4 3" xfId="16525" xr:uid="{00000000-0005-0000-0000-0000B9060000}"/>
    <cellStyle name="Ausgabe 2 17 3 2 4 4" xfId="23010" xr:uid="{00000000-0005-0000-0000-0000BA060000}"/>
    <cellStyle name="Ausgabe 2 17 3 2 5" xfId="3683" xr:uid="{00000000-0005-0000-0000-0000BB060000}"/>
    <cellStyle name="Ausgabe 2 17 3 2 5 2" xfId="10682" xr:uid="{00000000-0005-0000-0000-0000BC060000}"/>
    <cellStyle name="Ausgabe 2 17 3 2 5 3" xfId="17212" xr:uid="{00000000-0005-0000-0000-0000BD060000}"/>
    <cellStyle name="Ausgabe 2 17 3 2 5 4" xfId="23697" xr:uid="{00000000-0005-0000-0000-0000BE060000}"/>
    <cellStyle name="Ausgabe 2 17 3 2 6" xfId="4373" xr:uid="{00000000-0005-0000-0000-0000BF060000}"/>
    <cellStyle name="Ausgabe 2 17 3 2 6 2" xfId="11367" xr:uid="{00000000-0005-0000-0000-0000C0060000}"/>
    <cellStyle name="Ausgabe 2 17 3 2 6 3" xfId="17897" xr:uid="{00000000-0005-0000-0000-0000C1060000}"/>
    <cellStyle name="Ausgabe 2 17 3 2 6 4" xfId="24382" xr:uid="{00000000-0005-0000-0000-0000C2060000}"/>
    <cellStyle name="Ausgabe 2 17 3 2 7" xfId="5026" xr:uid="{00000000-0005-0000-0000-0000C3060000}"/>
    <cellStyle name="Ausgabe 2 17 3 2 7 2" xfId="11950" xr:uid="{00000000-0005-0000-0000-0000C4060000}"/>
    <cellStyle name="Ausgabe 2 17 3 2 7 3" xfId="18480" xr:uid="{00000000-0005-0000-0000-0000C5060000}"/>
    <cellStyle name="Ausgabe 2 17 3 2 7 4" xfId="24965" xr:uid="{00000000-0005-0000-0000-0000C6060000}"/>
    <cellStyle name="Ausgabe 2 17 3 2 8" xfId="5484" xr:uid="{00000000-0005-0000-0000-0000C7060000}"/>
    <cellStyle name="Ausgabe 2 17 3 2 8 2" xfId="12408" xr:uid="{00000000-0005-0000-0000-0000C8060000}"/>
    <cellStyle name="Ausgabe 2 17 3 2 8 3" xfId="18938" xr:uid="{00000000-0005-0000-0000-0000C9060000}"/>
    <cellStyle name="Ausgabe 2 17 3 2 8 4" xfId="25423" xr:uid="{00000000-0005-0000-0000-0000CA060000}"/>
    <cellStyle name="Ausgabe 2 17 3 2 9" xfId="6166" xr:uid="{00000000-0005-0000-0000-0000CB060000}"/>
    <cellStyle name="Ausgabe 2 17 3 2 9 2" xfId="13062" xr:uid="{00000000-0005-0000-0000-0000CC060000}"/>
    <cellStyle name="Ausgabe 2 17 3 2 9 3" xfId="19592" xr:uid="{00000000-0005-0000-0000-0000CD060000}"/>
    <cellStyle name="Ausgabe 2 17 3 2 9 4" xfId="26077" xr:uid="{00000000-0005-0000-0000-0000CE060000}"/>
    <cellStyle name="Ausgabe 2 17 3 3" xfId="1382" xr:uid="{00000000-0005-0000-0000-0000CF060000}"/>
    <cellStyle name="Ausgabe 2 17 3 3 2" xfId="8387" xr:uid="{00000000-0005-0000-0000-0000D0060000}"/>
    <cellStyle name="Ausgabe 2 17 3 3 3" xfId="14917" xr:uid="{00000000-0005-0000-0000-0000D1060000}"/>
    <cellStyle name="Ausgabe 2 17 3 3 4" xfId="21402" xr:uid="{00000000-0005-0000-0000-0000D2060000}"/>
    <cellStyle name="Ausgabe 2 17 3 4" xfId="2072" xr:uid="{00000000-0005-0000-0000-0000D3060000}"/>
    <cellStyle name="Ausgabe 2 17 3 4 2" xfId="9077" xr:uid="{00000000-0005-0000-0000-0000D4060000}"/>
    <cellStyle name="Ausgabe 2 17 3 4 3" xfId="15607" xr:uid="{00000000-0005-0000-0000-0000D5060000}"/>
    <cellStyle name="Ausgabe 2 17 3 4 4" xfId="22092" xr:uid="{00000000-0005-0000-0000-0000D6060000}"/>
    <cellStyle name="Ausgabe 2 17 3 5" xfId="2762" xr:uid="{00000000-0005-0000-0000-0000D7060000}"/>
    <cellStyle name="Ausgabe 2 17 3 5 2" xfId="9764" xr:uid="{00000000-0005-0000-0000-0000D8060000}"/>
    <cellStyle name="Ausgabe 2 17 3 5 3" xfId="16294" xr:uid="{00000000-0005-0000-0000-0000D9060000}"/>
    <cellStyle name="Ausgabe 2 17 3 5 4" xfId="22779" xr:uid="{00000000-0005-0000-0000-0000DA060000}"/>
    <cellStyle name="Ausgabe 2 17 3 6" xfId="3452" xr:uid="{00000000-0005-0000-0000-0000DB060000}"/>
    <cellStyle name="Ausgabe 2 17 3 6 2" xfId="10451" xr:uid="{00000000-0005-0000-0000-0000DC060000}"/>
    <cellStyle name="Ausgabe 2 17 3 6 3" xfId="16981" xr:uid="{00000000-0005-0000-0000-0000DD060000}"/>
    <cellStyle name="Ausgabe 2 17 3 6 4" xfId="23466" xr:uid="{00000000-0005-0000-0000-0000DE060000}"/>
    <cellStyle name="Ausgabe 2 17 3 7" xfId="4142" xr:uid="{00000000-0005-0000-0000-0000DF060000}"/>
    <cellStyle name="Ausgabe 2 17 3 7 2" xfId="11136" xr:uid="{00000000-0005-0000-0000-0000E0060000}"/>
    <cellStyle name="Ausgabe 2 17 3 7 3" xfId="17666" xr:uid="{00000000-0005-0000-0000-0000E1060000}"/>
    <cellStyle name="Ausgabe 2 17 3 7 4" xfId="24151" xr:uid="{00000000-0005-0000-0000-0000E2060000}"/>
    <cellStyle name="Ausgabe 2 17 3 8" xfId="5253" xr:uid="{00000000-0005-0000-0000-0000E3060000}"/>
    <cellStyle name="Ausgabe 2 17 3 8 2" xfId="12177" xr:uid="{00000000-0005-0000-0000-0000E4060000}"/>
    <cellStyle name="Ausgabe 2 17 3 8 3" xfId="18707" xr:uid="{00000000-0005-0000-0000-0000E5060000}"/>
    <cellStyle name="Ausgabe 2 17 3 8 4" xfId="25192" xr:uid="{00000000-0005-0000-0000-0000E6060000}"/>
    <cellStyle name="Ausgabe 2 17 3 9" xfId="5935" xr:uid="{00000000-0005-0000-0000-0000E7060000}"/>
    <cellStyle name="Ausgabe 2 17 3 9 2" xfId="12831" xr:uid="{00000000-0005-0000-0000-0000E8060000}"/>
    <cellStyle name="Ausgabe 2 17 3 9 3" xfId="19361" xr:uid="{00000000-0005-0000-0000-0000E9060000}"/>
    <cellStyle name="Ausgabe 2 17 3 9 4" xfId="25846" xr:uid="{00000000-0005-0000-0000-0000EA060000}"/>
    <cellStyle name="Ausgabe 2 17 4" xfId="1229" xr:uid="{00000000-0005-0000-0000-0000EB060000}"/>
    <cellStyle name="Ausgabe 2 17 4 2" xfId="8236" xr:uid="{00000000-0005-0000-0000-0000EC060000}"/>
    <cellStyle name="Ausgabe 2 17 4 3" xfId="14766" xr:uid="{00000000-0005-0000-0000-0000ED060000}"/>
    <cellStyle name="Ausgabe 2 17 4 4" xfId="21251" xr:uid="{00000000-0005-0000-0000-0000EE060000}"/>
    <cellStyle name="Ausgabe 2 17 5" xfId="1920" xr:uid="{00000000-0005-0000-0000-0000EF060000}"/>
    <cellStyle name="Ausgabe 2 17 5 2" xfId="8925" xr:uid="{00000000-0005-0000-0000-0000F0060000}"/>
    <cellStyle name="Ausgabe 2 17 5 3" xfId="15455" xr:uid="{00000000-0005-0000-0000-0000F1060000}"/>
    <cellStyle name="Ausgabe 2 17 5 4" xfId="21940" xr:uid="{00000000-0005-0000-0000-0000F2060000}"/>
    <cellStyle name="Ausgabe 2 17 6" xfId="2607" xr:uid="{00000000-0005-0000-0000-0000F3060000}"/>
    <cellStyle name="Ausgabe 2 17 6 2" xfId="9610" xr:uid="{00000000-0005-0000-0000-0000F4060000}"/>
    <cellStyle name="Ausgabe 2 17 6 3" xfId="16140" xr:uid="{00000000-0005-0000-0000-0000F5060000}"/>
    <cellStyle name="Ausgabe 2 17 6 4" xfId="22625" xr:uid="{00000000-0005-0000-0000-0000F6060000}"/>
    <cellStyle name="Ausgabe 2 17 7" xfId="3298" xr:uid="{00000000-0005-0000-0000-0000F7060000}"/>
    <cellStyle name="Ausgabe 2 17 7 2" xfId="10298" xr:uid="{00000000-0005-0000-0000-0000F8060000}"/>
    <cellStyle name="Ausgabe 2 17 7 3" xfId="16828" xr:uid="{00000000-0005-0000-0000-0000F9060000}"/>
    <cellStyle name="Ausgabe 2 17 7 4" xfId="23313" xr:uid="{00000000-0005-0000-0000-0000FA060000}"/>
    <cellStyle name="Ausgabe 2 17 8" xfId="3990" xr:uid="{00000000-0005-0000-0000-0000FB060000}"/>
    <cellStyle name="Ausgabe 2 17 8 2" xfId="10988" xr:uid="{00000000-0005-0000-0000-0000FC060000}"/>
    <cellStyle name="Ausgabe 2 17 8 3" xfId="17518" xr:uid="{00000000-0005-0000-0000-0000FD060000}"/>
    <cellStyle name="Ausgabe 2 17 8 4" xfId="24003" xr:uid="{00000000-0005-0000-0000-0000FE060000}"/>
    <cellStyle name="Ausgabe 2 17 9" xfId="4673" xr:uid="{00000000-0005-0000-0000-0000FF060000}"/>
    <cellStyle name="Ausgabe 2 17 9 2" xfId="11665" xr:uid="{00000000-0005-0000-0000-000000070000}"/>
    <cellStyle name="Ausgabe 2 17 9 3" xfId="18195" xr:uid="{00000000-0005-0000-0000-000001070000}"/>
    <cellStyle name="Ausgabe 2 17 9 4" xfId="24680" xr:uid="{00000000-0005-0000-0000-000002070000}"/>
    <cellStyle name="Ausgabe 2 18" xfId="376" xr:uid="{00000000-0005-0000-0000-000003070000}"/>
    <cellStyle name="Ausgabe 2 18 10" xfId="2625" xr:uid="{00000000-0005-0000-0000-000004070000}"/>
    <cellStyle name="Ausgabe 2 18 10 2" xfId="9628" xr:uid="{00000000-0005-0000-0000-000005070000}"/>
    <cellStyle name="Ausgabe 2 18 10 3" xfId="16158" xr:uid="{00000000-0005-0000-0000-000006070000}"/>
    <cellStyle name="Ausgabe 2 18 10 4" xfId="22643" xr:uid="{00000000-0005-0000-0000-000007070000}"/>
    <cellStyle name="Ausgabe 2 18 11" xfId="5807" xr:uid="{00000000-0005-0000-0000-000008070000}"/>
    <cellStyle name="Ausgabe 2 18 11 2" xfId="12703" xr:uid="{00000000-0005-0000-0000-000009070000}"/>
    <cellStyle name="Ausgabe 2 18 11 3" xfId="19233" xr:uid="{00000000-0005-0000-0000-00000A070000}"/>
    <cellStyle name="Ausgabe 2 18 11 4" xfId="25718" xr:uid="{00000000-0005-0000-0000-00000B070000}"/>
    <cellStyle name="Ausgabe 2 18 12" xfId="6869" xr:uid="{00000000-0005-0000-0000-00000C070000}"/>
    <cellStyle name="Ausgabe 2 18 12 2" xfId="13489" xr:uid="{00000000-0005-0000-0000-00000D070000}"/>
    <cellStyle name="Ausgabe 2 18 12 3" xfId="20019" xr:uid="{00000000-0005-0000-0000-00000E070000}"/>
    <cellStyle name="Ausgabe 2 18 12 4" xfId="26504" xr:uid="{00000000-0005-0000-0000-00000F070000}"/>
    <cellStyle name="Ausgabe 2 18 13" xfId="7388" xr:uid="{00000000-0005-0000-0000-000010070000}"/>
    <cellStyle name="Ausgabe 2 18 13 2" xfId="13918" xr:uid="{00000000-0005-0000-0000-000011070000}"/>
    <cellStyle name="Ausgabe 2 18 13 3" xfId="20403" xr:uid="{00000000-0005-0000-0000-000012070000}"/>
    <cellStyle name="Ausgabe 2 18 14" xfId="6998" xr:uid="{00000000-0005-0000-0000-000013070000}"/>
    <cellStyle name="Ausgabe 2 18 15" xfId="7229" xr:uid="{00000000-0005-0000-0000-000014070000}"/>
    <cellStyle name="Ausgabe 2 18 16" xfId="20091" xr:uid="{00000000-0005-0000-0000-000015070000}"/>
    <cellStyle name="Ausgabe 2 18 2" xfId="492" xr:uid="{00000000-0005-0000-0000-000016070000}"/>
    <cellStyle name="Ausgabe 2 18 2 10" xfId="5923" xr:uid="{00000000-0005-0000-0000-000017070000}"/>
    <cellStyle name="Ausgabe 2 18 2 10 2" xfId="12819" xr:uid="{00000000-0005-0000-0000-000018070000}"/>
    <cellStyle name="Ausgabe 2 18 2 10 3" xfId="19349" xr:uid="{00000000-0005-0000-0000-000019070000}"/>
    <cellStyle name="Ausgabe 2 18 2 10 4" xfId="25834" xr:uid="{00000000-0005-0000-0000-00001A070000}"/>
    <cellStyle name="Ausgabe 2 18 2 11" xfId="6788" xr:uid="{00000000-0005-0000-0000-00001B070000}"/>
    <cellStyle name="Ausgabe 2 18 2 11 2" xfId="13464" xr:uid="{00000000-0005-0000-0000-00001C070000}"/>
    <cellStyle name="Ausgabe 2 18 2 11 3" xfId="19994" xr:uid="{00000000-0005-0000-0000-00001D070000}"/>
    <cellStyle name="Ausgabe 2 18 2 11 4" xfId="26479" xr:uid="{00000000-0005-0000-0000-00001E070000}"/>
    <cellStyle name="Ausgabe 2 18 2 12" xfId="7504" xr:uid="{00000000-0005-0000-0000-00001F070000}"/>
    <cellStyle name="Ausgabe 2 18 2 12 2" xfId="14034" xr:uid="{00000000-0005-0000-0000-000020070000}"/>
    <cellStyle name="Ausgabe 2 18 2 12 3" xfId="20519" xr:uid="{00000000-0005-0000-0000-000021070000}"/>
    <cellStyle name="Ausgabe 2 18 2 13" xfId="7159" xr:uid="{00000000-0005-0000-0000-000022070000}"/>
    <cellStyle name="Ausgabe 2 18 2 14" xfId="20130" xr:uid="{00000000-0005-0000-0000-000023070000}"/>
    <cellStyle name="Ausgabe 2 18 2 2" xfId="910" xr:uid="{00000000-0005-0000-0000-000024070000}"/>
    <cellStyle name="Ausgabe 2 18 2 2 10" xfId="6980" xr:uid="{00000000-0005-0000-0000-000025070000}"/>
    <cellStyle name="Ausgabe 2 18 2 2 10 2" xfId="13554" xr:uid="{00000000-0005-0000-0000-000026070000}"/>
    <cellStyle name="Ausgabe 2 18 2 2 10 3" xfId="20084" xr:uid="{00000000-0005-0000-0000-000027070000}"/>
    <cellStyle name="Ausgabe 2 18 2 2 10 4" xfId="26569" xr:uid="{00000000-0005-0000-0000-000028070000}"/>
    <cellStyle name="Ausgabe 2 18 2 2 11" xfId="7922" xr:uid="{00000000-0005-0000-0000-000029070000}"/>
    <cellStyle name="Ausgabe 2 18 2 2 11 2" xfId="14452" xr:uid="{00000000-0005-0000-0000-00002A070000}"/>
    <cellStyle name="Ausgabe 2 18 2 2 11 3" xfId="20937" xr:uid="{00000000-0005-0000-0000-00002B070000}"/>
    <cellStyle name="Ausgabe 2 18 2 2 12" xfId="13780" xr:uid="{00000000-0005-0000-0000-00002C070000}"/>
    <cellStyle name="Ausgabe 2 18 2 2 13" xfId="20298" xr:uid="{00000000-0005-0000-0000-00002D070000}"/>
    <cellStyle name="Ausgabe 2 18 2 2 2" xfId="1788" xr:uid="{00000000-0005-0000-0000-00002E070000}"/>
    <cellStyle name="Ausgabe 2 18 2 2 2 2" xfId="8793" xr:uid="{00000000-0005-0000-0000-00002F070000}"/>
    <cellStyle name="Ausgabe 2 18 2 2 2 3" xfId="15323" xr:uid="{00000000-0005-0000-0000-000030070000}"/>
    <cellStyle name="Ausgabe 2 18 2 2 2 4" xfId="21808" xr:uid="{00000000-0005-0000-0000-000031070000}"/>
    <cellStyle name="Ausgabe 2 18 2 2 3" xfId="2478" xr:uid="{00000000-0005-0000-0000-000032070000}"/>
    <cellStyle name="Ausgabe 2 18 2 2 3 2" xfId="9483" xr:uid="{00000000-0005-0000-0000-000033070000}"/>
    <cellStyle name="Ausgabe 2 18 2 2 3 3" xfId="16013" xr:uid="{00000000-0005-0000-0000-000034070000}"/>
    <cellStyle name="Ausgabe 2 18 2 2 3 4" xfId="22498" xr:uid="{00000000-0005-0000-0000-000035070000}"/>
    <cellStyle name="Ausgabe 2 18 2 2 4" xfId="3168" xr:uid="{00000000-0005-0000-0000-000036070000}"/>
    <cellStyle name="Ausgabe 2 18 2 2 4 2" xfId="10170" xr:uid="{00000000-0005-0000-0000-000037070000}"/>
    <cellStyle name="Ausgabe 2 18 2 2 4 3" xfId="16700" xr:uid="{00000000-0005-0000-0000-000038070000}"/>
    <cellStyle name="Ausgabe 2 18 2 2 4 4" xfId="23185" xr:uid="{00000000-0005-0000-0000-000039070000}"/>
    <cellStyle name="Ausgabe 2 18 2 2 5" xfId="3858" xr:uid="{00000000-0005-0000-0000-00003A070000}"/>
    <cellStyle name="Ausgabe 2 18 2 2 5 2" xfId="10857" xr:uid="{00000000-0005-0000-0000-00003B070000}"/>
    <cellStyle name="Ausgabe 2 18 2 2 5 3" xfId="17387" xr:uid="{00000000-0005-0000-0000-00003C070000}"/>
    <cellStyle name="Ausgabe 2 18 2 2 5 4" xfId="23872" xr:uid="{00000000-0005-0000-0000-00003D070000}"/>
    <cellStyle name="Ausgabe 2 18 2 2 6" xfId="4548" xr:uid="{00000000-0005-0000-0000-00003E070000}"/>
    <cellStyle name="Ausgabe 2 18 2 2 6 2" xfId="11542" xr:uid="{00000000-0005-0000-0000-00003F070000}"/>
    <cellStyle name="Ausgabe 2 18 2 2 6 3" xfId="18072" xr:uid="{00000000-0005-0000-0000-000040070000}"/>
    <cellStyle name="Ausgabe 2 18 2 2 6 4" xfId="24557" xr:uid="{00000000-0005-0000-0000-000041070000}"/>
    <cellStyle name="Ausgabe 2 18 2 2 7" xfId="5201" xr:uid="{00000000-0005-0000-0000-000042070000}"/>
    <cellStyle name="Ausgabe 2 18 2 2 7 2" xfId="12125" xr:uid="{00000000-0005-0000-0000-000043070000}"/>
    <cellStyle name="Ausgabe 2 18 2 2 7 3" xfId="18655" xr:uid="{00000000-0005-0000-0000-000044070000}"/>
    <cellStyle name="Ausgabe 2 18 2 2 7 4" xfId="25140" xr:uid="{00000000-0005-0000-0000-000045070000}"/>
    <cellStyle name="Ausgabe 2 18 2 2 8" xfId="5659" xr:uid="{00000000-0005-0000-0000-000046070000}"/>
    <cellStyle name="Ausgabe 2 18 2 2 8 2" xfId="12583" xr:uid="{00000000-0005-0000-0000-000047070000}"/>
    <cellStyle name="Ausgabe 2 18 2 2 8 3" xfId="19113" xr:uid="{00000000-0005-0000-0000-000048070000}"/>
    <cellStyle name="Ausgabe 2 18 2 2 8 4" xfId="25598" xr:uid="{00000000-0005-0000-0000-000049070000}"/>
    <cellStyle name="Ausgabe 2 18 2 2 9" xfId="6341" xr:uid="{00000000-0005-0000-0000-00004A070000}"/>
    <cellStyle name="Ausgabe 2 18 2 2 9 2" xfId="13237" xr:uid="{00000000-0005-0000-0000-00004B070000}"/>
    <cellStyle name="Ausgabe 2 18 2 2 9 3" xfId="19767" xr:uid="{00000000-0005-0000-0000-00004C070000}"/>
    <cellStyle name="Ausgabe 2 18 2 2 9 4" xfId="26252" xr:uid="{00000000-0005-0000-0000-00004D070000}"/>
    <cellStyle name="Ausgabe 2 18 2 3" xfId="1370" xr:uid="{00000000-0005-0000-0000-00004E070000}"/>
    <cellStyle name="Ausgabe 2 18 2 3 2" xfId="8375" xr:uid="{00000000-0005-0000-0000-00004F070000}"/>
    <cellStyle name="Ausgabe 2 18 2 3 3" xfId="14905" xr:uid="{00000000-0005-0000-0000-000050070000}"/>
    <cellStyle name="Ausgabe 2 18 2 3 4" xfId="21390" xr:uid="{00000000-0005-0000-0000-000051070000}"/>
    <cellStyle name="Ausgabe 2 18 2 4" xfId="2060" xr:uid="{00000000-0005-0000-0000-000052070000}"/>
    <cellStyle name="Ausgabe 2 18 2 4 2" xfId="9065" xr:uid="{00000000-0005-0000-0000-000053070000}"/>
    <cellStyle name="Ausgabe 2 18 2 4 3" xfId="15595" xr:uid="{00000000-0005-0000-0000-000054070000}"/>
    <cellStyle name="Ausgabe 2 18 2 4 4" xfId="22080" xr:uid="{00000000-0005-0000-0000-000055070000}"/>
    <cellStyle name="Ausgabe 2 18 2 5" xfId="2750" xr:uid="{00000000-0005-0000-0000-000056070000}"/>
    <cellStyle name="Ausgabe 2 18 2 5 2" xfId="9752" xr:uid="{00000000-0005-0000-0000-000057070000}"/>
    <cellStyle name="Ausgabe 2 18 2 5 3" xfId="16282" xr:uid="{00000000-0005-0000-0000-000058070000}"/>
    <cellStyle name="Ausgabe 2 18 2 5 4" xfId="22767" xr:uid="{00000000-0005-0000-0000-000059070000}"/>
    <cellStyle name="Ausgabe 2 18 2 6" xfId="3440" xr:uid="{00000000-0005-0000-0000-00005A070000}"/>
    <cellStyle name="Ausgabe 2 18 2 6 2" xfId="10439" xr:uid="{00000000-0005-0000-0000-00005B070000}"/>
    <cellStyle name="Ausgabe 2 18 2 6 3" xfId="16969" xr:uid="{00000000-0005-0000-0000-00005C070000}"/>
    <cellStyle name="Ausgabe 2 18 2 6 4" xfId="23454" xr:uid="{00000000-0005-0000-0000-00005D070000}"/>
    <cellStyle name="Ausgabe 2 18 2 7" xfId="4130" xr:uid="{00000000-0005-0000-0000-00005E070000}"/>
    <cellStyle name="Ausgabe 2 18 2 7 2" xfId="11124" xr:uid="{00000000-0005-0000-0000-00005F070000}"/>
    <cellStyle name="Ausgabe 2 18 2 7 3" xfId="17654" xr:uid="{00000000-0005-0000-0000-000060070000}"/>
    <cellStyle name="Ausgabe 2 18 2 7 4" xfId="24139" xr:uid="{00000000-0005-0000-0000-000061070000}"/>
    <cellStyle name="Ausgabe 2 18 2 8" xfId="4799" xr:uid="{00000000-0005-0000-0000-000062070000}"/>
    <cellStyle name="Ausgabe 2 18 2 8 2" xfId="11753" xr:uid="{00000000-0005-0000-0000-000063070000}"/>
    <cellStyle name="Ausgabe 2 18 2 8 3" xfId="18283" xr:uid="{00000000-0005-0000-0000-000064070000}"/>
    <cellStyle name="Ausgabe 2 18 2 8 4" xfId="24768" xr:uid="{00000000-0005-0000-0000-000065070000}"/>
    <cellStyle name="Ausgabe 2 18 2 9" xfId="3323" xr:uid="{00000000-0005-0000-0000-000066070000}"/>
    <cellStyle name="Ausgabe 2 18 2 9 2" xfId="10322" xr:uid="{00000000-0005-0000-0000-000067070000}"/>
    <cellStyle name="Ausgabe 2 18 2 9 3" xfId="16852" xr:uid="{00000000-0005-0000-0000-000068070000}"/>
    <cellStyle name="Ausgabe 2 18 2 9 4" xfId="23337" xr:uid="{00000000-0005-0000-0000-000069070000}"/>
    <cellStyle name="Ausgabe 2 18 3" xfId="482" xr:uid="{00000000-0005-0000-0000-00006A070000}"/>
    <cellStyle name="Ausgabe 2 18 3 10" xfId="6883" xr:uid="{00000000-0005-0000-0000-00006B070000}"/>
    <cellStyle name="Ausgabe 2 18 3 10 2" xfId="13503" xr:uid="{00000000-0005-0000-0000-00006C070000}"/>
    <cellStyle name="Ausgabe 2 18 3 10 3" xfId="20033" xr:uid="{00000000-0005-0000-0000-00006D070000}"/>
    <cellStyle name="Ausgabe 2 18 3 10 4" xfId="26518" xr:uid="{00000000-0005-0000-0000-00006E070000}"/>
    <cellStyle name="Ausgabe 2 18 3 11" xfId="7494" xr:uid="{00000000-0005-0000-0000-00006F070000}"/>
    <cellStyle name="Ausgabe 2 18 3 11 2" xfId="14024" xr:uid="{00000000-0005-0000-0000-000070070000}"/>
    <cellStyle name="Ausgabe 2 18 3 11 3" xfId="20509" xr:uid="{00000000-0005-0000-0000-000071070000}"/>
    <cellStyle name="Ausgabe 2 18 3 12" xfId="6971" xr:uid="{00000000-0005-0000-0000-000072070000}"/>
    <cellStyle name="Ausgabe 2 18 3 13" xfId="7250" xr:uid="{00000000-0005-0000-0000-000073070000}"/>
    <cellStyle name="Ausgabe 2 18 3 14" xfId="20120" xr:uid="{00000000-0005-0000-0000-000074070000}"/>
    <cellStyle name="Ausgabe 2 18 3 2" xfId="717" xr:uid="{00000000-0005-0000-0000-000075070000}"/>
    <cellStyle name="Ausgabe 2 18 3 2 10" xfId="6755" xr:uid="{00000000-0005-0000-0000-000076070000}"/>
    <cellStyle name="Ausgabe 2 18 3 2 10 2" xfId="13444" xr:uid="{00000000-0005-0000-0000-000077070000}"/>
    <cellStyle name="Ausgabe 2 18 3 2 10 3" xfId="19974" xr:uid="{00000000-0005-0000-0000-000078070000}"/>
    <cellStyle name="Ausgabe 2 18 3 2 10 4" xfId="26459" xr:uid="{00000000-0005-0000-0000-000079070000}"/>
    <cellStyle name="Ausgabe 2 18 3 2 11" xfId="7729" xr:uid="{00000000-0005-0000-0000-00007A070000}"/>
    <cellStyle name="Ausgabe 2 18 3 2 11 2" xfId="14259" xr:uid="{00000000-0005-0000-0000-00007B070000}"/>
    <cellStyle name="Ausgabe 2 18 3 2 11 3" xfId="20744" xr:uid="{00000000-0005-0000-0000-00007C070000}"/>
    <cellStyle name="Ausgabe 2 18 3 2 12" xfId="13587" xr:uid="{00000000-0005-0000-0000-00007D070000}"/>
    <cellStyle name="Ausgabe 2 18 3 2 13" xfId="20232" xr:uid="{00000000-0005-0000-0000-00007E070000}"/>
    <cellStyle name="Ausgabe 2 18 3 2 2" xfId="1595" xr:uid="{00000000-0005-0000-0000-00007F070000}"/>
    <cellStyle name="Ausgabe 2 18 3 2 2 2" xfId="8600" xr:uid="{00000000-0005-0000-0000-000080070000}"/>
    <cellStyle name="Ausgabe 2 18 3 2 2 3" xfId="15130" xr:uid="{00000000-0005-0000-0000-000081070000}"/>
    <cellStyle name="Ausgabe 2 18 3 2 2 4" xfId="21615" xr:uid="{00000000-0005-0000-0000-000082070000}"/>
    <cellStyle name="Ausgabe 2 18 3 2 3" xfId="2285" xr:uid="{00000000-0005-0000-0000-000083070000}"/>
    <cellStyle name="Ausgabe 2 18 3 2 3 2" xfId="9290" xr:uid="{00000000-0005-0000-0000-000084070000}"/>
    <cellStyle name="Ausgabe 2 18 3 2 3 3" xfId="15820" xr:uid="{00000000-0005-0000-0000-000085070000}"/>
    <cellStyle name="Ausgabe 2 18 3 2 3 4" xfId="22305" xr:uid="{00000000-0005-0000-0000-000086070000}"/>
    <cellStyle name="Ausgabe 2 18 3 2 4" xfId="2975" xr:uid="{00000000-0005-0000-0000-000087070000}"/>
    <cellStyle name="Ausgabe 2 18 3 2 4 2" xfId="9977" xr:uid="{00000000-0005-0000-0000-000088070000}"/>
    <cellStyle name="Ausgabe 2 18 3 2 4 3" xfId="16507" xr:uid="{00000000-0005-0000-0000-000089070000}"/>
    <cellStyle name="Ausgabe 2 18 3 2 4 4" xfId="22992" xr:uid="{00000000-0005-0000-0000-00008A070000}"/>
    <cellStyle name="Ausgabe 2 18 3 2 5" xfId="3665" xr:uid="{00000000-0005-0000-0000-00008B070000}"/>
    <cellStyle name="Ausgabe 2 18 3 2 5 2" xfId="10664" xr:uid="{00000000-0005-0000-0000-00008C070000}"/>
    <cellStyle name="Ausgabe 2 18 3 2 5 3" xfId="17194" xr:uid="{00000000-0005-0000-0000-00008D070000}"/>
    <cellStyle name="Ausgabe 2 18 3 2 5 4" xfId="23679" xr:uid="{00000000-0005-0000-0000-00008E070000}"/>
    <cellStyle name="Ausgabe 2 18 3 2 6" xfId="4355" xr:uid="{00000000-0005-0000-0000-00008F070000}"/>
    <cellStyle name="Ausgabe 2 18 3 2 6 2" xfId="11349" xr:uid="{00000000-0005-0000-0000-000090070000}"/>
    <cellStyle name="Ausgabe 2 18 3 2 6 3" xfId="17879" xr:uid="{00000000-0005-0000-0000-000091070000}"/>
    <cellStyle name="Ausgabe 2 18 3 2 6 4" xfId="24364" xr:uid="{00000000-0005-0000-0000-000092070000}"/>
    <cellStyle name="Ausgabe 2 18 3 2 7" xfId="5008" xr:uid="{00000000-0005-0000-0000-000093070000}"/>
    <cellStyle name="Ausgabe 2 18 3 2 7 2" xfId="11932" xr:uid="{00000000-0005-0000-0000-000094070000}"/>
    <cellStyle name="Ausgabe 2 18 3 2 7 3" xfId="18462" xr:uid="{00000000-0005-0000-0000-000095070000}"/>
    <cellStyle name="Ausgabe 2 18 3 2 7 4" xfId="24947" xr:uid="{00000000-0005-0000-0000-000096070000}"/>
    <cellStyle name="Ausgabe 2 18 3 2 8" xfId="5466" xr:uid="{00000000-0005-0000-0000-000097070000}"/>
    <cellStyle name="Ausgabe 2 18 3 2 8 2" xfId="12390" xr:uid="{00000000-0005-0000-0000-000098070000}"/>
    <cellStyle name="Ausgabe 2 18 3 2 8 3" xfId="18920" xr:uid="{00000000-0005-0000-0000-000099070000}"/>
    <cellStyle name="Ausgabe 2 18 3 2 8 4" xfId="25405" xr:uid="{00000000-0005-0000-0000-00009A070000}"/>
    <cellStyle name="Ausgabe 2 18 3 2 9" xfId="6148" xr:uid="{00000000-0005-0000-0000-00009B070000}"/>
    <cellStyle name="Ausgabe 2 18 3 2 9 2" xfId="13044" xr:uid="{00000000-0005-0000-0000-00009C070000}"/>
    <cellStyle name="Ausgabe 2 18 3 2 9 3" xfId="19574" xr:uid="{00000000-0005-0000-0000-00009D070000}"/>
    <cellStyle name="Ausgabe 2 18 3 2 9 4" xfId="26059" xr:uid="{00000000-0005-0000-0000-00009E070000}"/>
    <cellStyle name="Ausgabe 2 18 3 3" xfId="1360" xr:uid="{00000000-0005-0000-0000-00009F070000}"/>
    <cellStyle name="Ausgabe 2 18 3 3 2" xfId="8365" xr:uid="{00000000-0005-0000-0000-0000A0070000}"/>
    <cellStyle name="Ausgabe 2 18 3 3 3" xfId="14895" xr:uid="{00000000-0005-0000-0000-0000A1070000}"/>
    <cellStyle name="Ausgabe 2 18 3 3 4" xfId="21380" xr:uid="{00000000-0005-0000-0000-0000A2070000}"/>
    <cellStyle name="Ausgabe 2 18 3 4" xfId="2050" xr:uid="{00000000-0005-0000-0000-0000A3070000}"/>
    <cellStyle name="Ausgabe 2 18 3 4 2" xfId="9055" xr:uid="{00000000-0005-0000-0000-0000A4070000}"/>
    <cellStyle name="Ausgabe 2 18 3 4 3" xfId="15585" xr:uid="{00000000-0005-0000-0000-0000A5070000}"/>
    <cellStyle name="Ausgabe 2 18 3 4 4" xfId="22070" xr:uid="{00000000-0005-0000-0000-0000A6070000}"/>
    <cellStyle name="Ausgabe 2 18 3 5" xfId="2740" xr:uid="{00000000-0005-0000-0000-0000A7070000}"/>
    <cellStyle name="Ausgabe 2 18 3 5 2" xfId="9742" xr:uid="{00000000-0005-0000-0000-0000A8070000}"/>
    <cellStyle name="Ausgabe 2 18 3 5 3" xfId="16272" xr:uid="{00000000-0005-0000-0000-0000A9070000}"/>
    <cellStyle name="Ausgabe 2 18 3 5 4" xfId="22757" xr:uid="{00000000-0005-0000-0000-0000AA070000}"/>
    <cellStyle name="Ausgabe 2 18 3 6" xfId="3430" xr:uid="{00000000-0005-0000-0000-0000AB070000}"/>
    <cellStyle name="Ausgabe 2 18 3 6 2" xfId="10429" xr:uid="{00000000-0005-0000-0000-0000AC070000}"/>
    <cellStyle name="Ausgabe 2 18 3 6 3" xfId="16959" xr:uid="{00000000-0005-0000-0000-0000AD070000}"/>
    <cellStyle name="Ausgabe 2 18 3 6 4" xfId="23444" xr:uid="{00000000-0005-0000-0000-0000AE070000}"/>
    <cellStyle name="Ausgabe 2 18 3 7" xfId="4120" xr:uid="{00000000-0005-0000-0000-0000AF070000}"/>
    <cellStyle name="Ausgabe 2 18 3 7 2" xfId="11114" xr:uid="{00000000-0005-0000-0000-0000B0070000}"/>
    <cellStyle name="Ausgabe 2 18 3 7 3" xfId="17644" xr:uid="{00000000-0005-0000-0000-0000B1070000}"/>
    <cellStyle name="Ausgabe 2 18 3 7 4" xfId="24129" xr:uid="{00000000-0005-0000-0000-0000B2070000}"/>
    <cellStyle name="Ausgabe 2 18 3 8" xfId="2629" xr:uid="{00000000-0005-0000-0000-0000B3070000}"/>
    <cellStyle name="Ausgabe 2 18 3 8 2" xfId="9631" xr:uid="{00000000-0005-0000-0000-0000B4070000}"/>
    <cellStyle name="Ausgabe 2 18 3 8 3" xfId="16161" xr:uid="{00000000-0005-0000-0000-0000B5070000}"/>
    <cellStyle name="Ausgabe 2 18 3 8 4" xfId="22646" xr:uid="{00000000-0005-0000-0000-0000B6070000}"/>
    <cellStyle name="Ausgabe 2 18 3 9" xfId="5913" xr:uid="{00000000-0005-0000-0000-0000B7070000}"/>
    <cellStyle name="Ausgabe 2 18 3 9 2" xfId="12809" xr:uid="{00000000-0005-0000-0000-0000B8070000}"/>
    <cellStyle name="Ausgabe 2 18 3 9 3" xfId="19339" xr:uid="{00000000-0005-0000-0000-0000B9070000}"/>
    <cellStyle name="Ausgabe 2 18 3 9 4" xfId="25824" xr:uid="{00000000-0005-0000-0000-0000BA070000}"/>
    <cellStyle name="Ausgabe 2 18 4" xfId="505" xr:uid="{00000000-0005-0000-0000-0000BB070000}"/>
    <cellStyle name="Ausgabe 2 18 4 10" xfId="6409" xr:uid="{00000000-0005-0000-0000-0000BC070000}"/>
    <cellStyle name="Ausgabe 2 18 4 10 2" xfId="13294" xr:uid="{00000000-0005-0000-0000-0000BD070000}"/>
    <cellStyle name="Ausgabe 2 18 4 10 3" xfId="19824" xr:uid="{00000000-0005-0000-0000-0000BE070000}"/>
    <cellStyle name="Ausgabe 2 18 4 10 4" xfId="26309" xr:uid="{00000000-0005-0000-0000-0000BF070000}"/>
    <cellStyle name="Ausgabe 2 18 4 11" xfId="7517" xr:uid="{00000000-0005-0000-0000-0000C0070000}"/>
    <cellStyle name="Ausgabe 2 18 4 11 2" xfId="14047" xr:uid="{00000000-0005-0000-0000-0000C1070000}"/>
    <cellStyle name="Ausgabe 2 18 4 11 3" xfId="20532" xr:uid="{00000000-0005-0000-0000-0000C2070000}"/>
    <cellStyle name="Ausgabe 2 18 4 12" xfId="6867" xr:uid="{00000000-0005-0000-0000-0000C3070000}"/>
    <cellStyle name="Ausgabe 2 18 4 13" xfId="7154" xr:uid="{00000000-0005-0000-0000-0000C4070000}"/>
    <cellStyle name="Ausgabe 2 18 4 14" xfId="20147" xr:uid="{00000000-0005-0000-0000-0000C5070000}"/>
    <cellStyle name="Ausgabe 2 18 4 2" xfId="736" xr:uid="{00000000-0005-0000-0000-0000C6070000}"/>
    <cellStyle name="Ausgabe 2 18 4 2 10" xfId="6451" xr:uid="{00000000-0005-0000-0000-0000C7070000}"/>
    <cellStyle name="Ausgabe 2 18 4 2 10 2" xfId="13307" xr:uid="{00000000-0005-0000-0000-0000C8070000}"/>
    <cellStyle name="Ausgabe 2 18 4 2 10 3" xfId="19837" xr:uid="{00000000-0005-0000-0000-0000C9070000}"/>
    <cellStyle name="Ausgabe 2 18 4 2 10 4" xfId="26322" xr:uid="{00000000-0005-0000-0000-0000CA070000}"/>
    <cellStyle name="Ausgabe 2 18 4 2 11" xfId="7748" xr:uid="{00000000-0005-0000-0000-0000CB070000}"/>
    <cellStyle name="Ausgabe 2 18 4 2 11 2" xfId="14278" xr:uid="{00000000-0005-0000-0000-0000CC070000}"/>
    <cellStyle name="Ausgabe 2 18 4 2 11 3" xfId="20763" xr:uid="{00000000-0005-0000-0000-0000CD070000}"/>
    <cellStyle name="Ausgabe 2 18 4 2 12" xfId="13606" xr:uid="{00000000-0005-0000-0000-0000CE070000}"/>
    <cellStyle name="Ausgabe 2 18 4 2 13" xfId="20251" xr:uid="{00000000-0005-0000-0000-0000CF070000}"/>
    <cellStyle name="Ausgabe 2 18 4 2 2" xfId="1614" xr:uid="{00000000-0005-0000-0000-0000D0070000}"/>
    <cellStyle name="Ausgabe 2 18 4 2 2 2" xfId="8619" xr:uid="{00000000-0005-0000-0000-0000D1070000}"/>
    <cellStyle name="Ausgabe 2 18 4 2 2 3" xfId="15149" xr:uid="{00000000-0005-0000-0000-0000D2070000}"/>
    <cellStyle name="Ausgabe 2 18 4 2 2 4" xfId="21634" xr:uid="{00000000-0005-0000-0000-0000D3070000}"/>
    <cellStyle name="Ausgabe 2 18 4 2 3" xfId="2304" xr:uid="{00000000-0005-0000-0000-0000D4070000}"/>
    <cellStyle name="Ausgabe 2 18 4 2 3 2" xfId="9309" xr:uid="{00000000-0005-0000-0000-0000D5070000}"/>
    <cellStyle name="Ausgabe 2 18 4 2 3 3" xfId="15839" xr:uid="{00000000-0005-0000-0000-0000D6070000}"/>
    <cellStyle name="Ausgabe 2 18 4 2 3 4" xfId="22324" xr:uid="{00000000-0005-0000-0000-0000D7070000}"/>
    <cellStyle name="Ausgabe 2 18 4 2 4" xfId="2994" xr:uid="{00000000-0005-0000-0000-0000D8070000}"/>
    <cellStyle name="Ausgabe 2 18 4 2 4 2" xfId="9996" xr:uid="{00000000-0005-0000-0000-0000D9070000}"/>
    <cellStyle name="Ausgabe 2 18 4 2 4 3" xfId="16526" xr:uid="{00000000-0005-0000-0000-0000DA070000}"/>
    <cellStyle name="Ausgabe 2 18 4 2 4 4" xfId="23011" xr:uid="{00000000-0005-0000-0000-0000DB070000}"/>
    <cellStyle name="Ausgabe 2 18 4 2 5" xfId="3684" xr:uid="{00000000-0005-0000-0000-0000DC070000}"/>
    <cellStyle name="Ausgabe 2 18 4 2 5 2" xfId="10683" xr:uid="{00000000-0005-0000-0000-0000DD070000}"/>
    <cellStyle name="Ausgabe 2 18 4 2 5 3" xfId="17213" xr:uid="{00000000-0005-0000-0000-0000DE070000}"/>
    <cellStyle name="Ausgabe 2 18 4 2 5 4" xfId="23698" xr:uid="{00000000-0005-0000-0000-0000DF070000}"/>
    <cellStyle name="Ausgabe 2 18 4 2 6" xfId="4374" xr:uid="{00000000-0005-0000-0000-0000E0070000}"/>
    <cellStyle name="Ausgabe 2 18 4 2 6 2" xfId="11368" xr:uid="{00000000-0005-0000-0000-0000E1070000}"/>
    <cellStyle name="Ausgabe 2 18 4 2 6 3" xfId="17898" xr:uid="{00000000-0005-0000-0000-0000E2070000}"/>
    <cellStyle name="Ausgabe 2 18 4 2 6 4" xfId="24383" xr:uid="{00000000-0005-0000-0000-0000E3070000}"/>
    <cellStyle name="Ausgabe 2 18 4 2 7" xfId="5027" xr:uid="{00000000-0005-0000-0000-0000E4070000}"/>
    <cellStyle name="Ausgabe 2 18 4 2 7 2" xfId="11951" xr:uid="{00000000-0005-0000-0000-0000E5070000}"/>
    <cellStyle name="Ausgabe 2 18 4 2 7 3" xfId="18481" xr:uid="{00000000-0005-0000-0000-0000E6070000}"/>
    <cellStyle name="Ausgabe 2 18 4 2 7 4" xfId="24966" xr:uid="{00000000-0005-0000-0000-0000E7070000}"/>
    <cellStyle name="Ausgabe 2 18 4 2 8" xfId="5485" xr:uid="{00000000-0005-0000-0000-0000E8070000}"/>
    <cellStyle name="Ausgabe 2 18 4 2 8 2" xfId="12409" xr:uid="{00000000-0005-0000-0000-0000E9070000}"/>
    <cellStyle name="Ausgabe 2 18 4 2 8 3" xfId="18939" xr:uid="{00000000-0005-0000-0000-0000EA070000}"/>
    <cellStyle name="Ausgabe 2 18 4 2 8 4" xfId="25424" xr:uid="{00000000-0005-0000-0000-0000EB070000}"/>
    <cellStyle name="Ausgabe 2 18 4 2 9" xfId="6167" xr:uid="{00000000-0005-0000-0000-0000EC070000}"/>
    <cellStyle name="Ausgabe 2 18 4 2 9 2" xfId="13063" xr:uid="{00000000-0005-0000-0000-0000ED070000}"/>
    <cellStyle name="Ausgabe 2 18 4 2 9 3" xfId="19593" xr:uid="{00000000-0005-0000-0000-0000EE070000}"/>
    <cellStyle name="Ausgabe 2 18 4 2 9 4" xfId="26078" xr:uid="{00000000-0005-0000-0000-0000EF070000}"/>
    <cellStyle name="Ausgabe 2 18 4 3" xfId="1383" xr:uid="{00000000-0005-0000-0000-0000F0070000}"/>
    <cellStyle name="Ausgabe 2 18 4 3 2" xfId="8388" xr:uid="{00000000-0005-0000-0000-0000F1070000}"/>
    <cellStyle name="Ausgabe 2 18 4 3 3" xfId="14918" xr:uid="{00000000-0005-0000-0000-0000F2070000}"/>
    <cellStyle name="Ausgabe 2 18 4 3 4" xfId="21403" xr:uid="{00000000-0005-0000-0000-0000F3070000}"/>
    <cellStyle name="Ausgabe 2 18 4 4" xfId="2073" xr:uid="{00000000-0005-0000-0000-0000F4070000}"/>
    <cellStyle name="Ausgabe 2 18 4 4 2" xfId="9078" xr:uid="{00000000-0005-0000-0000-0000F5070000}"/>
    <cellStyle name="Ausgabe 2 18 4 4 3" xfId="15608" xr:uid="{00000000-0005-0000-0000-0000F6070000}"/>
    <cellStyle name="Ausgabe 2 18 4 4 4" xfId="22093" xr:uid="{00000000-0005-0000-0000-0000F7070000}"/>
    <cellStyle name="Ausgabe 2 18 4 5" xfId="2763" xr:uid="{00000000-0005-0000-0000-0000F8070000}"/>
    <cellStyle name="Ausgabe 2 18 4 5 2" xfId="9765" xr:uid="{00000000-0005-0000-0000-0000F9070000}"/>
    <cellStyle name="Ausgabe 2 18 4 5 3" xfId="16295" xr:uid="{00000000-0005-0000-0000-0000FA070000}"/>
    <cellStyle name="Ausgabe 2 18 4 5 4" xfId="22780" xr:uid="{00000000-0005-0000-0000-0000FB070000}"/>
    <cellStyle name="Ausgabe 2 18 4 6" xfId="3453" xr:uid="{00000000-0005-0000-0000-0000FC070000}"/>
    <cellStyle name="Ausgabe 2 18 4 6 2" xfId="10452" xr:uid="{00000000-0005-0000-0000-0000FD070000}"/>
    <cellStyle name="Ausgabe 2 18 4 6 3" xfId="16982" xr:uid="{00000000-0005-0000-0000-0000FE070000}"/>
    <cellStyle name="Ausgabe 2 18 4 6 4" xfId="23467" xr:uid="{00000000-0005-0000-0000-0000FF070000}"/>
    <cellStyle name="Ausgabe 2 18 4 7" xfId="4143" xr:uid="{00000000-0005-0000-0000-000000080000}"/>
    <cellStyle name="Ausgabe 2 18 4 7 2" xfId="11137" xr:uid="{00000000-0005-0000-0000-000001080000}"/>
    <cellStyle name="Ausgabe 2 18 4 7 3" xfId="17667" xr:uid="{00000000-0005-0000-0000-000002080000}"/>
    <cellStyle name="Ausgabe 2 18 4 7 4" xfId="24152" xr:uid="{00000000-0005-0000-0000-000003080000}"/>
    <cellStyle name="Ausgabe 2 18 4 8" xfId="5254" xr:uid="{00000000-0005-0000-0000-000004080000}"/>
    <cellStyle name="Ausgabe 2 18 4 8 2" xfId="12178" xr:uid="{00000000-0005-0000-0000-000005080000}"/>
    <cellStyle name="Ausgabe 2 18 4 8 3" xfId="18708" xr:uid="{00000000-0005-0000-0000-000006080000}"/>
    <cellStyle name="Ausgabe 2 18 4 8 4" xfId="25193" xr:uid="{00000000-0005-0000-0000-000007080000}"/>
    <cellStyle name="Ausgabe 2 18 4 9" xfId="5936" xr:uid="{00000000-0005-0000-0000-000008080000}"/>
    <cellStyle name="Ausgabe 2 18 4 9 2" xfId="12832" xr:uid="{00000000-0005-0000-0000-000009080000}"/>
    <cellStyle name="Ausgabe 2 18 4 9 3" xfId="19362" xr:uid="{00000000-0005-0000-0000-00000A080000}"/>
    <cellStyle name="Ausgabe 2 18 4 9 4" xfId="25847" xr:uid="{00000000-0005-0000-0000-00000B080000}"/>
    <cellStyle name="Ausgabe 2 18 5" xfId="1254" xr:uid="{00000000-0005-0000-0000-00000C080000}"/>
    <cellStyle name="Ausgabe 2 18 5 2" xfId="8259" xr:uid="{00000000-0005-0000-0000-00000D080000}"/>
    <cellStyle name="Ausgabe 2 18 5 3" xfId="14789" xr:uid="{00000000-0005-0000-0000-00000E080000}"/>
    <cellStyle name="Ausgabe 2 18 5 4" xfId="21274" xr:uid="{00000000-0005-0000-0000-00000F080000}"/>
    <cellStyle name="Ausgabe 2 18 6" xfId="1944" xr:uid="{00000000-0005-0000-0000-000010080000}"/>
    <cellStyle name="Ausgabe 2 18 6 2" xfId="8949" xr:uid="{00000000-0005-0000-0000-000011080000}"/>
    <cellStyle name="Ausgabe 2 18 6 3" xfId="15479" xr:uid="{00000000-0005-0000-0000-000012080000}"/>
    <cellStyle name="Ausgabe 2 18 6 4" xfId="21964" xr:uid="{00000000-0005-0000-0000-000013080000}"/>
    <cellStyle name="Ausgabe 2 18 7" xfId="2634" xr:uid="{00000000-0005-0000-0000-000014080000}"/>
    <cellStyle name="Ausgabe 2 18 7 2" xfId="9636" xr:uid="{00000000-0005-0000-0000-000015080000}"/>
    <cellStyle name="Ausgabe 2 18 7 3" xfId="16166" xr:uid="{00000000-0005-0000-0000-000016080000}"/>
    <cellStyle name="Ausgabe 2 18 7 4" xfId="22651" xr:uid="{00000000-0005-0000-0000-000017080000}"/>
    <cellStyle name="Ausgabe 2 18 8" xfId="3324" xr:uid="{00000000-0005-0000-0000-000018080000}"/>
    <cellStyle name="Ausgabe 2 18 8 2" xfId="10323" xr:uid="{00000000-0005-0000-0000-000019080000}"/>
    <cellStyle name="Ausgabe 2 18 8 3" xfId="16853" xr:uid="{00000000-0005-0000-0000-00001A080000}"/>
    <cellStyle name="Ausgabe 2 18 8 4" xfId="23338" xr:uid="{00000000-0005-0000-0000-00001B080000}"/>
    <cellStyle name="Ausgabe 2 18 9" xfId="4014" xr:uid="{00000000-0005-0000-0000-00001C080000}"/>
    <cellStyle name="Ausgabe 2 18 9 2" xfId="11008" xr:uid="{00000000-0005-0000-0000-00001D080000}"/>
    <cellStyle name="Ausgabe 2 18 9 3" xfId="17538" xr:uid="{00000000-0005-0000-0000-00001E080000}"/>
    <cellStyle name="Ausgabe 2 18 9 4" xfId="24023" xr:uid="{00000000-0005-0000-0000-00001F080000}"/>
    <cellStyle name="Ausgabe 2 19" xfId="491" xr:uid="{00000000-0005-0000-0000-000020080000}"/>
    <cellStyle name="Ausgabe 2 19 10" xfId="5769" xr:uid="{00000000-0005-0000-0000-000021080000}"/>
    <cellStyle name="Ausgabe 2 19 10 2" xfId="12689" xr:uid="{00000000-0005-0000-0000-000022080000}"/>
    <cellStyle name="Ausgabe 2 19 10 3" xfId="19219" xr:uid="{00000000-0005-0000-0000-000023080000}"/>
    <cellStyle name="Ausgabe 2 19 10 4" xfId="25704" xr:uid="{00000000-0005-0000-0000-000024080000}"/>
    <cellStyle name="Ausgabe 2 19 11" xfId="7503" xr:uid="{00000000-0005-0000-0000-000025080000}"/>
    <cellStyle name="Ausgabe 2 19 11 2" xfId="14033" xr:uid="{00000000-0005-0000-0000-000026080000}"/>
    <cellStyle name="Ausgabe 2 19 11 3" xfId="20518" xr:uid="{00000000-0005-0000-0000-000027080000}"/>
    <cellStyle name="Ausgabe 2 19 12" xfId="6758" xr:uid="{00000000-0005-0000-0000-000028080000}"/>
    <cellStyle name="Ausgabe 2 19 13" xfId="7262" xr:uid="{00000000-0005-0000-0000-000029080000}"/>
    <cellStyle name="Ausgabe 2 19 14" xfId="20129" xr:uid="{00000000-0005-0000-0000-00002A080000}"/>
    <cellStyle name="Ausgabe 2 19 2" xfId="726" xr:uid="{00000000-0005-0000-0000-00002B080000}"/>
    <cellStyle name="Ausgabe 2 19 2 10" xfId="6407" xr:uid="{00000000-0005-0000-0000-00002C080000}"/>
    <cellStyle name="Ausgabe 2 19 2 10 2" xfId="13293" xr:uid="{00000000-0005-0000-0000-00002D080000}"/>
    <cellStyle name="Ausgabe 2 19 2 10 3" xfId="19823" xr:uid="{00000000-0005-0000-0000-00002E080000}"/>
    <cellStyle name="Ausgabe 2 19 2 10 4" xfId="26308" xr:uid="{00000000-0005-0000-0000-00002F080000}"/>
    <cellStyle name="Ausgabe 2 19 2 11" xfId="7738" xr:uid="{00000000-0005-0000-0000-000030080000}"/>
    <cellStyle name="Ausgabe 2 19 2 11 2" xfId="14268" xr:uid="{00000000-0005-0000-0000-000031080000}"/>
    <cellStyle name="Ausgabe 2 19 2 11 3" xfId="20753" xr:uid="{00000000-0005-0000-0000-000032080000}"/>
    <cellStyle name="Ausgabe 2 19 2 12" xfId="13596" xr:uid="{00000000-0005-0000-0000-000033080000}"/>
    <cellStyle name="Ausgabe 2 19 2 13" xfId="20241" xr:uid="{00000000-0005-0000-0000-000034080000}"/>
    <cellStyle name="Ausgabe 2 19 2 2" xfId="1604" xr:uid="{00000000-0005-0000-0000-000035080000}"/>
    <cellStyle name="Ausgabe 2 19 2 2 2" xfId="8609" xr:uid="{00000000-0005-0000-0000-000036080000}"/>
    <cellStyle name="Ausgabe 2 19 2 2 3" xfId="15139" xr:uid="{00000000-0005-0000-0000-000037080000}"/>
    <cellStyle name="Ausgabe 2 19 2 2 4" xfId="21624" xr:uid="{00000000-0005-0000-0000-000038080000}"/>
    <cellStyle name="Ausgabe 2 19 2 3" xfId="2294" xr:uid="{00000000-0005-0000-0000-000039080000}"/>
    <cellStyle name="Ausgabe 2 19 2 3 2" xfId="9299" xr:uid="{00000000-0005-0000-0000-00003A080000}"/>
    <cellStyle name="Ausgabe 2 19 2 3 3" xfId="15829" xr:uid="{00000000-0005-0000-0000-00003B080000}"/>
    <cellStyle name="Ausgabe 2 19 2 3 4" xfId="22314" xr:uid="{00000000-0005-0000-0000-00003C080000}"/>
    <cellStyle name="Ausgabe 2 19 2 4" xfId="2984" xr:uid="{00000000-0005-0000-0000-00003D080000}"/>
    <cellStyle name="Ausgabe 2 19 2 4 2" xfId="9986" xr:uid="{00000000-0005-0000-0000-00003E080000}"/>
    <cellStyle name="Ausgabe 2 19 2 4 3" xfId="16516" xr:uid="{00000000-0005-0000-0000-00003F080000}"/>
    <cellStyle name="Ausgabe 2 19 2 4 4" xfId="23001" xr:uid="{00000000-0005-0000-0000-000040080000}"/>
    <cellStyle name="Ausgabe 2 19 2 5" xfId="3674" xr:uid="{00000000-0005-0000-0000-000041080000}"/>
    <cellStyle name="Ausgabe 2 19 2 5 2" xfId="10673" xr:uid="{00000000-0005-0000-0000-000042080000}"/>
    <cellStyle name="Ausgabe 2 19 2 5 3" xfId="17203" xr:uid="{00000000-0005-0000-0000-000043080000}"/>
    <cellStyle name="Ausgabe 2 19 2 5 4" xfId="23688" xr:uid="{00000000-0005-0000-0000-000044080000}"/>
    <cellStyle name="Ausgabe 2 19 2 6" xfId="4364" xr:uid="{00000000-0005-0000-0000-000045080000}"/>
    <cellStyle name="Ausgabe 2 19 2 6 2" xfId="11358" xr:uid="{00000000-0005-0000-0000-000046080000}"/>
    <cellStyle name="Ausgabe 2 19 2 6 3" xfId="17888" xr:uid="{00000000-0005-0000-0000-000047080000}"/>
    <cellStyle name="Ausgabe 2 19 2 6 4" xfId="24373" xr:uid="{00000000-0005-0000-0000-000048080000}"/>
    <cellStyle name="Ausgabe 2 19 2 7" xfId="5017" xr:uid="{00000000-0005-0000-0000-000049080000}"/>
    <cellStyle name="Ausgabe 2 19 2 7 2" xfId="11941" xr:uid="{00000000-0005-0000-0000-00004A080000}"/>
    <cellStyle name="Ausgabe 2 19 2 7 3" xfId="18471" xr:uid="{00000000-0005-0000-0000-00004B080000}"/>
    <cellStyle name="Ausgabe 2 19 2 7 4" xfId="24956" xr:uid="{00000000-0005-0000-0000-00004C080000}"/>
    <cellStyle name="Ausgabe 2 19 2 8" xfId="5475" xr:uid="{00000000-0005-0000-0000-00004D080000}"/>
    <cellStyle name="Ausgabe 2 19 2 8 2" xfId="12399" xr:uid="{00000000-0005-0000-0000-00004E080000}"/>
    <cellStyle name="Ausgabe 2 19 2 8 3" xfId="18929" xr:uid="{00000000-0005-0000-0000-00004F080000}"/>
    <cellStyle name="Ausgabe 2 19 2 8 4" xfId="25414" xr:uid="{00000000-0005-0000-0000-000050080000}"/>
    <cellStyle name="Ausgabe 2 19 2 9" xfId="6157" xr:uid="{00000000-0005-0000-0000-000051080000}"/>
    <cellStyle name="Ausgabe 2 19 2 9 2" xfId="13053" xr:uid="{00000000-0005-0000-0000-000052080000}"/>
    <cellStyle name="Ausgabe 2 19 2 9 3" xfId="19583" xr:uid="{00000000-0005-0000-0000-000053080000}"/>
    <cellStyle name="Ausgabe 2 19 2 9 4" xfId="26068" xr:uid="{00000000-0005-0000-0000-000054080000}"/>
    <cellStyle name="Ausgabe 2 19 3" xfId="1369" xr:uid="{00000000-0005-0000-0000-000055080000}"/>
    <cellStyle name="Ausgabe 2 19 3 2" xfId="8374" xr:uid="{00000000-0005-0000-0000-000056080000}"/>
    <cellStyle name="Ausgabe 2 19 3 3" xfId="14904" xr:uid="{00000000-0005-0000-0000-000057080000}"/>
    <cellStyle name="Ausgabe 2 19 3 4" xfId="21389" xr:uid="{00000000-0005-0000-0000-000058080000}"/>
    <cellStyle name="Ausgabe 2 19 4" xfId="2059" xr:uid="{00000000-0005-0000-0000-000059080000}"/>
    <cellStyle name="Ausgabe 2 19 4 2" xfId="9064" xr:uid="{00000000-0005-0000-0000-00005A080000}"/>
    <cellStyle name="Ausgabe 2 19 4 3" xfId="15594" xr:uid="{00000000-0005-0000-0000-00005B080000}"/>
    <cellStyle name="Ausgabe 2 19 4 4" xfId="22079" xr:uid="{00000000-0005-0000-0000-00005C080000}"/>
    <cellStyle name="Ausgabe 2 19 5" xfId="2749" xr:uid="{00000000-0005-0000-0000-00005D080000}"/>
    <cellStyle name="Ausgabe 2 19 5 2" xfId="9751" xr:uid="{00000000-0005-0000-0000-00005E080000}"/>
    <cellStyle name="Ausgabe 2 19 5 3" xfId="16281" xr:uid="{00000000-0005-0000-0000-00005F080000}"/>
    <cellStyle name="Ausgabe 2 19 5 4" xfId="22766" xr:uid="{00000000-0005-0000-0000-000060080000}"/>
    <cellStyle name="Ausgabe 2 19 6" xfId="3439" xr:uid="{00000000-0005-0000-0000-000061080000}"/>
    <cellStyle name="Ausgabe 2 19 6 2" xfId="10438" xr:uid="{00000000-0005-0000-0000-000062080000}"/>
    <cellStyle name="Ausgabe 2 19 6 3" xfId="16968" xr:uid="{00000000-0005-0000-0000-000063080000}"/>
    <cellStyle name="Ausgabe 2 19 6 4" xfId="23453" xr:uid="{00000000-0005-0000-0000-000064080000}"/>
    <cellStyle name="Ausgabe 2 19 7" xfId="4129" xr:uid="{00000000-0005-0000-0000-000065080000}"/>
    <cellStyle name="Ausgabe 2 19 7 2" xfId="11123" xr:uid="{00000000-0005-0000-0000-000066080000}"/>
    <cellStyle name="Ausgabe 2 19 7 3" xfId="17653" xr:uid="{00000000-0005-0000-0000-000067080000}"/>
    <cellStyle name="Ausgabe 2 19 7 4" xfId="24138" xr:uid="{00000000-0005-0000-0000-000068080000}"/>
    <cellStyle name="Ausgabe 2 19 8" xfId="2582" xr:uid="{00000000-0005-0000-0000-000069080000}"/>
    <cellStyle name="Ausgabe 2 19 8 2" xfId="9586" xr:uid="{00000000-0005-0000-0000-00006A080000}"/>
    <cellStyle name="Ausgabe 2 19 8 3" xfId="16116" xr:uid="{00000000-0005-0000-0000-00006B080000}"/>
    <cellStyle name="Ausgabe 2 19 8 4" xfId="22601" xr:uid="{00000000-0005-0000-0000-00006C080000}"/>
    <cellStyle name="Ausgabe 2 19 9" xfId="5922" xr:uid="{00000000-0005-0000-0000-00006D080000}"/>
    <cellStyle name="Ausgabe 2 19 9 2" xfId="12818" xr:uid="{00000000-0005-0000-0000-00006E080000}"/>
    <cellStyle name="Ausgabe 2 19 9 3" xfId="19348" xr:uid="{00000000-0005-0000-0000-00006F080000}"/>
    <cellStyle name="Ausgabe 2 19 9 4" xfId="25833" xr:uid="{00000000-0005-0000-0000-000070080000}"/>
    <cellStyle name="Ausgabe 2 2" xfId="250" xr:uid="{00000000-0005-0000-0000-000071080000}"/>
    <cellStyle name="Ausgabe 2 2 10" xfId="4743" xr:uid="{00000000-0005-0000-0000-000072080000}"/>
    <cellStyle name="Ausgabe 2 2 10 2" xfId="11707" xr:uid="{00000000-0005-0000-0000-000073080000}"/>
    <cellStyle name="Ausgabe 2 2 10 3" xfId="18237" xr:uid="{00000000-0005-0000-0000-000074080000}"/>
    <cellStyle name="Ausgabe 2 2 10 4" xfId="24722" xr:uid="{00000000-0005-0000-0000-000075080000}"/>
    <cellStyle name="Ausgabe 2 2 11" xfId="4888" xr:uid="{00000000-0005-0000-0000-000076080000}"/>
    <cellStyle name="Ausgabe 2 2 11 2" xfId="11822" xr:uid="{00000000-0005-0000-0000-000077080000}"/>
    <cellStyle name="Ausgabe 2 2 11 3" xfId="18352" xr:uid="{00000000-0005-0000-0000-000078080000}"/>
    <cellStyle name="Ausgabe 2 2 11 4" xfId="24837" xr:uid="{00000000-0005-0000-0000-000079080000}"/>
    <cellStyle name="Ausgabe 2 2 12" xfId="6460" xr:uid="{00000000-0005-0000-0000-00007A080000}"/>
    <cellStyle name="Ausgabe 2 2 12 2" xfId="13312" xr:uid="{00000000-0005-0000-0000-00007B080000}"/>
    <cellStyle name="Ausgabe 2 2 12 3" xfId="19842" xr:uid="{00000000-0005-0000-0000-00007C080000}"/>
    <cellStyle name="Ausgabe 2 2 12 4" xfId="26327" xr:uid="{00000000-0005-0000-0000-00007D080000}"/>
    <cellStyle name="Ausgabe 2 2 13" xfId="7302" xr:uid="{00000000-0005-0000-0000-00007E080000}"/>
    <cellStyle name="Ausgabe 2 2 13 2" xfId="13832" xr:uid="{00000000-0005-0000-0000-00007F080000}"/>
    <cellStyle name="Ausgabe 2 2 13 3" xfId="20319" xr:uid="{00000000-0005-0000-0000-000080080000}"/>
    <cellStyle name="Ausgabe 2 2 14" xfId="4868" xr:uid="{00000000-0005-0000-0000-000081080000}"/>
    <cellStyle name="Ausgabe 2 2 15" xfId="7197" xr:uid="{00000000-0005-0000-0000-000082080000}"/>
    <cellStyle name="Ausgabe 2 2 2" xfId="481" xr:uid="{00000000-0005-0000-0000-000083080000}"/>
    <cellStyle name="Ausgabe 2 2 2 10" xfId="6717" xr:uid="{00000000-0005-0000-0000-000084080000}"/>
    <cellStyle name="Ausgabe 2 2 2 10 2" xfId="13418" xr:uid="{00000000-0005-0000-0000-000085080000}"/>
    <cellStyle name="Ausgabe 2 2 2 10 3" xfId="19948" xr:uid="{00000000-0005-0000-0000-000086080000}"/>
    <cellStyle name="Ausgabe 2 2 2 10 4" xfId="26433" xr:uid="{00000000-0005-0000-0000-000087080000}"/>
    <cellStyle name="Ausgabe 2 2 2 11" xfId="7493" xr:uid="{00000000-0005-0000-0000-000088080000}"/>
    <cellStyle name="Ausgabe 2 2 2 11 2" xfId="14023" xr:uid="{00000000-0005-0000-0000-000089080000}"/>
    <cellStyle name="Ausgabe 2 2 2 11 3" xfId="20508" xr:uid="{00000000-0005-0000-0000-00008A080000}"/>
    <cellStyle name="Ausgabe 2 2 2 12" xfId="6555" xr:uid="{00000000-0005-0000-0000-00008B080000}"/>
    <cellStyle name="Ausgabe 2 2 2 13" xfId="7100" xr:uid="{00000000-0005-0000-0000-00008C080000}"/>
    <cellStyle name="Ausgabe 2 2 2 14" xfId="20119" xr:uid="{00000000-0005-0000-0000-00008D080000}"/>
    <cellStyle name="Ausgabe 2 2 2 2" xfId="716" xr:uid="{00000000-0005-0000-0000-00008E080000}"/>
    <cellStyle name="Ausgabe 2 2 2 2 10" xfId="4680" xr:uid="{00000000-0005-0000-0000-00008F080000}"/>
    <cellStyle name="Ausgabe 2 2 2 2 10 2" xfId="11670" xr:uid="{00000000-0005-0000-0000-000090080000}"/>
    <cellStyle name="Ausgabe 2 2 2 2 10 3" xfId="18200" xr:uid="{00000000-0005-0000-0000-000091080000}"/>
    <cellStyle name="Ausgabe 2 2 2 2 10 4" xfId="24685" xr:uid="{00000000-0005-0000-0000-000092080000}"/>
    <cellStyle name="Ausgabe 2 2 2 2 11" xfId="7728" xr:uid="{00000000-0005-0000-0000-000093080000}"/>
    <cellStyle name="Ausgabe 2 2 2 2 11 2" xfId="14258" xr:uid="{00000000-0005-0000-0000-000094080000}"/>
    <cellStyle name="Ausgabe 2 2 2 2 11 3" xfId="20743" xr:uid="{00000000-0005-0000-0000-000095080000}"/>
    <cellStyle name="Ausgabe 2 2 2 2 12" xfId="13586" xr:uid="{00000000-0005-0000-0000-000096080000}"/>
    <cellStyle name="Ausgabe 2 2 2 2 13" xfId="20231" xr:uid="{00000000-0005-0000-0000-000097080000}"/>
    <cellStyle name="Ausgabe 2 2 2 2 2" xfId="1594" xr:uid="{00000000-0005-0000-0000-000098080000}"/>
    <cellStyle name="Ausgabe 2 2 2 2 2 2" xfId="8599" xr:uid="{00000000-0005-0000-0000-000099080000}"/>
    <cellStyle name="Ausgabe 2 2 2 2 2 3" xfId="15129" xr:uid="{00000000-0005-0000-0000-00009A080000}"/>
    <cellStyle name="Ausgabe 2 2 2 2 2 4" xfId="21614" xr:uid="{00000000-0005-0000-0000-00009B080000}"/>
    <cellStyle name="Ausgabe 2 2 2 2 3" xfId="2284" xr:uid="{00000000-0005-0000-0000-00009C080000}"/>
    <cellStyle name="Ausgabe 2 2 2 2 3 2" xfId="9289" xr:uid="{00000000-0005-0000-0000-00009D080000}"/>
    <cellStyle name="Ausgabe 2 2 2 2 3 3" xfId="15819" xr:uid="{00000000-0005-0000-0000-00009E080000}"/>
    <cellStyle name="Ausgabe 2 2 2 2 3 4" xfId="22304" xr:uid="{00000000-0005-0000-0000-00009F080000}"/>
    <cellStyle name="Ausgabe 2 2 2 2 4" xfId="2974" xr:uid="{00000000-0005-0000-0000-0000A0080000}"/>
    <cellStyle name="Ausgabe 2 2 2 2 4 2" xfId="9976" xr:uid="{00000000-0005-0000-0000-0000A1080000}"/>
    <cellStyle name="Ausgabe 2 2 2 2 4 3" xfId="16506" xr:uid="{00000000-0005-0000-0000-0000A2080000}"/>
    <cellStyle name="Ausgabe 2 2 2 2 4 4" xfId="22991" xr:uid="{00000000-0005-0000-0000-0000A3080000}"/>
    <cellStyle name="Ausgabe 2 2 2 2 5" xfId="3664" xr:uid="{00000000-0005-0000-0000-0000A4080000}"/>
    <cellStyle name="Ausgabe 2 2 2 2 5 2" xfId="10663" xr:uid="{00000000-0005-0000-0000-0000A5080000}"/>
    <cellStyle name="Ausgabe 2 2 2 2 5 3" xfId="17193" xr:uid="{00000000-0005-0000-0000-0000A6080000}"/>
    <cellStyle name="Ausgabe 2 2 2 2 5 4" xfId="23678" xr:uid="{00000000-0005-0000-0000-0000A7080000}"/>
    <cellStyle name="Ausgabe 2 2 2 2 6" xfId="4354" xr:uid="{00000000-0005-0000-0000-0000A8080000}"/>
    <cellStyle name="Ausgabe 2 2 2 2 6 2" xfId="11348" xr:uid="{00000000-0005-0000-0000-0000A9080000}"/>
    <cellStyle name="Ausgabe 2 2 2 2 6 3" xfId="17878" xr:uid="{00000000-0005-0000-0000-0000AA080000}"/>
    <cellStyle name="Ausgabe 2 2 2 2 6 4" xfId="24363" xr:uid="{00000000-0005-0000-0000-0000AB080000}"/>
    <cellStyle name="Ausgabe 2 2 2 2 7" xfId="5007" xr:uid="{00000000-0005-0000-0000-0000AC080000}"/>
    <cellStyle name="Ausgabe 2 2 2 2 7 2" xfId="11931" xr:uid="{00000000-0005-0000-0000-0000AD080000}"/>
    <cellStyle name="Ausgabe 2 2 2 2 7 3" xfId="18461" xr:uid="{00000000-0005-0000-0000-0000AE080000}"/>
    <cellStyle name="Ausgabe 2 2 2 2 7 4" xfId="24946" xr:uid="{00000000-0005-0000-0000-0000AF080000}"/>
    <cellStyle name="Ausgabe 2 2 2 2 8" xfId="5465" xr:uid="{00000000-0005-0000-0000-0000B0080000}"/>
    <cellStyle name="Ausgabe 2 2 2 2 8 2" xfId="12389" xr:uid="{00000000-0005-0000-0000-0000B1080000}"/>
    <cellStyle name="Ausgabe 2 2 2 2 8 3" xfId="18919" xr:uid="{00000000-0005-0000-0000-0000B2080000}"/>
    <cellStyle name="Ausgabe 2 2 2 2 8 4" xfId="25404" xr:uid="{00000000-0005-0000-0000-0000B3080000}"/>
    <cellStyle name="Ausgabe 2 2 2 2 9" xfId="6147" xr:uid="{00000000-0005-0000-0000-0000B4080000}"/>
    <cellStyle name="Ausgabe 2 2 2 2 9 2" xfId="13043" xr:uid="{00000000-0005-0000-0000-0000B5080000}"/>
    <cellStyle name="Ausgabe 2 2 2 2 9 3" xfId="19573" xr:uid="{00000000-0005-0000-0000-0000B6080000}"/>
    <cellStyle name="Ausgabe 2 2 2 2 9 4" xfId="26058" xr:uid="{00000000-0005-0000-0000-0000B7080000}"/>
    <cellStyle name="Ausgabe 2 2 2 3" xfId="1359" xr:uid="{00000000-0005-0000-0000-0000B8080000}"/>
    <cellStyle name="Ausgabe 2 2 2 3 2" xfId="8364" xr:uid="{00000000-0005-0000-0000-0000B9080000}"/>
    <cellStyle name="Ausgabe 2 2 2 3 3" xfId="14894" xr:uid="{00000000-0005-0000-0000-0000BA080000}"/>
    <cellStyle name="Ausgabe 2 2 2 3 4" xfId="21379" xr:uid="{00000000-0005-0000-0000-0000BB080000}"/>
    <cellStyle name="Ausgabe 2 2 2 4" xfId="2049" xr:uid="{00000000-0005-0000-0000-0000BC080000}"/>
    <cellStyle name="Ausgabe 2 2 2 4 2" xfId="9054" xr:uid="{00000000-0005-0000-0000-0000BD080000}"/>
    <cellStyle name="Ausgabe 2 2 2 4 3" xfId="15584" xr:uid="{00000000-0005-0000-0000-0000BE080000}"/>
    <cellStyle name="Ausgabe 2 2 2 4 4" xfId="22069" xr:uid="{00000000-0005-0000-0000-0000BF080000}"/>
    <cellStyle name="Ausgabe 2 2 2 5" xfId="2739" xr:uid="{00000000-0005-0000-0000-0000C0080000}"/>
    <cellStyle name="Ausgabe 2 2 2 5 2" xfId="9741" xr:uid="{00000000-0005-0000-0000-0000C1080000}"/>
    <cellStyle name="Ausgabe 2 2 2 5 3" xfId="16271" xr:uid="{00000000-0005-0000-0000-0000C2080000}"/>
    <cellStyle name="Ausgabe 2 2 2 5 4" xfId="22756" xr:uid="{00000000-0005-0000-0000-0000C3080000}"/>
    <cellStyle name="Ausgabe 2 2 2 6" xfId="3429" xr:uid="{00000000-0005-0000-0000-0000C4080000}"/>
    <cellStyle name="Ausgabe 2 2 2 6 2" xfId="10428" xr:uid="{00000000-0005-0000-0000-0000C5080000}"/>
    <cellStyle name="Ausgabe 2 2 2 6 3" xfId="16958" xr:uid="{00000000-0005-0000-0000-0000C6080000}"/>
    <cellStyle name="Ausgabe 2 2 2 6 4" xfId="23443" xr:uid="{00000000-0005-0000-0000-0000C7080000}"/>
    <cellStyle name="Ausgabe 2 2 2 7" xfId="4119" xr:uid="{00000000-0005-0000-0000-0000C8080000}"/>
    <cellStyle name="Ausgabe 2 2 2 7 2" xfId="11113" xr:uid="{00000000-0005-0000-0000-0000C9080000}"/>
    <cellStyle name="Ausgabe 2 2 2 7 3" xfId="17643" xr:uid="{00000000-0005-0000-0000-0000CA080000}"/>
    <cellStyle name="Ausgabe 2 2 2 7 4" xfId="24128" xr:uid="{00000000-0005-0000-0000-0000CB080000}"/>
    <cellStyle name="Ausgabe 2 2 2 8" xfId="1925" xr:uid="{00000000-0005-0000-0000-0000CC080000}"/>
    <cellStyle name="Ausgabe 2 2 2 8 2" xfId="8930" xr:uid="{00000000-0005-0000-0000-0000CD080000}"/>
    <cellStyle name="Ausgabe 2 2 2 8 3" xfId="15460" xr:uid="{00000000-0005-0000-0000-0000CE080000}"/>
    <cellStyle name="Ausgabe 2 2 2 8 4" xfId="21945" xr:uid="{00000000-0005-0000-0000-0000CF080000}"/>
    <cellStyle name="Ausgabe 2 2 2 9" xfId="5912" xr:uid="{00000000-0005-0000-0000-0000D0080000}"/>
    <cellStyle name="Ausgabe 2 2 2 9 2" xfId="12808" xr:uid="{00000000-0005-0000-0000-0000D1080000}"/>
    <cellStyle name="Ausgabe 2 2 2 9 3" xfId="19338" xr:uid="{00000000-0005-0000-0000-0000D2080000}"/>
    <cellStyle name="Ausgabe 2 2 2 9 4" xfId="25823" xr:uid="{00000000-0005-0000-0000-0000D3080000}"/>
    <cellStyle name="Ausgabe 2 2 3" xfId="506" xr:uid="{00000000-0005-0000-0000-0000D4080000}"/>
    <cellStyle name="Ausgabe 2 2 3 10" xfId="6786" xr:uid="{00000000-0005-0000-0000-0000D5080000}"/>
    <cellStyle name="Ausgabe 2 2 3 10 2" xfId="13462" xr:uid="{00000000-0005-0000-0000-0000D6080000}"/>
    <cellStyle name="Ausgabe 2 2 3 10 3" xfId="19992" xr:uid="{00000000-0005-0000-0000-0000D7080000}"/>
    <cellStyle name="Ausgabe 2 2 3 10 4" xfId="26477" xr:uid="{00000000-0005-0000-0000-0000D8080000}"/>
    <cellStyle name="Ausgabe 2 2 3 11" xfId="7518" xr:uid="{00000000-0005-0000-0000-0000D9080000}"/>
    <cellStyle name="Ausgabe 2 2 3 11 2" xfId="14048" xr:uid="{00000000-0005-0000-0000-0000DA080000}"/>
    <cellStyle name="Ausgabe 2 2 3 11 3" xfId="20533" xr:uid="{00000000-0005-0000-0000-0000DB080000}"/>
    <cellStyle name="Ausgabe 2 2 3 12" xfId="6616" xr:uid="{00000000-0005-0000-0000-0000DC080000}"/>
    <cellStyle name="Ausgabe 2 2 3 13" xfId="7267" xr:uid="{00000000-0005-0000-0000-0000DD080000}"/>
    <cellStyle name="Ausgabe 2 2 3 14" xfId="20148" xr:uid="{00000000-0005-0000-0000-0000DE080000}"/>
    <cellStyle name="Ausgabe 2 2 3 2" xfId="737" xr:uid="{00000000-0005-0000-0000-0000DF080000}"/>
    <cellStyle name="Ausgabe 2 2 3 2 10" xfId="5763" xr:uid="{00000000-0005-0000-0000-0000E0080000}"/>
    <cellStyle name="Ausgabe 2 2 3 2 10 2" xfId="12687" xr:uid="{00000000-0005-0000-0000-0000E1080000}"/>
    <cellStyle name="Ausgabe 2 2 3 2 10 3" xfId="19217" xr:uid="{00000000-0005-0000-0000-0000E2080000}"/>
    <cellStyle name="Ausgabe 2 2 3 2 10 4" xfId="25702" xr:uid="{00000000-0005-0000-0000-0000E3080000}"/>
    <cellStyle name="Ausgabe 2 2 3 2 11" xfId="7749" xr:uid="{00000000-0005-0000-0000-0000E4080000}"/>
    <cellStyle name="Ausgabe 2 2 3 2 11 2" xfId="14279" xr:uid="{00000000-0005-0000-0000-0000E5080000}"/>
    <cellStyle name="Ausgabe 2 2 3 2 11 3" xfId="20764" xr:uid="{00000000-0005-0000-0000-0000E6080000}"/>
    <cellStyle name="Ausgabe 2 2 3 2 12" xfId="13607" xr:uid="{00000000-0005-0000-0000-0000E7080000}"/>
    <cellStyle name="Ausgabe 2 2 3 2 13" xfId="20252" xr:uid="{00000000-0005-0000-0000-0000E8080000}"/>
    <cellStyle name="Ausgabe 2 2 3 2 2" xfId="1615" xr:uid="{00000000-0005-0000-0000-0000E9080000}"/>
    <cellStyle name="Ausgabe 2 2 3 2 2 2" xfId="8620" xr:uid="{00000000-0005-0000-0000-0000EA080000}"/>
    <cellStyle name="Ausgabe 2 2 3 2 2 3" xfId="15150" xr:uid="{00000000-0005-0000-0000-0000EB080000}"/>
    <cellStyle name="Ausgabe 2 2 3 2 2 4" xfId="21635" xr:uid="{00000000-0005-0000-0000-0000EC080000}"/>
    <cellStyle name="Ausgabe 2 2 3 2 3" xfId="2305" xr:uid="{00000000-0005-0000-0000-0000ED080000}"/>
    <cellStyle name="Ausgabe 2 2 3 2 3 2" xfId="9310" xr:uid="{00000000-0005-0000-0000-0000EE080000}"/>
    <cellStyle name="Ausgabe 2 2 3 2 3 3" xfId="15840" xr:uid="{00000000-0005-0000-0000-0000EF080000}"/>
    <cellStyle name="Ausgabe 2 2 3 2 3 4" xfId="22325" xr:uid="{00000000-0005-0000-0000-0000F0080000}"/>
    <cellStyle name="Ausgabe 2 2 3 2 4" xfId="2995" xr:uid="{00000000-0005-0000-0000-0000F1080000}"/>
    <cellStyle name="Ausgabe 2 2 3 2 4 2" xfId="9997" xr:uid="{00000000-0005-0000-0000-0000F2080000}"/>
    <cellStyle name="Ausgabe 2 2 3 2 4 3" xfId="16527" xr:uid="{00000000-0005-0000-0000-0000F3080000}"/>
    <cellStyle name="Ausgabe 2 2 3 2 4 4" xfId="23012" xr:uid="{00000000-0005-0000-0000-0000F4080000}"/>
    <cellStyle name="Ausgabe 2 2 3 2 5" xfId="3685" xr:uid="{00000000-0005-0000-0000-0000F5080000}"/>
    <cellStyle name="Ausgabe 2 2 3 2 5 2" xfId="10684" xr:uid="{00000000-0005-0000-0000-0000F6080000}"/>
    <cellStyle name="Ausgabe 2 2 3 2 5 3" xfId="17214" xr:uid="{00000000-0005-0000-0000-0000F7080000}"/>
    <cellStyle name="Ausgabe 2 2 3 2 5 4" xfId="23699" xr:uid="{00000000-0005-0000-0000-0000F8080000}"/>
    <cellStyle name="Ausgabe 2 2 3 2 6" xfId="4375" xr:uid="{00000000-0005-0000-0000-0000F9080000}"/>
    <cellStyle name="Ausgabe 2 2 3 2 6 2" xfId="11369" xr:uid="{00000000-0005-0000-0000-0000FA080000}"/>
    <cellStyle name="Ausgabe 2 2 3 2 6 3" xfId="17899" xr:uid="{00000000-0005-0000-0000-0000FB080000}"/>
    <cellStyle name="Ausgabe 2 2 3 2 6 4" xfId="24384" xr:uid="{00000000-0005-0000-0000-0000FC080000}"/>
    <cellStyle name="Ausgabe 2 2 3 2 7" xfId="5028" xr:uid="{00000000-0005-0000-0000-0000FD080000}"/>
    <cellStyle name="Ausgabe 2 2 3 2 7 2" xfId="11952" xr:uid="{00000000-0005-0000-0000-0000FE080000}"/>
    <cellStyle name="Ausgabe 2 2 3 2 7 3" xfId="18482" xr:uid="{00000000-0005-0000-0000-0000FF080000}"/>
    <cellStyle name="Ausgabe 2 2 3 2 7 4" xfId="24967" xr:uid="{00000000-0005-0000-0000-000000090000}"/>
    <cellStyle name="Ausgabe 2 2 3 2 8" xfId="5486" xr:uid="{00000000-0005-0000-0000-000001090000}"/>
    <cellStyle name="Ausgabe 2 2 3 2 8 2" xfId="12410" xr:uid="{00000000-0005-0000-0000-000002090000}"/>
    <cellStyle name="Ausgabe 2 2 3 2 8 3" xfId="18940" xr:uid="{00000000-0005-0000-0000-000003090000}"/>
    <cellStyle name="Ausgabe 2 2 3 2 8 4" xfId="25425" xr:uid="{00000000-0005-0000-0000-000004090000}"/>
    <cellStyle name="Ausgabe 2 2 3 2 9" xfId="6168" xr:uid="{00000000-0005-0000-0000-000005090000}"/>
    <cellStyle name="Ausgabe 2 2 3 2 9 2" xfId="13064" xr:uid="{00000000-0005-0000-0000-000006090000}"/>
    <cellStyle name="Ausgabe 2 2 3 2 9 3" xfId="19594" xr:uid="{00000000-0005-0000-0000-000007090000}"/>
    <cellStyle name="Ausgabe 2 2 3 2 9 4" xfId="26079" xr:uid="{00000000-0005-0000-0000-000008090000}"/>
    <cellStyle name="Ausgabe 2 2 3 3" xfId="1384" xr:uid="{00000000-0005-0000-0000-000009090000}"/>
    <cellStyle name="Ausgabe 2 2 3 3 2" xfId="8389" xr:uid="{00000000-0005-0000-0000-00000A090000}"/>
    <cellStyle name="Ausgabe 2 2 3 3 3" xfId="14919" xr:uid="{00000000-0005-0000-0000-00000B090000}"/>
    <cellStyle name="Ausgabe 2 2 3 3 4" xfId="21404" xr:uid="{00000000-0005-0000-0000-00000C090000}"/>
    <cellStyle name="Ausgabe 2 2 3 4" xfId="2074" xr:uid="{00000000-0005-0000-0000-00000D090000}"/>
    <cellStyle name="Ausgabe 2 2 3 4 2" xfId="9079" xr:uid="{00000000-0005-0000-0000-00000E090000}"/>
    <cellStyle name="Ausgabe 2 2 3 4 3" xfId="15609" xr:uid="{00000000-0005-0000-0000-00000F090000}"/>
    <cellStyle name="Ausgabe 2 2 3 4 4" xfId="22094" xr:uid="{00000000-0005-0000-0000-000010090000}"/>
    <cellStyle name="Ausgabe 2 2 3 5" xfId="2764" xr:uid="{00000000-0005-0000-0000-000011090000}"/>
    <cellStyle name="Ausgabe 2 2 3 5 2" xfId="9766" xr:uid="{00000000-0005-0000-0000-000012090000}"/>
    <cellStyle name="Ausgabe 2 2 3 5 3" xfId="16296" xr:uid="{00000000-0005-0000-0000-000013090000}"/>
    <cellStyle name="Ausgabe 2 2 3 5 4" xfId="22781" xr:uid="{00000000-0005-0000-0000-000014090000}"/>
    <cellStyle name="Ausgabe 2 2 3 6" xfId="3454" xr:uid="{00000000-0005-0000-0000-000015090000}"/>
    <cellStyle name="Ausgabe 2 2 3 6 2" xfId="10453" xr:uid="{00000000-0005-0000-0000-000016090000}"/>
    <cellStyle name="Ausgabe 2 2 3 6 3" xfId="16983" xr:uid="{00000000-0005-0000-0000-000017090000}"/>
    <cellStyle name="Ausgabe 2 2 3 6 4" xfId="23468" xr:uid="{00000000-0005-0000-0000-000018090000}"/>
    <cellStyle name="Ausgabe 2 2 3 7" xfId="4144" xr:uid="{00000000-0005-0000-0000-000019090000}"/>
    <cellStyle name="Ausgabe 2 2 3 7 2" xfId="11138" xr:uid="{00000000-0005-0000-0000-00001A090000}"/>
    <cellStyle name="Ausgabe 2 2 3 7 3" xfId="17668" xr:uid="{00000000-0005-0000-0000-00001B090000}"/>
    <cellStyle name="Ausgabe 2 2 3 7 4" xfId="24153" xr:uid="{00000000-0005-0000-0000-00001C090000}"/>
    <cellStyle name="Ausgabe 2 2 3 8" xfId="5255" xr:uid="{00000000-0005-0000-0000-00001D090000}"/>
    <cellStyle name="Ausgabe 2 2 3 8 2" xfId="12179" xr:uid="{00000000-0005-0000-0000-00001E090000}"/>
    <cellStyle name="Ausgabe 2 2 3 8 3" xfId="18709" xr:uid="{00000000-0005-0000-0000-00001F090000}"/>
    <cellStyle name="Ausgabe 2 2 3 8 4" xfId="25194" xr:uid="{00000000-0005-0000-0000-000020090000}"/>
    <cellStyle name="Ausgabe 2 2 3 9" xfId="5937" xr:uid="{00000000-0005-0000-0000-000021090000}"/>
    <cellStyle name="Ausgabe 2 2 3 9 2" xfId="12833" xr:uid="{00000000-0005-0000-0000-000022090000}"/>
    <cellStyle name="Ausgabe 2 2 3 9 3" xfId="19363" xr:uid="{00000000-0005-0000-0000-000023090000}"/>
    <cellStyle name="Ausgabe 2 2 3 9 4" xfId="25848" xr:uid="{00000000-0005-0000-0000-000024090000}"/>
    <cellStyle name="Ausgabe 2 2 4" xfId="1122" xr:uid="{00000000-0005-0000-0000-000025090000}"/>
    <cellStyle name="Ausgabe 2 2 4 2" xfId="8129" xr:uid="{00000000-0005-0000-0000-000026090000}"/>
    <cellStyle name="Ausgabe 2 2 4 3" xfId="14659" xr:uid="{00000000-0005-0000-0000-000027090000}"/>
    <cellStyle name="Ausgabe 2 2 4 4" xfId="21144" xr:uid="{00000000-0005-0000-0000-000028090000}"/>
    <cellStyle name="Ausgabe 2 2 5" xfId="1033" xr:uid="{00000000-0005-0000-0000-000029090000}"/>
    <cellStyle name="Ausgabe 2 2 5 2" xfId="8042" xr:uid="{00000000-0005-0000-0000-00002A090000}"/>
    <cellStyle name="Ausgabe 2 2 5 3" xfId="14572" xr:uid="{00000000-0005-0000-0000-00002B090000}"/>
    <cellStyle name="Ausgabe 2 2 5 4" xfId="21057" xr:uid="{00000000-0005-0000-0000-00002C090000}"/>
    <cellStyle name="Ausgabe 2 2 6" xfId="1094" xr:uid="{00000000-0005-0000-0000-00002D090000}"/>
    <cellStyle name="Ausgabe 2 2 6 2" xfId="8101" xr:uid="{00000000-0005-0000-0000-00002E090000}"/>
    <cellStyle name="Ausgabe 2 2 6 3" xfId="14631" xr:uid="{00000000-0005-0000-0000-00002F090000}"/>
    <cellStyle name="Ausgabe 2 2 6 4" xfId="21116" xr:uid="{00000000-0005-0000-0000-000030090000}"/>
    <cellStyle name="Ausgabe 2 2 7" xfId="1101" xr:uid="{00000000-0005-0000-0000-000031090000}"/>
    <cellStyle name="Ausgabe 2 2 7 2" xfId="8108" xr:uid="{00000000-0005-0000-0000-000032090000}"/>
    <cellStyle name="Ausgabe 2 2 7 3" xfId="14638" xr:uid="{00000000-0005-0000-0000-000033090000}"/>
    <cellStyle name="Ausgabe 2 2 7 4" xfId="21123" xr:uid="{00000000-0005-0000-0000-000034090000}"/>
    <cellStyle name="Ausgabe 2 2 8" xfId="990" xr:uid="{00000000-0005-0000-0000-000035090000}"/>
    <cellStyle name="Ausgabe 2 2 8 2" xfId="8000" xr:uid="{00000000-0005-0000-0000-000036090000}"/>
    <cellStyle name="Ausgabe 2 2 8 3" xfId="14530" xr:uid="{00000000-0005-0000-0000-000037090000}"/>
    <cellStyle name="Ausgabe 2 2 8 4" xfId="21015" xr:uid="{00000000-0005-0000-0000-000038090000}"/>
    <cellStyle name="Ausgabe 2 2 9" xfId="140" xr:uid="{00000000-0005-0000-0000-000039090000}"/>
    <cellStyle name="Ausgabe 2 2 9 2" xfId="6418" xr:uid="{00000000-0005-0000-0000-00003A090000}"/>
    <cellStyle name="Ausgabe 2 2 9 3" xfId="6546" xr:uid="{00000000-0005-0000-0000-00003B090000}"/>
    <cellStyle name="Ausgabe 2 2 9 4" xfId="20184" xr:uid="{00000000-0005-0000-0000-00003C090000}"/>
    <cellStyle name="Ausgabe 2 20" xfId="496" xr:uid="{00000000-0005-0000-0000-00003D090000}"/>
    <cellStyle name="Ausgabe 2 20 10" xfId="6885" xr:uid="{00000000-0005-0000-0000-00003E090000}"/>
    <cellStyle name="Ausgabe 2 20 10 2" xfId="13505" xr:uid="{00000000-0005-0000-0000-00003F090000}"/>
    <cellStyle name="Ausgabe 2 20 10 3" xfId="20035" xr:uid="{00000000-0005-0000-0000-000040090000}"/>
    <cellStyle name="Ausgabe 2 20 10 4" xfId="26520" xr:uid="{00000000-0005-0000-0000-000041090000}"/>
    <cellStyle name="Ausgabe 2 20 11" xfId="7508" xr:uid="{00000000-0005-0000-0000-000042090000}"/>
    <cellStyle name="Ausgabe 2 20 11 2" xfId="14038" xr:uid="{00000000-0005-0000-0000-000043090000}"/>
    <cellStyle name="Ausgabe 2 20 11 3" xfId="20523" xr:uid="{00000000-0005-0000-0000-000044090000}"/>
    <cellStyle name="Ausgabe 2 20 12" xfId="6983" xr:uid="{00000000-0005-0000-0000-000045090000}"/>
    <cellStyle name="Ausgabe 2 20 13" xfId="7269" xr:uid="{00000000-0005-0000-0000-000046090000}"/>
    <cellStyle name="Ausgabe 2 20 14" xfId="20138" xr:uid="{00000000-0005-0000-0000-000047090000}"/>
    <cellStyle name="Ausgabe 2 20 2" xfId="727" xr:uid="{00000000-0005-0000-0000-000048090000}"/>
    <cellStyle name="Ausgabe 2 20 2 10" xfId="6753" xr:uid="{00000000-0005-0000-0000-000049090000}"/>
    <cellStyle name="Ausgabe 2 20 2 10 2" xfId="13442" xr:uid="{00000000-0005-0000-0000-00004A090000}"/>
    <cellStyle name="Ausgabe 2 20 2 10 3" xfId="19972" xr:uid="{00000000-0005-0000-0000-00004B090000}"/>
    <cellStyle name="Ausgabe 2 20 2 10 4" xfId="26457" xr:uid="{00000000-0005-0000-0000-00004C090000}"/>
    <cellStyle name="Ausgabe 2 20 2 11" xfId="7739" xr:uid="{00000000-0005-0000-0000-00004D090000}"/>
    <cellStyle name="Ausgabe 2 20 2 11 2" xfId="14269" xr:uid="{00000000-0005-0000-0000-00004E090000}"/>
    <cellStyle name="Ausgabe 2 20 2 11 3" xfId="20754" xr:uid="{00000000-0005-0000-0000-00004F090000}"/>
    <cellStyle name="Ausgabe 2 20 2 12" xfId="13597" xr:uid="{00000000-0005-0000-0000-000050090000}"/>
    <cellStyle name="Ausgabe 2 20 2 13" xfId="20242" xr:uid="{00000000-0005-0000-0000-000051090000}"/>
    <cellStyle name="Ausgabe 2 20 2 2" xfId="1605" xr:uid="{00000000-0005-0000-0000-000052090000}"/>
    <cellStyle name="Ausgabe 2 20 2 2 2" xfId="8610" xr:uid="{00000000-0005-0000-0000-000053090000}"/>
    <cellStyle name="Ausgabe 2 20 2 2 3" xfId="15140" xr:uid="{00000000-0005-0000-0000-000054090000}"/>
    <cellStyle name="Ausgabe 2 20 2 2 4" xfId="21625" xr:uid="{00000000-0005-0000-0000-000055090000}"/>
    <cellStyle name="Ausgabe 2 20 2 3" xfId="2295" xr:uid="{00000000-0005-0000-0000-000056090000}"/>
    <cellStyle name="Ausgabe 2 20 2 3 2" xfId="9300" xr:uid="{00000000-0005-0000-0000-000057090000}"/>
    <cellStyle name="Ausgabe 2 20 2 3 3" xfId="15830" xr:uid="{00000000-0005-0000-0000-000058090000}"/>
    <cellStyle name="Ausgabe 2 20 2 3 4" xfId="22315" xr:uid="{00000000-0005-0000-0000-000059090000}"/>
    <cellStyle name="Ausgabe 2 20 2 4" xfId="2985" xr:uid="{00000000-0005-0000-0000-00005A090000}"/>
    <cellStyle name="Ausgabe 2 20 2 4 2" xfId="9987" xr:uid="{00000000-0005-0000-0000-00005B090000}"/>
    <cellStyle name="Ausgabe 2 20 2 4 3" xfId="16517" xr:uid="{00000000-0005-0000-0000-00005C090000}"/>
    <cellStyle name="Ausgabe 2 20 2 4 4" xfId="23002" xr:uid="{00000000-0005-0000-0000-00005D090000}"/>
    <cellStyle name="Ausgabe 2 20 2 5" xfId="3675" xr:uid="{00000000-0005-0000-0000-00005E090000}"/>
    <cellStyle name="Ausgabe 2 20 2 5 2" xfId="10674" xr:uid="{00000000-0005-0000-0000-00005F090000}"/>
    <cellStyle name="Ausgabe 2 20 2 5 3" xfId="17204" xr:uid="{00000000-0005-0000-0000-000060090000}"/>
    <cellStyle name="Ausgabe 2 20 2 5 4" xfId="23689" xr:uid="{00000000-0005-0000-0000-000061090000}"/>
    <cellStyle name="Ausgabe 2 20 2 6" xfId="4365" xr:uid="{00000000-0005-0000-0000-000062090000}"/>
    <cellStyle name="Ausgabe 2 20 2 6 2" xfId="11359" xr:uid="{00000000-0005-0000-0000-000063090000}"/>
    <cellStyle name="Ausgabe 2 20 2 6 3" xfId="17889" xr:uid="{00000000-0005-0000-0000-000064090000}"/>
    <cellStyle name="Ausgabe 2 20 2 6 4" xfId="24374" xr:uid="{00000000-0005-0000-0000-000065090000}"/>
    <cellStyle name="Ausgabe 2 20 2 7" xfId="5018" xr:uid="{00000000-0005-0000-0000-000066090000}"/>
    <cellStyle name="Ausgabe 2 20 2 7 2" xfId="11942" xr:uid="{00000000-0005-0000-0000-000067090000}"/>
    <cellStyle name="Ausgabe 2 20 2 7 3" xfId="18472" xr:uid="{00000000-0005-0000-0000-000068090000}"/>
    <cellStyle name="Ausgabe 2 20 2 7 4" xfId="24957" xr:uid="{00000000-0005-0000-0000-000069090000}"/>
    <cellStyle name="Ausgabe 2 20 2 8" xfId="5476" xr:uid="{00000000-0005-0000-0000-00006A090000}"/>
    <cellStyle name="Ausgabe 2 20 2 8 2" xfId="12400" xr:uid="{00000000-0005-0000-0000-00006B090000}"/>
    <cellStyle name="Ausgabe 2 20 2 8 3" xfId="18930" xr:uid="{00000000-0005-0000-0000-00006C090000}"/>
    <cellStyle name="Ausgabe 2 20 2 8 4" xfId="25415" xr:uid="{00000000-0005-0000-0000-00006D090000}"/>
    <cellStyle name="Ausgabe 2 20 2 9" xfId="6158" xr:uid="{00000000-0005-0000-0000-00006E090000}"/>
    <cellStyle name="Ausgabe 2 20 2 9 2" xfId="13054" xr:uid="{00000000-0005-0000-0000-00006F090000}"/>
    <cellStyle name="Ausgabe 2 20 2 9 3" xfId="19584" xr:uid="{00000000-0005-0000-0000-000070090000}"/>
    <cellStyle name="Ausgabe 2 20 2 9 4" xfId="26069" xr:uid="{00000000-0005-0000-0000-000071090000}"/>
    <cellStyle name="Ausgabe 2 20 3" xfId="1374" xr:uid="{00000000-0005-0000-0000-000072090000}"/>
    <cellStyle name="Ausgabe 2 20 3 2" xfId="8379" xr:uid="{00000000-0005-0000-0000-000073090000}"/>
    <cellStyle name="Ausgabe 2 20 3 3" xfId="14909" xr:uid="{00000000-0005-0000-0000-000074090000}"/>
    <cellStyle name="Ausgabe 2 20 3 4" xfId="21394" xr:uid="{00000000-0005-0000-0000-000075090000}"/>
    <cellStyle name="Ausgabe 2 20 4" xfId="2064" xr:uid="{00000000-0005-0000-0000-000076090000}"/>
    <cellStyle name="Ausgabe 2 20 4 2" xfId="9069" xr:uid="{00000000-0005-0000-0000-000077090000}"/>
    <cellStyle name="Ausgabe 2 20 4 3" xfId="15599" xr:uid="{00000000-0005-0000-0000-000078090000}"/>
    <cellStyle name="Ausgabe 2 20 4 4" xfId="22084" xr:uid="{00000000-0005-0000-0000-000079090000}"/>
    <cellStyle name="Ausgabe 2 20 5" xfId="2754" xr:uid="{00000000-0005-0000-0000-00007A090000}"/>
    <cellStyle name="Ausgabe 2 20 5 2" xfId="9756" xr:uid="{00000000-0005-0000-0000-00007B090000}"/>
    <cellStyle name="Ausgabe 2 20 5 3" xfId="16286" xr:uid="{00000000-0005-0000-0000-00007C090000}"/>
    <cellStyle name="Ausgabe 2 20 5 4" xfId="22771" xr:uid="{00000000-0005-0000-0000-00007D090000}"/>
    <cellStyle name="Ausgabe 2 20 6" xfId="3444" xr:uid="{00000000-0005-0000-0000-00007E090000}"/>
    <cellStyle name="Ausgabe 2 20 6 2" xfId="10443" xr:uid="{00000000-0005-0000-0000-00007F090000}"/>
    <cellStyle name="Ausgabe 2 20 6 3" xfId="16973" xr:uid="{00000000-0005-0000-0000-000080090000}"/>
    <cellStyle name="Ausgabe 2 20 6 4" xfId="23458" xr:uid="{00000000-0005-0000-0000-000081090000}"/>
    <cellStyle name="Ausgabe 2 20 7" xfId="4134" xr:uid="{00000000-0005-0000-0000-000082090000}"/>
    <cellStyle name="Ausgabe 2 20 7 2" xfId="11128" xr:uid="{00000000-0005-0000-0000-000083090000}"/>
    <cellStyle name="Ausgabe 2 20 7 3" xfId="17658" xr:uid="{00000000-0005-0000-0000-000084090000}"/>
    <cellStyle name="Ausgabe 2 20 7 4" xfId="24143" xr:uid="{00000000-0005-0000-0000-000085090000}"/>
    <cellStyle name="Ausgabe 2 20 8" xfId="1242" xr:uid="{00000000-0005-0000-0000-000086090000}"/>
    <cellStyle name="Ausgabe 2 20 8 2" xfId="8248" xr:uid="{00000000-0005-0000-0000-000087090000}"/>
    <cellStyle name="Ausgabe 2 20 8 3" xfId="14778" xr:uid="{00000000-0005-0000-0000-000088090000}"/>
    <cellStyle name="Ausgabe 2 20 8 4" xfId="21263" xr:uid="{00000000-0005-0000-0000-000089090000}"/>
    <cellStyle name="Ausgabe 2 20 9" xfId="5927" xr:uid="{00000000-0005-0000-0000-00008A090000}"/>
    <cellStyle name="Ausgabe 2 20 9 2" xfId="12823" xr:uid="{00000000-0005-0000-0000-00008B090000}"/>
    <cellStyle name="Ausgabe 2 20 9 3" xfId="19353" xr:uid="{00000000-0005-0000-0000-00008C090000}"/>
    <cellStyle name="Ausgabe 2 20 9 4" xfId="25838" xr:uid="{00000000-0005-0000-0000-00008D090000}"/>
    <cellStyle name="Ausgabe 2 21" xfId="846" xr:uid="{00000000-0005-0000-0000-00008E090000}"/>
    <cellStyle name="Ausgabe 2 21 10" xfId="1910" xr:uid="{00000000-0005-0000-0000-00008F090000}"/>
    <cellStyle name="Ausgabe 2 21 10 2" xfId="8915" xr:uid="{00000000-0005-0000-0000-000090090000}"/>
    <cellStyle name="Ausgabe 2 21 10 3" xfId="15445" xr:uid="{00000000-0005-0000-0000-000091090000}"/>
    <cellStyle name="Ausgabe 2 21 10 4" xfId="21930" xr:uid="{00000000-0005-0000-0000-000092090000}"/>
    <cellStyle name="Ausgabe 2 21 11" xfId="7858" xr:uid="{00000000-0005-0000-0000-000093090000}"/>
    <cellStyle name="Ausgabe 2 21 11 2" xfId="14388" xr:uid="{00000000-0005-0000-0000-000094090000}"/>
    <cellStyle name="Ausgabe 2 21 11 3" xfId="20873" xr:uid="{00000000-0005-0000-0000-000095090000}"/>
    <cellStyle name="Ausgabe 2 21 12" xfId="13716" xr:uid="{00000000-0005-0000-0000-000096090000}"/>
    <cellStyle name="Ausgabe 2 21 13" xfId="20277" xr:uid="{00000000-0005-0000-0000-000097090000}"/>
    <cellStyle name="Ausgabe 2 21 2" xfId="1724" xr:uid="{00000000-0005-0000-0000-000098090000}"/>
    <cellStyle name="Ausgabe 2 21 2 2" xfId="8729" xr:uid="{00000000-0005-0000-0000-000099090000}"/>
    <cellStyle name="Ausgabe 2 21 2 3" xfId="15259" xr:uid="{00000000-0005-0000-0000-00009A090000}"/>
    <cellStyle name="Ausgabe 2 21 2 4" xfId="21744" xr:uid="{00000000-0005-0000-0000-00009B090000}"/>
    <cellStyle name="Ausgabe 2 21 3" xfId="2414" xr:uid="{00000000-0005-0000-0000-00009C090000}"/>
    <cellStyle name="Ausgabe 2 21 3 2" xfId="9419" xr:uid="{00000000-0005-0000-0000-00009D090000}"/>
    <cellStyle name="Ausgabe 2 21 3 3" xfId="15949" xr:uid="{00000000-0005-0000-0000-00009E090000}"/>
    <cellStyle name="Ausgabe 2 21 3 4" xfId="22434" xr:uid="{00000000-0005-0000-0000-00009F090000}"/>
    <cellStyle name="Ausgabe 2 21 4" xfId="3104" xr:uid="{00000000-0005-0000-0000-0000A0090000}"/>
    <cellStyle name="Ausgabe 2 21 4 2" xfId="10106" xr:uid="{00000000-0005-0000-0000-0000A1090000}"/>
    <cellStyle name="Ausgabe 2 21 4 3" xfId="16636" xr:uid="{00000000-0005-0000-0000-0000A2090000}"/>
    <cellStyle name="Ausgabe 2 21 4 4" xfId="23121" xr:uid="{00000000-0005-0000-0000-0000A3090000}"/>
    <cellStyle name="Ausgabe 2 21 5" xfId="3794" xr:uid="{00000000-0005-0000-0000-0000A4090000}"/>
    <cellStyle name="Ausgabe 2 21 5 2" xfId="10793" xr:uid="{00000000-0005-0000-0000-0000A5090000}"/>
    <cellStyle name="Ausgabe 2 21 5 3" xfId="17323" xr:uid="{00000000-0005-0000-0000-0000A6090000}"/>
    <cellStyle name="Ausgabe 2 21 5 4" xfId="23808" xr:uid="{00000000-0005-0000-0000-0000A7090000}"/>
    <cellStyle name="Ausgabe 2 21 6" xfId="4484" xr:uid="{00000000-0005-0000-0000-0000A8090000}"/>
    <cellStyle name="Ausgabe 2 21 6 2" xfId="11478" xr:uid="{00000000-0005-0000-0000-0000A9090000}"/>
    <cellStyle name="Ausgabe 2 21 6 3" xfId="18008" xr:uid="{00000000-0005-0000-0000-0000AA090000}"/>
    <cellStyle name="Ausgabe 2 21 6 4" xfId="24493" xr:uid="{00000000-0005-0000-0000-0000AB090000}"/>
    <cellStyle name="Ausgabe 2 21 7" xfId="5137" xr:uid="{00000000-0005-0000-0000-0000AC090000}"/>
    <cellStyle name="Ausgabe 2 21 7 2" xfId="12061" xr:uid="{00000000-0005-0000-0000-0000AD090000}"/>
    <cellStyle name="Ausgabe 2 21 7 3" xfId="18591" xr:uid="{00000000-0005-0000-0000-0000AE090000}"/>
    <cellStyle name="Ausgabe 2 21 7 4" xfId="25076" xr:uid="{00000000-0005-0000-0000-0000AF090000}"/>
    <cellStyle name="Ausgabe 2 21 8" xfId="5595" xr:uid="{00000000-0005-0000-0000-0000B0090000}"/>
    <cellStyle name="Ausgabe 2 21 8 2" xfId="12519" xr:uid="{00000000-0005-0000-0000-0000B1090000}"/>
    <cellStyle name="Ausgabe 2 21 8 3" xfId="19049" xr:uid="{00000000-0005-0000-0000-0000B2090000}"/>
    <cellStyle name="Ausgabe 2 21 8 4" xfId="25534" xr:uid="{00000000-0005-0000-0000-0000B3090000}"/>
    <cellStyle name="Ausgabe 2 21 9" xfId="6277" xr:uid="{00000000-0005-0000-0000-0000B4090000}"/>
    <cellStyle name="Ausgabe 2 21 9 2" xfId="13173" xr:uid="{00000000-0005-0000-0000-0000B5090000}"/>
    <cellStyle name="Ausgabe 2 21 9 3" xfId="19703" xr:uid="{00000000-0005-0000-0000-0000B6090000}"/>
    <cellStyle name="Ausgabe 2 21 9 4" xfId="26188" xr:uid="{00000000-0005-0000-0000-0000B7090000}"/>
    <cellStyle name="Ausgabe 2 22" xfId="104" xr:uid="{00000000-0005-0000-0000-0000B8090000}"/>
    <cellStyle name="Ausgabe 2 22 2" xfId="4721" xr:uid="{00000000-0005-0000-0000-0000B9090000}"/>
    <cellStyle name="Ausgabe 2 22 3" xfId="7158" xr:uid="{00000000-0005-0000-0000-0000BA090000}"/>
    <cellStyle name="Ausgabe 2 22 4" xfId="20131" xr:uid="{00000000-0005-0000-0000-0000BB090000}"/>
    <cellStyle name="Ausgabe 2 23" xfId="969" xr:uid="{00000000-0005-0000-0000-0000BC090000}"/>
    <cellStyle name="Ausgabe 2 23 2" xfId="7981" xr:uid="{00000000-0005-0000-0000-0000BD090000}"/>
    <cellStyle name="Ausgabe 2 23 3" xfId="14511" xr:uid="{00000000-0005-0000-0000-0000BE090000}"/>
    <cellStyle name="Ausgabe 2 23 4" xfId="20996" xr:uid="{00000000-0005-0000-0000-0000BF090000}"/>
    <cellStyle name="Ausgabe 2 24" xfId="1251" xr:uid="{00000000-0005-0000-0000-0000C0090000}"/>
    <cellStyle name="Ausgabe 2 24 2" xfId="8256" xr:uid="{00000000-0005-0000-0000-0000C1090000}"/>
    <cellStyle name="Ausgabe 2 24 3" xfId="14786" xr:uid="{00000000-0005-0000-0000-0000C2090000}"/>
    <cellStyle name="Ausgabe 2 24 4" xfId="21271" xr:uid="{00000000-0005-0000-0000-0000C3090000}"/>
    <cellStyle name="Ausgabe 2 25" xfId="1941" xr:uid="{00000000-0005-0000-0000-0000C4090000}"/>
    <cellStyle name="Ausgabe 2 25 2" xfId="8946" xr:uid="{00000000-0005-0000-0000-0000C5090000}"/>
    <cellStyle name="Ausgabe 2 25 3" xfId="15476" xr:uid="{00000000-0005-0000-0000-0000C6090000}"/>
    <cellStyle name="Ausgabe 2 25 4" xfId="21961" xr:uid="{00000000-0005-0000-0000-0000C7090000}"/>
    <cellStyle name="Ausgabe 2 26" xfId="2631" xr:uid="{00000000-0005-0000-0000-0000C8090000}"/>
    <cellStyle name="Ausgabe 2 26 2" xfId="9633" xr:uid="{00000000-0005-0000-0000-0000C9090000}"/>
    <cellStyle name="Ausgabe 2 26 3" xfId="16163" xr:uid="{00000000-0005-0000-0000-0000CA090000}"/>
    <cellStyle name="Ausgabe 2 26 4" xfId="22648" xr:uid="{00000000-0005-0000-0000-0000CB090000}"/>
    <cellStyle name="Ausgabe 2 27" xfId="3321" xr:uid="{00000000-0005-0000-0000-0000CC090000}"/>
    <cellStyle name="Ausgabe 2 27 2" xfId="10320" xr:uid="{00000000-0005-0000-0000-0000CD090000}"/>
    <cellStyle name="Ausgabe 2 27 3" xfId="16850" xr:uid="{00000000-0005-0000-0000-0000CE090000}"/>
    <cellStyle name="Ausgabe 2 27 4" xfId="23335" xr:uid="{00000000-0005-0000-0000-0000CF090000}"/>
    <cellStyle name="Ausgabe 2 28" xfId="4012" xr:uid="{00000000-0005-0000-0000-0000D0090000}"/>
    <cellStyle name="Ausgabe 2 28 2" xfId="11006" xr:uid="{00000000-0005-0000-0000-0000D1090000}"/>
    <cellStyle name="Ausgabe 2 28 3" xfId="17536" xr:uid="{00000000-0005-0000-0000-0000D2090000}"/>
    <cellStyle name="Ausgabe 2 28 4" xfId="24021" xr:uid="{00000000-0005-0000-0000-0000D3090000}"/>
    <cellStyle name="Ausgabe 2 29" xfId="4695" xr:uid="{00000000-0005-0000-0000-0000D4090000}"/>
    <cellStyle name="Ausgabe 2 29 2" xfId="11676" xr:uid="{00000000-0005-0000-0000-0000D5090000}"/>
    <cellStyle name="Ausgabe 2 29 3" xfId="18206" xr:uid="{00000000-0005-0000-0000-0000D6090000}"/>
    <cellStyle name="Ausgabe 2 29 4" xfId="24691" xr:uid="{00000000-0005-0000-0000-0000D7090000}"/>
    <cellStyle name="Ausgabe 2 3" xfId="296" xr:uid="{00000000-0005-0000-0000-0000D8090000}"/>
    <cellStyle name="Ausgabe 2 3 10" xfId="4837" xr:uid="{00000000-0005-0000-0000-0000D9090000}"/>
    <cellStyle name="Ausgabe 2 3 10 2" xfId="11782" xr:uid="{00000000-0005-0000-0000-0000DA090000}"/>
    <cellStyle name="Ausgabe 2 3 10 3" xfId="18312" xr:uid="{00000000-0005-0000-0000-0000DB090000}"/>
    <cellStyle name="Ausgabe 2 3 10 4" xfId="24797" xr:uid="{00000000-0005-0000-0000-0000DC090000}"/>
    <cellStyle name="Ausgabe 2 3 11" xfId="5729" xr:uid="{00000000-0005-0000-0000-0000DD090000}"/>
    <cellStyle name="Ausgabe 2 3 11 2" xfId="12653" xr:uid="{00000000-0005-0000-0000-0000DE090000}"/>
    <cellStyle name="Ausgabe 2 3 11 3" xfId="19183" xr:uid="{00000000-0005-0000-0000-0000DF090000}"/>
    <cellStyle name="Ausgabe 2 3 11 4" xfId="25668" xr:uid="{00000000-0005-0000-0000-0000E0090000}"/>
    <cellStyle name="Ausgabe 2 3 12" xfId="6818" xr:uid="{00000000-0005-0000-0000-0000E1090000}"/>
    <cellStyle name="Ausgabe 2 3 12 2" xfId="13478" xr:uid="{00000000-0005-0000-0000-0000E2090000}"/>
    <cellStyle name="Ausgabe 2 3 12 3" xfId="20008" xr:uid="{00000000-0005-0000-0000-0000E3090000}"/>
    <cellStyle name="Ausgabe 2 3 12 4" xfId="26493" xr:uid="{00000000-0005-0000-0000-0000E4090000}"/>
    <cellStyle name="Ausgabe 2 3 13" xfId="7348" xr:uid="{00000000-0005-0000-0000-0000E5090000}"/>
    <cellStyle name="Ausgabe 2 3 13 2" xfId="13878" xr:uid="{00000000-0005-0000-0000-0000E6090000}"/>
    <cellStyle name="Ausgabe 2 3 13 3" xfId="20365" xr:uid="{00000000-0005-0000-0000-0000E7090000}"/>
    <cellStyle name="Ausgabe 2 3 14" xfId="7185" xr:uid="{00000000-0005-0000-0000-0000E8090000}"/>
    <cellStyle name="Ausgabe 2 3 15" xfId="7189" xr:uid="{00000000-0005-0000-0000-0000E9090000}"/>
    <cellStyle name="Ausgabe 2 3 2" xfId="480" xr:uid="{00000000-0005-0000-0000-0000EA090000}"/>
    <cellStyle name="Ausgabe 2 3 2 10" xfId="6605" xr:uid="{00000000-0005-0000-0000-0000EB090000}"/>
    <cellStyle name="Ausgabe 2 3 2 10 2" xfId="13387" xr:uid="{00000000-0005-0000-0000-0000EC090000}"/>
    <cellStyle name="Ausgabe 2 3 2 10 3" xfId="19917" xr:uid="{00000000-0005-0000-0000-0000ED090000}"/>
    <cellStyle name="Ausgabe 2 3 2 10 4" xfId="26402" xr:uid="{00000000-0005-0000-0000-0000EE090000}"/>
    <cellStyle name="Ausgabe 2 3 2 11" xfId="7492" xr:uid="{00000000-0005-0000-0000-0000EF090000}"/>
    <cellStyle name="Ausgabe 2 3 2 11 2" xfId="14022" xr:uid="{00000000-0005-0000-0000-0000F0090000}"/>
    <cellStyle name="Ausgabe 2 3 2 11 3" xfId="20507" xr:uid="{00000000-0005-0000-0000-0000F1090000}"/>
    <cellStyle name="Ausgabe 2 3 2 12" xfId="6988" xr:uid="{00000000-0005-0000-0000-0000F2090000}"/>
    <cellStyle name="Ausgabe 2 3 2 13" xfId="7273" xr:uid="{00000000-0005-0000-0000-0000F3090000}"/>
    <cellStyle name="Ausgabe 2 3 2 14" xfId="20118" xr:uid="{00000000-0005-0000-0000-0000F4090000}"/>
    <cellStyle name="Ausgabe 2 3 2 2" xfId="715" xr:uid="{00000000-0005-0000-0000-0000F5090000}"/>
    <cellStyle name="Ausgabe 2 3 2 2 10" xfId="6558" xr:uid="{00000000-0005-0000-0000-0000F6090000}"/>
    <cellStyle name="Ausgabe 2 3 2 2 10 2" xfId="13358" xr:uid="{00000000-0005-0000-0000-0000F7090000}"/>
    <cellStyle name="Ausgabe 2 3 2 2 10 3" xfId="19888" xr:uid="{00000000-0005-0000-0000-0000F8090000}"/>
    <cellStyle name="Ausgabe 2 3 2 2 10 4" xfId="26373" xr:uid="{00000000-0005-0000-0000-0000F9090000}"/>
    <cellStyle name="Ausgabe 2 3 2 2 11" xfId="7727" xr:uid="{00000000-0005-0000-0000-0000FA090000}"/>
    <cellStyle name="Ausgabe 2 3 2 2 11 2" xfId="14257" xr:uid="{00000000-0005-0000-0000-0000FB090000}"/>
    <cellStyle name="Ausgabe 2 3 2 2 11 3" xfId="20742" xr:uid="{00000000-0005-0000-0000-0000FC090000}"/>
    <cellStyle name="Ausgabe 2 3 2 2 12" xfId="13585" xr:uid="{00000000-0005-0000-0000-0000FD090000}"/>
    <cellStyle name="Ausgabe 2 3 2 2 13" xfId="20230" xr:uid="{00000000-0005-0000-0000-0000FE090000}"/>
    <cellStyle name="Ausgabe 2 3 2 2 2" xfId="1593" xr:uid="{00000000-0005-0000-0000-0000FF090000}"/>
    <cellStyle name="Ausgabe 2 3 2 2 2 2" xfId="8598" xr:uid="{00000000-0005-0000-0000-0000000A0000}"/>
    <cellStyle name="Ausgabe 2 3 2 2 2 3" xfId="15128" xr:uid="{00000000-0005-0000-0000-0000010A0000}"/>
    <cellStyle name="Ausgabe 2 3 2 2 2 4" xfId="21613" xr:uid="{00000000-0005-0000-0000-0000020A0000}"/>
    <cellStyle name="Ausgabe 2 3 2 2 3" xfId="2283" xr:uid="{00000000-0005-0000-0000-0000030A0000}"/>
    <cellStyle name="Ausgabe 2 3 2 2 3 2" xfId="9288" xr:uid="{00000000-0005-0000-0000-0000040A0000}"/>
    <cellStyle name="Ausgabe 2 3 2 2 3 3" xfId="15818" xr:uid="{00000000-0005-0000-0000-0000050A0000}"/>
    <cellStyle name="Ausgabe 2 3 2 2 3 4" xfId="22303" xr:uid="{00000000-0005-0000-0000-0000060A0000}"/>
    <cellStyle name="Ausgabe 2 3 2 2 4" xfId="2973" xr:uid="{00000000-0005-0000-0000-0000070A0000}"/>
    <cellStyle name="Ausgabe 2 3 2 2 4 2" xfId="9975" xr:uid="{00000000-0005-0000-0000-0000080A0000}"/>
    <cellStyle name="Ausgabe 2 3 2 2 4 3" xfId="16505" xr:uid="{00000000-0005-0000-0000-0000090A0000}"/>
    <cellStyle name="Ausgabe 2 3 2 2 4 4" xfId="22990" xr:uid="{00000000-0005-0000-0000-00000A0A0000}"/>
    <cellStyle name="Ausgabe 2 3 2 2 5" xfId="3663" xr:uid="{00000000-0005-0000-0000-00000B0A0000}"/>
    <cellStyle name="Ausgabe 2 3 2 2 5 2" xfId="10662" xr:uid="{00000000-0005-0000-0000-00000C0A0000}"/>
    <cellStyle name="Ausgabe 2 3 2 2 5 3" xfId="17192" xr:uid="{00000000-0005-0000-0000-00000D0A0000}"/>
    <cellStyle name="Ausgabe 2 3 2 2 5 4" xfId="23677" xr:uid="{00000000-0005-0000-0000-00000E0A0000}"/>
    <cellStyle name="Ausgabe 2 3 2 2 6" xfId="4353" xr:uid="{00000000-0005-0000-0000-00000F0A0000}"/>
    <cellStyle name="Ausgabe 2 3 2 2 6 2" xfId="11347" xr:uid="{00000000-0005-0000-0000-0000100A0000}"/>
    <cellStyle name="Ausgabe 2 3 2 2 6 3" xfId="17877" xr:uid="{00000000-0005-0000-0000-0000110A0000}"/>
    <cellStyle name="Ausgabe 2 3 2 2 6 4" xfId="24362" xr:uid="{00000000-0005-0000-0000-0000120A0000}"/>
    <cellStyle name="Ausgabe 2 3 2 2 7" xfId="5006" xr:uid="{00000000-0005-0000-0000-0000130A0000}"/>
    <cellStyle name="Ausgabe 2 3 2 2 7 2" xfId="11930" xr:uid="{00000000-0005-0000-0000-0000140A0000}"/>
    <cellStyle name="Ausgabe 2 3 2 2 7 3" xfId="18460" xr:uid="{00000000-0005-0000-0000-0000150A0000}"/>
    <cellStyle name="Ausgabe 2 3 2 2 7 4" xfId="24945" xr:uid="{00000000-0005-0000-0000-0000160A0000}"/>
    <cellStyle name="Ausgabe 2 3 2 2 8" xfId="5464" xr:uid="{00000000-0005-0000-0000-0000170A0000}"/>
    <cellStyle name="Ausgabe 2 3 2 2 8 2" xfId="12388" xr:uid="{00000000-0005-0000-0000-0000180A0000}"/>
    <cellStyle name="Ausgabe 2 3 2 2 8 3" xfId="18918" xr:uid="{00000000-0005-0000-0000-0000190A0000}"/>
    <cellStyle name="Ausgabe 2 3 2 2 8 4" xfId="25403" xr:uid="{00000000-0005-0000-0000-00001A0A0000}"/>
    <cellStyle name="Ausgabe 2 3 2 2 9" xfId="6146" xr:uid="{00000000-0005-0000-0000-00001B0A0000}"/>
    <cellStyle name="Ausgabe 2 3 2 2 9 2" xfId="13042" xr:uid="{00000000-0005-0000-0000-00001C0A0000}"/>
    <cellStyle name="Ausgabe 2 3 2 2 9 3" xfId="19572" xr:uid="{00000000-0005-0000-0000-00001D0A0000}"/>
    <cellStyle name="Ausgabe 2 3 2 2 9 4" xfId="26057" xr:uid="{00000000-0005-0000-0000-00001E0A0000}"/>
    <cellStyle name="Ausgabe 2 3 2 3" xfId="1358" xr:uid="{00000000-0005-0000-0000-00001F0A0000}"/>
    <cellStyle name="Ausgabe 2 3 2 3 2" xfId="8363" xr:uid="{00000000-0005-0000-0000-0000200A0000}"/>
    <cellStyle name="Ausgabe 2 3 2 3 3" xfId="14893" xr:uid="{00000000-0005-0000-0000-0000210A0000}"/>
    <cellStyle name="Ausgabe 2 3 2 3 4" xfId="21378" xr:uid="{00000000-0005-0000-0000-0000220A0000}"/>
    <cellStyle name="Ausgabe 2 3 2 4" xfId="2048" xr:uid="{00000000-0005-0000-0000-0000230A0000}"/>
    <cellStyle name="Ausgabe 2 3 2 4 2" xfId="9053" xr:uid="{00000000-0005-0000-0000-0000240A0000}"/>
    <cellStyle name="Ausgabe 2 3 2 4 3" xfId="15583" xr:uid="{00000000-0005-0000-0000-0000250A0000}"/>
    <cellStyle name="Ausgabe 2 3 2 4 4" xfId="22068" xr:uid="{00000000-0005-0000-0000-0000260A0000}"/>
    <cellStyle name="Ausgabe 2 3 2 5" xfId="2738" xr:uid="{00000000-0005-0000-0000-0000270A0000}"/>
    <cellStyle name="Ausgabe 2 3 2 5 2" xfId="9740" xr:uid="{00000000-0005-0000-0000-0000280A0000}"/>
    <cellStyle name="Ausgabe 2 3 2 5 3" xfId="16270" xr:uid="{00000000-0005-0000-0000-0000290A0000}"/>
    <cellStyle name="Ausgabe 2 3 2 5 4" xfId="22755" xr:uid="{00000000-0005-0000-0000-00002A0A0000}"/>
    <cellStyle name="Ausgabe 2 3 2 6" xfId="3428" xr:uid="{00000000-0005-0000-0000-00002B0A0000}"/>
    <cellStyle name="Ausgabe 2 3 2 6 2" xfId="10427" xr:uid="{00000000-0005-0000-0000-00002C0A0000}"/>
    <cellStyle name="Ausgabe 2 3 2 6 3" xfId="16957" xr:uid="{00000000-0005-0000-0000-00002D0A0000}"/>
    <cellStyle name="Ausgabe 2 3 2 6 4" xfId="23442" xr:uid="{00000000-0005-0000-0000-00002E0A0000}"/>
    <cellStyle name="Ausgabe 2 3 2 7" xfId="4118" xr:uid="{00000000-0005-0000-0000-00002F0A0000}"/>
    <cellStyle name="Ausgabe 2 3 2 7 2" xfId="11112" xr:uid="{00000000-0005-0000-0000-0000300A0000}"/>
    <cellStyle name="Ausgabe 2 3 2 7 3" xfId="17642" xr:uid="{00000000-0005-0000-0000-0000310A0000}"/>
    <cellStyle name="Ausgabe 2 3 2 7 4" xfId="24127" xr:uid="{00000000-0005-0000-0000-0000320A0000}"/>
    <cellStyle name="Ausgabe 2 3 2 8" xfId="4653" xr:uid="{00000000-0005-0000-0000-0000330A0000}"/>
    <cellStyle name="Ausgabe 2 3 2 8 2" xfId="11646" xr:uid="{00000000-0005-0000-0000-0000340A0000}"/>
    <cellStyle name="Ausgabe 2 3 2 8 3" xfId="18176" xr:uid="{00000000-0005-0000-0000-0000350A0000}"/>
    <cellStyle name="Ausgabe 2 3 2 8 4" xfId="24661" xr:uid="{00000000-0005-0000-0000-0000360A0000}"/>
    <cellStyle name="Ausgabe 2 3 2 9" xfId="5911" xr:uid="{00000000-0005-0000-0000-0000370A0000}"/>
    <cellStyle name="Ausgabe 2 3 2 9 2" xfId="12807" xr:uid="{00000000-0005-0000-0000-0000380A0000}"/>
    <cellStyle name="Ausgabe 2 3 2 9 3" xfId="19337" xr:uid="{00000000-0005-0000-0000-0000390A0000}"/>
    <cellStyle name="Ausgabe 2 3 2 9 4" xfId="25822" xr:uid="{00000000-0005-0000-0000-00003A0A0000}"/>
    <cellStyle name="Ausgabe 2 3 3" xfId="507" xr:uid="{00000000-0005-0000-0000-00003B0A0000}"/>
    <cellStyle name="Ausgabe 2 3 3 10" xfId="6923" xr:uid="{00000000-0005-0000-0000-00003C0A0000}"/>
    <cellStyle name="Ausgabe 2 3 3 10 2" xfId="13539" xr:uid="{00000000-0005-0000-0000-00003D0A0000}"/>
    <cellStyle name="Ausgabe 2 3 3 10 3" xfId="20069" xr:uid="{00000000-0005-0000-0000-00003E0A0000}"/>
    <cellStyle name="Ausgabe 2 3 3 10 4" xfId="26554" xr:uid="{00000000-0005-0000-0000-00003F0A0000}"/>
    <cellStyle name="Ausgabe 2 3 3 11" xfId="7519" xr:uid="{00000000-0005-0000-0000-0000400A0000}"/>
    <cellStyle name="Ausgabe 2 3 3 11 2" xfId="14049" xr:uid="{00000000-0005-0000-0000-0000410A0000}"/>
    <cellStyle name="Ausgabe 2 3 3 11 3" xfId="20534" xr:uid="{00000000-0005-0000-0000-0000420A0000}"/>
    <cellStyle name="Ausgabe 2 3 3 12" xfId="6700" xr:uid="{00000000-0005-0000-0000-0000430A0000}"/>
    <cellStyle name="Ausgabe 2 3 3 13" xfId="7105" xr:uid="{00000000-0005-0000-0000-0000440A0000}"/>
    <cellStyle name="Ausgabe 2 3 3 14" xfId="20149" xr:uid="{00000000-0005-0000-0000-0000450A0000}"/>
    <cellStyle name="Ausgabe 2 3 3 2" xfId="738" xr:uid="{00000000-0005-0000-0000-0000460A0000}"/>
    <cellStyle name="Ausgabe 2 3 3 2 10" xfId="6450" xr:uid="{00000000-0005-0000-0000-0000470A0000}"/>
    <cellStyle name="Ausgabe 2 3 3 2 10 2" xfId="13306" xr:uid="{00000000-0005-0000-0000-0000480A0000}"/>
    <cellStyle name="Ausgabe 2 3 3 2 10 3" xfId="19836" xr:uid="{00000000-0005-0000-0000-0000490A0000}"/>
    <cellStyle name="Ausgabe 2 3 3 2 10 4" xfId="26321" xr:uid="{00000000-0005-0000-0000-00004A0A0000}"/>
    <cellStyle name="Ausgabe 2 3 3 2 11" xfId="7750" xr:uid="{00000000-0005-0000-0000-00004B0A0000}"/>
    <cellStyle name="Ausgabe 2 3 3 2 11 2" xfId="14280" xr:uid="{00000000-0005-0000-0000-00004C0A0000}"/>
    <cellStyle name="Ausgabe 2 3 3 2 11 3" xfId="20765" xr:uid="{00000000-0005-0000-0000-00004D0A0000}"/>
    <cellStyle name="Ausgabe 2 3 3 2 12" xfId="13608" xr:uid="{00000000-0005-0000-0000-00004E0A0000}"/>
    <cellStyle name="Ausgabe 2 3 3 2 13" xfId="20253" xr:uid="{00000000-0005-0000-0000-00004F0A0000}"/>
    <cellStyle name="Ausgabe 2 3 3 2 2" xfId="1616" xr:uid="{00000000-0005-0000-0000-0000500A0000}"/>
    <cellStyle name="Ausgabe 2 3 3 2 2 2" xfId="8621" xr:uid="{00000000-0005-0000-0000-0000510A0000}"/>
    <cellStyle name="Ausgabe 2 3 3 2 2 3" xfId="15151" xr:uid="{00000000-0005-0000-0000-0000520A0000}"/>
    <cellStyle name="Ausgabe 2 3 3 2 2 4" xfId="21636" xr:uid="{00000000-0005-0000-0000-0000530A0000}"/>
    <cellStyle name="Ausgabe 2 3 3 2 3" xfId="2306" xr:uid="{00000000-0005-0000-0000-0000540A0000}"/>
    <cellStyle name="Ausgabe 2 3 3 2 3 2" xfId="9311" xr:uid="{00000000-0005-0000-0000-0000550A0000}"/>
    <cellStyle name="Ausgabe 2 3 3 2 3 3" xfId="15841" xr:uid="{00000000-0005-0000-0000-0000560A0000}"/>
    <cellStyle name="Ausgabe 2 3 3 2 3 4" xfId="22326" xr:uid="{00000000-0005-0000-0000-0000570A0000}"/>
    <cellStyle name="Ausgabe 2 3 3 2 4" xfId="2996" xr:uid="{00000000-0005-0000-0000-0000580A0000}"/>
    <cellStyle name="Ausgabe 2 3 3 2 4 2" xfId="9998" xr:uid="{00000000-0005-0000-0000-0000590A0000}"/>
    <cellStyle name="Ausgabe 2 3 3 2 4 3" xfId="16528" xr:uid="{00000000-0005-0000-0000-00005A0A0000}"/>
    <cellStyle name="Ausgabe 2 3 3 2 4 4" xfId="23013" xr:uid="{00000000-0005-0000-0000-00005B0A0000}"/>
    <cellStyle name="Ausgabe 2 3 3 2 5" xfId="3686" xr:uid="{00000000-0005-0000-0000-00005C0A0000}"/>
    <cellStyle name="Ausgabe 2 3 3 2 5 2" xfId="10685" xr:uid="{00000000-0005-0000-0000-00005D0A0000}"/>
    <cellStyle name="Ausgabe 2 3 3 2 5 3" xfId="17215" xr:uid="{00000000-0005-0000-0000-00005E0A0000}"/>
    <cellStyle name="Ausgabe 2 3 3 2 5 4" xfId="23700" xr:uid="{00000000-0005-0000-0000-00005F0A0000}"/>
    <cellStyle name="Ausgabe 2 3 3 2 6" xfId="4376" xr:uid="{00000000-0005-0000-0000-0000600A0000}"/>
    <cellStyle name="Ausgabe 2 3 3 2 6 2" xfId="11370" xr:uid="{00000000-0005-0000-0000-0000610A0000}"/>
    <cellStyle name="Ausgabe 2 3 3 2 6 3" xfId="17900" xr:uid="{00000000-0005-0000-0000-0000620A0000}"/>
    <cellStyle name="Ausgabe 2 3 3 2 6 4" xfId="24385" xr:uid="{00000000-0005-0000-0000-0000630A0000}"/>
    <cellStyle name="Ausgabe 2 3 3 2 7" xfId="5029" xr:uid="{00000000-0005-0000-0000-0000640A0000}"/>
    <cellStyle name="Ausgabe 2 3 3 2 7 2" xfId="11953" xr:uid="{00000000-0005-0000-0000-0000650A0000}"/>
    <cellStyle name="Ausgabe 2 3 3 2 7 3" xfId="18483" xr:uid="{00000000-0005-0000-0000-0000660A0000}"/>
    <cellStyle name="Ausgabe 2 3 3 2 7 4" xfId="24968" xr:uid="{00000000-0005-0000-0000-0000670A0000}"/>
    <cellStyle name="Ausgabe 2 3 3 2 8" xfId="5487" xr:uid="{00000000-0005-0000-0000-0000680A0000}"/>
    <cellStyle name="Ausgabe 2 3 3 2 8 2" xfId="12411" xr:uid="{00000000-0005-0000-0000-0000690A0000}"/>
    <cellStyle name="Ausgabe 2 3 3 2 8 3" xfId="18941" xr:uid="{00000000-0005-0000-0000-00006A0A0000}"/>
    <cellStyle name="Ausgabe 2 3 3 2 8 4" xfId="25426" xr:uid="{00000000-0005-0000-0000-00006B0A0000}"/>
    <cellStyle name="Ausgabe 2 3 3 2 9" xfId="6169" xr:uid="{00000000-0005-0000-0000-00006C0A0000}"/>
    <cellStyle name="Ausgabe 2 3 3 2 9 2" xfId="13065" xr:uid="{00000000-0005-0000-0000-00006D0A0000}"/>
    <cellStyle name="Ausgabe 2 3 3 2 9 3" xfId="19595" xr:uid="{00000000-0005-0000-0000-00006E0A0000}"/>
    <cellStyle name="Ausgabe 2 3 3 2 9 4" xfId="26080" xr:uid="{00000000-0005-0000-0000-00006F0A0000}"/>
    <cellStyle name="Ausgabe 2 3 3 3" xfId="1385" xr:uid="{00000000-0005-0000-0000-0000700A0000}"/>
    <cellStyle name="Ausgabe 2 3 3 3 2" xfId="8390" xr:uid="{00000000-0005-0000-0000-0000710A0000}"/>
    <cellStyle name="Ausgabe 2 3 3 3 3" xfId="14920" xr:uid="{00000000-0005-0000-0000-0000720A0000}"/>
    <cellStyle name="Ausgabe 2 3 3 3 4" xfId="21405" xr:uid="{00000000-0005-0000-0000-0000730A0000}"/>
    <cellStyle name="Ausgabe 2 3 3 4" xfId="2075" xr:uid="{00000000-0005-0000-0000-0000740A0000}"/>
    <cellStyle name="Ausgabe 2 3 3 4 2" xfId="9080" xr:uid="{00000000-0005-0000-0000-0000750A0000}"/>
    <cellStyle name="Ausgabe 2 3 3 4 3" xfId="15610" xr:uid="{00000000-0005-0000-0000-0000760A0000}"/>
    <cellStyle name="Ausgabe 2 3 3 4 4" xfId="22095" xr:uid="{00000000-0005-0000-0000-0000770A0000}"/>
    <cellStyle name="Ausgabe 2 3 3 5" xfId="2765" xr:uid="{00000000-0005-0000-0000-0000780A0000}"/>
    <cellStyle name="Ausgabe 2 3 3 5 2" xfId="9767" xr:uid="{00000000-0005-0000-0000-0000790A0000}"/>
    <cellStyle name="Ausgabe 2 3 3 5 3" xfId="16297" xr:uid="{00000000-0005-0000-0000-00007A0A0000}"/>
    <cellStyle name="Ausgabe 2 3 3 5 4" xfId="22782" xr:uid="{00000000-0005-0000-0000-00007B0A0000}"/>
    <cellStyle name="Ausgabe 2 3 3 6" xfId="3455" xr:uid="{00000000-0005-0000-0000-00007C0A0000}"/>
    <cellStyle name="Ausgabe 2 3 3 6 2" xfId="10454" xr:uid="{00000000-0005-0000-0000-00007D0A0000}"/>
    <cellStyle name="Ausgabe 2 3 3 6 3" xfId="16984" xr:uid="{00000000-0005-0000-0000-00007E0A0000}"/>
    <cellStyle name="Ausgabe 2 3 3 6 4" xfId="23469" xr:uid="{00000000-0005-0000-0000-00007F0A0000}"/>
    <cellStyle name="Ausgabe 2 3 3 7" xfId="4145" xr:uid="{00000000-0005-0000-0000-0000800A0000}"/>
    <cellStyle name="Ausgabe 2 3 3 7 2" xfId="11139" xr:uid="{00000000-0005-0000-0000-0000810A0000}"/>
    <cellStyle name="Ausgabe 2 3 3 7 3" xfId="17669" xr:uid="{00000000-0005-0000-0000-0000820A0000}"/>
    <cellStyle name="Ausgabe 2 3 3 7 4" xfId="24154" xr:uid="{00000000-0005-0000-0000-0000830A0000}"/>
    <cellStyle name="Ausgabe 2 3 3 8" xfId="5256" xr:uid="{00000000-0005-0000-0000-0000840A0000}"/>
    <cellStyle name="Ausgabe 2 3 3 8 2" xfId="12180" xr:uid="{00000000-0005-0000-0000-0000850A0000}"/>
    <cellStyle name="Ausgabe 2 3 3 8 3" xfId="18710" xr:uid="{00000000-0005-0000-0000-0000860A0000}"/>
    <cellStyle name="Ausgabe 2 3 3 8 4" xfId="25195" xr:uid="{00000000-0005-0000-0000-0000870A0000}"/>
    <cellStyle name="Ausgabe 2 3 3 9" xfId="5938" xr:uid="{00000000-0005-0000-0000-0000880A0000}"/>
    <cellStyle name="Ausgabe 2 3 3 9 2" xfId="12834" xr:uid="{00000000-0005-0000-0000-0000890A0000}"/>
    <cellStyle name="Ausgabe 2 3 3 9 3" xfId="19364" xr:uid="{00000000-0005-0000-0000-00008A0A0000}"/>
    <cellStyle name="Ausgabe 2 3 3 9 4" xfId="25849" xr:uid="{00000000-0005-0000-0000-00008B0A0000}"/>
    <cellStyle name="Ausgabe 2 3 4" xfId="1168" xr:uid="{00000000-0005-0000-0000-00008C0A0000}"/>
    <cellStyle name="Ausgabe 2 3 4 2" xfId="8175" xr:uid="{00000000-0005-0000-0000-00008D0A0000}"/>
    <cellStyle name="Ausgabe 2 3 4 3" xfId="14705" xr:uid="{00000000-0005-0000-0000-00008E0A0000}"/>
    <cellStyle name="Ausgabe 2 3 4 4" xfId="21190" xr:uid="{00000000-0005-0000-0000-00008F0A0000}"/>
    <cellStyle name="Ausgabe 2 3 5" xfId="1858" xr:uid="{00000000-0005-0000-0000-0000900A0000}"/>
    <cellStyle name="Ausgabe 2 3 5 2" xfId="8863" xr:uid="{00000000-0005-0000-0000-0000910A0000}"/>
    <cellStyle name="Ausgabe 2 3 5 3" xfId="15393" xr:uid="{00000000-0005-0000-0000-0000920A0000}"/>
    <cellStyle name="Ausgabe 2 3 5 4" xfId="21878" xr:uid="{00000000-0005-0000-0000-0000930A0000}"/>
    <cellStyle name="Ausgabe 2 3 6" xfId="2546" xr:uid="{00000000-0005-0000-0000-0000940A0000}"/>
    <cellStyle name="Ausgabe 2 3 6 2" xfId="9551" xr:uid="{00000000-0005-0000-0000-0000950A0000}"/>
    <cellStyle name="Ausgabe 2 3 6 3" xfId="16081" xr:uid="{00000000-0005-0000-0000-0000960A0000}"/>
    <cellStyle name="Ausgabe 2 3 6 4" xfId="22566" xr:uid="{00000000-0005-0000-0000-0000970A0000}"/>
    <cellStyle name="Ausgabe 2 3 7" xfId="3236" xr:uid="{00000000-0005-0000-0000-0000980A0000}"/>
    <cellStyle name="Ausgabe 2 3 7 2" xfId="10238" xr:uid="{00000000-0005-0000-0000-0000990A0000}"/>
    <cellStyle name="Ausgabe 2 3 7 3" xfId="16768" xr:uid="{00000000-0005-0000-0000-00009A0A0000}"/>
    <cellStyle name="Ausgabe 2 3 7 4" xfId="23253" xr:uid="{00000000-0005-0000-0000-00009B0A0000}"/>
    <cellStyle name="Ausgabe 2 3 8" xfId="3928" xr:uid="{00000000-0005-0000-0000-00009C0A0000}"/>
    <cellStyle name="Ausgabe 2 3 8 2" xfId="10927" xr:uid="{00000000-0005-0000-0000-00009D0A0000}"/>
    <cellStyle name="Ausgabe 2 3 8 3" xfId="17457" xr:uid="{00000000-0005-0000-0000-00009E0A0000}"/>
    <cellStyle name="Ausgabe 2 3 8 4" xfId="23942" xr:uid="{00000000-0005-0000-0000-00009F0A0000}"/>
    <cellStyle name="Ausgabe 2 3 9" xfId="4616" xr:uid="{00000000-0005-0000-0000-0000A00A0000}"/>
    <cellStyle name="Ausgabe 2 3 9 2" xfId="11610" xr:uid="{00000000-0005-0000-0000-0000A10A0000}"/>
    <cellStyle name="Ausgabe 2 3 9 3" xfId="18140" xr:uid="{00000000-0005-0000-0000-0000A20A0000}"/>
    <cellStyle name="Ausgabe 2 3 9 4" xfId="24625" xr:uid="{00000000-0005-0000-0000-0000A30A0000}"/>
    <cellStyle name="Ausgabe 2 30" xfId="4669" xr:uid="{00000000-0005-0000-0000-0000A40A0000}"/>
    <cellStyle name="Ausgabe 2 30 2" xfId="11662" xr:uid="{00000000-0005-0000-0000-0000A50A0000}"/>
    <cellStyle name="Ausgabe 2 30 3" xfId="18192" xr:uid="{00000000-0005-0000-0000-0000A60A0000}"/>
    <cellStyle name="Ausgabe 2 30 4" xfId="24677" xr:uid="{00000000-0005-0000-0000-0000A70A0000}"/>
    <cellStyle name="Ausgabe 2 31" xfId="5804" xr:uid="{00000000-0005-0000-0000-0000A80A0000}"/>
    <cellStyle name="Ausgabe 2 31 2" xfId="12700" xr:uid="{00000000-0005-0000-0000-0000A90A0000}"/>
    <cellStyle name="Ausgabe 2 31 3" xfId="19230" xr:uid="{00000000-0005-0000-0000-0000AA0A0000}"/>
    <cellStyle name="Ausgabe 2 31 4" xfId="25715" xr:uid="{00000000-0005-0000-0000-0000AB0A0000}"/>
    <cellStyle name="Ausgabe 2 32" xfId="6428" xr:uid="{00000000-0005-0000-0000-0000AC0A0000}"/>
    <cellStyle name="Ausgabe 2 32 2" xfId="13301" xr:uid="{00000000-0005-0000-0000-0000AD0A0000}"/>
    <cellStyle name="Ausgabe 2 32 3" xfId="19831" xr:uid="{00000000-0005-0000-0000-0000AE0A0000}"/>
    <cellStyle name="Ausgabe 2 32 4" xfId="26316" xr:uid="{00000000-0005-0000-0000-0000AF0A0000}"/>
    <cellStyle name="Ausgabe 2 33" xfId="7387" xr:uid="{00000000-0005-0000-0000-0000B00A0000}"/>
    <cellStyle name="Ausgabe 2 34" xfId="7079" xr:uid="{00000000-0005-0000-0000-0000B10A0000}"/>
    <cellStyle name="Ausgabe 2 4" xfId="278" xr:uid="{00000000-0005-0000-0000-0000B20A0000}"/>
    <cellStyle name="Ausgabe 2 4 10" xfId="4767" xr:uid="{00000000-0005-0000-0000-0000B30A0000}"/>
    <cellStyle name="Ausgabe 2 4 10 2" xfId="11731" xr:uid="{00000000-0005-0000-0000-0000B40A0000}"/>
    <cellStyle name="Ausgabe 2 4 10 3" xfId="18261" xr:uid="{00000000-0005-0000-0000-0000B50A0000}"/>
    <cellStyle name="Ausgabe 2 4 10 4" xfId="24746" xr:uid="{00000000-0005-0000-0000-0000B60A0000}"/>
    <cellStyle name="Ausgabe 2 4 11" xfId="5711" xr:uid="{00000000-0005-0000-0000-0000B70A0000}"/>
    <cellStyle name="Ausgabe 2 4 11 2" xfId="12635" xr:uid="{00000000-0005-0000-0000-0000B80A0000}"/>
    <cellStyle name="Ausgabe 2 4 11 3" xfId="19165" xr:uid="{00000000-0005-0000-0000-0000B90A0000}"/>
    <cellStyle name="Ausgabe 2 4 11 4" xfId="25650" xr:uid="{00000000-0005-0000-0000-0000BA0A0000}"/>
    <cellStyle name="Ausgabe 2 4 12" xfId="6692" xr:uid="{00000000-0005-0000-0000-0000BB0A0000}"/>
    <cellStyle name="Ausgabe 2 4 12 2" xfId="13404" xr:uid="{00000000-0005-0000-0000-0000BC0A0000}"/>
    <cellStyle name="Ausgabe 2 4 12 3" xfId="19934" xr:uid="{00000000-0005-0000-0000-0000BD0A0000}"/>
    <cellStyle name="Ausgabe 2 4 12 4" xfId="26419" xr:uid="{00000000-0005-0000-0000-0000BE0A0000}"/>
    <cellStyle name="Ausgabe 2 4 13" xfId="7330" xr:uid="{00000000-0005-0000-0000-0000BF0A0000}"/>
    <cellStyle name="Ausgabe 2 4 13 2" xfId="13860" xr:uid="{00000000-0005-0000-0000-0000C00A0000}"/>
    <cellStyle name="Ausgabe 2 4 13 3" xfId="20347" xr:uid="{00000000-0005-0000-0000-0000C10A0000}"/>
    <cellStyle name="Ausgabe 2 4 14" xfId="7045" xr:uid="{00000000-0005-0000-0000-0000C20A0000}"/>
    <cellStyle name="Ausgabe 2 4 15" xfId="7059" xr:uid="{00000000-0005-0000-0000-0000C30A0000}"/>
    <cellStyle name="Ausgabe 2 4 2" xfId="479" xr:uid="{00000000-0005-0000-0000-0000C40A0000}"/>
    <cellStyle name="Ausgabe 2 4 2 10" xfId="6927" xr:uid="{00000000-0005-0000-0000-0000C50A0000}"/>
    <cellStyle name="Ausgabe 2 4 2 10 2" xfId="13542" xr:uid="{00000000-0005-0000-0000-0000C60A0000}"/>
    <cellStyle name="Ausgabe 2 4 2 10 3" xfId="20072" xr:uid="{00000000-0005-0000-0000-0000C70A0000}"/>
    <cellStyle name="Ausgabe 2 4 2 10 4" xfId="26557" xr:uid="{00000000-0005-0000-0000-0000C80A0000}"/>
    <cellStyle name="Ausgabe 2 4 2 11" xfId="7491" xr:uid="{00000000-0005-0000-0000-0000C90A0000}"/>
    <cellStyle name="Ausgabe 2 4 2 11 2" xfId="14021" xr:uid="{00000000-0005-0000-0000-0000CA0A0000}"/>
    <cellStyle name="Ausgabe 2 4 2 11 3" xfId="20506" xr:uid="{00000000-0005-0000-0000-0000CB0A0000}"/>
    <cellStyle name="Ausgabe 2 4 2 12" xfId="1246" xr:uid="{00000000-0005-0000-0000-0000CC0A0000}"/>
    <cellStyle name="Ausgabe 2 4 2 13" xfId="7161" xr:uid="{00000000-0005-0000-0000-0000CD0A0000}"/>
    <cellStyle name="Ausgabe 2 4 2 14" xfId="20117" xr:uid="{00000000-0005-0000-0000-0000CE0A0000}"/>
    <cellStyle name="Ausgabe 2 4 2 2" xfId="714" xr:uid="{00000000-0005-0000-0000-0000CF0A0000}"/>
    <cellStyle name="Ausgabe 2 4 2 2 10" xfId="6748" xr:uid="{00000000-0005-0000-0000-0000D00A0000}"/>
    <cellStyle name="Ausgabe 2 4 2 2 10 2" xfId="13438" xr:uid="{00000000-0005-0000-0000-0000D10A0000}"/>
    <cellStyle name="Ausgabe 2 4 2 2 10 3" xfId="19968" xr:uid="{00000000-0005-0000-0000-0000D20A0000}"/>
    <cellStyle name="Ausgabe 2 4 2 2 10 4" xfId="26453" xr:uid="{00000000-0005-0000-0000-0000D30A0000}"/>
    <cellStyle name="Ausgabe 2 4 2 2 11" xfId="7726" xr:uid="{00000000-0005-0000-0000-0000D40A0000}"/>
    <cellStyle name="Ausgabe 2 4 2 2 11 2" xfId="14256" xr:uid="{00000000-0005-0000-0000-0000D50A0000}"/>
    <cellStyle name="Ausgabe 2 4 2 2 11 3" xfId="20741" xr:uid="{00000000-0005-0000-0000-0000D60A0000}"/>
    <cellStyle name="Ausgabe 2 4 2 2 12" xfId="13584" xr:uid="{00000000-0005-0000-0000-0000D70A0000}"/>
    <cellStyle name="Ausgabe 2 4 2 2 13" xfId="20229" xr:uid="{00000000-0005-0000-0000-0000D80A0000}"/>
    <cellStyle name="Ausgabe 2 4 2 2 2" xfId="1592" xr:uid="{00000000-0005-0000-0000-0000D90A0000}"/>
    <cellStyle name="Ausgabe 2 4 2 2 2 2" xfId="8597" xr:uid="{00000000-0005-0000-0000-0000DA0A0000}"/>
    <cellStyle name="Ausgabe 2 4 2 2 2 3" xfId="15127" xr:uid="{00000000-0005-0000-0000-0000DB0A0000}"/>
    <cellStyle name="Ausgabe 2 4 2 2 2 4" xfId="21612" xr:uid="{00000000-0005-0000-0000-0000DC0A0000}"/>
    <cellStyle name="Ausgabe 2 4 2 2 3" xfId="2282" xr:uid="{00000000-0005-0000-0000-0000DD0A0000}"/>
    <cellStyle name="Ausgabe 2 4 2 2 3 2" xfId="9287" xr:uid="{00000000-0005-0000-0000-0000DE0A0000}"/>
    <cellStyle name="Ausgabe 2 4 2 2 3 3" xfId="15817" xr:uid="{00000000-0005-0000-0000-0000DF0A0000}"/>
    <cellStyle name="Ausgabe 2 4 2 2 3 4" xfId="22302" xr:uid="{00000000-0005-0000-0000-0000E00A0000}"/>
    <cellStyle name="Ausgabe 2 4 2 2 4" xfId="2972" xr:uid="{00000000-0005-0000-0000-0000E10A0000}"/>
    <cellStyle name="Ausgabe 2 4 2 2 4 2" xfId="9974" xr:uid="{00000000-0005-0000-0000-0000E20A0000}"/>
    <cellStyle name="Ausgabe 2 4 2 2 4 3" xfId="16504" xr:uid="{00000000-0005-0000-0000-0000E30A0000}"/>
    <cellStyle name="Ausgabe 2 4 2 2 4 4" xfId="22989" xr:uid="{00000000-0005-0000-0000-0000E40A0000}"/>
    <cellStyle name="Ausgabe 2 4 2 2 5" xfId="3662" xr:uid="{00000000-0005-0000-0000-0000E50A0000}"/>
    <cellStyle name="Ausgabe 2 4 2 2 5 2" xfId="10661" xr:uid="{00000000-0005-0000-0000-0000E60A0000}"/>
    <cellStyle name="Ausgabe 2 4 2 2 5 3" xfId="17191" xr:uid="{00000000-0005-0000-0000-0000E70A0000}"/>
    <cellStyle name="Ausgabe 2 4 2 2 5 4" xfId="23676" xr:uid="{00000000-0005-0000-0000-0000E80A0000}"/>
    <cellStyle name="Ausgabe 2 4 2 2 6" xfId="4352" xr:uid="{00000000-0005-0000-0000-0000E90A0000}"/>
    <cellStyle name="Ausgabe 2 4 2 2 6 2" xfId="11346" xr:uid="{00000000-0005-0000-0000-0000EA0A0000}"/>
    <cellStyle name="Ausgabe 2 4 2 2 6 3" xfId="17876" xr:uid="{00000000-0005-0000-0000-0000EB0A0000}"/>
    <cellStyle name="Ausgabe 2 4 2 2 6 4" xfId="24361" xr:uid="{00000000-0005-0000-0000-0000EC0A0000}"/>
    <cellStyle name="Ausgabe 2 4 2 2 7" xfId="5005" xr:uid="{00000000-0005-0000-0000-0000ED0A0000}"/>
    <cellStyle name="Ausgabe 2 4 2 2 7 2" xfId="11929" xr:uid="{00000000-0005-0000-0000-0000EE0A0000}"/>
    <cellStyle name="Ausgabe 2 4 2 2 7 3" xfId="18459" xr:uid="{00000000-0005-0000-0000-0000EF0A0000}"/>
    <cellStyle name="Ausgabe 2 4 2 2 7 4" xfId="24944" xr:uid="{00000000-0005-0000-0000-0000F00A0000}"/>
    <cellStyle name="Ausgabe 2 4 2 2 8" xfId="5463" xr:uid="{00000000-0005-0000-0000-0000F10A0000}"/>
    <cellStyle name="Ausgabe 2 4 2 2 8 2" xfId="12387" xr:uid="{00000000-0005-0000-0000-0000F20A0000}"/>
    <cellStyle name="Ausgabe 2 4 2 2 8 3" xfId="18917" xr:uid="{00000000-0005-0000-0000-0000F30A0000}"/>
    <cellStyle name="Ausgabe 2 4 2 2 8 4" xfId="25402" xr:uid="{00000000-0005-0000-0000-0000F40A0000}"/>
    <cellStyle name="Ausgabe 2 4 2 2 9" xfId="6145" xr:uid="{00000000-0005-0000-0000-0000F50A0000}"/>
    <cellStyle name="Ausgabe 2 4 2 2 9 2" xfId="13041" xr:uid="{00000000-0005-0000-0000-0000F60A0000}"/>
    <cellStyle name="Ausgabe 2 4 2 2 9 3" xfId="19571" xr:uid="{00000000-0005-0000-0000-0000F70A0000}"/>
    <cellStyle name="Ausgabe 2 4 2 2 9 4" xfId="26056" xr:uid="{00000000-0005-0000-0000-0000F80A0000}"/>
    <cellStyle name="Ausgabe 2 4 2 3" xfId="1357" xr:uid="{00000000-0005-0000-0000-0000F90A0000}"/>
    <cellStyle name="Ausgabe 2 4 2 3 2" xfId="8362" xr:uid="{00000000-0005-0000-0000-0000FA0A0000}"/>
    <cellStyle name="Ausgabe 2 4 2 3 3" xfId="14892" xr:uid="{00000000-0005-0000-0000-0000FB0A0000}"/>
    <cellStyle name="Ausgabe 2 4 2 3 4" xfId="21377" xr:uid="{00000000-0005-0000-0000-0000FC0A0000}"/>
    <cellStyle name="Ausgabe 2 4 2 4" xfId="2047" xr:uid="{00000000-0005-0000-0000-0000FD0A0000}"/>
    <cellStyle name="Ausgabe 2 4 2 4 2" xfId="9052" xr:uid="{00000000-0005-0000-0000-0000FE0A0000}"/>
    <cellStyle name="Ausgabe 2 4 2 4 3" xfId="15582" xr:uid="{00000000-0005-0000-0000-0000FF0A0000}"/>
    <cellStyle name="Ausgabe 2 4 2 4 4" xfId="22067" xr:uid="{00000000-0005-0000-0000-0000000B0000}"/>
    <cellStyle name="Ausgabe 2 4 2 5" xfId="2737" xr:uid="{00000000-0005-0000-0000-0000010B0000}"/>
    <cellStyle name="Ausgabe 2 4 2 5 2" xfId="9739" xr:uid="{00000000-0005-0000-0000-0000020B0000}"/>
    <cellStyle name="Ausgabe 2 4 2 5 3" xfId="16269" xr:uid="{00000000-0005-0000-0000-0000030B0000}"/>
    <cellStyle name="Ausgabe 2 4 2 5 4" xfId="22754" xr:uid="{00000000-0005-0000-0000-0000040B0000}"/>
    <cellStyle name="Ausgabe 2 4 2 6" xfId="3427" xr:uid="{00000000-0005-0000-0000-0000050B0000}"/>
    <cellStyle name="Ausgabe 2 4 2 6 2" xfId="10426" xr:uid="{00000000-0005-0000-0000-0000060B0000}"/>
    <cellStyle name="Ausgabe 2 4 2 6 3" xfId="16956" xr:uid="{00000000-0005-0000-0000-0000070B0000}"/>
    <cellStyle name="Ausgabe 2 4 2 6 4" xfId="23441" xr:uid="{00000000-0005-0000-0000-0000080B0000}"/>
    <cellStyle name="Ausgabe 2 4 2 7" xfId="4117" xr:uid="{00000000-0005-0000-0000-0000090B0000}"/>
    <cellStyle name="Ausgabe 2 4 2 7 2" xfId="11111" xr:uid="{00000000-0005-0000-0000-00000A0B0000}"/>
    <cellStyle name="Ausgabe 2 4 2 7 3" xfId="17641" xr:uid="{00000000-0005-0000-0000-00000B0B0000}"/>
    <cellStyle name="Ausgabe 2 4 2 7 4" xfId="24126" xr:uid="{00000000-0005-0000-0000-00000C0B0000}"/>
    <cellStyle name="Ausgabe 2 4 2 8" xfId="4000" xr:uid="{00000000-0005-0000-0000-00000D0B0000}"/>
    <cellStyle name="Ausgabe 2 4 2 8 2" xfId="10998" xr:uid="{00000000-0005-0000-0000-00000E0B0000}"/>
    <cellStyle name="Ausgabe 2 4 2 8 3" xfId="17528" xr:uid="{00000000-0005-0000-0000-00000F0B0000}"/>
    <cellStyle name="Ausgabe 2 4 2 8 4" xfId="24013" xr:uid="{00000000-0005-0000-0000-0000100B0000}"/>
    <cellStyle name="Ausgabe 2 4 2 9" xfId="5910" xr:uid="{00000000-0005-0000-0000-0000110B0000}"/>
    <cellStyle name="Ausgabe 2 4 2 9 2" xfId="12806" xr:uid="{00000000-0005-0000-0000-0000120B0000}"/>
    <cellStyle name="Ausgabe 2 4 2 9 3" xfId="19336" xr:uid="{00000000-0005-0000-0000-0000130B0000}"/>
    <cellStyle name="Ausgabe 2 4 2 9 4" xfId="25821" xr:uid="{00000000-0005-0000-0000-0000140B0000}"/>
    <cellStyle name="Ausgabe 2 4 3" xfId="508" xr:uid="{00000000-0005-0000-0000-0000150B0000}"/>
    <cellStyle name="Ausgabe 2 4 3 10" xfId="6601" xr:uid="{00000000-0005-0000-0000-0000160B0000}"/>
    <cellStyle name="Ausgabe 2 4 3 10 2" xfId="13384" xr:uid="{00000000-0005-0000-0000-0000170B0000}"/>
    <cellStyle name="Ausgabe 2 4 3 10 3" xfId="19914" xr:uid="{00000000-0005-0000-0000-0000180B0000}"/>
    <cellStyle name="Ausgabe 2 4 3 10 4" xfId="26399" xr:uid="{00000000-0005-0000-0000-0000190B0000}"/>
    <cellStyle name="Ausgabe 2 4 3 11" xfId="7520" xr:uid="{00000000-0005-0000-0000-00001A0B0000}"/>
    <cellStyle name="Ausgabe 2 4 3 11 2" xfId="14050" xr:uid="{00000000-0005-0000-0000-00001B0B0000}"/>
    <cellStyle name="Ausgabe 2 4 3 11 3" xfId="20535" xr:uid="{00000000-0005-0000-0000-00001C0B0000}"/>
    <cellStyle name="Ausgabe 2 4 3 12" xfId="6801" xr:uid="{00000000-0005-0000-0000-00001D0B0000}"/>
    <cellStyle name="Ausgabe 2 4 3 13" xfId="7256" xr:uid="{00000000-0005-0000-0000-00001E0B0000}"/>
    <cellStyle name="Ausgabe 2 4 3 14" xfId="20150" xr:uid="{00000000-0005-0000-0000-00001F0B0000}"/>
    <cellStyle name="Ausgabe 2 4 3 2" xfId="739" xr:uid="{00000000-0005-0000-0000-0000200B0000}"/>
    <cellStyle name="Ausgabe 2 4 3 2 10" xfId="1903" xr:uid="{00000000-0005-0000-0000-0000210B0000}"/>
    <cellStyle name="Ausgabe 2 4 3 2 10 2" xfId="8908" xr:uid="{00000000-0005-0000-0000-0000220B0000}"/>
    <cellStyle name="Ausgabe 2 4 3 2 10 3" xfId="15438" xr:uid="{00000000-0005-0000-0000-0000230B0000}"/>
    <cellStyle name="Ausgabe 2 4 3 2 10 4" xfId="21923" xr:uid="{00000000-0005-0000-0000-0000240B0000}"/>
    <cellStyle name="Ausgabe 2 4 3 2 11" xfId="7751" xr:uid="{00000000-0005-0000-0000-0000250B0000}"/>
    <cellStyle name="Ausgabe 2 4 3 2 11 2" xfId="14281" xr:uid="{00000000-0005-0000-0000-0000260B0000}"/>
    <cellStyle name="Ausgabe 2 4 3 2 11 3" xfId="20766" xr:uid="{00000000-0005-0000-0000-0000270B0000}"/>
    <cellStyle name="Ausgabe 2 4 3 2 12" xfId="13609" xr:uid="{00000000-0005-0000-0000-0000280B0000}"/>
    <cellStyle name="Ausgabe 2 4 3 2 13" xfId="20254" xr:uid="{00000000-0005-0000-0000-0000290B0000}"/>
    <cellStyle name="Ausgabe 2 4 3 2 2" xfId="1617" xr:uid="{00000000-0005-0000-0000-00002A0B0000}"/>
    <cellStyle name="Ausgabe 2 4 3 2 2 2" xfId="8622" xr:uid="{00000000-0005-0000-0000-00002B0B0000}"/>
    <cellStyle name="Ausgabe 2 4 3 2 2 3" xfId="15152" xr:uid="{00000000-0005-0000-0000-00002C0B0000}"/>
    <cellStyle name="Ausgabe 2 4 3 2 2 4" xfId="21637" xr:uid="{00000000-0005-0000-0000-00002D0B0000}"/>
    <cellStyle name="Ausgabe 2 4 3 2 3" xfId="2307" xr:uid="{00000000-0005-0000-0000-00002E0B0000}"/>
    <cellStyle name="Ausgabe 2 4 3 2 3 2" xfId="9312" xr:uid="{00000000-0005-0000-0000-00002F0B0000}"/>
    <cellStyle name="Ausgabe 2 4 3 2 3 3" xfId="15842" xr:uid="{00000000-0005-0000-0000-0000300B0000}"/>
    <cellStyle name="Ausgabe 2 4 3 2 3 4" xfId="22327" xr:uid="{00000000-0005-0000-0000-0000310B0000}"/>
    <cellStyle name="Ausgabe 2 4 3 2 4" xfId="2997" xr:uid="{00000000-0005-0000-0000-0000320B0000}"/>
    <cellStyle name="Ausgabe 2 4 3 2 4 2" xfId="9999" xr:uid="{00000000-0005-0000-0000-0000330B0000}"/>
    <cellStyle name="Ausgabe 2 4 3 2 4 3" xfId="16529" xr:uid="{00000000-0005-0000-0000-0000340B0000}"/>
    <cellStyle name="Ausgabe 2 4 3 2 4 4" xfId="23014" xr:uid="{00000000-0005-0000-0000-0000350B0000}"/>
    <cellStyle name="Ausgabe 2 4 3 2 5" xfId="3687" xr:uid="{00000000-0005-0000-0000-0000360B0000}"/>
    <cellStyle name="Ausgabe 2 4 3 2 5 2" xfId="10686" xr:uid="{00000000-0005-0000-0000-0000370B0000}"/>
    <cellStyle name="Ausgabe 2 4 3 2 5 3" xfId="17216" xr:uid="{00000000-0005-0000-0000-0000380B0000}"/>
    <cellStyle name="Ausgabe 2 4 3 2 5 4" xfId="23701" xr:uid="{00000000-0005-0000-0000-0000390B0000}"/>
    <cellStyle name="Ausgabe 2 4 3 2 6" xfId="4377" xr:uid="{00000000-0005-0000-0000-00003A0B0000}"/>
    <cellStyle name="Ausgabe 2 4 3 2 6 2" xfId="11371" xr:uid="{00000000-0005-0000-0000-00003B0B0000}"/>
    <cellStyle name="Ausgabe 2 4 3 2 6 3" xfId="17901" xr:uid="{00000000-0005-0000-0000-00003C0B0000}"/>
    <cellStyle name="Ausgabe 2 4 3 2 6 4" xfId="24386" xr:uid="{00000000-0005-0000-0000-00003D0B0000}"/>
    <cellStyle name="Ausgabe 2 4 3 2 7" xfId="5030" xr:uid="{00000000-0005-0000-0000-00003E0B0000}"/>
    <cellStyle name="Ausgabe 2 4 3 2 7 2" xfId="11954" xr:uid="{00000000-0005-0000-0000-00003F0B0000}"/>
    <cellStyle name="Ausgabe 2 4 3 2 7 3" xfId="18484" xr:uid="{00000000-0005-0000-0000-0000400B0000}"/>
    <cellStyle name="Ausgabe 2 4 3 2 7 4" xfId="24969" xr:uid="{00000000-0005-0000-0000-0000410B0000}"/>
    <cellStyle name="Ausgabe 2 4 3 2 8" xfId="5488" xr:uid="{00000000-0005-0000-0000-0000420B0000}"/>
    <cellStyle name="Ausgabe 2 4 3 2 8 2" xfId="12412" xr:uid="{00000000-0005-0000-0000-0000430B0000}"/>
    <cellStyle name="Ausgabe 2 4 3 2 8 3" xfId="18942" xr:uid="{00000000-0005-0000-0000-0000440B0000}"/>
    <cellStyle name="Ausgabe 2 4 3 2 8 4" xfId="25427" xr:uid="{00000000-0005-0000-0000-0000450B0000}"/>
    <cellStyle name="Ausgabe 2 4 3 2 9" xfId="6170" xr:uid="{00000000-0005-0000-0000-0000460B0000}"/>
    <cellStyle name="Ausgabe 2 4 3 2 9 2" xfId="13066" xr:uid="{00000000-0005-0000-0000-0000470B0000}"/>
    <cellStyle name="Ausgabe 2 4 3 2 9 3" xfId="19596" xr:uid="{00000000-0005-0000-0000-0000480B0000}"/>
    <cellStyle name="Ausgabe 2 4 3 2 9 4" xfId="26081" xr:uid="{00000000-0005-0000-0000-0000490B0000}"/>
    <cellStyle name="Ausgabe 2 4 3 3" xfId="1386" xr:uid="{00000000-0005-0000-0000-00004A0B0000}"/>
    <cellStyle name="Ausgabe 2 4 3 3 2" xfId="8391" xr:uid="{00000000-0005-0000-0000-00004B0B0000}"/>
    <cellStyle name="Ausgabe 2 4 3 3 3" xfId="14921" xr:uid="{00000000-0005-0000-0000-00004C0B0000}"/>
    <cellStyle name="Ausgabe 2 4 3 3 4" xfId="21406" xr:uid="{00000000-0005-0000-0000-00004D0B0000}"/>
    <cellStyle name="Ausgabe 2 4 3 4" xfId="2076" xr:uid="{00000000-0005-0000-0000-00004E0B0000}"/>
    <cellStyle name="Ausgabe 2 4 3 4 2" xfId="9081" xr:uid="{00000000-0005-0000-0000-00004F0B0000}"/>
    <cellStyle name="Ausgabe 2 4 3 4 3" xfId="15611" xr:uid="{00000000-0005-0000-0000-0000500B0000}"/>
    <cellStyle name="Ausgabe 2 4 3 4 4" xfId="22096" xr:uid="{00000000-0005-0000-0000-0000510B0000}"/>
    <cellStyle name="Ausgabe 2 4 3 5" xfId="2766" xr:uid="{00000000-0005-0000-0000-0000520B0000}"/>
    <cellStyle name="Ausgabe 2 4 3 5 2" xfId="9768" xr:uid="{00000000-0005-0000-0000-0000530B0000}"/>
    <cellStyle name="Ausgabe 2 4 3 5 3" xfId="16298" xr:uid="{00000000-0005-0000-0000-0000540B0000}"/>
    <cellStyle name="Ausgabe 2 4 3 5 4" xfId="22783" xr:uid="{00000000-0005-0000-0000-0000550B0000}"/>
    <cellStyle name="Ausgabe 2 4 3 6" xfId="3456" xr:uid="{00000000-0005-0000-0000-0000560B0000}"/>
    <cellStyle name="Ausgabe 2 4 3 6 2" xfId="10455" xr:uid="{00000000-0005-0000-0000-0000570B0000}"/>
    <cellStyle name="Ausgabe 2 4 3 6 3" xfId="16985" xr:uid="{00000000-0005-0000-0000-0000580B0000}"/>
    <cellStyle name="Ausgabe 2 4 3 6 4" xfId="23470" xr:uid="{00000000-0005-0000-0000-0000590B0000}"/>
    <cellStyle name="Ausgabe 2 4 3 7" xfId="4146" xr:uid="{00000000-0005-0000-0000-00005A0B0000}"/>
    <cellStyle name="Ausgabe 2 4 3 7 2" xfId="11140" xr:uid="{00000000-0005-0000-0000-00005B0B0000}"/>
    <cellStyle name="Ausgabe 2 4 3 7 3" xfId="17670" xr:uid="{00000000-0005-0000-0000-00005C0B0000}"/>
    <cellStyle name="Ausgabe 2 4 3 7 4" xfId="24155" xr:uid="{00000000-0005-0000-0000-00005D0B0000}"/>
    <cellStyle name="Ausgabe 2 4 3 8" xfId="5257" xr:uid="{00000000-0005-0000-0000-00005E0B0000}"/>
    <cellStyle name="Ausgabe 2 4 3 8 2" xfId="12181" xr:uid="{00000000-0005-0000-0000-00005F0B0000}"/>
    <cellStyle name="Ausgabe 2 4 3 8 3" xfId="18711" xr:uid="{00000000-0005-0000-0000-0000600B0000}"/>
    <cellStyle name="Ausgabe 2 4 3 8 4" xfId="25196" xr:uid="{00000000-0005-0000-0000-0000610B0000}"/>
    <cellStyle name="Ausgabe 2 4 3 9" xfId="5939" xr:uid="{00000000-0005-0000-0000-0000620B0000}"/>
    <cellStyle name="Ausgabe 2 4 3 9 2" xfId="12835" xr:uid="{00000000-0005-0000-0000-0000630B0000}"/>
    <cellStyle name="Ausgabe 2 4 3 9 3" xfId="19365" xr:uid="{00000000-0005-0000-0000-0000640B0000}"/>
    <cellStyle name="Ausgabe 2 4 3 9 4" xfId="25850" xr:uid="{00000000-0005-0000-0000-0000650B0000}"/>
    <cellStyle name="Ausgabe 2 4 4" xfId="1150" xr:uid="{00000000-0005-0000-0000-0000660B0000}"/>
    <cellStyle name="Ausgabe 2 4 4 2" xfId="8157" xr:uid="{00000000-0005-0000-0000-0000670B0000}"/>
    <cellStyle name="Ausgabe 2 4 4 3" xfId="14687" xr:uid="{00000000-0005-0000-0000-0000680B0000}"/>
    <cellStyle name="Ausgabe 2 4 4 4" xfId="21172" xr:uid="{00000000-0005-0000-0000-0000690B0000}"/>
    <cellStyle name="Ausgabe 2 4 5" xfId="1840" xr:uid="{00000000-0005-0000-0000-00006A0B0000}"/>
    <cellStyle name="Ausgabe 2 4 5 2" xfId="8845" xr:uid="{00000000-0005-0000-0000-00006B0B0000}"/>
    <cellStyle name="Ausgabe 2 4 5 3" xfId="15375" xr:uid="{00000000-0005-0000-0000-00006C0B0000}"/>
    <cellStyle name="Ausgabe 2 4 5 4" xfId="21860" xr:uid="{00000000-0005-0000-0000-00006D0B0000}"/>
    <cellStyle name="Ausgabe 2 4 6" xfId="2528" xr:uid="{00000000-0005-0000-0000-00006E0B0000}"/>
    <cellStyle name="Ausgabe 2 4 6 2" xfId="9533" xr:uid="{00000000-0005-0000-0000-00006F0B0000}"/>
    <cellStyle name="Ausgabe 2 4 6 3" xfId="16063" xr:uid="{00000000-0005-0000-0000-0000700B0000}"/>
    <cellStyle name="Ausgabe 2 4 6 4" xfId="22548" xr:uid="{00000000-0005-0000-0000-0000710B0000}"/>
    <cellStyle name="Ausgabe 2 4 7" xfId="3218" xr:uid="{00000000-0005-0000-0000-0000720B0000}"/>
    <cellStyle name="Ausgabe 2 4 7 2" xfId="10220" xr:uid="{00000000-0005-0000-0000-0000730B0000}"/>
    <cellStyle name="Ausgabe 2 4 7 3" xfId="16750" xr:uid="{00000000-0005-0000-0000-0000740B0000}"/>
    <cellStyle name="Ausgabe 2 4 7 4" xfId="23235" xr:uid="{00000000-0005-0000-0000-0000750B0000}"/>
    <cellStyle name="Ausgabe 2 4 8" xfId="3910" xr:uid="{00000000-0005-0000-0000-0000760B0000}"/>
    <cellStyle name="Ausgabe 2 4 8 2" xfId="10909" xr:uid="{00000000-0005-0000-0000-0000770B0000}"/>
    <cellStyle name="Ausgabe 2 4 8 3" xfId="17439" xr:uid="{00000000-0005-0000-0000-0000780B0000}"/>
    <cellStyle name="Ausgabe 2 4 8 4" xfId="23924" xr:uid="{00000000-0005-0000-0000-0000790B0000}"/>
    <cellStyle name="Ausgabe 2 4 9" xfId="4598" xr:uid="{00000000-0005-0000-0000-00007A0B0000}"/>
    <cellStyle name="Ausgabe 2 4 9 2" xfId="11592" xr:uid="{00000000-0005-0000-0000-00007B0B0000}"/>
    <cellStyle name="Ausgabe 2 4 9 3" xfId="18122" xr:uid="{00000000-0005-0000-0000-00007C0B0000}"/>
    <cellStyle name="Ausgabe 2 4 9 4" xfId="24607" xr:uid="{00000000-0005-0000-0000-00007D0B0000}"/>
    <cellStyle name="Ausgabe 2 5" xfId="243" xr:uid="{00000000-0005-0000-0000-00007E0B0000}"/>
    <cellStyle name="Ausgabe 2 5 10" xfId="4740" xr:uid="{00000000-0005-0000-0000-00007F0B0000}"/>
    <cellStyle name="Ausgabe 2 5 10 2" xfId="11704" xr:uid="{00000000-0005-0000-0000-0000800B0000}"/>
    <cellStyle name="Ausgabe 2 5 10 3" xfId="18234" xr:uid="{00000000-0005-0000-0000-0000810B0000}"/>
    <cellStyle name="Ausgabe 2 5 10 4" xfId="24719" xr:uid="{00000000-0005-0000-0000-0000820B0000}"/>
    <cellStyle name="Ausgabe 2 5 11" xfId="4718" xr:uid="{00000000-0005-0000-0000-0000830B0000}"/>
    <cellStyle name="Ausgabe 2 5 11 2" xfId="11692" xr:uid="{00000000-0005-0000-0000-0000840B0000}"/>
    <cellStyle name="Ausgabe 2 5 11 3" xfId="18222" xr:uid="{00000000-0005-0000-0000-0000850B0000}"/>
    <cellStyle name="Ausgabe 2 5 11 4" xfId="24707" xr:uid="{00000000-0005-0000-0000-0000860B0000}"/>
    <cellStyle name="Ausgabe 2 5 12" xfId="6820" xr:uid="{00000000-0005-0000-0000-0000870B0000}"/>
    <cellStyle name="Ausgabe 2 5 12 2" xfId="13479" xr:uid="{00000000-0005-0000-0000-0000880B0000}"/>
    <cellStyle name="Ausgabe 2 5 12 3" xfId="20009" xr:uid="{00000000-0005-0000-0000-0000890B0000}"/>
    <cellStyle name="Ausgabe 2 5 12 4" xfId="26494" xr:uid="{00000000-0005-0000-0000-00008A0B0000}"/>
    <cellStyle name="Ausgabe 2 5 13" xfId="6465" xr:uid="{00000000-0005-0000-0000-00008B0B0000}"/>
    <cellStyle name="Ausgabe 2 5 13 2" xfId="7030" xr:uid="{00000000-0005-0000-0000-00008C0B0000}"/>
    <cellStyle name="Ausgabe 2 5 13 3" xfId="20177" xr:uid="{00000000-0005-0000-0000-00008D0B0000}"/>
    <cellStyle name="Ausgabe 2 5 14" xfId="7062" xr:uid="{00000000-0005-0000-0000-00008E0B0000}"/>
    <cellStyle name="Ausgabe 2 5 15" xfId="7204" xr:uid="{00000000-0005-0000-0000-00008F0B0000}"/>
    <cellStyle name="Ausgabe 2 5 2" xfId="478" xr:uid="{00000000-0005-0000-0000-0000900B0000}"/>
    <cellStyle name="Ausgabe 2 5 2 10" xfId="6790" xr:uid="{00000000-0005-0000-0000-0000910B0000}"/>
    <cellStyle name="Ausgabe 2 5 2 10 2" xfId="13466" xr:uid="{00000000-0005-0000-0000-0000920B0000}"/>
    <cellStyle name="Ausgabe 2 5 2 10 3" xfId="19996" xr:uid="{00000000-0005-0000-0000-0000930B0000}"/>
    <cellStyle name="Ausgabe 2 5 2 10 4" xfId="26481" xr:uid="{00000000-0005-0000-0000-0000940B0000}"/>
    <cellStyle name="Ausgabe 2 5 2 11" xfId="7490" xr:uid="{00000000-0005-0000-0000-0000950B0000}"/>
    <cellStyle name="Ausgabe 2 5 2 11 2" xfId="14020" xr:uid="{00000000-0005-0000-0000-0000960B0000}"/>
    <cellStyle name="Ausgabe 2 5 2 11 3" xfId="20505" xr:uid="{00000000-0005-0000-0000-0000970B0000}"/>
    <cellStyle name="Ausgabe 2 5 2 12" xfId="6925" xr:uid="{00000000-0005-0000-0000-0000980B0000}"/>
    <cellStyle name="Ausgabe 2 5 2 13" xfId="6799" xr:uid="{00000000-0005-0000-0000-0000990B0000}"/>
    <cellStyle name="Ausgabe 2 5 2 14" xfId="20116" xr:uid="{00000000-0005-0000-0000-00009A0B0000}"/>
    <cellStyle name="Ausgabe 2 5 2 2" xfId="713" xr:uid="{00000000-0005-0000-0000-00009B0B0000}"/>
    <cellStyle name="Ausgabe 2 5 2 2 10" xfId="6570" xr:uid="{00000000-0005-0000-0000-00009C0B0000}"/>
    <cellStyle name="Ausgabe 2 5 2 2 10 2" xfId="13367" xr:uid="{00000000-0005-0000-0000-00009D0B0000}"/>
    <cellStyle name="Ausgabe 2 5 2 2 10 3" xfId="19897" xr:uid="{00000000-0005-0000-0000-00009E0B0000}"/>
    <cellStyle name="Ausgabe 2 5 2 2 10 4" xfId="26382" xr:uid="{00000000-0005-0000-0000-00009F0B0000}"/>
    <cellStyle name="Ausgabe 2 5 2 2 11" xfId="7725" xr:uid="{00000000-0005-0000-0000-0000A00B0000}"/>
    <cellStyle name="Ausgabe 2 5 2 2 11 2" xfId="14255" xr:uid="{00000000-0005-0000-0000-0000A10B0000}"/>
    <cellStyle name="Ausgabe 2 5 2 2 11 3" xfId="20740" xr:uid="{00000000-0005-0000-0000-0000A20B0000}"/>
    <cellStyle name="Ausgabe 2 5 2 2 12" xfId="13583" xr:uid="{00000000-0005-0000-0000-0000A30B0000}"/>
    <cellStyle name="Ausgabe 2 5 2 2 13" xfId="20228" xr:uid="{00000000-0005-0000-0000-0000A40B0000}"/>
    <cellStyle name="Ausgabe 2 5 2 2 2" xfId="1591" xr:uid="{00000000-0005-0000-0000-0000A50B0000}"/>
    <cellStyle name="Ausgabe 2 5 2 2 2 2" xfId="8596" xr:uid="{00000000-0005-0000-0000-0000A60B0000}"/>
    <cellStyle name="Ausgabe 2 5 2 2 2 3" xfId="15126" xr:uid="{00000000-0005-0000-0000-0000A70B0000}"/>
    <cellStyle name="Ausgabe 2 5 2 2 2 4" xfId="21611" xr:uid="{00000000-0005-0000-0000-0000A80B0000}"/>
    <cellStyle name="Ausgabe 2 5 2 2 3" xfId="2281" xr:uid="{00000000-0005-0000-0000-0000A90B0000}"/>
    <cellStyle name="Ausgabe 2 5 2 2 3 2" xfId="9286" xr:uid="{00000000-0005-0000-0000-0000AA0B0000}"/>
    <cellStyle name="Ausgabe 2 5 2 2 3 3" xfId="15816" xr:uid="{00000000-0005-0000-0000-0000AB0B0000}"/>
    <cellStyle name="Ausgabe 2 5 2 2 3 4" xfId="22301" xr:uid="{00000000-0005-0000-0000-0000AC0B0000}"/>
    <cellStyle name="Ausgabe 2 5 2 2 4" xfId="2971" xr:uid="{00000000-0005-0000-0000-0000AD0B0000}"/>
    <cellStyle name="Ausgabe 2 5 2 2 4 2" xfId="9973" xr:uid="{00000000-0005-0000-0000-0000AE0B0000}"/>
    <cellStyle name="Ausgabe 2 5 2 2 4 3" xfId="16503" xr:uid="{00000000-0005-0000-0000-0000AF0B0000}"/>
    <cellStyle name="Ausgabe 2 5 2 2 4 4" xfId="22988" xr:uid="{00000000-0005-0000-0000-0000B00B0000}"/>
    <cellStyle name="Ausgabe 2 5 2 2 5" xfId="3661" xr:uid="{00000000-0005-0000-0000-0000B10B0000}"/>
    <cellStyle name="Ausgabe 2 5 2 2 5 2" xfId="10660" xr:uid="{00000000-0005-0000-0000-0000B20B0000}"/>
    <cellStyle name="Ausgabe 2 5 2 2 5 3" xfId="17190" xr:uid="{00000000-0005-0000-0000-0000B30B0000}"/>
    <cellStyle name="Ausgabe 2 5 2 2 5 4" xfId="23675" xr:uid="{00000000-0005-0000-0000-0000B40B0000}"/>
    <cellStyle name="Ausgabe 2 5 2 2 6" xfId="4351" xr:uid="{00000000-0005-0000-0000-0000B50B0000}"/>
    <cellStyle name="Ausgabe 2 5 2 2 6 2" xfId="11345" xr:uid="{00000000-0005-0000-0000-0000B60B0000}"/>
    <cellStyle name="Ausgabe 2 5 2 2 6 3" xfId="17875" xr:uid="{00000000-0005-0000-0000-0000B70B0000}"/>
    <cellStyle name="Ausgabe 2 5 2 2 6 4" xfId="24360" xr:uid="{00000000-0005-0000-0000-0000B80B0000}"/>
    <cellStyle name="Ausgabe 2 5 2 2 7" xfId="5004" xr:uid="{00000000-0005-0000-0000-0000B90B0000}"/>
    <cellStyle name="Ausgabe 2 5 2 2 7 2" xfId="11928" xr:uid="{00000000-0005-0000-0000-0000BA0B0000}"/>
    <cellStyle name="Ausgabe 2 5 2 2 7 3" xfId="18458" xr:uid="{00000000-0005-0000-0000-0000BB0B0000}"/>
    <cellStyle name="Ausgabe 2 5 2 2 7 4" xfId="24943" xr:uid="{00000000-0005-0000-0000-0000BC0B0000}"/>
    <cellStyle name="Ausgabe 2 5 2 2 8" xfId="5462" xr:uid="{00000000-0005-0000-0000-0000BD0B0000}"/>
    <cellStyle name="Ausgabe 2 5 2 2 8 2" xfId="12386" xr:uid="{00000000-0005-0000-0000-0000BE0B0000}"/>
    <cellStyle name="Ausgabe 2 5 2 2 8 3" xfId="18916" xr:uid="{00000000-0005-0000-0000-0000BF0B0000}"/>
    <cellStyle name="Ausgabe 2 5 2 2 8 4" xfId="25401" xr:uid="{00000000-0005-0000-0000-0000C00B0000}"/>
    <cellStyle name="Ausgabe 2 5 2 2 9" xfId="6144" xr:uid="{00000000-0005-0000-0000-0000C10B0000}"/>
    <cellStyle name="Ausgabe 2 5 2 2 9 2" xfId="13040" xr:uid="{00000000-0005-0000-0000-0000C20B0000}"/>
    <cellStyle name="Ausgabe 2 5 2 2 9 3" xfId="19570" xr:uid="{00000000-0005-0000-0000-0000C30B0000}"/>
    <cellStyle name="Ausgabe 2 5 2 2 9 4" xfId="26055" xr:uid="{00000000-0005-0000-0000-0000C40B0000}"/>
    <cellStyle name="Ausgabe 2 5 2 3" xfId="1356" xr:uid="{00000000-0005-0000-0000-0000C50B0000}"/>
    <cellStyle name="Ausgabe 2 5 2 3 2" xfId="8361" xr:uid="{00000000-0005-0000-0000-0000C60B0000}"/>
    <cellStyle name="Ausgabe 2 5 2 3 3" xfId="14891" xr:uid="{00000000-0005-0000-0000-0000C70B0000}"/>
    <cellStyle name="Ausgabe 2 5 2 3 4" xfId="21376" xr:uid="{00000000-0005-0000-0000-0000C80B0000}"/>
    <cellStyle name="Ausgabe 2 5 2 4" xfId="2046" xr:uid="{00000000-0005-0000-0000-0000C90B0000}"/>
    <cellStyle name="Ausgabe 2 5 2 4 2" xfId="9051" xr:uid="{00000000-0005-0000-0000-0000CA0B0000}"/>
    <cellStyle name="Ausgabe 2 5 2 4 3" xfId="15581" xr:uid="{00000000-0005-0000-0000-0000CB0B0000}"/>
    <cellStyle name="Ausgabe 2 5 2 4 4" xfId="22066" xr:uid="{00000000-0005-0000-0000-0000CC0B0000}"/>
    <cellStyle name="Ausgabe 2 5 2 5" xfId="2736" xr:uid="{00000000-0005-0000-0000-0000CD0B0000}"/>
    <cellStyle name="Ausgabe 2 5 2 5 2" xfId="9738" xr:uid="{00000000-0005-0000-0000-0000CE0B0000}"/>
    <cellStyle name="Ausgabe 2 5 2 5 3" xfId="16268" xr:uid="{00000000-0005-0000-0000-0000CF0B0000}"/>
    <cellStyle name="Ausgabe 2 5 2 5 4" xfId="22753" xr:uid="{00000000-0005-0000-0000-0000D00B0000}"/>
    <cellStyle name="Ausgabe 2 5 2 6" xfId="3426" xr:uid="{00000000-0005-0000-0000-0000D10B0000}"/>
    <cellStyle name="Ausgabe 2 5 2 6 2" xfId="10425" xr:uid="{00000000-0005-0000-0000-0000D20B0000}"/>
    <cellStyle name="Ausgabe 2 5 2 6 3" xfId="16955" xr:uid="{00000000-0005-0000-0000-0000D30B0000}"/>
    <cellStyle name="Ausgabe 2 5 2 6 4" xfId="23440" xr:uid="{00000000-0005-0000-0000-0000D40B0000}"/>
    <cellStyle name="Ausgabe 2 5 2 7" xfId="4116" xr:uid="{00000000-0005-0000-0000-0000D50B0000}"/>
    <cellStyle name="Ausgabe 2 5 2 7 2" xfId="11110" xr:uid="{00000000-0005-0000-0000-0000D60B0000}"/>
    <cellStyle name="Ausgabe 2 5 2 7 3" xfId="17640" xr:uid="{00000000-0005-0000-0000-0000D70B0000}"/>
    <cellStyle name="Ausgabe 2 5 2 7 4" xfId="24125" xr:uid="{00000000-0005-0000-0000-0000D80B0000}"/>
    <cellStyle name="Ausgabe 2 5 2 8" xfId="3270" xr:uid="{00000000-0005-0000-0000-0000D90B0000}"/>
    <cellStyle name="Ausgabe 2 5 2 8 2" xfId="10272" xr:uid="{00000000-0005-0000-0000-0000DA0B0000}"/>
    <cellStyle name="Ausgabe 2 5 2 8 3" xfId="16802" xr:uid="{00000000-0005-0000-0000-0000DB0B0000}"/>
    <cellStyle name="Ausgabe 2 5 2 8 4" xfId="23287" xr:uid="{00000000-0005-0000-0000-0000DC0B0000}"/>
    <cellStyle name="Ausgabe 2 5 2 9" xfId="5909" xr:uid="{00000000-0005-0000-0000-0000DD0B0000}"/>
    <cellStyle name="Ausgabe 2 5 2 9 2" xfId="12805" xr:uid="{00000000-0005-0000-0000-0000DE0B0000}"/>
    <cellStyle name="Ausgabe 2 5 2 9 3" xfId="19335" xr:uid="{00000000-0005-0000-0000-0000DF0B0000}"/>
    <cellStyle name="Ausgabe 2 5 2 9 4" xfId="25820" xr:uid="{00000000-0005-0000-0000-0000E00B0000}"/>
    <cellStyle name="Ausgabe 2 5 3" xfId="510" xr:uid="{00000000-0005-0000-0000-0000E10B0000}"/>
    <cellStyle name="Ausgabe 2 5 3 10" xfId="6887" xr:uid="{00000000-0005-0000-0000-0000E20B0000}"/>
    <cellStyle name="Ausgabe 2 5 3 10 2" xfId="13507" xr:uid="{00000000-0005-0000-0000-0000E30B0000}"/>
    <cellStyle name="Ausgabe 2 5 3 10 3" xfId="20037" xr:uid="{00000000-0005-0000-0000-0000E40B0000}"/>
    <cellStyle name="Ausgabe 2 5 3 10 4" xfId="26522" xr:uid="{00000000-0005-0000-0000-0000E50B0000}"/>
    <cellStyle name="Ausgabe 2 5 3 11" xfId="7522" xr:uid="{00000000-0005-0000-0000-0000E60B0000}"/>
    <cellStyle name="Ausgabe 2 5 3 11 2" xfId="14052" xr:uid="{00000000-0005-0000-0000-0000E70B0000}"/>
    <cellStyle name="Ausgabe 2 5 3 11 3" xfId="20537" xr:uid="{00000000-0005-0000-0000-0000E80B0000}"/>
    <cellStyle name="Ausgabe 2 5 3 12" xfId="6659" xr:uid="{00000000-0005-0000-0000-0000E90B0000}"/>
    <cellStyle name="Ausgabe 2 5 3 13" xfId="7153" xr:uid="{00000000-0005-0000-0000-0000EA0B0000}"/>
    <cellStyle name="Ausgabe 2 5 3 14" xfId="20151" xr:uid="{00000000-0005-0000-0000-0000EB0B0000}"/>
    <cellStyle name="Ausgabe 2 5 3 2" xfId="740" xr:uid="{00000000-0005-0000-0000-0000EC0B0000}"/>
    <cellStyle name="Ausgabe 2 5 3 2 10" xfId="6449" xr:uid="{00000000-0005-0000-0000-0000ED0B0000}"/>
    <cellStyle name="Ausgabe 2 5 3 2 10 2" xfId="13305" xr:uid="{00000000-0005-0000-0000-0000EE0B0000}"/>
    <cellStyle name="Ausgabe 2 5 3 2 10 3" xfId="19835" xr:uid="{00000000-0005-0000-0000-0000EF0B0000}"/>
    <cellStyle name="Ausgabe 2 5 3 2 10 4" xfId="26320" xr:uid="{00000000-0005-0000-0000-0000F00B0000}"/>
    <cellStyle name="Ausgabe 2 5 3 2 11" xfId="7752" xr:uid="{00000000-0005-0000-0000-0000F10B0000}"/>
    <cellStyle name="Ausgabe 2 5 3 2 11 2" xfId="14282" xr:uid="{00000000-0005-0000-0000-0000F20B0000}"/>
    <cellStyle name="Ausgabe 2 5 3 2 11 3" xfId="20767" xr:uid="{00000000-0005-0000-0000-0000F30B0000}"/>
    <cellStyle name="Ausgabe 2 5 3 2 12" xfId="13610" xr:uid="{00000000-0005-0000-0000-0000F40B0000}"/>
    <cellStyle name="Ausgabe 2 5 3 2 13" xfId="20255" xr:uid="{00000000-0005-0000-0000-0000F50B0000}"/>
    <cellStyle name="Ausgabe 2 5 3 2 2" xfId="1618" xr:uid="{00000000-0005-0000-0000-0000F60B0000}"/>
    <cellStyle name="Ausgabe 2 5 3 2 2 2" xfId="8623" xr:uid="{00000000-0005-0000-0000-0000F70B0000}"/>
    <cellStyle name="Ausgabe 2 5 3 2 2 3" xfId="15153" xr:uid="{00000000-0005-0000-0000-0000F80B0000}"/>
    <cellStyle name="Ausgabe 2 5 3 2 2 4" xfId="21638" xr:uid="{00000000-0005-0000-0000-0000F90B0000}"/>
    <cellStyle name="Ausgabe 2 5 3 2 3" xfId="2308" xr:uid="{00000000-0005-0000-0000-0000FA0B0000}"/>
    <cellStyle name="Ausgabe 2 5 3 2 3 2" xfId="9313" xr:uid="{00000000-0005-0000-0000-0000FB0B0000}"/>
    <cellStyle name="Ausgabe 2 5 3 2 3 3" xfId="15843" xr:uid="{00000000-0005-0000-0000-0000FC0B0000}"/>
    <cellStyle name="Ausgabe 2 5 3 2 3 4" xfId="22328" xr:uid="{00000000-0005-0000-0000-0000FD0B0000}"/>
    <cellStyle name="Ausgabe 2 5 3 2 4" xfId="2998" xr:uid="{00000000-0005-0000-0000-0000FE0B0000}"/>
    <cellStyle name="Ausgabe 2 5 3 2 4 2" xfId="10000" xr:uid="{00000000-0005-0000-0000-0000FF0B0000}"/>
    <cellStyle name="Ausgabe 2 5 3 2 4 3" xfId="16530" xr:uid="{00000000-0005-0000-0000-0000000C0000}"/>
    <cellStyle name="Ausgabe 2 5 3 2 4 4" xfId="23015" xr:uid="{00000000-0005-0000-0000-0000010C0000}"/>
    <cellStyle name="Ausgabe 2 5 3 2 5" xfId="3688" xr:uid="{00000000-0005-0000-0000-0000020C0000}"/>
    <cellStyle name="Ausgabe 2 5 3 2 5 2" xfId="10687" xr:uid="{00000000-0005-0000-0000-0000030C0000}"/>
    <cellStyle name="Ausgabe 2 5 3 2 5 3" xfId="17217" xr:uid="{00000000-0005-0000-0000-0000040C0000}"/>
    <cellStyle name="Ausgabe 2 5 3 2 5 4" xfId="23702" xr:uid="{00000000-0005-0000-0000-0000050C0000}"/>
    <cellStyle name="Ausgabe 2 5 3 2 6" xfId="4378" xr:uid="{00000000-0005-0000-0000-0000060C0000}"/>
    <cellStyle name="Ausgabe 2 5 3 2 6 2" xfId="11372" xr:uid="{00000000-0005-0000-0000-0000070C0000}"/>
    <cellStyle name="Ausgabe 2 5 3 2 6 3" xfId="17902" xr:uid="{00000000-0005-0000-0000-0000080C0000}"/>
    <cellStyle name="Ausgabe 2 5 3 2 6 4" xfId="24387" xr:uid="{00000000-0005-0000-0000-0000090C0000}"/>
    <cellStyle name="Ausgabe 2 5 3 2 7" xfId="5031" xr:uid="{00000000-0005-0000-0000-00000A0C0000}"/>
    <cellStyle name="Ausgabe 2 5 3 2 7 2" xfId="11955" xr:uid="{00000000-0005-0000-0000-00000B0C0000}"/>
    <cellStyle name="Ausgabe 2 5 3 2 7 3" xfId="18485" xr:uid="{00000000-0005-0000-0000-00000C0C0000}"/>
    <cellStyle name="Ausgabe 2 5 3 2 7 4" xfId="24970" xr:uid="{00000000-0005-0000-0000-00000D0C0000}"/>
    <cellStyle name="Ausgabe 2 5 3 2 8" xfId="5489" xr:uid="{00000000-0005-0000-0000-00000E0C0000}"/>
    <cellStyle name="Ausgabe 2 5 3 2 8 2" xfId="12413" xr:uid="{00000000-0005-0000-0000-00000F0C0000}"/>
    <cellStyle name="Ausgabe 2 5 3 2 8 3" xfId="18943" xr:uid="{00000000-0005-0000-0000-0000100C0000}"/>
    <cellStyle name="Ausgabe 2 5 3 2 8 4" xfId="25428" xr:uid="{00000000-0005-0000-0000-0000110C0000}"/>
    <cellStyle name="Ausgabe 2 5 3 2 9" xfId="6171" xr:uid="{00000000-0005-0000-0000-0000120C0000}"/>
    <cellStyle name="Ausgabe 2 5 3 2 9 2" xfId="13067" xr:uid="{00000000-0005-0000-0000-0000130C0000}"/>
    <cellStyle name="Ausgabe 2 5 3 2 9 3" xfId="19597" xr:uid="{00000000-0005-0000-0000-0000140C0000}"/>
    <cellStyle name="Ausgabe 2 5 3 2 9 4" xfId="26082" xr:uid="{00000000-0005-0000-0000-0000150C0000}"/>
    <cellStyle name="Ausgabe 2 5 3 3" xfId="1388" xr:uid="{00000000-0005-0000-0000-0000160C0000}"/>
    <cellStyle name="Ausgabe 2 5 3 3 2" xfId="8393" xr:uid="{00000000-0005-0000-0000-0000170C0000}"/>
    <cellStyle name="Ausgabe 2 5 3 3 3" xfId="14923" xr:uid="{00000000-0005-0000-0000-0000180C0000}"/>
    <cellStyle name="Ausgabe 2 5 3 3 4" xfId="21408" xr:uid="{00000000-0005-0000-0000-0000190C0000}"/>
    <cellStyle name="Ausgabe 2 5 3 4" xfId="2078" xr:uid="{00000000-0005-0000-0000-00001A0C0000}"/>
    <cellStyle name="Ausgabe 2 5 3 4 2" xfId="9083" xr:uid="{00000000-0005-0000-0000-00001B0C0000}"/>
    <cellStyle name="Ausgabe 2 5 3 4 3" xfId="15613" xr:uid="{00000000-0005-0000-0000-00001C0C0000}"/>
    <cellStyle name="Ausgabe 2 5 3 4 4" xfId="22098" xr:uid="{00000000-0005-0000-0000-00001D0C0000}"/>
    <cellStyle name="Ausgabe 2 5 3 5" xfId="2768" xr:uid="{00000000-0005-0000-0000-00001E0C0000}"/>
    <cellStyle name="Ausgabe 2 5 3 5 2" xfId="9770" xr:uid="{00000000-0005-0000-0000-00001F0C0000}"/>
    <cellStyle name="Ausgabe 2 5 3 5 3" xfId="16300" xr:uid="{00000000-0005-0000-0000-0000200C0000}"/>
    <cellStyle name="Ausgabe 2 5 3 5 4" xfId="22785" xr:uid="{00000000-0005-0000-0000-0000210C0000}"/>
    <cellStyle name="Ausgabe 2 5 3 6" xfId="3458" xr:uid="{00000000-0005-0000-0000-0000220C0000}"/>
    <cellStyle name="Ausgabe 2 5 3 6 2" xfId="10457" xr:uid="{00000000-0005-0000-0000-0000230C0000}"/>
    <cellStyle name="Ausgabe 2 5 3 6 3" xfId="16987" xr:uid="{00000000-0005-0000-0000-0000240C0000}"/>
    <cellStyle name="Ausgabe 2 5 3 6 4" xfId="23472" xr:uid="{00000000-0005-0000-0000-0000250C0000}"/>
    <cellStyle name="Ausgabe 2 5 3 7" xfId="4148" xr:uid="{00000000-0005-0000-0000-0000260C0000}"/>
    <cellStyle name="Ausgabe 2 5 3 7 2" xfId="11142" xr:uid="{00000000-0005-0000-0000-0000270C0000}"/>
    <cellStyle name="Ausgabe 2 5 3 7 3" xfId="17672" xr:uid="{00000000-0005-0000-0000-0000280C0000}"/>
    <cellStyle name="Ausgabe 2 5 3 7 4" xfId="24157" xr:uid="{00000000-0005-0000-0000-0000290C0000}"/>
    <cellStyle name="Ausgabe 2 5 3 8" xfId="5259" xr:uid="{00000000-0005-0000-0000-00002A0C0000}"/>
    <cellStyle name="Ausgabe 2 5 3 8 2" xfId="12183" xr:uid="{00000000-0005-0000-0000-00002B0C0000}"/>
    <cellStyle name="Ausgabe 2 5 3 8 3" xfId="18713" xr:uid="{00000000-0005-0000-0000-00002C0C0000}"/>
    <cellStyle name="Ausgabe 2 5 3 8 4" xfId="25198" xr:uid="{00000000-0005-0000-0000-00002D0C0000}"/>
    <cellStyle name="Ausgabe 2 5 3 9" xfId="5941" xr:uid="{00000000-0005-0000-0000-00002E0C0000}"/>
    <cellStyle name="Ausgabe 2 5 3 9 2" xfId="12837" xr:uid="{00000000-0005-0000-0000-00002F0C0000}"/>
    <cellStyle name="Ausgabe 2 5 3 9 3" xfId="19367" xr:uid="{00000000-0005-0000-0000-0000300C0000}"/>
    <cellStyle name="Ausgabe 2 5 3 9 4" xfId="25852" xr:uid="{00000000-0005-0000-0000-0000310C0000}"/>
    <cellStyle name="Ausgabe 2 5 4" xfId="1115" xr:uid="{00000000-0005-0000-0000-0000320C0000}"/>
    <cellStyle name="Ausgabe 2 5 4 2" xfId="8122" xr:uid="{00000000-0005-0000-0000-0000330C0000}"/>
    <cellStyle name="Ausgabe 2 5 4 3" xfId="14652" xr:uid="{00000000-0005-0000-0000-0000340C0000}"/>
    <cellStyle name="Ausgabe 2 5 4 4" xfId="21137" xr:uid="{00000000-0005-0000-0000-0000350C0000}"/>
    <cellStyle name="Ausgabe 2 5 5" xfId="1034" xr:uid="{00000000-0005-0000-0000-0000360C0000}"/>
    <cellStyle name="Ausgabe 2 5 5 2" xfId="8043" xr:uid="{00000000-0005-0000-0000-0000370C0000}"/>
    <cellStyle name="Ausgabe 2 5 5 3" xfId="14573" xr:uid="{00000000-0005-0000-0000-0000380C0000}"/>
    <cellStyle name="Ausgabe 2 5 5 4" xfId="21058" xr:uid="{00000000-0005-0000-0000-0000390C0000}"/>
    <cellStyle name="Ausgabe 2 5 6" xfId="1025" xr:uid="{00000000-0005-0000-0000-00003A0C0000}"/>
    <cellStyle name="Ausgabe 2 5 6 2" xfId="8034" xr:uid="{00000000-0005-0000-0000-00003B0C0000}"/>
    <cellStyle name="Ausgabe 2 5 6 3" xfId="14564" xr:uid="{00000000-0005-0000-0000-00003C0C0000}"/>
    <cellStyle name="Ausgabe 2 5 6 4" xfId="21049" xr:uid="{00000000-0005-0000-0000-00003D0C0000}"/>
    <cellStyle name="Ausgabe 2 5 7" xfId="1002" xr:uid="{00000000-0005-0000-0000-00003E0C0000}"/>
    <cellStyle name="Ausgabe 2 5 7 2" xfId="8012" xr:uid="{00000000-0005-0000-0000-00003F0C0000}"/>
    <cellStyle name="Ausgabe 2 5 7 3" xfId="14542" xr:uid="{00000000-0005-0000-0000-0000400C0000}"/>
    <cellStyle name="Ausgabe 2 5 7 4" xfId="21027" xr:uid="{00000000-0005-0000-0000-0000410C0000}"/>
    <cellStyle name="Ausgabe 2 5 8" xfId="2599" xr:uid="{00000000-0005-0000-0000-0000420C0000}"/>
    <cellStyle name="Ausgabe 2 5 8 2" xfId="9602" xr:uid="{00000000-0005-0000-0000-0000430C0000}"/>
    <cellStyle name="Ausgabe 2 5 8 3" xfId="16132" xr:uid="{00000000-0005-0000-0000-0000440C0000}"/>
    <cellStyle name="Ausgabe 2 5 8 4" xfId="22617" xr:uid="{00000000-0005-0000-0000-0000450C0000}"/>
    <cellStyle name="Ausgabe 2 5 9" xfId="974" xr:uid="{00000000-0005-0000-0000-0000460C0000}"/>
    <cellStyle name="Ausgabe 2 5 9 2" xfId="7986" xr:uid="{00000000-0005-0000-0000-0000470C0000}"/>
    <cellStyle name="Ausgabe 2 5 9 3" xfId="14516" xr:uid="{00000000-0005-0000-0000-0000480C0000}"/>
    <cellStyle name="Ausgabe 2 5 9 4" xfId="21001" xr:uid="{00000000-0005-0000-0000-0000490C0000}"/>
    <cellStyle name="Ausgabe 2 6" xfId="297" xr:uid="{00000000-0005-0000-0000-00004A0C0000}"/>
    <cellStyle name="Ausgabe 2 6 10" xfId="4766" xr:uid="{00000000-0005-0000-0000-00004B0C0000}"/>
    <cellStyle name="Ausgabe 2 6 10 2" xfId="11730" xr:uid="{00000000-0005-0000-0000-00004C0C0000}"/>
    <cellStyle name="Ausgabe 2 6 10 3" xfId="18260" xr:uid="{00000000-0005-0000-0000-00004D0C0000}"/>
    <cellStyle name="Ausgabe 2 6 10 4" xfId="24745" xr:uid="{00000000-0005-0000-0000-00004E0C0000}"/>
    <cellStyle name="Ausgabe 2 6 11" xfId="5730" xr:uid="{00000000-0005-0000-0000-00004F0C0000}"/>
    <cellStyle name="Ausgabe 2 6 11 2" xfId="12654" xr:uid="{00000000-0005-0000-0000-0000500C0000}"/>
    <cellStyle name="Ausgabe 2 6 11 3" xfId="19184" xr:uid="{00000000-0005-0000-0000-0000510C0000}"/>
    <cellStyle name="Ausgabe 2 6 11 4" xfId="25669" xr:uid="{00000000-0005-0000-0000-0000520C0000}"/>
    <cellStyle name="Ausgabe 2 6 12" xfId="6943" xr:uid="{00000000-0005-0000-0000-0000530C0000}"/>
    <cellStyle name="Ausgabe 2 6 12 2" xfId="13552" xr:uid="{00000000-0005-0000-0000-0000540C0000}"/>
    <cellStyle name="Ausgabe 2 6 12 3" xfId="20082" xr:uid="{00000000-0005-0000-0000-0000550C0000}"/>
    <cellStyle name="Ausgabe 2 6 12 4" xfId="26567" xr:uid="{00000000-0005-0000-0000-0000560C0000}"/>
    <cellStyle name="Ausgabe 2 6 13" xfId="7349" xr:uid="{00000000-0005-0000-0000-0000570C0000}"/>
    <cellStyle name="Ausgabe 2 6 13 2" xfId="13879" xr:uid="{00000000-0005-0000-0000-0000580C0000}"/>
    <cellStyle name="Ausgabe 2 6 13 3" xfId="20366" xr:uid="{00000000-0005-0000-0000-0000590C0000}"/>
    <cellStyle name="Ausgabe 2 6 14" xfId="7295" xr:uid="{00000000-0005-0000-0000-00005A0C0000}"/>
    <cellStyle name="Ausgabe 2 6 15" xfId="4719" xr:uid="{00000000-0005-0000-0000-00005B0C0000}"/>
    <cellStyle name="Ausgabe 2 6 2" xfId="477" xr:uid="{00000000-0005-0000-0000-00005C0C0000}"/>
    <cellStyle name="Ausgabe 2 6 2 10" xfId="6432" xr:uid="{00000000-0005-0000-0000-00005D0C0000}"/>
    <cellStyle name="Ausgabe 2 6 2 10 2" xfId="13303" xr:uid="{00000000-0005-0000-0000-00005E0C0000}"/>
    <cellStyle name="Ausgabe 2 6 2 10 3" xfId="19833" xr:uid="{00000000-0005-0000-0000-00005F0C0000}"/>
    <cellStyle name="Ausgabe 2 6 2 10 4" xfId="26318" xr:uid="{00000000-0005-0000-0000-0000600C0000}"/>
    <cellStyle name="Ausgabe 2 6 2 11" xfId="7489" xr:uid="{00000000-0005-0000-0000-0000610C0000}"/>
    <cellStyle name="Ausgabe 2 6 2 11 2" xfId="14019" xr:uid="{00000000-0005-0000-0000-0000620C0000}"/>
    <cellStyle name="Ausgabe 2 6 2 11 3" xfId="20504" xr:uid="{00000000-0005-0000-0000-0000630C0000}"/>
    <cellStyle name="Ausgabe 2 6 2 12" xfId="6970" xr:uid="{00000000-0005-0000-0000-0000640C0000}"/>
    <cellStyle name="Ausgabe 2 6 2 13" xfId="7249" xr:uid="{00000000-0005-0000-0000-0000650C0000}"/>
    <cellStyle name="Ausgabe 2 6 2 14" xfId="20115" xr:uid="{00000000-0005-0000-0000-0000660C0000}"/>
    <cellStyle name="Ausgabe 2 6 2 2" xfId="712" xr:uid="{00000000-0005-0000-0000-0000670C0000}"/>
    <cellStyle name="Ausgabe 2 6 2 2 10" xfId="6756" xr:uid="{00000000-0005-0000-0000-0000680C0000}"/>
    <cellStyle name="Ausgabe 2 6 2 2 10 2" xfId="13445" xr:uid="{00000000-0005-0000-0000-0000690C0000}"/>
    <cellStyle name="Ausgabe 2 6 2 2 10 3" xfId="19975" xr:uid="{00000000-0005-0000-0000-00006A0C0000}"/>
    <cellStyle name="Ausgabe 2 6 2 2 10 4" xfId="26460" xr:uid="{00000000-0005-0000-0000-00006B0C0000}"/>
    <cellStyle name="Ausgabe 2 6 2 2 11" xfId="7724" xr:uid="{00000000-0005-0000-0000-00006C0C0000}"/>
    <cellStyle name="Ausgabe 2 6 2 2 11 2" xfId="14254" xr:uid="{00000000-0005-0000-0000-00006D0C0000}"/>
    <cellStyle name="Ausgabe 2 6 2 2 11 3" xfId="20739" xr:uid="{00000000-0005-0000-0000-00006E0C0000}"/>
    <cellStyle name="Ausgabe 2 6 2 2 12" xfId="13582" xr:uid="{00000000-0005-0000-0000-00006F0C0000}"/>
    <cellStyle name="Ausgabe 2 6 2 2 13" xfId="20227" xr:uid="{00000000-0005-0000-0000-0000700C0000}"/>
    <cellStyle name="Ausgabe 2 6 2 2 2" xfId="1590" xr:uid="{00000000-0005-0000-0000-0000710C0000}"/>
    <cellStyle name="Ausgabe 2 6 2 2 2 2" xfId="8595" xr:uid="{00000000-0005-0000-0000-0000720C0000}"/>
    <cellStyle name="Ausgabe 2 6 2 2 2 3" xfId="15125" xr:uid="{00000000-0005-0000-0000-0000730C0000}"/>
    <cellStyle name="Ausgabe 2 6 2 2 2 4" xfId="21610" xr:uid="{00000000-0005-0000-0000-0000740C0000}"/>
    <cellStyle name="Ausgabe 2 6 2 2 3" xfId="2280" xr:uid="{00000000-0005-0000-0000-0000750C0000}"/>
    <cellStyle name="Ausgabe 2 6 2 2 3 2" xfId="9285" xr:uid="{00000000-0005-0000-0000-0000760C0000}"/>
    <cellStyle name="Ausgabe 2 6 2 2 3 3" xfId="15815" xr:uid="{00000000-0005-0000-0000-0000770C0000}"/>
    <cellStyle name="Ausgabe 2 6 2 2 3 4" xfId="22300" xr:uid="{00000000-0005-0000-0000-0000780C0000}"/>
    <cellStyle name="Ausgabe 2 6 2 2 4" xfId="2970" xr:uid="{00000000-0005-0000-0000-0000790C0000}"/>
    <cellStyle name="Ausgabe 2 6 2 2 4 2" xfId="9972" xr:uid="{00000000-0005-0000-0000-00007A0C0000}"/>
    <cellStyle name="Ausgabe 2 6 2 2 4 3" xfId="16502" xr:uid="{00000000-0005-0000-0000-00007B0C0000}"/>
    <cellStyle name="Ausgabe 2 6 2 2 4 4" xfId="22987" xr:uid="{00000000-0005-0000-0000-00007C0C0000}"/>
    <cellStyle name="Ausgabe 2 6 2 2 5" xfId="3660" xr:uid="{00000000-0005-0000-0000-00007D0C0000}"/>
    <cellStyle name="Ausgabe 2 6 2 2 5 2" xfId="10659" xr:uid="{00000000-0005-0000-0000-00007E0C0000}"/>
    <cellStyle name="Ausgabe 2 6 2 2 5 3" xfId="17189" xr:uid="{00000000-0005-0000-0000-00007F0C0000}"/>
    <cellStyle name="Ausgabe 2 6 2 2 5 4" xfId="23674" xr:uid="{00000000-0005-0000-0000-0000800C0000}"/>
    <cellStyle name="Ausgabe 2 6 2 2 6" xfId="4350" xr:uid="{00000000-0005-0000-0000-0000810C0000}"/>
    <cellStyle name="Ausgabe 2 6 2 2 6 2" xfId="11344" xr:uid="{00000000-0005-0000-0000-0000820C0000}"/>
    <cellStyle name="Ausgabe 2 6 2 2 6 3" xfId="17874" xr:uid="{00000000-0005-0000-0000-0000830C0000}"/>
    <cellStyle name="Ausgabe 2 6 2 2 6 4" xfId="24359" xr:uid="{00000000-0005-0000-0000-0000840C0000}"/>
    <cellStyle name="Ausgabe 2 6 2 2 7" xfId="5003" xr:uid="{00000000-0005-0000-0000-0000850C0000}"/>
    <cellStyle name="Ausgabe 2 6 2 2 7 2" xfId="11927" xr:uid="{00000000-0005-0000-0000-0000860C0000}"/>
    <cellStyle name="Ausgabe 2 6 2 2 7 3" xfId="18457" xr:uid="{00000000-0005-0000-0000-0000870C0000}"/>
    <cellStyle name="Ausgabe 2 6 2 2 7 4" xfId="24942" xr:uid="{00000000-0005-0000-0000-0000880C0000}"/>
    <cellStyle name="Ausgabe 2 6 2 2 8" xfId="5461" xr:uid="{00000000-0005-0000-0000-0000890C0000}"/>
    <cellStyle name="Ausgabe 2 6 2 2 8 2" xfId="12385" xr:uid="{00000000-0005-0000-0000-00008A0C0000}"/>
    <cellStyle name="Ausgabe 2 6 2 2 8 3" xfId="18915" xr:uid="{00000000-0005-0000-0000-00008B0C0000}"/>
    <cellStyle name="Ausgabe 2 6 2 2 8 4" xfId="25400" xr:uid="{00000000-0005-0000-0000-00008C0C0000}"/>
    <cellStyle name="Ausgabe 2 6 2 2 9" xfId="6143" xr:uid="{00000000-0005-0000-0000-00008D0C0000}"/>
    <cellStyle name="Ausgabe 2 6 2 2 9 2" xfId="13039" xr:uid="{00000000-0005-0000-0000-00008E0C0000}"/>
    <cellStyle name="Ausgabe 2 6 2 2 9 3" xfId="19569" xr:uid="{00000000-0005-0000-0000-00008F0C0000}"/>
    <cellStyle name="Ausgabe 2 6 2 2 9 4" xfId="26054" xr:uid="{00000000-0005-0000-0000-0000900C0000}"/>
    <cellStyle name="Ausgabe 2 6 2 3" xfId="1355" xr:uid="{00000000-0005-0000-0000-0000910C0000}"/>
    <cellStyle name="Ausgabe 2 6 2 3 2" xfId="8360" xr:uid="{00000000-0005-0000-0000-0000920C0000}"/>
    <cellStyle name="Ausgabe 2 6 2 3 3" xfId="14890" xr:uid="{00000000-0005-0000-0000-0000930C0000}"/>
    <cellStyle name="Ausgabe 2 6 2 3 4" xfId="21375" xr:uid="{00000000-0005-0000-0000-0000940C0000}"/>
    <cellStyle name="Ausgabe 2 6 2 4" xfId="2045" xr:uid="{00000000-0005-0000-0000-0000950C0000}"/>
    <cellStyle name="Ausgabe 2 6 2 4 2" xfId="9050" xr:uid="{00000000-0005-0000-0000-0000960C0000}"/>
    <cellStyle name="Ausgabe 2 6 2 4 3" xfId="15580" xr:uid="{00000000-0005-0000-0000-0000970C0000}"/>
    <cellStyle name="Ausgabe 2 6 2 4 4" xfId="22065" xr:uid="{00000000-0005-0000-0000-0000980C0000}"/>
    <cellStyle name="Ausgabe 2 6 2 5" xfId="2735" xr:uid="{00000000-0005-0000-0000-0000990C0000}"/>
    <cellStyle name="Ausgabe 2 6 2 5 2" xfId="9737" xr:uid="{00000000-0005-0000-0000-00009A0C0000}"/>
    <cellStyle name="Ausgabe 2 6 2 5 3" xfId="16267" xr:uid="{00000000-0005-0000-0000-00009B0C0000}"/>
    <cellStyle name="Ausgabe 2 6 2 5 4" xfId="22752" xr:uid="{00000000-0005-0000-0000-00009C0C0000}"/>
    <cellStyle name="Ausgabe 2 6 2 6" xfId="3425" xr:uid="{00000000-0005-0000-0000-00009D0C0000}"/>
    <cellStyle name="Ausgabe 2 6 2 6 2" xfId="10424" xr:uid="{00000000-0005-0000-0000-00009E0C0000}"/>
    <cellStyle name="Ausgabe 2 6 2 6 3" xfId="16954" xr:uid="{00000000-0005-0000-0000-00009F0C0000}"/>
    <cellStyle name="Ausgabe 2 6 2 6 4" xfId="23439" xr:uid="{00000000-0005-0000-0000-0000A00C0000}"/>
    <cellStyle name="Ausgabe 2 6 2 7" xfId="4115" xr:uid="{00000000-0005-0000-0000-0000A10C0000}"/>
    <cellStyle name="Ausgabe 2 6 2 7 2" xfId="11109" xr:uid="{00000000-0005-0000-0000-0000A20C0000}"/>
    <cellStyle name="Ausgabe 2 6 2 7 3" xfId="17639" xr:uid="{00000000-0005-0000-0000-0000A30C0000}"/>
    <cellStyle name="Ausgabe 2 6 2 7 4" xfId="24124" xr:uid="{00000000-0005-0000-0000-0000A40C0000}"/>
    <cellStyle name="Ausgabe 2 6 2 8" xfId="1091" xr:uid="{00000000-0005-0000-0000-0000A50C0000}"/>
    <cellStyle name="Ausgabe 2 6 2 8 2" xfId="8098" xr:uid="{00000000-0005-0000-0000-0000A60C0000}"/>
    <cellStyle name="Ausgabe 2 6 2 8 3" xfId="14628" xr:uid="{00000000-0005-0000-0000-0000A70C0000}"/>
    <cellStyle name="Ausgabe 2 6 2 8 4" xfId="21113" xr:uid="{00000000-0005-0000-0000-0000A80C0000}"/>
    <cellStyle name="Ausgabe 2 6 2 9" xfId="5908" xr:uid="{00000000-0005-0000-0000-0000A90C0000}"/>
    <cellStyle name="Ausgabe 2 6 2 9 2" xfId="12804" xr:uid="{00000000-0005-0000-0000-0000AA0C0000}"/>
    <cellStyle name="Ausgabe 2 6 2 9 3" xfId="19334" xr:uid="{00000000-0005-0000-0000-0000AB0C0000}"/>
    <cellStyle name="Ausgabe 2 6 2 9 4" xfId="25819" xr:uid="{00000000-0005-0000-0000-0000AC0C0000}"/>
    <cellStyle name="Ausgabe 2 6 3" xfId="511" xr:uid="{00000000-0005-0000-0000-0000AD0C0000}"/>
    <cellStyle name="Ausgabe 2 6 3 10" xfId="6527" xr:uid="{00000000-0005-0000-0000-0000AE0C0000}"/>
    <cellStyle name="Ausgabe 2 6 3 10 2" xfId="13341" xr:uid="{00000000-0005-0000-0000-0000AF0C0000}"/>
    <cellStyle name="Ausgabe 2 6 3 10 3" xfId="19871" xr:uid="{00000000-0005-0000-0000-0000B00C0000}"/>
    <cellStyle name="Ausgabe 2 6 3 10 4" xfId="26356" xr:uid="{00000000-0005-0000-0000-0000B10C0000}"/>
    <cellStyle name="Ausgabe 2 6 3 11" xfId="7523" xr:uid="{00000000-0005-0000-0000-0000B20C0000}"/>
    <cellStyle name="Ausgabe 2 6 3 11 2" xfId="14053" xr:uid="{00000000-0005-0000-0000-0000B30C0000}"/>
    <cellStyle name="Ausgabe 2 6 3 11 3" xfId="20538" xr:uid="{00000000-0005-0000-0000-0000B40C0000}"/>
    <cellStyle name="Ausgabe 2 6 3 12" xfId="6938" xr:uid="{00000000-0005-0000-0000-0000B50C0000}"/>
    <cellStyle name="Ausgabe 2 6 3 13" xfId="7266" xr:uid="{00000000-0005-0000-0000-0000B60C0000}"/>
    <cellStyle name="Ausgabe 2 6 3 14" xfId="20152" xr:uid="{00000000-0005-0000-0000-0000B70C0000}"/>
    <cellStyle name="Ausgabe 2 6 3 2" xfId="741" xr:uid="{00000000-0005-0000-0000-0000B80C0000}"/>
    <cellStyle name="Ausgabe 2 6 3 2 10" xfId="4903" xr:uid="{00000000-0005-0000-0000-0000B90C0000}"/>
    <cellStyle name="Ausgabe 2 6 3 2 10 2" xfId="11828" xr:uid="{00000000-0005-0000-0000-0000BA0C0000}"/>
    <cellStyle name="Ausgabe 2 6 3 2 10 3" xfId="18358" xr:uid="{00000000-0005-0000-0000-0000BB0C0000}"/>
    <cellStyle name="Ausgabe 2 6 3 2 10 4" xfId="24843" xr:uid="{00000000-0005-0000-0000-0000BC0C0000}"/>
    <cellStyle name="Ausgabe 2 6 3 2 11" xfId="7753" xr:uid="{00000000-0005-0000-0000-0000BD0C0000}"/>
    <cellStyle name="Ausgabe 2 6 3 2 11 2" xfId="14283" xr:uid="{00000000-0005-0000-0000-0000BE0C0000}"/>
    <cellStyle name="Ausgabe 2 6 3 2 11 3" xfId="20768" xr:uid="{00000000-0005-0000-0000-0000BF0C0000}"/>
    <cellStyle name="Ausgabe 2 6 3 2 12" xfId="13611" xr:uid="{00000000-0005-0000-0000-0000C00C0000}"/>
    <cellStyle name="Ausgabe 2 6 3 2 13" xfId="20256" xr:uid="{00000000-0005-0000-0000-0000C10C0000}"/>
    <cellStyle name="Ausgabe 2 6 3 2 2" xfId="1619" xr:uid="{00000000-0005-0000-0000-0000C20C0000}"/>
    <cellStyle name="Ausgabe 2 6 3 2 2 2" xfId="8624" xr:uid="{00000000-0005-0000-0000-0000C30C0000}"/>
    <cellStyle name="Ausgabe 2 6 3 2 2 3" xfId="15154" xr:uid="{00000000-0005-0000-0000-0000C40C0000}"/>
    <cellStyle name="Ausgabe 2 6 3 2 2 4" xfId="21639" xr:uid="{00000000-0005-0000-0000-0000C50C0000}"/>
    <cellStyle name="Ausgabe 2 6 3 2 3" xfId="2309" xr:uid="{00000000-0005-0000-0000-0000C60C0000}"/>
    <cellStyle name="Ausgabe 2 6 3 2 3 2" xfId="9314" xr:uid="{00000000-0005-0000-0000-0000C70C0000}"/>
    <cellStyle name="Ausgabe 2 6 3 2 3 3" xfId="15844" xr:uid="{00000000-0005-0000-0000-0000C80C0000}"/>
    <cellStyle name="Ausgabe 2 6 3 2 3 4" xfId="22329" xr:uid="{00000000-0005-0000-0000-0000C90C0000}"/>
    <cellStyle name="Ausgabe 2 6 3 2 4" xfId="2999" xr:uid="{00000000-0005-0000-0000-0000CA0C0000}"/>
    <cellStyle name="Ausgabe 2 6 3 2 4 2" xfId="10001" xr:uid="{00000000-0005-0000-0000-0000CB0C0000}"/>
    <cellStyle name="Ausgabe 2 6 3 2 4 3" xfId="16531" xr:uid="{00000000-0005-0000-0000-0000CC0C0000}"/>
    <cellStyle name="Ausgabe 2 6 3 2 4 4" xfId="23016" xr:uid="{00000000-0005-0000-0000-0000CD0C0000}"/>
    <cellStyle name="Ausgabe 2 6 3 2 5" xfId="3689" xr:uid="{00000000-0005-0000-0000-0000CE0C0000}"/>
    <cellStyle name="Ausgabe 2 6 3 2 5 2" xfId="10688" xr:uid="{00000000-0005-0000-0000-0000CF0C0000}"/>
    <cellStyle name="Ausgabe 2 6 3 2 5 3" xfId="17218" xr:uid="{00000000-0005-0000-0000-0000D00C0000}"/>
    <cellStyle name="Ausgabe 2 6 3 2 5 4" xfId="23703" xr:uid="{00000000-0005-0000-0000-0000D10C0000}"/>
    <cellStyle name="Ausgabe 2 6 3 2 6" xfId="4379" xr:uid="{00000000-0005-0000-0000-0000D20C0000}"/>
    <cellStyle name="Ausgabe 2 6 3 2 6 2" xfId="11373" xr:uid="{00000000-0005-0000-0000-0000D30C0000}"/>
    <cellStyle name="Ausgabe 2 6 3 2 6 3" xfId="17903" xr:uid="{00000000-0005-0000-0000-0000D40C0000}"/>
    <cellStyle name="Ausgabe 2 6 3 2 6 4" xfId="24388" xr:uid="{00000000-0005-0000-0000-0000D50C0000}"/>
    <cellStyle name="Ausgabe 2 6 3 2 7" xfId="5032" xr:uid="{00000000-0005-0000-0000-0000D60C0000}"/>
    <cellStyle name="Ausgabe 2 6 3 2 7 2" xfId="11956" xr:uid="{00000000-0005-0000-0000-0000D70C0000}"/>
    <cellStyle name="Ausgabe 2 6 3 2 7 3" xfId="18486" xr:uid="{00000000-0005-0000-0000-0000D80C0000}"/>
    <cellStyle name="Ausgabe 2 6 3 2 7 4" xfId="24971" xr:uid="{00000000-0005-0000-0000-0000D90C0000}"/>
    <cellStyle name="Ausgabe 2 6 3 2 8" xfId="5490" xr:uid="{00000000-0005-0000-0000-0000DA0C0000}"/>
    <cellStyle name="Ausgabe 2 6 3 2 8 2" xfId="12414" xr:uid="{00000000-0005-0000-0000-0000DB0C0000}"/>
    <cellStyle name="Ausgabe 2 6 3 2 8 3" xfId="18944" xr:uid="{00000000-0005-0000-0000-0000DC0C0000}"/>
    <cellStyle name="Ausgabe 2 6 3 2 8 4" xfId="25429" xr:uid="{00000000-0005-0000-0000-0000DD0C0000}"/>
    <cellStyle name="Ausgabe 2 6 3 2 9" xfId="6172" xr:uid="{00000000-0005-0000-0000-0000DE0C0000}"/>
    <cellStyle name="Ausgabe 2 6 3 2 9 2" xfId="13068" xr:uid="{00000000-0005-0000-0000-0000DF0C0000}"/>
    <cellStyle name="Ausgabe 2 6 3 2 9 3" xfId="19598" xr:uid="{00000000-0005-0000-0000-0000E00C0000}"/>
    <cellStyle name="Ausgabe 2 6 3 2 9 4" xfId="26083" xr:uid="{00000000-0005-0000-0000-0000E10C0000}"/>
    <cellStyle name="Ausgabe 2 6 3 3" xfId="1389" xr:uid="{00000000-0005-0000-0000-0000E20C0000}"/>
    <cellStyle name="Ausgabe 2 6 3 3 2" xfId="8394" xr:uid="{00000000-0005-0000-0000-0000E30C0000}"/>
    <cellStyle name="Ausgabe 2 6 3 3 3" xfId="14924" xr:uid="{00000000-0005-0000-0000-0000E40C0000}"/>
    <cellStyle name="Ausgabe 2 6 3 3 4" xfId="21409" xr:uid="{00000000-0005-0000-0000-0000E50C0000}"/>
    <cellStyle name="Ausgabe 2 6 3 4" xfId="2079" xr:uid="{00000000-0005-0000-0000-0000E60C0000}"/>
    <cellStyle name="Ausgabe 2 6 3 4 2" xfId="9084" xr:uid="{00000000-0005-0000-0000-0000E70C0000}"/>
    <cellStyle name="Ausgabe 2 6 3 4 3" xfId="15614" xr:uid="{00000000-0005-0000-0000-0000E80C0000}"/>
    <cellStyle name="Ausgabe 2 6 3 4 4" xfId="22099" xr:uid="{00000000-0005-0000-0000-0000E90C0000}"/>
    <cellStyle name="Ausgabe 2 6 3 5" xfId="2769" xr:uid="{00000000-0005-0000-0000-0000EA0C0000}"/>
    <cellStyle name="Ausgabe 2 6 3 5 2" xfId="9771" xr:uid="{00000000-0005-0000-0000-0000EB0C0000}"/>
    <cellStyle name="Ausgabe 2 6 3 5 3" xfId="16301" xr:uid="{00000000-0005-0000-0000-0000EC0C0000}"/>
    <cellStyle name="Ausgabe 2 6 3 5 4" xfId="22786" xr:uid="{00000000-0005-0000-0000-0000ED0C0000}"/>
    <cellStyle name="Ausgabe 2 6 3 6" xfId="3459" xr:uid="{00000000-0005-0000-0000-0000EE0C0000}"/>
    <cellStyle name="Ausgabe 2 6 3 6 2" xfId="10458" xr:uid="{00000000-0005-0000-0000-0000EF0C0000}"/>
    <cellStyle name="Ausgabe 2 6 3 6 3" xfId="16988" xr:uid="{00000000-0005-0000-0000-0000F00C0000}"/>
    <cellStyle name="Ausgabe 2 6 3 6 4" xfId="23473" xr:uid="{00000000-0005-0000-0000-0000F10C0000}"/>
    <cellStyle name="Ausgabe 2 6 3 7" xfId="4149" xr:uid="{00000000-0005-0000-0000-0000F20C0000}"/>
    <cellStyle name="Ausgabe 2 6 3 7 2" xfId="11143" xr:uid="{00000000-0005-0000-0000-0000F30C0000}"/>
    <cellStyle name="Ausgabe 2 6 3 7 3" xfId="17673" xr:uid="{00000000-0005-0000-0000-0000F40C0000}"/>
    <cellStyle name="Ausgabe 2 6 3 7 4" xfId="24158" xr:uid="{00000000-0005-0000-0000-0000F50C0000}"/>
    <cellStyle name="Ausgabe 2 6 3 8" xfId="5260" xr:uid="{00000000-0005-0000-0000-0000F60C0000}"/>
    <cellStyle name="Ausgabe 2 6 3 8 2" xfId="12184" xr:uid="{00000000-0005-0000-0000-0000F70C0000}"/>
    <cellStyle name="Ausgabe 2 6 3 8 3" xfId="18714" xr:uid="{00000000-0005-0000-0000-0000F80C0000}"/>
    <cellStyle name="Ausgabe 2 6 3 8 4" xfId="25199" xr:uid="{00000000-0005-0000-0000-0000F90C0000}"/>
    <cellStyle name="Ausgabe 2 6 3 9" xfId="5942" xr:uid="{00000000-0005-0000-0000-0000FA0C0000}"/>
    <cellStyle name="Ausgabe 2 6 3 9 2" xfId="12838" xr:uid="{00000000-0005-0000-0000-0000FB0C0000}"/>
    <cellStyle name="Ausgabe 2 6 3 9 3" xfId="19368" xr:uid="{00000000-0005-0000-0000-0000FC0C0000}"/>
    <cellStyle name="Ausgabe 2 6 3 9 4" xfId="25853" xr:uid="{00000000-0005-0000-0000-0000FD0C0000}"/>
    <cellStyle name="Ausgabe 2 6 4" xfId="1169" xr:uid="{00000000-0005-0000-0000-0000FE0C0000}"/>
    <cellStyle name="Ausgabe 2 6 4 2" xfId="8176" xr:uid="{00000000-0005-0000-0000-0000FF0C0000}"/>
    <cellStyle name="Ausgabe 2 6 4 3" xfId="14706" xr:uid="{00000000-0005-0000-0000-0000000D0000}"/>
    <cellStyle name="Ausgabe 2 6 4 4" xfId="21191" xr:uid="{00000000-0005-0000-0000-0000010D0000}"/>
    <cellStyle name="Ausgabe 2 6 5" xfId="1859" xr:uid="{00000000-0005-0000-0000-0000020D0000}"/>
    <cellStyle name="Ausgabe 2 6 5 2" xfId="8864" xr:uid="{00000000-0005-0000-0000-0000030D0000}"/>
    <cellStyle name="Ausgabe 2 6 5 3" xfId="15394" xr:uid="{00000000-0005-0000-0000-0000040D0000}"/>
    <cellStyle name="Ausgabe 2 6 5 4" xfId="21879" xr:uid="{00000000-0005-0000-0000-0000050D0000}"/>
    <cellStyle name="Ausgabe 2 6 6" xfId="2547" xr:uid="{00000000-0005-0000-0000-0000060D0000}"/>
    <cellStyle name="Ausgabe 2 6 6 2" xfId="9552" xr:uid="{00000000-0005-0000-0000-0000070D0000}"/>
    <cellStyle name="Ausgabe 2 6 6 3" xfId="16082" xr:uid="{00000000-0005-0000-0000-0000080D0000}"/>
    <cellStyle name="Ausgabe 2 6 6 4" xfId="22567" xr:uid="{00000000-0005-0000-0000-0000090D0000}"/>
    <cellStyle name="Ausgabe 2 6 7" xfId="3237" xr:uid="{00000000-0005-0000-0000-00000A0D0000}"/>
    <cellStyle name="Ausgabe 2 6 7 2" xfId="10239" xr:uid="{00000000-0005-0000-0000-00000B0D0000}"/>
    <cellStyle name="Ausgabe 2 6 7 3" xfId="16769" xr:uid="{00000000-0005-0000-0000-00000C0D0000}"/>
    <cellStyle name="Ausgabe 2 6 7 4" xfId="23254" xr:uid="{00000000-0005-0000-0000-00000D0D0000}"/>
    <cellStyle name="Ausgabe 2 6 8" xfId="3929" xr:uid="{00000000-0005-0000-0000-00000E0D0000}"/>
    <cellStyle name="Ausgabe 2 6 8 2" xfId="10928" xr:uid="{00000000-0005-0000-0000-00000F0D0000}"/>
    <cellStyle name="Ausgabe 2 6 8 3" xfId="17458" xr:uid="{00000000-0005-0000-0000-0000100D0000}"/>
    <cellStyle name="Ausgabe 2 6 8 4" xfId="23943" xr:uid="{00000000-0005-0000-0000-0000110D0000}"/>
    <cellStyle name="Ausgabe 2 6 9" xfId="4617" xr:uid="{00000000-0005-0000-0000-0000120D0000}"/>
    <cellStyle name="Ausgabe 2 6 9 2" xfId="11611" xr:uid="{00000000-0005-0000-0000-0000130D0000}"/>
    <cellStyle name="Ausgabe 2 6 9 3" xfId="18141" xr:uid="{00000000-0005-0000-0000-0000140D0000}"/>
    <cellStyle name="Ausgabe 2 6 9 4" xfId="24626" xr:uid="{00000000-0005-0000-0000-0000150D0000}"/>
    <cellStyle name="Ausgabe 2 7" xfId="303" xr:uid="{00000000-0005-0000-0000-0000160D0000}"/>
    <cellStyle name="Ausgabe 2 7 10" xfId="4770" xr:uid="{00000000-0005-0000-0000-0000170D0000}"/>
    <cellStyle name="Ausgabe 2 7 10 2" xfId="11734" xr:uid="{00000000-0005-0000-0000-0000180D0000}"/>
    <cellStyle name="Ausgabe 2 7 10 3" xfId="18264" xr:uid="{00000000-0005-0000-0000-0000190D0000}"/>
    <cellStyle name="Ausgabe 2 7 10 4" xfId="24749" xr:uid="{00000000-0005-0000-0000-00001A0D0000}"/>
    <cellStyle name="Ausgabe 2 7 11" xfId="5736" xr:uid="{00000000-0005-0000-0000-00001B0D0000}"/>
    <cellStyle name="Ausgabe 2 7 11 2" xfId="12660" xr:uid="{00000000-0005-0000-0000-00001C0D0000}"/>
    <cellStyle name="Ausgabe 2 7 11 3" xfId="19190" xr:uid="{00000000-0005-0000-0000-00001D0D0000}"/>
    <cellStyle name="Ausgabe 2 7 11 4" xfId="25675" xr:uid="{00000000-0005-0000-0000-00001E0D0000}"/>
    <cellStyle name="Ausgabe 2 7 12" xfId="6817" xr:uid="{00000000-0005-0000-0000-00001F0D0000}"/>
    <cellStyle name="Ausgabe 2 7 12 2" xfId="13477" xr:uid="{00000000-0005-0000-0000-0000200D0000}"/>
    <cellStyle name="Ausgabe 2 7 12 3" xfId="20007" xr:uid="{00000000-0005-0000-0000-0000210D0000}"/>
    <cellStyle name="Ausgabe 2 7 12 4" xfId="26492" xr:uid="{00000000-0005-0000-0000-0000220D0000}"/>
    <cellStyle name="Ausgabe 2 7 13" xfId="7355" xr:uid="{00000000-0005-0000-0000-0000230D0000}"/>
    <cellStyle name="Ausgabe 2 7 13 2" xfId="13885" xr:uid="{00000000-0005-0000-0000-0000240D0000}"/>
    <cellStyle name="Ausgabe 2 7 13 3" xfId="20372" xr:uid="{00000000-0005-0000-0000-0000250D0000}"/>
    <cellStyle name="Ausgabe 2 7 14" xfId="7071" xr:uid="{00000000-0005-0000-0000-0000260D0000}"/>
    <cellStyle name="Ausgabe 2 7 15" xfId="7205" xr:uid="{00000000-0005-0000-0000-0000270D0000}"/>
    <cellStyle name="Ausgabe 2 7 2" xfId="476" xr:uid="{00000000-0005-0000-0000-0000280D0000}"/>
    <cellStyle name="Ausgabe 2 7 2 10" xfId="6522" xr:uid="{00000000-0005-0000-0000-0000290D0000}"/>
    <cellStyle name="Ausgabe 2 7 2 10 2" xfId="13336" xr:uid="{00000000-0005-0000-0000-00002A0D0000}"/>
    <cellStyle name="Ausgabe 2 7 2 10 3" xfId="19866" xr:uid="{00000000-0005-0000-0000-00002B0D0000}"/>
    <cellStyle name="Ausgabe 2 7 2 10 4" xfId="26351" xr:uid="{00000000-0005-0000-0000-00002C0D0000}"/>
    <cellStyle name="Ausgabe 2 7 2 11" xfId="7488" xr:uid="{00000000-0005-0000-0000-00002D0D0000}"/>
    <cellStyle name="Ausgabe 2 7 2 11 2" xfId="14018" xr:uid="{00000000-0005-0000-0000-00002E0D0000}"/>
    <cellStyle name="Ausgabe 2 7 2 11 3" xfId="20503" xr:uid="{00000000-0005-0000-0000-00002F0D0000}"/>
    <cellStyle name="Ausgabe 2 7 2 12" xfId="6746" xr:uid="{00000000-0005-0000-0000-0000300D0000}"/>
    <cellStyle name="Ausgabe 2 7 2 13" xfId="7099" xr:uid="{00000000-0005-0000-0000-0000310D0000}"/>
    <cellStyle name="Ausgabe 2 7 2 14" xfId="20114" xr:uid="{00000000-0005-0000-0000-0000320D0000}"/>
    <cellStyle name="Ausgabe 2 7 2 2" xfId="711" xr:uid="{00000000-0005-0000-0000-0000330D0000}"/>
    <cellStyle name="Ausgabe 2 7 2 2 10" xfId="6422" xr:uid="{00000000-0005-0000-0000-0000340D0000}"/>
    <cellStyle name="Ausgabe 2 7 2 2 10 2" xfId="13297" xr:uid="{00000000-0005-0000-0000-0000350D0000}"/>
    <cellStyle name="Ausgabe 2 7 2 2 10 3" xfId="19827" xr:uid="{00000000-0005-0000-0000-0000360D0000}"/>
    <cellStyle name="Ausgabe 2 7 2 2 10 4" xfId="26312" xr:uid="{00000000-0005-0000-0000-0000370D0000}"/>
    <cellStyle name="Ausgabe 2 7 2 2 11" xfId="7723" xr:uid="{00000000-0005-0000-0000-0000380D0000}"/>
    <cellStyle name="Ausgabe 2 7 2 2 11 2" xfId="14253" xr:uid="{00000000-0005-0000-0000-0000390D0000}"/>
    <cellStyle name="Ausgabe 2 7 2 2 11 3" xfId="20738" xr:uid="{00000000-0005-0000-0000-00003A0D0000}"/>
    <cellStyle name="Ausgabe 2 7 2 2 12" xfId="13581" xr:uid="{00000000-0005-0000-0000-00003B0D0000}"/>
    <cellStyle name="Ausgabe 2 7 2 2 13" xfId="20226" xr:uid="{00000000-0005-0000-0000-00003C0D0000}"/>
    <cellStyle name="Ausgabe 2 7 2 2 2" xfId="1589" xr:uid="{00000000-0005-0000-0000-00003D0D0000}"/>
    <cellStyle name="Ausgabe 2 7 2 2 2 2" xfId="8594" xr:uid="{00000000-0005-0000-0000-00003E0D0000}"/>
    <cellStyle name="Ausgabe 2 7 2 2 2 3" xfId="15124" xr:uid="{00000000-0005-0000-0000-00003F0D0000}"/>
    <cellStyle name="Ausgabe 2 7 2 2 2 4" xfId="21609" xr:uid="{00000000-0005-0000-0000-0000400D0000}"/>
    <cellStyle name="Ausgabe 2 7 2 2 3" xfId="2279" xr:uid="{00000000-0005-0000-0000-0000410D0000}"/>
    <cellStyle name="Ausgabe 2 7 2 2 3 2" xfId="9284" xr:uid="{00000000-0005-0000-0000-0000420D0000}"/>
    <cellStyle name="Ausgabe 2 7 2 2 3 3" xfId="15814" xr:uid="{00000000-0005-0000-0000-0000430D0000}"/>
    <cellStyle name="Ausgabe 2 7 2 2 3 4" xfId="22299" xr:uid="{00000000-0005-0000-0000-0000440D0000}"/>
    <cellStyle name="Ausgabe 2 7 2 2 4" xfId="2969" xr:uid="{00000000-0005-0000-0000-0000450D0000}"/>
    <cellStyle name="Ausgabe 2 7 2 2 4 2" xfId="9971" xr:uid="{00000000-0005-0000-0000-0000460D0000}"/>
    <cellStyle name="Ausgabe 2 7 2 2 4 3" xfId="16501" xr:uid="{00000000-0005-0000-0000-0000470D0000}"/>
    <cellStyle name="Ausgabe 2 7 2 2 4 4" xfId="22986" xr:uid="{00000000-0005-0000-0000-0000480D0000}"/>
    <cellStyle name="Ausgabe 2 7 2 2 5" xfId="3659" xr:uid="{00000000-0005-0000-0000-0000490D0000}"/>
    <cellStyle name="Ausgabe 2 7 2 2 5 2" xfId="10658" xr:uid="{00000000-0005-0000-0000-00004A0D0000}"/>
    <cellStyle name="Ausgabe 2 7 2 2 5 3" xfId="17188" xr:uid="{00000000-0005-0000-0000-00004B0D0000}"/>
    <cellStyle name="Ausgabe 2 7 2 2 5 4" xfId="23673" xr:uid="{00000000-0005-0000-0000-00004C0D0000}"/>
    <cellStyle name="Ausgabe 2 7 2 2 6" xfId="4349" xr:uid="{00000000-0005-0000-0000-00004D0D0000}"/>
    <cellStyle name="Ausgabe 2 7 2 2 6 2" xfId="11343" xr:uid="{00000000-0005-0000-0000-00004E0D0000}"/>
    <cellStyle name="Ausgabe 2 7 2 2 6 3" xfId="17873" xr:uid="{00000000-0005-0000-0000-00004F0D0000}"/>
    <cellStyle name="Ausgabe 2 7 2 2 6 4" xfId="24358" xr:uid="{00000000-0005-0000-0000-0000500D0000}"/>
    <cellStyle name="Ausgabe 2 7 2 2 7" xfId="5002" xr:uid="{00000000-0005-0000-0000-0000510D0000}"/>
    <cellStyle name="Ausgabe 2 7 2 2 7 2" xfId="11926" xr:uid="{00000000-0005-0000-0000-0000520D0000}"/>
    <cellStyle name="Ausgabe 2 7 2 2 7 3" xfId="18456" xr:uid="{00000000-0005-0000-0000-0000530D0000}"/>
    <cellStyle name="Ausgabe 2 7 2 2 7 4" xfId="24941" xr:uid="{00000000-0005-0000-0000-0000540D0000}"/>
    <cellStyle name="Ausgabe 2 7 2 2 8" xfId="5460" xr:uid="{00000000-0005-0000-0000-0000550D0000}"/>
    <cellStyle name="Ausgabe 2 7 2 2 8 2" xfId="12384" xr:uid="{00000000-0005-0000-0000-0000560D0000}"/>
    <cellStyle name="Ausgabe 2 7 2 2 8 3" xfId="18914" xr:uid="{00000000-0005-0000-0000-0000570D0000}"/>
    <cellStyle name="Ausgabe 2 7 2 2 8 4" xfId="25399" xr:uid="{00000000-0005-0000-0000-0000580D0000}"/>
    <cellStyle name="Ausgabe 2 7 2 2 9" xfId="6142" xr:uid="{00000000-0005-0000-0000-0000590D0000}"/>
    <cellStyle name="Ausgabe 2 7 2 2 9 2" xfId="13038" xr:uid="{00000000-0005-0000-0000-00005A0D0000}"/>
    <cellStyle name="Ausgabe 2 7 2 2 9 3" xfId="19568" xr:uid="{00000000-0005-0000-0000-00005B0D0000}"/>
    <cellStyle name="Ausgabe 2 7 2 2 9 4" xfId="26053" xr:uid="{00000000-0005-0000-0000-00005C0D0000}"/>
    <cellStyle name="Ausgabe 2 7 2 3" xfId="1354" xr:uid="{00000000-0005-0000-0000-00005D0D0000}"/>
    <cellStyle name="Ausgabe 2 7 2 3 2" xfId="8359" xr:uid="{00000000-0005-0000-0000-00005E0D0000}"/>
    <cellStyle name="Ausgabe 2 7 2 3 3" xfId="14889" xr:uid="{00000000-0005-0000-0000-00005F0D0000}"/>
    <cellStyle name="Ausgabe 2 7 2 3 4" xfId="21374" xr:uid="{00000000-0005-0000-0000-0000600D0000}"/>
    <cellStyle name="Ausgabe 2 7 2 4" xfId="2044" xr:uid="{00000000-0005-0000-0000-0000610D0000}"/>
    <cellStyle name="Ausgabe 2 7 2 4 2" xfId="9049" xr:uid="{00000000-0005-0000-0000-0000620D0000}"/>
    <cellStyle name="Ausgabe 2 7 2 4 3" xfId="15579" xr:uid="{00000000-0005-0000-0000-0000630D0000}"/>
    <cellStyle name="Ausgabe 2 7 2 4 4" xfId="22064" xr:uid="{00000000-0005-0000-0000-0000640D0000}"/>
    <cellStyle name="Ausgabe 2 7 2 5" xfId="2734" xr:uid="{00000000-0005-0000-0000-0000650D0000}"/>
    <cellStyle name="Ausgabe 2 7 2 5 2" xfId="9736" xr:uid="{00000000-0005-0000-0000-0000660D0000}"/>
    <cellStyle name="Ausgabe 2 7 2 5 3" xfId="16266" xr:uid="{00000000-0005-0000-0000-0000670D0000}"/>
    <cellStyle name="Ausgabe 2 7 2 5 4" xfId="22751" xr:uid="{00000000-0005-0000-0000-0000680D0000}"/>
    <cellStyle name="Ausgabe 2 7 2 6" xfId="3424" xr:uid="{00000000-0005-0000-0000-0000690D0000}"/>
    <cellStyle name="Ausgabe 2 7 2 6 2" xfId="10423" xr:uid="{00000000-0005-0000-0000-00006A0D0000}"/>
    <cellStyle name="Ausgabe 2 7 2 6 3" xfId="16953" xr:uid="{00000000-0005-0000-0000-00006B0D0000}"/>
    <cellStyle name="Ausgabe 2 7 2 6 4" xfId="23438" xr:uid="{00000000-0005-0000-0000-00006C0D0000}"/>
    <cellStyle name="Ausgabe 2 7 2 7" xfId="4114" xr:uid="{00000000-0005-0000-0000-00006D0D0000}"/>
    <cellStyle name="Ausgabe 2 7 2 7 2" xfId="11108" xr:uid="{00000000-0005-0000-0000-00006E0D0000}"/>
    <cellStyle name="Ausgabe 2 7 2 7 3" xfId="17638" xr:uid="{00000000-0005-0000-0000-00006F0D0000}"/>
    <cellStyle name="Ausgabe 2 7 2 7 4" xfId="24123" xr:uid="{00000000-0005-0000-0000-0000700D0000}"/>
    <cellStyle name="Ausgabe 2 7 2 8" xfId="1045" xr:uid="{00000000-0005-0000-0000-0000710D0000}"/>
    <cellStyle name="Ausgabe 2 7 2 8 2" xfId="8052" xr:uid="{00000000-0005-0000-0000-0000720D0000}"/>
    <cellStyle name="Ausgabe 2 7 2 8 3" xfId="14582" xr:uid="{00000000-0005-0000-0000-0000730D0000}"/>
    <cellStyle name="Ausgabe 2 7 2 8 4" xfId="21067" xr:uid="{00000000-0005-0000-0000-0000740D0000}"/>
    <cellStyle name="Ausgabe 2 7 2 9" xfId="5907" xr:uid="{00000000-0005-0000-0000-0000750D0000}"/>
    <cellStyle name="Ausgabe 2 7 2 9 2" xfId="12803" xr:uid="{00000000-0005-0000-0000-0000760D0000}"/>
    <cellStyle name="Ausgabe 2 7 2 9 3" xfId="19333" xr:uid="{00000000-0005-0000-0000-0000770D0000}"/>
    <cellStyle name="Ausgabe 2 7 2 9 4" xfId="25818" xr:uid="{00000000-0005-0000-0000-0000780D0000}"/>
    <cellStyle name="Ausgabe 2 7 3" xfId="512" xr:uid="{00000000-0005-0000-0000-0000790D0000}"/>
    <cellStyle name="Ausgabe 2 7 3 10" xfId="6402" xr:uid="{00000000-0005-0000-0000-00007A0D0000}"/>
    <cellStyle name="Ausgabe 2 7 3 10 2" xfId="13291" xr:uid="{00000000-0005-0000-0000-00007B0D0000}"/>
    <cellStyle name="Ausgabe 2 7 3 10 3" xfId="19821" xr:uid="{00000000-0005-0000-0000-00007C0D0000}"/>
    <cellStyle name="Ausgabe 2 7 3 10 4" xfId="26306" xr:uid="{00000000-0005-0000-0000-00007D0D0000}"/>
    <cellStyle name="Ausgabe 2 7 3 11" xfId="7524" xr:uid="{00000000-0005-0000-0000-00007E0D0000}"/>
    <cellStyle name="Ausgabe 2 7 3 11 2" xfId="14054" xr:uid="{00000000-0005-0000-0000-00007F0D0000}"/>
    <cellStyle name="Ausgabe 2 7 3 11 3" xfId="20539" xr:uid="{00000000-0005-0000-0000-0000800D0000}"/>
    <cellStyle name="Ausgabe 2 7 3 12" xfId="6843" xr:uid="{00000000-0005-0000-0000-0000810D0000}"/>
    <cellStyle name="Ausgabe 2 7 3 13" xfId="7106" xr:uid="{00000000-0005-0000-0000-0000820D0000}"/>
    <cellStyle name="Ausgabe 2 7 3 14" xfId="20153" xr:uid="{00000000-0005-0000-0000-0000830D0000}"/>
    <cellStyle name="Ausgabe 2 7 3 2" xfId="742" xr:uid="{00000000-0005-0000-0000-0000840D0000}"/>
    <cellStyle name="Ausgabe 2 7 3 2 10" xfId="6448" xr:uid="{00000000-0005-0000-0000-0000850D0000}"/>
    <cellStyle name="Ausgabe 2 7 3 2 10 2" xfId="13304" xr:uid="{00000000-0005-0000-0000-0000860D0000}"/>
    <cellStyle name="Ausgabe 2 7 3 2 10 3" xfId="19834" xr:uid="{00000000-0005-0000-0000-0000870D0000}"/>
    <cellStyle name="Ausgabe 2 7 3 2 10 4" xfId="26319" xr:uid="{00000000-0005-0000-0000-0000880D0000}"/>
    <cellStyle name="Ausgabe 2 7 3 2 11" xfId="7754" xr:uid="{00000000-0005-0000-0000-0000890D0000}"/>
    <cellStyle name="Ausgabe 2 7 3 2 11 2" xfId="14284" xr:uid="{00000000-0005-0000-0000-00008A0D0000}"/>
    <cellStyle name="Ausgabe 2 7 3 2 11 3" xfId="20769" xr:uid="{00000000-0005-0000-0000-00008B0D0000}"/>
    <cellStyle name="Ausgabe 2 7 3 2 12" xfId="13612" xr:uid="{00000000-0005-0000-0000-00008C0D0000}"/>
    <cellStyle name="Ausgabe 2 7 3 2 13" xfId="20257" xr:uid="{00000000-0005-0000-0000-00008D0D0000}"/>
    <cellStyle name="Ausgabe 2 7 3 2 2" xfId="1620" xr:uid="{00000000-0005-0000-0000-00008E0D0000}"/>
    <cellStyle name="Ausgabe 2 7 3 2 2 2" xfId="8625" xr:uid="{00000000-0005-0000-0000-00008F0D0000}"/>
    <cellStyle name="Ausgabe 2 7 3 2 2 3" xfId="15155" xr:uid="{00000000-0005-0000-0000-0000900D0000}"/>
    <cellStyle name="Ausgabe 2 7 3 2 2 4" xfId="21640" xr:uid="{00000000-0005-0000-0000-0000910D0000}"/>
    <cellStyle name="Ausgabe 2 7 3 2 3" xfId="2310" xr:uid="{00000000-0005-0000-0000-0000920D0000}"/>
    <cellStyle name="Ausgabe 2 7 3 2 3 2" xfId="9315" xr:uid="{00000000-0005-0000-0000-0000930D0000}"/>
    <cellStyle name="Ausgabe 2 7 3 2 3 3" xfId="15845" xr:uid="{00000000-0005-0000-0000-0000940D0000}"/>
    <cellStyle name="Ausgabe 2 7 3 2 3 4" xfId="22330" xr:uid="{00000000-0005-0000-0000-0000950D0000}"/>
    <cellStyle name="Ausgabe 2 7 3 2 4" xfId="3000" xr:uid="{00000000-0005-0000-0000-0000960D0000}"/>
    <cellStyle name="Ausgabe 2 7 3 2 4 2" xfId="10002" xr:uid="{00000000-0005-0000-0000-0000970D0000}"/>
    <cellStyle name="Ausgabe 2 7 3 2 4 3" xfId="16532" xr:uid="{00000000-0005-0000-0000-0000980D0000}"/>
    <cellStyle name="Ausgabe 2 7 3 2 4 4" xfId="23017" xr:uid="{00000000-0005-0000-0000-0000990D0000}"/>
    <cellStyle name="Ausgabe 2 7 3 2 5" xfId="3690" xr:uid="{00000000-0005-0000-0000-00009A0D0000}"/>
    <cellStyle name="Ausgabe 2 7 3 2 5 2" xfId="10689" xr:uid="{00000000-0005-0000-0000-00009B0D0000}"/>
    <cellStyle name="Ausgabe 2 7 3 2 5 3" xfId="17219" xr:uid="{00000000-0005-0000-0000-00009C0D0000}"/>
    <cellStyle name="Ausgabe 2 7 3 2 5 4" xfId="23704" xr:uid="{00000000-0005-0000-0000-00009D0D0000}"/>
    <cellStyle name="Ausgabe 2 7 3 2 6" xfId="4380" xr:uid="{00000000-0005-0000-0000-00009E0D0000}"/>
    <cellStyle name="Ausgabe 2 7 3 2 6 2" xfId="11374" xr:uid="{00000000-0005-0000-0000-00009F0D0000}"/>
    <cellStyle name="Ausgabe 2 7 3 2 6 3" xfId="17904" xr:uid="{00000000-0005-0000-0000-0000A00D0000}"/>
    <cellStyle name="Ausgabe 2 7 3 2 6 4" xfId="24389" xr:uid="{00000000-0005-0000-0000-0000A10D0000}"/>
    <cellStyle name="Ausgabe 2 7 3 2 7" xfId="5033" xr:uid="{00000000-0005-0000-0000-0000A20D0000}"/>
    <cellStyle name="Ausgabe 2 7 3 2 7 2" xfId="11957" xr:uid="{00000000-0005-0000-0000-0000A30D0000}"/>
    <cellStyle name="Ausgabe 2 7 3 2 7 3" xfId="18487" xr:uid="{00000000-0005-0000-0000-0000A40D0000}"/>
    <cellStyle name="Ausgabe 2 7 3 2 7 4" xfId="24972" xr:uid="{00000000-0005-0000-0000-0000A50D0000}"/>
    <cellStyle name="Ausgabe 2 7 3 2 8" xfId="5491" xr:uid="{00000000-0005-0000-0000-0000A60D0000}"/>
    <cellStyle name="Ausgabe 2 7 3 2 8 2" xfId="12415" xr:uid="{00000000-0005-0000-0000-0000A70D0000}"/>
    <cellStyle name="Ausgabe 2 7 3 2 8 3" xfId="18945" xr:uid="{00000000-0005-0000-0000-0000A80D0000}"/>
    <cellStyle name="Ausgabe 2 7 3 2 8 4" xfId="25430" xr:uid="{00000000-0005-0000-0000-0000A90D0000}"/>
    <cellStyle name="Ausgabe 2 7 3 2 9" xfId="6173" xr:uid="{00000000-0005-0000-0000-0000AA0D0000}"/>
    <cellStyle name="Ausgabe 2 7 3 2 9 2" xfId="13069" xr:uid="{00000000-0005-0000-0000-0000AB0D0000}"/>
    <cellStyle name="Ausgabe 2 7 3 2 9 3" xfId="19599" xr:uid="{00000000-0005-0000-0000-0000AC0D0000}"/>
    <cellStyle name="Ausgabe 2 7 3 2 9 4" xfId="26084" xr:uid="{00000000-0005-0000-0000-0000AD0D0000}"/>
    <cellStyle name="Ausgabe 2 7 3 3" xfId="1390" xr:uid="{00000000-0005-0000-0000-0000AE0D0000}"/>
    <cellStyle name="Ausgabe 2 7 3 3 2" xfId="8395" xr:uid="{00000000-0005-0000-0000-0000AF0D0000}"/>
    <cellStyle name="Ausgabe 2 7 3 3 3" xfId="14925" xr:uid="{00000000-0005-0000-0000-0000B00D0000}"/>
    <cellStyle name="Ausgabe 2 7 3 3 4" xfId="21410" xr:uid="{00000000-0005-0000-0000-0000B10D0000}"/>
    <cellStyle name="Ausgabe 2 7 3 4" xfId="2080" xr:uid="{00000000-0005-0000-0000-0000B20D0000}"/>
    <cellStyle name="Ausgabe 2 7 3 4 2" xfId="9085" xr:uid="{00000000-0005-0000-0000-0000B30D0000}"/>
    <cellStyle name="Ausgabe 2 7 3 4 3" xfId="15615" xr:uid="{00000000-0005-0000-0000-0000B40D0000}"/>
    <cellStyle name="Ausgabe 2 7 3 4 4" xfId="22100" xr:uid="{00000000-0005-0000-0000-0000B50D0000}"/>
    <cellStyle name="Ausgabe 2 7 3 5" xfId="2770" xr:uid="{00000000-0005-0000-0000-0000B60D0000}"/>
    <cellStyle name="Ausgabe 2 7 3 5 2" xfId="9772" xr:uid="{00000000-0005-0000-0000-0000B70D0000}"/>
    <cellStyle name="Ausgabe 2 7 3 5 3" xfId="16302" xr:uid="{00000000-0005-0000-0000-0000B80D0000}"/>
    <cellStyle name="Ausgabe 2 7 3 5 4" xfId="22787" xr:uid="{00000000-0005-0000-0000-0000B90D0000}"/>
    <cellStyle name="Ausgabe 2 7 3 6" xfId="3460" xr:uid="{00000000-0005-0000-0000-0000BA0D0000}"/>
    <cellStyle name="Ausgabe 2 7 3 6 2" xfId="10459" xr:uid="{00000000-0005-0000-0000-0000BB0D0000}"/>
    <cellStyle name="Ausgabe 2 7 3 6 3" xfId="16989" xr:uid="{00000000-0005-0000-0000-0000BC0D0000}"/>
    <cellStyle name="Ausgabe 2 7 3 6 4" xfId="23474" xr:uid="{00000000-0005-0000-0000-0000BD0D0000}"/>
    <cellStyle name="Ausgabe 2 7 3 7" xfId="4150" xr:uid="{00000000-0005-0000-0000-0000BE0D0000}"/>
    <cellStyle name="Ausgabe 2 7 3 7 2" xfId="11144" xr:uid="{00000000-0005-0000-0000-0000BF0D0000}"/>
    <cellStyle name="Ausgabe 2 7 3 7 3" xfId="17674" xr:uid="{00000000-0005-0000-0000-0000C00D0000}"/>
    <cellStyle name="Ausgabe 2 7 3 7 4" xfId="24159" xr:uid="{00000000-0005-0000-0000-0000C10D0000}"/>
    <cellStyle name="Ausgabe 2 7 3 8" xfId="5261" xr:uid="{00000000-0005-0000-0000-0000C20D0000}"/>
    <cellStyle name="Ausgabe 2 7 3 8 2" xfId="12185" xr:uid="{00000000-0005-0000-0000-0000C30D0000}"/>
    <cellStyle name="Ausgabe 2 7 3 8 3" xfId="18715" xr:uid="{00000000-0005-0000-0000-0000C40D0000}"/>
    <cellStyle name="Ausgabe 2 7 3 8 4" xfId="25200" xr:uid="{00000000-0005-0000-0000-0000C50D0000}"/>
    <cellStyle name="Ausgabe 2 7 3 9" xfId="5943" xr:uid="{00000000-0005-0000-0000-0000C60D0000}"/>
    <cellStyle name="Ausgabe 2 7 3 9 2" xfId="12839" xr:uid="{00000000-0005-0000-0000-0000C70D0000}"/>
    <cellStyle name="Ausgabe 2 7 3 9 3" xfId="19369" xr:uid="{00000000-0005-0000-0000-0000C80D0000}"/>
    <cellStyle name="Ausgabe 2 7 3 9 4" xfId="25854" xr:uid="{00000000-0005-0000-0000-0000C90D0000}"/>
    <cellStyle name="Ausgabe 2 7 4" xfId="1175" xr:uid="{00000000-0005-0000-0000-0000CA0D0000}"/>
    <cellStyle name="Ausgabe 2 7 4 2" xfId="8182" xr:uid="{00000000-0005-0000-0000-0000CB0D0000}"/>
    <cellStyle name="Ausgabe 2 7 4 3" xfId="14712" xr:uid="{00000000-0005-0000-0000-0000CC0D0000}"/>
    <cellStyle name="Ausgabe 2 7 4 4" xfId="21197" xr:uid="{00000000-0005-0000-0000-0000CD0D0000}"/>
    <cellStyle name="Ausgabe 2 7 5" xfId="1865" xr:uid="{00000000-0005-0000-0000-0000CE0D0000}"/>
    <cellStyle name="Ausgabe 2 7 5 2" xfId="8870" xr:uid="{00000000-0005-0000-0000-0000CF0D0000}"/>
    <cellStyle name="Ausgabe 2 7 5 3" xfId="15400" xr:uid="{00000000-0005-0000-0000-0000D00D0000}"/>
    <cellStyle name="Ausgabe 2 7 5 4" xfId="21885" xr:uid="{00000000-0005-0000-0000-0000D10D0000}"/>
    <cellStyle name="Ausgabe 2 7 6" xfId="2553" xr:uid="{00000000-0005-0000-0000-0000D20D0000}"/>
    <cellStyle name="Ausgabe 2 7 6 2" xfId="9558" xr:uid="{00000000-0005-0000-0000-0000D30D0000}"/>
    <cellStyle name="Ausgabe 2 7 6 3" xfId="16088" xr:uid="{00000000-0005-0000-0000-0000D40D0000}"/>
    <cellStyle name="Ausgabe 2 7 6 4" xfId="22573" xr:uid="{00000000-0005-0000-0000-0000D50D0000}"/>
    <cellStyle name="Ausgabe 2 7 7" xfId="3243" xr:uid="{00000000-0005-0000-0000-0000D60D0000}"/>
    <cellStyle name="Ausgabe 2 7 7 2" xfId="10245" xr:uid="{00000000-0005-0000-0000-0000D70D0000}"/>
    <cellStyle name="Ausgabe 2 7 7 3" xfId="16775" xr:uid="{00000000-0005-0000-0000-0000D80D0000}"/>
    <cellStyle name="Ausgabe 2 7 7 4" xfId="23260" xr:uid="{00000000-0005-0000-0000-0000D90D0000}"/>
    <cellStyle name="Ausgabe 2 7 8" xfId="3935" xr:uid="{00000000-0005-0000-0000-0000DA0D0000}"/>
    <cellStyle name="Ausgabe 2 7 8 2" xfId="10934" xr:uid="{00000000-0005-0000-0000-0000DB0D0000}"/>
    <cellStyle name="Ausgabe 2 7 8 3" xfId="17464" xr:uid="{00000000-0005-0000-0000-0000DC0D0000}"/>
    <cellStyle name="Ausgabe 2 7 8 4" xfId="23949" xr:uid="{00000000-0005-0000-0000-0000DD0D0000}"/>
    <cellStyle name="Ausgabe 2 7 9" xfId="4623" xr:uid="{00000000-0005-0000-0000-0000DE0D0000}"/>
    <cellStyle name="Ausgabe 2 7 9 2" xfId="11617" xr:uid="{00000000-0005-0000-0000-0000DF0D0000}"/>
    <cellStyle name="Ausgabe 2 7 9 3" xfId="18147" xr:uid="{00000000-0005-0000-0000-0000E00D0000}"/>
    <cellStyle name="Ausgabe 2 7 9 4" xfId="24632" xr:uid="{00000000-0005-0000-0000-0000E10D0000}"/>
    <cellStyle name="Ausgabe 2 8" xfId="241" xr:uid="{00000000-0005-0000-0000-0000E20D0000}"/>
    <cellStyle name="Ausgabe 2 8 10" xfId="4749" xr:uid="{00000000-0005-0000-0000-0000E30D0000}"/>
    <cellStyle name="Ausgabe 2 8 10 2" xfId="11713" xr:uid="{00000000-0005-0000-0000-0000E40D0000}"/>
    <cellStyle name="Ausgabe 2 8 10 3" xfId="18243" xr:uid="{00000000-0005-0000-0000-0000E50D0000}"/>
    <cellStyle name="Ausgabe 2 8 10 4" xfId="24728" xr:uid="{00000000-0005-0000-0000-0000E60D0000}"/>
    <cellStyle name="Ausgabe 2 8 11" xfId="4726" xr:uid="{00000000-0005-0000-0000-0000E70D0000}"/>
    <cellStyle name="Ausgabe 2 8 11 2" xfId="11695" xr:uid="{00000000-0005-0000-0000-0000E80D0000}"/>
    <cellStyle name="Ausgabe 2 8 11 3" xfId="18225" xr:uid="{00000000-0005-0000-0000-0000E90D0000}"/>
    <cellStyle name="Ausgabe 2 8 11 4" xfId="24710" xr:uid="{00000000-0005-0000-0000-0000EA0D0000}"/>
    <cellStyle name="Ausgabe 2 8 12" xfId="6494" xr:uid="{00000000-0005-0000-0000-0000EB0D0000}"/>
    <cellStyle name="Ausgabe 2 8 12 2" xfId="13321" xr:uid="{00000000-0005-0000-0000-0000EC0D0000}"/>
    <cellStyle name="Ausgabe 2 8 12 3" xfId="19851" xr:uid="{00000000-0005-0000-0000-0000ED0D0000}"/>
    <cellStyle name="Ausgabe 2 8 12 4" xfId="26336" xr:uid="{00000000-0005-0000-0000-0000EE0D0000}"/>
    <cellStyle name="Ausgabe 2 8 13" xfId="6472" xr:uid="{00000000-0005-0000-0000-0000EF0D0000}"/>
    <cellStyle name="Ausgabe 2 8 13 2" xfId="4806" xr:uid="{00000000-0005-0000-0000-0000F00D0000}"/>
    <cellStyle name="Ausgabe 2 8 13 3" xfId="20175" xr:uid="{00000000-0005-0000-0000-0000F10D0000}"/>
    <cellStyle name="Ausgabe 2 8 14" xfId="6548" xr:uid="{00000000-0005-0000-0000-0000F20D0000}"/>
    <cellStyle name="Ausgabe 2 8 15" xfId="4892" xr:uid="{00000000-0005-0000-0000-0000F30D0000}"/>
    <cellStyle name="Ausgabe 2 8 2" xfId="475" xr:uid="{00000000-0005-0000-0000-0000F40D0000}"/>
    <cellStyle name="Ausgabe 2 8 2 10" xfId="6882" xr:uid="{00000000-0005-0000-0000-0000F50D0000}"/>
    <cellStyle name="Ausgabe 2 8 2 10 2" xfId="13502" xr:uid="{00000000-0005-0000-0000-0000F60D0000}"/>
    <cellStyle name="Ausgabe 2 8 2 10 3" xfId="20032" xr:uid="{00000000-0005-0000-0000-0000F70D0000}"/>
    <cellStyle name="Ausgabe 2 8 2 10 4" xfId="26517" xr:uid="{00000000-0005-0000-0000-0000F80D0000}"/>
    <cellStyle name="Ausgabe 2 8 2 11" xfId="7487" xr:uid="{00000000-0005-0000-0000-0000F90D0000}"/>
    <cellStyle name="Ausgabe 2 8 2 11 2" xfId="14017" xr:uid="{00000000-0005-0000-0000-0000FA0D0000}"/>
    <cellStyle name="Ausgabe 2 8 2 11 3" xfId="20502" xr:uid="{00000000-0005-0000-0000-0000FB0D0000}"/>
    <cellStyle name="Ausgabe 2 8 2 12" xfId="6989" xr:uid="{00000000-0005-0000-0000-0000FC0D0000}"/>
    <cellStyle name="Ausgabe 2 8 2 13" xfId="7274" xr:uid="{00000000-0005-0000-0000-0000FD0D0000}"/>
    <cellStyle name="Ausgabe 2 8 2 14" xfId="20113" xr:uid="{00000000-0005-0000-0000-0000FE0D0000}"/>
    <cellStyle name="Ausgabe 2 8 2 2" xfId="710" xr:uid="{00000000-0005-0000-0000-0000FF0D0000}"/>
    <cellStyle name="Ausgabe 2 8 2 2 10" xfId="6557" xr:uid="{00000000-0005-0000-0000-0000000E0000}"/>
    <cellStyle name="Ausgabe 2 8 2 2 10 2" xfId="13357" xr:uid="{00000000-0005-0000-0000-0000010E0000}"/>
    <cellStyle name="Ausgabe 2 8 2 2 10 3" xfId="19887" xr:uid="{00000000-0005-0000-0000-0000020E0000}"/>
    <cellStyle name="Ausgabe 2 8 2 2 10 4" xfId="26372" xr:uid="{00000000-0005-0000-0000-0000030E0000}"/>
    <cellStyle name="Ausgabe 2 8 2 2 11" xfId="7722" xr:uid="{00000000-0005-0000-0000-0000040E0000}"/>
    <cellStyle name="Ausgabe 2 8 2 2 11 2" xfId="14252" xr:uid="{00000000-0005-0000-0000-0000050E0000}"/>
    <cellStyle name="Ausgabe 2 8 2 2 11 3" xfId="20737" xr:uid="{00000000-0005-0000-0000-0000060E0000}"/>
    <cellStyle name="Ausgabe 2 8 2 2 12" xfId="13580" xr:uid="{00000000-0005-0000-0000-0000070E0000}"/>
    <cellStyle name="Ausgabe 2 8 2 2 13" xfId="20225" xr:uid="{00000000-0005-0000-0000-0000080E0000}"/>
    <cellStyle name="Ausgabe 2 8 2 2 2" xfId="1588" xr:uid="{00000000-0005-0000-0000-0000090E0000}"/>
    <cellStyle name="Ausgabe 2 8 2 2 2 2" xfId="8593" xr:uid="{00000000-0005-0000-0000-00000A0E0000}"/>
    <cellStyle name="Ausgabe 2 8 2 2 2 3" xfId="15123" xr:uid="{00000000-0005-0000-0000-00000B0E0000}"/>
    <cellStyle name="Ausgabe 2 8 2 2 2 4" xfId="21608" xr:uid="{00000000-0005-0000-0000-00000C0E0000}"/>
    <cellStyle name="Ausgabe 2 8 2 2 3" xfId="2278" xr:uid="{00000000-0005-0000-0000-00000D0E0000}"/>
    <cellStyle name="Ausgabe 2 8 2 2 3 2" xfId="9283" xr:uid="{00000000-0005-0000-0000-00000E0E0000}"/>
    <cellStyle name="Ausgabe 2 8 2 2 3 3" xfId="15813" xr:uid="{00000000-0005-0000-0000-00000F0E0000}"/>
    <cellStyle name="Ausgabe 2 8 2 2 3 4" xfId="22298" xr:uid="{00000000-0005-0000-0000-0000100E0000}"/>
    <cellStyle name="Ausgabe 2 8 2 2 4" xfId="2968" xr:uid="{00000000-0005-0000-0000-0000110E0000}"/>
    <cellStyle name="Ausgabe 2 8 2 2 4 2" xfId="9970" xr:uid="{00000000-0005-0000-0000-0000120E0000}"/>
    <cellStyle name="Ausgabe 2 8 2 2 4 3" xfId="16500" xr:uid="{00000000-0005-0000-0000-0000130E0000}"/>
    <cellStyle name="Ausgabe 2 8 2 2 4 4" xfId="22985" xr:uid="{00000000-0005-0000-0000-0000140E0000}"/>
    <cellStyle name="Ausgabe 2 8 2 2 5" xfId="3658" xr:uid="{00000000-0005-0000-0000-0000150E0000}"/>
    <cellStyle name="Ausgabe 2 8 2 2 5 2" xfId="10657" xr:uid="{00000000-0005-0000-0000-0000160E0000}"/>
    <cellStyle name="Ausgabe 2 8 2 2 5 3" xfId="17187" xr:uid="{00000000-0005-0000-0000-0000170E0000}"/>
    <cellStyle name="Ausgabe 2 8 2 2 5 4" xfId="23672" xr:uid="{00000000-0005-0000-0000-0000180E0000}"/>
    <cellStyle name="Ausgabe 2 8 2 2 6" xfId="4348" xr:uid="{00000000-0005-0000-0000-0000190E0000}"/>
    <cellStyle name="Ausgabe 2 8 2 2 6 2" xfId="11342" xr:uid="{00000000-0005-0000-0000-00001A0E0000}"/>
    <cellStyle name="Ausgabe 2 8 2 2 6 3" xfId="17872" xr:uid="{00000000-0005-0000-0000-00001B0E0000}"/>
    <cellStyle name="Ausgabe 2 8 2 2 6 4" xfId="24357" xr:uid="{00000000-0005-0000-0000-00001C0E0000}"/>
    <cellStyle name="Ausgabe 2 8 2 2 7" xfId="5001" xr:uid="{00000000-0005-0000-0000-00001D0E0000}"/>
    <cellStyle name="Ausgabe 2 8 2 2 7 2" xfId="11925" xr:uid="{00000000-0005-0000-0000-00001E0E0000}"/>
    <cellStyle name="Ausgabe 2 8 2 2 7 3" xfId="18455" xr:uid="{00000000-0005-0000-0000-00001F0E0000}"/>
    <cellStyle name="Ausgabe 2 8 2 2 7 4" xfId="24940" xr:uid="{00000000-0005-0000-0000-0000200E0000}"/>
    <cellStyle name="Ausgabe 2 8 2 2 8" xfId="5459" xr:uid="{00000000-0005-0000-0000-0000210E0000}"/>
    <cellStyle name="Ausgabe 2 8 2 2 8 2" xfId="12383" xr:uid="{00000000-0005-0000-0000-0000220E0000}"/>
    <cellStyle name="Ausgabe 2 8 2 2 8 3" xfId="18913" xr:uid="{00000000-0005-0000-0000-0000230E0000}"/>
    <cellStyle name="Ausgabe 2 8 2 2 8 4" xfId="25398" xr:uid="{00000000-0005-0000-0000-0000240E0000}"/>
    <cellStyle name="Ausgabe 2 8 2 2 9" xfId="6141" xr:uid="{00000000-0005-0000-0000-0000250E0000}"/>
    <cellStyle name="Ausgabe 2 8 2 2 9 2" xfId="13037" xr:uid="{00000000-0005-0000-0000-0000260E0000}"/>
    <cellStyle name="Ausgabe 2 8 2 2 9 3" xfId="19567" xr:uid="{00000000-0005-0000-0000-0000270E0000}"/>
    <cellStyle name="Ausgabe 2 8 2 2 9 4" xfId="26052" xr:uid="{00000000-0005-0000-0000-0000280E0000}"/>
    <cellStyle name="Ausgabe 2 8 2 3" xfId="1353" xr:uid="{00000000-0005-0000-0000-0000290E0000}"/>
    <cellStyle name="Ausgabe 2 8 2 3 2" xfId="8358" xr:uid="{00000000-0005-0000-0000-00002A0E0000}"/>
    <cellStyle name="Ausgabe 2 8 2 3 3" xfId="14888" xr:uid="{00000000-0005-0000-0000-00002B0E0000}"/>
    <cellStyle name="Ausgabe 2 8 2 3 4" xfId="21373" xr:uid="{00000000-0005-0000-0000-00002C0E0000}"/>
    <cellStyle name="Ausgabe 2 8 2 4" xfId="2043" xr:uid="{00000000-0005-0000-0000-00002D0E0000}"/>
    <cellStyle name="Ausgabe 2 8 2 4 2" xfId="9048" xr:uid="{00000000-0005-0000-0000-00002E0E0000}"/>
    <cellStyle name="Ausgabe 2 8 2 4 3" xfId="15578" xr:uid="{00000000-0005-0000-0000-00002F0E0000}"/>
    <cellStyle name="Ausgabe 2 8 2 4 4" xfId="22063" xr:uid="{00000000-0005-0000-0000-0000300E0000}"/>
    <cellStyle name="Ausgabe 2 8 2 5" xfId="2733" xr:uid="{00000000-0005-0000-0000-0000310E0000}"/>
    <cellStyle name="Ausgabe 2 8 2 5 2" xfId="9735" xr:uid="{00000000-0005-0000-0000-0000320E0000}"/>
    <cellStyle name="Ausgabe 2 8 2 5 3" xfId="16265" xr:uid="{00000000-0005-0000-0000-0000330E0000}"/>
    <cellStyle name="Ausgabe 2 8 2 5 4" xfId="22750" xr:uid="{00000000-0005-0000-0000-0000340E0000}"/>
    <cellStyle name="Ausgabe 2 8 2 6" xfId="3423" xr:uid="{00000000-0005-0000-0000-0000350E0000}"/>
    <cellStyle name="Ausgabe 2 8 2 6 2" xfId="10422" xr:uid="{00000000-0005-0000-0000-0000360E0000}"/>
    <cellStyle name="Ausgabe 2 8 2 6 3" xfId="16952" xr:uid="{00000000-0005-0000-0000-0000370E0000}"/>
    <cellStyle name="Ausgabe 2 8 2 6 4" xfId="23437" xr:uid="{00000000-0005-0000-0000-0000380E0000}"/>
    <cellStyle name="Ausgabe 2 8 2 7" xfId="4113" xr:uid="{00000000-0005-0000-0000-0000390E0000}"/>
    <cellStyle name="Ausgabe 2 8 2 7 2" xfId="11107" xr:uid="{00000000-0005-0000-0000-00003A0E0000}"/>
    <cellStyle name="Ausgabe 2 8 2 7 3" xfId="17637" xr:uid="{00000000-0005-0000-0000-00003B0E0000}"/>
    <cellStyle name="Ausgabe 2 8 2 7 4" xfId="24122" xr:uid="{00000000-0005-0000-0000-00003C0E0000}"/>
    <cellStyle name="Ausgabe 2 8 2 8" xfId="2594" xr:uid="{00000000-0005-0000-0000-00003D0E0000}"/>
    <cellStyle name="Ausgabe 2 8 2 8 2" xfId="9598" xr:uid="{00000000-0005-0000-0000-00003E0E0000}"/>
    <cellStyle name="Ausgabe 2 8 2 8 3" xfId="16128" xr:uid="{00000000-0005-0000-0000-00003F0E0000}"/>
    <cellStyle name="Ausgabe 2 8 2 8 4" xfId="22613" xr:uid="{00000000-0005-0000-0000-0000400E0000}"/>
    <cellStyle name="Ausgabe 2 8 2 9" xfId="5906" xr:uid="{00000000-0005-0000-0000-0000410E0000}"/>
    <cellStyle name="Ausgabe 2 8 2 9 2" xfId="12802" xr:uid="{00000000-0005-0000-0000-0000420E0000}"/>
    <cellStyle name="Ausgabe 2 8 2 9 3" xfId="19332" xr:uid="{00000000-0005-0000-0000-0000430E0000}"/>
    <cellStyle name="Ausgabe 2 8 2 9 4" xfId="25817" xr:uid="{00000000-0005-0000-0000-0000440E0000}"/>
    <cellStyle name="Ausgabe 2 8 3" xfId="513" xr:uid="{00000000-0005-0000-0000-0000450E0000}"/>
    <cellStyle name="Ausgabe 2 8 3 10" xfId="6784" xr:uid="{00000000-0005-0000-0000-0000460E0000}"/>
    <cellStyle name="Ausgabe 2 8 3 10 2" xfId="13460" xr:uid="{00000000-0005-0000-0000-0000470E0000}"/>
    <cellStyle name="Ausgabe 2 8 3 10 3" xfId="19990" xr:uid="{00000000-0005-0000-0000-0000480E0000}"/>
    <cellStyle name="Ausgabe 2 8 3 10 4" xfId="26475" xr:uid="{00000000-0005-0000-0000-0000490E0000}"/>
    <cellStyle name="Ausgabe 2 8 3 11" xfId="7525" xr:uid="{00000000-0005-0000-0000-00004A0E0000}"/>
    <cellStyle name="Ausgabe 2 8 3 11 2" xfId="14055" xr:uid="{00000000-0005-0000-0000-00004B0E0000}"/>
    <cellStyle name="Ausgabe 2 8 3 11 3" xfId="20540" xr:uid="{00000000-0005-0000-0000-00004C0E0000}"/>
    <cellStyle name="Ausgabe 2 8 3 12" xfId="6812" xr:uid="{00000000-0005-0000-0000-00004D0E0000}"/>
    <cellStyle name="Ausgabe 2 8 3 13" xfId="7257" xr:uid="{00000000-0005-0000-0000-00004E0E0000}"/>
    <cellStyle name="Ausgabe 2 8 3 14" xfId="20154" xr:uid="{00000000-0005-0000-0000-00004F0E0000}"/>
    <cellStyle name="Ausgabe 2 8 3 2" xfId="743" xr:uid="{00000000-0005-0000-0000-0000500E0000}"/>
    <cellStyle name="Ausgabe 2 8 3 2 10" xfId="4812" xr:uid="{00000000-0005-0000-0000-0000510E0000}"/>
    <cellStyle name="Ausgabe 2 8 3 2 10 2" xfId="11760" xr:uid="{00000000-0005-0000-0000-0000520E0000}"/>
    <cellStyle name="Ausgabe 2 8 3 2 10 3" xfId="18290" xr:uid="{00000000-0005-0000-0000-0000530E0000}"/>
    <cellStyle name="Ausgabe 2 8 3 2 10 4" xfId="24775" xr:uid="{00000000-0005-0000-0000-0000540E0000}"/>
    <cellStyle name="Ausgabe 2 8 3 2 11" xfId="7755" xr:uid="{00000000-0005-0000-0000-0000550E0000}"/>
    <cellStyle name="Ausgabe 2 8 3 2 11 2" xfId="14285" xr:uid="{00000000-0005-0000-0000-0000560E0000}"/>
    <cellStyle name="Ausgabe 2 8 3 2 11 3" xfId="20770" xr:uid="{00000000-0005-0000-0000-0000570E0000}"/>
    <cellStyle name="Ausgabe 2 8 3 2 12" xfId="13613" xr:uid="{00000000-0005-0000-0000-0000580E0000}"/>
    <cellStyle name="Ausgabe 2 8 3 2 13" xfId="20258" xr:uid="{00000000-0005-0000-0000-0000590E0000}"/>
    <cellStyle name="Ausgabe 2 8 3 2 2" xfId="1621" xr:uid="{00000000-0005-0000-0000-00005A0E0000}"/>
    <cellStyle name="Ausgabe 2 8 3 2 2 2" xfId="8626" xr:uid="{00000000-0005-0000-0000-00005B0E0000}"/>
    <cellStyle name="Ausgabe 2 8 3 2 2 3" xfId="15156" xr:uid="{00000000-0005-0000-0000-00005C0E0000}"/>
    <cellStyle name="Ausgabe 2 8 3 2 2 4" xfId="21641" xr:uid="{00000000-0005-0000-0000-00005D0E0000}"/>
    <cellStyle name="Ausgabe 2 8 3 2 3" xfId="2311" xr:uid="{00000000-0005-0000-0000-00005E0E0000}"/>
    <cellStyle name="Ausgabe 2 8 3 2 3 2" xfId="9316" xr:uid="{00000000-0005-0000-0000-00005F0E0000}"/>
    <cellStyle name="Ausgabe 2 8 3 2 3 3" xfId="15846" xr:uid="{00000000-0005-0000-0000-0000600E0000}"/>
    <cellStyle name="Ausgabe 2 8 3 2 3 4" xfId="22331" xr:uid="{00000000-0005-0000-0000-0000610E0000}"/>
    <cellStyle name="Ausgabe 2 8 3 2 4" xfId="3001" xr:uid="{00000000-0005-0000-0000-0000620E0000}"/>
    <cellStyle name="Ausgabe 2 8 3 2 4 2" xfId="10003" xr:uid="{00000000-0005-0000-0000-0000630E0000}"/>
    <cellStyle name="Ausgabe 2 8 3 2 4 3" xfId="16533" xr:uid="{00000000-0005-0000-0000-0000640E0000}"/>
    <cellStyle name="Ausgabe 2 8 3 2 4 4" xfId="23018" xr:uid="{00000000-0005-0000-0000-0000650E0000}"/>
    <cellStyle name="Ausgabe 2 8 3 2 5" xfId="3691" xr:uid="{00000000-0005-0000-0000-0000660E0000}"/>
    <cellStyle name="Ausgabe 2 8 3 2 5 2" xfId="10690" xr:uid="{00000000-0005-0000-0000-0000670E0000}"/>
    <cellStyle name="Ausgabe 2 8 3 2 5 3" xfId="17220" xr:uid="{00000000-0005-0000-0000-0000680E0000}"/>
    <cellStyle name="Ausgabe 2 8 3 2 5 4" xfId="23705" xr:uid="{00000000-0005-0000-0000-0000690E0000}"/>
    <cellStyle name="Ausgabe 2 8 3 2 6" xfId="4381" xr:uid="{00000000-0005-0000-0000-00006A0E0000}"/>
    <cellStyle name="Ausgabe 2 8 3 2 6 2" xfId="11375" xr:uid="{00000000-0005-0000-0000-00006B0E0000}"/>
    <cellStyle name="Ausgabe 2 8 3 2 6 3" xfId="17905" xr:uid="{00000000-0005-0000-0000-00006C0E0000}"/>
    <cellStyle name="Ausgabe 2 8 3 2 6 4" xfId="24390" xr:uid="{00000000-0005-0000-0000-00006D0E0000}"/>
    <cellStyle name="Ausgabe 2 8 3 2 7" xfId="5034" xr:uid="{00000000-0005-0000-0000-00006E0E0000}"/>
    <cellStyle name="Ausgabe 2 8 3 2 7 2" xfId="11958" xr:uid="{00000000-0005-0000-0000-00006F0E0000}"/>
    <cellStyle name="Ausgabe 2 8 3 2 7 3" xfId="18488" xr:uid="{00000000-0005-0000-0000-0000700E0000}"/>
    <cellStyle name="Ausgabe 2 8 3 2 7 4" xfId="24973" xr:uid="{00000000-0005-0000-0000-0000710E0000}"/>
    <cellStyle name="Ausgabe 2 8 3 2 8" xfId="5492" xr:uid="{00000000-0005-0000-0000-0000720E0000}"/>
    <cellStyle name="Ausgabe 2 8 3 2 8 2" xfId="12416" xr:uid="{00000000-0005-0000-0000-0000730E0000}"/>
    <cellStyle name="Ausgabe 2 8 3 2 8 3" xfId="18946" xr:uid="{00000000-0005-0000-0000-0000740E0000}"/>
    <cellStyle name="Ausgabe 2 8 3 2 8 4" xfId="25431" xr:uid="{00000000-0005-0000-0000-0000750E0000}"/>
    <cellStyle name="Ausgabe 2 8 3 2 9" xfId="6174" xr:uid="{00000000-0005-0000-0000-0000760E0000}"/>
    <cellStyle name="Ausgabe 2 8 3 2 9 2" xfId="13070" xr:uid="{00000000-0005-0000-0000-0000770E0000}"/>
    <cellStyle name="Ausgabe 2 8 3 2 9 3" xfId="19600" xr:uid="{00000000-0005-0000-0000-0000780E0000}"/>
    <cellStyle name="Ausgabe 2 8 3 2 9 4" xfId="26085" xr:uid="{00000000-0005-0000-0000-0000790E0000}"/>
    <cellStyle name="Ausgabe 2 8 3 3" xfId="1391" xr:uid="{00000000-0005-0000-0000-00007A0E0000}"/>
    <cellStyle name="Ausgabe 2 8 3 3 2" xfId="8396" xr:uid="{00000000-0005-0000-0000-00007B0E0000}"/>
    <cellStyle name="Ausgabe 2 8 3 3 3" xfId="14926" xr:uid="{00000000-0005-0000-0000-00007C0E0000}"/>
    <cellStyle name="Ausgabe 2 8 3 3 4" xfId="21411" xr:uid="{00000000-0005-0000-0000-00007D0E0000}"/>
    <cellStyle name="Ausgabe 2 8 3 4" xfId="2081" xr:uid="{00000000-0005-0000-0000-00007E0E0000}"/>
    <cellStyle name="Ausgabe 2 8 3 4 2" xfId="9086" xr:uid="{00000000-0005-0000-0000-00007F0E0000}"/>
    <cellStyle name="Ausgabe 2 8 3 4 3" xfId="15616" xr:uid="{00000000-0005-0000-0000-0000800E0000}"/>
    <cellStyle name="Ausgabe 2 8 3 4 4" xfId="22101" xr:uid="{00000000-0005-0000-0000-0000810E0000}"/>
    <cellStyle name="Ausgabe 2 8 3 5" xfId="2771" xr:uid="{00000000-0005-0000-0000-0000820E0000}"/>
    <cellStyle name="Ausgabe 2 8 3 5 2" xfId="9773" xr:uid="{00000000-0005-0000-0000-0000830E0000}"/>
    <cellStyle name="Ausgabe 2 8 3 5 3" xfId="16303" xr:uid="{00000000-0005-0000-0000-0000840E0000}"/>
    <cellStyle name="Ausgabe 2 8 3 5 4" xfId="22788" xr:uid="{00000000-0005-0000-0000-0000850E0000}"/>
    <cellStyle name="Ausgabe 2 8 3 6" xfId="3461" xr:uid="{00000000-0005-0000-0000-0000860E0000}"/>
    <cellStyle name="Ausgabe 2 8 3 6 2" xfId="10460" xr:uid="{00000000-0005-0000-0000-0000870E0000}"/>
    <cellStyle name="Ausgabe 2 8 3 6 3" xfId="16990" xr:uid="{00000000-0005-0000-0000-0000880E0000}"/>
    <cellStyle name="Ausgabe 2 8 3 6 4" xfId="23475" xr:uid="{00000000-0005-0000-0000-0000890E0000}"/>
    <cellStyle name="Ausgabe 2 8 3 7" xfId="4151" xr:uid="{00000000-0005-0000-0000-00008A0E0000}"/>
    <cellStyle name="Ausgabe 2 8 3 7 2" xfId="11145" xr:uid="{00000000-0005-0000-0000-00008B0E0000}"/>
    <cellStyle name="Ausgabe 2 8 3 7 3" xfId="17675" xr:uid="{00000000-0005-0000-0000-00008C0E0000}"/>
    <cellStyle name="Ausgabe 2 8 3 7 4" xfId="24160" xr:uid="{00000000-0005-0000-0000-00008D0E0000}"/>
    <cellStyle name="Ausgabe 2 8 3 8" xfId="5262" xr:uid="{00000000-0005-0000-0000-00008E0E0000}"/>
    <cellStyle name="Ausgabe 2 8 3 8 2" xfId="12186" xr:uid="{00000000-0005-0000-0000-00008F0E0000}"/>
    <cellStyle name="Ausgabe 2 8 3 8 3" xfId="18716" xr:uid="{00000000-0005-0000-0000-0000900E0000}"/>
    <cellStyle name="Ausgabe 2 8 3 8 4" xfId="25201" xr:uid="{00000000-0005-0000-0000-0000910E0000}"/>
    <cellStyle name="Ausgabe 2 8 3 9" xfId="5944" xr:uid="{00000000-0005-0000-0000-0000920E0000}"/>
    <cellStyle name="Ausgabe 2 8 3 9 2" xfId="12840" xr:uid="{00000000-0005-0000-0000-0000930E0000}"/>
    <cellStyle name="Ausgabe 2 8 3 9 3" xfId="19370" xr:uid="{00000000-0005-0000-0000-0000940E0000}"/>
    <cellStyle name="Ausgabe 2 8 3 9 4" xfId="25855" xr:uid="{00000000-0005-0000-0000-0000950E0000}"/>
    <cellStyle name="Ausgabe 2 8 4" xfId="1113" xr:uid="{00000000-0005-0000-0000-0000960E0000}"/>
    <cellStyle name="Ausgabe 2 8 4 2" xfId="8120" xr:uid="{00000000-0005-0000-0000-0000970E0000}"/>
    <cellStyle name="Ausgabe 2 8 4 3" xfId="14650" xr:uid="{00000000-0005-0000-0000-0000980E0000}"/>
    <cellStyle name="Ausgabe 2 8 4 4" xfId="21135" xr:uid="{00000000-0005-0000-0000-0000990E0000}"/>
    <cellStyle name="Ausgabe 2 8 5" xfId="1057" xr:uid="{00000000-0005-0000-0000-00009A0E0000}"/>
    <cellStyle name="Ausgabe 2 8 5 2" xfId="8064" xr:uid="{00000000-0005-0000-0000-00009B0E0000}"/>
    <cellStyle name="Ausgabe 2 8 5 3" xfId="14594" xr:uid="{00000000-0005-0000-0000-00009C0E0000}"/>
    <cellStyle name="Ausgabe 2 8 5 4" xfId="21079" xr:uid="{00000000-0005-0000-0000-00009D0E0000}"/>
    <cellStyle name="Ausgabe 2 8 6" xfId="1239" xr:uid="{00000000-0005-0000-0000-00009E0E0000}"/>
    <cellStyle name="Ausgabe 2 8 6 2" xfId="8245" xr:uid="{00000000-0005-0000-0000-00009F0E0000}"/>
    <cellStyle name="Ausgabe 2 8 6 3" xfId="14775" xr:uid="{00000000-0005-0000-0000-0000A00E0000}"/>
    <cellStyle name="Ausgabe 2 8 6 4" xfId="21260" xr:uid="{00000000-0005-0000-0000-0000A10E0000}"/>
    <cellStyle name="Ausgabe 2 8 7" xfId="1930" xr:uid="{00000000-0005-0000-0000-0000A20E0000}"/>
    <cellStyle name="Ausgabe 2 8 7 2" xfId="8935" xr:uid="{00000000-0005-0000-0000-0000A30E0000}"/>
    <cellStyle name="Ausgabe 2 8 7 3" xfId="15465" xr:uid="{00000000-0005-0000-0000-0000A40E0000}"/>
    <cellStyle name="Ausgabe 2 8 7 4" xfId="21950" xr:uid="{00000000-0005-0000-0000-0000A50E0000}"/>
    <cellStyle name="Ausgabe 2 8 8" xfId="1205" xr:uid="{00000000-0005-0000-0000-0000A60E0000}"/>
    <cellStyle name="Ausgabe 2 8 8 2" xfId="8212" xr:uid="{00000000-0005-0000-0000-0000A70E0000}"/>
    <cellStyle name="Ausgabe 2 8 8 3" xfId="14742" xr:uid="{00000000-0005-0000-0000-0000A80E0000}"/>
    <cellStyle name="Ausgabe 2 8 8 4" xfId="21227" xr:uid="{00000000-0005-0000-0000-0000A90E0000}"/>
    <cellStyle name="Ausgabe 2 8 9" xfId="3308" xr:uid="{00000000-0005-0000-0000-0000AA0E0000}"/>
    <cellStyle name="Ausgabe 2 8 9 2" xfId="10308" xr:uid="{00000000-0005-0000-0000-0000AB0E0000}"/>
    <cellStyle name="Ausgabe 2 8 9 3" xfId="16838" xr:uid="{00000000-0005-0000-0000-0000AC0E0000}"/>
    <cellStyle name="Ausgabe 2 8 9 4" xfId="23323" xr:uid="{00000000-0005-0000-0000-0000AD0E0000}"/>
    <cellStyle name="Ausgabe 2 9" xfId="276" xr:uid="{00000000-0005-0000-0000-0000AE0E0000}"/>
    <cellStyle name="Ausgabe 2 9 10" xfId="4708" xr:uid="{00000000-0005-0000-0000-0000AF0E0000}"/>
    <cellStyle name="Ausgabe 2 9 10 2" xfId="11687" xr:uid="{00000000-0005-0000-0000-0000B00E0000}"/>
    <cellStyle name="Ausgabe 2 9 10 3" xfId="18217" xr:uid="{00000000-0005-0000-0000-0000B10E0000}"/>
    <cellStyle name="Ausgabe 2 9 10 4" xfId="24702" xr:uid="{00000000-0005-0000-0000-0000B20E0000}"/>
    <cellStyle name="Ausgabe 2 9 11" xfId="5709" xr:uid="{00000000-0005-0000-0000-0000B30E0000}"/>
    <cellStyle name="Ausgabe 2 9 11 2" xfId="12633" xr:uid="{00000000-0005-0000-0000-0000B40E0000}"/>
    <cellStyle name="Ausgabe 2 9 11 3" xfId="19163" xr:uid="{00000000-0005-0000-0000-0000B50E0000}"/>
    <cellStyle name="Ausgabe 2 9 11 4" xfId="25648" xr:uid="{00000000-0005-0000-0000-0000B60E0000}"/>
    <cellStyle name="Ausgabe 2 9 12" xfId="6945" xr:uid="{00000000-0005-0000-0000-0000B70E0000}"/>
    <cellStyle name="Ausgabe 2 9 12 2" xfId="13553" xr:uid="{00000000-0005-0000-0000-0000B80E0000}"/>
    <cellStyle name="Ausgabe 2 9 12 3" xfId="20083" xr:uid="{00000000-0005-0000-0000-0000B90E0000}"/>
    <cellStyle name="Ausgabe 2 9 12 4" xfId="26568" xr:uid="{00000000-0005-0000-0000-0000BA0E0000}"/>
    <cellStyle name="Ausgabe 2 9 13" xfId="7328" xr:uid="{00000000-0005-0000-0000-0000BB0E0000}"/>
    <cellStyle name="Ausgabe 2 9 13 2" xfId="13858" xr:uid="{00000000-0005-0000-0000-0000BC0E0000}"/>
    <cellStyle name="Ausgabe 2 9 13 3" xfId="20345" xr:uid="{00000000-0005-0000-0000-0000BD0E0000}"/>
    <cellStyle name="Ausgabe 2 9 14" xfId="6542" xr:uid="{00000000-0005-0000-0000-0000BE0E0000}"/>
    <cellStyle name="Ausgabe 2 9 15" xfId="7076" xr:uid="{00000000-0005-0000-0000-0000BF0E0000}"/>
    <cellStyle name="Ausgabe 2 9 2" xfId="474" xr:uid="{00000000-0005-0000-0000-0000C00E0000}"/>
    <cellStyle name="Ausgabe 2 9 2 10" xfId="6716" xr:uid="{00000000-0005-0000-0000-0000C10E0000}"/>
    <cellStyle name="Ausgabe 2 9 2 10 2" xfId="13417" xr:uid="{00000000-0005-0000-0000-0000C20E0000}"/>
    <cellStyle name="Ausgabe 2 9 2 10 3" xfId="19947" xr:uid="{00000000-0005-0000-0000-0000C30E0000}"/>
    <cellStyle name="Ausgabe 2 9 2 10 4" xfId="26432" xr:uid="{00000000-0005-0000-0000-0000C40E0000}"/>
    <cellStyle name="Ausgabe 2 9 2 11" xfId="7486" xr:uid="{00000000-0005-0000-0000-0000C50E0000}"/>
    <cellStyle name="Ausgabe 2 9 2 11 2" xfId="14016" xr:uid="{00000000-0005-0000-0000-0000C60E0000}"/>
    <cellStyle name="Ausgabe 2 9 2 11 3" xfId="20501" xr:uid="{00000000-0005-0000-0000-0000C70E0000}"/>
    <cellStyle name="Ausgabe 2 9 2 12" xfId="6446" xr:uid="{00000000-0005-0000-0000-0000C80E0000}"/>
    <cellStyle name="Ausgabe 2 9 2 13" xfId="7162" xr:uid="{00000000-0005-0000-0000-0000C90E0000}"/>
    <cellStyle name="Ausgabe 2 9 2 14" xfId="20112" xr:uid="{00000000-0005-0000-0000-0000CA0E0000}"/>
    <cellStyle name="Ausgabe 2 9 2 2" xfId="709" xr:uid="{00000000-0005-0000-0000-0000CB0E0000}"/>
    <cellStyle name="Ausgabe 2 9 2 2 10" xfId="6747" xr:uid="{00000000-0005-0000-0000-0000CC0E0000}"/>
    <cellStyle name="Ausgabe 2 9 2 2 10 2" xfId="13437" xr:uid="{00000000-0005-0000-0000-0000CD0E0000}"/>
    <cellStyle name="Ausgabe 2 9 2 2 10 3" xfId="19967" xr:uid="{00000000-0005-0000-0000-0000CE0E0000}"/>
    <cellStyle name="Ausgabe 2 9 2 2 10 4" xfId="26452" xr:uid="{00000000-0005-0000-0000-0000CF0E0000}"/>
    <cellStyle name="Ausgabe 2 9 2 2 11" xfId="7721" xr:uid="{00000000-0005-0000-0000-0000D00E0000}"/>
    <cellStyle name="Ausgabe 2 9 2 2 11 2" xfId="14251" xr:uid="{00000000-0005-0000-0000-0000D10E0000}"/>
    <cellStyle name="Ausgabe 2 9 2 2 11 3" xfId="20736" xr:uid="{00000000-0005-0000-0000-0000D20E0000}"/>
    <cellStyle name="Ausgabe 2 9 2 2 12" xfId="13579" xr:uid="{00000000-0005-0000-0000-0000D30E0000}"/>
    <cellStyle name="Ausgabe 2 9 2 2 13" xfId="20224" xr:uid="{00000000-0005-0000-0000-0000D40E0000}"/>
    <cellStyle name="Ausgabe 2 9 2 2 2" xfId="1587" xr:uid="{00000000-0005-0000-0000-0000D50E0000}"/>
    <cellStyle name="Ausgabe 2 9 2 2 2 2" xfId="8592" xr:uid="{00000000-0005-0000-0000-0000D60E0000}"/>
    <cellStyle name="Ausgabe 2 9 2 2 2 3" xfId="15122" xr:uid="{00000000-0005-0000-0000-0000D70E0000}"/>
    <cellStyle name="Ausgabe 2 9 2 2 2 4" xfId="21607" xr:uid="{00000000-0005-0000-0000-0000D80E0000}"/>
    <cellStyle name="Ausgabe 2 9 2 2 3" xfId="2277" xr:uid="{00000000-0005-0000-0000-0000D90E0000}"/>
    <cellStyle name="Ausgabe 2 9 2 2 3 2" xfId="9282" xr:uid="{00000000-0005-0000-0000-0000DA0E0000}"/>
    <cellStyle name="Ausgabe 2 9 2 2 3 3" xfId="15812" xr:uid="{00000000-0005-0000-0000-0000DB0E0000}"/>
    <cellStyle name="Ausgabe 2 9 2 2 3 4" xfId="22297" xr:uid="{00000000-0005-0000-0000-0000DC0E0000}"/>
    <cellStyle name="Ausgabe 2 9 2 2 4" xfId="2967" xr:uid="{00000000-0005-0000-0000-0000DD0E0000}"/>
    <cellStyle name="Ausgabe 2 9 2 2 4 2" xfId="9969" xr:uid="{00000000-0005-0000-0000-0000DE0E0000}"/>
    <cellStyle name="Ausgabe 2 9 2 2 4 3" xfId="16499" xr:uid="{00000000-0005-0000-0000-0000DF0E0000}"/>
    <cellStyle name="Ausgabe 2 9 2 2 4 4" xfId="22984" xr:uid="{00000000-0005-0000-0000-0000E00E0000}"/>
    <cellStyle name="Ausgabe 2 9 2 2 5" xfId="3657" xr:uid="{00000000-0005-0000-0000-0000E10E0000}"/>
    <cellStyle name="Ausgabe 2 9 2 2 5 2" xfId="10656" xr:uid="{00000000-0005-0000-0000-0000E20E0000}"/>
    <cellStyle name="Ausgabe 2 9 2 2 5 3" xfId="17186" xr:uid="{00000000-0005-0000-0000-0000E30E0000}"/>
    <cellStyle name="Ausgabe 2 9 2 2 5 4" xfId="23671" xr:uid="{00000000-0005-0000-0000-0000E40E0000}"/>
    <cellStyle name="Ausgabe 2 9 2 2 6" xfId="4347" xr:uid="{00000000-0005-0000-0000-0000E50E0000}"/>
    <cellStyle name="Ausgabe 2 9 2 2 6 2" xfId="11341" xr:uid="{00000000-0005-0000-0000-0000E60E0000}"/>
    <cellStyle name="Ausgabe 2 9 2 2 6 3" xfId="17871" xr:uid="{00000000-0005-0000-0000-0000E70E0000}"/>
    <cellStyle name="Ausgabe 2 9 2 2 6 4" xfId="24356" xr:uid="{00000000-0005-0000-0000-0000E80E0000}"/>
    <cellStyle name="Ausgabe 2 9 2 2 7" xfId="5000" xr:uid="{00000000-0005-0000-0000-0000E90E0000}"/>
    <cellStyle name="Ausgabe 2 9 2 2 7 2" xfId="11924" xr:uid="{00000000-0005-0000-0000-0000EA0E0000}"/>
    <cellStyle name="Ausgabe 2 9 2 2 7 3" xfId="18454" xr:uid="{00000000-0005-0000-0000-0000EB0E0000}"/>
    <cellStyle name="Ausgabe 2 9 2 2 7 4" xfId="24939" xr:uid="{00000000-0005-0000-0000-0000EC0E0000}"/>
    <cellStyle name="Ausgabe 2 9 2 2 8" xfId="5458" xr:uid="{00000000-0005-0000-0000-0000ED0E0000}"/>
    <cellStyle name="Ausgabe 2 9 2 2 8 2" xfId="12382" xr:uid="{00000000-0005-0000-0000-0000EE0E0000}"/>
    <cellStyle name="Ausgabe 2 9 2 2 8 3" xfId="18912" xr:uid="{00000000-0005-0000-0000-0000EF0E0000}"/>
    <cellStyle name="Ausgabe 2 9 2 2 8 4" xfId="25397" xr:uid="{00000000-0005-0000-0000-0000F00E0000}"/>
    <cellStyle name="Ausgabe 2 9 2 2 9" xfId="6140" xr:uid="{00000000-0005-0000-0000-0000F10E0000}"/>
    <cellStyle name="Ausgabe 2 9 2 2 9 2" xfId="13036" xr:uid="{00000000-0005-0000-0000-0000F20E0000}"/>
    <cellStyle name="Ausgabe 2 9 2 2 9 3" xfId="19566" xr:uid="{00000000-0005-0000-0000-0000F30E0000}"/>
    <cellStyle name="Ausgabe 2 9 2 2 9 4" xfId="26051" xr:uid="{00000000-0005-0000-0000-0000F40E0000}"/>
    <cellStyle name="Ausgabe 2 9 2 3" xfId="1352" xr:uid="{00000000-0005-0000-0000-0000F50E0000}"/>
    <cellStyle name="Ausgabe 2 9 2 3 2" xfId="8357" xr:uid="{00000000-0005-0000-0000-0000F60E0000}"/>
    <cellStyle name="Ausgabe 2 9 2 3 3" xfId="14887" xr:uid="{00000000-0005-0000-0000-0000F70E0000}"/>
    <cellStyle name="Ausgabe 2 9 2 3 4" xfId="21372" xr:uid="{00000000-0005-0000-0000-0000F80E0000}"/>
    <cellStyle name="Ausgabe 2 9 2 4" xfId="2042" xr:uid="{00000000-0005-0000-0000-0000F90E0000}"/>
    <cellStyle name="Ausgabe 2 9 2 4 2" xfId="9047" xr:uid="{00000000-0005-0000-0000-0000FA0E0000}"/>
    <cellStyle name="Ausgabe 2 9 2 4 3" xfId="15577" xr:uid="{00000000-0005-0000-0000-0000FB0E0000}"/>
    <cellStyle name="Ausgabe 2 9 2 4 4" xfId="22062" xr:uid="{00000000-0005-0000-0000-0000FC0E0000}"/>
    <cellStyle name="Ausgabe 2 9 2 5" xfId="2732" xr:uid="{00000000-0005-0000-0000-0000FD0E0000}"/>
    <cellStyle name="Ausgabe 2 9 2 5 2" xfId="9734" xr:uid="{00000000-0005-0000-0000-0000FE0E0000}"/>
    <cellStyle name="Ausgabe 2 9 2 5 3" xfId="16264" xr:uid="{00000000-0005-0000-0000-0000FF0E0000}"/>
    <cellStyle name="Ausgabe 2 9 2 5 4" xfId="22749" xr:uid="{00000000-0005-0000-0000-0000000F0000}"/>
    <cellStyle name="Ausgabe 2 9 2 6" xfId="3422" xr:uid="{00000000-0005-0000-0000-0000010F0000}"/>
    <cellStyle name="Ausgabe 2 9 2 6 2" xfId="10421" xr:uid="{00000000-0005-0000-0000-0000020F0000}"/>
    <cellStyle name="Ausgabe 2 9 2 6 3" xfId="16951" xr:uid="{00000000-0005-0000-0000-0000030F0000}"/>
    <cellStyle name="Ausgabe 2 9 2 6 4" xfId="23436" xr:uid="{00000000-0005-0000-0000-0000040F0000}"/>
    <cellStyle name="Ausgabe 2 9 2 7" xfId="4112" xr:uid="{00000000-0005-0000-0000-0000050F0000}"/>
    <cellStyle name="Ausgabe 2 9 2 7 2" xfId="11106" xr:uid="{00000000-0005-0000-0000-0000060F0000}"/>
    <cellStyle name="Ausgabe 2 9 2 7 3" xfId="17636" xr:uid="{00000000-0005-0000-0000-0000070F0000}"/>
    <cellStyle name="Ausgabe 2 9 2 7 4" xfId="24121" xr:uid="{00000000-0005-0000-0000-0000080F0000}"/>
    <cellStyle name="Ausgabe 2 9 2 8" xfId="1007" xr:uid="{00000000-0005-0000-0000-0000090F0000}"/>
    <cellStyle name="Ausgabe 2 9 2 8 2" xfId="8016" xr:uid="{00000000-0005-0000-0000-00000A0F0000}"/>
    <cellStyle name="Ausgabe 2 9 2 8 3" xfId="14546" xr:uid="{00000000-0005-0000-0000-00000B0F0000}"/>
    <cellStyle name="Ausgabe 2 9 2 8 4" xfId="21031" xr:uid="{00000000-0005-0000-0000-00000C0F0000}"/>
    <cellStyle name="Ausgabe 2 9 2 9" xfId="5905" xr:uid="{00000000-0005-0000-0000-00000D0F0000}"/>
    <cellStyle name="Ausgabe 2 9 2 9 2" xfId="12801" xr:uid="{00000000-0005-0000-0000-00000E0F0000}"/>
    <cellStyle name="Ausgabe 2 9 2 9 3" xfId="19331" xr:uid="{00000000-0005-0000-0000-00000F0F0000}"/>
    <cellStyle name="Ausgabe 2 9 2 9 4" xfId="25816" xr:uid="{00000000-0005-0000-0000-0000100F0000}"/>
    <cellStyle name="Ausgabe 2 9 3" xfId="514" xr:uid="{00000000-0005-0000-0000-0000110F0000}"/>
    <cellStyle name="Ausgabe 2 9 3 10" xfId="6921" xr:uid="{00000000-0005-0000-0000-0000120F0000}"/>
    <cellStyle name="Ausgabe 2 9 3 10 2" xfId="13537" xr:uid="{00000000-0005-0000-0000-0000130F0000}"/>
    <cellStyle name="Ausgabe 2 9 3 10 3" xfId="20067" xr:uid="{00000000-0005-0000-0000-0000140F0000}"/>
    <cellStyle name="Ausgabe 2 9 3 10 4" xfId="26552" xr:uid="{00000000-0005-0000-0000-0000150F0000}"/>
    <cellStyle name="Ausgabe 2 9 3 11" xfId="7526" xr:uid="{00000000-0005-0000-0000-0000160F0000}"/>
    <cellStyle name="Ausgabe 2 9 3 11 2" xfId="14056" xr:uid="{00000000-0005-0000-0000-0000170F0000}"/>
    <cellStyle name="Ausgabe 2 9 3 11 3" xfId="20541" xr:uid="{00000000-0005-0000-0000-0000180F0000}"/>
    <cellStyle name="Ausgabe 2 9 3 12" xfId="4796" xr:uid="{00000000-0005-0000-0000-0000190F0000}"/>
    <cellStyle name="Ausgabe 2 9 3 13" xfId="7018" xr:uid="{00000000-0005-0000-0000-00001A0F0000}"/>
    <cellStyle name="Ausgabe 2 9 3 14" xfId="20155" xr:uid="{00000000-0005-0000-0000-00001B0F0000}"/>
    <cellStyle name="Ausgabe 2 9 3 2" xfId="744" xr:uid="{00000000-0005-0000-0000-00001C0F0000}"/>
    <cellStyle name="Ausgabe 2 9 3 2 10" xfId="5793" xr:uid="{00000000-0005-0000-0000-00001D0F0000}"/>
    <cellStyle name="Ausgabe 2 9 3 2 10 2" xfId="12696" xr:uid="{00000000-0005-0000-0000-00001E0F0000}"/>
    <cellStyle name="Ausgabe 2 9 3 2 10 3" xfId="19226" xr:uid="{00000000-0005-0000-0000-00001F0F0000}"/>
    <cellStyle name="Ausgabe 2 9 3 2 10 4" xfId="25711" xr:uid="{00000000-0005-0000-0000-0000200F0000}"/>
    <cellStyle name="Ausgabe 2 9 3 2 11" xfId="7756" xr:uid="{00000000-0005-0000-0000-0000210F0000}"/>
    <cellStyle name="Ausgabe 2 9 3 2 11 2" xfId="14286" xr:uid="{00000000-0005-0000-0000-0000220F0000}"/>
    <cellStyle name="Ausgabe 2 9 3 2 11 3" xfId="20771" xr:uid="{00000000-0005-0000-0000-0000230F0000}"/>
    <cellStyle name="Ausgabe 2 9 3 2 12" xfId="13614" xr:uid="{00000000-0005-0000-0000-0000240F0000}"/>
    <cellStyle name="Ausgabe 2 9 3 2 13" xfId="20259" xr:uid="{00000000-0005-0000-0000-0000250F0000}"/>
    <cellStyle name="Ausgabe 2 9 3 2 2" xfId="1622" xr:uid="{00000000-0005-0000-0000-0000260F0000}"/>
    <cellStyle name="Ausgabe 2 9 3 2 2 2" xfId="8627" xr:uid="{00000000-0005-0000-0000-0000270F0000}"/>
    <cellStyle name="Ausgabe 2 9 3 2 2 3" xfId="15157" xr:uid="{00000000-0005-0000-0000-0000280F0000}"/>
    <cellStyle name="Ausgabe 2 9 3 2 2 4" xfId="21642" xr:uid="{00000000-0005-0000-0000-0000290F0000}"/>
    <cellStyle name="Ausgabe 2 9 3 2 3" xfId="2312" xr:uid="{00000000-0005-0000-0000-00002A0F0000}"/>
    <cellStyle name="Ausgabe 2 9 3 2 3 2" xfId="9317" xr:uid="{00000000-0005-0000-0000-00002B0F0000}"/>
    <cellStyle name="Ausgabe 2 9 3 2 3 3" xfId="15847" xr:uid="{00000000-0005-0000-0000-00002C0F0000}"/>
    <cellStyle name="Ausgabe 2 9 3 2 3 4" xfId="22332" xr:uid="{00000000-0005-0000-0000-00002D0F0000}"/>
    <cellStyle name="Ausgabe 2 9 3 2 4" xfId="3002" xr:uid="{00000000-0005-0000-0000-00002E0F0000}"/>
    <cellStyle name="Ausgabe 2 9 3 2 4 2" xfId="10004" xr:uid="{00000000-0005-0000-0000-00002F0F0000}"/>
    <cellStyle name="Ausgabe 2 9 3 2 4 3" xfId="16534" xr:uid="{00000000-0005-0000-0000-0000300F0000}"/>
    <cellStyle name="Ausgabe 2 9 3 2 4 4" xfId="23019" xr:uid="{00000000-0005-0000-0000-0000310F0000}"/>
    <cellStyle name="Ausgabe 2 9 3 2 5" xfId="3692" xr:uid="{00000000-0005-0000-0000-0000320F0000}"/>
    <cellStyle name="Ausgabe 2 9 3 2 5 2" xfId="10691" xr:uid="{00000000-0005-0000-0000-0000330F0000}"/>
    <cellStyle name="Ausgabe 2 9 3 2 5 3" xfId="17221" xr:uid="{00000000-0005-0000-0000-0000340F0000}"/>
    <cellStyle name="Ausgabe 2 9 3 2 5 4" xfId="23706" xr:uid="{00000000-0005-0000-0000-0000350F0000}"/>
    <cellStyle name="Ausgabe 2 9 3 2 6" xfId="4382" xr:uid="{00000000-0005-0000-0000-0000360F0000}"/>
    <cellStyle name="Ausgabe 2 9 3 2 6 2" xfId="11376" xr:uid="{00000000-0005-0000-0000-0000370F0000}"/>
    <cellStyle name="Ausgabe 2 9 3 2 6 3" xfId="17906" xr:uid="{00000000-0005-0000-0000-0000380F0000}"/>
    <cellStyle name="Ausgabe 2 9 3 2 6 4" xfId="24391" xr:uid="{00000000-0005-0000-0000-0000390F0000}"/>
    <cellStyle name="Ausgabe 2 9 3 2 7" xfId="5035" xr:uid="{00000000-0005-0000-0000-00003A0F0000}"/>
    <cellStyle name="Ausgabe 2 9 3 2 7 2" xfId="11959" xr:uid="{00000000-0005-0000-0000-00003B0F0000}"/>
    <cellStyle name="Ausgabe 2 9 3 2 7 3" xfId="18489" xr:uid="{00000000-0005-0000-0000-00003C0F0000}"/>
    <cellStyle name="Ausgabe 2 9 3 2 7 4" xfId="24974" xr:uid="{00000000-0005-0000-0000-00003D0F0000}"/>
    <cellStyle name="Ausgabe 2 9 3 2 8" xfId="5493" xr:uid="{00000000-0005-0000-0000-00003E0F0000}"/>
    <cellStyle name="Ausgabe 2 9 3 2 8 2" xfId="12417" xr:uid="{00000000-0005-0000-0000-00003F0F0000}"/>
    <cellStyle name="Ausgabe 2 9 3 2 8 3" xfId="18947" xr:uid="{00000000-0005-0000-0000-0000400F0000}"/>
    <cellStyle name="Ausgabe 2 9 3 2 8 4" xfId="25432" xr:uid="{00000000-0005-0000-0000-0000410F0000}"/>
    <cellStyle name="Ausgabe 2 9 3 2 9" xfId="6175" xr:uid="{00000000-0005-0000-0000-0000420F0000}"/>
    <cellStyle name="Ausgabe 2 9 3 2 9 2" xfId="13071" xr:uid="{00000000-0005-0000-0000-0000430F0000}"/>
    <cellStyle name="Ausgabe 2 9 3 2 9 3" xfId="19601" xr:uid="{00000000-0005-0000-0000-0000440F0000}"/>
    <cellStyle name="Ausgabe 2 9 3 2 9 4" xfId="26086" xr:uid="{00000000-0005-0000-0000-0000450F0000}"/>
    <cellStyle name="Ausgabe 2 9 3 3" xfId="1392" xr:uid="{00000000-0005-0000-0000-0000460F0000}"/>
    <cellStyle name="Ausgabe 2 9 3 3 2" xfId="8397" xr:uid="{00000000-0005-0000-0000-0000470F0000}"/>
    <cellStyle name="Ausgabe 2 9 3 3 3" xfId="14927" xr:uid="{00000000-0005-0000-0000-0000480F0000}"/>
    <cellStyle name="Ausgabe 2 9 3 3 4" xfId="21412" xr:uid="{00000000-0005-0000-0000-0000490F0000}"/>
    <cellStyle name="Ausgabe 2 9 3 4" xfId="2082" xr:uid="{00000000-0005-0000-0000-00004A0F0000}"/>
    <cellStyle name="Ausgabe 2 9 3 4 2" xfId="9087" xr:uid="{00000000-0005-0000-0000-00004B0F0000}"/>
    <cellStyle name="Ausgabe 2 9 3 4 3" xfId="15617" xr:uid="{00000000-0005-0000-0000-00004C0F0000}"/>
    <cellStyle name="Ausgabe 2 9 3 4 4" xfId="22102" xr:uid="{00000000-0005-0000-0000-00004D0F0000}"/>
    <cellStyle name="Ausgabe 2 9 3 5" xfId="2772" xr:uid="{00000000-0005-0000-0000-00004E0F0000}"/>
    <cellStyle name="Ausgabe 2 9 3 5 2" xfId="9774" xr:uid="{00000000-0005-0000-0000-00004F0F0000}"/>
    <cellStyle name="Ausgabe 2 9 3 5 3" xfId="16304" xr:uid="{00000000-0005-0000-0000-0000500F0000}"/>
    <cellStyle name="Ausgabe 2 9 3 5 4" xfId="22789" xr:uid="{00000000-0005-0000-0000-0000510F0000}"/>
    <cellStyle name="Ausgabe 2 9 3 6" xfId="3462" xr:uid="{00000000-0005-0000-0000-0000520F0000}"/>
    <cellStyle name="Ausgabe 2 9 3 6 2" xfId="10461" xr:uid="{00000000-0005-0000-0000-0000530F0000}"/>
    <cellStyle name="Ausgabe 2 9 3 6 3" xfId="16991" xr:uid="{00000000-0005-0000-0000-0000540F0000}"/>
    <cellStyle name="Ausgabe 2 9 3 6 4" xfId="23476" xr:uid="{00000000-0005-0000-0000-0000550F0000}"/>
    <cellStyle name="Ausgabe 2 9 3 7" xfId="4152" xr:uid="{00000000-0005-0000-0000-0000560F0000}"/>
    <cellStyle name="Ausgabe 2 9 3 7 2" xfId="11146" xr:uid="{00000000-0005-0000-0000-0000570F0000}"/>
    <cellStyle name="Ausgabe 2 9 3 7 3" xfId="17676" xr:uid="{00000000-0005-0000-0000-0000580F0000}"/>
    <cellStyle name="Ausgabe 2 9 3 7 4" xfId="24161" xr:uid="{00000000-0005-0000-0000-0000590F0000}"/>
    <cellStyle name="Ausgabe 2 9 3 8" xfId="5263" xr:uid="{00000000-0005-0000-0000-00005A0F0000}"/>
    <cellStyle name="Ausgabe 2 9 3 8 2" xfId="12187" xr:uid="{00000000-0005-0000-0000-00005B0F0000}"/>
    <cellStyle name="Ausgabe 2 9 3 8 3" xfId="18717" xr:uid="{00000000-0005-0000-0000-00005C0F0000}"/>
    <cellStyle name="Ausgabe 2 9 3 8 4" xfId="25202" xr:uid="{00000000-0005-0000-0000-00005D0F0000}"/>
    <cellStyle name="Ausgabe 2 9 3 9" xfId="5945" xr:uid="{00000000-0005-0000-0000-00005E0F0000}"/>
    <cellStyle name="Ausgabe 2 9 3 9 2" xfId="12841" xr:uid="{00000000-0005-0000-0000-00005F0F0000}"/>
    <cellStyle name="Ausgabe 2 9 3 9 3" xfId="19371" xr:uid="{00000000-0005-0000-0000-0000600F0000}"/>
    <cellStyle name="Ausgabe 2 9 3 9 4" xfId="25856" xr:uid="{00000000-0005-0000-0000-0000610F0000}"/>
    <cellStyle name="Ausgabe 2 9 4" xfId="1148" xr:uid="{00000000-0005-0000-0000-0000620F0000}"/>
    <cellStyle name="Ausgabe 2 9 4 2" xfId="8155" xr:uid="{00000000-0005-0000-0000-0000630F0000}"/>
    <cellStyle name="Ausgabe 2 9 4 3" xfId="14685" xr:uid="{00000000-0005-0000-0000-0000640F0000}"/>
    <cellStyle name="Ausgabe 2 9 4 4" xfId="21170" xr:uid="{00000000-0005-0000-0000-0000650F0000}"/>
    <cellStyle name="Ausgabe 2 9 5" xfId="1838" xr:uid="{00000000-0005-0000-0000-0000660F0000}"/>
    <cellStyle name="Ausgabe 2 9 5 2" xfId="8843" xr:uid="{00000000-0005-0000-0000-0000670F0000}"/>
    <cellStyle name="Ausgabe 2 9 5 3" xfId="15373" xr:uid="{00000000-0005-0000-0000-0000680F0000}"/>
    <cellStyle name="Ausgabe 2 9 5 4" xfId="21858" xr:uid="{00000000-0005-0000-0000-0000690F0000}"/>
    <cellStyle name="Ausgabe 2 9 6" xfId="1241" xr:uid="{00000000-0005-0000-0000-00006A0F0000}"/>
    <cellStyle name="Ausgabe 2 9 6 2" xfId="8247" xr:uid="{00000000-0005-0000-0000-00006B0F0000}"/>
    <cellStyle name="Ausgabe 2 9 6 3" xfId="14777" xr:uid="{00000000-0005-0000-0000-00006C0F0000}"/>
    <cellStyle name="Ausgabe 2 9 6 4" xfId="21262" xr:uid="{00000000-0005-0000-0000-00006D0F0000}"/>
    <cellStyle name="Ausgabe 2 9 7" xfId="1932" xr:uid="{00000000-0005-0000-0000-00006E0F0000}"/>
    <cellStyle name="Ausgabe 2 9 7 2" xfId="8937" xr:uid="{00000000-0005-0000-0000-00006F0F0000}"/>
    <cellStyle name="Ausgabe 2 9 7 3" xfId="15467" xr:uid="{00000000-0005-0000-0000-0000700F0000}"/>
    <cellStyle name="Ausgabe 2 9 7 4" xfId="21952" xr:uid="{00000000-0005-0000-0000-0000710F0000}"/>
    <cellStyle name="Ausgabe 2 9 8" xfId="3908" xr:uid="{00000000-0005-0000-0000-0000720F0000}"/>
    <cellStyle name="Ausgabe 2 9 8 2" xfId="10907" xr:uid="{00000000-0005-0000-0000-0000730F0000}"/>
    <cellStyle name="Ausgabe 2 9 8 3" xfId="17437" xr:uid="{00000000-0005-0000-0000-0000740F0000}"/>
    <cellStyle name="Ausgabe 2 9 8 4" xfId="23922" xr:uid="{00000000-0005-0000-0000-0000750F0000}"/>
    <cellStyle name="Ausgabe 2 9 9" xfId="3310" xr:uid="{00000000-0005-0000-0000-0000760F0000}"/>
    <cellStyle name="Ausgabe 2 9 9 2" xfId="10310" xr:uid="{00000000-0005-0000-0000-0000770F0000}"/>
    <cellStyle name="Ausgabe 2 9 9 3" xfId="16840" xr:uid="{00000000-0005-0000-0000-0000780F0000}"/>
    <cellStyle name="Ausgabe 2 9 9 4" xfId="23325" xr:uid="{00000000-0005-0000-0000-0000790F0000}"/>
    <cellStyle name="Berechnung 2" xfId="50" xr:uid="{00000000-0005-0000-0000-00007A0F0000}"/>
    <cellStyle name="Berechnung 2 10" xfId="307" xr:uid="{00000000-0005-0000-0000-00007B0F0000}"/>
    <cellStyle name="Berechnung 2 10 10" xfId="4772" xr:uid="{00000000-0005-0000-0000-00007C0F0000}"/>
    <cellStyle name="Berechnung 2 10 10 2" xfId="11736" xr:uid="{00000000-0005-0000-0000-00007D0F0000}"/>
    <cellStyle name="Berechnung 2 10 10 3" xfId="18266" xr:uid="{00000000-0005-0000-0000-00007E0F0000}"/>
    <cellStyle name="Berechnung 2 10 10 4" xfId="24751" xr:uid="{00000000-0005-0000-0000-00007F0F0000}"/>
    <cellStyle name="Berechnung 2 10 11" xfId="5740" xr:uid="{00000000-0005-0000-0000-0000800F0000}"/>
    <cellStyle name="Berechnung 2 10 11 2" xfId="12664" xr:uid="{00000000-0005-0000-0000-0000810F0000}"/>
    <cellStyle name="Berechnung 2 10 11 3" xfId="19194" xr:uid="{00000000-0005-0000-0000-0000820F0000}"/>
    <cellStyle name="Berechnung 2 10 11 4" xfId="25679" xr:uid="{00000000-0005-0000-0000-0000830F0000}"/>
    <cellStyle name="Berechnung 2 10 12" xfId="7359" xr:uid="{00000000-0005-0000-0000-0000840F0000}"/>
    <cellStyle name="Berechnung 2 10 12 2" xfId="13889" xr:uid="{00000000-0005-0000-0000-0000850F0000}"/>
    <cellStyle name="Berechnung 2 10 12 3" xfId="20376" xr:uid="{00000000-0005-0000-0000-0000860F0000}"/>
    <cellStyle name="Berechnung 2 10 13" xfId="7293" xr:uid="{00000000-0005-0000-0000-0000870F0000}"/>
    <cellStyle name="Berechnung 2 10 2" xfId="472" xr:uid="{00000000-0005-0000-0000-0000880F0000}"/>
    <cellStyle name="Berechnung 2 10 2 10" xfId="5903" xr:uid="{00000000-0005-0000-0000-0000890F0000}"/>
    <cellStyle name="Berechnung 2 10 2 10 2" xfId="12799" xr:uid="{00000000-0005-0000-0000-00008A0F0000}"/>
    <cellStyle name="Berechnung 2 10 2 10 3" xfId="19329" xr:uid="{00000000-0005-0000-0000-00008B0F0000}"/>
    <cellStyle name="Berechnung 2 10 2 10 4" xfId="25814" xr:uid="{00000000-0005-0000-0000-00008C0F0000}"/>
    <cellStyle name="Berechnung 2 10 2 11" xfId="6928" xr:uid="{00000000-0005-0000-0000-00008D0F0000}"/>
    <cellStyle name="Berechnung 2 10 2 11 2" xfId="13543" xr:uid="{00000000-0005-0000-0000-00008E0F0000}"/>
    <cellStyle name="Berechnung 2 10 2 11 3" xfId="20073" xr:uid="{00000000-0005-0000-0000-00008F0F0000}"/>
    <cellStyle name="Berechnung 2 10 2 11 4" xfId="26558" xr:uid="{00000000-0005-0000-0000-0000900F0000}"/>
    <cellStyle name="Berechnung 2 10 2 12" xfId="7484" xr:uid="{00000000-0005-0000-0000-0000910F0000}"/>
    <cellStyle name="Berechnung 2 10 2 12 2" xfId="14014" xr:uid="{00000000-0005-0000-0000-0000920F0000}"/>
    <cellStyle name="Berechnung 2 10 2 12 3" xfId="20499" xr:uid="{00000000-0005-0000-0000-0000930F0000}"/>
    <cellStyle name="Berechnung 2 10 2 13" xfId="6571" xr:uid="{00000000-0005-0000-0000-0000940F0000}"/>
    <cellStyle name="Berechnung 2 10 2 14" xfId="7248" xr:uid="{00000000-0005-0000-0000-0000950F0000}"/>
    <cellStyle name="Berechnung 2 10 2 2" xfId="908" xr:uid="{00000000-0005-0000-0000-0000960F0000}"/>
    <cellStyle name="Berechnung 2 10 2 2 10" xfId="7920" xr:uid="{00000000-0005-0000-0000-0000970F0000}"/>
    <cellStyle name="Berechnung 2 10 2 2 10 2" xfId="14450" xr:uid="{00000000-0005-0000-0000-0000980F0000}"/>
    <cellStyle name="Berechnung 2 10 2 2 10 3" xfId="20935" xr:uid="{00000000-0005-0000-0000-0000990F0000}"/>
    <cellStyle name="Berechnung 2 10 2 2 11" xfId="13778" xr:uid="{00000000-0005-0000-0000-00009A0F0000}"/>
    <cellStyle name="Berechnung 2 10 2 2 2" xfId="1786" xr:uid="{00000000-0005-0000-0000-00009B0F0000}"/>
    <cellStyle name="Berechnung 2 10 2 2 2 2" xfId="8791" xr:uid="{00000000-0005-0000-0000-00009C0F0000}"/>
    <cellStyle name="Berechnung 2 10 2 2 2 3" xfId="15321" xr:uid="{00000000-0005-0000-0000-00009D0F0000}"/>
    <cellStyle name="Berechnung 2 10 2 2 2 4" xfId="21806" xr:uid="{00000000-0005-0000-0000-00009E0F0000}"/>
    <cellStyle name="Berechnung 2 10 2 2 3" xfId="2476" xr:uid="{00000000-0005-0000-0000-00009F0F0000}"/>
    <cellStyle name="Berechnung 2 10 2 2 3 2" xfId="9481" xr:uid="{00000000-0005-0000-0000-0000A00F0000}"/>
    <cellStyle name="Berechnung 2 10 2 2 3 3" xfId="16011" xr:uid="{00000000-0005-0000-0000-0000A10F0000}"/>
    <cellStyle name="Berechnung 2 10 2 2 3 4" xfId="22496" xr:uid="{00000000-0005-0000-0000-0000A20F0000}"/>
    <cellStyle name="Berechnung 2 10 2 2 4" xfId="3166" xr:uid="{00000000-0005-0000-0000-0000A30F0000}"/>
    <cellStyle name="Berechnung 2 10 2 2 4 2" xfId="10168" xr:uid="{00000000-0005-0000-0000-0000A40F0000}"/>
    <cellStyle name="Berechnung 2 10 2 2 4 3" xfId="16698" xr:uid="{00000000-0005-0000-0000-0000A50F0000}"/>
    <cellStyle name="Berechnung 2 10 2 2 4 4" xfId="23183" xr:uid="{00000000-0005-0000-0000-0000A60F0000}"/>
    <cellStyle name="Berechnung 2 10 2 2 5" xfId="3856" xr:uid="{00000000-0005-0000-0000-0000A70F0000}"/>
    <cellStyle name="Berechnung 2 10 2 2 5 2" xfId="10855" xr:uid="{00000000-0005-0000-0000-0000A80F0000}"/>
    <cellStyle name="Berechnung 2 10 2 2 5 3" xfId="17385" xr:uid="{00000000-0005-0000-0000-0000A90F0000}"/>
    <cellStyle name="Berechnung 2 10 2 2 5 4" xfId="23870" xr:uid="{00000000-0005-0000-0000-0000AA0F0000}"/>
    <cellStyle name="Berechnung 2 10 2 2 6" xfId="4546" xr:uid="{00000000-0005-0000-0000-0000AB0F0000}"/>
    <cellStyle name="Berechnung 2 10 2 2 6 2" xfId="11540" xr:uid="{00000000-0005-0000-0000-0000AC0F0000}"/>
    <cellStyle name="Berechnung 2 10 2 2 6 3" xfId="18070" xr:uid="{00000000-0005-0000-0000-0000AD0F0000}"/>
    <cellStyle name="Berechnung 2 10 2 2 6 4" xfId="24555" xr:uid="{00000000-0005-0000-0000-0000AE0F0000}"/>
    <cellStyle name="Berechnung 2 10 2 2 7" xfId="5199" xr:uid="{00000000-0005-0000-0000-0000AF0F0000}"/>
    <cellStyle name="Berechnung 2 10 2 2 7 2" xfId="12123" xr:uid="{00000000-0005-0000-0000-0000B00F0000}"/>
    <cellStyle name="Berechnung 2 10 2 2 7 3" xfId="18653" xr:uid="{00000000-0005-0000-0000-0000B10F0000}"/>
    <cellStyle name="Berechnung 2 10 2 2 7 4" xfId="25138" xr:uid="{00000000-0005-0000-0000-0000B20F0000}"/>
    <cellStyle name="Berechnung 2 10 2 2 8" xfId="5657" xr:uid="{00000000-0005-0000-0000-0000B30F0000}"/>
    <cellStyle name="Berechnung 2 10 2 2 8 2" xfId="12581" xr:uid="{00000000-0005-0000-0000-0000B40F0000}"/>
    <cellStyle name="Berechnung 2 10 2 2 8 3" xfId="19111" xr:uid="{00000000-0005-0000-0000-0000B50F0000}"/>
    <cellStyle name="Berechnung 2 10 2 2 8 4" xfId="25596" xr:uid="{00000000-0005-0000-0000-0000B60F0000}"/>
    <cellStyle name="Berechnung 2 10 2 2 9" xfId="6339" xr:uid="{00000000-0005-0000-0000-0000B70F0000}"/>
    <cellStyle name="Berechnung 2 10 2 2 9 2" xfId="13235" xr:uid="{00000000-0005-0000-0000-0000B80F0000}"/>
    <cellStyle name="Berechnung 2 10 2 2 9 3" xfId="19765" xr:uid="{00000000-0005-0000-0000-0000B90F0000}"/>
    <cellStyle name="Berechnung 2 10 2 2 9 4" xfId="26250" xr:uid="{00000000-0005-0000-0000-0000BA0F0000}"/>
    <cellStyle name="Berechnung 2 10 2 3" xfId="707" xr:uid="{00000000-0005-0000-0000-0000BB0F0000}"/>
    <cellStyle name="Berechnung 2 10 2 3 10" xfId="7719" xr:uid="{00000000-0005-0000-0000-0000BC0F0000}"/>
    <cellStyle name="Berechnung 2 10 2 3 10 2" xfId="14249" xr:uid="{00000000-0005-0000-0000-0000BD0F0000}"/>
    <cellStyle name="Berechnung 2 10 2 3 10 3" xfId="20734" xr:uid="{00000000-0005-0000-0000-0000BE0F0000}"/>
    <cellStyle name="Berechnung 2 10 2 3 11" xfId="13577" xr:uid="{00000000-0005-0000-0000-0000BF0F0000}"/>
    <cellStyle name="Berechnung 2 10 2 3 2" xfId="1585" xr:uid="{00000000-0005-0000-0000-0000C00F0000}"/>
    <cellStyle name="Berechnung 2 10 2 3 2 2" xfId="8590" xr:uid="{00000000-0005-0000-0000-0000C10F0000}"/>
    <cellStyle name="Berechnung 2 10 2 3 2 3" xfId="15120" xr:uid="{00000000-0005-0000-0000-0000C20F0000}"/>
    <cellStyle name="Berechnung 2 10 2 3 2 4" xfId="21605" xr:uid="{00000000-0005-0000-0000-0000C30F0000}"/>
    <cellStyle name="Berechnung 2 10 2 3 3" xfId="2275" xr:uid="{00000000-0005-0000-0000-0000C40F0000}"/>
    <cellStyle name="Berechnung 2 10 2 3 3 2" xfId="9280" xr:uid="{00000000-0005-0000-0000-0000C50F0000}"/>
    <cellStyle name="Berechnung 2 10 2 3 3 3" xfId="15810" xr:uid="{00000000-0005-0000-0000-0000C60F0000}"/>
    <cellStyle name="Berechnung 2 10 2 3 3 4" xfId="22295" xr:uid="{00000000-0005-0000-0000-0000C70F0000}"/>
    <cellStyle name="Berechnung 2 10 2 3 4" xfId="2965" xr:uid="{00000000-0005-0000-0000-0000C80F0000}"/>
    <cellStyle name="Berechnung 2 10 2 3 4 2" xfId="9967" xr:uid="{00000000-0005-0000-0000-0000C90F0000}"/>
    <cellStyle name="Berechnung 2 10 2 3 4 3" xfId="16497" xr:uid="{00000000-0005-0000-0000-0000CA0F0000}"/>
    <cellStyle name="Berechnung 2 10 2 3 4 4" xfId="22982" xr:uid="{00000000-0005-0000-0000-0000CB0F0000}"/>
    <cellStyle name="Berechnung 2 10 2 3 5" xfId="3655" xr:uid="{00000000-0005-0000-0000-0000CC0F0000}"/>
    <cellStyle name="Berechnung 2 10 2 3 5 2" xfId="10654" xr:uid="{00000000-0005-0000-0000-0000CD0F0000}"/>
    <cellStyle name="Berechnung 2 10 2 3 5 3" xfId="17184" xr:uid="{00000000-0005-0000-0000-0000CE0F0000}"/>
    <cellStyle name="Berechnung 2 10 2 3 5 4" xfId="23669" xr:uid="{00000000-0005-0000-0000-0000CF0F0000}"/>
    <cellStyle name="Berechnung 2 10 2 3 6" xfId="4345" xr:uid="{00000000-0005-0000-0000-0000D00F0000}"/>
    <cellStyle name="Berechnung 2 10 2 3 6 2" xfId="11339" xr:uid="{00000000-0005-0000-0000-0000D10F0000}"/>
    <cellStyle name="Berechnung 2 10 2 3 6 3" xfId="17869" xr:uid="{00000000-0005-0000-0000-0000D20F0000}"/>
    <cellStyle name="Berechnung 2 10 2 3 6 4" xfId="24354" xr:uid="{00000000-0005-0000-0000-0000D30F0000}"/>
    <cellStyle name="Berechnung 2 10 2 3 7" xfId="4998" xr:uid="{00000000-0005-0000-0000-0000D40F0000}"/>
    <cellStyle name="Berechnung 2 10 2 3 7 2" xfId="11922" xr:uid="{00000000-0005-0000-0000-0000D50F0000}"/>
    <cellStyle name="Berechnung 2 10 2 3 7 3" xfId="18452" xr:uid="{00000000-0005-0000-0000-0000D60F0000}"/>
    <cellStyle name="Berechnung 2 10 2 3 7 4" xfId="24937" xr:uid="{00000000-0005-0000-0000-0000D70F0000}"/>
    <cellStyle name="Berechnung 2 10 2 3 8" xfId="5456" xr:uid="{00000000-0005-0000-0000-0000D80F0000}"/>
    <cellStyle name="Berechnung 2 10 2 3 8 2" xfId="12380" xr:uid="{00000000-0005-0000-0000-0000D90F0000}"/>
    <cellStyle name="Berechnung 2 10 2 3 8 3" xfId="18910" xr:uid="{00000000-0005-0000-0000-0000DA0F0000}"/>
    <cellStyle name="Berechnung 2 10 2 3 8 4" xfId="25395" xr:uid="{00000000-0005-0000-0000-0000DB0F0000}"/>
    <cellStyle name="Berechnung 2 10 2 3 9" xfId="6138" xr:uid="{00000000-0005-0000-0000-0000DC0F0000}"/>
    <cellStyle name="Berechnung 2 10 2 3 9 2" xfId="13034" xr:uid="{00000000-0005-0000-0000-0000DD0F0000}"/>
    <cellStyle name="Berechnung 2 10 2 3 9 3" xfId="19564" xr:uid="{00000000-0005-0000-0000-0000DE0F0000}"/>
    <cellStyle name="Berechnung 2 10 2 3 9 4" xfId="26049" xr:uid="{00000000-0005-0000-0000-0000DF0F0000}"/>
    <cellStyle name="Berechnung 2 10 2 4" xfId="1350" xr:uid="{00000000-0005-0000-0000-0000E00F0000}"/>
    <cellStyle name="Berechnung 2 10 2 4 2" xfId="8355" xr:uid="{00000000-0005-0000-0000-0000E10F0000}"/>
    <cellStyle name="Berechnung 2 10 2 4 3" xfId="14885" xr:uid="{00000000-0005-0000-0000-0000E20F0000}"/>
    <cellStyle name="Berechnung 2 10 2 4 4" xfId="21370" xr:uid="{00000000-0005-0000-0000-0000E30F0000}"/>
    <cellStyle name="Berechnung 2 10 2 5" xfId="2040" xr:uid="{00000000-0005-0000-0000-0000E40F0000}"/>
    <cellStyle name="Berechnung 2 10 2 5 2" xfId="9045" xr:uid="{00000000-0005-0000-0000-0000E50F0000}"/>
    <cellStyle name="Berechnung 2 10 2 5 3" xfId="15575" xr:uid="{00000000-0005-0000-0000-0000E60F0000}"/>
    <cellStyle name="Berechnung 2 10 2 5 4" xfId="22060" xr:uid="{00000000-0005-0000-0000-0000E70F0000}"/>
    <cellStyle name="Berechnung 2 10 2 6" xfId="2730" xr:uid="{00000000-0005-0000-0000-0000E80F0000}"/>
    <cellStyle name="Berechnung 2 10 2 6 2" xfId="9732" xr:uid="{00000000-0005-0000-0000-0000E90F0000}"/>
    <cellStyle name="Berechnung 2 10 2 6 3" xfId="16262" xr:uid="{00000000-0005-0000-0000-0000EA0F0000}"/>
    <cellStyle name="Berechnung 2 10 2 6 4" xfId="22747" xr:uid="{00000000-0005-0000-0000-0000EB0F0000}"/>
    <cellStyle name="Berechnung 2 10 2 7" xfId="3420" xr:uid="{00000000-0005-0000-0000-0000EC0F0000}"/>
    <cellStyle name="Berechnung 2 10 2 7 2" xfId="10419" xr:uid="{00000000-0005-0000-0000-0000ED0F0000}"/>
    <cellStyle name="Berechnung 2 10 2 7 3" xfId="16949" xr:uid="{00000000-0005-0000-0000-0000EE0F0000}"/>
    <cellStyle name="Berechnung 2 10 2 7 4" xfId="23434" xr:uid="{00000000-0005-0000-0000-0000EF0F0000}"/>
    <cellStyle name="Berechnung 2 10 2 8" xfId="4110" xr:uid="{00000000-0005-0000-0000-0000F00F0000}"/>
    <cellStyle name="Berechnung 2 10 2 8 2" xfId="11104" xr:uid="{00000000-0005-0000-0000-0000F10F0000}"/>
    <cellStyle name="Berechnung 2 10 2 8 3" xfId="17634" xr:uid="{00000000-0005-0000-0000-0000F20F0000}"/>
    <cellStyle name="Berechnung 2 10 2 8 4" xfId="24119" xr:uid="{00000000-0005-0000-0000-0000F30F0000}"/>
    <cellStyle name="Berechnung 2 10 2 9" xfId="3305" xr:uid="{00000000-0005-0000-0000-0000F40F0000}"/>
    <cellStyle name="Berechnung 2 10 2 9 2" xfId="10305" xr:uid="{00000000-0005-0000-0000-0000F50F0000}"/>
    <cellStyle name="Berechnung 2 10 2 9 3" xfId="16835" xr:uid="{00000000-0005-0000-0000-0000F60F0000}"/>
    <cellStyle name="Berechnung 2 10 2 9 4" xfId="23320" xr:uid="{00000000-0005-0000-0000-0000F70F0000}"/>
    <cellStyle name="Berechnung 2 10 3" xfId="516" xr:uid="{00000000-0005-0000-0000-0000F80F0000}"/>
    <cellStyle name="Berechnung 2 10 3 10" xfId="5947" xr:uid="{00000000-0005-0000-0000-0000F90F0000}"/>
    <cellStyle name="Berechnung 2 10 3 10 2" xfId="12843" xr:uid="{00000000-0005-0000-0000-0000FA0F0000}"/>
    <cellStyle name="Berechnung 2 10 3 10 3" xfId="19373" xr:uid="{00000000-0005-0000-0000-0000FB0F0000}"/>
    <cellStyle name="Berechnung 2 10 3 10 4" xfId="25858" xr:uid="{00000000-0005-0000-0000-0000FC0F0000}"/>
    <cellStyle name="Berechnung 2 10 3 11" xfId="6723" xr:uid="{00000000-0005-0000-0000-0000FD0F0000}"/>
    <cellStyle name="Berechnung 2 10 3 11 2" xfId="13422" xr:uid="{00000000-0005-0000-0000-0000FE0F0000}"/>
    <cellStyle name="Berechnung 2 10 3 11 3" xfId="19952" xr:uid="{00000000-0005-0000-0000-0000FF0F0000}"/>
    <cellStyle name="Berechnung 2 10 3 11 4" xfId="26437" xr:uid="{00000000-0005-0000-0000-000000100000}"/>
    <cellStyle name="Berechnung 2 10 3 12" xfId="7528" xr:uid="{00000000-0005-0000-0000-000001100000}"/>
    <cellStyle name="Berechnung 2 10 3 12 2" xfId="14058" xr:uid="{00000000-0005-0000-0000-000002100000}"/>
    <cellStyle name="Berechnung 2 10 3 12 3" xfId="20543" xr:uid="{00000000-0005-0000-0000-000003100000}"/>
    <cellStyle name="Berechnung 2 10 3 13" xfId="6617" xr:uid="{00000000-0005-0000-0000-000004100000}"/>
    <cellStyle name="Berechnung 2 10 3 14" xfId="7265" xr:uid="{00000000-0005-0000-0000-000005100000}"/>
    <cellStyle name="Berechnung 2 10 3 2" xfId="912" xr:uid="{00000000-0005-0000-0000-000006100000}"/>
    <cellStyle name="Berechnung 2 10 3 2 10" xfId="7924" xr:uid="{00000000-0005-0000-0000-000007100000}"/>
    <cellStyle name="Berechnung 2 10 3 2 10 2" xfId="14454" xr:uid="{00000000-0005-0000-0000-000008100000}"/>
    <cellStyle name="Berechnung 2 10 3 2 10 3" xfId="20939" xr:uid="{00000000-0005-0000-0000-000009100000}"/>
    <cellStyle name="Berechnung 2 10 3 2 11" xfId="13782" xr:uid="{00000000-0005-0000-0000-00000A100000}"/>
    <cellStyle name="Berechnung 2 10 3 2 2" xfId="1790" xr:uid="{00000000-0005-0000-0000-00000B100000}"/>
    <cellStyle name="Berechnung 2 10 3 2 2 2" xfId="8795" xr:uid="{00000000-0005-0000-0000-00000C100000}"/>
    <cellStyle name="Berechnung 2 10 3 2 2 3" xfId="15325" xr:uid="{00000000-0005-0000-0000-00000D100000}"/>
    <cellStyle name="Berechnung 2 10 3 2 2 4" xfId="21810" xr:uid="{00000000-0005-0000-0000-00000E100000}"/>
    <cellStyle name="Berechnung 2 10 3 2 3" xfId="2480" xr:uid="{00000000-0005-0000-0000-00000F100000}"/>
    <cellStyle name="Berechnung 2 10 3 2 3 2" xfId="9485" xr:uid="{00000000-0005-0000-0000-000010100000}"/>
    <cellStyle name="Berechnung 2 10 3 2 3 3" xfId="16015" xr:uid="{00000000-0005-0000-0000-000011100000}"/>
    <cellStyle name="Berechnung 2 10 3 2 3 4" xfId="22500" xr:uid="{00000000-0005-0000-0000-000012100000}"/>
    <cellStyle name="Berechnung 2 10 3 2 4" xfId="3170" xr:uid="{00000000-0005-0000-0000-000013100000}"/>
    <cellStyle name="Berechnung 2 10 3 2 4 2" xfId="10172" xr:uid="{00000000-0005-0000-0000-000014100000}"/>
    <cellStyle name="Berechnung 2 10 3 2 4 3" xfId="16702" xr:uid="{00000000-0005-0000-0000-000015100000}"/>
    <cellStyle name="Berechnung 2 10 3 2 4 4" xfId="23187" xr:uid="{00000000-0005-0000-0000-000016100000}"/>
    <cellStyle name="Berechnung 2 10 3 2 5" xfId="3860" xr:uid="{00000000-0005-0000-0000-000017100000}"/>
    <cellStyle name="Berechnung 2 10 3 2 5 2" xfId="10859" xr:uid="{00000000-0005-0000-0000-000018100000}"/>
    <cellStyle name="Berechnung 2 10 3 2 5 3" xfId="17389" xr:uid="{00000000-0005-0000-0000-000019100000}"/>
    <cellStyle name="Berechnung 2 10 3 2 5 4" xfId="23874" xr:uid="{00000000-0005-0000-0000-00001A100000}"/>
    <cellStyle name="Berechnung 2 10 3 2 6" xfId="4550" xr:uid="{00000000-0005-0000-0000-00001B100000}"/>
    <cellStyle name="Berechnung 2 10 3 2 6 2" xfId="11544" xr:uid="{00000000-0005-0000-0000-00001C100000}"/>
    <cellStyle name="Berechnung 2 10 3 2 6 3" xfId="18074" xr:uid="{00000000-0005-0000-0000-00001D100000}"/>
    <cellStyle name="Berechnung 2 10 3 2 6 4" xfId="24559" xr:uid="{00000000-0005-0000-0000-00001E100000}"/>
    <cellStyle name="Berechnung 2 10 3 2 7" xfId="5203" xr:uid="{00000000-0005-0000-0000-00001F100000}"/>
    <cellStyle name="Berechnung 2 10 3 2 7 2" xfId="12127" xr:uid="{00000000-0005-0000-0000-000020100000}"/>
    <cellStyle name="Berechnung 2 10 3 2 7 3" xfId="18657" xr:uid="{00000000-0005-0000-0000-000021100000}"/>
    <cellStyle name="Berechnung 2 10 3 2 7 4" xfId="25142" xr:uid="{00000000-0005-0000-0000-000022100000}"/>
    <cellStyle name="Berechnung 2 10 3 2 8" xfId="5661" xr:uid="{00000000-0005-0000-0000-000023100000}"/>
    <cellStyle name="Berechnung 2 10 3 2 8 2" xfId="12585" xr:uid="{00000000-0005-0000-0000-000024100000}"/>
    <cellStyle name="Berechnung 2 10 3 2 8 3" xfId="19115" xr:uid="{00000000-0005-0000-0000-000025100000}"/>
    <cellStyle name="Berechnung 2 10 3 2 8 4" xfId="25600" xr:uid="{00000000-0005-0000-0000-000026100000}"/>
    <cellStyle name="Berechnung 2 10 3 2 9" xfId="6343" xr:uid="{00000000-0005-0000-0000-000027100000}"/>
    <cellStyle name="Berechnung 2 10 3 2 9 2" xfId="13239" xr:uid="{00000000-0005-0000-0000-000028100000}"/>
    <cellStyle name="Berechnung 2 10 3 2 9 3" xfId="19769" xr:uid="{00000000-0005-0000-0000-000029100000}"/>
    <cellStyle name="Berechnung 2 10 3 2 9 4" xfId="26254" xr:uid="{00000000-0005-0000-0000-00002A100000}"/>
    <cellStyle name="Berechnung 2 10 3 3" xfId="746" xr:uid="{00000000-0005-0000-0000-00002B100000}"/>
    <cellStyle name="Berechnung 2 10 3 3 10" xfId="7758" xr:uid="{00000000-0005-0000-0000-00002C100000}"/>
    <cellStyle name="Berechnung 2 10 3 3 10 2" xfId="14288" xr:uid="{00000000-0005-0000-0000-00002D100000}"/>
    <cellStyle name="Berechnung 2 10 3 3 10 3" xfId="20773" xr:uid="{00000000-0005-0000-0000-00002E100000}"/>
    <cellStyle name="Berechnung 2 10 3 3 11" xfId="13616" xr:uid="{00000000-0005-0000-0000-00002F100000}"/>
    <cellStyle name="Berechnung 2 10 3 3 2" xfId="1624" xr:uid="{00000000-0005-0000-0000-000030100000}"/>
    <cellStyle name="Berechnung 2 10 3 3 2 2" xfId="8629" xr:uid="{00000000-0005-0000-0000-000031100000}"/>
    <cellStyle name="Berechnung 2 10 3 3 2 3" xfId="15159" xr:uid="{00000000-0005-0000-0000-000032100000}"/>
    <cellStyle name="Berechnung 2 10 3 3 2 4" xfId="21644" xr:uid="{00000000-0005-0000-0000-000033100000}"/>
    <cellStyle name="Berechnung 2 10 3 3 3" xfId="2314" xr:uid="{00000000-0005-0000-0000-000034100000}"/>
    <cellStyle name="Berechnung 2 10 3 3 3 2" xfId="9319" xr:uid="{00000000-0005-0000-0000-000035100000}"/>
    <cellStyle name="Berechnung 2 10 3 3 3 3" xfId="15849" xr:uid="{00000000-0005-0000-0000-000036100000}"/>
    <cellStyle name="Berechnung 2 10 3 3 3 4" xfId="22334" xr:uid="{00000000-0005-0000-0000-000037100000}"/>
    <cellStyle name="Berechnung 2 10 3 3 4" xfId="3004" xr:uid="{00000000-0005-0000-0000-000038100000}"/>
    <cellStyle name="Berechnung 2 10 3 3 4 2" xfId="10006" xr:uid="{00000000-0005-0000-0000-000039100000}"/>
    <cellStyle name="Berechnung 2 10 3 3 4 3" xfId="16536" xr:uid="{00000000-0005-0000-0000-00003A100000}"/>
    <cellStyle name="Berechnung 2 10 3 3 4 4" xfId="23021" xr:uid="{00000000-0005-0000-0000-00003B100000}"/>
    <cellStyle name="Berechnung 2 10 3 3 5" xfId="3694" xr:uid="{00000000-0005-0000-0000-00003C100000}"/>
    <cellStyle name="Berechnung 2 10 3 3 5 2" xfId="10693" xr:uid="{00000000-0005-0000-0000-00003D100000}"/>
    <cellStyle name="Berechnung 2 10 3 3 5 3" xfId="17223" xr:uid="{00000000-0005-0000-0000-00003E100000}"/>
    <cellStyle name="Berechnung 2 10 3 3 5 4" xfId="23708" xr:uid="{00000000-0005-0000-0000-00003F100000}"/>
    <cellStyle name="Berechnung 2 10 3 3 6" xfId="4384" xr:uid="{00000000-0005-0000-0000-000040100000}"/>
    <cellStyle name="Berechnung 2 10 3 3 6 2" xfId="11378" xr:uid="{00000000-0005-0000-0000-000041100000}"/>
    <cellStyle name="Berechnung 2 10 3 3 6 3" xfId="17908" xr:uid="{00000000-0005-0000-0000-000042100000}"/>
    <cellStyle name="Berechnung 2 10 3 3 6 4" xfId="24393" xr:uid="{00000000-0005-0000-0000-000043100000}"/>
    <cellStyle name="Berechnung 2 10 3 3 7" xfId="5037" xr:uid="{00000000-0005-0000-0000-000044100000}"/>
    <cellStyle name="Berechnung 2 10 3 3 7 2" xfId="11961" xr:uid="{00000000-0005-0000-0000-000045100000}"/>
    <cellStyle name="Berechnung 2 10 3 3 7 3" xfId="18491" xr:uid="{00000000-0005-0000-0000-000046100000}"/>
    <cellStyle name="Berechnung 2 10 3 3 7 4" xfId="24976" xr:uid="{00000000-0005-0000-0000-000047100000}"/>
    <cellStyle name="Berechnung 2 10 3 3 8" xfId="5495" xr:uid="{00000000-0005-0000-0000-000048100000}"/>
    <cellStyle name="Berechnung 2 10 3 3 8 2" xfId="12419" xr:uid="{00000000-0005-0000-0000-000049100000}"/>
    <cellStyle name="Berechnung 2 10 3 3 8 3" xfId="18949" xr:uid="{00000000-0005-0000-0000-00004A100000}"/>
    <cellStyle name="Berechnung 2 10 3 3 8 4" xfId="25434" xr:uid="{00000000-0005-0000-0000-00004B100000}"/>
    <cellStyle name="Berechnung 2 10 3 3 9" xfId="6177" xr:uid="{00000000-0005-0000-0000-00004C100000}"/>
    <cellStyle name="Berechnung 2 10 3 3 9 2" xfId="13073" xr:uid="{00000000-0005-0000-0000-00004D100000}"/>
    <cellStyle name="Berechnung 2 10 3 3 9 3" xfId="19603" xr:uid="{00000000-0005-0000-0000-00004E100000}"/>
    <cellStyle name="Berechnung 2 10 3 3 9 4" xfId="26088" xr:uid="{00000000-0005-0000-0000-00004F100000}"/>
    <cellStyle name="Berechnung 2 10 3 4" xfId="1394" xr:uid="{00000000-0005-0000-0000-000050100000}"/>
    <cellStyle name="Berechnung 2 10 3 4 2" xfId="8399" xr:uid="{00000000-0005-0000-0000-000051100000}"/>
    <cellStyle name="Berechnung 2 10 3 4 3" xfId="14929" xr:uid="{00000000-0005-0000-0000-000052100000}"/>
    <cellStyle name="Berechnung 2 10 3 4 4" xfId="21414" xr:uid="{00000000-0005-0000-0000-000053100000}"/>
    <cellStyle name="Berechnung 2 10 3 5" xfId="2084" xr:uid="{00000000-0005-0000-0000-000054100000}"/>
    <cellStyle name="Berechnung 2 10 3 5 2" xfId="9089" xr:uid="{00000000-0005-0000-0000-000055100000}"/>
    <cellStyle name="Berechnung 2 10 3 5 3" xfId="15619" xr:uid="{00000000-0005-0000-0000-000056100000}"/>
    <cellStyle name="Berechnung 2 10 3 5 4" xfId="22104" xr:uid="{00000000-0005-0000-0000-000057100000}"/>
    <cellStyle name="Berechnung 2 10 3 6" xfId="2774" xr:uid="{00000000-0005-0000-0000-000058100000}"/>
    <cellStyle name="Berechnung 2 10 3 6 2" xfId="9776" xr:uid="{00000000-0005-0000-0000-000059100000}"/>
    <cellStyle name="Berechnung 2 10 3 6 3" xfId="16306" xr:uid="{00000000-0005-0000-0000-00005A100000}"/>
    <cellStyle name="Berechnung 2 10 3 6 4" xfId="22791" xr:uid="{00000000-0005-0000-0000-00005B100000}"/>
    <cellStyle name="Berechnung 2 10 3 7" xfId="3464" xr:uid="{00000000-0005-0000-0000-00005C100000}"/>
    <cellStyle name="Berechnung 2 10 3 7 2" xfId="10463" xr:uid="{00000000-0005-0000-0000-00005D100000}"/>
    <cellStyle name="Berechnung 2 10 3 7 3" xfId="16993" xr:uid="{00000000-0005-0000-0000-00005E100000}"/>
    <cellStyle name="Berechnung 2 10 3 7 4" xfId="23478" xr:uid="{00000000-0005-0000-0000-00005F100000}"/>
    <cellStyle name="Berechnung 2 10 3 8" xfId="4154" xr:uid="{00000000-0005-0000-0000-000060100000}"/>
    <cellStyle name="Berechnung 2 10 3 8 2" xfId="11148" xr:uid="{00000000-0005-0000-0000-000061100000}"/>
    <cellStyle name="Berechnung 2 10 3 8 3" xfId="17678" xr:uid="{00000000-0005-0000-0000-000062100000}"/>
    <cellStyle name="Berechnung 2 10 3 8 4" xfId="24163" xr:uid="{00000000-0005-0000-0000-000063100000}"/>
    <cellStyle name="Berechnung 2 10 3 9" xfId="5265" xr:uid="{00000000-0005-0000-0000-000064100000}"/>
    <cellStyle name="Berechnung 2 10 3 9 2" xfId="12189" xr:uid="{00000000-0005-0000-0000-000065100000}"/>
    <cellStyle name="Berechnung 2 10 3 9 3" xfId="18719" xr:uid="{00000000-0005-0000-0000-000066100000}"/>
    <cellStyle name="Berechnung 2 10 3 9 4" xfId="25204" xr:uid="{00000000-0005-0000-0000-000067100000}"/>
    <cellStyle name="Berechnung 2 10 4" xfId="1179" xr:uid="{00000000-0005-0000-0000-000068100000}"/>
    <cellStyle name="Berechnung 2 10 4 2" xfId="8186" xr:uid="{00000000-0005-0000-0000-000069100000}"/>
    <cellStyle name="Berechnung 2 10 4 3" xfId="14716" xr:uid="{00000000-0005-0000-0000-00006A100000}"/>
    <cellStyle name="Berechnung 2 10 4 4" xfId="21201" xr:uid="{00000000-0005-0000-0000-00006B100000}"/>
    <cellStyle name="Berechnung 2 10 5" xfId="1869" xr:uid="{00000000-0005-0000-0000-00006C100000}"/>
    <cellStyle name="Berechnung 2 10 5 2" xfId="8874" xr:uid="{00000000-0005-0000-0000-00006D100000}"/>
    <cellStyle name="Berechnung 2 10 5 3" xfId="15404" xr:uid="{00000000-0005-0000-0000-00006E100000}"/>
    <cellStyle name="Berechnung 2 10 5 4" xfId="21889" xr:uid="{00000000-0005-0000-0000-00006F100000}"/>
    <cellStyle name="Berechnung 2 10 6" xfId="2557" xr:uid="{00000000-0005-0000-0000-000070100000}"/>
    <cellStyle name="Berechnung 2 10 6 2" xfId="9562" xr:uid="{00000000-0005-0000-0000-000071100000}"/>
    <cellStyle name="Berechnung 2 10 6 3" xfId="16092" xr:uid="{00000000-0005-0000-0000-000072100000}"/>
    <cellStyle name="Berechnung 2 10 6 4" xfId="22577" xr:uid="{00000000-0005-0000-0000-000073100000}"/>
    <cellStyle name="Berechnung 2 10 7" xfId="3247" xr:uid="{00000000-0005-0000-0000-000074100000}"/>
    <cellStyle name="Berechnung 2 10 7 2" xfId="10249" xr:uid="{00000000-0005-0000-0000-000075100000}"/>
    <cellStyle name="Berechnung 2 10 7 3" xfId="16779" xr:uid="{00000000-0005-0000-0000-000076100000}"/>
    <cellStyle name="Berechnung 2 10 7 4" xfId="23264" xr:uid="{00000000-0005-0000-0000-000077100000}"/>
    <cellStyle name="Berechnung 2 10 8" xfId="3939" xr:uid="{00000000-0005-0000-0000-000078100000}"/>
    <cellStyle name="Berechnung 2 10 8 2" xfId="10938" xr:uid="{00000000-0005-0000-0000-000079100000}"/>
    <cellStyle name="Berechnung 2 10 8 3" xfId="17468" xr:uid="{00000000-0005-0000-0000-00007A100000}"/>
    <cellStyle name="Berechnung 2 10 8 4" xfId="23953" xr:uid="{00000000-0005-0000-0000-00007B100000}"/>
    <cellStyle name="Berechnung 2 10 9" xfId="4627" xr:uid="{00000000-0005-0000-0000-00007C100000}"/>
    <cellStyle name="Berechnung 2 10 9 2" xfId="11621" xr:uid="{00000000-0005-0000-0000-00007D100000}"/>
    <cellStyle name="Berechnung 2 10 9 3" xfId="18151" xr:uid="{00000000-0005-0000-0000-00007E100000}"/>
    <cellStyle name="Berechnung 2 10 9 4" xfId="24636" xr:uid="{00000000-0005-0000-0000-00007F100000}"/>
    <cellStyle name="Berechnung 2 11" xfId="260" xr:uid="{00000000-0005-0000-0000-000080100000}"/>
    <cellStyle name="Berechnung 2 11 10" xfId="4748" xr:uid="{00000000-0005-0000-0000-000081100000}"/>
    <cellStyle name="Berechnung 2 11 10 2" xfId="11712" xr:uid="{00000000-0005-0000-0000-000082100000}"/>
    <cellStyle name="Berechnung 2 11 10 3" xfId="18242" xr:uid="{00000000-0005-0000-0000-000083100000}"/>
    <cellStyle name="Berechnung 2 11 10 4" xfId="24727" xr:uid="{00000000-0005-0000-0000-000084100000}"/>
    <cellStyle name="Berechnung 2 11 11" xfId="3312" xr:uid="{00000000-0005-0000-0000-000085100000}"/>
    <cellStyle name="Berechnung 2 11 11 2" xfId="10312" xr:uid="{00000000-0005-0000-0000-000086100000}"/>
    <cellStyle name="Berechnung 2 11 11 3" xfId="16842" xr:uid="{00000000-0005-0000-0000-000087100000}"/>
    <cellStyle name="Berechnung 2 11 11 4" xfId="23327" xr:uid="{00000000-0005-0000-0000-000088100000}"/>
    <cellStyle name="Berechnung 2 11 12" xfId="7312" xr:uid="{00000000-0005-0000-0000-000089100000}"/>
    <cellStyle name="Berechnung 2 11 12 2" xfId="13842" xr:uid="{00000000-0005-0000-0000-00008A100000}"/>
    <cellStyle name="Berechnung 2 11 12 3" xfId="20329" xr:uid="{00000000-0005-0000-0000-00008B100000}"/>
    <cellStyle name="Berechnung 2 11 13" xfId="4693" xr:uid="{00000000-0005-0000-0000-00008C100000}"/>
    <cellStyle name="Berechnung 2 11 2" xfId="471" xr:uid="{00000000-0005-0000-0000-00008D100000}"/>
    <cellStyle name="Berechnung 2 11 2 10" xfId="5902" xr:uid="{00000000-0005-0000-0000-00008E100000}"/>
    <cellStyle name="Berechnung 2 11 2 10 2" xfId="12798" xr:uid="{00000000-0005-0000-0000-00008F100000}"/>
    <cellStyle name="Berechnung 2 11 2 10 3" xfId="19328" xr:uid="{00000000-0005-0000-0000-000090100000}"/>
    <cellStyle name="Berechnung 2 11 2 10 4" xfId="25813" xr:uid="{00000000-0005-0000-0000-000091100000}"/>
    <cellStyle name="Berechnung 2 11 2 11" xfId="6791" xr:uid="{00000000-0005-0000-0000-000092100000}"/>
    <cellStyle name="Berechnung 2 11 2 11 2" xfId="13467" xr:uid="{00000000-0005-0000-0000-000093100000}"/>
    <cellStyle name="Berechnung 2 11 2 11 3" xfId="19997" xr:uid="{00000000-0005-0000-0000-000094100000}"/>
    <cellStyle name="Berechnung 2 11 2 11 4" xfId="26482" xr:uid="{00000000-0005-0000-0000-000095100000}"/>
    <cellStyle name="Berechnung 2 11 2 12" xfId="7483" xr:uid="{00000000-0005-0000-0000-000096100000}"/>
    <cellStyle name="Berechnung 2 11 2 12 2" xfId="14013" xr:uid="{00000000-0005-0000-0000-000097100000}"/>
    <cellStyle name="Berechnung 2 11 2 12 3" xfId="20498" xr:uid="{00000000-0005-0000-0000-000098100000}"/>
    <cellStyle name="Berechnung 2 11 2 13" xfId="4791" xr:uid="{00000000-0005-0000-0000-000099100000}"/>
    <cellStyle name="Berechnung 2 11 2 14" xfId="7098" xr:uid="{00000000-0005-0000-0000-00009A100000}"/>
    <cellStyle name="Berechnung 2 11 2 2" xfId="907" xr:uid="{00000000-0005-0000-0000-00009B100000}"/>
    <cellStyle name="Berechnung 2 11 2 2 10" xfId="7919" xr:uid="{00000000-0005-0000-0000-00009C100000}"/>
    <cellStyle name="Berechnung 2 11 2 2 10 2" xfId="14449" xr:uid="{00000000-0005-0000-0000-00009D100000}"/>
    <cellStyle name="Berechnung 2 11 2 2 10 3" xfId="20934" xr:uid="{00000000-0005-0000-0000-00009E100000}"/>
    <cellStyle name="Berechnung 2 11 2 2 11" xfId="13777" xr:uid="{00000000-0005-0000-0000-00009F100000}"/>
    <cellStyle name="Berechnung 2 11 2 2 2" xfId="1785" xr:uid="{00000000-0005-0000-0000-0000A0100000}"/>
    <cellStyle name="Berechnung 2 11 2 2 2 2" xfId="8790" xr:uid="{00000000-0005-0000-0000-0000A1100000}"/>
    <cellStyle name="Berechnung 2 11 2 2 2 3" xfId="15320" xr:uid="{00000000-0005-0000-0000-0000A2100000}"/>
    <cellStyle name="Berechnung 2 11 2 2 2 4" xfId="21805" xr:uid="{00000000-0005-0000-0000-0000A3100000}"/>
    <cellStyle name="Berechnung 2 11 2 2 3" xfId="2475" xr:uid="{00000000-0005-0000-0000-0000A4100000}"/>
    <cellStyle name="Berechnung 2 11 2 2 3 2" xfId="9480" xr:uid="{00000000-0005-0000-0000-0000A5100000}"/>
    <cellStyle name="Berechnung 2 11 2 2 3 3" xfId="16010" xr:uid="{00000000-0005-0000-0000-0000A6100000}"/>
    <cellStyle name="Berechnung 2 11 2 2 3 4" xfId="22495" xr:uid="{00000000-0005-0000-0000-0000A7100000}"/>
    <cellStyle name="Berechnung 2 11 2 2 4" xfId="3165" xr:uid="{00000000-0005-0000-0000-0000A8100000}"/>
    <cellStyle name="Berechnung 2 11 2 2 4 2" xfId="10167" xr:uid="{00000000-0005-0000-0000-0000A9100000}"/>
    <cellStyle name="Berechnung 2 11 2 2 4 3" xfId="16697" xr:uid="{00000000-0005-0000-0000-0000AA100000}"/>
    <cellStyle name="Berechnung 2 11 2 2 4 4" xfId="23182" xr:uid="{00000000-0005-0000-0000-0000AB100000}"/>
    <cellStyle name="Berechnung 2 11 2 2 5" xfId="3855" xr:uid="{00000000-0005-0000-0000-0000AC100000}"/>
    <cellStyle name="Berechnung 2 11 2 2 5 2" xfId="10854" xr:uid="{00000000-0005-0000-0000-0000AD100000}"/>
    <cellStyle name="Berechnung 2 11 2 2 5 3" xfId="17384" xr:uid="{00000000-0005-0000-0000-0000AE100000}"/>
    <cellStyle name="Berechnung 2 11 2 2 5 4" xfId="23869" xr:uid="{00000000-0005-0000-0000-0000AF100000}"/>
    <cellStyle name="Berechnung 2 11 2 2 6" xfId="4545" xr:uid="{00000000-0005-0000-0000-0000B0100000}"/>
    <cellStyle name="Berechnung 2 11 2 2 6 2" xfId="11539" xr:uid="{00000000-0005-0000-0000-0000B1100000}"/>
    <cellStyle name="Berechnung 2 11 2 2 6 3" xfId="18069" xr:uid="{00000000-0005-0000-0000-0000B2100000}"/>
    <cellStyle name="Berechnung 2 11 2 2 6 4" xfId="24554" xr:uid="{00000000-0005-0000-0000-0000B3100000}"/>
    <cellStyle name="Berechnung 2 11 2 2 7" xfId="5198" xr:uid="{00000000-0005-0000-0000-0000B4100000}"/>
    <cellStyle name="Berechnung 2 11 2 2 7 2" xfId="12122" xr:uid="{00000000-0005-0000-0000-0000B5100000}"/>
    <cellStyle name="Berechnung 2 11 2 2 7 3" xfId="18652" xr:uid="{00000000-0005-0000-0000-0000B6100000}"/>
    <cellStyle name="Berechnung 2 11 2 2 7 4" xfId="25137" xr:uid="{00000000-0005-0000-0000-0000B7100000}"/>
    <cellStyle name="Berechnung 2 11 2 2 8" xfId="5656" xr:uid="{00000000-0005-0000-0000-0000B8100000}"/>
    <cellStyle name="Berechnung 2 11 2 2 8 2" xfId="12580" xr:uid="{00000000-0005-0000-0000-0000B9100000}"/>
    <cellStyle name="Berechnung 2 11 2 2 8 3" xfId="19110" xr:uid="{00000000-0005-0000-0000-0000BA100000}"/>
    <cellStyle name="Berechnung 2 11 2 2 8 4" xfId="25595" xr:uid="{00000000-0005-0000-0000-0000BB100000}"/>
    <cellStyle name="Berechnung 2 11 2 2 9" xfId="6338" xr:uid="{00000000-0005-0000-0000-0000BC100000}"/>
    <cellStyle name="Berechnung 2 11 2 2 9 2" xfId="13234" xr:uid="{00000000-0005-0000-0000-0000BD100000}"/>
    <cellStyle name="Berechnung 2 11 2 2 9 3" xfId="19764" xr:uid="{00000000-0005-0000-0000-0000BE100000}"/>
    <cellStyle name="Berechnung 2 11 2 2 9 4" xfId="26249" xr:uid="{00000000-0005-0000-0000-0000BF100000}"/>
    <cellStyle name="Berechnung 2 11 2 3" xfId="706" xr:uid="{00000000-0005-0000-0000-0000C0100000}"/>
    <cellStyle name="Berechnung 2 11 2 3 10" xfId="7718" xr:uid="{00000000-0005-0000-0000-0000C1100000}"/>
    <cellStyle name="Berechnung 2 11 2 3 10 2" xfId="14248" xr:uid="{00000000-0005-0000-0000-0000C2100000}"/>
    <cellStyle name="Berechnung 2 11 2 3 10 3" xfId="20733" xr:uid="{00000000-0005-0000-0000-0000C3100000}"/>
    <cellStyle name="Berechnung 2 11 2 3 11" xfId="13576" xr:uid="{00000000-0005-0000-0000-0000C4100000}"/>
    <cellStyle name="Berechnung 2 11 2 3 2" xfId="1584" xr:uid="{00000000-0005-0000-0000-0000C5100000}"/>
    <cellStyle name="Berechnung 2 11 2 3 2 2" xfId="8589" xr:uid="{00000000-0005-0000-0000-0000C6100000}"/>
    <cellStyle name="Berechnung 2 11 2 3 2 3" xfId="15119" xr:uid="{00000000-0005-0000-0000-0000C7100000}"/>
    <cellStyle name="Berechnung 2 11 2 3 2 4" xfId="21604" xr:uid="{00000000-0005-0000-0000-0000C8100000}"/>
    <cellStyle name="Berechnung 2 11 2 3 3" xfId="2274" xr:uid="{00000000-0005-0000-0000-0000C9100000}"/>
    <cellStyle name="Berechnung 2 11 2 3 3 2" xfId="9279" xr:uid="{00000000-0005-0000-0000-0000CA100000}"/>
    <cellStyle name="Berechnung 2 11 2 3 3 3" xfId="15809" xr:uid="{00000000-0005-0000-0000-0000CB100000}"/>
    <cellStyle name="Berechnung 2 11 2 3 3 4" xfId="22294" xr:uid="{00000000-0005-0000-0000-0000CC100000}"/>
    <cellStyle name="Berechnung 2 11 2 3 4" xfId="2964" xr:uid="{00000000-0005-0000-0000-0000CD100000}"/>
    <cellStyle name="Berechnung 2 11 2 3 4 2" xfId="9966" xr:uid="{00000000-0005-0000-0000-0000CE100000}"/>
    <cellStyle name="Berechnung 2 11 2 3 4 3" xfId="16496" xr:uid="{00000000-0005-0000-0000-0000CF100000}"/>
    <cellStyle name="Berechnung 2 11 2 3 4 4" xfId="22981" xr:uid="{00000000-0005-0000-0000-0000D0100000}"/>
    <cellStyle name="Berechnung 2 11 2 3 5" xfId="3654" xr:uid="{00000000-0005-0000-0000-0000D1100000}"/>
    <cellStyle name="Berechnung 2 11 2 3 5 2" xfId="10653" xr:uid="{00000000-0005-0000-0000-0000D2100000}"/>
    <cellStyle name="Berechnung 2 11 2 3 5 3" xfId="17183" xr:uid="{00000000-0005-0000-0000-0000D3100000}"/>
    <cellStyle name="Berechnung 2 11 2 3 5 4" xfId="23668" xr:uid="{00000000-0005-0000-0000-0000D4100000}"/>
    <cellStyle name="Berechnung 2 11 2 3 6" xfId="4344" xr:uid="{00000000-0005-0000-0000-0000D5100000}"/>
    <cellStyle name="Berechnung 2 11 2 3 6 2" xfId="11338" xr:uid="{00000000-0005-0000-0000-0000D6100000}"/>
    <cellStyle name="Berechnung 2 11 2 3 6 3" xfId="17868" xr:uid="{00000000-0005-0000-0000-0000D7100000}"/>
    <cellStyle name="Berechnung 2 11 2 3 6 4" xfId="24353" xr:uid="{00000000-0005-0000-0000-0000D8100000}"/>
    <cellStyle name="Berechnung 2 11 2 3 7" xfId="4997" xr:uid="{00000000-0005-0000-0000-0000D9100000}"/>
    <cellStyle name="Berechnung 2 11 2 3 7 2" xfId="11921" xr:uid="{00000000-0005-0000-0000-0000DA100000}"/>
    <cellStyle name="Berechnung 2 11 2 3 7 3" xfId="18451" xr:uid="{00000000-0005-0000-0000-0000DB100000}"/>
    <cellStyle name="Berechnung 2 11 2 3 7 4" xfId="24936" xr:uid="{00000000-0005-0000-0000-0000DC100000}"/>
    <cellStyle name="Berechnung 2 11 2 3 8" xfId="5455" xr:uid="{00000000-0005-0000-0000-0000DD100000}"/>
    <cellStyle name="Berechnung 2 11 2 3 8 2" xfId="12379" xr:uid="{00000000-0005-0000-0000-0000DE100000}"/>
    <cellStyle name="Berechnung 2 11 2 3 8 3" xfId="18909" xr:uid="{00000000-0005-0000-0000-0000DF100000}"/>
    <cellStyle name="Berechnung 2 11 2 3 8 4" xfId="25394" xr:uid="{00000000-0005-0000-0000-0000E0100000}"/>
    <cellStyle name="Berechnung 2 11 2 3 9" xfId="6137" xr:uid="{00000000-0005-0000-0000-0000E1100000}"/>
    <cellStyle name="Berechnung 2 11 2 3 9 2" xfId="13033" xr:uid="{00000000-0005-0000-0000-0000E2100000}"/>
    <cellStyle name="Berechnung 2 11 2 3 9 3" xfId="19563" xr:uid="{00000000-0005-0000-0000-0000E3100000}"/>
    <cellStyle name="Berechnung 2 11 2 3 9 4" xfId="26048" xr:uid="{00000000-0005-0000-0000-0000E4100000}"/>
    <cellStyle name="Berechnung 2 11 2 4" xfId="1349" xr:uid="{00000000-0005-0000-0000-0000E5100000}"/>
    <cellStyle name="Berechnung 2 11 2 4 2" xfId="8354" xr:uid="{00000000-0005-0000-0000-0000E6100000}"/>
    <cellStyle name="Berechnung 2 11 2 4 3" xfId="14884" xr:uid="{00000000-0005-0000-0000-0000E7100000}"/>
    <cellStyle name="Berechnung 2 11 2 4 4" xfId="21369" xr:uid="{00000000-0005-0000-0000-0000E8100000}"/>
    <cellStyle name="Berechnung 2 11 2 5" xfId="2039" xr:uid="{00000000-0005-0000-0000-0000E9100000}"/>
    <cellStyle name="Berechnung 2 11 2 5 2" xfId="9044" xr:uid="{00000000-0005-0000-0000-0000EA100000}"/>
    <cellStyle name="Berechnung 2 11 2 5 3" xfId="15574" xr:uid="{00000000-0005-0000-0000-0000EB100000}"/>
    <cellStyle name="Berechnung 2 11 2 5 4" xfId="22059" xr:uid="{00000000-0005-0000-0000-0000EC100000}"/>
    <cellStyle name="Berechnung 2 11 2 6" xfId="2729" xr:uid="{00000000-0005-0000-0000-0000ED100000}"/>
    <cellStyle name="Berechnung 2 11 2 6 2" xfId="9731" xr:uid="{00000000-0005-0000-0000-0000EE100000}"/>
    <cellStyle name="Berechnung 2 11 2 6 3" xfId="16261" xr:uid="{00000000-0005-0000-0000-0000EF100000}"/>
    <cellStyle name="Berechnung 2 11 2 6 4" xfId="22746" xr:uid="{00000000-0005-0000-0000-0000F0100000}"/>
    <cellStyle name="Berechnung 2 11 2 7" xfId="3419" xr:uid="{00000000-0005-0000-0000-0000F1100000}"/>
    <cellStyle name="Berechnung 2 11 2 7 2" xfId="10418" xr:uid="{00000000-0005-0000-0000-0000F2100000}"/>
    <cellStyle name="Berechnung 2 11 2 7 3" xfId="16948" xr:uid="{00000000-0005-0000-0000-0000F3100000}"/>
    <cellStyle name="Berechnung 2 11 2 7 4" xfId="23433" xr:uid="{00000000-0005-0000-0000-0000F4100000}"/>
    <cellStyle name="Berechnung 2 11 2 8" xfId="4109" xr:uid="{00000000-0005-0000-0000-0000F5100000}"/>
    <cellStyle name="Berechnung 2 11 2 8 2" xfId="11103" xr:uid="{00000000-0005-0000-0000-0000F6100000}"/>
    <cellStyle name="Berechnung 2 11 2 8 3" xfId="17633" xr:uid="{00000000-0005-0000-0000-0000F7100000}"/>
    <cellStyle name="Berechnung 2 11 2 8 4" xfId="24118" xr:uid="{00000000-0005-0000-0000-0000F8100000}"/>
    <cellStyle name="Berechnung 2 11 2 9" xfId="3986" xr:uid="{00000000-0005-0000-0000-0000F9100000}"/>
    <cellStyle name="Berechnung 2 11 2 9 2" xfId="10984" xr:uid="{00000000-0005-0000-0000-0000FA100000}"/>
    <cellStyle name="Berechnung 2 11 2 9 3" xfId="17514" xr:uid="{00000000-0005-0000-0000-0000FB100000}"/>
    <cellStyle name="Berechnung 2 11 2 9 4" xfId="23999" xr:uid="{00000000-0005-0000-0000-0000FC100000}"/>
    <cellStyle name="Berechnung 2 11 3" xfId="517" xr:uid="{00000000-0005-0000-0000-0000FD100000}"/>
    <cellStyle name="Berechnung 2 11 3 10" xfId="5948" xr:uid="{00000000-0005-0000-0000-0000FE100000}"/>
    <cellStyle name="Berechnung 2 11 3 10 2" xfId="12844" xr:uid="{00000000-0005-0000-0000-0000FF100000}"/>
    <cellStyle name="Berechnung 2 11 3 10 3" xfId="19374" xr:uid="{00000000-0005-0000-0000-000000110000}"/>
    <cellStyle name="Berechnung 2 11 3 10 4" xfId="25859" xr:uid="{00000000-0005-0000-0000-000001110000}"/>
    <cellStyle name="Berechnung 2 11 3 11" xfId="6889" xr:uid="{00000000-0005-0000-0000-000002110000}"/>
    <cellStyle name="Berechnung 2 11 3 11 2" xfId="13509" xr:uid="{00000000-0005-0000-0000-000003110000}"/>
    <cellStyle name="Berechnung 2 11 3 11 3" xfId="20039" xr:uid="{00000000-0005-0000-0000-000004110000}"/>
    <cellStyle name="Berechnung 2 11 3 11 4" xfId="26524" xr:uid="{00000000-0005-0000-0000-000005110000}"/>
    <cellStyle name="Berechnung 2 11 3 12" xfId="7529" xr:uid="{00000000-0005-0000-0000-000006110000}"/>
    <cellStyle name="Berechnung 2 11 3 12 2" xfId="14059" xr:uid="{00000000-0005-0000-0000-000007110000}"/>
    <cellStyle name="Berechnung 2 11 3 12 3" xfId="20544" xr:uid="{00000000-0005-0000-0000-000008110000}"/>
    <cellStyle name="Berechnung 2 11 3 13" xfId="6474" xr:uid="{00000000-0005-0000-0000-000009110000}"/>
    <cellStyle name="Berechnung 2 11 3 14" xfId="7107" xr:uid="{00000000-0005-0000-0000-00000A110000}"/>
    <cellStyle name="Berechnung 2 11 3 2" xfId="913" xr:uid="{00000000-0005-0000-0000-00000B110000}"/>
    <cellStyle name="Berechnung 2 11 3 2 10" xfId="7925" xr:uid="{00000000-0005-0000-0000-00000C110000}"/>
    <cellStyle name="Berechnung 2 11 3 2 10 2" xfId="14455" xr:uid="{00000000-0005-0000-0000-00000D110000}"/>
    <cellStyle name="Berechnung 2 11 3 2 10 3" xfId="20940" xr:uid="{00000000-0005-0000-0000-00000E110000}"/>
    <cellStyle name="Berechnung 2 11 3 2 11" xfId="13783" xr:uid="{00000000-0005-0000-0000-00000F110000}"/>
    <cellStyle name="Berechnung 2 11 3 2 2" xfId="1791" xr:uid="{00000000-0005-0000-0000-000010110000}"/>
    <cellStyle name="Berechnung 2 11 3 2 2 2" xfId="8796" xr:uid="{00000000-0005-0000-0000-000011110000}"/>
    <cellStyle name="Berechnung 2 11 3 2 2 3" xfId="15326" xr:uid="{00000000-0005-0000-0000-000012110000}"/>
    <cellStyle name="Berechnung 2 11 3 2 2 4" xfId="21811" xr:uid="{00000000-0005-0000-0000-000013110000}"/>
    <cellStyle name="Berechnung 2 11 3 2 3" xfId="2481" xr:uid="{00000000-0005-0000-0000-000014110000}"/>
    <cellStyle name="Berechnung 2 11 3 2 3 2" xfId="9486" xr:uid="{00000000-0005-0000-0000-000015110000}"/>
    <cellStyle name="Berechnung 2 11 3 2 3 3" xfId="16016" xr:uid="{00000000-0005-0000-0000-000016110000}"/>
    <cellStyle name="Berechnung 2 11 3 2 3 4" xfId="22501" xr:uid="{00000000-0005-0000-0000-000017110000}"/>
    <cellStyle name="Berechnung 2 11 3 2 4" xfId="3171" xr:uid="{00000000-0005-0000-0000-000018110000}"/>
    <cellStyle name="Berechnung 2 11 3 2 4 2" xfId="10173" xr:uid="{00000000-0005-0000-0000-000019110000}"/>
    <cellStyle name="Berechnung 2 11 3 2 4 3" xfId="16703" xr:uid="{00000000-0005-0000-0000-00001A110000}"/>
    <cellStyle name="Berechnung 2 11 3 2 4 4" xfId="23188" xr:uid="{00000000-0005-0000-0000-00001B110000}"/>
    <cellStyle name="Berechnung 2 11 3 2 5" xfId="3861" xr:uid="{00000000-0005-0000-0000-00001C110000}"/>
    <cellStyle name="Berechnung 2 11 3 2 5 2" xfId="10860" xr:uid="{00000000-0005-0000-0000-00001D110000}"/>
    <cellStyle name="Berechnung 2 11 3 2 5 3" xfId="17390" xr:uid="{00000000-0005-0000-0000-00001E110000}"/>
    <cellStyle name="Berechnung 2 11 3 2 5 4" xfId="23875" xr:uid="{00000000-0005-0000-0000-00001F110000}"/>
    <cellStyle name="Berechnung 2 11 3 2 6" xfId="4551" xr:uid="{00000000-0005-0000-0000-000020110000}"/>
    <cellStyle name="Berechnung 2 11 3 2 6 2" xfId="11545" xr:uid="{00000000-0005-0000-0000-000021110000}"/>
    <cellStyle name="Berechnung 2 11 3 2 6 3" xfId="18075" xr:uid="{00000000-0005-0000-0000-000022110000}"/>
    <cellStyle name="Berechnung 2 11 3 2 6 4" xfId="24560" xr:uid="{00000000-0005-0000-0000-000023110000}"/>
    <cellStyle name="Berechnung 2 11 3 2 7" xfId="5204" xr:uid="{00000000-0005-0000-0000-000024110000}"/>
    <cellStyle name="Berechnung 2 11 3 2 7 2" xfId="12128" xr:uid="{00000000-0005-0000-0000-000025110000}"/>
    <cellStyle name="Berechnung 2 11 3 2 7 3" xfId="18658" xr:uid="{00000000-0005-0000-0000-000026110000}"/>
    <cellStyle name="Berechnung 2 11 3 2 7 4" xfId="25143" xr:uid="{00000000-0005-0000-0000-000027110000}"/>
    <cellStyle name="Berechnung 2 11 3 2 8" xfId="5662" xr:uid="{00000000-0005-0000-0000-000028110000}"/>
    <cellStyle name="Berechnung 2 11 3 2 8 2" xfId="12586" xr:uid="{00000000-0005-0000-0000-000029110000}"/>
    <cellStyle name="Berechnung 2 11 3 2 8 3" xfId="19116" xr:uid="{00000000-0005-0000-0000-00002A110000}"/>
    <cellStyle name="Berechnung 2 11 3 2 8 4" xfId="25601" xr:uid="{00000000-0005-0000-0000-00002B110000}"/>
    <cellStyle name="Berechnung 2 11 3 2 9" xfId="6344" xr:uid="{00000000-0005-0000-0000-00002C110000}"/>
    <cellStyle name="Berechnung 2 11 3 2 9 2" xfId="13240" xr:uid="{00000000-0005-0000-0000-00002D110000}"/>
    <cellStyle name="Berechnung 2 11 3 2 9 3" xfId="19770" xr:uid="{00000000-0005-0000-0000-00002E110000}"/>
    <cellStyle name="Berechnung 2 11 3 2 9 4" xfId="26255" xr:uid="{00000000-0005-0000-0000-00002F110000}"/>
    <cellStyle name="Berechnung 2 11 3 3" xfId="747" xr:uid="{00000000-0005-0000-0000-000030110000}"/>
    <cellStyle name="Berechnung 2 11 3 3 10" xfId="7759" xr:uid="{00000000-0005-0000-0000-000031110000}"/>
    <cellStyle name="Berechnung 2 11 3 3 10 2" xfId="14289" xr:uid="{00000000-0005-0000-0000-000032110000}"/>
    <cellStyle name="Berechnung 2 11 3 3 10 3" xfId="20774" xr:uid="{00000000-0005-0000-0000-000033110000}"/>
    <cellStyle name="Berechnung 2 11 3 3 11" xfId="13617" xr:uid="{00000000-0005-0000-0000-000034110000}"/>
    <cellStyle name="Berechnung 2 11 3 3 2" xfId="1625" xr:uid="{00000000-0005-0000-0000-000035110000}"/>
    <cellStyle name="Berechnung 2 11 3 3 2 2" xfId="8630" xr:uid="{00000000-0005-0000-0000-000036110000}"/>
    <cellStyle name="Berechnung 2 11 3 3 2 3" xfId="15160" xr:uid="{00000000-0005-0000-0000-000037110000}"/>
    <cellStyle name="Berechnung 2 11 3 3 2 4" xfId="21645" xr:uid="{00000000-0005-0000-0000-000038110000}"/>
    <cellStyle name="Berechnung 2 11 3 3 3" xfId="2315" xr:uid="{00000000-0005-0000-0000-000039110000}"/>
    <cellStyle name="Berechnung 2 11 3 3 3 2" xfId="9320" xr:uid="{00000000-0005-0000-0000-00003A110000}"/>
    <cellStyle name="Berechnung 2 11 3 3 3 3" xfId="15850" xr:uid="{00000000-0005-0000-0000-00003B110000}"/>
    <cellStyle name="Berechnung 2 11 3 3 3 4" xfId="22335" xr:uid="{00000000-0005-0000-0000-00003C110000}"/>
    <cellStyle name="Berechnung 2 11 3 3 4" xfId="3005" xr:uid="{00000000-0005-0000-0000-00003D110000}"/>
    <cellStyle name="Berechnung 2 11 3 3 4 2" xfId="10007" xr:uid="{00000000-0005-0000-0000-00003E110000}"/>
    <cellStyle name="Berechnung 2 11 3 3 4 3" xfId="16537" xr:uid="{00000000-0005-0000-0000-00003F110000}"/>
    <cellStyle name="Berechnung 2 11 3 3 4 4" xfId="23022" xr:uid="{00000000-0005-0000-0000-000040110000}"/>
    <cellStyle name="Berechnung 2 11 3 3 5" xfId="3695" xr:uid="{00000000-0005-0000-0000-000041110000}"/>
    <cellStyle name="Berechnung 2 11 3 3 5 2" xfId="10694" xr:uid="{00000000-0005-0000-0000-000042110000}"/>
    <cellStyle name="Berechnung 2 11 3 3 5 3" xfId="17224" xr:uid="{00000000-0005-0000-0000-000043110000}"/>
    <cellStyle name="Berechnung 2 11 3 3 5 4" xfId="23709" xr:uid="{00000000-0005-0000-0000-000044110000}"/>
    <cellStyle name="Berechnung 2 11 3 3 6" xfId="4385" xr:uid="{00000000-0005-0000-0000-000045110000}"/>
    <cellStyle name="Berechnung 2 11 3 3 6 2" xfId="11379" xr:uid="{00000000-0005-0000-0000-000046110000}"/>
    <cellStyle name="Berechnung 2 11 3 3 6 3" xfId="17909" xr:uid="{00000000-0005-0000-0000-000047110000}"/>
    <cellStyle name="Berechnung 2 11 3 3 6 4" xfId="24394" xr:uid="{00000000-0005-0000-0000-000048110000}"/>
    <cellStyle name="Berechnung 2 11 3 3 7" xfId="5038" xr:uid="{00000000-0005-0000-0000-000049110000}"/>
    <cellStyle name="Berechnung 2 11 3 3 7 2" xfId="11962" xr:uid="{00000000-0005-0000-0000-00004A110000}"/>
    <cellStyle name="Berechnung 2 11 3 3 7 3" xfId="18492" xr:uid="{00000000-0005-0000-0000-00004B110000}"/>
    <cellStyle name="Berechnung 2 11 3 3 7 4" xfId="24977" xr:uid="{00000000-0005-0000-0000-00004C110000}"/>
    <cellStyle name="Berechnung 2 11 3 3 8" xfId="5496" xr:uid="{00000000-0005-0000-0000-00004D110000}"/>
    <cellStyle name="Berechnung 2 11 3 3 8 2" xfId="12420" xr:uid="{00000000-0005-0000-0000-00004E110000}"/>
    <cellStyle name="Berechnung 2 11 3 3 8 3" xfId="18950" xr:uid="{00000000-0005-0000-0000-00004F110000}"/>
    <cellStyle name="Berechnung 2 11 3 3 8 4" xfId="25435" xr:uid="{00000000-0005-0000-0000-000050110000}"/>
    <cellStyle name="Berechnung 2 11 3 3 9" xfId="6178" xr:uid="{00000000-0005-0000-0000-000051110000}"/>
    <cellStyle name="Berechnung 2 11 3 3 9 2" xfId="13074" xr:uid="{00000000-0005-0000-0000-000052110000}"/>
    <cellStyle name="Berechnung 2 11 3 3 9 3" xfId="19604" xr:uid="{00000000-0005-0000-0000-000053110000}"/>
    <cellStyle name="Berechnung 2 11 3 3 9 4" xfId="26089" xr:uid="{00000000-0005-0000-0000-000054110000}"/>
    <cellStyle name="Berechnung 2 11 3 4" xfId="1395" xr:uid="{00000000-0005-0000-0000-000055110000}"/>
    <cellStyle name="Berechnung 2 11 3 4 2" xfId="8400" xr:uid="{00000000-0005-0000-0000-000056110000}"/>
    <cellStyle name="Berechnung 2 11 3 4 3" xfId="14930" xr:uid="{00000000-0005-0000-0000-000057110000}"/>
    <cellStyle name="Berechnung 2 11 3 4 4" xfId="21415" xr:uid="{00000000-0005-0000-0000-000058110000}"/>
    <cellStyle name="Berechnung 2 11 3 5" xfId="2085" xr:uid="{00000000-0005-0000-0000-000059110000}"/>
    <cellStyle name="Berechnung 2 11 3 5 2" xfId="9090" xr:uid="{00000000-0005-0000-0000-00005A110000}"/>
    <cellStyle name="Berechnung 2 11 3 5 3" xfId="15620" xr:uid="{00000000-0005-0000-0000-00005B110000}"/>
    <cellStyle name="Berechnung 2 11 3 5 4" xfId="22105" xr:uid="{00000000-0005-0000-0000-00005C110000}"/>
    <cellStyle name="Berechnung 2 11 3 6" xfId="2775" xr:uid="{00000000-0005-0000-0000-00005D110000}"/>
    <cellStyle name="Berechnung 2 11 3 6 2" xfId="9777" xr:uid="{00000000-0005-0000-0000-00005E110000}"/>
    <cellStyle name="Berechnung 2 11 3 6 3" xfId="16307" xr:uid="{00000000-0005-0000-0000-00005F110000}"/>
    <cellStyle name="Berechnung 2 11 3 6 4" xfId="22792" xr:uid="{00000000-0005-0000-0000-000060110000}"/>
    <cellStyle name="Berechnung 2 11 3 7" xfId="3465" xr:uid="{00000000-0005-0000-0000-000061110000}"/>
    <cellStyle name="Berechnung 2 11 3 7 2" xfId="10464" xr:uid="{00000000-0005-0000-0000-000062110000}"/>
    <cellStyle name="Berechnung 2 11 3 7 3" xfId="16994" xr:uid="{00000000-0005-0000-0000-000063110000}"/>
    <cellStyle name="Berechnung 2 11 3 7 4" xfId="23479" xr:uid="{00000000-0005-0000-0000-000064110000}"/>
    <cellStyle name="Berechnung 2 11 3 8" xfId="4155" xr:uid="{00000000-0005-0000-0000-000065110000}"/>
    <cellStyle name="Berechnung 2 11 3 8 2" xfId="11149" xr:uid="{00000000-0005-0000-0000-000066110000}"/>
    <cellStyle name="Berechnung 2 11 3 8 3" xfId="17679" xr:uid="{00000000-0005-0000-0000-000067110000}"/>
    <cellStyle name="Berechnung 2 11 3 8 4" xfId="24164" xr:uid="{00000000-0005-0000-0000-000068110000}"/>
    <cellStyle name="Berechnung 2 11 3 9" xfId="5266" xr:uid="{00000000-0005-0000-0000-000069110000}"/>
    <cellStyle name="Berechnung 2 11 3 9 2" xfId="12190" xr:uid="{00000000-0005-0000-0000-00006A110000}"/>
    <cellStyle name="Berechnung 2 11 3 9 3" xfId="18720" xr:uid="{00000000-0005-0000-0000-00006B110000}"/>
    <cellStyle name="Berechnung 2 11 3 9 4" xfId="25205" xr:uid="{00000000-0005-0000-0000-00006C110000}"/>
    <cellStyle name="Berechnung 2 11 4" xfId="1132" xr:uid="{00000000-0005-0000-0000-00006D110000}"/>
    <cellStyle name="Berechnung 2 11 4 2" xfId="8139" xr:uid="{00000000-0005-0000-0000-00006E110000}"/>
    <cellStyle name="Berechnung 2 11 4 3" xfId="14669" xr:uid="{00000000-0005-0000-0000-00006F110000}"/>
    <cellStyle name="Berechnung 2 11 4 4" xfId="21154" xr:uid="{00000000-0005-0000-0000-000070110000}"/>
    <cellStyle name="Berechnung 2 11 5" xfId="134" xr:uid="{00000000-0005-0000-0000-000071110000}"/>
    <cellStyle name="Berechnung 2 11 5 2" xfId="7022" xr:uid="{00000000-0005-0000-0000-000072110000}"/>
    <cellStyle name="Berechnung 2 11 5 3" xfId="4809" xr:uid="{00000000-0005-0000-0000-000073110000}"/>
    <cellStyle name="Berechnung 2 11 5 4" xfId="20190" xr:uid="{00000000-0005-0000-0000-000074110000}"/>
    <cellStyle name="Berechnung 2 11 6" xfId="130" xr:uid="{00000000-0005-0000-0000-000075110000}"/>
    <cellStyle name="Berechnung 2 11 6 2" xfId="7020" xr:uid="{00000000-0005-0000-0000-000076110000}"/>
    <cellStyle name="Berechnung 2 11 6 3" xfId="6819" xr:uid="{00000000-0005-0000-0000-000077110000}"/>
    <cellStyle name="Berechnung 2 11 6 4" xfId="20188" xr:uid="{00000000-0005-0000-0000-000078110000}"/>
    <cellStyle name="Berechnung 2 11 7" xfId="1089" xr:uid="{00000000-0005-0000-0000-000079110000}"/>
    <cellStyle name="Berechnung 2 11 7 2" xfId="8096" xr:uid="{00000000-0005-0000-0000-00007A110000}"/>
    <cellStyle name="Berechnung 2 11 7 3" xfId="14626" xr:uid="{00000000-0005-0000-0000-00007B110000}"/>
    <cellStyle name="Berechnung 2 11 7 4" xfId="21111" xr:uid="{00000000-0005-0000-0000-00007C110000}"/>
    <cellStyle name="Berechnung 2 11 8" xfId="1244" xr:uid="{00000000-0005-0000-0000-00007D110000}"/>
    <cellStyle name="Berechnung 2 11 8 2" xfId="8250" xr:uid="{00000000-0005-0000-0000-00007E110000}"/>
    <cellStyle name="Berechnung 2 11 8 3" xfId="14780" xr:uid="{00000000-0005-0000-0000-00007F110000}"/>
    <cellStyle name="Berechnung 2 11 8 4" xfId="21265" xr:uid="{00000000-0005-0000-0000-000080110000}"/>
    <cellStyle name="Berechnung 2 11 9" xfId="2616" xr:uid="{00000000-0005-0000-0000-000081110000}"/>
    <cellStyle name="Berechnung 2 11 9 2" xfId="9619" xr:uid="{00000000-0005-0000-0000-000082110000}"/>
    <cellStyle name="Berechnung 2 11 9 3" xfId="16149" xr:uid="{00000000-0005-0000-0000-000083110000}"/>
    <cellStyle name="Berechnung 2 11 9 4" xfId="22634" xr:uid="{00000000-0005-0000-0000-000084110000}"/>
    <cellStyle name="Berechnung 2 12" xfId="239" xr:uid="{00000000-0005-0000-0000-000085110000}"/>
    <cellStyle name="Berechnung 2 12 10" xfId="4865" xr:uid="{00000000-0005-0000-0000-000086110000}"/>
    <cellStyle name="Berechnung 2 12 10 2" xfId="11807" xr:uid="{00000000-0005-0000-0000-000087110000}"/>
    <cellStyle name="Berechnung 2 12 10 3" xfId="18337" xr:uid="{00000000-0005-0000-0000-000088110000}"/>
    <cellStyle name="Berechnung 2 12 10 4" xfId="24822" xr:uid="{00000000-0005-0000-0000-000089110000}"/>
    <cellStyle name="Berechnung 2 12 11" xfId="4683" xr:uid="{00000000-0005-0000-0000-00008A110000}"/>
    <cellStyle name="Berechnung 2 12 11 2" xfId="11671" xr:uid="{00000000-0005-0000-0000-00008B110000}"/>
    <cellStyle name="Berechnung 2 12 11 3" xfId="18201" xr:uid="{00000000-0005-0000-0000-00008C110000}"/>
    <cellStyle name="Berechnung 2 12 11 4" xfId="24686" xr:uid="{00000000-0005-0000-0000-00008D110000}"/>
    <cellStyle name="Berechnung 2 12 12" xfId="7026" xr:uid="{00000000-0005-0000-0000-00008E110000}"/>
    <cellStyle name="Berechnung 2 12 12 2" xfId="7012" xr:uid="{00000000-0005-0000-0000-00008F110000}"/>
    <cellStyle name="Berechnung 2 12 12 3" xfId="20194" xr:uid="{00000000-0005-0000-0000-000090110000}"/>
    <cellStyle name="Berechnung 2 12 13" xfId="7195" xr:uid="{00000000-0005-0000-0000-000091110000}"/>
    <cellStyle name="Berechnung 2 12 2" xfId="470" xr:uid="{00000000-0005-0000-0000-000092110000}"/>
    <cellStyle name="Berechnung 2 12 2 10" xfId="5901" xr:uid="{00000000-0005-0000-0000-000093110000}"/>
    <cellStyle name="Berechnung 2 12 2 10 2" xfId="12797" xr:uid="{00000000-0005-0000-0000-000094110000}"/>
    <cellStyle name="Berechnung 2 12 2 10 3" xfId="19327" xr:uid="{00000000-0005-0000-0000-000095110000}"/>
    <cellStyle name="Berechnung 2 12 2 10 4" xfId="25812" xr:uid="{00000000-0005-0000-0000-000096110000}"/>
    <cellStyle name="Berechnung 2 12 2 11" xfId="5776" xr:uid="{00000000-0005-0000-0000-000097110000}"/>
    <cellStyle name="Berechnung 2 12 2 11 2" xfId="12691" xr:uid="{00000000-0005-0000-0000-000098110000}"/>
    <cellStyle name="Berechnung 2 12 2 11 3" xfId="19221" xr:uid="{00000000-0005-0000-0000-000099110000}"/>
    <cellStyle name="Berechnung 2 12 2 11 4" xfId="25706" xr:uid="{00000000-0005-0000-0000-00009A110000}"/>
    <cellStyle name="Berechnung 2 12 2 12" xfId="7482" xr:uid="{00000000-0005-0000-0000-00009B110000}"/>
    <cellStyle name="Berechnung 2 12 2 12 2" xfId="14012" xr:uid="{00000000-0005-0000-0000-00009C110000}"/>
    <cellStyle name="Berechnung 2 12 2 12 3" xfId="20497" xr:uid="{00000000-0005-0000-0000-00009D110000}"/>
    <cellStyle name="Berechnung 2 12 2 13" xfId="6969" xr:uid="{00000000-0005-0000-0000-00009E110000}"/>
    <cellStyle name="Berechnung 2 12 2 14" xfId="7275" xr:uid="{00000000-0005-0000-0000-00009F110000}"/>
    <cellStyle name="Berechnung 2 12 2 2" xfId="906" xr:uid="{00000000-0005-0000-0000-0000A0110000}"/>
    <cellStyle name="Berechnung 2 12 2 2 10" xfId="7918" xr:uid="{00000000-0005-0000-0000-0000A1110000}"/>
    <cellStyle name="Berechnung 2 12 2 2 10 2" xfId="14448" xr:uid="{00000000-0005-0000-0000-0000A2110000}"/>
    <cellStyle name="Berechnung 2 12 2 2 10 3" xfId="20933" xr:uid="{00000000-0005-0000-0000-0000A3110000}"/>
    <cellStyle name="Berechnung 2 12 2 2 11" xfId="13776" xr:uid="{00000000-0005-0000-0000-0000A4110000}"/>
    <cellStyle name="Berechnung 2 12 2 2 2" xfId="1784" xr:uid="{00000000-0005-0000-0000-0000A5110000}"/>
    <cellStyle name="Berechnung 2 12 2 2 2 2" xfId="8789" xr:uid="{00000000-0005-0000-0000-0000A6110000}"/>
    <cellStyle name="Berechnung 2 12 2 2 2 3" xfId="15319" xr:uid="{00000000-0005-0000-0000-0000A7110000}"/>
    <cellStyle name="Berechnung 2 12 2 2 2 4" xfId="21804" xr:uid="{00000000-0005-0000-0000-0000A8110000}"/>
    <cellStyle name="Berechnung 2 12 2 2 3" xfId="2474" xr:uid="{00000000-0005-0000-0000-0000A9110000}"/>
    <cellStyle name="Berechnung 2 12 2 2 3 2" xfId="9479" xr:uid="{00000000-0005-0000-0000-0000AA110000}"/>
    <cellStyle name="Berechnung 2 12 2 2 3 3" xfId="16009" xr:uid="{00000000-0005-0000-0000-0000AB110000}"/>
    <cellStyle name="Berechnung 2 12 2 2 3 4" xfId="22494" xr:uid="{00000000-0005-0000-0000-0000AC110000}"/>
    <cellStyle name="Berechnung 2 12 2 2 4" xfId="3164" xr:uid="{00000000-0005-0000-0000-0000AD110000}"/>
    <cellStyle name="Berechnung 2 12 2 2 4 2" xfId="10166" xr:uid="{00000000-0005-0000-0000-0000AE110000}"/>
    <cellStyle name="Berechnung 2 12 2 2 4 3" xfId="16696" xr:uid="{00000000-0005-0000-0000-0000AF110000}"/>
    <cellStyle name="Berechnung 2 12 2 2 4 4" xfId="23181" xr:uid="{00000000-0005-0000-0000-0000B0110000}"/>
    <cellStyle name="Berechnung 2 12 2 2 5" xfId="3854" xr:uid="{00000000-0005-0000-0000-0000B1110000}"/>
    <cellStyle name="Berechnung 2 12 2 2 5 2" xfId="10853" xr:uid="{00000000-0005-0000-0000-0000B2110000}"/>
    <cellStyle name="Berechnung 2 12 2 2 5 3" xfId="17383" xr:uid="{00000000-0005-0000-0000-0000B3110000}"/>
    <cellStyle name="Berechnung 2 12 2 2 5 4" xfId="23868" xr:uid="{00000000-0005-0000-0000-0000B4110000}"/>
    <cellStyle name="Berechnung 2 12 2 2 6" xfId="4544" xr:uid="{00000000-0005-0000-0000-0000B5110000}"/>
    <cellStyle name="Berechnung 2 12 2 2 6 2" xfId="11538" xr:uid="{00000000-0005-0000-0000-0000B6110000}"/>
    <cellStyle name="Berechnung 2 12 2 2 6 3" xfId="18068" xr:uid="{00000000-0005-0000-0000-0000B7110000}"/>
    <cellStyle name="Berechnung 2 12 2 2 6 4" xfId="24553" xr:uid="{00000000-0005-0000-0000-0000B8110000}"/>
    <cellStyle name="Berechnung 2 12 2 2 7" xfId="5197" xr:uid="{00000000-0005-0000-0000-0000B9110000}"/>
    <cellStyle name="Berechnung 2 12 2 2 7 2" xfId="12121" xr:uid="{00000000-0005-0000-0000-0000BA110000}"/>
    <cellStyle name="Berechnung 2 12 2 2 7 3" xfId="18651" xr:uid="{00000000-0005-0000-0000-0000BB110000}"/>
    <cellStyle name="Berechnung 2 12 2 2 7 4" xfId="25136" xr:uid="{00000000-0005-0000-0000-0000BC110000}"/>
    <cellStyle name="Berechnung 2 12 2 2 8" xfId="5655" xr:uid="{00000000-0005-0000-0000-0000BD110000}"/>
    <cellStyle name="Berechnung 2 12 2 2 8 2" xfId="12579" xr:uid="{00000000-0005-0000-0000-0000BE110000}"/>
    <cellStyle name="Berechnung 2 12 2 2 8 3" xfId="19109" xr:uid="{00000000-0005-0000-0000-0000BF110000}"/>
    <cellStyle name="Berechnung 2 12 2 2 8 4" xfId="25594" xr:uid="{00000000-0005-0000-0000-0000C0110000}"/>
    <cellStyle name="Berechnung 2 12 2 2 9" xfId="6337" xr:uid="{00000000-0005-0000-0000-0000C1110000}"/>
    <cellStyle name="Berechnung 2 12 2 2 9 2" xfId="13233" xr:uid="{00000000-0005-0000-0000-0000C2110000}"/>
    <cellStyle name="Berechnung 2 12 2 2 9 3" xfId="19763" xr:uid="{00000000-0005-0000-0000-0000C3110000}"/>
    <cellStyle name="Berechnung 2 12 2 2 9 4" xfId="26248" xr:uid="{00000000-0005-0000-0000-0000C4110000}"/>
    <cellStyle name="Berechnung 2 12 2 3" xfId="705" xr:uid="{00000000-0005-0000-0000-0000C5110000}"/>
    <cellStyle name="Berechnung 2 12 2 3 10" xfId="7717" xr:uid="{00000000-0005-0000-0000-0000C6110000}"/>
    <cellStyle name="Berechnung 2 12 2 3 10 2" xfId="14247" xr:uid="{00000000-0005-0000-0000-0000C7110000}"/>
    <cellStyle name="Berechnung 2 12 2 3 10 3" xfId="20732" xr:uid="{00000000-0005-0000-0000-0000C8110000}"/>
    <cellStyle name="Berechnung 2 12 2 3 11" xfId="13575" xr:uid="{00000000-0005-0000-0000-0000C9110000}"/>
    <cellStyle name="Berechnung 2 12 2 3 2" xfId="1583" xr:uid="{00000000-0005-0000-0000-0000CA110000}"/>
    <cellStyle name="Berechnung 2 12 2 3 2 2" xfId="8588" xr:uid="{00000000-0005-0000-0000-0000CB110000}"/>
    <cellStyle name="Berechnung 2 12 2 3 2 3" xfId="15118" xr:uid="{00000000-0005-0000-0000-0000CC110000}"/>
    <cellStyle name="Berechnung 2 12 2 3 2 4" xfId="21603" xr:uid="{00000000-0005-0000-0000-0000CD110000}"/>
    <cellStyle name="Berechnung 2 12 2 3 3" xfId="2273" xr:uid="{00000000-0005-0000-0000-0000CE110000}"/>
    <cellStyle name="Berechnung 2 12 2 3 3 2" xfId="9278" xr:uid="{00000000-0005-0000-0000-0000CF110000}"/>
    <cellStyle name="Berechnung 2 12 2 3 3 3" xfId="15808" xr:uid="{00000000-0005-0000-0000-0000D0110000}"/>
    <cellStyle name="Berechnung 2 12 2 3 3 4" xfId="22293" xr:uid="{00000000-0005-0000-0000-0000D1110000}"/>
    <cellStyle name="Berechnung 2 12 2 3 4" xfId="2963" xr:uid="{00000000-0005-0000-0000-0000D2110000}"/>
    <cellStyle name="Berechnung 2 12 2 3 4 2" xfId="9965" xr:uid="{00000000-0005-0000-0000-0000D3110000}"/>
    <cellStyle name="Berechnung 2 12 2 3 4 3" xfId="16495" xr:uid="{00000000-0005-0000-0000-0000D4110000}"/>
    <cellStyle name="Berechnung 2 12 2 3 4 4" xfId="22980" xr:uid="{00000000-0005-0000-0000-0000D5110000}"/>
    <cellStyle name="Berechnung 2 12 2 3 5" xfId="3653" xr:uid="{00000000-0005-0000-0000-0000D6110000}"/>
    <cellStyle name="Berechnung 2 12 2 3 5 2" xfId="10652" xr:uid="{00000000-0005-0000-0000-0000D7110000}"/>
    <cellStyle name="Berechnung 2 12 2 3 5 3" xfId="17182" xr:uid="{00000000-0005-0000-0000-0000D8110000}"/>
    <cellStyle name="Berechnung 2 12 2 3 5 4" xfId="23667" xr:uid="{00000000-0005-0000-0000-0000D9110000}"/>
    <cellStyle name="Berechnung 2 12 2 3 6" xfId="4343" xr:uid="{00000000-0005-0000-0000-0000DA110000}"/>
    <cellStyle name="Berechnung 2 12 2 3 6 2" xfId="11337" xr:uid="{00000000-0005-0000-0000-0000DB110000}"/>
    <cellStyle name="Berechnung 2 12 2 3 6 3" xfId="17867" xr:uid="{00000000-0005-0000-0000-0000DC110000}"/>
    <cellStyle name="Berechnung 2 12 2 3 6 4" xfId="24352" xr:uid="{00000000-0005-0000-0000-0000DD110000}"/>
    <cellStyle name="Berechnung 2 12 2 3 7" xfId="4996" xr:uid="{00000000-0005-0000-0000-0000DE110000}"/>
    <cellStyle name="Berechnung 2 12 2 3 7 2" xfId="11920" xr:uid="{00000000-0005-0000-0000-0000DF110000}"/>
    <cellStyle name="Berechnung 2 12 2 3 7 3" xfId="18450" xr:uid="{00000000-0005-0000-0000-0000E0110000}"/>
    <cellStyle name="Berechnung 2 12 2 3 7 4" xfId="24935" xr:uid="{00000000-0005-0000-0000-0000E1110000}"/>
    <cellStyle name="Berechnung 2 12 2 3 8" xfId="5454" xr:uid="{00000000-0005-0000-0000-0000E2110000}"/>
    <cellStyle name="Berechnung 2 12 2 3 8 2" xfId="12378" xr:uid="{00000000-0005-0000-0000-0000E3110000}"/>
    <cellStyle name="Berechnung 2 12 2 3 8 3" xfId="18908" xr:uid="{00000000-0005-0000-0000-0000E4110000}"/>
    <cellStyle name="Berechnung 2 12 2 3 8 4" xfId="25393" xr:uid="{00000000-0005-0000-0000-0000E5110000}"/>
    <cellStyle name="Berechnung 2 12 2 3 9" xfId="6136" xr:uid="{00000000-0005-0000-0000-0000E6110000}"/>
    <cellStyle name="Berechnung 2 12 2 3 9 2" xfId="13032" xr:uid="{00000000-0005-0000-0000-0000E7110000}"/>
    <cellStyle name="Berechnung 2 12 2 3 9 3" xfId="19562" xr:uid="{00000000-0005-0000-0000-0000E8110000}"/>
    <cellStyle name="Berechnung 2 12 2 3 9 4" xfId="26047" xr:uid="{00000000-0005-0000-0000-0000E9110000}"/>
    <cellStyle name="Berechnung 2 12 2 4" xfId="1348" xr:uid="{00000000-0005-0000-0000-0000EA110000}"/>
    <cellStyle name="Berechnung 2 12 2 4 2" xfId="8353" xr:uid="{00000000-0005-0000-0000-0000EB110000}"/>
    <cellStyle name="Berechnung 2 12 2 4 3" xfId="14883" xr:uid="{00000000-0005-0000-0000-0000EC110000}"/>
    <cellStyle name="Berechnung 2 12 2 4 4" xfId="21368" xr:uid="{00000000-0005-0000-0000-0000ED110000}"/>
    <cellStyle name="Berechnung 2 12 2 5" xfId="2038" xr:uid="{00000000-0005-0000-0000-0000EE110000}"/>
    <cellStyle name="Berechnung 2 12 2 5 2" xfId="9043" xr:uid="{00000000-0005-0000-0000-0000EF110000}"/>
    <cellStyle name="Berechnung 2 12 2 5 3" xfId="15573" xr:uid="{00000000-0005-0000-0000-0000F0110000}"/>
    <cellStyle name="Berechnung 2 12 2 5 4" xfId="22058" xr:uid="{00000000-0005-0000-0000-0000F1110000}"/>
    <cellStyle name="Berechnung 2 12 2 6" xfId="2728" xr:uid="{00000000-0005-0000-0000-0000F2110000}"/>
    <cellStyle name="Berechnung 2 12 2 6 2" xfId="9730" xr:uid="{00000000-0005-0000-0000-0000F3110000}"/>
    <cellStyle name="Berechnung 2 12 2 6 3" xfId="16260" xr:uid="{00000000-0005-0000-0000-0000F4110000}"/>
    <cellStyle name="Berechnung 2 12 2 6 4" xfId="22745" xr:uid="{00000000-0005-0000-0000-0000F5110000}"/>
    <cellStyle name="Berechnung 2 12 2 7" xfId="3418" xr:uid="{00000000-0005-0000-0000-0000F6110000}"/>
    <cellStyle name="Berechnung 2 12 2 7 2" xfId="10417" xr:uid="{00000000-0005-0000-0000-0000F7110000}"/>
    <cellStyle name="Berechnung 2 12 2 7 3" xfId="16947" xr:uid="{00000000-0005-0000-0000-0000F8110000}"/>
    <cellStyle name="Berechnung 2 12 2 7 4" xfId="23432" xr:uid="{00000000-0005-0000-0000-0000F9110000}"/>
    <cellStyle name="Berechnung 2 12 2 8" xfId="4108" xr:uid="{00000000-0005-0000-0000-0000FA110000}"/>
    <cellStyle name="Berechnung 2 12 2 8 2" xfId="11102" xr:uid="{00000000-0005-0000-0000-0000FB110000}"/>
    <cellStyle name="Berechnung 2 12 2 8 3" xfId="17632" xr:uid="{00000000-0005-0000-0000-0000FC110000}"/>
    <cellStyle name="Berechnung 2 12 2 8 4" xfId="24117" xr:uid="{00000000-0005-0000-0000-0000FD110000}"/>
    <cellStyle name="Berechnung 2 12 2 9" xfId="3307" xr:uid="{00000000-0005-0000-0000-0000FE110000}"/>
    <cellStyle name="Berechnung 2 12 2 9 2" xfId="10307" xr:uid="{00000000-0005-0000-0000-0000FF110000}"/>
    <cellStyle name="Berechnung 2 12 2 9 3" xfId="16837" xr:uid="{00000000-0005-0000-0000-000000120000}"/>
    <cellStyle name="Berechnung 2 12 2 9 4" xfId="23322" xr:uid="{00000000-0005-0000-0000-000001120000}"/>
    <cellStyle name="Berechnung 2 12 3" xfId="518" xr:uid="{00000000-0005-0000-0000-000002120000}"/>
    <cellStyle name="Berechnung 2 12 3 10" xfId="5949" xr:uid="{00000000-0005-0000-0000-000003120000}"/>
    <cellStyle name="Berechnung 2 12 3 10 2" xfId="12845" xr:uid="{00000000-0005-0000-0000-000004120000}"/>
    <cellStyle name="Berechnung 2 12 3 10 3" xfId="19375" xr:uid="{00000000-0005-0000-0000-000005120000}"/>
    <cellStyle name="Berechnung 2 12 3 10 4" xfId="25860" xr:uid="{00000000-0005-0000-0000-000006120000}"/>
    <cellStyle name="Berechnung 2 12 3 11" xfId="6529" xr:uid="{00000000-0005-0000-0000-000007120000}"/>
    <cellStyle name="Berechnung 2 12 3 11 2" xfId="13343" xr:uid="{00000000-0005-0000-0000-000008120000}"/>
    <cellStyle name="Berechnung 2 12 3 11 3" xfId="19873" xr:uid="{00000000-0005-0000-0000-000009120000}"/>
    <cellStyle name="Berechnung 2 12 3 11 4" xfId="26358" xr:uid="{00000000-0005-0000-0000-00000A120000}"/>
    <cellStyle name="Berechnung 2 12 3 12" xfId="7530" xr:uid="{00000000-0005-0000-0000-00000B120000}"/>
    <cellStyle name="Berechnung 2 12 3 12 2" xfId="14060" xr:uid="{00000000-0005-0000-0000-00000C120000}"/>
    <cellStyle name="Berechnung 2 12 3 12 3" xfId="20545" xr:uid="{00000000-0005-0000-0000-00000D120000}"/>
    <cellStyle name="Berechnung 2 12 3 13" xfId="6671" xr:uid="{00000000-0005-0000-0000-00000E120000}"/>
    <cellStyle name="Berechnung 2 12 3 14" xfId="7258" xr:uid="{00000000-0005-0000-0000-00000F120000}"/>
    <cellStyle name="Berechnung 2 12 3 2" xfId="914" xr:uid="{00000000-0005-0000-0000-000010120000}"/>
    <cellStyle name="Berechnung 2 12 3 2 10" xfId="7926" xr:uid="{00000000-0005-0000-0000-000011120000}"/>
    <cellStyle name="Berechnung 2 12 3 2 10 2" xfId="14456" xr:uid="{00000000-0005-0000-0000-000012120000}"/>
    <cellStyle name="Berechnung 2 12 3 2 10 3" xfId="20941" xr:uid="{00000000-0005-0000-0000-000013120000}"/>
    <cellStyle name="Berechnung 2 12 3 2 11" xfId="13784" xr:uid="{00000000-0005-0000-0000-000014120000}"/>
    <cellStyle name="Berechnung 2 12 3 2 2" xfId="1792" xr:uid="{00000000-0005-0000-0000-000015120000}"/>
    <cellStyle name="Berechnung 2 12 3 2 2 2" xfId="8797" xr:uid="{00000000-0005-0000-0000-000016120000}"/>
    <cellStyle name="Berechnung 2 12 3 2 2 3" xfId="15327" xr:uid="{00000000-0005-0000-0000-000017120000}"/>
    <cellStyle name="Berechnung 2 12 3 2 2 4" xfId="21812" xr:uid="{00000000-0005-0000-0000-000018120000}"/>
    <cellStyle name="Berechnung 2 12 3 2 3" xfId="2482" xr:uid="{00000000-0005-0000-0000-000019120000}"/>
    <cellStyle name="Berechnung 2 12 3 2 3 2" xfId="9487" xr:uid="{00000000-0005-0000-0000-00001A120000}"/>
    <cellStyle name="Berechnung 2 12 3 2 3 3" xfId="16017" xr:uid="{00000000-0005-0000-0000-00001B120000}"/>
    <cellStyle name="Berechnung 2 12 3 2 3 4" xfId="22502" xr:uid="{00000000-0005-0000-0000-00001C120000}"/>
    <cellStyle name="Berechnung 2 12 3 2 4" xfId="3172" xr:uid="{00000000-0005-0000-0000-00001D120000}"/>
    <cellStyle name="Berechnung 2 12 3 2 4 2" xfId="10174" xr:uid="{00000000-0005-0000-0000-00001E120000}"/>
    <cellStyle name="Berechnung 2 12 3 2 4 3" xfId="16704" xr:uid="{00000000-0005-0000-0000-00001F120000}"/>
    <cellStyle name="Berechnung 2 12 3 2 4 4" xfId="23189" xr:uid="{00000000-0005-0000-0000-000020120000}"/>
    <cellStyle name="Berechnung 2 12 3 2 5" xfId="3862" xr:uid="{00000000-0005-0000-0000-000021120000}"/>
    <cellStyle name="Berechnung 2 12 3 2 5 2" xfId="10861" xr:uid="{00000000-0005-0000-0000-000022120000}"/>
    <cellStyle name="Berechnung 2 12 3 2 5 3" xfId="17391" xr:uid="{00000000-0005-0000-0000-000023120000}"/>
    <cellStyle name="Berechnung 2 12 3 2 5 4" xfId="23876" xr:uid="{00000000-0005-0000-0000-000024120000}"/>
    <cellStyle name="Berechnung 2 12 3 2 6" xfId="4552" xr:uid="{00000000-0005-0000-0000-000025120000}"/>
    <cellStyle name="Berechnung 2 12 3 2 6 2" xfId="11546" xr:uid="{00000000-0005-0000-0000-000026120000}"/>
    <cellStyle name="Berechnung 2 12 3 2 6 3" xfId="18076" xr:uid="{00000000-0005-0000-0000-000027120000}"/>
    <cellStyle name="Berechnung 2 12 3 2 6 4" xfId="24561" xr:uid="{00000000-0005-0000-0000-000028120000}"/>
    <cellStyle name="Berechnung 2 12 3 2 7" xfId="5205" xr:uid="{00000000-0005-0000-0000-000029120000}"/>
    <cellStyle name="Berechnung 2 12 3 2 7 2" xfId="12129" xr:uid="{00000000-0005-0000-0000-00002A120000}"/>
    <cellStyle name="Berechnung 2 12 3 2 7 3" xfId="18659" xr:uid="{00000000-0005-0000-0000-00002B120000}"/>
    <cellStyle name="Berechnung 2 12 3 2 7 4" xfId="25144" xr:uid="{00000000-0005-0000-0000-00002C120000}"/>
    <cellStyle name="Berechnung 2 12 3 2 8" xfId="5663" xr:uid="{00000000-0005-0000-0000-00002D120000}"/>
    <cellStyle name="Berechnung 2 12 3 2 8 2" xfId="12587" xr:uid="{00000000-0005-0000-0000-00002E120000}"/>
    <cellStyle name="Berechnung 2 12 3 2 8 3" xfId="19117" xr:uid="{00000000-0005-0000-0000-00002F120000}"/>
    <cellStyle name="Berechnung 2 12 3 2 8 4" xfId="25602" xr:uid="{00000000-0005-0000-0000-000030120000}"/>
    <cellStyle name="Berechnung 2 12 3 2 9" xfId="6345" xr:uid="{00000000-0005-0000-0000-000031120000}"/>
    <cellStyle name="Berechnung 2 12 3 2 9 2" xfId="13241" xr:uid="{00000000-0005-0000-0000-000032120000}"/>
    <cellStyle name="Berechnung 2 12 3 2 9 3" xfId="19771" xr:uid="{00000000-0005-0000-0000-000033120000}"/>
    <cellStyle name="Berechnung 2 12 3 2 9 4" xfId="26256" xr:uid="{00000000-0005-0000-0000-000034120000}"/>
    <cellStyle name="Berechnung 2 12 3 3" xfId="748" xr:uid="{00000000-0005-0000-0000-000035120000}"/>
    <cellStyle name="Berechnung 2 12 3 3 10" xfId="7760" xr:uid="{00000000-0005-0000-0000-000036120000}"/>
    <cellStyle name="Berechnung 2 12 3 3 10 2" xfId="14290" xr:uid="{00000000-0005-0000-0000-000037120000}"/>
    <cellStyle name="Berechnung 2 12 3 3 10 3" xfId="20775" xr:uid="{00000000-0005-0000-0000-000038120000}"/>
    <cellStyle name="Berechnung 2 12 3 3 11" xfId="13618" xr:uid="{00000000-0005-0000-0000-000039120000}"/>
    <cellStyle name="Berechnung 2 12 3 3 2" xfId="1626" xr:uid="{00000000-0005-0000-0000-00003A120000}"/>
    <cellStyle name="Berechnung 2 12 3 3 2 2" xfId="8631" xr:uid="{00000000-0005-0000-0000-00003B120000}"/>
    <cellStyle name="Berechnung 2 12 3 3 2 3" xfId="15161" xr:uid="{00000000-0005-0000-0000-00003C120000}"/>
    <cellStyle name="Berechnung 2 12 3 3 2 4" xfId="21646" xr:uid="{00000000-0005-0000-0000-00003D120000}"/>
    <cellStyle name="Berechnung 2 12 3 3 3" xfId="2316" xr:uid="{00000000-0005-0000-0000-00003E120000}"/>
    <cellStyle name="Berechnung 2 12 3 3 3 2" xfId="9321" xr:uid="{00000000-0005-0000-0000-00003F120000}"/>
    <cellStyle name="Berechnung 2 12 3 3 3 3" xfId="15851" xr:uid="{00000000-0005-0000-0000-000040120000}"/>
    <cellStyle name="Berechnung 2 12 3 3 3 4" xfId="22336" xr:uid="{00000000-0005-0000-0000-000041120000}"/>
    <cellStyle name="Berechnung 2 12 3 3 4" xfId="3006" xr:uid="{00000000-0005-0000-0000-000042120000}"/>
    <cellStyle name="Berechnung 2 12 3 3 4 2" xfId="10008" xr:uid="{00000000-0005-0000-0000-000043120000}"/>
    <cellStyle name="Berechnung 2 12 3 3 4 3" xfId="16538" xr:uid="{00000000-0005-0000-0000-000044120000}"/>
    <cellStyle name="Berechnung 2 12 3 3 4 4" xfId="23023" xr:uid="{00000000-0005-0000-0000-000045120000}"/>
    <cellStyle name="Berechnung 2 12 3 3 5" xfId="3696" xr:uid="{00000000-0005-0000-0000-000046120000}"/>
    <cellStyle name="Berechnung 2 12 3 3 5 2" xfId="10695" xr:uid="{00000000-0005-0000-0000-000047120000}"/>
    <cellStyle name="Berechnung 2 12 3 3 5 3" xfId="17225" xr:uid="{00000000-0005-0000-0000-000048120000}"/>
    <cellStyle name="Berechnung 2 12 3 3 5 4" xfId="23710" xr:uid="{00000000-0005-0000-0000-000049120000}"/>
    <cellStyle name="Berechnung 2 12 3 3 6" xfId="4386" xr:uid="{00000000-0005-0000-0000-00004A120000}"/>
    <cellStyle name="Berechnung 2 12 3 3 6 2" xfId="11380" xr:uid="{00000000-0005-0000-0000-00004B120000}"/>
    <cellStyle name="Berechnung 2 12 3 3 6 3" xfId="17910" xr:uid="{00000000-0005-0000-0000-00004C120000}"/>
    <cellStyle name="Berechnung 2 12 3 3 6 4" xfId="24395" xr:uid="{00000000-0005-0000-0000-00004D120000}"/>
    <cellStyle name="Berechnung 2 12 3 3 7" xfId="5039" xr:uid="{00000000-0005-0000-0000-00004E120000}"/>
    <cellStyle name="Berechnung 2 12 3 3 7 2" xfId="11963" xr:uid="{00000000-0005-0000-0000-00004F120000}"/>
    <cellStyle name="Berechnung 2 12 3 3 7 3" xfId="18493" xr:uid="{00000000-0005-0000-0000-000050120000}"/>
    <cellStyle name="Berechnung 2 12 3 3 7 4" xfId="24978" xr:uid="{00000000-0005-0000-0000-000051120000}"/>
    <cellStyle name="Berechnung 2 12 3 3 8" xfId="5497" xr:uid="{00000000-0005-0000-0000-000052120000}"/>
    <cellStyle name="Berechnung 2 12 3 3 8 2" xfId="12421" xr:uid="{00000000-0005-0000-0000-000053120000}"/>
    <cellStyle name="Berechnung 2 12 3 3 8 3" xfId="18951" xr:uid="{00000000-0005-0000-0000-000054120000}"/>
    <cellStyle name="Berechnung 2 12 3 3 8 4" xfId="25436" xr:uid="{00000000-0005-0000-0000-000055120000}"/>
    <cellStyle name="Berechnung 2 12 3 3 9" xfId="6179" xr:uid="{00000000-0005-0000-0000-000056120000}"/>
    <cellStyle name="Berechnung 2 12 3 3 9 2" xfId="13075" xr:uid="{00000000-0005-0000-0000-000057120000}"/>
    <cellStyle name="Berechnung 2 12 3 3 9 3" xfId="19605" xr:uid="{00000000-0005-0000-0000-000058120000}"/>
    <cellStyle name="Berechnung 2 12 3 3 9 4" xfId="26090" xr:uid="{00000000-0005-0000-0000-000059120000}"/>
    <cellStyle name="Berechnung 2 12 3 4" xfId="1396" xr:uid="{00000000-0005-0000-0000-00005A120000}"/>
    <cellStyle name="Berechnung 2 12 3 4 2" xfId="8401" xr:uid="{00000000-0005-0000-0000-00005B120000}"/>
    <cellStyle name="Berechnung 2 12 3 4 3" xfId="14931" xr:uid="{00000000-0005-0000-0000-00005C120000}"/>
    <cellStyle name="Berechnung 2 12 3 4 4" xfId="21416" xr:uid="{00000000-0005-0000-0000-00005D120000}"/>
    <cellStyle name="Berechnung 2 12 3 5" xfId="2086" xr:uid="{00000000-0005-0000-0000-00005E120000}"/>
    <cellStyle name="Berechnung 2 12 3 5 2" xfId="9091" xr:uid="{00000000-0005-0000-0000-00005F120000}"/>
    <cellStyle name="Berechnung 2 12 3 5 3" xfId="15621" xr:uid="{00000000-0005-0000-0000-000060120000}"/>
    <cellStyle name="Berechnung 2 12 3 5 4" xfId="22106" xr:uid="{00000000-0005-0000-0000-000061120000}"/>
    <cellStyle name="Berechnung 2 12 3 6" xfId="2776" xr:uid="{00000000-0005-0000-0000-000062120000}"/>
    <cellStyle name="Berechnung 2 12 3 6 2" xfId="9778" xr:uid="{00000000-0005-0000-0000-000063120000}"/>
    <cellStyle name="Berechnung 2 12 3 6 3" xfId="16308" xr:uid="{00000000-0005-0000-0000-000064120000}"/>
    <cellStyle name="Berechnung 2 12 3 6 4" xfId="22793" xr:uid="{00000000-0005-0000-0000-000065120000}"/>
    <cellStyle name="Berechnung 2 12 3 7" xfId="3466" xr:uid="{00000000-0005-0000-0000-000066120000}"/>
    <cellStyle name="Berechnung 2 12 3 7 2" xfId="10465" xr:uid="{00000000-0005-0000-0000-000067120000}"/>
    <cellStyle name="Berechnung 2 12 3 7 3" xfId="16995" xr:uid="{00000000-0005-0000-0000-000068120000}"/>
    <cellStyle name="Berechnung 2 12 3 7 4" xfId="23480" xr:uid="{00000000-0005-0000-0000-000069120000}"/>
    <cellStyle name="Berechnung 2 12 3 8" xfId="4156" xr:uid="{00000000-0005-0000-0000-00006A120000}"/>
    <cellStyle name="Berechnung 2 12 3 8 2" xfId="11150" xr:uid="{00000000-0005-0000-0000-00006B120000}"/>
    <cellStyle name="Berechnung 2 12 3 8 3" xfId="17680" xr:uid="{00000000-0005-0000-0000-00006C120000}"/>
    <cellStyle name="Berechnung 2 12 3 8 4" xfId="24165" xr:uid="{00000000-0005-0000-0000-00006D120000}"/>
    <cellStyle name="Berechnung 2 12 3 9" xfId="5267" xr:uid="{00000000-0005-0000-0000-00006E120000}"/>
    <cellStyle name="Berechnung 2 12 3 9 2" xfId="12191" xr:uid="{00000000-0005-0000-0000-00006F120000}"/>
    <cellStyle name="Berechnung 2 12 3 9 3" xfId="18721" xr:uid="{00000000-0005-0000-0000-000070120000}"/>
    <cellStyle name="Berechnung 2 12 3 9 4" xfId="25206" xr:uid="{00000000-0005-0000-0000-000071120000}"/>
    <cellStyle name="Berechnung 2 12 4" xfId="1111" xr:uid="{00000000-0005-0000-0000-000072120000}"/>
    <cellStyle name="Berechnung 2 12 4 2" xfId="8118" xr:uid="{00000000-0005-0000-0000-000073120000}"/>
    <cellStyle name="Berechnung 2 12 4 3" xfId="14648" xr:uid="{00000000-0005-0000-0000-000074120000}"/>
    <cellStyle name="Berechnung 2 12 4 4" xfId="21133" xr:uid="{00000000-0005-0000-0000-000075120000}"/>
    <cellStyle name="Berechnung 2 12 5" xfId="131" xr:uid="{00000000-0005-0000-0000-000076120000}"/>
    <cellStyle name="Berechnung 2 12 5 2" xfId="7041" xr:uid="{00000000-0005-0000-0000-000077120000}"/>
    <cellStyle name="Berechnung 2 12 5 3" xfId="6691" xr:uid="{00000000-0005-0000-0000-000078120000}"/>
    <cellStyle name="Berechnung 2 12 5 4" xfId="20202" xr:uid="{00000000-0005-0000-0000-000079120000}"/>
    <cellStyle name="Berechnung 2 12 6" xfId="1102" xr:uid="{00000000-0005-0000-0000-00007A120000}"/>
    <cellStyle name="Berechnung 2 12 6 2" xfId="8109" xr:uid="{00000000-0005-0000-0000-00007B120000}"/>
    <cellStyle name="Berechnung 2 12 6 3" xfId="14639" xr:uid="{00000000-0005-0000-0000-00007C120000}"/>
    <cellStyle name="Berechnung 2 12 6 4" xfId="21124" xr:uid="{00000000-0005-0000-0000-00007D120000}"/>
    <cellStyle name="Berechnung 2 12 7" xfId="1902" xr:uid="{00000000-0005-0000-0000-00007E120000}"/>
    <cellStyle name="Berechnung 2 12 7 2" xfId="8907" xr:uid="{00000000-0005-0000-0000-00007F120000}"/>
    <cellStyle name="Berechnung 2 12 7 3" xfId="15437" xr:uid="{00000000-0005-0000-0000-000080120000}"/>
    <cellStyle name="Berechnung 2 12 7 4" xfId="21922" xr:uid="{00000000-0005-0000-0000-000081120000}"/>
    <cellStyle name="Berechnung 2 12 8" xfId="2617" xr:uid="{00000000-0005-0000-0000-000082120000}"/>
    <cellStyle name="Berechnung 2 12 8 2" xfId="9620" xr:uid="{00000000-0005-0000-0000-000083120000}"/>
    <cellStyle name="Berechnung 2 12 8 3" xfId="16150" xr:uid="{00000000-0005-0000-0000-000084120000}"/>
    <cellStyle name="Berechnung 2 12 8 4" xfId="22635" xr:uid="{00000000-0005-0000-0000-000085120000}"/>
    <cellStyle name="Berechnung 2 12 9" xfId="1077" xr:uid="{00000000-0005-0000-0000-000086120000}"/>
    <cellStyle name="Berechnung 2 12 9 2" xfId="8084" xr:uid="{00000000-0005-0000-0000-000087120000}"/>
    <cellStyle name="Berechnung 2 12 9 3" xfId="14614" xr:uid="{00000000-0005-0000-0000-000088120000}"/>
    <cellStyle name="Berechnung 2 12 9 4" xfId="21099" xr:uid="{00000000-0005-0000-0000-000089120000}"/>
    <cellStyle name="Berechnung 2 13" xfId="264" xr:uid="{00000000-0005-0000-0000-00008A120000}"/>
    <cellStyle name="Berechnung 2 13 10" xfId="4751" xr:uid="{00000000-0005-0000-0000-00008B120000}"/>
    <cellStyle name="Berechnung 2 13 10 2" xfId="11715" xr:uid="{00000000-0005-0000-0000-00008C120000}"/>
    <cellStyle name="Berechnung 2 13 10 3" xfId="18245" xr:uid="{00000000-0005-0000-0000-00008D120000}"/>
    <cellStyle name="Berechnung 2 13 10 4" xfId="24730" xr:uid="{00000000-0005-0000-0000-00008E120000}"/>
    <cellStyle name="Berechnung 2 13 11" xfId="4889" xr:uid="{00000000-0005-0000-0000-00008F120000}"/>
    <cellStyle name="Berechnung 2 13 11 2" xfId="11823" xr:uid="{00000000-0005-0000-0000-000090120000}"/>
    <cellStyle name="Berechnung 2 13 11 3" xfId="18353" xr:uid="{00000000-0005-0000-0000-000091120000}"/>
    <cellStyle name="Berechnung 2 13 11 4" xfId="24838" xr:uid="{00000000-0005-0000-0000-000092120000}"/>
    <cellStyle name="Berechnung 2 13 12" xfId="7316" xr:uid="{00000000-0005-0000-0000-000093120000}"/>
    <cellStyle name="Berechnung 2 13 12 2" xfId="13846" xr:uid="{00000000-0005-0000-0000-000094120000}"/>
    <cellStyle name="Berechnung 2 13 12 3" xfId="20333" xr:uid="{00000000-0005-0000-0000-000095120000}"/>
    <cellStyle name="Berechnung 2 13 13" xfId="6508" xr:uid="{00000000-0005-0000-0000-000096120000}"/>
    <cellStyle name="Berechnung 2 13 2" xfId="469" xr:uid="{00000000-0005-0000-0000-000097120000}"/>
    <cellStyle name="Berechnung 2 13 2 10" xfId="5900" xr:uid="{00000000-0005-0000-0000-000098120000}"/>
    <cellStyle name="Berechnung 2 13 2 10 2" xfId="12796" xr:uid="{00000000-0005-0000-0000-000099120000}"/>
    <cellStyle name="Berechnung 2 13 2 10 3" xfId="19326" xr:uid="{00000000-0005-0000-0000-00009A120000}"/>
    <cellStyle name="Berechnung 2 13 2 10 4" xfId="25811" xr:uid="{00000000-0005-0000-0000-00009B120000}"/>
    <cellStyle name="Berechnung 2 13 2 11" xfId="6521" xr:uid="{00000000-0005-0000-0000-00009C120000}"/>
    <cellStyle name="Berechnung 2 13 2 11 2" xfId="13335" xr:uid="{00000000-0005-0000-0000-00009D120000}"/>
    <cellStyle name="Berechnung 2 13 2 11 3" xfId="19865" xr:uid="{00000000-0005-0000-0000-00009E120000}"/>
    <cellStyle name="Berechnung 2 13 2 11 4" xfId="26350" xr:uid="{00000000-0005-0000-0000-00009F120000}"/>
    <cellStyle name="Berechnung 2 13 2 12" xfId="7481" xr:uid="{00000000-0005-0000-0000-0000A0120000}"/>
    <cellStyle name="Berechnung 2 13 2 12 2" xfId="14011" xr:uid="{00000000-0005-0000-0000-0000A1120000}"/>
    <cellStyle name="Berechnung 2 13 2 12 3" xfId="20496" xr:uid="{00000000-0005-0000-0000-0000A2120000}"/>
    <cellStyle name="Berechnung 2 13 2 13" xfId="6573" xr:uid="{00000000-0005-0000-0000-0000A3120000}"/>
    <cellStyle name="Berechnung 2 13 2 14" xfId="7163" xr:uid="{00000000-0005-0000-0000-0000A4120000}"/>
    <cellStyle name="Berechnung 2 13 2 2" xfId="905" xr:uid="{00000000-0005-0000-0000-0000A5120000}"/>
    <cellStyle name="Berechnung 2 13 2 2 10" xfId="7917" xr:uid="{00000000-0005-0000-0000-0000A6120000}"/>
    <cellStyle name="Berechnung 2 13 2 2 10 2" xfId="14447" xr:uid="{00000000-0005-0000-0000-0000A7120000}"/>
    <cellStyle name="Berechnung 2 13 2 2 10 3" xfId="20932" xr:uid="{00000000-0005-0000-0000-0000A8120000}"/>
    <cellStyle name="Berechnung 2 13 2 2 11" xfId="13775" xr:uid="{00000000-0005-0000-0000-0000A9120000}"/>
    <cellStyle name="Berechnung 2 13 2 2 2" xfId="1783" xr:uid="{00000000-0005-0000-0000-0000AA120000}"/>
    <cellStyle name="Berechnung 2 13 2 2 2 2" xfId="8788" xr:uid="{00000000-0005-0000-0000-0000AB120000}"/>
    <cellStyle name="Berechnung 2 13 2 2 2 3" xfId="15318" xr:uid="{00000000-0005-0000-0000-0000AC120000}"/>
    <cellStyle name="Berechnung 2 13 2 2 2 4" xfId="21803" xr:uid="{00000000-0005-0000-0000-0000AD120000}"/>
    <cellStyle name="Berechnung 2 13 2 2 3" xfId="2473" xr:uid="{00000000-0005-0000-0000-0000AE120000}"/>
    <cellStyle name="Berechnung 2 13 2 2 3 2" xfId="9478" xr:uid="{00000000-0005-0000-0000-0000AF120000}"/>
    <cellStyle name="Berechnung 2 13 2 2 3 3" xfId="16008" xr:uid="{00000000-0005-0000-0000-0000B0120000}"/>
    <cellStyle name="Berechnung 2 13 2 2 3 4" xfId="22493" xr:uid="{00000000-0005-0000-0000-0000B1120000}"/>
    <cellStyle name="Berechnung 2 13 2 2 4" xfId="3163" xr:uid="{00000000-0005-0000-0000-0000B2120000}"/>
    <cellStyle name="Berechnung 2 13 2 2 4 2" xfId="10165" xr:uid="{00000000-0005-0000-0000-0000B3120000}"/>
    <cellStyle name="Berechnung 2 13 2 2 4 3" xfId="16695" xr:uid="{00000000-0005-0000-0000-0000B4120000}"/>
    <cellStyle name="Berechnung 2 13 2 2 4 4" xfId="23180" xr:uid="{00000000-0005-0000-0000-0000B5120000}"/>
    <cellStyle name="Berechnung 2 13 2 2 5" xfId="3853" xr:uid="{00000000-0005-0000-0000-0000B6120000}"/>
    <cellStyle name="Berechnung 2 13 2 2 5 2" xfId="10852" xr:uid="{00000000-0005-0000-0000-0000B7120000}"/>
    <cellStyle name="Berechnung 2 13 2 2 5 3" xfId="17382" xr:uid="{00000000-0005-0000-0000-0000B8120000}"/>
    <cellStyle name="Berechnung 2 13 2 2 5 4" xfId="23867" xr:uid="{00000000-0005-0000-0000-0000B9120000}"/>
    <cellStyle name="Berechnung 2 13 2 2 6" xfId="4543" xr:uid="{00000000-0005-0000-0000-0000BA120000}"/>
    <cellStyle name="Berechnung 2 13 2 2 6 2" xfId="11537" xr:uid="{00000000-0005-0000-0000-0000BB120000}"/>
    <cellStyle name="Berechnung 2 13 2 2 6 3" xfId="18067" xr:uid="{00000000-0005-0000-0000-0000BC120000}"/>
    <cellStyle name="Berechnung 2 13 2 2 6 4" xfId="24552" xr:uid="{00000000-0005-0000-0000-0000BD120000}"/>
    <cellStyle name="Berechnung 2 13 2 2 7" xfId="5196" xr:uid="{00000000-0005-0000-0000-0000BE120000}"/>
    <cellStyle name="Berechnung 2 13 2 2 7 2" xfId="12120" xr:uid="{00000000-0005-0000-0000-0000BF120000}"/>
    <cellStyle name="Berechnung 2 13 2 2 7 3" xfId="18650" xr:uid="{00000000-0005-0000-0000-0000C0120000}"/>
    <cellStyle name="Berechnung 2 13 2 2 7 4" xfId="25135" xr:uid="{00000000-0005-0000-0000-0000C1120000}"/>
    <cellStyle name="Berechnung 2 13 2 2 8" xfId="5654" xr:uid="{00000000-0005-0000-0000-0000C2120000}"/>
    <cellStyle name="Berechnung 2 13 2 2 8 2" xfId="12578" xr:uid="{00000000-0005-0000-0000-0000C3120000}"/>
    <cellStyle name="Berechnung 2 13 2 2 8 3" xfId="19108" xr:uid="{00000000-0005-0000-0000-0000C4120000}"/>
    <cellStyle name="Berechnung 2 13 2 2 8 4" xfId="25593" xr:uid="{00000000-0005-0000-0000-0000C5120000}"/>
    <cellStyle name="Berechnung 2 13 2 2 9" xfId="6336" xr:uid="{00000000-0005-0000-0000-0000C6120000}"/>
    <cellStyle name="Berechnung 2 13 2 2 9 2" xfId="13232" xr:uid="{00000000-0005-0000-0000-0000C7120000}"/>
    <cellStyle name="Berechnung 2 13 2 2 9 3" xfId="19762" xr:uid="{00000000-0005-0000-0000-0000C8120000}"/>
    <cellStyle name="Berechnung 2 13 2 2 9 4" xfId="26247" xr:uid="{00000000-0005-0000-0000-0000C9120000}"/>
    <cellStyle name="Berechnung 2 13 2 3" xfId="704" xr:uid="{00000000-0005-0000-0000-0000CA120000}"/>
    <cellStyle name="Berechnung 2 13 2 3 10" xfId="7716" xr:uid="{00000000-0005-0000-0000-0000CB120000}"/>
    <cellStyle name="Berechnung 2 13 2 3 10 2" xfId="14246" xr:uid="{00000000-0005-0000-0000-0000CC120000}"/>
    <cellStyle name="Berechnung 2 13 2 3 10 3" xfId="20731" xr:uid="{00000000-0005-0000-0000-0000CD120000}"/>
    <cellStyle name="Berechnung 2 13 2 3 11" xfId="13574" xr:uid="{00000000-0005-0000-0000-0000CE120000}"/>
    <cellStyle name="Berechnung 2 13 2 3 2" xfId="1582" xr:uid="{00000000-0005-0000-0000-0000CF120000}"/>
    <cellStyle name="Berechnung 2 13 2 3 2 2" xfId="8587" xr:uid="{00000000-0005-0000-0000-0000D0120000}"/>
    <cellStyle name="Berechnung 2 13 2 3 2 3" xfId="15117" xr:uid="{00000000-0005-0000-0000-0000D1120000}"/>
    <cellStyle name="Berechnung 2 13 2 3 2 4" xfId="21602" xr:uid="{00000000-0005-0000-0000-0000D2120000}"/>
    <cellStyle name="Berechnung 2 13 2 3 3" xfId="2272" xr:uid="{00000000-0005-0000-0000-0000D3120000}"/>
    <cellStyle name="Berechnung 2 13 2 3 3 2" xfId="9277" xr:uid="{00000000-0005-0000-0000-0000D4120000}"/>
    <cellStyle name="Berechnung 2 13 2 3 3 3" xfId="15807" xr:uid="{00000000-0005-0000-0000-0000D5120000}"/>
    <cellStyle name="Berechnung 2 13 2 3 3 4" xfId="22292" xr:uid="{00000000-0005-0000-0000-0000D6120000}"/>
    <cellStyle name="Berechnung 2 13 2 3 4" xfId="2962" xr:uid="{00000000-0005-0000-0000-0000D7120000}"/>
    <cellStyle name="Berechnung 2 13 2 3 4 2" xfId="9964" xr:uid="{00000000-0005-0000-0000-0000D8120000}"/>
    <cellStyle name="Berechnung 2 13 2 3 4 3" xfId="16494" xr:uid="{00000000-0005-0000-0000-0000D9120000}"/>
    <cellStyle name="Berechnung 2 13 2 3 4 4" xfId="22979" xr:uid="{00000000-0005-0000-0000-0000DA120000}"/>
    <cellStyle name="Berechnung 2 13 2 3 5" xfId="3652" xr:uid="{00000000-0005-0000-0000-0000DB120000}"/>
    <cellStyle name="Berechnung 2 13 2 3 5 2" xfId="10651" xr:uid="{00000000-0005-0000-0000-0000DC120000}"/>
    <cellStyle name="Berechnung 2 13 2 3 5 3" xfId="17181" xr:uid="{00000000-0005-0000-0000-0000DD120000}"/>
    <cellStyle name="Berechnung 2 13 2 3 5 4" xfId="23666" xr:uid="{00000000-0005-0000-0000-0000DE120000}"/>
    <cellStyle name="Berechnung 2 13 2 3 6" xfId="4342" xr:uid="{00000000-0005-0000-0000-0000DF120000}"/>
    <cellStyle name="Berechnung 2 13 2 3 6 2" xfId="11336" xr:uid="{00000000-0005-0000-0000-0000E0120000}"/>
    <cellStyle name="Berechnung 2 13 2 3 6 3" xfId="17866" xr:uid="{00000000-0005-0000-0000-0000E1120000}"/>
    <cellStyle name="Berechnung 2 13 2 3 6 4" xfId="24351" xr:uid="{00000000-0005-0000-0000-0000E2120000}"/>
    <cellStyle name="Berechnung 2 13 2 3 7" xfId="4995" xr:uid="{00000000-0005-0000-0000-0000E3120000}"/>
    <cellStyle name="Berechnung 2 13 2 3 7 2" xfId="11919" xr:uid="{00000000-0005-0000-0000-0000E4120000}"/>
    <cellStyle name="Berechnung 2 13 2 3 7 3" xfId="18449" xr:uid="{00000000-0005-0000-0000-0000E5120000}"/>
    <cellStyle name="Berechnung 2 13 2 3 7 4" xfId="24934" xr:uid="{00000000-0005-0000-0000-0000E6120000}"/>
    <cellStyle name="Berechnung 2 13 2 3 8" xfId="5453" xr:uid="{00000000-0005-0000-0000-0000E7120000}"/>
    <cellStyle name="Berechnung 2 13 2 3 8 2" xfId="12377" xr:uid="{00000000-0005-0000-0000-0000E8120000}"/>
    <cellStyle name="Berechnung 2 13 2 3 8 3" xfId="18907" xr:uid="{00000000-0005-0000-0000-0000E9120000}"/>
    <cellStyle name="Berechnung 2 13 2 3 8 4" xfId="25392" xr:uid="{00000000-0005-0000-0000-0000EA120000}"/>
    <cellStyle name="Berechnung 2 13 2 3 9" xfId="6135" xr:uid="{00000000-0005-0000-0000-0000EB120000}"/>
    <cellStyle name="Berechnung 2 13 2 3 9 2" xfId="13031" xr:uid="{00000000-0005-0000-0000-0000EC120000}"/>
    <cellStyle name="Berechnung 2 13 2 3 9 3" xfId="19561" xr:uid="{00000000-0005-0000-0000-0000ED120000}"/>
    <cellStyle name="Berechnung 2 13 2 3 9 4" xfId="26046" xr:uid="{00000000-0005-0000-0000-0000EE120000}"/>
    <cellStyle name="Berechnung 2 13 2 4" xfId="1347" xr:uid="{00000000-0005-0000-0000-0000EF120000}"/>
    <cellStyle name="Berechnung 2 13 2 4 2" xfId="8352" xr:uid="{00000000-0005-0000-0000-0000F0120000}"/>
    <cellStyle name="Berechnung 2 13 2 4 3" xfId="14882" xr:uid="{00000000-0005-0000-0000-0000F1120000}"/>
    <cellStyle name="Berechnung 2 13 2 4 4" xfId="21367" xr:uid="{00000000-0005-0000-0000-0000F2120000}"/>
    <cellStyle name="Berechnung 2 13 2 5" xfId="2037" xr:uid="{00000000-0005-0000-0000-0000F3120000}"/>
    <cellStyle name="Berechnung 2 13 2 5 2" xfId="9042" xr:uid="{00000000-0005-0000-0000-0000F4120000}"/>
    <cellStyle name="Berechnung 2 13 2 5 3" xfId="15572" xr:uid="{00000000-0005-0000-0000-0000F5120000}"/>
    <cellStyle name="Berechnung 2 13 2 5 4" xfId="22057" xr:uid="{00000000-0005-0000-0000-0000F6120000}"/>
    <cellStyle name="Berechnung 2 13 2 6" xfId="2727" xr:uid="{00000000-0005-0000-0000-0000F7120000}"/>
    <cellStyle name="Berechnung 2 13 2 6 2" xfId="9729" xr:uid="{00000000-0005-0000-0000-0000F8120000}"/>
    <cellStyle name="Berechnung 2 13 2 6 3" xfId="16259" xr:uid="{00000000-0005-0000-0000-0000F9120000}"/>
    <cellStyle name="Berechnung 2 13 2 6 4" xfId="22744" xr:uid="{00000000-0005-0000-0000-0000FA120000}"/>
    <cellStyle name="Berechnung 2 13 2 7" xfId="3417" xr:uid="{00000000-0005-0000-0000-0000FB120000}"/>
    <cellStyle name="Berechnung 2 13 2 7 2" xfId="10416" xr:uid="{00000000-0005-0000-0000-0000FC120000}"/>
    <cellStyle name="Berechnung 2 13 2 7 3" xfId="16946" xr:uid="{00000000-0005-0000-0000-0000FD120000}"/>
    <cellStyle name="Berechnung 2 13 2 7 4" xfId="23431" xr:uid="{00000000-0005-0000-0000-0000FE120000}"/>
    <cellStyle name="Berechnung 2 13 2 8" xfId="4107" xr:uid="{00000000-0005-0000-0000-0000FF120000}"/>
    <cellStyle name="Berechnung 2 13 2 8 2" xfId="11101" xr:uid="{00000000-0005-0000-0000-000000130000}"/>
    <cellStyle name="Berechnung 2 13 2 8 3" xfId="17631" xr:uid="{00000000-0005-0000-0000-000001130000}"/>
    <cellStyle name="Berechnung 2 13 2 8 4" xfId="24116" xr:uid="{00000000-0005-0000-0000-000002130000}"/>
    <cellStyle name="Berechnung 2 13 2 9" xfId="3981" xr:uid="{00000000-0005-0000-0000-000003130000}"/>
    <cellStyle name="Berechnung 2 13 2 9 2" xfId="10979" xr:uid="{00000000-0005-0000-0000-000004130000}"/>
    <cellStyle name="Berechnung 2 13 2 9 3" xfId="17509" xr:uid="{00000000-0005-0000-0000-000005130000}"/>
    <cellStyle name="Berechnung 2 13 2 9 4" xfId="23994" xr:uid="{00000000-0005-0000-0000-000006130000}"/>
    <cellStyle name="Berechnung 2 13 3" xfId="519" xr:uid="{00000000-0005-0000-0000-000007130000}"/>
    <cellStyle name="Berechnung 2 13 3 10" xfId="5950" xr:uid="{00000000-0005-0000-0000-000008130000}"/>
    <cellStyle name="Berechnung 2 13 3 10 2" xfId="12846" xr:uid="{00000000-0005-0000-0000-000009130000}"/>
    <cellStyle name="Berechnung 2 13 3 10 3" xfId="19376" xr:uid="{00000000-0005-0000-0000-00000A130000}"/>
    <cellStyle name="Berechnung 2 13 3 10 4" xfId="25861" xr:uid="{00000000-0005-0000-0000-00000B130000}"/>
    <cellStyle name="Berechnung 2 13 3 11" xfId="6396" xr:uid="{00000000-0005-0000-0000-00000C130000}"/>
    <cellStyle name="Berechnung 2 13 3 11 2" xfId="13288" xr:uid="{00000000-0005-0000-0000-00000D130000}"/>
    <cellStyle name="Berechnung 2 13 3 11 3" xfId="19818" xr:uid="{00000000-0005-0000-0000-00000E130000}"/>
    <cellStyle name="Berechnung 2 13 3 11 4" xfId="26303" xr:uid="{00000000-0005-0000-0000-00000F130000}"/>
    <cellStyle name="Berechnung 2 13 3 12" xfId="7531" xr:uid="{00000000-0005-0000-0000-000010130000}"/>
    <cellStyle name="Berechnung 2 13 3 12 2" xfId="14061" xr:uid="{00000000-0005-0000-0000-000011130000}"/>
    <cellStyle name="Berechnung 2 13 3 12 3" xfId="20546" xr:uid="{00000000-0005-0000-0000-000012130000}"/>
    <cellStyle name="Berechnung 2 13 3 13" xfId="6652" xr:uid="{00000000-0005-0000-0000-000013130000}"/>
    <cellStyle name="Berechnung 2 13 3 14" xfId="6690" xr:uid="{00000000-0005-0000-0000-000014130000}"/>
    <cellStyle name="Berechnung 2 13 3 2" xfId="915" xr:uid="{00000000-0005-0000-0000-000015130000}"/>
    <cellStyle name="Berechnung 2 13 3 2 10" xfId="7927" xr:uid="{00000000-0005-0000-0000-000016130000}"/>
    <cellStyle name="Berechnung 2 13 3 2 10 2" xfId="14457" xr:uid="{00000000-0005-0000-0000-000017130000}"/>
    <cellStyle name="Berechnung 2 13 3 2 10 3" xfId="20942" xr:uid="{00000000-0005-0000-0000-000018130000}"/>
    <cellStyle name="Berechnung 2 13 3 2 11" xfId="13785" xr:uid="{00000000-0005-0000-0000-000019130000}"/>
    <cellStyle name="Berechnung 2 13 3 2 2" xfId="1793" xr:uid="{00000000-0005-0000-0000-00001A130000}"/>
    <cellStyle name="Berechnung 2 13 3 2 2 2" xfId="8798" xr:uid="{00000000-0005-0000-0000-00001B130000}"/>
    <cellStyle name="Berechnung 2 13 3 2 2 3" xfId="15328" xr:uid="{00000000-0005-0000-0000-00001C130000}"/>
    <cellStyle name="Berechnung 2 13 3 2 2 4" xfId="21813" xr:uid="{00000000-0005-0000-0000-00001D130000}"/>
    <cellStyle name="Berechnung 2 13 3 2 3" xfId="2483" xr:uid="{00000000-0005-0000-0000-00001E130000}"/>
    <cellStyle name="Berechnung 2 13 3 2 3 2" xfId="9488" xr:uid="{00000000-0005-0000-0000-00001F130000}"/>
    <cellStyle name="Berechnung 2 13 3 2 3 3" xfId="16018" xr:uid="{00000000-0005-0000-0000-000020130000}"/>
    <cellStyle name="Berechnung 2 13 3 2 3 4" xfId="22503" xr:uid="{00000000-0005-0000-0000-000021130000}"/>
    <cellStyle name="Berechnung 2 13 3 2 4" xfId="3173" xr:uid="{00000000-0005-0000-0000-000022130000}"/>
    <cellStyle name="Berechnung 2 13 3 2 4 2" xfId="10175" xr:uid="{00000000-0005-0000-0000-000023130000}"/>
    <cellStyle name="Berechnung 2 13 3 2 4 3" xfId="16705" xr:uid="{00000000-0005-0000-0000-000024130000}"/>
    <cellStyle name="Berechnung 2 13 3 2 4 4" xfId="23190" xr:uid="{00000000-0005-0000-0000-000025130000}"/>
    <cellStyle name="Berechnung 2 13 3 2 5" xfId="3863" xr:uid="{00000000-0005-0000-0000-000026130000}"/>
    <cellStyle name="Berechnung 2 13 3 2 5 2" xfId="10862" xr:uid="{00000000-0005-0000-0000-000027130000}"/>
    <cellStyle name="Berechnung 2 13 3 2 5 3" xfId="17392" xr:uid="{00000000-0005-0000-0000-000028130000}"/>
    <cellStyle name="Berechnung 2 13 3 2 5 4" xfId="23877" xr:uid="{00000000-0005-0000-0000-000029130000}"/>
    <cellStyle name="Berechnung 2 13 3 2 6" xfId="4553" xr:uid="{00000000-0005-0000-0000-00002A130000}"/>
    <cellStyle name="Berechnung 2 13 3 2 6 2" xfId="11547" xr:uid="{00000000-0005-0000-0000-00002B130000}"/>
    <cellStyle name="Berechnung 2 13 3 2 6 3" xfId="18077" xr:uid="{00000000-0005-0000-0000-00002C130000}"/>
    <cellStyle name="Berechnung 2 13 3 2 6 4" xfId="24562" xr:uid="{00000000-0005-0000-0000-00002D130000}"/>
    <cellStyle name="Berechnung 2 13 3 2 7" xfId="5206" xr:uid="{00000000-0005-0000-0000-00002E130000}"/>
    <cellStyle name="Berechnung 2 13 3 2 7 2" xfId="12130" xr:uid="{00000000-0005-0000-0000-00002F130000}"/>
    <cellStyle name="Berechnung 2 13 3 2 7 3" xfId="18660" xr:uid="{00000000-0005-0000-0000-000030130000}"/>
    <cellStyle name="Berechnung 2 13 3 2 7 4" xfId="25145" xr:uid="{00000000-0005-0000-0000-000031130000}"/>
    <cellStyle name="Berechnung 2 13 3 2 8" xfId="5664" xr:uid="{00000000-0005-0000-0000-000032130000}"/>
    <cellStyle name="Berechnung 2 13 3 2 8 2" xfId="12588" xr:uid="{00000000-0005-0000-0000-000033130000}"/>
    <cellStyle name="Berechnung 2 13 3 2 8 3" xfId="19118" xr:uid="{00000000-0005-0000-0000-000034130000}"/>
    <cellStyle name="Berechnung 2 13 3 2 8 4" xfId="25603" xr:uid="{00000000-0005-0000-0000-000035130000}"/>
    <cellStyle name="Berechnung 2 13 3 2 9" xfId="6346" xr:uid="{00000000-0005-0000-0000-000036130000}"/>
    <cellStyle name="Berechnung 2 13 3 2 9 2" xfId="13242" xr:uid="{00000000-0005-0000-0000-000037130000}"/>
    <cellStyle name="Berechnung 2 13 3 2 9 3" xfId="19772" xr:uid="{00000000-0005-0000-0000-000038130000}"/>
    <cellStyle name="Berechnung 2 13 3 2 9 4" xfId="26257" xr:uid="{00000000-0005-0000-0000-000039130000}"/>
    <cellStyle name="Berechnung 2 13 3 3" xfId="749" xr:uid="{00000000-0005-0000-0000-00003A130000}"/>
    <cellStyle name="Berechnung 2 13 3 3 10" xfId="7761" xr:uid="{00000000-0005-0000-0000-00003B130000}"/>
    <cellStyle name="Berechnung 2 13 3 3 10 2" xfId="14291" xr:uid="{00000000-0005-0000-0000-00003C130000}"/>
    <cellStyle name="Berechnung 2 13 3 3 10 3" xfId="20776" xr:uid="{00000000-0005-0000-0000-00003D130000}"/>
    <cellStyle name="Berechnung 2 13 3 3 11" xfId="13619" xr:uid="{00000000-0005-0000-0000-00003E130000}"/>
    <cellStyle name="Berechnung 2 13 3 3 2" xfId="1627" xr:uid="{00000000-0005-0000-0000-00003F130000}"/>
    <cellStyle name="Berechnung 2 13 3 3 2 2" xfId="8632" xr:uid="{00000000-0005-0000-0000-000040130000}"/>
    <cellStyle name="Berechnung 2 13 3 3 2 3" xfId="15162" xr:uid="{00000000-0005-0000-0000-000041130000}"/>
    <cellStyle name="Berechnung 2 13 3 3 2 4" xfId="21647" xr:uid="{00000000-0005-0000-0000-000042130000}"/>
    <cellStyle name="Berechnung 2 13 3 3 3" xfId="2317" xr:uid="{00000000-0005-0000-0000-000043130000}"/>
    <cellStyle name="Berechnung 2 13 3 3 3 2" xfId="9322" xr:uid="{00000000-0005-0000-0000-000044130000}"/>
    <cellStyle name="Berechnung 2 13 3 3 3 3" xfId="15852" xr:uid="{00000000-0005-0000-0000-000045130000}"/>
    <cellStyle name="Berechnung 2 13 3 3 3 4" xfId="22337" xr:uid="{00000000-0005-0000-0000-000046130000}"/>
    <cellStyle name="Berechnung 2 13 3 3 4" xfId="3007" xr:uid="{00000000-0005-0000-0000-000047130000}"/>
    <cellStyle name="Berechnung 2 13 3 3 4 2" xfId="10009" xr:uid="{00000000-0005-0000-0000-000048130000}"/>
    <cellStyle name="Berechnung 2 13 3 3 4 3" xfId="16539" xr:uid="{00000000-0005-0000-0000-000049130000}"/>
    <cellStyle name="Berechnung 2 13 3 3 4 4" xfId="23024" xr:uid="{00000000-0005-0000-0000-00004A130000}"/>
    <cellStyle name="Berechnung 2 13 3 3 5" xfId="3697" xr:uid="{00000000-0005-0000-0000-00004B130000}"/>
    <cellStyle name="Berechnung 2 13 3 3 5 2" xfId="10696" xr:uid="{00000000-0005-0000-0000-00004C130000}"/>
    <cellStyle name="Berechnung 2 13 3 3 5 3" xfId="17226" xr:uid="{00000000-0005-0000-0000-00004D130000}"/>
    <cellStyle name="Berechnung 2 13 3 3 5 4" xfId="23711" xr:uid="{00000000-0005-0000-0000-00004E130000}"/>
    <cellStyle name="Berechnung 2 13 3 3 6" xfId="4387" xr:uid="{00000000-0005-0000-0000-00004F130000}"/>
    <cellStyle name="Berechnung 2 13 3 3 6 2" xfId="11381" xr:uid="{00000000-0005-0000-0000-000050130000}"/>
    <cellStyle name="Berechnung 2 13 3 3 6 3" xfId="17911" xr:uid="{00000000-0005-0000-0000-000051130000}"/>
    <cellStyle name="Berechnung 2 13 3 3 6 4" xfId="24396" xr:uid="{00000000-0005-0000-0000-000052130000}"/>
    <cellStyle name="Berechnung 2 13 3 3 7" xfId="5040" xr:uid="{00000000-0005-0000-0000-000053130000}"/>
    <cellStyle name="Berechnung 2 13 3 3 7 2" xfId="11964" xr:uid="{00000000-0005-0000-0000-000054130000}"/>
    <cellStyle name="Berechnung 2 13 3 3 7 3" xfId="18494" xr:uid="{00000000-0005-0000-0000-000055130000}"/>
    <cellStyle name="Berechnung 2 13 3 3 7 4" xfId="24979" xr:uid="{00000000-0005-0000-0000-000056130000}"/>
    <cellStyle name="Berechnung 2 13 3 3 8" xfId="5498" xr:uid="{00000000-0005-0000-0000-000057130000}"/>
    <cellStyle name="Berechnung 2 13 3 3 8 2" xfId="12422" xr:uid="{00000000-0005-0000-0000-000058130000}"/>
    <cellStyle name="Berechnung 2 13 3 3 8 3" xfId="18952" xr:uid="{00000000-0005-0000-0000-000059130000}"/>
    <cellStyle name="Berechnung 2 13 3 3 8 4" xfId="25437" xr:uid="{00000000-0005-0000-0000-00005A130000}"/>
    <cellStyle name="Berechnung 2 13 3 3 9" xfId="6180" xr:uid="{00000000-0005-0000-0000-00005B130000}"/>
    <cellStyle name="Berechnung 2 13 3 3 9 2" xfId="13076" xr:uid="{00000000-0005-0000-0000-00005C130000}"/>
    <cellStyle name="Berechnung 2 13 3 3 9 3" xfId="19606" xr:uid="{00000000-0005-0000-0000-00005D130000}"/>
    <cellStyle name="Berechnung 2 13 3 3 9 4" xfId="26091" xr:uid="{00000000-0005-0000-0000-00005E130000}"/>
    <cellStyle name="Berechnung 2 13 3 4" xfId="1397" xr:uid="{00000000-0005-0000-0000-00005F130000}"/>
    <cellStyle name="Berechnung 2 13 3 4 2" xfId="8402" xr:uid="{00000000-0005-0000-0000-000060130000}"/>
    <cellStyle name="Berechnung 2 13 3 4 3" xfId="14932" xr:uid="{00000000-0005-0000-0000-000061130000}"/>
    <cellStyle name="Berechnung 2 13 3 4 4" xfId="21417" xr:uid="{00000000-0005-0000-0000-000062130000}"/>
    <cellStyle name="Berechnung 2 13 3 5" xfId="2087" xr:uid="{00000000-0005-0000-0000-000063130000}"/>
    <cellStyle name="Berechnung 2 13 3 5 2" xfId="9092" xr:uid="{00000000-0005-0000-0000-000064130000}"/>
    <cellStyle name="Berechnung 2 13 3 5 3" xfId="15622" xr:uid="{00000000-0005-0000-0000-000065130000}"/>
    <cellStyle name="Berechnung 2 13 3 5 4" xfId="22107" xr:uid="{00000000-0005-0000-0000-000066130000}"/>
    <cellStyle name="Berechnung 2 13 3 6" xfId="2777" xr:uid="{00000000-0005-0000-0000-000067130000}"/>
    <cellStyle name="Berechnung 2 13 3 6 2" xfId="9779" xr:uid="{00000000-0005-0000-0000-000068130000}"/>
    <cellStyle name="Berechnung 2 13 3 6 3" xfId="16309" xr:uid="{00000000-0005-0000-0000-000069130000}"/>
    <cellStyle name="Berechnung 2 13 3 6 4" xfId="22794" xr:uid="{00000000-0005-0000-0000-00006A130000}"/>
    <cellStyle name="Berechnung 2 13 3 7" xfId="3467" xr:uid="{00000000-0005-0000-0000-00006B130000}"/>
    <cellStyle name="Berechnung 2 13 3 7 2" xfId="10466" xr:uid="{00000000-0005-0000-0000-00006C130000}"/>
    <cellStyle name="Berechnung 2 13 3 7 3" xfId="16996" xr:uid="{00000000-0005-0000-0000-00006D130000}"/>
    <cellStyle name="Berechnung 2 13 3 7 4" xfId="23481" xr:uid="{00000000-0005-0000-0000-00006E130000}"/>
    <cellStyle name="Berechnung 2 13 3 8" xfId="4157" xr:uid="{00000000-0005-0000-0000-00006F130000}"/>
    <cellStyle name="Berechnung 2 13 3 8 2" xfId="11151" xr:uid="{00000000-0005-0000-0000-000070130000}"/>
    <cellStyle name="Berechnung 2 13 3 8 3" xfId="17681" xr:uid="{00000000-0005-0000-0000-000071130000}"/>
    <cellStyle name="Berechnung 2 13 3 8 4" xfId="24166" xr:uid="{00000000-0005-0000-0000-000072130000}"/>
    <cellStyle name="Berechnung 2 13 3 9" xfId="5268" xr:uid="{00000000-0005-0000-0000-000073130000}"/>
    <cellStyle name="Berechnung 2 13 3 9 2" xfId="12192" xr:uid="{00000000-0005-0000-0000-000074130000}"/>
    <cellStyle name="Berechnung 2 13 3 9 3" xfId="18722" xr:uid="{00000000-0005-0000-0000-000075130000}"/>
    <cellStyle name="Berechnung 2 13 3 9 4" xfId="25207" xr:uid="{00000000-0005-0000-0000-000076130000}"/>
    <cellStyle name="Berechnung 2 13 4" xfId="1136" xr:uid="{00000000-0005-0000-0000-000077130000}"/>
    <cellStyle name="Berechnung 2 13 4 2" xfId="8143" xr:uid="{00000000-0005-0000-0000-000078130000}"/>
    <cellStyle name="Berechnung 2 13 4 3" xfId="14673" xr:uid="{00000000-0005-0000-0000-000079130000}"/>
    <cellStyle name="Berechnung 2 13 4 4" xfId="21158" xr:uid="{00000000-0005-0000-0000-00007A130000}"/>
    <cellStyle name="Berechnung 2 13 5" xfId="1031" xr:uid="{00000000-0005-0000-0000-00007B130000}"/>
    <cellStyle name="Berechnung 2 13 5 2" xfId="8040" xr:uid="{00000000-0005-0000-0000-00007C130000}"/>
    <cellStyle name="Berechnung 2 13 5 3" xfId="14570" xr:uid="{00000000-0005-0000-0000-00007D130000}"/>
    <cellStyle name="Berechnung 2 13 5 4" xfId="21055" xr:uid="{00000000-0005-0000-0000-00007E130000}"/>
    <cellStyle name="Berechnung 2 13 6" xfId="1107" xr:uid="{00000000-0005-0000-0000-00007F130000}"/>
    <cellStyle name="Berechnung 2 13 6 2" xfId="8114" xr:uid="{00000000-0005-0000-0000-000080130000}"/>
    <cellStyle name="Berechnung 2 13 6 3" xfId="14644" xr:uid="{00000000-0005-0000-0000-000081130000}"/>
    <cellStyle name="Berechnung 2 13 6 4" xfId="21129" xr:uid="{00000000-0005-0000-0000-000082130000}"/>
    <cellStyle name="Berechnung 2 13 7" xfId="1907" xr:uid="{00000000-0005-0000-0000-000083130000}"/>
    <cellStyle name="Berechnung 2 13 7 2" xfId="8912" xr:uid="{00000000-0005-0000-0000-000084130000}"/>
    <cellStyle name="Berechnung 2 13 7 3" xfId="15442" xr:uid="{00000000-0005-0000-0000-000085130000}"/>
    <cellStyle name="Berechnung 2 13 7 4" xfId="21927" xr:uid="{00000000-0005-0000-0000-000086130000}"/>
    <cellStyle name="Berechnung 2 13 8" xfId="1893" xr:uid="{00000000-0005-0000-0000-000087130000}"/>
    <cellStyle name="Berechnung 2 13 8 2" xfId="8898" xr:uid="{00000000-0005-0000-0000-000088130000}"/>
    <cellStyle name="Berechnung 2 13 8 3" xfId="15428" xr:uid="{00000000-0005-0000-0000-000089130000}"/>
    <cellStyle name="Berechnung 2 13 8 4" xfId="21913" xr:uid="{00000000-0005-0000-0000-00008A130000}"/>
    <cellStyle name="Berechnung 2 13 9" xfId="2589" xr:uid="{00000000-0005-0000-0000-00008B130000}"/>
    <cellStyle name="Berechnung 2 13 9 2" xfId="9593" xr:uid="{00000000-0005-0000-0000-00008C130000}"/>
    <cellStyle name="Berechnung 2 13 9 3" xfId="16123" xr:uid="{00000000-0005-0000-0000-00008D130000}"/>
    <cellStyle name="Berechnung 2 13 9 4" xfId="22608" xr:uid="{00000000-0005-0000-0000-00008E130000}"/>
    <cellStyle name="Berechnung 2 14" xfId="274" xr:uid="{00000000-0005-0000-0000-00008F130000}"/>
    <cellStyle name="Berechnung 2 14 10" xfId="4756" xr:uid="{00000000-0005-0000-0000-000090130000}"/>
    <cellStyle name="Berechnung 2 14 10 2" xfId="11720" xr:uid="{00000000-0005-0000-0000-000091130000}"/>
    <cellStyle name="Berechnung 2 14 10 3" xfId="18250" xr:uid="{00000000-0005-0000-0000-000092130000}"/>
    <cellStyle name="Berechnung 2 14 10 4" xfId="24735" xr:uid="{00000000-0005-0000-0000-000093130000}"/>
    <cellStyle name="Berechnung 2 14 11" xfId="4685" xr:uid="{00000000-0005-0000-0000-000094130000}"/>
    <cellStyle name="Berechnung 2 14 11 2" xfId="11673" xr:uid="{00000000-0005-0000-0000-000095130000}"/>
    <cellStyle name="Berechnung 2 14 11 3" xfId="18203" xr:uid="{00000000-0005-0000-0000-000096130000}"/>
    <cellStyle name="Berechnung 2 14 11 4" xfId="24688" xr:uid="{00000000-0005-0000-0000-000097130000}"/>
    <cellStyle name="Berechnung 2 14 12" xfId="7326" xr:uid="{00000000-0005-0000-0000-000098130000}"/>
    <cellStyle name="Berechnung 2 14 12 2" xfId="13856" xr:uid="{00000000-0005-0000-0000-000099130000}"/>
    <cellStyle name="Berechnung 2 14 12 3" xfId="20343" xr:uid="{00000000-0005-0000-0000-00009A130000}"/>
    <cellStyle name="Berechnung 2 14 13" xfId="6737" xr:uid="{00000000-0005-0000-0000-00009B130000}"/>
    <cellStyle name="Berechnung 2 14 2" xfId="468" xr:uid="{00000000-0005-0000-0000-00009C130000}"/>
    <cellStyle name="Berechnung 2 14 2 10" xfId="5899" xr:uid="{00000000-0005-0000-0000-00009D130000}"/>
    <cellStyle name="Berechnung 2 14 2 10 2" xfId="12795" xr:uid="{00000000-0005-0000-0000-00009E130000}"/>
    <cellStyle name="Berechnung 2 14 2 10 3" xfId="19325" xr:uid="{00000000-0005-0000-0000-00009F130000}"/>
    <cellStyle name="Berechnung 2 14 2 10 4" xfId="25810" xr:uid="{00000000-0005-0000-0000-0000A0130000}"/>
    <cellStyle name="Berechnung 2 14 2 11" xfId="6881" xr:uid="{00000000-0005-0000-0000-0000A1130000}"/>
    <cellStyle name="Berechnung 2 14 2 11 2" xfId="13501" xr:uid="{00000000-0005-0000-0000-0000A2130000}"/>
    <cellStyle name="Berechnung 2 14 2 11 3" xfId="20031" xr:uid="{00000000-0005-0000-0000-0000A3130000}"/>
    <cellStyle name="Berechnung 2 14 2 11 4" xfId="26516" xr:uid="{00000000-0005-0000-0000-0000A4130000}"/>
    <cellStyle name="Berechnung 2 14 2 12" xfId="7480" xr:uid="{00000000-0005-0000-0000-0000A5130000}"/>
    <cellStyle name="Berechnung 2 14 2 12 2" xfId="14010" xr:uid="{00000000-0005-0000-0000-0000A6130000}"/>
    <cellStyle name="Berechnung 2 14 2 12 3" xfId="20495" xr:uid="{00000000-0005-0000-0000-0000A7130000}"/>
    <cellStyle name="Berechnung 2 14 2 13" xfId="6990" xr:uid="{00000000-0005-0000-0000-0000A8130000}"/>
    <cellStyle name="Berechnung 2 14 2 14" xfId="6657" xr:uid="{00000000-0005-0000-0000-0000A9130000}"/>
    <cellStyle name="Berechnung 2 14 2 2" xfId="904" xr:uid="{00000000-0005-0000-0000-0000AA130000}"/>
    <cellStyle name="Berechnung 2 14 2 2 10" xfId="7916" xr:uid="{00000000-0005-0000-0000-0000AB130000}"/>
    <cellStyle name="Berechnung 2 14 2 2 10 2" xfId="14446" xr:uid="{00000000-0005-0000-0000-0000AC130000}"/>
    <cellStyle name="Berechnung 2 14 2 2 10 3" xfId="20931" xr:uid="{00000000-0005-0000-0000-0000AD130000}"/>
    <cellStyle name="Berechnung 2 14 2 2 11" xfId="13774" xr:uid="{00000000-0005-0000-0000-0000AE130000}"/>
    <cellStyle name="Berechnung 2 14 2 2 2" xfId="1782" xr:uid="{00000000-0005-0000-0000-0000AF130000}"/>
    <cellStyle name="Berechnung 2 14 2 2 2 2" xfId="8787" xr:uid="{00000000-0005-0000-0000-0000B0130000}"/>
    <cellStyle name="Berechnung 2 14 2 2 2 3" xfId="15317" xr:uid="{00000000-0005-0000-0000-0000B1130000}"/>
    <cellStyle name="Berechnung 2 14 2 2 2 4" xfId="21802" xr:uid="{00000000-0005-0000-0000-0000B2130000}"/>
    <cellStyle name="Berechnung 2 14 2 2 3" xfId="2472" xr:uid="{00000000-0005-0000-0000-0000B3130000}"/>
    <cellStyle name="Berechnung 2 14 2 2 3 2" xfId="9477" xr:uid="{00000000-0005-0000-0000-0000B4130000}"/>
    <cellStyle name="Berechnung 2 14 2 2 3 3" xfId="16007" xr:uid="{00000000-0005-0000-0000-0000B5130000}"/>
    <cellStyle name="Berechnung 2 14 2 2 3 4" xfId="22492" xr:uid="{00000000-0005-0000-0000-0000B6130000}"/>
    <cellStyle name="Berechnung 2 14 2 2 4" xfId="3162" xr:uid="{00000000-0005-0000-0000-0000B7130000}"/>
    <cellStyle name="Berechnung 2 14 2 2 4 2" xfId="10164" xr:uid="{00000000-0005-0000-0000-0000B8130000}"/>
    <cellStyle name="Berechnung 2 14 2 2 4 3" xfId="16694" xr:uid="{00000000-0005-0000-0000-0000B9130000}"/>
    <cellStyle name="Berechnung 2 14 2 2 4 4" xfId="23179" xr:uid="{00000000-0005-0000-0000-0000BA130000}"/>
    <cellStyle name="Berechnung 2 14 2 2 5" xfId="3852" xr:uid="{00000000-0005-0000-0000-0000BB130000}"/>
    <cellStyle name="Berechnung 2 14 2 2 5 2" xfId="10851" xr:uid="{00000000-0005-0000-0000-0000BC130000}"/>
    <cellStyle name="Berechnung 2 14 2 2 5 3" xfId="17381" xr:uid="{00000000-0005-0000-0000-0000BD130000}"/>
    <cellStyle name="Berechnung 2 14 2 2 5 4" xfId="23866" xr:uid="{00000000-0005-0000-0000-0000BE130000}"/>
    <cellStyle name="Berechnung 2 14 2 2 6" xfId="4542" xr:uid="{00000000-0005-0000-0000-0000BF130000}"/>
    <cellStyle name="Berechnung 2 14 2 2 6 2" xfId="11536" xr:uid="{00000000-0005-0000-0000-0000C0130000}"/>
    <cellStyle name="Berechnung 2 14 2 2 6 3" xfId="18066" xr:uid="{00000000-0005-0000-0000-0000C1130000}"/>
    <cellStyle name="Berechnung 2 14 2 2 6 4" xfId="24551" xr:uid="{00000000-0005-0000-0000-0000C2130000}"/>
    <cellStyle name="Berechnung 2 14 2 2 7" xfId="5195" xr:uid="{00000000-0005-0000-0000-0000C3130000}"/>
    <cellStyle name="Berechnung 2 14 2 2 7 2" xfId="12119" xr:uid="{00000000-0005-0000-0000-0000C4130000}"/>
    <cellStyle name="Berechnung 2 14 2 2 7 3" xfId="18649" xr:uid="{00000000-0005-0000-0000-0000C5130000}"/>
    <cellStyle name="Berechnung 2 14 2 2 7 4" xfId="25134" xr:uid="{00000000-0005-0000-0000-0000C6130000}"/>
    <cellStyle name="Berechnung 2 14 2 2 8" xfId="5653" xr:uid="{00000000-0005-0000-0000-0000C7130000}"/>
    <cellStyle name="Berechnung 2 14 2 2 8 2" xfId="12577" xr:uid="{00000000-0005-0000-0000-0000C8130000}"/>
    <cellStyle name="Berechnung 2 14 2 2 8 3" xfId="19107" xr:uid="{00000000-0005-0000-0000-0000C9130000}"/>
    <cellStyle name="Berechnung 2 14 2 2 8 4" xfId="25592" xr:uid="{00000000-0005-0000-0000-0000CA130000}"/>
    <cellStyle name="Berechnung 2 14 2 2 9" xfId="6335" xr:uid="{00000000-0005-0000-0000-0000CB130000}"/>
    <cellStyle name="Berechnung 2 14 2 2 9 2" xfId="13231" xr:uid="{00000000-0005-0000-0000-0000CC130000}"/>
    <cellStyle name="Berechnung 2 14 2 2 9 3" xfId="19761" xr:uid="{00000000-0005-0000-0000-0000CD130000}"/>
    <cellStyle name="Berechnung 2 14 2 2 9 4" xfId="26246" xr:uid="{00000000-0005-0000-0000-0000CE130000}"/>
    <cellStyle name="Berechnung 2 14 2 3" xfId="703" xr:uid="{00000000-0005-0000-0000-0000CF130000}"/>
    <cellStyle name="Berechnung 2 14 2 3 10" xfId="7715" xr:uid="{00000000-0005-0000-0000-0000D0130000}"/>
    <cellStyle name="Berechnung 2 14 2 3 10 2" xfId="14245" xr:uid="{00000000-0005-0000-0000-0000D1130000}"/>
    <cellStyle name="Berechnung 2 14 2 3 10 3" xfId="20730" xr:uid="{00000000-0005-0000-0000-0000D2130000}"/>
    <cellStyle name="Berechnung 2 14 2 3 11" xfId="13573" xr:uid="{00000000-0005-0000-0000-0000D3130000}"/>
    <cellStyle name="Berechnung 2 14 2 3 2" xfId="1581" xr:uid="{00000000-0005-0000-0000-0000D4130000}"/>
    <cellStyle name="Berechnung 2 14 2 3 2 2" xfId="8586" xr:uid="{00000000-0005-0000-0000-0000D5130000}"/>
    <cellStyle name="Berechnung 2 14 2 3 2 3" xfId="15116" xr:uid="{00000000-0005-0000-0000-0000D6130000}"/>
    <cellStyle name="Berechnung 2 14 2 3 2 4" xfId="21601" xr:uid="{00000000-0005-0000-0000-0000D7130000}"/>
    <cellStyle name="Berechnung 2 14 2 3 3" xfId="2271" xr:uid="{00000000-0005-0000-0000-0000D8130000}"/>
    <cellStyle name="Berechnung 2 14 2 3 3 2" xfId="9276" xr:uid="{00000000-0005-0000-0000-0000D9130000}"/>
    <cellStyle name="Berechnung 2 14 2 3 3 3" xfId="15806" xr:uid="{00000000-0005-0000-0000-0000DA130000}"/>
    <cellStyle name="Berechnung 2 14 2 3 3 4" xfId="22291" xr:uid="{00000000-0005-0000-0000-0000DB130000}"/>
    <cellStyle name="Berechnung 2 14 2 3 4" xfId="2961" xr:uid="{00000000-0005-0000-0000-0000DC130000}"/>
    <cellStyle name="Berechnung 2 14 2 3 4 2" xfId="9963" xr:uid="{00000000-0005-0000-0000-0000DD130000}"/>
    <cellStyle name="Berechnung 2 14 2 3 4 3" xfId="16493" xr:uid="{00000000-0005-0000-0000-0000DE130000}"/>
    <cellStyle name="Berechnung 2 14 2 3 4 4" xfId="22978" xr:uid="{00000000-0005-0000-0000-0000DF130000}"/>
    <cellStyle name="Berechnung 2 14 2 3 5" xfId="3651" xr:uid="{00000000-0005-0000-0000-0000E0130000}"/>
    <cellStyle name="Berechnung 2 14 2 3 5 2" xfId="10650" xr:uid="{00000000-0005-0000-0000-0000E1130000}"/>
    <cellStyle name="Berechnung 2 14 2 3 5 3" xfId="17180" xr:uid="{00000000-0005-0000-0000-0000E2130000}"/>
    <cellStyle name="Berechnung 2 14 2 3 5 4" xfId="23665" xr:uid="{00000000-0005-0000-0000-0000E3130000}"/>
    <cellStyle name="Berechnung 2 14 2 3 6" xfId="4341" xr:uid="{00000000-0005-0000-0000-0000E4130000}"/>
    <cellStyle name="Berechnung 2 14 2 3 6 2" xfId="11335" xr:uid="{00000000-0005-0000-0000-0000E5130000}"/>
    <cellStyle name="Berechnung 2 14 2 3 6 3" xfId="17865" xr:uid="{00000000-0005-0000-0000-0000E6130000}"/>
    <cellStyle name="Berechnung 2 14 2 3 6 4" xfId="24350" xr:uid="{00000000-0005-0000-0000-0000E7130000}"/>
    <cellStyle name="Berechnung 2 14 2 3 7" xfId="4994" xr:uid="{00000000-0005-0000-0000-0000E8130000}"/>
    <cellStyle name="Berechnung 2 14 2 3 7 2" xfId="11918" xr:uid="{00000000-0005-0000-0000-0000E9130000}"/>
    <cellStyle name="Berechnung 2 14 2 3 7 3" xfId="18448" xr:uid="{00000000-0005-0000-0000-0000EA130000}"/>
    <cellStyle name="Berechnung 2 14 2 3 7 4" xfId="24933" xr:uid="{00000000-0005-0000-0000-0000EB130000}"/>
    <cellStyle name="Berechnung 2 14 2 3 8" xfId="5452" xr:uid="{00000000-0005-0000-0000-0000EC130000}"/>
    <cellStyle name="Berechnung 2 14 2 3 8 2" xfId="12376" xr:uid="{00000000-0005-0000-0000-0000ED130000}"/>
    <cellStyle name="Berechnung 2 14 2 3 8 3" xfId="18906" xr:uid="{00000000-0005-0000-0000-0000EE130000}"/>
    <cellStyle name="Berechnung 2 14 2 3 8 4" xfId="25391" xr:uid="{00000000-0005-0000-0000-0000EF130000}"/>
    <cellStyle name="Berechnung 2 14 2 3 9" xfId="6134" xr:uid="{00000000-0005-0000-0000-0000F0130000}"/>
    <cellStyle name="Berechnung 2 14 2 3 9 2" xfId="13030" xr:uid="{00000000-0005-0000-0000-0000F1130000}"/>
    <cellStyle name="Berechnung 2 14 2 3 9 3" xfId="19560" xr:uid="{00000000-0005-0000-0000-0000F2130000}"/>
    <cellStyle name="Berechnung 2 14 2 3 9 4" xfId="26045" xr:uid="{00000000-0005-0000-0000-0000F3130000}"/>
    <cellStyle name="Berechnung 2 14 2 4" xfId="1346" xr:uid="{00000000-0005-0000-0000-0000F4130000}"/>
    <cellStyle name="Berechnung 2 14 2 4 2" xfId="8351" xr:uid="{00000000-0005-0000-0000-0000F5130000}"/>
    <cellStyle name="Berechnung 2 14 2 4 3" xfId="14881" xr:uid="{00000000-0005-0000-0000-0000F6130000}"/>
    <cellStyle name="Berechnung 2 14 2 4 4" xfId="21366" xr:uid="{00000000-0005-0000-0000-0000F7130000}"/>
    <cellStyle name="Berechnung 2 14 2 5" xfId="2036" xr:uid="{00000000-0005-0000-0000-0000F8130000}"/>
    <cellStyle name="Berechnung 2 14 2 5 2" xfId="9041" xr:uid="{00000000-0005-0000-0000-0000F9130000}"/>
    <cellStyle name="Berechnung 2 14 2 5 3" xfId="15571" xr:uid="{00000000-0005-0000-0000-0000FA130000}"/>
    <cellStyle name="Berechnung 2 14 2 5 4" xfId="22056" xr:uid="{00000000-0005-0000-0000-0000FB130000}"/>
    <cellStyle name="Berechnung 2 14 2 6" xfId="2726" xr:uid="{00000000-0005-0000-0000-0000FC130000}"/>
    <cellStyle name="Berechnung 2 14 2 6 2" xfId="9728" xr:uid="{00000000-0005-0000-0000-0000FD130000}"/>
    <cellStyle name="Berechnung 2 14 2 6 3" xfId="16258" xr:uid="{00000000-0005-0000-0000-0000FE130000}"/>
    <cellStyle name="Berechnung 2 14 2 6 4" xfId="22743" xr:uid="{00000000-0005-0000-0000-0000FF130000}"/>
    <cellStyle name="Berechnung 2 14 2 7" xfId="3416" xr:uid="{00000000-0005-0000-0000-000000140000}"/>
    <cellStyle name="Berechnung 2 14 2 7 2" xfId="10415" xr:uid="{00000000-0005-0000-0000-000001140000}"/>
    <cellStyle name="Berechnung 2 14 2 7 3" xfId="16945" xr:uid="{00000000-0005-0000-0000-000002140000}"/>
    <cellStyle name="Berechnung 2 14 2 7 4" xfId="23430" xr:uid="{00000000-0005-0000-0000-000003140000}"/>
    <cellStyle name="Berechnung 2 14 2 8" xfId="4106" xr:uid="{00000000-0005-0000-0000-000004140000}"/>
    <cellStyle name="Berechnung 2 14 2 8 2" xfId="11100" xr:uid="{00000000-0005-0000-0000-000005140000}"/>
    <cellStyle name="Berechnung 2 14 2 8 3" xfId="17630" xr:uid="{00000000-0005-0000-0000-000006140000}"/>
    <cellStyle name="Berechnung 2 14 2 8 4" xfId="24115" xr:uid="{00000000-0005-0000-0000-000007140000}"/>
    <cellStyle name="Berechnung 2 14 2 9" xfId="1049" xr:uid="{00000000-0005-0000-0000-000008140000}"/>
    <cellStyle name="Berechnung 2 14 2 9 2" xfId="8056" xr:uid="{00000000-0005-0000-0000-000009140000}"/>
    <cellStyle name="Berechnung 2 14 2 9 3" xfId="14586" xr:uid="{00000000-0005-0000-0000-00000A140000}"/>
    <cellStyle name="Berechnung 2 14 2 9 4" xfId="21071" xr:uid="{00000000-0005-0000-0000-00000B140000}"/>
    <cellStyle name="Berechnung 2 14 3" xfId="520" xr:uid="{00000000-0005-0000-0000-00000C140000}"/>
    <cellStyle name="Berechnung 2 14 3 10" xfId="5951" xr:uid="{00000000-0005-0000-0000-00000D140000}"/>
    <cellStyle name="Berechnung 2 14 3 10 2" xfId="12847" xr:uid="{00000000-0005-0000-0000-00000E140000}"/>
    <cellStyle name="Berechnung 2 14 3 10 3" xfId="19377" xr:uid="{00000000-0005-0000-0000-00000F140000}"/>
    <cellStyle name="Berechnung 2 14 3 10 4" xfId="25862" xr:uid="{00000000-0005-0000-0000-000010140000}"/>
    <cellStyle name="Berechnung 2 14 3 11" xfId="6783" xr:uid="{00000000-0005-0000-0000-000011140000}"/>
    <cellStyle name="Berechnung 2 14 3 11 2" xfId="13459" xr:uid="{00000000-0005-0000-0000-000012140000}"/>
    <cellStyle name="Berechnung 2 14 3 11 3" xfId="19989" xr:uid="{00000000-0005-0000-0000-000013140000}"/>
    <cellStyle name="Berechnung 2 14 3 11 4" xfId="26474" xr:uid="{00000000-0005-0000-0000-000014140000}"/>
    <cellStyle name="Berechnung 2 14 3 12" xfId="7532" xr:uid="{00000000-0005-0000-0000-000015140000}"/>
    <cellStyle name="Berechnung 2 14 3 12 2" xfId="14062" xr:uid="{00000000-0005-0000-0000-000016140000}"/>
    <cellStyle name="Berechnung 2 14 3 12 3" xfId="20547" xr:uid="{00000000-0005-0000-0000-000017140000}"/>
    <cellStyle name="Berechnung 2 14 3 13" xfId="6838" xr:uid="{00000000-0005-0000-0000-000018140000}"/>
    <cellStyle name="Berechnung 2 14 3 14" xfId="7151" xr:uid="{00000000-0005-0000-0000-000019140000}"/>
    <cellStyle name="Berechnung 2 14 3 2" xfId="916" xr:uid="{00000000-0005-0000-0000-00001A140000}"/>
    <cellStyle name="Berechnung 2 14 3 2 10" xfId="7928" xr:uid="{00000000-0005-0000-0000-00001B140000}"/>
    <cellStyle name="Berechnung 2 14 3 2 10 2" xfId="14458" xr:uid="{00000000-0005-0000-0000-00001C140000}"/>
    <cellStyle name="Berechnung 2 14 3 2 10 3" xfId="20943" xr:uid="{00000000-0005-0000-0000-00001D140000}"/>
    <cellStyle name="Berechnung 2 14 3 2 11" xfId="13786" xr:uid="{00000000-0005-0000-0000-00001E140000}"/>
    <cellStyle name="Berechnung 2 14 3 2 2" xfId="1794" xr:uid="{00000000-0005-0000-0000-00001F140000}"/>
    <cellStyle name="Berechnung 2 14 3 2 2 2" xfId="8799" xr:uid="{00000000-0005-0000-0000-000020140000}"/>
    <cellStyle name="Berechnung 2 14 3 2 2 3" xfId="15329" xr:uid="{00000000-0005-0000-0000-000021140000}"/>
    <cellStyle name="Berechnung 2 14 3 2 2 4" xfId="21814" xr:uid="{00000000-0005-0000-0000-000022140000}"/>
    <cellStyle name="Berechnung 2 14 3 2 3" xfId="2484" xr:uid="{00000000-0005-0000-0000-000023140000}"/>
    <cellStyle name="Berechnung 2 14 3 2 3 2" xfId="9489" xr:uid="{00000000-0005-0000-0000-000024140000}"/>
    <cellStyle name="Berechnung 2 14 3 2 3 3" xfId="16019" xr:uid="{00000000-0005-0000-0000-000025140000}"/>
    <cellStyle name="Berechnung 2 14 3 2 3 4" xfId="22504" xr:uid="{00000000-0005-0000-0000-000026140000}"/>
    <cellStyle name="Berechnung 2 14 3 2 4" xfId="3174" xr:uid="{00000000-0005-0000-0000-000027140000}"/>
    <cellStyle name="Berechnung 2 14 3 2 4 2" xfId="10176" xr:uid="{00000000-0005-0000-0000-000028140000}"/>
    <cellStyle name="Berechnung 2 14 3 2 4 3" xfId="16706" xr:uid="{00000000-0005-0000-0000-000029140000}"/>
    <cellStyle name="Berechnung 2 14 3 2 4 4" xfId="23191" xr:uid="{00000000-0005-0000-0000-00002A140000}"/>
    <cellStyle name="Berechnung 2 14 3 2 5" xfId="3864" xr:uid="{00000000-0005-0000-0000-00002B140000}"/>
    <cellStyle name="Berechnung 2 14 3 2 5 2" xfId="10863" xr:uid="{00000000-0005-0000-0000-00002C140000}"/>
    <cellStyle name="Berechnung 2 14 3 2 5 3" xfId="17393" xr:uid="{00000000-0005-0000-0000-00002D140000}"/>
    <cellStyle name="Berechnung 2 14 3 2 5 4" xfId="23878" xr:uid="{00000000-0005-0000-0000-00002E140000}"/>
    <cellStyle name="Berechnung 2 14 3 2 6" xfId="4554" xr:uid="{00000000-0005-0000-0000-00002F140000}"/>
    <cellStyle name="Berechnung 2 14 3 2 6 2" xfId="11548" xr:uid="{00000000-0005-0000-0000-000030140000}"/>
    <cellStyle name="Berechnung 2 14 3 2 6 3" xfId="18078" xr:uid="{00000000-0005-0000-0000-000031140000}"/>
    <cellStyle name="Berechnung 2 14 3 2 6 4" xfId="24563" xr:uid="{00000000-0005-0000-0000-000032140000}"/>
    <cellStyle name="Berechnung 2 14 3 2 7" xfId="5207" xr:uid="{00000000-0005-0000-0000-000033140000}"/>
    <cellStyle name="Berechnung 2 14 3 2 7 2" xfId="12131" xr:uid="{00000000-0005-0000-0000-000034140000}"/>
    <cellStyle name="Berechnung 2 14 3 2 7 3" xfId="18661" xr:uid="{00000000-0005-0000-0000-000035140000}"/>
    <cellStyle name="Berechnung 2 14 3 2 7 4" xfId="25146" xr:uid="{00000000-0005-0000-0000-000036140000}"/>
    <cellStyle name="Berechnung 2 14 3 2 8" xfId="5665" xr:uid="{00000000-0005-0000-0000-000037140000}"/>
    <cellStyle name="Berechnung 2 14 3 2 8 2" xfId="12589" xr:uid="{00000000-0005-0000-0000-000038140000}"/>
    <cellStyle name="Berechnung 2 14 3 2 8 3" xfId="19119" xr:uid="{00000000-0005-0000-0000-000039140000}"/>
    <cellStyle name="Berechnung 2 14 3 2 8 4" xfId="25604" xr:uid="{00000000-0005-0000-0000-00003A140000}"/>
    <cellStyle name="Berechnung 2 14 3 2 9" xfId="6347" xr:uid="{00000000-0005-0000-0000-00003B140000}"/>
    <cellStyle name="Berechnung 2 14 3 2 9 2" xfId="13243" xr:uid="{00000000-0005-0000-0000-00003C140000}"/>
    <cellStyle name="Berechnung 2 14 3 2 9 3" xfId="19773" xr:uid="{00000000-0005-0000-0000-00003D140000}"/>
    <cellStyle name="Berechnung 2 14 3 2 9 4" xfId="26258" xr:uid="{00000000-0005-0000-0000-00003E140000}"/>
    <cellStyle name="Berechnung 2 14 3 3" xfId="750" xr:uid="{00000000-0005-0000-0000-00003F140000}"/>
    <cellStyle name="Berechnung 2 14 3 3 10" xfId="7762" xr:uid="{00000000-0005-0000-0000-000040140000}"/>
    <cellStyle name="Berechnung 2 14 3 3 10 2" xfId="14292" xr:uid="{00000000-0005-0000-0000-000041140000}"/>
    <cellStyle name="Berechnung 2 14 3 3 10 3" xfId="20777" xr:uid="{00000000-0005-0000-0000-000042140000}"/>
    <cellStyle name="Berechnung 2 14 3 3 11" xfId="13620" xr:uid="{00000000-0005-0000-0000-000043140000}"/>
    <cellStyle name="Berechnung 2 14 3 3 2" xfId="1628" xr:uid="{00000000-0005-0000-0000-000044140000}"/>
    <cellStyle name="Berechnung 2 14 3 3 2 2" xfId="8633" xr:uid="{00000000-0005-0000-0000-000045140000}"/>
    <cellStyle name="Berechnung 2 14 3 3 2 3" xfId="15163" xr:uid="{00000000-0005-0000-0000-000046140000}"/>
    <cellStyle name="Berechnung 2 14 3 3 2 4" xfId="21648" xr:uid="{00000000-0005-0000-0000-000047140000}"/>
    <cellStyle name="Berechnung 2 14 3 3 3" xfId="2318" xr:uid="{00000000-0005-0000-0000-000048140000}"/>
    <cellStyle name="Berechnung 2 14 3 3 3 2" xfId="9323" xr:uid="{00000000-0005-0000-0000-000049140000}"/>
    <cellStyle name="Berechnung 2 14 3 3 3 3" xfId="15853" xr:uid="{00000000-0005-0000-0000-00004A140000}"/>
    <cellStyle name="Berechnung 2 14 3 3 3 4" xfId="22338" xr:uid="{00000000-0005-0000-0000-00004B140000}"/>
    <cellStyle name="Berechnung 2 14 3 3 4" xfId="3008" xr:uid="{00000000-0005-0000-0000-00004C140000}"/>
    <cellStyle name="Berechnung 2 14 3 3 4 2" xfId="10010" xr:uid="{00000000-0005-0000-0000-00004D140000}"/>
    <cellStyle name="Berechnung 2 14 3 3 4 3" xfId="16540" xr:uid="{00000000-0005-0000-0000-00004E140000}"/>
    <cellStyle name="Berechnung 2 14 3 3 4 4" xfId="23025" xr:uid="{00000000-0005-0000-0000-00004F140000}"/>
    <cellStyle name="Berechnung 2 14 3 3 5" xfId="3698" xr:uid="{00000000-0005-0000-0000-000050140000}"/>
    <cellStyle name="Berechnung 2 14 3 3 5 2" xfId="10697" xr:uid="{00000000-0005-0000-0000-000051140000}"/>
    <cellStyle name="Berechnung 2 14 3 3 5 3" xfId="17227" xr:uid="{00000000-0005-0000-0000-000052140000}"/>
    <cellStyle name="Berechnung 2 14 3 3 5 4" xfId="23712" xr:uid="{00000000-0005-0000-0000-000053140000}"/>
    <cellStyle name="Berechnung 2 14 3 3 6" xfId="4388" xr:uid="{00000000-0005-0000-0000-000054140000}"/>
    <cellStyle name="Berechnung 2 14 3 3 6 2" xfId="11382" xr:uid="{00000000-0005-0000-0000-000055140000}"/>
    <cellStyle name="Berechnung 2 14 3 3 6 3" xfId="17912" xr:uid="{00000000-0005-0000-0000-000056140000}"/>
    <cellStyle name="Berechnung 2 14 3 3 6 4" xfId="24397" xr:uid="{00000000-0005-0000-0000-000057140000}"/>
    <cellStyle name="Berechnung 2 14 3 3 7" xfId="5041" xr:uid="{00000000-0005-0000-0000-000058140000}"/>
    <cellStyle name="Berechnung 2 14 3 3 7 2" xfId="11965" xr:uid="{00000000-0005-0000-0000-000059140000}"/>
    <cellStyle name="Berechnung 2 14 3 3 7 3" xfId="18495" xr:uid="{00000000-0005-0000-0000-00005A140000}"/>
    <cellStyle name="Berechnung 2 14 3 3 7 4" xfId="24980" xr:uid="{00000000-0005-0000-0000-00005B140000}"/>
    <cellStyle name="Berechnung 2 14 3 3 8" xfId="5499" xr:uid="{00000000-0005-0000-0000-00005C140000}"/>
    <cellStyle name="Berechnung 2 14 3 3 8 2" xfId="12423" xr:uid="{00000000-0005-0000-0000-00005D140000}"/>
    <cellStyle name="Berechnung 2 14 3 3 8 3" xfId="18953" xr:uid="{00000000-0005-0000-0000-00005E140000}"/>
    <cellStyle name="Berechnung 2 14 3 3 8 4" xfId="25438" xr:uid="{00000000-0005-0000-0000-00005F140000}"/>
    <cellStyle name="Berechnung 2 14 3 3 9" xfId="6181" xr:uid="{00000000-0005-0000-0000-000060140000}"/>
    <cellStyle name="Berechnung 2 14 3 3 9 2" xfId="13077" xr:uid="{00000000-0005-0000-0000-000061140000}"/>
    <cellStyle name="Berechnung 2 14 3 3 9 3" xfId="19607" xr:uid="{00000000-0005-0000-0000-000062140000}"/>
    <cellStyle name="Berechnung 2 14 3 3 9 4" xfId="26092" xr:uid="{00000000-0005-0000-0000-000063140000}"/>
    <cellStyle name="Berechnung 2 14 3 4" xfId="1398" xr:uid="{00000000-0005-0000-0000-000064140000}"/>
    <cellStyle name="Berechnung 2 14 3 4 2" xfId="8403" xr:uid="{00000000-0005-0000-0000-000065140000}"/>
    <cellStyle name="Berechnung 2 14 3 4 3" xfId="14933" xr:uid="{00000000-0005-0000-0000-000066140000}"/>
    <cellStyle name="Berechnung 2 14 3 4 4" xfId="21418" xr:uid="{00000000-0005-0000-0000-000067140000}"/>
    <cellStyle name="Berechnung 2 14 3 5" xfId="2088" xr:uid="{00000000-0005-0000-0000-000068140000}"/>
    <cellStyle name="Berechnung 2 14 3 5 2" xfId="9093" xr:uid="{00000000-0005-0000-0000-000069140000}"/>
    <cellStyle name="Berechnung 2 14 3 5 3" xfId="15623" xr:uid="{00000000-0005-0000-0000-00006A140000}"/>
    <cellStyle name="Berechnung 2 14 3 5 4" xfId="22108" xr:uid="{00000000-0005-0000-0000-00006B140000}"/>
    <cellStyle name="Berechnung 2 14 3 6" xfId="2778" xr:uid="{00000000-0005-0000-0000-00006C140000}"/>
    <cellStyle name="Berechnung 2 14 3 6 2" xfId="9780" xr:uid="{00000000-0005-0000-0000-00006D140000}"/>
    <cellStyle name="Berechnung 2 14 3 6 3" xfId="16310" xr:uid="{00000000-0005-0000-0000-00006E140000}"/>
    <cellStyle name="Berechnung 2 14 3 6 4" xfId="22795" xr:uid="{00000000-0005-0000-0000-00006F140000}"/>
    <cellStyle name="Berechnung 2 14 3 7" xfId="3468" xr:uid="{00000000-0005-0000-0000-000070140000}"/>
    <cellStyle name="Berechnung 2 14 3 7 2" xfId="10467" xr:uid="{00000000-0005-0000-0000-000071140000}"/>
    <cellStyle name="Berechnung 2 14 3 7 3" xfId="16997" xr:uid="{00000000-0005-0000-0000-000072140000}"/>
    <cellStyle name="Berechnung 2 14 3 7 4" xfId="23482" xr:uid="{00000000-0005-0000-0000-000073140000}"/>
    <cellStyle name="Berechnung 2 14 3 8" xfId="4158" xr:uid="{00000000-0005-0000-0000-000074140000}"/>
    <cellStyle name="Berechnung 2 14 3 8 2" xfId="11152" xr:uid="{00000000-0005-0000-0000-000075140000}"/>
    <cellStyle name="Berechnung 2 14 3 8 3" xfId="17682" xr:uid="{00000000-0005-0000-0000-000076140000}"/>
    <cellStyle name="Berechnung 2 14 3 8 4" xfId="24167" xr:uid="{00000000-0005-0000-0000-000077140000}"/>
    <cellStyle name="Berechnung 2 14 3 9" xfId="5269" xr:uid="{00000000-0005-0000-0000-000078140000}"/>
    <cellStyle name="Berechnung 2 14 3 9 2" xfId="12193" xr:uid="{00000000-0005-0000-0000-000079140000}"/>
    <cellStyle name="Berechnung 2 14 3 9 3" xfId="18723" xr:uid="{00000000-0005-0000-0000-00007A140000}"/>
    <cellStyle name="Berechnung 2 14 3 9 4" xfId="25208" xr:uid="{00000000-0005-0000-0000-00007B140000}"/>
    <cellStyle name="Berechnung 2 14 4" xfId="1146" xr:uid="{00000000-0005-0000-0000-00007C140000}"/>
    <cellStyle name="Berechnung 2 14 4 2" xfId="8153" xr:uid="{00000000-0005-0000-0000-00007D140000}"/>
    <cellStyle name="Berechnung 2 14 4 3" xfId="14683" xr:uid="{00000000-0005-0000-0000-00007E140000}"/>
    <cellStyle name="Berechnung 2 14 4 4" xfId="21168" xr:uid="{00000000-0005-0000-0000-00007F140000}"/>
    <cellStyle name="Berechnung 2 14 5" xfId="136" xr:uid="{00000000-0005-0000-0000-000080140000}"/>
    <cellStyle name="Berechnung 2 14 5 2" xfId="7023" xr:uid="{00000000-0005-0000-0000-000081140000}"/>
    <cellStyle name="Berechnung 2 14 5 3" xfId="6547" xr:uid="{00000000-0005-0000-0000-000082140000}"/>
    <cellStyle name="Berechnung 2 14 5 4" xfId="20191" xr:uid="{00000000-0005-0000-0000-000083140000}"/>
    <cellStyle name="Berechnung 2 14 6" xfId="1090" xr:uid="{00000000-0005-0000-0000-000084140000}"/>
    <cellStyle name="Berechnung 2 14 6 2" xfId="8097" xr:uid="{00000000-0005-0000-0000-000085140000}"/>
    <cellStyle name="Berechnung 2 14 6 3" xfId="14627" xr:uid="{00000000-0005-0000-0000-000086140000}"/>
    <cellStyle name="Berechnung 2 14 6 4" xfId="21112" xr:uid="{00000000-0005-0000-0000-000087140000}"/>
    <cellStyle name="Berechnung 2 14 7" xfId="1070" xr:uid="{00000000-0005-0000-0000-000088140000}"/>
    <cellStyle name="Berechnung 2 14 7 2" xfId="8077" xr:uid="{00000000-0005-0000-0000-000089140000}"/>
    <cellStyle name="Berechnung 2 14 7 3" xfId="14607" xr:uid="{00000000-0005-0000-0000-00008A140000}"/>
    <cellStyle name="Berechnung 2 14 7 4" xfId="21092" xr:uid="{00000000-0005-0000-0000-00008B140000}"/>
    <cellStyle name="Berechnung 2 14 8" xfId="2619" xr:uid="{00000000-0005-0000-0000-00008C140000}"/>
    <cellStyle name="Berechnung 2 14 8 2" xfId="9622" xr:uid="{00000000-0005-0000-0000-00008D140000}"/>
    <cellStyle name="Berechnung 2 14 8 3" xfId="16152" xr:uid="{00000000-0005-0000-0000-00008E140000}"/>
    <cellStyle name="Berechnung 2 14 8 4" xfId="22637" xr:uid="{00000000-0005-0000-0000-00008F140000}"/>
    <cellStyle name="Berechnung 2 14 9" xfId="978" xr:uid="{00000000-0005-0000-0000-000090140000}"/>
    <cellStyle name="Berechnung 2 14 9 2" xfId="7988" xr:uid="{00000000-0005-0000-0000-000091140000}"/>
    <cellStyle name="Berechnung 2 14 9 3" xfId="14518" xr:uid="{00000000-0005-0000-0000-000092140000}"/>
    <cellStyle name="Berechnung 2 14 9 4" xfId="21003" xr:uid="{00000000-0005-0000-0000-000093140000}"/>
    <cellStyle name="Berechnung 2 15" xfId="325" xr:uid="{00000000-0005-0000-0000-000094140000}"/>
    <cellStyle name="Berechnung 2 15 10" xfId="4823" xr:uid="{00000000-0005-0000-0000-000095140000}"/>
    <cellStyle name="Berechnung 2 15 10 2" xfId="11768" xr:uid="{00000000-0005-0000-0000-000096140000}"/>
    <cellStyle name="Berechnung 2 15 10 3" xfId="18298" xr:uid="{00000000-0005-0000-0000-000097140000}"/>
    <cellStyle name="Berechnung 2 15 10 4" xfId="24783" xr:uid="{00000000-0005-0000-0000-000098140000}"/>
    <cellStyle name="Berechnung 2 15 11" xfId="5758" xr:uid="{00000000-0005-0000-0000-000099140000}"/>
    <cellStyle name="Berechnung 2 15 11 2" xfId="12682" xr:uid="{00000000-0005-0000-0000-00009A140000}"/>
    <cellStyle name="Berechnung 2 15 11 3" xfId="19212" xr:uid="{00000000-0005-0000-0000-00009B140000}"/>
    <cellStyle name="Berechnung 2 15 11 4" xfId="25697" xr:uid="{00000000-0005-0000-0000-00009C140000}"/>
    <cellStyle name="Berechnung 2 15 12" xfId="7377" xr:uid="{00000000-0005-0000-0000-00009D140000}"/>
    <cellStyle name="Berechnung 2 15 12 2" xfId="13907" xr:uid="{00000000-0005-0000-0000-00009E140000}"/>
    <cellStyle name="Berechnung 2 15 12 3" xfId="20394" xr:uid="{00000000-0005-0000-0000-00009F140000}"/>
    <cellStyle name="Berechnung 2 15 13" xfId="7228" xr:uid="{00000000-0005-0000-0000-0000A0140000}"/>
    <cellStyle name="Berechnung 2 15 2" xfId="467" xr:uid="{00000000-0005-0000-0000-0000A1140000}"/>
    <cellStyle name="Berechnung 2 15 2 10" xfId="5898" xr:uid="{00000000-0005-0000-0000-0000A2140000}"/>
    <cellStyle name="Berechnung 2 15 2 10 2" xfId="12794" xr:uid="{00000000-0005-0000-0000-0000A3140000}"/>
    <cellStyle name="Berechnung 2 15 2 10 3" xfId="19324" xr:uid="{00000000-0005-0000-0000-0000A4140000}"/>
    <cellStyle name="Berechnung 2 15 2 10 4" xfId="25809" xr:uid="{00000000-0005-0000-0000-0000A5140000}"/>
    <cellStyle name="Berechnung 2 15 2 11" xfId="6715" xr:uid="{00000000-0005-0000-0000-0000A6140000}"/>
    <cellStyle name="Berechnung 2 15 2 11 2" xfId="13416" xr:uid="{00000000-0005-0000-0000-0000A7140000}"/>
    <cellStyle name="Berechnung 2 15 2 11 3" xfId="19946" xr:uid="{00000000-0005-0000-0000-0000A8140000}"/>
    <cellStyle name="Berechnung 2 15 2 11 4" xfId="26431" xr:uid="{00000000-0005-0000-0000-0000A9140000}"/>
    <cellStyle name="Berechnung 2 15 2 12" xfId="7479" xr:uid="{00000000-0005-0000-0000-0000AA140000}"/>
    <cellStyle name="Berechnung 2 15 2 12 2" xfId="14009" xr:uid="{00000000-0005-0000-0000-0000AB140000}"/>
    <cellStyle name="Berechnung 2 15 2 12 3" xfId="20494" xr:uid="{00000000-0005-0000-0000-0000AC140000}"/>
    <cellStyle name="Berechnung 2 15 2 13" xfId="4902" xr:uid="{00000000-0005-0000-0000-0000AD140000}"/>
    <cellStyle name="Berechnung 2 15 2 14" xfId="7247" xr:uid="{00000000-0005-0000-0000-0000AE140000}"/>
    <cellStyle name="Berechnung 2 15 2 2" xfId="903" xr:uid="{00000000-0005-0000-0000-0000AF140000}"/>
    <cellStyle name="Berechnung 2 15 2 2 10" xfId="7915" xr:uid="{00000000-0005-0000-0000-0000B0140000}"/>
    <cellStyle name="Berechnung 2 15 2 2 10 2" xfId="14445" xr:uid="{00000000-0005-0000-0000-0000B1140000}"/>
    <cellStyle name="Berechnung 2 15 2 2 10 3" xfId="20930" xr:uid="{00000000-0005-0000-0000-0000B2140000}"/>
    <cellStyle name="Berechnung 2 15 2 2 11" xfId="13773" xr:uid="{00000000-0005-0000-0000-0000B3140000}"/>
    <cellStyle name="Berechnung 2 15 2 2 2" xfId="1781" xr:uid="{00000000-0005-0000-0000-0000B4140000}"/>
    <cellStyle name="Berechnung 2 15 2 2 2 2" xfId="8786" xr:uid="{00000000-0005-0000-0000-0000B5140000}"/>
    <cellStyle name="Berechnung 2 15 2 2 2 3" xfId="15316" xr:uid="{00000000-0005-0000-0000-0000B6140000}"/>
    <cellStyle name="Berechnung 2 15 2 2 2 4" xfId="21801" xr:uid="{00000000-0005-0000-0000-0000B7140000}"/>
    <cellStyle name="Berechnung 2 15 2 2 3" xfId="2471" xr:uid="{00000000-0005-0000-0000-0000B8140000}"/>
    <cellStyle name="Berechnung 2 15 2 2 3 2" xfId="9476" xr:uid="{00000000-0005-0000-0000-0000B9140000}"/>
    <cellStyle name="Berechnung 2 15 2 2 3 3" xfId="16006" xr:uid="{00000000-0005-0000-0000-0000BA140000}"/>
    <cellStyle name="Berechnung 2 15 2 2 3 4" xfId="22491" xr:uid="{00000000-0005-0000-0000-0000BB140000}"/>
    <cellStyle name="Berechnung 2 15 2 2 4" xfId="3161" xr:uid="{00000000-0005-0000-0000-0000BC140000}"/>
    <cellStyle name="Berechnung 2 15 2 2 4 2" xfId="10163" xr:uid="{00000000-0005-0000-0000-0000BD140000}"/>
    <cellStyle name="Berechnung 2 15 2 2 4 3" xfId="16693" xr:uid="{00000000-0005-0000-0000-0000BE140000}"/>
    <cellStyle name="Berechnung 2 15 2 2 4 4" xfId="23178" xr:uid="{00000000-0005-0000-0000-0000BF140000}"/>
    <cellStyle name="Berechnung 2 15 2 2 5" xfId="3851" xr:uid="{00000000-0005-0000-0000-0000C0140000}"/>
    <cellStyle name="Berechnung 2 15 2 2 5 2" xfId="10850" xr:uid="{00000000-0005-0000-0000-0000C1140000}"/>
    <cellStyle name="Berechnung 2 15 2 2 5 3" xfId="17380" xr:uid="{00000000-0005-0000-0000-0000C2140000}"/>
    <cellStyle name="Berechnung 2 15 2 2 5 4" xfId="23865" xr:uid="{00000000-0005-0000-0000-0000C3140000}"/>
    <cellStyle name="Berechnung 2 15 2 2 6" xfId="4541" xr:uid="{00000000-0005-0000-0000-0000C4140000}"/>
    <cellStyle name="Berechnung 2 15 2 2 6 2" xfId="11535" xr:uid="{00000000-0005-0000-0000-0000C5140000}"/>
    <cellStyle name="Berechnung 2 15 2 2 6 3" xfId="18065" xr:uid="{00000000-0005-0000-0000-0000C6140000}"/>
    <cellStyle name="Berechnung 2 15 2 2 6 4" xfId="24550" xr:uid="{00000000-0005-0000-0000-0000C7140000}"/>
    <cellStyle name="Berechnung 2 15 2 2 7" xfId="5194" xr:uid="{00000000-0005-0000-0000-0000C8140000}"/>
    <cellStyle name="Berechnung 2 15 2 2 7 2" xfId="12118" xr:uid="{00000000-0005-0000-0000-0000C9140000}"/>
    <cellStyle name="Berechnung 2 15 2 2 7 3" xfId="18648" xr:uid="{00000000-0005-0000-0000-0000CA140000}"/>
    <cellStyle name="Berechnung 2 15 2 2 7 4" xfId="25133" xr:uid="{00000000-0005-0000-0000-0000CB140000}"/>
    <cellStyle name="Berechnung 2 15 2 2 8" xfId="5652" xr:uid="{00000000-0005-0000-0000-0000CC140000}"/>
    <cellStyle name="Berechnung 2 15 2 2 8 2" xfId="12576" xr:uid="{00000000-0005-0000-0000-0000CD140000}"/>
    <cellStyle name="Berechnung 2 15 2 2 8 3" xfId="19106" xr:uid="{00000000-0005-0000-0000-0000CE140000}"/>
    <cellStyle name="Berechnung 2 15 2 2 8 4" xfId="25591" xr:uid="{00000000-0005-0000-0000-0000CF140000}"/>
    <cellStyle name="Berechnung 2 15 2 2 9" xfId="6334" xr:uid="{00000000-0005-0000-0000-0000D0140000}"/>
    <cellStyle name="Berechnung 2 15 2 2 9 2" xfId="13230" xr:uid="{00000000-0005-0000-0000-0000D1140000}"/>
    <cellStyle name="Berechnung 2 15 2 2 9 3" xfId="19760" xr:uid="{00000000-0005-0000-0000-0000D2140000}"/>
    <cellStyle name="Berechnung 2 15 2 2 9 4" xfId="26245" xr:uid="{00000000-0005-0000-0000-0000D3140000}"/>
    <cellStyle name="Berechnung 2 15 2 3" xfId="702" xr:uid="{00000000-0005-0000-0000-0000D4140000}"/>
    <cellStyle name="Berechnung 2 15 2 3 10" xfId="7714" xr:uid="{00000000-0005-0000-0000-0000D5140000}"/>
    <cellStyle name="Berechnung 2 15 2 3 10 2" xfId="14244" xr:uid="{00000000-0005-0000-0000-0000D6140000}"/>
    <cellStyle name="Berechnung 2 15 2 3 10 3" xfId="20729" xr:uid="{00000000-0005-0000-0000-0000D7140000}"/>
    <cellStyle name="Berechnung 2 15 2 3 11" xfId="13572" xr:uid="{00000000-0005-0000-0000-0000D8140000}"/>
    <cellStyle name="Berechnung 2 15 2 3 2" xfId="1580" xr:uid="{00000000-0005-0000-0000-0000D9140000}"/>
    <cellStyle name="Berechnung 2 15 2 3 2 2" xfId="8585" xr:uid="{00000000-0005-0000-0000-0000DA140000}"/>
    <cellStyle name="Berechnung 2 15 2 3 2 3" xfId="15115" xr:uid="{00000000-0005-0000-0000-0000DB140000}"/>
    <cellStyle name="Berechnung 2 15 2 3 2 4" xfId="21600" xr:uid="{00000000-0005-0000-0000-0000DC140000}"/>
    <cellStyle name="Berechnung 2 15 2 3 3" xfId="2270" xr:uid="{00000000-0005-0000-0000-0000DD140000}"/>
    <cellStyle name="Berechnung 2 15 2 3 3 2" xfId="9275" xr:uid="{00000000-0005-0000-0000-0000DE140000}"/>
    <cellStyle name="Berechnung 2 15 2 3 3 3" xfId="15805" xr:uid="{00000000-0005-0000-0000-0000DF140000}"/>
    <cellStyle name="Berechnung 2 15 2 3 3 4" xfId="22290" xr:uid="{00000000-0005-0000-0000-0000E0140000}"/>
    <cellStyle name="Berechnung 2 15 2 3 4" xfId="2960" xr:uid="{00000000-0005-0000-0000-0000E1140000}"/>
    <cellStyle name="Berechnung 2 15 2 3 4 2" xfId="9962" xr:uid="{00000000-0005-0000-0000-0000E2140000}"/>
    <cellStyle name="Berechnung 2 15 2 3 4 3" xfId="16492" xr:uid="{00000000-0005-0000-0000-0000E3140000}"/>
    <cellStyle name="Berechnung 2 15 2 3 4 4" xfId="22977" xr:uid="{00000000-0005-0000-0000-0000E4140000}"/>
    <cellStyle name="Berechnung 2 15 2 3 5" xfId="3650" xr:uid="{00000000-0005-0000-0000-0000E5140000}"/>
    <cellStyle name="Berechnung 2 15 2 3 5 2" xfId="10649" xr:uid="{00000000-0005-0000-0000-0000E6140000}"/>
    <cellStyle name="Berechnung 2 15 2 3 5 3" xfId="17179" xr:uid="{00000000-0005-0000-0000-0000E7140000}"/>
    <cellStyle name="Berechnung 2 15 2 3 5 4" xfId="23664" xr:uid="{00000000-0005-0000-0000-0000E8140000}"/>
    <cellStyle name="Berechnung 2 15 2 3 6" xfId="4340" xr:uid="{00000000-0005-0000-0000-0000E9140000}"/>
    <cellStyle name="Berechnung 2 15 2 3 6 2" xfId="11334" xr:uid="{00000000-0005-0000-0000-0000EA140000}"/>
    <cellStyle name="Berechnung 2 15 2 3 6 3" xfId="17864" xr:uid="{00000000-0005-0000-0000-0000EB140000}"/>
    <cellStyle name="Berechnung 2 15 2 3 6 4" xfId="24349" xr:uid="{00000000-0005-0000-0000-0000EC140000}"/>
    <cellStyle name="Berechnung 2 15 2 3 7" xfId="4993" xr:uid="{00000000-0005-0000-0000-0000ED140000}"/>
    <cellStyle name="Berechnung 2 15 2 3 7 2" xfId="11917" xr:uid="{00000000-0005-0000-0000-0000EE140000}"/>
    <cellStyle name="Berechnung 2 15 2 3 7 3" xfId="18447" xr:uid="{00000000-0005-0000-0000-0000EF140000}"/>
    <cellStyle name="Berechnung 2 15 2 3 7 4" xfId="24932" xr:uid="{00000000-0005-0000-0000-0000F0140000}"/>
    <cellStyle name="Berechnung 2 15 2 3 8" xfId="5451" xr:uid="{00000000-0005-0000-0000-0000F1140000}"/>
    <cellStyle name="Berechnung 2 15 2 3 8 2" xfId="12375" xr:uid="{00000000-0005-0000-0000-0000F2140000}"/>
    <cellStyle name="Berechnung 2 15 2 3 8 3" xfId="18905" xr:uid="{00000000-0005-0000-0000-0000F3140000}"/>
    <cellStyle name="Berechnung 2 15 2 3 8 4" xfId="25390" xr:uid="{00000000-0005-0000-0000-0000F4140000}"/>
    <cellStyle name="Berechnung 2 15 2 3 9" xfId="6133" xr:uid="{00000000-0005-0000-0000-0000F5140000}"/>
    <cellStyle name="Berechnung 2 15 2 3 9 2" xfId="13029" xr:uid="{00000000-0005-0000-0000-0000F6140000}"/>
    <cellStyle name="Berechnung 2 15 2 3 9 3" xfId="19559" xr:uid="{00000000-0005-0000-0000-0000F7140000}"/>
    <cellStyle name="Berechnung 2 15 2 3 9 4" xfId="26044" xr:uid="{00000000-0005-0000-0000-0000F8140000}"/>
    <cellStyle name="Berechnung 2 15 2 4" xfId="1345" xr:uid="{00000000-0005-0000-0000-0000F9140000}"/>
    <cellStyle name="Berechnung 2 15 2 4 2" xfId="8350" xr:uid="{00000000-0005-0000-0000-0000FA140000}"/>
    <cellStyle name="Berechnung 2 15 2 4 3" xfId="14880" xr:uid="{00000000-0005-0000-0000-0000FB140000}"/>
    <cellStyle name="Berechnung 2 15 2 4 4" xfId="21365" xr:uid="{00000000-0005-0000-0000-0000FC140000}"/>
    <cellStyle name="Berechnung 2 15 2 5" xfId="2035" xr:uid="{00000000-0005-0000-0000-0000FD140000}"/>
    <cellStyle name="Berechnung 2 15 2 5 2" xfId="9040" xr:uid="{00000000-0005-0000-0000-0000FE140000}"/>
    <cellStyle name="Berechnung 2 15 2 5 3" xfId="15570" xr:uid="{00000000-0005-0000-0000-0000FF140000}"/>
    <cellStyle name="Berechnung 2 15 2 5 4" xfId="22055" xr:uid="{00000000-0005-0000-0000-000000150000}"/>
    <cellStyle name="Berechnung 2 15 2 6" xfId="2725" xr:uid="{00000000-0005-0000-0000-000001150000}"/>
    <cellStyle name="Berechnung 2 15 2 6 2" xfId="9727" xr:uid="{00000000-0005-0000-0000-000002150000}"/>
    <cellStyle name="Berechnung 2 15 2 6 3" xfId="16257" xr:uid="{00000000-0005-0000-0000-000003150000}"/>
    <cellStyle name="Berechnung 2 15 2 6 4" xfId="22742" xr:uid="{00000000-0005-0000-0000-000004150000}"/>
    <cellStyle name="Berechnung 2 15 2 7" xfId="3415" xr:uid="{00000000-0005-0000-0000-000005150000}"/>
    <cellStyle name="Berechnung 2 15 2 7 2" xfId="10414" xr:uid="{00000000-0005-0000-0000-000006150000}"/>
    <cellStyle name="Berechnung 2 15 2 7 3" xfId="16944" xr:uid="{00000000-0005-0000-0000-000007150000}"/>
    <cellStyle name="Berechnung 2 15 2 7 4" xfId="23429" xr:uid="{00000000-0005-0000-0000-000008150000}"/>
    <cellStyle name="Berechnung 2 15 2 8" xfId="4105" xr:uid="{00000000-0005-0000-0000-000009150000}"/>
    <cellStyle name="Berechnung 2 15 2 8 2" xfId="11099" xr:uid="{00000000-0005-0000-0000-00000A150000}"/>
    <cellStyle name="Berechnung 2 15 2 8 3" xfId="17629" xr:uid="{00000000-0005-0000-0000-00000B150000}"/>
    <cellStyle name="Berechnung 2 15 2 8 4" xfId="24114" xr:uid="{00000000-0005-0000-0000-00000C150000}"/>
    <cellStyle name="Berechnung 2 15 2 9" xfId="1933" xr:uid="{00000000-0005-0000-0000-00000D150000}"/>
    <cellStyle name="Berechnung 2 15 2 9 2" xfId="8938" xr:uid="{00000000-0005-0000-0000-00000E150000}"/>
    <cellStyle name="Berechnung 2 15 2 9 3" xfId="15468" xr:uid="{00000000-0005-0000-0000-00000F150000}"/>
    <cellStyle name="Berechnung 2 15 2 9 4" xfId="21953" xr:uid="{00000000-0005-0000-0000-000010150000}"/>
    <cellStyle name="Berechnung 2 15 3" xfId="521" xr:uid="{00000000-0005-0000-0000-000011150000}"/>
    <cellStyle name="Berechnung 2 15 3 10" xfId="5952" xr:uid="{00000000-0005-0000-0000-000012150000}"/>
    <cellStyle name="Berechnung 2 15 3 10 2" xfId="12848" xr:uid="{00000000-0005-0000-0000-000013150000}"/>
    <cellStyle name="Berechnung 2 15 3 10 3" xfId="19378" xr:uid="{00000000-0005-0000-0000-000014150000}"/>
    <cellStyle name="Berechnung 2 15 3 10 4" xfId="25863" xr:uid="{00000000-0005-0000-0000-000015150000}"/>
    <cellStyle name="Berechnung 2 15 3 11" xfId="6920" xr:uid="{00000000-0005-0000-0000-000016150000}"/>
    <cellStyle name="Berechnung 2 15 3 11 2" xfId="13536" xr:uid="{00000000-0005-0000-0000-000017150000}"/>
    <cellStyle name="Berechnung 2 15 3 11 3" xfId="20066" xr:uid="{00000000-0005-0000-0000-000018150000}"/>
    <cellStyle name="Berechnung 2 15 3 11 4" xfId="26551" xr:uid="{00000000-0005-0000-0000-000019150000}"/>
    <cellStyle name="Berechnung 2 15 3 12" xfId="7533" xr:uid="{00000000-0005-0000-0000-00001A150000}"/>
    <cellStyle name="Berechnung 2 15 3 12 2" xfId="14063" xr:uid="{00000000-0005-0000-0000-00001B150000}"/>
    <cellStyle name="Berechnung 2 15 3 12 3" xfId="20548" xr:uid="{00000000-0005-0000-0000-00001C150000}"/>
    <cellStyle name="Berechnung 2 15 3 13" xfId="6427" xr:uid="{00000000-0005-0000-0000-00001D150000}"/>
    <cellStyle name="Berechnung 2 15 3 14" xfId="7264" xr:uid="{00000000-0005-0000-0000-00001E150000}"/>
    <cellStyle name="Berechnung 2 15 3 2" xfId="917" xr:uid="{00000000-0005-0000-0000-00001F150000}"/>
    <cellStyle name="Berechnung 2 15 3 2 10" xfId="7929" xr:uid="{00000000-0005-0000-0000-000020150000}"/>
    <cellStyle name="Berechnung 2 15 3 2 10 2" xfId="14459" xr:uid="{00000000-0005-0000-0000-000021150000}"/>
    <cellStyle name="Berechnung 2 15 3 2 10 3" xfId="20944" xr:uid="{00000000-0005-0000-0000-000022150000}"/>
    <cellStyle name="Berechnung 2 15 3 2 11" xfId="13787" xr:uid="{00000000-0005-0000-0000-000023150000}"/>
    <cellStyle name="Berechnung 2 15 3 2 2" xfId="1795" xr:uid="{00000000-0005-0000-0000-000024150000}"/>
    <cellStyle name="Berechnung 2 15 3 2 2 2" xfId="8800" xr:uid="{00000000-0005-0000-0000-000025150000}"/>
    <cellStyle name="Berechnung 2 15 3 2 2 3" xfId="15330" xr:uid="{00000000-0005-0000-0000-000026150000}"/>
    <cellStyle name="Berechnung 2 15 3 2 2 4" xfId="21815" xr:uid="{00000000-0005-0000-0000-000027150000}"/>
    <cellStyle name="Berechnung 2 15 3 2 3" xfId="2485" xr:uid="{00000000-0005-0000-0000-000028150000}"/>
    <cellStyle name="Berechnung 2 15 3 2 3 2" xfId="9490" xr:uid="{00000000-0005-0000-0000-000029150000}"/>
    <cellStyle name="Berechnung 2 15 3 2 3 3" xfId="16020" xr:uid="{00000000-0005-0000-0000-00002A150000}"/>
    <cellStyle name="Berechnung 2 15 3 2 3 4" xfId="22505" xr:uid="{00000000-0005-0000-0000-00002B150000}"/>
    <cellStyle name="Berechnung 2 15 3 2 4" xfId="3175" xr:uid="{00000000-0005-0000-0000-00002C150000}"/>
    <cellStyle name="Berechnung 2 15 3 2 4 2" xfId="10177" xr:uid="{00000000-0005-0000-0000-00002D150000}"/>
    <cellStyle name="Berechnung 2 15 3 2 4 3" xfId="16707" xr:uid="{00000000-0005-0000-0000-00002E150000}"/>
    <cellStyle name="Berechnung 2 15 3 2 4 4" xfId="23192" xr:uid="{00000000-0005-0000-0000-00002F150000}"/>
    <cellStyle name="Berechnung 2 15 3 2 5" xfId="3865" xr:uid="{00000000-0005-0000-0000-000030150000}"/>
    <cellStyle name="Berechnung 2 15 3 2 5 2" xfId="10864" xr:uid="{00000000-0005-0000-0000-000031150000}"/>
    <cellStyle name="Berechnung 2 15 3 2 5 3" xfId="17394" xr:uid="{00000000-0005-0000-0000-000032150000}"/>
    <cellStyle name="Berechnung 2 15 3 2 5 4" xfId="23879" xr:uid="{00000000-0005-0000-0000-000033150000}"/>
    <cellStyle name="Berechnung 2 15 3 2 6" xfId="4555" xr:uid="{00000000-0005-0000-0000-000034150000}"/>
    <cellStyle name="Berechnung 2 15 3 2 6 2" xfId="11549" xr:uid="{00000000-0005-0000-0000-000035150000}"/>
    <cellStyle name="Berechnung 2 15 3 2 6 3" xfId="18079" xr:uid="{00000000-0005-0000-0000-000036150000}"/>
    <cellStyle name="Berechnung 2 15 3 2 6 4" xfId="24564" xr:uid="{00000000-0005-0000-0000-000037150000}"/>
    <cellStyle name="Berechnung 2 15 3 2 7" xfId="5208" xr:uid="{00000000-0005-0000-0000-000038150000}"/>
    <cellStyle name="Berechnung 2 15 3 2 7 2" xfId="12132" xr:uid="{00000000-0005-0000-0000-000039150000}"/>
    <cellStyle name="Berechnung 2 15 3 2 7 3" xfId="18662" xr:uid="{00000000-0005-0000-0000-00003A150000}"/>
    <cellStyle name="Berechnung 2 15 3 2 7 4" xfId="25147" xr:uid="{00000000-0005-0000-0000-00003B150000}"/>
    <cellStyle name="Berechnung 2 15 3 2 8" xfId="5666" xr:uid="{00000000-0005-0000-0000-00003C150000}"/>
    <cellStyle name="Berechnung 2 15 3 2 8 2" xfId="12590" xr:uid="{00000000-0005-0000-0000-00003D150000}"/>
    <cellStyle name="Berechnung 2 15 3 2 8 3" xfId="19120" xr:uid="{00000000-0005-0000-0000-00003E150000}"/>
    <cellStyle name="Berechnung 2 15 3 2 8 4" xfId="25605" xr:uid="{00000000-0005-0000-0000-00003F150000}"/>
    <cellStyle name="Berechnung 2 15 3 2 9" xfId="6348" xr:uid="{00000000-0005-0000-0000-000040150000}"/>
    <cellStyle name="Berechnung 2 15 3 2 9 2" xfId="13244" xr:uid="{00000000-0005-0000-0000-000041150000}"/>
    <cellStyle name="Berechnung 2 15 3 2 9 3" xfId="19774" xr:uid="{00000000-0005-0000-0000-000042150000}"/>
    <cellStyle name="Berechnung 2 15 3 2 9 4" xfId="26259" xr:uid="{00000000-0005-0000-0000-000043150000}"/>
    <cellStyle name="Berechnung 2 15 3 3" xfId="751" xr:uid="{00000000-0005-0000-0000-000044150000}"/>
    <cellStyle name="Berechnung 2 15 3 3 10" xfId="7763" xr:uid="{00000000-0005-0000-0000-000045150000}"/>
    <cellStyle name="Berechnung 2 15 3 3 10 2" xfId="14293" xr:uid="{00000000-0005-0000-0000-000046150000}"/>
    <cellStyle name="Berechnung 2 15 3 3 10 3" xfId="20778" xr:uid="{00000000-0005-0000-0000-000047150000}"/>
    <cellStyle name="Berechnung 2 15 3 3 11" xfId="13621" xr:uid="{00000000-0005-0000-0000-000048150000}"/>
    <cellStyle name="Berechnung 2 15 3 3 2" xfId="1629" xr:uid="{00000000-0005-0000-0000-000049150000}"/>
    <cellStyle name="Berechnung 2 15 3 3 2 2" xfId="8634" xr:uid="{00000000-0005-0000-0000-00004A150000}"/>
    <cellStyle name="Berechnung 2 15 3 3 2 3" xfId="15164" xr:uid="{00000000-0005-0000-0000-00004B150000}"/>
    <cellStyle name="Berechnung 2 15 3 3 2 4" xfId="21649" xr:uid="{00000000-0005-0000-0000-00004C150000}"/>
    <cellStyle name="Berechnung 2 15 3 3 3" xfId="2319" xr:uid="{00000000-0005-0000-0000-00004D150000}"/>
    <cellStyle name="Berechnung 2 15 3 3 3 2" xfId="9324" xr:uid="{00000000-0005-0000-0000-00004E150000}"/>
    <cellStyle name="Berechnung 2 15 3 3 3 3" xfId="15854" xr:uid="{00000000-0005-0000-0000-00004F150000}"/>
    <cellStyle name="Berechnung 2 15 3 3 3 4" xfId="22339" xr:uid="{00000000-0005-0000-0000-000050150000}"/>
    <cellStyle name="Berechnung 2 15 3 3 4" xfId="3009" xr:uid="{00000000-0005-0000-0000-000051150000}"/>
    <cellStyle name="Berechnung 2 15 3 3 4 2" xfId="10011" xr:uid="{00000000-0005-0000-0000-000052150000}"/>
    <cellStyle name="Berechnung 2 15 3 3 4 3" xfId="16541" xr:uid="{00000000-0005-0000-0000-000053150000}"/>
    <cellStyle name="Berechnung 2 15 3 3 4 4" xfId="23026" xr:uid="{00000000-0005-0000-0000-000054150000}"/>
    <cellStyle name="Berechnung 2 15 3 3 5" xfId="3699" xr:uid="{00000000-0005-0000-0000-000055150000}"/>
    <cellStyle name="Berechnung 2 15 3 3 5 2" xfId="10698" xr:uid="{00000000-0005-0000-0000-000056150000}"/>
    <cellStyle name="Berechnung 2 15 3 3 5 3" xfId="17228" xr:uid="{00000000-0005-0000-0000-000057150000}"/>
    <cellStyle name="Berechnung 2 15 3 3 5 4" xfId="23713" xr:uid="{00000000-0005-0000-0000-000058150000}"/>
    <cellStyle name="Berechnung 2 15 3 3 6" xfId="4389" xr:uid="{00000000-0005-0000-0000-000059150000}"/>
    <cellStyle name="Berechnung 2 15 3 3 6 2" xfId="11383" xr:uid="{00000000-0005-0000-0000-00005A150000}"/>
    <cellStyle name="Berechnung 2 15 3 3 6 3" xfId="17913" xr:uid="{00000000-0005-0000-0000-00005B150000}"/>
    <cellStyle name="Berechnung 2 15 3 3 6 4" xfId="24398" xr:uid="{00000000-0005-0000-0000-00005C150000}"/>
    <cellStyle name="Berechnung 2 15 3 3 7" xfId="5042" xr:uid="{00000000-0005-0000-0000-00005D150000}"/>
    <cellStyle name="Berechnung 2 15 3 3 7 2" xfId="11966" xr:uid="{00000000-0005-0000-0000-00005E150000}"/>
    <cellStyle name="Berechnung 2 15 3 3 7 3" xfId="18496" xr:uid="{00000000-0005-0000-0000-00005F150000}"/>
    <cellStyle name="Berechnung 2 15 3 3 7 4" xfId="24981" xr:uid="{00000000-0005-0000-0000-000060150000}"/>
    <cellStyle name="Berechnung 2 15 3 3 8" xfId="5500" xr:uid="{00000000-0005-0000-0000-000061150000}"/>
    <cellStyle name="Berechnung 2 15 3 3 8 2" xfId="12424" xr:uid="{00000000-0005-0000-0000-000062150000}"/>
    <cellStyle name="Berechnung 2 15 3 3 8 3" xfId="18954" xr:uid="{00000000-0005-0000-0000-000063150000}"/>
    <cellStyle name="Berechnung 2 15 3 3 8 4" xfId="25439" xr:uid="{00000000-0005-0000-0000-000064150000}"/>
    <cellStyle name="Berechnung 2 15 3 3 9" xfId="6182" xr:uid="{00000000-0005-0000-0000-000065150000}"/>
    <cellStyle name="Berechnung 2 15 3 3 9 2" xfId="13078" xr:uid="{00000000-0005-0000-0000-000066150000}"/>
    <cellStyle name="Berechnung 2 15 3 3 9 3" xfId="19608" xr:uid="{00000000-0005-0000-0000-000067150000}"/>
    <cellStyle name="Berechnung 2 15 3 3 9 4" xfId="26093" xr:uid="{00000000-0005-0000-0000-000068150000}"/>
    <cellStyle name="Berechnung 2 15 3 4" xfId="1399" xr:uid="{00000000-0005-0000-0000-000069150000}"/>
    <cellStyle name="Berechnung 2 15 3 4 2" xfId="8404" xr:uid="{00000000-0005-0000-0000-00006A150000}"/>
    <cellStyle name="Berechnung 2 15 3 4 3" xfId="14934" xr:uid="{00000000-0005-0000-0000-00006B150000}"/>
    <cellStyle name="Berechnung 2 15 3 4 4" xfId="21419" xr:uid="{00000000-0005-0000-0000-00006C150000}"/>
    <cellStyle name="Berechnung 2 15 3 5" xfId="2089" xr:uid="{00000000-0005-0000-0000-00006D150000}"/>
    <cellStyle name="Berechnung 2 15 3 5 2" xfId="9094" xr:uid="{00000000-0005-0000-0000-00006E150000}"/>
    <cellStyle name="Berechnung 2 15 3 5 3" xfId="15624" xr:uid="{00000000-0005-0000-0000-00006F150000}"/>
    <cellStyle name="Berechnung 2 15 3 5 4" xfId="22109" xr:uid="{00000000-0005-0000-0000-000070150000}"/>
    <cellStyle name="Berechnung 2 15 3 6" xfId="2779" xr:uid="{00000000-0005-0000-0000-000071150000}"/>
    <cellStyle name="Berechnung 2 15 3 6 2" xfId="9781" xr:uid="{00000000-0005-0000-0000-000072150000}"/>
    <cellStyle name="Berechnung 2 15 3 6 3" xfId="16311" xr:uid="{00000000-0005-0000-0000-000073150000}"/>
    <cellStyle name="Berechnung 2 15 3 6 4" xfId="22796" xr:uid="{00000000-0005-0000-0000-000074150000}"/>
    <cellStyle name="Berechnung 2 15 3 7" xfId="3469" xr:uid="{00000000-0005-0000-0000-000075150000}"/>
    <cellStyle name="Berechnung 2 15 3 7 2" xfId="10468" xr:uid="{00000000-0005-0000-0000-000076150000}"/>
    <cellStyle name="Berechnung 2 15 3 7 3" xfId="16998" xr:uid="{00000000-0005-0000-0000-000077150000}"/>
    <cellStyle name="Berechnung 2 15 3 7 4" xfId="23483" xr:uid="{00000000-0005-0000-0000-000078150000}"/>
    <cellStyle name="Berechnung 2 15 3 8" xfId="4159" xr:uid="{00000000-0005-0000-0000-000079150000}"/>
    <cellStyle name="Berechnung 2 15 3 8 2" xfId="11153" xr:uid="{00000000-0005-0000-0000-00007A150000}"/>
    <cellStyle name="Berechnung 2 15 3 8 3" xfId="17683" xr:uid="{00000000-0005-0000-0000-00007B150000}"/>
    <cellStyle name="Berechnung 2 15 3 8 4" xfId="24168" xr:uid="{00000000-0005-0000-0000-00007C150000}"/>
    <cellStyle name="Berechnung 2 15 3 9" xfId="5270" xr:uid="{00000000-0005-0000-0000-00007D150000}"/>
    <cellStyle name="Berechnung 2 15 3 9 2" xfId="12194" xr:uid="{00000000-0005-0000-0000-00007E150000}"/>
    <cellStyle name="Berechnung 2 15 3 9 3" xfId="18724" xr:uid="{00000000-0005-0000-0000-00007F150000}"/>
    <cellStyle name="Berechnung 2 15 3 9 4" xfId="25209" xr:uid="{00000000-0005-0000-0000-000080150000}"/>
    <cellStyle name="Berechnung 2 15 4" xfId="1197" xr:uid="{00000000-0005-0000-0000-000081150000}"/>
    <cellStyle name="Berechnung 2 15 4 2" xfId="8204" xr:uid="{00000000-0005-0000-0000-000082150000}"/>
    <cellStyle name="Berechnung 2 15 4 3" xfId="14734" xr:uid="{00000000-0005-0000-0000-000083150000}"/>
    <cellStyle name="Berechnung 2 15 4 4" xfId="21219" xr:uid="{00000000-0005-0000-0000-000084150000}"/>
    <cellStyle name="Berechnung 2 15 5" xfId="1887" xr:uid="{00000000-0005-0000-0000-000085150000}"/>
    <cellStyle name="Berechnung 2 15 5 2" xfId="8892" xr:uid="{00000000-0005-0000-0000-000086150000}"/>
    <cellStyle name="Berechnung 2 15 5 3" xfId="15422" xr:uid="{00000000-0005-0000-0000-000087150000}"/>
    <cellStyle name="Berechnung 2 15 5 4" xfId="21907" xr:uid="{00000000-0005-0000-0000-000088150000}"/>
    <cellStyle name="Berechnung 2 15 6" xfId="2575" xr:uid="{00000000-0005-0000-0000-000089150000}"/>
    <cellStyle name="Berechnung 2 15 6 2" xfId="9580" xr:uid="{00000000-0005-0000-0000-00008A150000}"/>
    <cellStyle name="Berechnung 2 15 6 3" xfId="16110" xr:uid="{00000000-0005-0000-0000-00008B150000}"/>
    <cellStyle name="Berechnung 2 15 6 4" xfId="22595" xr:uid="{00000000-0005-0000-0000-00008C150000}"/>
    <cellStyle name="Berechnung 2 15 7" xfId="3265" xr:uid="{00000000-0005-0000-0000-00008D150000}"/>
    <cellStyle name="Berechnung 2 15 7 2" xfId="10267" xr:uid="{00000000-0005-0000-0000-00008E150000}"/>
    <cellStyle name="Berechnung 2 15 7 3" xfId="16797" xr:uid="{00000000-0005-0000-0000-00008F150000}"/>
    <cellStyle name="Berechnung 2 15 7 4" xfId="23282" xr:uid="{00000000-0005-0000-0000-000090150000}"/>
    <cellStyle name="Berechnung 2 15 8" xfId="3957" xr:uid="{00000000-0005-0000-0000-000091150000}"/>
    <cellStyle name="Berechnung 2 15 8 2" xfId="10956" xr:uid="{00000000-0005-0000-0000-000092150000}"/>
    <cellStyle name="Berechnung 2 15 8 3" xfId="17486" xr:uid="{00000000-0005-0000-0000-000093150000}"/>
    <cellStyle name="Berechnung 2 15 8 4" xfId="23971" xr:uid="{00000000-0005-0000-0000-000094150000}"/>
    <cellStyle name="Berechnung 2 15 9" xfId="4645" xr:uid="{00000000-0005-0000-0000-000095150000}"/>
    <cellStyle name="Berechnung 2 15 9 2" xfId="11639" xr:uid="{00000000-0005-0000-0000-000096150000}"/>
    <cellStyle name="Berechnung 2 15 9 3" xfId="18169" xr:uid="{00000000-0005-0000-0000-000097150000}"/>
    <cellStyle name="Berechnung 2 15 9 4" xfId="24654" xr:uid="{00000000-0005-0000-0000-000098150000}"/>
    <cellStyle name="Berechnung 2 16" xfId="193" xr:uid="{00000000-0005-0000-0000-000099150000}"/>
    <cellStyle name="Berechnung 2 16 10" xfId="4878" xr:uid="{00000000-0005-0000-0000-00009A150000}"/>
    <cellStyle name="Berechnung 2 16 10 2" xfId="11815" xr:uid="{00000000-0005-0000-0000-00009B150000}"/>
    <cellStyle name="Berechnung 2 16 10 3" xfId="18345" xr:uid="{00000000-0005-0000-0000-00009C150000}"/>
    <cellStyle name="Berechnung 2 16 10 4" xfId="24830" xr:uid="{00000000-0005-0000-0000-00009D150000}"/>
    <cellStyle name="Berechnung 2 16 11" xfId="4814" xr:uid="{00000000-0005-0000-0000-00009E150000}"/>
    <cellStyle name="Berechnung 2 16 11 2" xfId="11762" xr:uid="{00000000-0005-0000-0000-00009F150000}"/>
    <cellStyle name="Berechnung 2 16 11 3" xfId="18292" xr:uid="{00000000-0005-0000-0000-0000A0150000}"/>
    <cellStyle name="Berechnung 2 16 11 4" xfId="24777" xr:uid="{00000000-0005-0000-0000-0000A1150000}"/>
    <cellStyle name="Berechnung 2 16 12" xfId="977" xr:uid="{00000000-0005-0000-0000-0000A2150000}"/>
    <cellStyle name="Berechnung 2 16 12 2" xfId="7156" xr:uid="{00000000-0005-0000-0000-0000A3150000}"/>
    <cellStyle name="Berechnung 2 16 12 3" xfId="20137" xr:uid="{00000000-0005-0000-0000-0000A4150000}"/>
    <cellStyle name="Berechnung 2 16 13" xfId="7056" xr:uid="{00000000-0005-0000-0000-0000A5150000}"/>
    <cellStyle name="Berechnung 2 16 2" xfId="466" xr:uid="{00000000-0005-0000-0000-0000A6150000}"/>
    <cellStyle name="Berechnung 2 16 2 10" xfId="5897" xr:uid="{00000000-0005-0000-0000-0000A7150000}"/>
    <cellStyle name="Berechnung 2 16 2 10 2" xfId="12793" xr:uid="{00000000-0005-0000-0000-0000A8150000}"/>
    <cellStyle name="Berechnung 2 16 2 10 3" xfId="19323" xr:uid="{00000000-0005-0000-0000-0000A9150000}"/>
    <cellStyle name="Berechnung 2 16 2 10 4" xfId="25808" xr:uid="{00000000-0005-0000-0000-0000AA150000}"/>
    <cellStyle name="Berechnung 2 16 2 11" xfId="6607" xr:uid="{00000000-0005-0000-0000-0000AB150000}"/>
    <cellStyle name="Berechnung 2 16 2 11 2" xfId="13389" xr:uid="{00000000-0005-0000-0000-0000AC150000}"/>
    <cellStyle name="Berechnung 2 16 2 11 3" xfId="19919" xr:uid="{00000000-0005-0000-0000-0000AD150000}"/>
    <cellStyle name="Berechnung 2 16 2 11 4" xfId="26404" xr:uid="{00000000-0005-0000-0000-0000AE150000}"/>
    <cellStyle name="Berechnung 2 16 2 12" xfId="7478" xr:uid="{00000000-0005-0000-0000-0000AF150000}"/>
    <cellStyle name="Berechnung 2 16 2 12 2" xfId="14008" xr:uid="{00000000-0005-0000-0000-0000B0150000}"/>
    <cellStyle name="Berechnung 2 16 2 12 3" xfId="20493" xr:uid="{00000000-0005-0000-0000-0000B1150000}"/>
    <cellStyle name="Berechnung 2 16 2 13" xfId="6981" xr:uid="{00000000-0005-0000-0000-0000B2150000}"/>
    <cellStyle name="Berechnung 2 16 2 14" xfId="7097" xr:uid="{00000000-0005-0000-0000-0000B3150000}"/>
    <cellStyle name="Berechnung 2 16 2 2" xfId="902" xr:uid="{00000000-0005-0000-0000-0000B4150000}"/>
    <cellStyle name="Berechnung 2 16 2 2 10" xfId="7914" xr:uid="{00000000-0005-0000-0000-0000B5150000}"/>
    <cellStyle name="Berechnung 2 16 2 2 10 2" xfId="14444" xr:uid="{00000000-0005-0000-0000-0000B6150000}"/>
    <cellStyle name="Berechnung 2 16 2 2 10 3" xfId="20929" xr:uid="{00000000-0005-0000-0000-0000B7150000}"/>
    <cellStyle name="Berechnung 2 16 2 2 11" xfId="13772" xr:uid="{00000000-0005-0000-0000-0000B8150000}"/>
    <cellStyle name="Berechnung 2 16 2 2 2" xfId="1780" xr:uid="{00000000-0005-0000-0000-0000B9150000}"/>
    <cellStyle name="Berechnung 2 16 2 2 2 2" xfId="8785" xr:uid="{00000000-0005-0000-0000-0000BA150000}"/>
    <cellStyle name="Berechnung 2 16 2 2 2 3" xfId="15315" xr:uid="{00000000-0005-0000-0000-0000BB150000}"/>
    <cellStyle name="Berechnung 2 16 2 2 2 4" xfId="21800" xr:uid="{00000000-0005-0000-0000-0000BC150000}"/>
    <cellStyle name="Berechnung 2 16 2 2 3" xfId="2470" xr:uid="{00000000-0005-0000-0000-0000BD150000}"/>
    <cellStyle name="Berechnung 2 16 2 2 3 2" xfId="9475" xr:uid="{00000000-0005-0000-0000-0000BE150000}"/>
    <cellStyle name="Berechnung 2 16 2 2 3 3" xfId="16005" xr:uid="{00000000-0005-0000-0000-0000BF150000}"/>
    <cellStyle name="Berechnung 2 16 2 2 3 4" xfId="22490" xr:uid="{00000000-0005-0000-0000-0000C0150000}"/>
    <cellStyle name="Berechnung 2 16 2 2 4" xfId="3160" xr:uid="{00000000-0005-0000-0000-0000C1150000}"/>
    <cellStyle name="Berechnung 2 16 2 2 4 2" xfId="10162" xr:uid="{00000000-0005-0000-0000-0000C2150000}"/>
    <cellStyle name="Berechnung 2 16 2 2 4 3" xfId="16692" xr:uid="{00000000-0005-0000-0000-0000C3150000}"/>
    <cellStyle name="Berechnung 2 16 2 2 4 4" xfId="23177" xr:uid="{00000000-0005-0000-0000-0000C4150000}"/>
    <cellStyle name="Berechnung 2 16 2 2 5" xfId="3850" xr:uid="{00000000-0005-0000-0000-0000C5150000}"/>
    <cellStyle name="Berechnung 2 16 2 2 5 2" xfId="10849" xr:uid="{00000000-0005-0000-0000-0000C6150000}"/>
    <cellStyle name="Berechnung 2 16 2 2 5 3" xfId="17379" xr:uid="{00000000-0005-0000-0000-0000C7150000}"/>
    <cellStyle name="Berechnung 2 16 2 2 5 4" xfId="23864" xr:uid="{00000000-0005-0000-0000-0000C8150000}"/>
    <cellStyle name="Berechnung 2 16 2 2 6" xfId="4540" xr:uid="{00000000-0005-0000-0000-0000C9150000}"/>
    <cellStyle name="Berechnung 2 16 2 2 6 2" xfId="11534" xr:uid="{00000000-0005-0000-0000-0000CA150000}"/>
    <cellStyle name="Berechnung 2 16 2 2 6 3" xfId="18064" xr:uid="{00000000-0005-0000-0000-0000CB150000}"/>
    <cellStyle name="Berechnung 2 16 2 2 6 4" xfId="24549" xr:uid="{00000000-0005-0000-0000-0000CC150000}"/>
    <cellStyle name="Berechnung 2 16 2 2 7" xfId="5193" xr:uid="{00000000-0005-0000-0000-0000CD150000}"/>
    <cellStyle name="Berechnung 2 16 2 2 7 2" xfId="12117" xr:uid="{00000000-0005-0000-0000-0000CE150000}"/>
    <cellStyle name="Berechnung 2 16 2 2 7 3" xfId="18647" xr:uid="{00000000-0005-0000-0000-0000CF150000}"/>
    <cellStyle name="Berechnung 2 16 2 2 7 4" xfId="25132" xr:uid="{00000000-0005-0000-0000-0000D0150000}"/>
    <cellStyle name="Berechnung 2 16 2 2 8" xfId="5651" xr:uid="{00000000-0005-0000-0000-0000D1150000}"/>
    <cellStyle name="Berechnung 2 16 2 2 8 2" xfId="12575" xr:uid="{00000000-0005-0000-0000-0000D2150000}"/>
    <cellStyle name="Berechnung 2 16 2 2 8 3" xfId="19105" xr:uid="{00000000-0005-0000-0000-0000D3150000}"/>
    <cellStyle name="Berechnung 2 16 2 2 8 4" xfId="25590" xr:uid="{00000000-0005-0000-0000-0000D4150000}"/>
    <cellStyle name="Berechnung 2 16 2 2 9" xfId="6333" xr:uid="{00000000-0005-0000-0000-0000D5150000}"/>
    <cellStyle name="Berechnung 2 16 2 2 9 2" xfId="13229" xr:uid="{00000000-0005-0000-0000-0000D6150000}"/>
    <cellStyle name="Berechnung 2 16 2 2 9 3" xfId="19759" xr:uid="{00000000-0005-0000-0000-0000D7150000}"/>
    <cellStyle name="Berechnung 2 16 2 2 9 4" xfId="26244" xr:uid="{00000000-0005-0000-0000-0000D8150000}"/>
    <cellStyle name="Berechnung 2 16 2 3" xfId="701" xr:uid="{00000000-0005-0000-0000-0000D9150000}"/>
    <cellStyle name="Berechnung 2 16 2 3 10" xfId="7713" xr:uid="{00000000-0005-0000-0000-0000DA150000}"/>
    <cellStyle name="Berechnung 2 16 2 3 10 2" xfId="14243" xr:uid="{00000000-0005-0000-0000-0000DB150000}"/>
    <cellStyle name="Berechnung 2 16 2 3 10 3" xfId="20728" xr:uid="{00000000-0005-0000-0000-0000DC150000}"/>
    <cellStyle name="Berechnung 2 16 2 3 11" xfId="13571" xr:uid="{00000000-0005-0000-0000-0000DD150000}"/>
    <cellStyle name="Berechnung 2 16 2 3 2" xfId="1579" xr:uid="{00000000-0005-0000-0000-0000DE150000}"/>
    <cellStyle name="Berechnung 2 16 2 3 2 2" xfId="8584" xr:uid="{00000000-0005-0000-0000-0000DF150000}"/>
    <cellStyle name="Berechnung 2 16 2 3 2 3" xfId="15114" xr:uid="{00000000-0005-0000-0000-0000E0150000}"/>
    <cellStyle name="Berechnung 2 16 2 3 2 4" xfId="21599" xr:uid="{00000000-0005-0000-0000-0000E1150000}"/>
    <cellStyle name="Berechnung 2 16 2 3 3" xfId="2269" xr:uid="{00000000-0005-0000-0000-0000E2150000}"/>
    <cellStyle name="Berechnung 2 16 2 3 3 2" xfId="9274" xr:uid="{00000000-0005-0000-0000-0000E3150000}"/>
    <cellStyle name="Berechnung 2 16 2 3 3 3" xfId="15804" xr:uid="{00000000-0005-0000-0000-0000E4150000}"/>
    <cellStyle name="Berechnung 2 16 2 3 3 4" xfId="22289" xr:uid="{00000000-0005-0000-0000-0000E5150000}"/>
    <cellStyle name="Berechnung 2 16 2 3 4" xfId="2959" xr:uid="{00000000-0005-0000-0000-0000E6150000}"/>
    <cellStyle name="Berechnung 2 16 2 3 4 2" xfId="9961" xr:uid="{00000000-0005-0000-0000-0000E7150000}"/>
    <cellStyle name="Berechnung 2 16 2 3 4 3" xfId="16491" xr:uid="{00000000-0005-0000-0000-0000E8150000}"/>
    <cellStyle name="Berechnung 2 16 2 3 4 4" xfId="22976" xr:uid="{00000000-0005-0000-0000-0000E9150000}"/>
    <cellStyle name="Berechnung 2 16 2 3 5" xfId="3649" xr:uid="{00000000-0005-0000-0000-0000EA150000}"/>
    <cellStyle name="Berechnung 2 16 2 3 5 2" xfId="10648" xr:uid="{00000000-0005-0000-0000-0000EB150000}"/>
    <cellStyle name="Berechnung 2 16 2 3 5 3" xfId="17178" xr:uid="{00000000-0005-0000-0000-0000EC150000}"/>
    <cellStyle name="Berechnung 2 16 2 3 5 4" xfId="23663" xr:uid="{00000000-0005-0000-0000-0000ED150000}"/>
    <cellStyle name="Berechnung 2 16 2 3 6" xfId="4339" xr:uid="{00000000-0005-0000-0000-0000EE150000}"/>
    <cellStyle name="Berechnung 2 16 2 3 6 2" xfId="11333" xr:uid="{00000000-0005-0000-0000-0000EF150000}"/>
    <cellStyle name="Berechnung 2 16 2 3 6 3" xfId="17863" xr:uid="{00000000-0005-0000-0000-0000F0150000}"/>
    <cellStyle name="Berechnung 2 16 2 3 6 4" xfId="24348" xr:uid="{00000000-0005-0000-0000-0000F1150000}"/>
    <cellStyle name="Berechnung 2 16 2 3 7" xfId="4992" xr:uid="{00000000-0005-0000-0000-0000F2150000}"/>
    <cellStyle name="Berechnung 2 16 2 3 7 2" xfId="11916" xr:uid="{00000000-0005-0000-0000-0000F3150000}"/>
    <cellStyle name="Berechnung 2 16 2 3 7 3" xfId="18446" xr:uid="{00000000-0005-0000-0000-0000F4150000}"/>
    <cellStyle name="Berechnung 2 16 2 3 7 4" xfId="24931" xr:uid="{00000000-0005-0000-0000-0000F5150000}"/>
    <cellStyle name="Berechnung 2 16 2 3 8" xfId="5450" xr:uid="{00000000-0005-0000-0000-0000F6150000}"/>
    <cellStyle name="Berechnung 2 16 2 3 8 2" xfId="12374" xr:uid="{00000000-0005-0000-0000-0000F7150000}"/>
    <cellStyle name="Berechnung 2 16 2 3 8 3" xfId="18904" xr:uid="{00000000-0005-0000-0000-0000F8150000}"/>
    <cellStyle name="Berechnung 2 16 2 3 8 4" xfId="25389" xr:uid="{00000000-0005-0000-0000-0000F9150000}"/>
    <cellStyle name="Berechnung 2 16 2 3 9" xfId="6132" xr:uid="{00000000-0005-0000-0000-0000FA150000}"/>
    <cellStyle name="Berechnung 2 16 2 3 9 2" xfId="13028" xr:uid="{00000000-0005-0000-0000-0000FB150000}"/>
    <cellStyle name="Berechnung 2 16 2 3 9 3" xfId="19558" xr:uid="{00000000-0005-0000-0000-0000FC150000}"/>
    <cellStyle name="Berechnung 2 16 2 3 9 4" xfId="26043" xr:uid="{00000000-0005-0000-0000-0000FD150000}"/>
    <cellStyle name="Berechnung 2 16 2 4" xfId="1344" xr:uid="{00000000-0005-0000-0000-0000FE150000}"/>
    <cellStyle name="Berechnung 2 16 2 4 2" xfId="8349" xr:uid="{00000000-0005-0000-0000-0000FF150000}"/>
    <cellStyle name="Berechnung 2 16 2 4 3" xfId="14879" xr:uid="{00000000-0005-0000-0000-000000160000}"/>
    <cellStyle name="Berechnung 2 16 2 4 4" xfId="21364" xr:uid="{00000000-0005-0000-0000-000001160000}"/>
    <cellStyle name="Berechnung 2 16 2 5" xfId="2034" xr:uid="{00000000-0005-0000-0000-000002160000}"/>
    <cellStyle name="Berechnung 2 16 2 5 2" xfId="9039" xr:uid="{00000000-0005-0000-0000-000003160000}"/>
    <cellStyle name="Berechnung 2 16 2 5 3" xfId="15569" xr:uid="{00000000-0005-0000-0000-000004160000}"/>
    <cellStyle name="Berechnung 2 16 2 5 4" xfId="22054" xr:uid="{00000000-0005-0000-0000-000005160000}"/>
    <cellStyle name="Berechnung 2 16 2 6" xfId="2724" xr:uid="{00000000-0005-0000-0000-000006160000}"/>
    <cellStyle name="Berechnung 2 16 2 6 2" xfId="9726" xr:uid="{00000000-0005-0000-0000-000007160000}"/>
    <cellStyle name="Berechnung 2 16 2 6 3" xfId="16256" xr:uid="{00000000-0005-0000-0000-000008160000}"/>
    <cellStyle name="Berechnung 2 16 2 6 4" xfId="22741" xr:uid="{00000000-0005-0000-0000-000009160000}"/>
    <cellStyle name="Berechnung 2 16 2 7" xfId="3414" xr:uid="{00000000-0005-0000-0000-00000A160000}"/>
    <cellStyle name="Berechnung 2 16 2 7 2" xfId="10413" xr:uid="{00000000-0005-0000-0000-00000B160000}"/>
    <cellStyle name="Berechnung 2 16 2 7 3" xfId="16943" xr:uid="{00000000-0005-0000-0000-00000C160000}"/>
    <cellStyle name="Berechnung 2 16 2 7 4" xfId="23428" xr:uid="{00000000-0005-0000-0000-00000D160000}"/>
    <cellStyle name="Berechnung 2 16 2 8" xfId="4104" xr:uid="{00000000-0005-0000-0000-00000E160000}"/>
    <cellStyle name="Berechnung 2 16 2 8 2" xfId="11098" xr:uid="{00000000-0005-0000-0000-00000F160000}"/>
    <cellStyle name="Berechnung 2 16 2 8 3" xfId="17628" xr:uid="{00000000-0005-0000-0000-000010160000}"/>
    <cellStyle name="Berechnung 2 16 2 8 4" xfId="24113" xr:uid="{00000000-0005-0000-0000-000011160000}"/>
    <cellStyle name="Berechnung 2 16 2 9" xfId="4655" xr:uid="{00000000-0005-0000-0000-000012160000}"/>
    <cellStyle name="Berechnung 2 16 2 9 2" xfId="11648" xr:uid="{00000000-0005-0000-0000-000013160000}"/>
    <cellStyle name="Berechnung 2 16 2 9 3" xfId="18178" xr:uid="{00000000-0005-0000-0000-000014160000}"/>
    <cellStyle name="Berechnung 2 16 2 9 4" xfId="24663" xr:uid="{00000000-0005-0000-0000-000015160000}"/>
    <cellStyle name="Berechnung 2 16 3" xfId="522" xr:uid="{00000000-0005-0000-0000-000016160000}"/>
    <cellStyle name="Berechnung 2 16 3 10" xfId="5953" xr:uid="{00000000-0005-0000-0000-000017160000}"/>
    <cellStyle name="Berechnung 2 16 3 10 2" xfId="12849" xr:uid="{00000000-0005-0000-0000-000018160000}"/>
    <cellStyle name="Berechnung 2 16 3 10 3" xfId="19379" xr:uid="{00000000-0005-0000-0000-000019160000}"/>
    <cellStyle name="Berechnung 2 16 3 10 4" xfId="25864" xr:uid="{00000000-0005-0000-0000-00001A160000}"/>
    <cellStyle name="Berechnung 2 16 3 11" xfId="6598" xr:uid="{00000000-0005-0000-0000-00001B160000}"/>
    <cellStyle name="Berechnung 2 16 3 11 2" xfId="13381" xr:uid="{00000000-0005-0000-0000-00001C160000}"/>
    <cellStyle name="Berechnung 2 16 3 11 3" xfId="19911" xr:uid="{00000000-0005-0000-0000-00001D160000}"/>
    <cellStyle name="Berechnung 2 16 3 11 4" xfId="26396" xr:uid="{00000000-0005-0000-0000-00001E160000}"/>
    <cellStyle name="Berechnung 2 16 3 12" xfId="7534" xr:uid="{00000000-0005-0000-0000-00001F160000}"/>
    <cellStyle name="Berechnung 2 16 3 12 2" xfId="14064" xr:uid="{00000000-0005-0000-0000-000020160000}"/>
    <cellStyle name="Berechnung 2 16 3 12 3" xfId="20549" xr:uid="{00000000-0005-0000-0000-000021160000}"/>
    <cellStyle name="Berechnung 2 16 3 13" xfId="6473" xr:uid="{00000000-0005-0000-0000-000022160000}"/>
    <cellStyle name="Berechnung 2 16 3 14" xfId="7108" xr:uid="{00000000-0005-0000-0000-000023160000}"/>
    <cellStyle name="Berechnung 2 16 3 2" xfId="918" xr:uid="{00000000-0005-0000-0000-000024160000}"/>
    <cellStyle name="Berechnung 2 16 3 2 10" xfId="7930" xr:uid="{00000000-0005-0000-0000-000025160000}"/>
    <cellStyle name="Berechnung 2 16 3 2 10 2" xfId="14460" xr:uid="{00000000-0005-0000-0000-000026160000}"/>
    <cellStyle name="Berechnung 2 16 3 2 10 3" xfId="20945" xr:uid="{00000000-0005-0000-0000-000027160000}"/>
    <cellStyle name="Berechnung 2 16 3 2 11" xfId="13788" xr:uid="{00000000-0005-0000-0000-000028160000}"/>
    <cellStyle name="Berechnung 2 16 3 2 2" xfId="1796" xr:uid="{00000000-0005-0000-0000-000029160000}"/>
    <cellStyle name="Berechnung 2 16 3 2 2 2" xfId="8801" xr:uid="{00000000-0005-0000-0000-00002A160000}"/>
    <cellStyle name="Berechnung 2 16 3 2 2 3" xfId="15331" xr:uid="{00000000-0005-0000-0000-00002B160000}"/>
    <cellStyle name="Berechnung 2 16 3 2 2 4" xfId="21816" xr:uid="{00000000-0005-0000-0000-00002C160000}"/>
    <cellStyle name="Berechnung 2 16 3 2 3" xfId="2486" xr:uid="{00000000-0005-0000-0000-00002D160000}"/>
    <cellStyle name="Berechnung 2 16 3 2 3 2" xfId="9491" xr:uid="{00000000-0005-0000-0000-00002E160000}"/>
    <cellStyle name="Berechnung 2 16 3 2 3 3" xfId="16021" xr:uid="{00000000-0005-0000-0000-00002F160000}"/>
    <cellStyle name="Berechnung 2 16 3 2 3 4" xfId="22506" xr:uid="{00000000-0005-0000-0000-000030160000}"/>
    <cellStyle name="Berechnung 2 16 3 2 4" xfId="3176" xr:uid="{00000000-0005-0000-0000-000031160000}"/>
    <cellStyle name="Berechnung 2 16 3 2 4 2" xfId="10178" xr:uid="{00000000-0005-0000-0000-000032160000}"/>
    <cellStyle name="Berechnung 2 16 3 2 4 3" xfId="16708" xr:uid="{00000000-0005-0000-0000-000033160000}"/>
    <cellStyle name="Berechnung 2 16 3 2 4 4" xfId="23193" xr:uid="{00000000-0005-0000-0000-000034160000}"/>
    <cellStyle name="Berechnung 2 16 3 2 5" xfId="3866" xr:uid="{00000000-0005-0000-0000-000035160000}"/>
    <cellStyle name="Berechnung 2 16 3 2 5 2" xfId="10865" xr:uid="{00000000-0005-0000-0000-000036160000}"/>
    <cellStyle name="Berechnung 2 16 3 2 5 3" xfId="17395" xr:uid="{00000000-0005-0000-0000-000037160000}"/>
    <cellStyle name="Berechnung 2 16 3 2 5 4" xfId="23880" xr:uid="{00000000-0005-0000-0000-000038160000}"/>
    <cellStyle name="Berechnung 2 16 3 2 6" xfId="4556" xr:uid="{00000000-0005-0000-0000-000039160000}"/>
    <cellStyle name="Berechnung 2 16 3 2 6 2" xfId="11550" xr:uid="{00000000-0005-0000-0000-00003A160000}"/>
    <cellStyle name="Berechnung 2 16 3 2 6 3" xfId="18080" xr:uid="{00000000-0005-0000-0000-00003B160000}"/>
    <cellStyle name="Berechnung 2 16 3 2 6 4" xfId="24565" xr:uid="{00000000-0005-0000-0000-00003C160000}"/>
    <cellStyle name="Berechnung 2 16 3 2 7" xfId="5209" xr:uid="{00000000-0005-0000-0000-00003D160000}"/>
    <cellStyle name="Berechnung 2 16 3 2 7 2" xfId="12133" xr:uid="{00000000-0005-0000-0000-00003E160000}"/>
    <cellStyle name="Berechnung 2 16 3 2 7 3" xfId="18663" xr:uid="{00000000-0005-0000-0000-00003F160000}"/>
    <cellStyle name="Berechnung 2 16 3 2 7 4" xfId="25148" xr:uid="{00000000-0005-0000-0000-000040160000}"/>
    <cellStyle name="Berechnung 2 16 3 2 8" xfId="5667" xr:uid="{00000000-0005-0000-0000-000041160000}"/>
    <cellStyle name="Berechnung 2 16 3 2 8 2" xfId="12591" xr:uid="{00000000-0005-0000-0000-000042160000}"/>
    <cellStyle name="Berechnung 2 16 3 2 8 3" xfId="19121" xr:uid="{00000000-0005-0000-0000-000043160000}"/>
    <cellStyle name="Berechnung 2 16 3 2 8 4" xfId="25606" xr:uid="{00000000-0005-0000-0000-000044160000}"/>
    <cellStyle name="Berechnung 2 16 3 2 9" xfId="6349" xr:uid="{00000000-0005-0000-0000-000045160000}"/>
    <cellStyle name="Berechnung 2 16 3 2 9 2" xfId="13245" xr:uid="{00000000-0005-0000-0000-000046160000}"/>
    <cellStyle name="Berechnung 2 16 3 2 9 3" xfId="19775" xr:uid="{00000000-0005-0000-0000-000047160000}"/>
    <cellStyle name="Berechnung 2 16 3 2 9 4" xfId="26260" xr:uid="{00000000-0005-0000-0000-000048160000}"/>
    <cellStyle name="Berechnung 2 16 3 3" xfId="752" xr:uid="{00000000-0005-0000-0000-000049160000}"/>
    <cellStyle name="Berechnung 2 16 3 3 10" xfId="7764" xr:uid="{00000000-0005-0000-0000-00004A160000}"/>
    <cellStyle name="Berechnung 2 16 3 3 10 2" xfId="14294" xr:uid="{00000000-0005-0000-0000-00004B160000}"/>
    <cellStyle name="Berechnung 2 16 3 3 10 3" xfId="20779" xr:uid="{00000000-0005-0000-0000-00004C160000}"/>
    <cellStyle name="Berechnung 2 16 3 3 11" xfId="13622" xr:uid="{00000000-0005-0000-0000-00004D160000}"/>
    <cellStyle name="Berechnung 2 16 3 3 2" xfId="1630" xr:uid="{00000000-0005-0000-0000-00004E160000}"/>
    <cellStyle name="Berechnung 2 16 3 3 2 2" xfId="8635" xr:uid="{00000000-0005-0000-0000-00004F160000}"/>
    <cellStyle name="Berechnung 2 16 3 3 2 3" xfId="15165" xr:uid="{00000000-0005-0000-0000-000050160000}"/>
    <cellStyle name="Berechnung 2 16 3 3 2 4" xfId="21650" xr:uid="{00000000-0005-0000-0000-000051160000}"/>
    <cellStyle name="Berechnung 2 16 3 3 3" xfId="2320" xr:uid="{00000000-0005-0000-0000-000052160000}"/>
    <cellStyle name="Berechnung 2 16 3 3 3 2" xfId="9325" xr:uid="{00000000-0005-0000-0000-000053160000}"/>
    <cellStyle name="Berechnung 2 16 3 3 3 3" xfId="15855" xr:uid="{00000000-0005-0000-0000-000054160000}"/>
    <cellStyle name="Berechnung 2 16 3 3 3 4" xfId="22340" xr:uid="{00000000-0005-0000-0000-000055160000}"/>
    <cellStyle name="Berechnung 2 16 3 3 4" xfId="3010" xr:uid="{00000000-0005-0000-0000-000056160000}"/>
    <cellStyle name="Berechnung 2 16 3 3 4 2" xfId="10012" xr:uid="{00000000-0005-0000-0000-000057160000}"/>
    <cellStyle name="Berechnung 2 16 3 3 4 3" xfId="16542" xr:uid="{00000000-0005-0000-0000-000058160000}"/>
    <cellStyle name="Berechnung 2 16 3 3 4 4" xfId="23027" xr:uid="{00000000-0005-0000-0000-000059160000}"/>
    <cellStyle name="Berechnung 2 16 3 3 5" xfId="3700" xr:uid="{00000000-0005-0000-0000-00005A160000}"/>
    <cellStyle name="Berechnung 2 16 3 3 5 2" xfId="10699" xr:uid="{00000000-0005-0000-0000-00005B160000}"/>
    <cellStyle name="Berechnung 2 16 3 3 5 3" xfId="17229" xr:uid="{00000000-0005-0000-0000-00005C160000}"/>
    <cellStyle name="Berechnung 2 16 3 3 5 4" xfId="23714" xr:uid="{00000000-0005-0000-0000-00005D160000}"/>
    <cellStyle name="Berechnung 2 16 3 3 6" xfId="4390" xr:uid="{00000000-0005-0000-0000-00005E160000}"/>
    <cellStyle name="Berechnung 2 16 3 3 6 2" xfId="11384" xr:uid="{00000000-0005-0000-0000-00005F160000}"/>
    <cellStyle name="Berechnung 2 16 3 3 6 3" xfId="17914" xr:uid="{00000000-0005-0000-0000-000060160000}"/>
    <cellStyle name="Berechnung 2 16 3 3 6 4" xfId="24399" xr:uid="{00000000-0005-0000-0000-000061160000}"/>
    <cellStyle name="Berechnung 2 16 3 3 7" xfId="5043" xr:uid="{00000000-0005-0000-0000-000062160000}"/>
    <cellStyle name="Berechnung 2 16 3 3 7 2" xfId="11967" xr:uid="{00000000-0005-0000-0000-000063160000}"/>
    <cellStyle name="Berechnung 2 16 3 3 7 3" xfId="18497" xr:uid="{00000000-0005-0000-0000-000064160000}"/>
    <cellStyle name="Berechnung 2 16 3 3 7 4" xfId="24982" xr:uid="{00000000-0005-0000-0000-000065160000}"/>
    <cellStyle name="Berechnung 2 16 3 3 8" xfId="5501" xr:uid="{00000000-0005-0000-0000-000066160000}"/>
    <cellStyle name="Berechnung 2 16 3 3 8 2" xfId="12425" xr:uid="{00000000-0005-0000-0000-000067160000}"/>
    <cellStyle name="Berechnung 2 16 3 3 8 3" xfId="18955" xr:uid="{00000000-0005-0000-0000-000068160000}"/>
    <cellStyle name="Berechnung 2 16 3 3 8 4" xfId="25440" xr:uid="{00000000-0005-0000-0000-000069160000}"/>
    <cellStyle name="Berechnung 2 16 3 3 9" xfId="6183" xr:uid="{00000000-0005-0000-0000-00006A160000}"/>
    <cellStyle name="Berechnung 2 16 3 3 9 2" xfId="13079" xr:uid="{00000000-0005-0000-0000-00006B160000}"/>
    <cellStyle name="Berechnung 2 16 3 3 9 3" xfId="19609" xr:uid="{00000000-0005-0000-0000-00006C160000}"/>
    <cellStyle name="Berechnung 2 16 3 3 9 4" xfId="26094" xr:uid="{00000000-0005-0000-0000-00006D160000}"/>
    <cellStyle name="Berechnung 2 16 3 4" xfId="1400" xr:uid="{00000000-0005-0000-0000-00006E160000}"/>
    <cellStyle name="Berechnung 2 16 3 4 2" xfId="8405" xr:uid="{00000000-0005-0000-0000-00006F160000}"/>
    <cellStyle name="Berechnung 2 16 3 4 3" xfId="14935" xr:uid="{00000000-0005-0000-0000-000070160000}"/>
    <cellStyle name="Berechnung 2 16 3 4 4" xfId="21420" xr:uid="{00000000-0005-0000-0000-000071160000}"/>
    <cellStyle name="Berechnung 2 16 3 5" xfId="2090" xr:uid="{00000000-0005-0000-0000-000072160000}"/>
    <cellStyle name="Berechnung 2 16 3 5 2" xfId="9095" xr:uid="{00000000-0005-0000-0000-000073160000}"/>
    <cellStyle name="Berechnung 2 16 3 5 3" xfId="15625" xr:uid="{00000000-0005-0000-0000-000074160000}"/>
    <cellStyle name="Berechnung 2 16 3 5 4" xfId="22110" xr:uid="{00000000-0005-0000-0000-000075160000}"/>
    <cellStyle name="Berechnung 2 16 3 6" xfId="2780" xr:uid="{00000000-0005-0000-0000-000076160000}"/>
    <cellStyle name="Berechnung 2 16 3 6 2" xfId="9782" xr:uid="{00000000-0005-0000-0000-000077160000}"/>
    <cellStyle name="Berechnung 2 16 3 6 3" xfId="16312" xr:uid="{00000000-0005-0000-0000-000078160000}"/>
    <cellStyle name="Berechnung 2 16 3 6 4" xfId="22797" xr:uid="{00000000-0005-0000-0000-000079160000}"/>
    <cellStyle name="Berechnung 2 16 3 7" xfId="3470" xr:uid="{00000000-0005-0000-0000-00007A160000}"/>
    <cellStyle name="Berechnung 2 16 3 7 2" xfId="10469" xr:uid="{00000000-0005-0000-0000-00007B160000}"/>
    <cellStyle name="Berechnung 2 16 3 7 3" xfId="16999" xr:uid="{00000000-0005-0000-0000-00007C160000}"/>
    <cellStyle name="Berechnung 2 16 3 7 4" xfId="23484" xr:uid="{00000000-0005-0000-0000-00007D160000}"/>
    <cellStyle name="Berechnung 2 16 3 8" xfId="4160" xr:uid="{00000000-0005-0000-0000-00007E160000}"/>
    <cellStyle name="Berechnung 2 16 3 8 2" xfId="11154" xr:uid="{00000000-0005-0000-0000-00007F160000}"/>
    <cellStyle name="Berechnung 2 16 3 8 3" xfId="17684" xr:uid="{00000000-0005-0000-0000-000080160000}"/>
    <cellStyle name="Berechnung 2 16 3 8 4" xfId="24169" xr:uid="{00000000-0005-0000-0000-000081160000}"/>
    <cellStyle name="Berechnung 2 16 3 9" xfId="5271" xr:uid="{00000000-0005-0000-0000-000082160000}"/>
    <cellStyle name="Berechnung 2 16 3 9 2" xfId="12195" xr:uid="{00000000-0005-0000-0000-000083160000}"/>
    <cellStyle name="Berechnung 2 16 3 9 3" xfId="18725" xr:uid="{00000000-0005-0000-0000-000084160000}"/>
    <cellStyle name="Berechnung 2 16 3 9 4" xfId="25210" xr:uid="{00000000-0005-0000-0000-000085160000}"/>
    <cellStyle name="Berechnung 2 16 4" xfId="1065" xr:uid="{00000000-0005-0000-0000-000086160000}"/>
    <cellStyle name="Berechnung 2 16 4 2" xfId="8072" xr:uid="{00000000-0005-0000-0000-000087160000}"/>
    <cellStyle name="Berechnung 2 16 4 3" xfId="14602" xr:uid="{00000000-0005-0000-0000-000088160000}"/>
    <cellStyle name="Berechnung 2 16 4 4" xfId="21087" xr:uid="{00000000-0005-0000-0000-000089160000}"/>
    <cellStyle name="Berechnung 2 16 5" xfId="1215" xr:uid="{00000000-0005-0000-0000-00008A160000}"/>
    <cellStyle name="Berechnung 2 16 5 2" xfId="8222" xr:uid="{00000000-0005-0000-0000-00008B160000}"/>
    <cellStyle name="Berechnung 2 16 5 3" xfId="14752" xr:uid="{00000000-0005-0000-0000-00008C160000}"/>
    <cellStyle name="Berechnung 2 16 5 4" xfId="21237" xr:uid="{00000000-0005-0000-0000-00008D160000}"/>
    <cellStyle name="Berechnung 2 16 6" xfId="1006" xr:uid="{00000000-0005-0000-0000-00008E160000}"/>
    <cellStyle name="Berechnung 2 16 6 2" xfId="8015" xr:uid="{00000000-0005-0000-0000-00008F160000}"/>
    <cellStyle name="Berechnung 2 16 6 3" xfId="14545" xr:uid="{00000000-0005-0000-0000-000090160000}"/>
    <cellStyle name="Berechnung 2 16 6 4" xfId="21030" xr:uid="{00000000-0005-0000-0000-000091160000}"/>
    <cellStyle name="Berechnung 2 16 7" xfId="1233" xr:uid="{00000000-0005-0000-0000-000092160000}"/>
    <cellStyle name="Berechnung 2 16 7 2" xfId="8240" xr:uid="{00000000-0005-0000-0000-000093160000}"/>
    <cellStyle name="Berechnung 2 16 7 3" xfId="14770" xr:uid="{00000000-0005-0000-0000-000094160000}"/>
    <cellStyle name="Berechnung 2 16 7 4" xfId="21255" xr:uid="{00000000-0005-0000-0000-000095160000}"/>
    <cellStyle name="Berechnung 2 16 8" xfId="3283" xr:uid="{00000000-0005-0000-0000-000096160000}"/>
    <cellStyle name="Berechnung 2 16 8 2" xfId="10284" xr:uid="{00000000-0005-0000-0000-000097160000}"/>
    <cellStyle name="Berechnung 2 16 8 3" xfId="16814" xr:uid="{00000000-0005-0000-0000-000098160000}"/>
    <cellStyle name="Berechnung 2 16 8 4" xfId="23299" xr:uid="{00000000-0005-0000-0000-000099160000}"/>
    <cellStyle name="Berechnung 2 16 9" xfId="1234" xr:uid="{00000000-0005-0000-0000-00009A160000}"/>
    <cellStyle name="Berechnung 2 16 9 2" xfId="8241" xr:uid="{00000000-0005-0000-0000-00009B160000}"/>
    <cellStyle name="Berechnung 2 16 9 3" xfId="14771" xr:uid="{00000000-0005-0000-0000-00009C160000}"/>
    <cellStyle name="Berechnung 2 16 9 4" xfId="21256" xr:uid="{00000000-0005-0000-0000-00009D160000}"/>
    <cellStyle name="Berechnung 2 17" xfId="355" xr:uid="{00000000-0005-0000-0000-00009E160000}"/>
    <cellStyle name="Berechnung 2 17 10" xfId="4792" xr:uid="{00000000-0005-0000-0000-00009F160000}"/>
    <cellStyle name="Berechnung 2 17 10 2" xfId="11751" xr:uid="{00000000-0005-0000-0000-0000A0160000}"/>
    <cellStyle name="Berechnung 2 17 10 3" xfId="18281" xr:uid="{00000000-0005-0000-0000-0000A1160000}"/>
    <cellStyle name="Berechnung 2 17 10 4" xfId="24766" xr:uid="{00000000-0005-0000-0000-0000A2160000}"/>
    <cellStyle name="Berechnung 2 17 11" xfId="5789" xr:uid="{00000000-0005-0000-0000-0000A3160000}"/>
    <cellStyle name="Berechnung 2 17 11 2" xfId="12693" xr:uid="{00000000-0005-0000-0000-0000A4160000}"/>
    <cellStyle name="Berechnung 2 17 11 3" xfId="19223" xr:uid="{00000000-0005-0000-0000-0000A5160000}"/>
    <cellStyle name="Berechnung 2 17 11 4" xfId="25708" xr:uid="{00000000-0005-0000-0000-0000A6160000}"/>
    <cellStyle name="Berechnung 2 17 12" xfId="7383" xr:uid="{00000000-0005-0000-0000-0000A7160000}"/>
    <cellStyle name="Berechnung 2 17 12 2" xfId="13913" xr:uid="{00000000-0005-0000-0000-0000A8160000}"/>
    <cellStyle name="Berechnung 2 17 12 3" xfId="20400" xr:uid="{00000000-0005-0000-0000-0000A9160000}"/>
    <cellStyle name="Berechnung 2 17 13" xfId="7227" xr:uid="{00000000-0005-0000-0000-0000AA160000}"/>
    <cellStyle name="Berechnung 2 17 2" xfId="465" xr:uid="{00000000-0005-0000-0000-0000AB160000}"/>
    <cellStyle name="Berechnung 2 17 2 10" xfId="5896" xr:uid="{00000000-0005-0000-0000-0000AC160000}"/>
    <cellStyle name="Berechnung 2 17 2 10 2" xfId="12792" xr:uid="{00000000-0005-0000-0000-0000AD160000}"/>
    <cellStyle name="Berechnung 2 17 2 10 3" xfId="19322" xr:uid="{00000000-0005-0000-0000-0000AE160000}"/>
    <cellStyle name="Berechnung 2 17 2 10 4" xfId="25807" xr:uid="{00000000-0005-0000-0000-0000AF160000}"/>
    <cellStyle name="Berechnung 2 17 2 11" xfId="6929" xr:uid="{00000000-0005-0000-0000-0000B0160000}"/>
    <cellStyle name="Berechnung 2 17 2 11 2" xfId="13544" xr:uid="{00000000-0005-0000-0000-0000B1160000}"/>
    <cellStyle name="Berechnung 2 17 2 11 3" xfId="20074" xr:uid="{00000000-0005-0000-0000-0000B2160000}"/>
    <cellStyle name="Berechnung 2 17 2 11 4" xfId="26559" xr:uid="{00000000-0005-0000-0000-0000B3160000}"/>
    <cellStyle name="Berechnung 2 17 2 12" xfId="7477" xr:uid="{00000000-0005-0000-0000-0000B4160000}"/>
    <cellStyle name="Berechnung 2 17 2 12 2" xfId="14007" xr:uid="{00000000-0005-0000-0000-0000B5160000}"/>
    <cellStyle name="Berechnung 2 17 2 12 3" xfId="20492" xr:uid="{00000000-0005-0000-0000-0000B6160000}"/>
    <cellStyle name="Berechnung 2 17 2 13" xfId="4690" xr:uid="{00000000-0005-0000-0000-0000B7160000}"/>
    <cellStyle name="Berechnung 2 17 2 14" xfId="7276" xr:uid="{00000000-0005-0000-0000-0000B8160000}"/>
    <cellStyle name="Berechnung 2 17 2 2" xfId="901" xr:uid="{00000000-0005-0000-0000-0000B9160000}"/>
    <cellStyle name="Berechnung 2 17 2 2 10" xfId="7913" xr:uid="{00000000-0005-0000-0000-0000BA160000}"/>
    <cellStyle name="Berechnung 2 17 2 2 10 2" xfId="14443" xr:uid="{00000000-0005-0000-0000-0000BB160000}"/>
    <cellStyle name="Berechnung 2 17 2 2 10 3" xfId="20928" xr:uid="{00000000-0005-0000-0000-0000BC160000}"/>
    <cellStyle name="Berechnung 2 17 2 2 11" xfId="13771" xr:uid="{00000000-0005-0000-0000-0000BD160000}"/>
    <cellStyle name="Berechnung 2 17 2 2 2" xfId="1779" xr:uid="{00000000-0005-0000-0000-0000BE160000}"/>
    <cellStyle name="Berechnung 2 17 2 2 2 2" xfId="8784" xr:uid="{00000000-0005-0000-0000-0000BF160000}"/>
    <cellStyle name="Berechnung 2 17 2 2 2 3" xfId="15314" xr:uid="{00000000-0005-0000-0000-0000C0160000}"/>
    <cellStyle name="Berechnung 2 17 2 2 2 4" xfId="21799" xr:uid="{00000000-0005-0000-0000-0000C1160000}"/>
    <cellStyle name="Berechnung 2 17 2 2 3" xfId="2469" xr:uid="{00000000-0005-0000-0000-0000C2160000}"/>
    <cellStyle name="Berechnung 2 17 2 2 3 2" xfId="9474" xr:uid="{00000000-0005-0000-0000-0000C3160000}"/>
    <cellStyle name="Berechnung 2 17 2 2 3 3" xfId="16004" xr:uid="{00000000-0005-0000-0000-0000C4160000}"/>
    <cellStyle name="Berechnung 2 17 2 2 3 4" xfId="22489" xr:uid="{00000000-0005-0000-0000-0000C5160000}"/>
    <cellStyle name="Berechnung 2 17 2 2 4" xfId="3159" xr:uid="{00000000-0005-0000-0000-0000C6160000}"/>
    <cellStyle name="Berechnung 2 17 2 2 4 2" xfId="10161" xr:uid="{00000000-0005-0000-0000-0000C7160000}"/>
    <cellStyle name="Berechnung 2 17 2 2 4 3" xfId="16691" xr:uid="{00000000-0005-0000-0000-0000C8160000}"/>
    <cellStyle name="Berechnung 2 17 2 2 4 4" xfId="23176" xr:uid="{00000000-0005-0000-0000-0000C9160000}"/>
    <cellStyle name="Berechnung 2 17 2 2 5" xfId="3849" xr:uid="{00000000-0005-0000-0000-0000CA160000}"/>
    <cellStyle name="Berechnung 2 17 2 2 5 2" xfId="10848" xr:uid="{00000000-0005-0000-0000-0000CB160000}"/>
    <cellStyle name="Berechnung 2 17 2 2 5 3" xfId="17378" xr:uid="{00000000-0005-0000-0000-0000CC160000}"/>
    <cellStyle name="Berechnung 2 17 2 2 5 4" xfId="23863" xr:uid="{00000000-0005-0000-0000-0000CD160000}"/>
    <cellStyle name="Berechnung 2 17 2 2 6" xfId="4539" xr:uid="{00000000-0005-0000-0000-0000CE160000}"/>
    <cellStyle name="Berechnung 2 17 2 2 6 2" xfId="11533" xr:uid="{00000000-0005-0000-0000-0000CF160000}"/>
    <cellStyle name="Berechnung 2 17 2 2 6 3" xfId="18063" xr:uid="{00000000-0005-0000-0000-0000D0160000}"/>
    <cellStyle name="Berechnung 2 17 2 2 6 4" xfId="24548" xr:uid="{00000000-0005-0000-0000-0000D1160000}"/>
    <cellStyle name="Berechnung 2 17 2 2 7" xfId="5192" xr:uid="{00000000-0005-0000-0000-0000D2160000}"/>
    <cellStyle name="Berechnung 2 17 2 2 7 2" xfId="12116" xr:uid="{00000000-0005-0000-0000-0000D3160000}"/>
    <cellStyle name="Berechnung 2 17 2 2 7 3" xfId="18646" xr:uid="{00000000-0005-0000-0000-0000D4160000}"/>
    <cellStyle name="Berechnung 2 17 2 2 7 4" xfId="25131" xr:uid="{00000000-0005-0000-0000-0000D5160000}"/>
    <cellStyle name="Berechnung 2 17 2 2 8" xfId="5650" xr:uid="{00000000-0005-0000-0000-0000D6160000}"/>
    <cellStyle name="Berechnung 2 17 2 2 8 2" xfId="12574" xr:uid="{00000000-0005-0000-0000-0000D7160000}"/>
    <cellStyle name="Berechnung 2 17 2 2 8 3" xfId="19104" xr:uid="{00000000-0005-0000-0000-0000D8160000}"/>
    <cellStyle name="Berechnung 2 17 2 2 8 4" xfId="25589" xr:uid="{00000000-0005-0000-0000-0000D9160000}"/>
    <cellStyle name="Berechnung 2 17 2 2 9" xfId="6332" xr:uid="{00000000-0005-0000-0000-0000DA160000}"/>
    <cellStyle name="Berechnung 2 17 2 2 9 2" xfId="13228" xr:uid="{00000000-0005-0000-0000-0000DB160000}"/>
    <cellStyle name="Berechnung 2 17 2 2 9 3" xfId="19758" xr:uid="{00000000-0005-0000-0000-0000DC160000}"/>
    <cellStyle name="Berechnung 2 17 2 2 9 4" xfId="26243" xr:uid="{00000000-0005-0000-0000-0000DD160000}"/>
    <cellStyle name="Berechnung 2 17 2 3" xfId="700" xr:uid="{00000000-0005-0000-0000-0000DE160000}"/>
    <cellStyle name="Berechnung 2 17 2 3 10" xfId="7712" xr:uid="{00000000-0005-0000-0000-0000DF160000}"/>
    <cellStyle name="Berechnung 2 17 2 3 10 2" xfId="14242" xr:uid="{00000000-0005-0000-0000-0000E0160000}"/>
    <cellStyle name="Berechnung 2 17 2 3 10 3" xfId="20727" xr:uid="{00000000-0005-0000-0000-0000E1160000}"/>
    <cellStyle name="Berechnung 2 17 2 3 11" xfId="13570" xr:uid="{00000000-0005-0000-0000-0000E2160000}"/>
    <cellStyle name="Berechnung 2 17 2 3 2" xfId="1578" xr:uid="{00000000-0005-0000-0000-0000E3160000}"/>
    <cellStyle name="Berechnung 2 17 2 3 2 2" xfId="8583" xr:uid="{00000000-0005-0000-0000-0000E4160000}"/>
    <cellStyle name="Berechnung 2 17 2 3 2 3" xfId="15113" xr:uid="{00000000-0005-0000-0000-0000E5160000}"/>
    <cellStyle name="Berechnung 2 17 2 3 2 4" xfId="21598" xr:uid="{00000000-0005-0000-0000-0000E6160000}"/>
    <cellStyle name="Berechnung 2 17 2 3 3" xfId="2268" xr:uid="{00000000-0005-0000-0000-0000E7160000}"/>
    <cellStyle name="Berechnung 2 17 2 3 3 2" xfId="9273" xr:uid="{00000000-0005-0000-0000-0000E8160000}"/>
    <cellStyle name="Berechnung 2 17 2 3 3 3" xfId="15803" xr:uid="{00000000-0005-0000-0000-0000E9160000}"/>
    <cellStyle name="Berechnung 2 17 2 3 3 4" xfId="22288" xr:uid="{00000000-0005-0000-0000-0000EA160000}"/>
    <cellStyle name="Berechnung 2 17 2 3 4" xfId="2958" xr:uid="{00000000-0005-0000-0000-0000EB160000}"/>
    <cellStyle name="Berechnung 2 17 2 3 4 2" xfId="9960" xr:uid="{00000000-0005-0000-0000-0000EC160000}"/>
    <cellStyle name="Berechnung 2 17 2 3 4 3" xfId="16490" xr:uid="{00000000-0005-0000-0000-0000ED160000}"/>
    <cellStyle name="Berechnung 2 17 2 3 4 4" xfId="22975" xr:uid="{00000000-0005-0000-0000-0000EE160000}"/>
    <cellStyle name="Berechnung 2 17 2 3 5" xfId="3648" xr:uid="{00000000-0005-0000-0000-0000EF160000}"/>
    <cellStyle name="Berechnung 2 17 2 3 5 2" xfId="10647" xr:uid="{00000000-0005-0000-0000-0000F0160000}"/>
    <cellStyle name="Berechnung 2 17 2 3 5 3" xfId="17177" xr:uid="{00000000-0005-0000-0000-0000F1160000}"/>
    <cellStyle name="Berechnung 2 17 2 3 5 4" xfId="23662" xr:uid="{00000000-0005-0000-0000-0000F2160000}"/>
    <cellStyle name="Berechnung 2 17 2 3 6" xfId="4338" xr:uid="{00000000-0005-0000-0000-0000F3160000}"/>
    <cellStyle name="Berechnung 2 17 2 3 6 2" xfId="11332" xr:uid="{00000000-0005-0000-0000-0000F4160000}"/>
    <cellStyle name="Berechnung 2 17 2 3 6 3" xfId="17862" xr:uid="{00000000-0005-0000-0000-0000F5160000}"/>
    <cellStyle name="Berechnung 2 17 2 3 6 4" xfId="24347" xr:uid="{00000000-0005-0000-0000-0000F6160000}"/>
    <cellStyle name="Berechnung 2 17 2 3 7" xfId="4991" xr:uid="{00000000-0005-0000-0000-0000F7160000}"/>
    <cellStyle name="Berechnung 2 17 2 3 7 2" xfId="11915" xr:uid="{00000000-0005-0000-0000-0000F8160000}"/>
    <cellStyle name="Berechnung 2 17 2 3 7 3" xfId="18445" xr:uid="{00000000-0005-0000-0000-0000F9160000}"/>
    <cellStyle name="Berechnung 2 17 2 3 7 4" xfId="24930" xr:uid="{00000000-0005-0000-0000-0000FA160000}"/>
    <cellStyle name="Berechnung 2 17 2 3 8" xfId="5449" xr:uid="{00000000-0005-0000-0000-0000FB160000}"/>
    <cellStyle name="Berechnung 2 17 2 3 8 2" xfId="12373" xr:uid="{00000000-0005-0000-0000-0000FC160000}"/>
    <cellStyle name="Berechnung 2 17 2 3 8 3" xfId="18903" xr:uid="{00000000-0005-0000-0000-0000FD160000}"/>
    <cellStyle name="Berechnung 2 17 2 3 8 4" xfId="25388" xr:uid="{00000000-0005-0000-0000-0000FE160000}"/>
    <cellStyle name="Berechnung 2 17 2 3 9" xfId="6131" xr:uid="{00000000-0005-0000-0000-0000FF160000}"/>
    <cellStyle name="Berechnung 2 17 2 3 9 2" xfId="13027" xr:uid="{00000000-0005-0000-0000-000000170000}"/>
    <cellStyle name="Berechnung 2 17 2 3 9 3" xfId="19557" xr:uid="{00000000-0005-0000-0000-000001170000}"/>
    <cellStyle name="Berechnung 2 17 2 3 9 4" xfId="26042" xr:uid="{00000000-0005-0000-0000-000002170000}"/>
    <cellStyle name="Berechnung 2 17 2 4" xfId="1343" xr:uid="{00000000-0005-0000-0000-000003170000}"/>
    <cellStyle name="Berechnung 2 17 2 4 2" xfId="8348" xr:uid="{00000000-0005-0000-0000-000004170000}"/>
    <cellStyle name="Berechnung 2 17 2 4 3" xfId="14878" xr:uid="{00000000-0005-0000-0000-000005170000}"/>
    <cellStyle name="Berechnung 2 17 2 4 4" xfId="21363" xr:uid="{00000000-0005-0000-0000-000006170000}"/>
    <cellStyle name="Berechnung 2 17 2 5" xfId="2033" xr:uid="{00000000-0005-0000-0000-000007170000}"/>
    <cellStyle name="Berechnung 2 17 2 5 2" xfId="9038" xr:uid="{00000000-0005-0000-0000-000008170000}"/>
    <cellStyle name="Berechnung 2 17 2 5 3" xfId="15568" xr:uid="{00000000-0005-0000-0000-000009170000}"/>
    <cellStyle name="Berechnung 2 17 2 5 4" xfId="22053" xr:uid="{00000000-0005-0000-0000-00000A170000}"/>
    <cellStyle name="Berechnung 2 17 2 6" xfId="2723" xr:uid="{00000000-0005-0000-0000-00000B170000}"/>
    <cellStyle name="Berechnung 2 17 2 6 2" xfId="9725" xr:uid="{00000000-0005-0000-0000-00000C170000}"/>
    <cellStyle name="Berechnung 2 17 2 6 3" xfId="16255" xr:uid="{00000000-0005-0000-0000-00000D170000}"/>
    <cellStyle name="Berechnung 2 17 2 6 4" xfId="22740" xr:uid="{00000000-0005-0000-0000-00000E170000}"/>
    <cellStyle name="Berechnung 2 17 2 7" xfId="3413" xr:uid="{00000000-0005-0000-0000-00000F170000}"/>
    <cellStyle name="Berechnung 2 17 2 7 2" xfId="10412" xr:uid="{00000000-0005-0000-0000-000010170000}"/>
    <cellStyle name="Berechnung 2 17 2 7 3" xfId="16942" xr:uid="{00000000-0005-0000-0000-000011170000}"/>
    <cellStyle name="Berechnung 2 17 2 7 4" xfId="23427" xr:uid="{00000000-0005-0000-0000-000012170000}"/>
    <cellStyle name="Berechnung 2 17 2 8" xfId="4103" xr:uid="{00000000-0005-0000-0000-000013170000}"/>
    <cellStyle name="Berechnung 2 17 2 8 2" xfId="11097" xr:uid="{00000000-0005-0000-0000-000014170000}"/>
    <cellStyle name="Berechnung 2 17 2 8 3" xfId="17627" xr:uid="{00000000-0005-0000-0000-000015170000}"/>
    <cellStyle name="Berechnung 2 17 2 8 4" xfId="24112" xr:uid="{00000000-0005-0000-0000-000016170000}"/>
    <cellStyle name="Berechnung 2 17 2 9" xfId="3999" xr:uid="{00000000-0005-0000-0000-000017170000}"/>
    <cellStyle name="Berechnung 2 17 2 9 2" xfId="10997" xr:uid="{00000000-0005-0000-0000-000018170000}"/>
    <cellStyle name="Berechnung 2 17 2 9 3" xfId="17527" xr:uid="{00000000-0005-0000-0000-000019170000}"/>
    <cellStyle name="Berechnung 2 17 2 9 4" xfId="24012" xr:uid="{00000000-0005-0000-0000-00001A170000}"/>
    <cellStyle name="Berechnung 2 17 3" xfId="523" xr:uid="{00000000-0005-0000-0000-00001B170000}"/>
    <cellStyle name="Berechnung 2 17 3 10" xfId="5954" xr:uid="{00000000-0005-0000-0000-00001C170000}"/>
    <cellStyle name="Berechnung 2 17 3 10 2" xfId="12850" xr:uid="{00000000-0005-0000-0000-00001D170000}"/>
    <cellStyle name="Berechnung 2 17 3 10 3" xfId="19380" xr:uid="{00000000-0005-0000-0000-00001E170000}"/>
    <cellStyle name="Berechnung 2 17 3 10 4" xfId="25865" xr:uid="{00000000-0005-0000-0000-00001F170000}"/>
    <cellStyle name="Berechnung 2 17 3 11" xfId="6724" xr:uid="{00000000-0005-0000-0000-000020170000}"/>
    <cellStyle name="Berechnung 2 17 3 11 2" xfId="13423" xr:uid="{00000000-0005-0000-0000-000021170000}"/>
    <cellStyle name="Berechnung 2 17 3 11 3" xfId="19953" xr:uid="{00000000-0005-0000-0000-000022170000}"/>
    <cellStyle name="Berechnung 2 17 3 11 4" xfId="26438" xr:uid="{00000000-0005-0000-0000-000023170000}"/>
    <cellStyle name="Berechnung 2 17 3 12" xfId="7535" xr:uid="{00000000-0005-0000-0000-000024170000}"/>
    <cellStyle name="Berechnung 2 17 3 12 2" xfId="14065" xr:uid="{00000000-0005-0000-0000-000025170000}"/>
    <cellStyle name="Berechnung 2 17 3 12 3" xfId="20550" xr:uid="{00000000-0005-0000-0000-000026170000}"/>
    <cellStyle name="Berechnung 2 17 3 13" xfId="6506" xr:uid="{00000000-0005-0000-0000-000027170000}"/>
    <cellStyle name="Berechnung 2 17 3 14" xfId="7259" xr:uid="{00000000-0005-0000-0000-000028170000}"/>
    <cellStyle name="Berechnung 2 17 3 2" xfId="919" xr:uid="{00000000-0005-0000-0000-000029170000}"/>
    <cellStyle name="Berechnung 2 17 3 2 10" xfId="7931" xr:uid="{00000000-0005-0000-0000-00002A170000}"/>
    <cellStyle name="Berechnung 2 17 3 2 10 2" xfId="14461" xr:uid="{00000000-0005-0000-0000-00002B170000}"/>
    <cellStyle name="Berechnung 2 17 3 2 10 3" xfId="20946" xr:uid="{00000000-0005-0000-0000-00002C170000}"/>
    <cellStyle name="Berechnung 2 17 3 2 11" xfId="13789" xr:uid="{00000000-0005-0000-0000-00002D170000}"/>
    <cellStyle name="Berechnung 2 17 3 2 2" xfId="1797" xr:uid="{00000000-0005-0000-0000-00002E170000}"/>
    <cellStyle name="Berechnung 2 17 3 2 2 2" xfId="8802" xr:uid="{00000000-0005-0000-0000-00002F170000}"/>
    <cellStyle name="Berechnung 2 17 3 2 2 3" xfId="15332" xr:uid="{00000000-0005-0000-0000-000030170000}"/>
    <cellStyle name="Berechnung 2 17 3 2 2 4" xfId="21817" xr:uid="{00000000-0005-0000-0000-000031170000}"/>
    <cellStyle name="Berechnung 2 17 3 2 3" xfId="2487" xr:uid="{00000000-0005-0000-0000-000032170000}"/>
    <cellStyle name="Berechnung 2 17 3 2 3 2" xfId="9492" xr:uid="{00000000-0005-0000-0000-000033170000}"/>
    <cellStyle name="Berechnung 2 17 3 2 3 3" xfId="16022" xr:uid="{00000000-0005-0000-0000-000034170000}"/>
    <cellStyle name="Berechnung 2 17 3 2 3 4" xfId="22507" xr:uid="{00000000-0005-0000-0000-000035170000}"/>
    <cellStyle name="Berechnung 2 17 3 2 4" xfId="3177" xr:uid="{00000000-0005-0000-0000-000036170000}"/>
    <cellStyle name="Berechnung 2 17 3 2 4 2" xfId="10179" xr:uid="{00000000-0005-0000-0000-000037170000}"/>
    <cellStyle name="Berechnung 2 17 3 2 4 3" xfId="16709" xr:uid="{00000000-0005-0000-0000-000038170000}"/>
    <cellStyle name="Berechnung 2 17 3 2 4 4" xfId="23194" xr:uid="{00000000-0005-0000-0000-000039170000}"/>
    <cellStyle name="Berechnung 2 17 3 2 5" xfId="3867" xr:uid="{00000000-0005-0000-0000-00003A170000}"/>
    <cellStyle name="Berechnung 2 17 3 2 5 2" xfId="10866" xr:uid="{00000000-0005-0000-0000-00003B170000}"/>
    <cellStyle name="Berechnung 2 17 3 2 5 3" xfId="17396" xr:uid="{00000000-0005-0000-0000-00003C170000}"/>
    <cellStyle name="Berechnung 2 17 3 2 5 4" xfId="23881" xr:uid="{00000000-0005-0000-0000-00003D170000}"/>
    <cellStyle name="Berechnung 2 17 3 2 6" xfId="4557" xr:uid="{00000000-0005-0000-0000-00003E170000}"/>
    <cellStyle name="Berechnung 2 17 3 2 6 2" xfId="11551" xr:uid="{00000000-0005-0000-0000-00003F170000}"/>
    <cellStyle name="Berechnung 2 17 3 2 6 3" xfId="18081" xr:uid="{00000000-0005-0000-0000-000040170000}"/>
    <cellStyle name="Berechnung 2 17 3 2 6 4" xfId="24566" xr:uid="{00000000-0005-0000-0000-000041170000}"/>
    <cellStyle name="Berechnung 2 17 3 2 7" xfId="5210" xr:uid="{00000000-0005-0000-0000-000042170000}"/>
    <cellStyle name="Berechnung 2 17 3 2 7 2" xfId="12134" xr:uid="{00000000-0005-0000-0000-000043170000}"/>
    <cellStyle name="Berechnung 2 17 3 2 7 3" xfId="18664" xr:uid="{00000000-0005-0000-0000-000044170000}"/>
    <cellStyle name="Berechnung 2 17 3 2 7 4" xfId="25149" xr:uid="{00000000-0005-0000-0000-000045170000}"/>
    <cellStyle name="Berechnung 2 17 3 2 8" xfId="5668" xr:uid="{00000000-0005-0000-0000-000046170000}"/>
    <cellStyle name="Berechnung 2 17 3 2 8 2" xfId="12592" xr:uid="{00000000-0005-0000-0000-000047170000}"/>
    <cellStyle name="Berechnung 2 17 3 2 8 3" xfId="19122" xr:uid="{00000000-0005-0000-0000-000048170000}"/>
    <cellStyle name="Berechnung 2 17 3 2 8 4" xfId="25607" xr:uid="{00000000-0005-0000-0000-000049170000}"/>
    <cellStyle name="Berechnung 2 17 3 2 9" xfId="6350" xr:uid="{00000000-0005-0000-0000-00004A170000}"/>
    <cellStyle name="Berechnung 2 17 3 2 9 2" xfId="13246" xr:uid="{00000000-0005-0000-0000-00004B170000}"/>
    <cellStyle name="Berechnung 2 17 3 2 9 3" xfId="19776" xr:uid="{00000000-0005-0000-0000-00004C170000}"/>
    <cellStyle name="Berechnung 2 17 3 2 9 4" xfId="26261" xr:uid="{00000000-0005-0000-0000-00004D170000}"/>
    <cellStyle name="Berechnung 2 17 3 3" xfId="753" xr:uid="{00000000-0005-0000-0000-00004E170000}"/>
    <cellStyle name="Berechnung 2 17 3 3 10" xfId="7765" xr:uid="{00000000-0005-0000-0000-00004F170000}"/>
    <cellStyle name="Berechnung 2 17 3 3 10 2" xfId="14295" xr:uid="{00000000-0005-0000-0000-000050170000}"/>
    <cellStyle name="Berechnung 2 17 3 3 10 3" xfId="20780" xr:uid="{00000000-0005-0000-0000-000051170000}"/>
    <cellStyle name="Berechnung 2 17 3 3 11" xfId="13623" xr:uid="{00000000-0005-0000-0000-000052170000}"/>
    <cellStyle name="Berechnung 2 17 3 3 2" xfId="1631" xr:uid="{00000000-0005-0000-0000-000053170000}"/>
    <cellStyle name="Berechnung 2 17 3 3 2 2" xfId="8636" xr:uid="{00000000-0005-0000-0000-000054170000}"/>
    <cellStyle name="Berechnung 2 17 3 3 2 3" xfId="15166" xr:uid="{00000000-0005-0000-0000-000055170000}"/>
    <cellStyle name="Berechnung 2 17 3 3 2 4" xfId="21651" xr:uid="{00000000-0005-0000-0000-000056170000}"/>
    <cellStyle name="Berechnung 2 17 3 3 3" xfId="2321" xr:uid="{00000000-0005-0000-0000-000057170000}"/>
    <cellStyle name="Berechnung 2 17 3 3 3 2" xfId="9326" xr:uid="{00000000-0005-0000-0000-000058170000}"/>
    <cellStyle name="Berechnung 2 17 3 3 3 3" xfId="15856" xr:uid="{00000000-0005-0000-0000-000059170000}"/>
    <cellStyle name="Berechnung 2 17 3 3 3 4" xfId="22341" xr:uid="{00000000-0005-0000-0000-00005A170000}"/>
    <cellStyle name="Berechnung 2 17 3 3 4" xfId="3011" xr:uid="{00000000-0005-0000-0000-00005B170000}"/>
    <cellStyle name="Berechnung 2 17 3 3 4 2" xfId="10013" xr:uid="{00000000-0005-0000-0000-00005C170000}"/>
    <cellStyle name="Berechnung 2 17 3 3 4 3" xfId="16543" xr:uid="{00000000-0005-0000-0000-00005D170000}"/>
    <cellStyle name="Berechnung 2 17 3 3 4 4" xfId="23028" xr:uid="{00000000-0005-0000-0000-00005E170000}"/>
    <cellStyle name="Berechnung 2 17 3 3 5" xfId="3701" xr:uid="{00000000-0005-0000-0000-00005F170000}"/>
    <cellStyle name="Berechnung 2 17 3 3 5 2" xfId="10700" xr:uid="{00000000-0005-0000-0000-000060170000}"/>
    <cellStyle name="Berechnung 2 17 3 3 5 3" xfId="17230" xr:uid="{00000000-0005-0000-0000-000061170000}"/>
    <cellStyle name="Berechnung 2 17 3 3 5 4" xfId="23715" xr:uid="{00000000-0005-0000-0000-000062170000}"/>
    <cellStyle name="Berechnung 2 17 3 3 6" xfId="4391" xr:uid="{00000000-0005-0000-0000-000063170000}"/>
    <cellStyle name="Berechnung 2 17 3 3 6 2" xfId="11385" xr:uid="{00000000-0005-0000-0000-000064170000}"/>
    <cellStyle name="Berechnung 2 17 3 3 6 3" xfId="17915" xr:uid="{00000000-0005-0000-0000-000065170000}"/>
    <cellStyle name="Berechnung 2 17 3 3 6 4" xfId="24400" xr:uid="{00000000-0005-0000-0000-000066170000}"/>
    <cellStyle name="Berechnung 2 17 3 3 7" xfId="5044" xr:uid="{00000000-0005-0000-0000-000067170000}"/>
    <cellStyle name="Berechnung 2 17 3 3 7 2" xfId="11968" xr:uid="{00000000-0005-0000-0000-000068170000}"/>
    <cellStyle name="Berechnung 2 17 3 3 7 3" xfId="18498" xr:uid="{00000000-0005-0000-0000-000069170000}"/>
    <cellStyle name="Berechnung 2 17 3 3 7 4" xfId="24983" xr:uid="{00000000-0005-0000-0000-00006A170000}"/>
    <cellStyle name="Berechnung 2 17 3 3 8" xfId="5502" xr:uid="{00000000-0005-0000-0000-00006B170000}"/>
    <cellStyle name="Berechnung 2 17 3 3 8 2" xfId="12426" xr:uid="{00000000-0005-0000-0000-00006C170000}"/>
    <cellStyle name="Berechnung 2 17 3 3 8 3" xfId="18956" xr:uid="{00000000-0005-0000-0000-00006D170000}"/>
    <cellStyle name="Berechnung 2 17 3 3 8 4" xfId="25441" xr:uid="{00000000-0005-0000-0000-00006E170000}"/>
    <cellStyle name="Berechnung 2 17 3 3 9" xfId="6184" xr:uid="{00000000-0005-0000-0000-00006F170000}"/>
    <cellStyle name="Berechnung 2 17 3 3 9 2" xfId="13080" xr:uid="{00000000-0005-0000-0000-000070170000}"/>
    <cellStyle name="Berechnung 2 17 3 3 9 3" xfId="19610" xr:uid="{00000000-0005-0000-0000-000071170000}"/>
    <cellStyle name="Berechnung 2 17 3 3 9 4" xfId="26095" xr:uid="{00000000-0005-0000-0000-000072170000}"/>
    <cellStyle name="Berechnung 2 17 3 4" xfId="1401" xr:uid="{00000000-0005-0000-0000-000073170000}"/>
    <cellStyle name="Berechnung 2 17 3 4 2" xfId="8406" xr:uid="{00000000-0005-0000-0000-000074170000}"/>
    <cellStyle name="Berechnung 2 17 3 4 3" xfId="14936" xr:uid="{00000000-0005-0000-0000-000075170000}"/>
    <cellStyle name="Berechnung 2 17 3 4 4" xfId="21421" xr:uid="{00000000-0005-0000-0000-000076170000}"/>
    <cellStyle name="Berechnung 2 17 3 5" xfId="2091" xr:uid="{00000000-0005-0000-0000-000077170000}"/>
    <cellStyle name="Berechnung 2 17 3 5 2" xfId="9096" xr:uid="{00000000-0005-0000-0000-000078170000}"/>
    <cellStyle name="Berechnung 2 17 3 5 3" xfId="15626" xr:uid="{00000000-0005-0000-0000-000079170000}"/>
    <cellStyle name="Berechnung 2 17 3 5 4" xfId="22111" xr:uid="{00000000-0005-0000-0000-00007A170000}"/>
    <cellStyle name="Berechnung 2 17 3 6" xfId="2781" xr:uid="{00000000-0005-0000-0000-00007B170000}"/>
    <cellStyle name="Berechnung 2 17 3 6 2" xfId="9783" xr:uid="{00000000-0005-0000-0000-00007C170000}"/>
    <cellStyle name="Berechnung 2 17 3 6 3" xfId="16313" xr:uid="{00000000-0005-0000-0000-00007D170000}"/>
    <cellStyle name="Berechnung 2 17 3 6 4" xfId="22798" xr:uid="{00000000-0005-0000-0000-00007E170000}"/>
    <cellStyle name="Berechnung 2 17 3 7" xfId="3471" xr:uid="{00000000-0005-0000-0000-00007F170000}"/>
    <cellStyle name="Berechnung 2 17 3 7 2" xfId="10470" xr:uid="{00000000-0005-0000-0000-000080170000}"/>
    <cellStyle name="Berechnung 2 17 3 7 3" xfId="17000" xr:uid="{00000000-0005-0000-0000-000081170000}"/>
    <cellStyle name="Berechnung 2 17 3 7 4" xfId="23485" xr:uid="{00000000-0005-0000-0000-000082170000}"/>
    <cellStyle name="Berechnung 2 17 3 8" xfId="4161" xr:uid="{00000000-0005-0000-0000-000083170000}"/>
    <cellStyle name="Berechnung 2 17 3 8 2" xfId="11155" xr:uid="{00000000-0005-0000-0000-000084170000}"/>
    <cellStyle name="Berechnung 2 17 3 8 3" xfId="17685" xr:uid="{00000000-0005-0000-0000-000085170000}"/>
    <cellStyle name="Berechnung 2 17 3 8 4" xfId="24170" xr:uid="{00000000-0005-0000-0000-000086170000}"/>
    <cellStyle name="Berechnung 2 17 3 9" xfId="5272" xr:uid="{00000000-0005-0000-0000-000087170000}"/>
    <cellStyle name="Berechnung 2 17 3 9 2" xfId="12196" xr:uid="{00000000-0005-0000-0000-000088170000}"/>
    <cellStyle name="Berechnung 2 17 3 9 3" xfId="18726" xr:uid="{00000000-0005-0000-0000-000089170000}"/>
    <cellStyle name="Berechnung 2 17 3 9 4" xfId="25211" xr:uid="{00000000-0005-0000-0000-00008A170000}"/>
    <cellStyle name="Berechnung 2 17 4" xfId="1230" xr:uid="{00000000-0005-0000-0000-00008B170000}"/>
    <cellStyle name="Berechnung 2 17 4 2" xfId="8237" xr:uid="{00000000-0005-0000-0000-00008C170000}"/>
    <cellStyle name="Berechnung 2 17 4 3" xfId="14767" xr:uid="{00000000-0005-0000-0000-00008D170000}"/>
    <cellStyle name="Berechnung 2 17 4 4" xfId="21252" xr:uid="{00000000-0005-0000-0000-00008E170000}"/>
    <cellStyle name="Berechnung 2 17 5" xfId="1921" xr:uid="{00000000-0005-0000-0000-00008F170000}"/>
    <cellStyle name="Berechnung 2 17 5 2" xfId="8926" xr:uid="{00000000-0005-0000-0000-000090170000}"/>
    <cellStyle name="Berechnung 2 17 5 3" xfId="15456" xr:uid="{00000000-0005-0000-0000-000091170000}"/>
    <cellStyle name="Berechnung 2 17 5 4" xfId="21941" xr:uid="{00000000-0005-0000-0000-000092170000}"/>
    <cellStyle name="Berechnung 2 17 6" xfId="2608" xr:uid="{00000000-0005-0000-0000-000093170000}"/>
    <cellStyle name="Berechnung 2 17 6 2" xfId="9611" xr:uid="{00000000-0005-0000-0000-000094170000}"/>
    <cellStyle name="Berechnung 2 17 6 3" xfId="16141" xr:uid="{00000000-0005-0000-0000-000095170000}"/>
    <cellStyle name="Berechnung 2 17 6 4" xfId="22626" xr:uid="{00000000-0005-0000-0000-000096170000}"/>
    <cellStyle name="Berechnung 2 17 7" xfId="3299" xr:uid="{00000000-0005-0000-0000-000097170000}"/>
    <cellStyle name="Berechnung 2 17 7 2" xfId="10299" xr:uid="{00000000-0005-0000-0000-000098170000}"/>
    <cellStyle name="Berechnung 2 17 7 3" xfId="16829" xr:uid="{00000000-0005-0000-0000-000099170000}"/>
    <cellStyle name="Berechnung 2 17 7 4" xfId="23314" xr:uid="{00000000-0005-0000-0000-00009A170000}"/>
    <cellStyle name="Berechnung 2 17 8" xfId="3991" xr:uid="{00000000-0005-0000-0000-00009B170000}"/>
    <cellStyle name="Berechnung 2 17 8 2" xfId="10989" xr:uid="{00000000-0005-0000-0000-00009C170000}"/>
    <cellStyle name="Berechnung 2 17 8 3" xfId="17519" xr:uid="{00000000-0005-0000-0000-00009D170000}"/>
    <cellStyle name="Berechnung 2 17 8 4" xfId="24004" xr:uid="{00000000-0005-0000-0000-00009E170000}"/>
    <cellStyle name="Berechnung 2 17 9" xfId="4674" xr:uid="{00000000-0005-0000-0000-00009F170000}"/>
    <cellStyle name="Berechnung 2 17 9 2" xfId="11666" xr:uid="{00000000-0005-0000-0000-0000A0170000}"/>
    <cellStyle name="Berechnung 2 17 9 3" xfId="18196" xr:uid="{00000000-0005-0000-0000-0000A1170000}"/>
    <cellStyle name="Berechnung 2 17 9 4" xfId="24681" xr:uid="{00000000-0005-0000-0000-0000A2170000}"/>
    <cellStyle name="Berechnung 2 18" xfId="377" xr:uid="{00000000-0005-0000-0000-0000A3170000}"/>
    <cellStyle name="Berechnung 2 18 10" xfId="1924" xr:uid="{00000000-0005-0000-0000-0000A4170000}"/>
    <cellStyle name="Berechnung 2 18 10 2" xfId="8929" xr:uid="{00000000-0005-0000-0000-0000A5170000}"/>
    <cellStyle name="Berechnung 2 18 10 3" xfId="15459" xr:uid="{00000000-0005-0000-0000-0000A6170000}"/>
    <cellStyle name="Berechnung 2 18 10 4" xfId="21944" xr:uid="{00000000-0005-0000-0000-0000A7170000}"/>
    <cellStyle name="Berechnung 2 18 11" xfId="5808" xr:uid="{00000000-0005-0000-0000-0000A8170000}"/>
    <cellStyle name="Berechnung 2 18 11 2" xfId="12704" xr:uid="{00000000-0005-0000-0000-0000A9170000}"/>
    <cellStyle name="Berechnung 2 18 11 3" xfId="19234" xr:uid="{00000000-0005-0000-0000-0000AA170000}"/>
    <cellStyle name="Berechnung 2 18 11 4" xfId="25719" xr:uid="{00000000-0005-0000-0000-0000AB170000}"/>
    <cellStyle name="Berechnung 2 18 12" xfId="6509" xr:uid="{00000000-0005-0000-0000-0000AC170000}"/>
    <cellStyle name="Berechnung 2 18 12 2" xfId="13323" xr:uid="{00000000-0005-0000-0000-0000AD170000}"/>
    <cellStyle name="Berechnung 2 18 12 3" xfId="19853" xr:uid="{00000000-0005-0000-0000-0000AE170000}"/>
    <cellStyle name="Berechnung 2 18 12 4" xfId="26338" xr:uid="{00000000-0005-0000-0000-0000AF170000}"/>
    <cellStyle name="Berechnung 2 18 13" xfId="7389" xr:uid="{00000000-0005-0000-0000-0000B0170000}"/>
    <cellStyle name="Berechnung 2 18 13 2" xfId="13919" xr:uid="{00000000-0005-0000-0000-0000B1170000}"/>
    <cellStyle name="Berechnung 2 18 13 3" xfId="20404" xr:uid="{00000000-0005-0000-0000-0000B2170000}"/>
    <cellStyle name="Berechnung 2 18 14" xfId="6585" xr:uid="{00000000-0005-0000-0000-0000B3170000}"/>
    <cellStyle name="Berechnung 2 18 15" xfId="6550" xr:uid="{00000000-0005-0000-0000-0000B4170000}"/>
    <cellStyle name="Berechnung 2 18 2" xfId="493" xr:uid="{00000000-0005-0000-0000-0000B5170000}"/>
    <cellStyle name="Berechnung 2 18 2 10" xfId="7505" xr:uid="{00000000-0005-0000-0000-0000B6170000}"/>
    <cellStyle name="Berechnung 2 18 2 10 2" xfId="14035" xr:uid="{00000000-0005-0000-0000-0000B7170000}"/>
    <cellStyle name="Berechnung 2 18 2 10 3" xfId="20520" xr:uid="{00000000-0005-0000-0000-0000B8170000}"/>
    <cellStyle name="Berechnung 2 18 2 11" xfId="7252" xr:uid="{00000000-0005-0000-0000-0000B9170000}"/>
    <cellStyle name="Berechnung 2 18 2 2" xfId="1371" xr:uid="{00000000-0005-0000-0000-0000BA170000}"/>
    <cellStyle name="Berechnung 2 18 2 2 2" xfId="8376" xr:uid="{00000000-0005-0000-0000-0000BB170000}"/>
    <cellStyle name="Berechnung 2 18 2 2 3" xfId="14906" xr:uid="{00000000-0005-0000-0000-0000BC170000}"/>
    <cellStyle name="Berechnung 2 18 2 2 4" xfId="21391" xr:uid="{00000000-0005-0000-0000-0000BD170000}"/>
    <cellStyle name="Berechnung 2 18 2 3" xfId="2061" xr:uid="{00000000-0005-0000-0000-0000BE170000}"/>
    <cellStyle name="Berechnung 2 18 2 3 2" xfId="9066" xr:uid="{00000000-0005-0000-0000-0000BF170000}"/>
    <cellStyle name="Berechnung 2 18 2 3 3" xfId="15596" xr:uid="{00000000-0005-0000-0000-0000C0170000}"/>
    <cellStyle name="Berechnung 2 18 2 3 4" xfId="22081" xr:uid="{00000000-0005-0000-0000-0000C1170000}"/>
    <cellStyle name="Berechnung 2 18 2 4" xfId="2751" xr:uid="{00000000-0005-0000-0000-0000C2170000}"/>
    <cellStyle name="Berechnung 2 18 2 4 2" xfId="9753" xr:uid="{00000000-0005-0000-0000-0000C3170000}"/>
    <cellStyle name="Berechnung 2 18 2 4 3" xfId="16283" xr:uid="{00000000-0005-0000-0000-0000C4170000}"/>
    <cellStyle name="Berechnung 2 18 2 4 4" xfId="22768" xr:uid="{00000000-0005-0000-0000-0000C5170000}"/>
    <cellStyle name="Berechnung 2 18 2 5" xfId="3441" xr:uid="{00000000-0005-0000-0000-0000C6170000}"/>
    <cellStyle name="Berechnung 2 18 2 5 2" xfId="10440" xr:uid="{00000000-0005-0000-0000-0000C7170000}"/>
    <cellStyle name="Berechnung 2 18 2 5 3" xfId="16970" xr:uid="{00000000-0005-0000-0000-0000C8170000}"/>
    <cellStyle name="Berechnung 2 18 2 5 4" xfId="23455" xr:uid="{00000000-0005-0000-0000-0000C9170000}"/>
    <cellStyle name="Berechnung 2 18 2 6" xfId="4131" xr:uid="{00000000-0005-0000-0000-0000CA170000}"/>
    <cellStyle name="Berechnung 2 18 2 6 2" xfId="11125" xr:uid="{00000000-0005-0000-0000-0000CB170000}"/>
    <cellStyle name="Berechnung 2 18 2 6 3" xfId="17655" xr:uid="{00000000-0005-0000-0000-0000CC170000}"/>
    <cellStyle name="Berechnung 2 18 2 6 4" xfId="24140" xr:uid="{00000000-0005-0000-0000-0000CD170000}"/>
    <cellStyle name="Berechnung 2 18 2 7" xfId="4800" xr:uid="{00000000-0005-0000-0000-0000CE170000}"/>
    <cellStyle name="Berechnung 2 18 2 7 2" xfId="11754" xr:uid="{00000000-0005-0000-0000-0000CF170000}"/>
    <cellStyle name="Berechnung 2 18 2 7 3" xfId="18284" xr:uid="{00000000-0005-0000-0000-0000D0170000}"/>
    <cellStyle name="Berechnung 2 18 2 7 4" xfId="24769" xr:uid="{00000000-0005-0000-0000-0000D1170000}"/>
    <cellStyle name="Berechnung 2 18 2 8" xfId="1106" xr:uid="{00000000-0005-0000-0000-0000D2170000}"/>
    <cellStyle name="Berechnung 2 18 2 8 2" xfId="8113" xr:uid="{00000000-0005-0000-0000-0000D3170000}"/>
    <cellStyle name="Berechnung 2 18 2 8 3" xfId="14643" xr:uid="{00000000-0005-0000-0000-0000D4170000}"/>
    <cellStyle name="Berechnung 2 18 2 8 4" xfId="21128" xr:uid="{00000000-0005-0000-0000-0000D5170000}"/>
    <cellStyle name="Berechnung 2 18 2 9" xfId="5924" xr:uid="{00000000-0005-0000-0000-0000D6170000}"/>
    <cellStyle name="Berechnung 2 18 2 9 2" xfId="12820" xr:uid="{00000000-0005-0000-0000-0000D7170000}"/>
    <cellStyle name="Berechnung 2 18 2 9 3" xfId="19350" xr:uid="{00000000-0005-0000-0000-0000D8170000}"/>
    <cellStyle name="Berechnung 2 18 2 9 4" xfId="25835" xr:uid="{00000000-0005-0000-0000-0000D9170000}"/>
    <cellStyle name="Berechnung 2 18 3" xfId="464" xr:uid="{00000000-0005-0000-0000-0000DA170000}"/>
    <cellStyle name="Berechnung 2 18 3 10" xfId="5895" xr:uid="{00000000-0005-0000-0000-0000DB170000}"/>
    <cellStyle name="Berechnung 2 18 3 10 2" xfId="12791" xr:uid="{00000000-0005-0000-0000-0000DC170000}"/>
    <cellStyle name="Berechnung 2 18 3 10 3" xfId="19321" xr:uid="{00000000-0005-0000-0000-0000DD170000}"/>
    <cellStyle name="Berechnung 2 18 3 10 4" xfId="25806" xr:uid="{00000000-0005-0000-0000-0000DE170000}"/>
    <cellStyle name="Berechnung 2 18 3 11" xfId="6792" xr:uid="{00000000-0005-0000-0000-0000DF170000}"/>
    <cellStyle name="Berechnung 2 18 3 11 2" xfId="13468" xr:uid="{00000000-0005-0000-0000-0000E0170000}"/>
    <cellStyle name="Berechnung 2 18 3 11 3" xfId="19998" xr:uid="{00000000-0005-0000-0000-0000E1170000}"/>
    <cellStyle name="Berechnung 2 18 3 11 4" xfId="26483" xr:uid="{00000000-0005-0000-0000-0000E2170000}"/>
    <cellStyle name="Berechnung 2 18 3 12" xfId="7476" xr:uid="{00000000-0005-0000-0000-0000E3170000}"/>
    <cellStyle name="Berechnung 2 18 3 12 2" xfId="14006" xr:uid="{00000000-0005-0000-0000-0000E4170000}"/>
    <cellStyle name="Berechnung 2 18 3 12 3" xfId="20491" xr:uid="{00000000-0005-0000-0000-0000E5170000}"/>
    <cellStyle name="Berechnung 2 18 3 13" xfId="4782" xr:uid="{00000000-0005-0000-0000-0000E6170000}"/>
    <cellStyle name="Berechnung 2 18 3 14" xfId="7164" xr:uid="{00000000-0005-0000-0000-0000E7170000}"/>
    <cellStyle name="Berechnung 2 18 3 2" xfId="900" xr:uid="{00000000-0005-0000-0000-0000E8170000}"/>
    <cellStyle name="Berechnung 2 18 3 2 10" xfId="7912" xr:uid="{00000000-0005-0000-0000-0000E9170000}"/>
    <cellStyle name="Berechnung 2 18 3 2 10 2" xfId="14442" xr:uid="{00000000-0005-0000-0000-0000EA170000}"/>
    <cellStyle name="Berechnung 2 18 3 2 10 3" xfId="20927" xr:uid="{00000000-0005-0000-0000-0000EB170000}"/>
    <cellStyle name="Berechnung 2 18 3 2 11" xfId="13770" xr:uid="{00000000-0005-0000-0000-0000EC170000}"/>
    <cellStyle name="Berechnung 2 18 3 2 2" xfId="1778" xr:uid="{00000000-0005-0000-0000-0000ED170000}"/>
    <cellStyle name="Berechnung 2 18 3 2 2 2" xfId="8783" xr:uid="{00000000-0005-0000-0000-0000EE170000}"/>
    <cellStyle name="Berechnung 2 18 3 2 2 3" xfId="15313" xr:uid="{00000000-0005-0000-0000-0000EF170000}"/>
    <cellStyle name="Berechnung 2 18 3 2 2 4" xfId="21798" xr:uid="{00000000-0005-0000-0000-0000F0170000}"/>
    <cellStyle name="Berechnung 2 18 3 2 3" xfId="2468" xr:uid="{00000000-0005-0000-0000-0000F1170000}"/>
    <cellStyle name="Berechnung 2 18 3 2 3 2" xfId="9473" xr:uid="{00000000-0005-0000-0000-0000F2170000}"/>
    <cellStyle name="Berechnung 2 18 3 2 3 3" xfId="16003" xr:uid="{00000000-0005-0000-0000-0000F3170000}"/>
    <cellStyle name="Berechnung 2 18 3 2 3 4" xfId="22488" xr:uid="{00000000-0005-0000-0000-0000F4170000}"/>
    <cellStyle name="Berechnung 2 18 3 2 4" xfId="3158" xr:uid="{00000000-0005-0000-0000-0000F5170000}"/>
    <cellStyle name="Berechnung 2 18 3 2 4 2" xfId="10160" xr:uid="{00000000-0005-0000-0000-0000F6170000}"/>
    <cellStyle name="Berechnung 2 18 3 2 4 3" xfId="16690" xr:uid="{00000000-0005-0000-0000-0000F7170000}"/>
    <cellStyle name="Berechnung 2 18 3 2 4 4" xfId="23175" xr:uid="{00000000-0005-0000-0000-0000F8170000}"/>
    <cellStyle name="Berechnung 2 18 3 2 5" xfId="3848" xr:uid="{00000000-0005-0000-0000-0000F9170000}"/>
    <cellStyle name="Berechnung 2 18 3 2 5 2" xfId="10847" xr:uid="{00000000-0005-0000-0000-0000FA170000}"/>
    <cellStyle name="Berechnung 2 18 3 2 5 3" xfId="17377" xr:uid="{00000000-0005-0000-0000-0000FB170000}"/>
    <cellStyle name="Berechnung 2 18 3 2 5 4" xfId="23862" xr:uid="{00000000-0005-0000-0000-0000FC170000}"/>
    <cellStyle name="Berechnung 2 18 3 2 6" xfId="4538" xr:uid="{00000000-0005-0000-0000-0000FD170000}"/>
    <cellStyle name="Berechnung 2 18 3 2 6 2" xfId="11532" xr:uid="{00000000-0005-0000-0000-0000FE170000}"/>
    <cellStyle name="Berechnung 2 18 3 2 6 3" xfId="18062" xr:uid="{00000000-0005-0000-0000-0000FF170000}"/>
    <cellStyle name="Berechnung 2 18 3 2 6 4" xfId="24547" xr:uid="{00000000-0005-0000-0000-000000180000}"/>
    <cellStyle name="Berechnung 2 18 3 2 7" xfId="5191" xr:uid="{00000000-0005-0000-0000-000001180000}"/>
    <cellStyle name="Berechnung 2 18 3 2 7 2" xfId="12115" xr:uid="{00000000-0005-0000-0000-000002180000}"/>
    <cellStyle name="Berechnung 2 18 3 2 7 3" xfId="18645" xr:uid="{00000000-0005-0000-0000-000003180000}"/>
    <cellStyle name="Berechnung 2 18 3 2 7 4" xfId="25130" xr:uid="{00000000-0005-0000-0000-000004180000}"/>
    <cellStyle name="Berechnung 2 18 3 2 8" xfId="5649" xr:uid="{00000000-0005-0000-0000-000005180000}"/>
    <cellStyle name="Berechnung 2 18 3 2 8 2" xfId="12573" xr:uid="{00000000-0005-0000-0000-000006180000}"/>
    <cellStyle name="Berechnung 2 18 3 2 8 3" xfId="19103" xr:uid="{00000000-0005-0000-0000-000007180000}"/>
    <cellStyle name="Berechnung 2 18 3 2 8 4" xfId="25588" xr:uid="{00000000-0005-0000-0000-000008180000}"/>
    <cellStyle name="Berechnung 2 18 3 2 9" xfId="6331" xr:uid="{00000000-0005-0000-0000-000009180000}"/>
    <cellStyle name="Berechnung 2 18 3 2 9 2" xfId="13227" xr:uid="{00000000-0005-0000-0000-00000A180000}"/>
    <cellStyle name="Berechnung 2 18 3 2 9 3" xfId="19757" xr:uid="{00000000-0005-0000-0000-00000B180000}"/>
    <cellStyle name="Berechnung 2 18 3 2 9 4" xfId="26242" xr:uid="{00000000-0005-0000-0000-00000C180000}"/>
    <cellStyle name="Berechnung 2 18 3 3" xfId="699" xr:uid="{00000000-0005-0000-0000-00000D180000}"/>
    <cellStyle name="Berechnung 2 18 3 3 10" xfId="7711" xr:uid="{00000000-0005-0000-0000-00000E180000}"/>
    <cellStyle name="Berechnung 2 18 3 3 10 2" xfId="14241" xr:uid="{00000000-0005-0000-0000-00000F180000}"/>
    <cellStyle name="Berechnung 2 18 3 3 10 3" xfId="20726" xr:uid="{00000000-0005-0000-0000-000010180000}"/>
    <cellStyle name="Berechnung 2 18 3 3 11" xfId="13569" xr:uid="{00000000-0005-0000-0000-000011180000}"/>
    <cellStyle name="Berechnung 2 18 3 3 2" xfId="1577" xr:uid="{00000000-0005-0000-0000-000012180000}"/>
    <cellStyle name="Berechnung 2 18 3 3 2 2" xfId="8582" xr:uid="{00000000-0005-0000-0000-000013180000}"/>
    <cellStyle name="Berechnung 2 18 3 3 2 3" xfId="15112" xr:uid="{00000000-0005-0000-0000-000014180000}"/>
    <cellStyle name="Berechnung 2 18 3 3 2 4" xfId="21597" xr:uid="{00000000-0005-0000-0000-000015180000}"/>
    <cellStyle name="Berechnung 2 18 3 3 3" xfId="2267" xr:uid="{00000000-0005-0000-0000-000016180000}"/>
    <cellStyle name="Berechnung 2 18 3 3 3 2" xfId="9272" xr:uid="{00000000-0005-0000-0000-000017180000}"/>
    <cellStyle name="Berechnung 2 18 3 3 3 3" xfId="15802" xr:uid="{00000000-0005-0000-0000-000018180000}"/>
    <cellStyle name="Berechnung 2 18 3 3 3 4" xfId="22287" xr:uid="{00000000-0005-0000-0000-000019180000}"/>
    <cellStyle name="Berechnung 2 18 3 3 4" xfId="2957" xr:uid="{00000000-0005-0000-0000-00001A180000}"/>
    <cellStyle name="Berechnung 2 18 3 3 4 2" xfId="9959" xr:uid="{00000000-0005-0000-0000-00001B180000}"/>
    <cellStyle name="Berechnung 2 18 3 3 4 3" xfId="16489" xr:uid="{00000000-0005-0000-0000-00001C180000}"/>
    <cellStyle name="Berechnung 2 18 3 3 4 4" xfId="22974" xr:uid="{00000000-0005-0000-0000-00001D180000}"/>
    <cellStyle name="Berechnung 2 18 3 3 5" xfId="3647" xr:uid="{00000000-0005-0000-0000-00001E180000}"/>
    <cellStyle name="Berechnung 2 18 3 3 5 2" xfId="10646" xr:uid="{00000000-0005-0000-0000-00001F180000}"/>
    <cellStyle name="Berechnung 2 18 3 3 5 3" xfId="17176" xr:uid="{00000000-0005-0000-0000-000020180000}"/>
    <cellStyle name="Berechnung 2 18 3 3 5 4" xfId="23661" xr:uid="{00000000-0005-0000-0000-000021180000}"/>
    <cellStyle name="Berechnung 2 18 3 3 6" xfId="4337" xr:uid="{00000000-0005-0000-0000-000022180000}"/>
    <cellStyle name="Berechnung 2 18 3 3 6 2" xfId="11331" xr:uid="{00000000-0005-0000-0000-000023180000}"/>
    <cellStyle name="Berechnung 2 18 3 3 6 3" xfId="17861" xr:uid="{00000000-0005-0000-0000-000024180000}"/>
    <cellStyle name="Berechnung 2 18 3 3 6 4" xfId="24346" xr:uid="{00000000-0005-0000-0000-000025180000}"/>
    <cellStyle name="Berechnung 2 18 3 3 7" xfId="4990" xr:uid="{00000000-0005-0000-0000-000026180000}"/>
    <cellStyle name="Berechnung 2 18 3 3 7 2" xfId="11914" xr:uid="{00000000-0005-0000-0000-000027180000}"/>
    <cellStyle name="Berechnung 2 18 3 3 7 3" xfId="18444" xr:uid="{00000000-0005-0000-0000-000028180000}"/>
    <cellStyle name="Berechnung 2 18 3 3 7 4" xfId="24929" xr:uid="{00000000-0005-0000-0000-000029180000}"/>
    <cellStyle name="Berechnung 2 18 3 3 8" xfId="5448" xr:uid="{00000000-0005-0000-0000-00002A180000}"/>
    <cellStyle name="Berechnung 2 18 3 3 8 2" xfId="12372" xr:uid="{00000000-0005-0000-0000-00002B180000}"/>
    <cellStyle name="Berechnung 2 18 3 3 8 3" xfId="18902" xr:uid="{00000000-0005-0000-0000-00002C180000}"/>
    <cellStyle name="Berechnung 2 18 3 3 8 4" xfId="25387" xr:uid="{00000000-0005-0000-0000-00002D180000}"/>
    <cellStyle name="Berechnung 2 18 3 3 9" xfId="6130" xr:uid="{00000000-0005-0000-0000-00002E180000}"/>
    <cellStyle name="Berechnung 2 18 3 3 9 2" xfId="13026" xr:uid="{00000000-0005-0000-0000-00002F180000}"/>
    <cellStyle name="Berechnung 2 18 3 3 9 3" xfId="19556" xr:uid="{00000000-0005-0000-0000-000030180000}"/>
    <cellStyle name="Berechnung 2 18 3 3 9 4" xfId="26041" xr:uid="{00000000-0005-0000-0000-000031180000}"/>
    <cellStyle name="Berechnung 2 18 3 4" xfId="1342" xr:uid="{00000000-0005-0000-0000-000032180000}"/>
    <cellStyle name="Berechnung 2 18 3 4 2" xfId="8347" xr:uid="{00000000-0005-0000-0000-000033180000}"/>
    <cellStyle name="Berechnung 2 18 3 4 3" xfId="14877" xr:uid="{00000000-0005-0000-0000-000034180000}"/>
    <cellStyle name="Berechnung 2 18 3 4 4" xfId="21362" xr:uid="{00000000-0005-0000-0000-000035180000}"/>
    <cellStyle name="Berechnung 2 18 3 5" xfId="2032" xr:uid="{00000000-0005-0000-0000-000036180000}"/>
    <cellStyle name="Berechnung 2 18 3 5 2" xfId="9037" xr:uid="{00000000-0005-0000-0000-000037180000}"/>
    <cellStyle name="Berechnung 2 18 3 5 3" xfId="15567" xr:uid="{00000000-0005-0000-0000-000038180000}"/>
    <cellStyle name="Berechnung 2 18 3 5 4" xfId="22052" xr:uid="{00000000-0005-0000-0000-000039180000}"/>
    <cellStyle name="Berechnung 2 18 3 6" xfId="2722" xr:uid="{00000000-0005-0000-0000-00003A180000}"/>
    <cellStyle name="Berechnung 2 18 3 6 2" xfId="9724" xr:uid="{00000000-0005-0000-0000-00003B180000}"/>
    <cellStyle name="Berechnung 2 18 3 6 3" xfId="16254" xr:uid="{00000000-0005-0000-0000-00003C180000}"/>
    <cellStyle name="Berechnung 2 18 3 6 4" xfId="22739" xr:uid="{00000000-0005-0000-0000-00003D180000}"/>
    <cellStyle name="Berechnung 2 18 3 7" xfId="3412" xr:uid="{00000000-0005-0000-0000-00003E180000}"/>
    <cellStyle name="Berechnung 2 18 3 7 2" xfId="10411" xr:uid="{00000000-0005-0000-0000-00003F180000}"/>
    <cellStyle name="Berechnung 2 18 3 7 3" xfId="16941" xr:uid="{00000000-0005-0000-0000-000040180000}"/>
    <cellStyle name="Berechnung 2 18 3 7 4" xfId="23426" xr:uid="{00000000-0005-0000-0000-000041180000}"/>
    <cellStyle name="Berechnung 2 18 3 8" xfId="4102" xr:uid="{00000000-0005-0000-0000-000042180000}"/>
    <cellStyle name="Berechnung 2 18 3 8 2" xfId="11096" xr:uid="{00000000-0005-0000-0000-000043180000}"/>
    <cellStyle name="Berechnung 2 18 3 8 3" xfId="17626" xr:uid="{00000000-0005-0000-0000-000044180000}"/>
    <cellStyle name="Berechnung 2 18 3 8 4" xfId="24111" xr:uid="{00000000-0005-0000-0000-000045180000}"/>
    <cellStyle name="Berechnung 2 18 3 9" xfId="962" xr:uid="{00000000-0005-0000-0000-000046180000}"/>
    <cellStyle name="Berechnung 2 18 3 9 2" xfId="7974" xr:uid="{00000000-0005-0000-0000-000047180000}"/>
    <cellStyle name="Berechnung 2 18 3 9 3" xfId="14504" xr:uid="{00000000-0005-0000-0000-000048180000}"/>
    <cellStyle name="Berechnung 2 18 3 9 4" xfId="20989" xr:uid="{00000000-0005-0000-0000-000049180000}"/>
    <cellStyle name="Berechnung 2 18 4" xfId="524" xr:uid="{00000000-0005-0000-0000-00004A180000}"/>
    <cellStyle name="Berechnung 2 18 4 10" xfId="5955" xr:uid="{00000000-0005-0000-0000-00004B180000}"/>
    <cellStyle name="Berechnung 2 18 4 10 2" xfId="12851" xr:uid="{00000000-0005-0000-0000-00004C180000}"/>
    <cellStyle name="Berechnung 2 18 4 10 3" xfId="19381" xr:uid="{00000000-0005-0000-0000-00004D180000}"/>
    <cellStyle name="Berechnung 2 18 4 10 4" xfId="25866" xr:uid="{00000000-0005-0000-0000-00004E180000}"/>
    <cellStyle name="Berechnung 2 18 4 11" xfId="6890" xr:uid="{00000000-0005-0000-0000-00004F180000}"/>
    <cellStyle name="Berechnung 2 18 4 11 2" xfId="13510" xr:uid="{00000000-0005-0000-0000-000050180000}"/>
    <cellStyle name="Berechnung 2 18 4 11 3" xfId="20040" xr:uid="{00000000-0005-0000-0000-000051180000}"/>
    <cellStyle name="Berechnung 2 18 4 11 4" xfId="26525" xr:uid="{00000000-0005-0000-0000-000052180000}"/>
    <cellStyle name="Berechnung 2 18 4 12" xfId="7536" xr:uid="{00000000-0005-0000-0000-000053180000}"/>
    <cellStyle name="Berechnung 2 18 4 12 2" xfId="14066" xr:uid="{00000000-0005-0000-0000-000054180000}"/>
    <cellStyle name="Berechnung 2 18 4 12 3" xfId="20551" xr:uid="{00000000-0005-0000-0000-000055180000}"/>
    <cellStyle name="Berechnung 2 18 4 13" xfId="6802" xr:uid="{00000000-0005-0000-0000-000056180000}"/>
    <cellStyle name="Berechnung 2 18 4 14" xfId="6765" xr:uid="{00000000-0005-0000-0000-000057180000}"/>
    <cellStyle name="Berechnung 2 18 4 2" xfId="920" xr:uid="{00000000-0005-0000-0000-000058180000}"/>
    <cellStyle name="Berechnung 2 18 4 2 10" xfId="7932" xr:uid="{00000000-0005-0000-0000-000059180000}"/>
    <cellStyle name="Berechnung 2 18 4 2 10 2" xfId="14462" xr:uid="{00000000-0005-0000-0000-00005A180000}"/>
    <cellStyle name="Berechnung 2 18 4 2 10 3" xfId="20947" xr:uid="{00000000-0005-0000-0000-00005B180000}"/>
    <cellStyle name="Berechnung 2 18 4 2 11" xfId="13790" xr:uid="{00000000-0005-0000-0000-00005C180000}"/>
    <cellStyle name="Berechnung 2 18 4 2 2" xfId="1798" xr:uid="{00000000-0005-0000-0000-00005D180000}"/>
    <cellStyle name="Berechnung 2 18 4 2 2 2" xfId="8803" xr:uid="{00000000-0005-0000-0000-00005E180000}"/>
    <cellStyle name="Berechnung 2 18 4 2 2 3" xfId="15333" xr:uid="{00000000-0005-0000-0000-00005F180000}"/>
    <cellStyle name="Berechnung 2 18 4 2 2 4" xfId="21818" xr:uid="{00000000-0005-0000-0000-000060180000}"/>
    <cellStyle name="Berechnung 2 18 4 2 3" xfId="2488" xr:uid="{00000000-0005-0000-0000-000061180000}"/>
    <cellStyle name="Berechnung 2 18 4 2 3 2" xfId="9493" xr:uid="{00000000-0005-0000-0000-000062180000}"/>
    <cellStyle name="Berechnung 2 18 4 2 3 3" xfId="16023" xr:uid="{00000000-0005-0000-0000-000063180000}"/>
    <cellStyle name="Berechnung 2 18 4 2 3 4" xfId="22508" xr:uid="{00000000-0005-0000-0000-000064180000}"/>
    <cellStyle name="Berechnung 2 18 4 2 4" xfId="3178" xr:uid="{00000000-0005-0000-0000-000065180000}"/>
    <cellStyle name="Berechnung 2 18 4 2 4 2" xfId="10180" xr:uid="{00000000-0005-0000-0000-000066180000}"/>
    <cellStyle name="Berechnung 2 18 4 2 4 3" xfId="16710" xr:uid="{00000000-0005-0000-0000-000067180000}"/>
    <cellStyle name="Berechnung 2 18 4 2 4 4" xfId="23195" xr:uid="{00000000-0005-0000-0000-000068180000}"/>
    <cellStyle name="Berechnung 2 18 4 2 5" xfId="3868" xr:uid="{00000000-0005-0000-0000-000069180000}"/>
    <cellStyle name="Berechnung 2 18 4 2 5 2" xfId="10867" xr:uid="{00000000-0005-0000-0000-00006A180000}"/>
    <cellStyle name="Berechnung 2 18 4 2 5 3" xfId="17397" xr:uid="{00000000-0005-0000-0000-00006B180000}"/>
    <cellStyle name="Berechnung 2 18 4 2 5 4" xfId="23882" xr:uid="{00000000-0005-0000-0000-00006C180000}"/>
    <cellStyle name="Berechnung 2 18 4 2 6" xfId="4558" xr:uid="{00000000-0005-0000-0000-00006D180000}"/>
    <cellStyle name="Berechnung 2 18 4 2 6 2" xfId="11552" xr:uid="{00000000-0005-0000-0000-00006E180000}"/>
    <cellStyle name="Berechnung 2 18 4 2 6 3" xfId="18082" xr:uid="{00000000-0005-0000-0000-00006F180000}"/>
    <cellStyle name="Berechnung 2 18 4 2 6 4" xfId="24567" xr:uid="{00000000-0005-0000-0000-000070180000}"/>
    <cellStyle name="Berechnung 2 18 4 2 7" xfId="5211" xr:uid="{00000000-0005-0000-0000-000071180000}"/>
    <cellStyle name="Berechnung 2 18 4 2 7 2" xfId="12135" xr:uid="{00000000-0005-0000-0000-000072180000}"/>
    <cellStyle name="Berechnung 2 18 4 2 7 3" xfId="18665" xr:uid="{00000000-0005-0000-0000-000073180000}"/>
    <cellStyle name="Berechnung 2 18 4 2 7 4" xfId="25150" xr:uid="{00000000-0005-0000-0000-000074180000}"/>
    <cellStyle name="Berechnung 2 18 4 2 8" xfId="5669" xr:uid="{00000000-0005-0000-0000-000075180000}"/>
    <cellStyle name="Berechnung 2 18 4 2 8 2" xfId="12593" xr:uid="{00000000-0005-0000-0000-000076180000}"/>
    <cellStyle name="Berechnung 2 18 4 2 8 3" xfId="19123" xr:uid="{00000000-0005-0000-0000-000077180000}"/>
    <cellStyle name="Berechnung 2 18 4 2 8 4" xfId="25608" xr:uid="{00000000-0005-0000-0000-000078180000}"/>
    <cellStyle name="Berechnung 2 18 4 2 9" xfId="6351" xr:uid="{00000000-0005-0000-0000-000079180000}"/>
    <cellStyle name="Berechnung 2 18 4 2 9 2" xfId="13247" xr:uid="{00000000-0005-0000-0000-00007A180000}"/>
    <cellStyle name="Berechnung 2 18 4 2 9 3" xfId="19777" xr:uid="{00000000-0005-0000-0000-00007B180000}"/>
    <cellStyle name="Berechnung 2 18 4 2 9 4" xfId="26262" xr:uid="{00000000-0005-0000-0000-00007C180000}"/>
    <cellStyle name="Berechnung 2 18 4 3" xfId="754" xr:uid="{00000000-0005-0000-0000-00007D180000}"/>
    <cellStyle name="Berechnung 2 18 4 3 10" xfId="7766" xr:uid="{00000000-0005-0000-0000-00007E180000}"/>
    <cellStyle name="Berechnung 2 18 4 3 10 2" xfId="14296" xr:uid="{00000000-0005-0000-0000-00007F180000}"/>
    <cellStyle name="Berechnung 2 18 4 3 10 3" xfId="20781" xr:uid="{00000000-0005-0000-0000-000080180000}"/>
    <cellStyle name="Berechnung 2 18 4 3 11" xfId="13624" xr:uid="{00000000-0005-0000-0000-000081180000}"/>
    <cellStyle name="Berechnung 2 18 4 3 2" xfId="1632" xr:uid="{00000000-0005-0000-0000-000082180000}"/>
    <cellStyle name="Berechnung 2 18 4 3 2 2" xfId="8637" xr:uid="{00000000-0005-0000-0000-000083180000}"/>
    <cellStyle name="Berechnung 2 18 4 3 2 3" xfId="15167" xr:uid="{00000000-0005-0000-0000-000084180000}"/>
    <cellStyle name="Berechnung 2 18 4 3 2 4" xfId="21652" xr:uid="{00000000-0005-0000-0000-000085180000}"/>
    <cellStyle name="Berechnung 2 18 4 3 3" xfId="2322" xr:uid="{00000000-0005-0000-0000-000086180000}"/>
    <cellStyle name="Berechnung 2 18 4 3 3 2" xfId="9327" xr:uid="{00000000-0005-0000-0000-000087180000}"/>
    <cellStyle name="Berechnung 2 18 4 3 3 3" xfId="15857" xr:uid="{00000000-0005-0000-0000-000088180000}"/>
    <cellStyle name="Berechnung 2 18 4 3 3 4" xfId="22342" xr:uid="{00000000-0005-0000-0000-000089180000}"/>
    <cellStyle name="Berechnung 2 18 4 3 4" xfId="3012" xr:uid="{00000000-0005-0000-0000-00008A180000}"/>
    <cellStyle name="Berechnung 2 18 4 3 4 2" xfId="10014" xr:uid="{00000000-0005-0000-0000-00008B180000}"/>
    <cellStyle name="Berechnung 2 18 4 3 4 3" xfId="16544" xr:uid="{00000000-0005-0000-0000-00008C180000}"/>
    <cellStyle name="Berechnung 2 18 4 3 4 4" xfId="23029" xr:uid="{00000000-0005-0000-0000-00008D180000}"/>
    <cellStyle name="Berechnung 2 18 4 3 5" xfId="3702" xr:uid="{00000000-0005-0000-0000-00008E180000}"/>
    <cellStyle name="Berechnung 2 18 4 3 5 2" xfId="10701" xr:uid="{00000000-0005-0000-0000-00008F180000}"/>
    <cellStyle name="Berechnung 2 18 4 3 5 3" xfId="17231" xr:uid="{00000000-0005-0000-0000-000090180000}"/>
    <cellStyle name="Berechnung 2 18 4 3 5 4" xfId="23716" xr:uid="{00000000-0005-0000-0000-000091180000}"/>
    <cellStyle name="Berechnung 2 18 4 3 6" xfId="4392" xr:uid="{00000000-0005-0000-0000-000092180000}"/>
    <cellStyle name="Berechnung 2 18 4 3 6 2" xfId="11386" xr:uid="{00000000-0005-0000-0000-000093180000}"/>
    <cellStyle name="Berechnung 2 18 4 3 6 3" xfId="17916" xr:uid="{00000000-0005-0000-0000-000094180000}"/>
    <cellStyle name="Berechnung 2 18 4 3 6 4" xfId="24401" xr:uid="{00000000-0005-0000-0000-000095180000}"/>
    <cellStyle name="Berechnung 2 18 4 3 7" xfId="5045" xr:uid="{00000000-0005-0000-0000-000096180000}"/>
    <cellStyle name="Berechnung 2 18 4 3 7 2" xfId="11969" xr:uid="{00000000-0005-0000-0000-000097180000}"/>
    <cellStyle name="Berechnung 2 18 4 3 7 3" xfId="18499" xr:uid="{00000000-0005-0000-0000-000098180000}"/>
    <cellStyle name="Berechnung 2 18 4 3 7 4" xfId="24984" xr:uid="{00000000-0005-0000-0000-000099180000}"/>
    <cellStyle name="Berechnung 2 18 4 3 8" xfId="5503" xr:uid="{00000000-0005-0000-0000-00009A180000}"/>
    <cellStyle name="Berechnung 2 18 4 3 8 2" xfId="12427" xr:uid="{00000000-0005-0000-0000-00009B180000}"/>
    <cellStyle name="Berechnung 2 18 4 3 8 3" xfId="18957" xr:uid="{00000000-0005-0000-0000-00009C180000}"/>
    <cellStyle name="Berechnung 2 18 4 3 8 4" xfId="25442" xr:uid="{00000000-0005-0000-0000-00009D180000}"/>
    <cellStyle name="Berechnung 2 18 4 3 9" xfId="6185" xr:uid="{00000000-0005-0000-0000-00009E180000}"/>
    <cellStyle name="Berechnung 2 18 4 3 9 2" xfId="13081" xr:uid="{00000000-0005-0000-0000-00009F180000}"/>
    <cellStyle name="Berechnung 2 18 4 3 9 3" xfId="19611" xr:uid="{00000000-0005-0000-0000-0000A0180000}"/>
    <cellStyle name="Berechnung 2 18 4 3 9 4" xfId="26096" xr:uid="{00000000-0005-0000-0000-0000A1180000}"/>
    <cellStyle name="Berechnung 2 18 4 4" xfId="1402" xr:uid="{00000000-0005-0000-0000-0000A2180000}"/>
    <cellStyle name="Berechnung 2 18 4 4 2" xfId="8407" xr:uid="{00000000-0005-0000-0000-0000A3180000}"/>
    <cellStyle name="Berechnung 2 18 4 4 3" xfId="14937" xr:uid="{00000000-0005-0000-0000-0000A4180000}"/>
    <cellStyle name="Berechnung 2 18 4 4 4" xfId="21422" xr:uid="{00000000-0005-0000-0000-0000A5180000}"/>
    <cellStyle name="Berechnung 2 18 4 5" xfId="2092" xr:uid="{00000000-0005-0000-0000-0000A6180000}"/>
    <cellStyle name="Berechnung 2 18 4 5 2" xfId="9097" xr:uid="{00000000-0005-0000-0000-0000A7180000}"/>
    <cellStyle name="Berechnung 2 18 4 5 3" xfId="15627" xr:uid="{00000000-0005-0000-0000-0000A8180000}"/>
    <cellStyle name="Berechnung 2 18 4 5 4" xfId="22112" xr:uid="{00000000-0005-0000-0000-0000A9180000}"/>
    <cellStyle name="Berechnung 2 18 4 6" xfId="2782" xr:uid="{00000000-0005-0000-0000-0000AA180000}"/>
    <cellStyle name="Berechnung 2 18 4 6 2" xfId="9784" xr:uid="{00000000-0005-0000-0000-0000AB180000}"/>
    <cellStyle name="Berechnung 2 18 4 6 3" xfId="16314" xr:uid="{00000000-0005-0000-0000-0000AC180000}"/>
    <cellStyle name="Berechnung 2 18 4 6 4" xfId="22799" xr:uid="{00000000-0005-0000-0000-0000AD180000}"/>
    <cellStyle name="Berechnung 2 18 4 7" xfId="3472" xr:uid="{00000000-0005-0000-0000-0000AE180000}"/>
    <cellStyle name="Berechnung 2 18 4 7 2" xfId="10471" xr:uid="{00000000-0005-0000-0000-0000AF180000}"/>
    <cellStyle name="Berechnung 2 18 4 7 3" xfId="17001" xr:uid="{00000000-0005-0000-0000-0000B0180000}"/>
    <cellStyle name="Berechnung 2 18 4 7 4" xfId="23486" xr:uid="{00000000-0005-0000-0000-0000B1180000}"/>
    <cellStyle name="Berechnung 2 18 4 8" xfId="4162" xr:uid="{00000000-0005-0000-0000-0000B2180000}"/>
    <cellStyle name="Berechnung 2 18 4 8 2" xfId="11156" xr:uid="{00000000-0005-0000-0000-0000B3180000}"/>
    <cellStyle name="Berechnung 2 18 4 8 3" xfId="17686" xr:uid="{00000000-0005-0000-0000-0000B4180000}"/>
    <cellStyle name="Berechnung 2 18 4 8 4" xfId="24171" xr:uid="{00000000-0005-0000-0000-0000B5180000}"/>
    <cellStyle name="Berechnung 2 18 4 9" xfId="5273" xr:uid="{00000000-0005-0000-0000-0000B6180000}"/>
    <cellStyle name="Berechnung 2 18 4 9 2" xfId="12197" xr:uid="{00000000-0005-0000-0000-0000B7180000}"/>
    <cellStyle name="Berechnung 2 18 4 9 3" xfId="18727" xr:uid="{00000000-0005-0000-0000-0000B8180000}"/>
    <cellStyle name="Berechnung 2 18 4 9 4" xfId="25212" xr:uid="{00000000-0005-0000-0000-0000B9180000}"/>
    <cellStyle name="Berechnung 2 18 5" xfId="1255" xr:uid="{00000000-0005-0000-0000-0000BA180000}"/>
    <cellStyle name="Berechnung 2 18 5 2" xfId="8260" xr:uid="{00000000-0005-0000-0000-0000BB180000}"/>
    <cellStyle name="Berechnung 2 18 5 3" xfId="14790" xr:uid="{00000000-0005-0000-0000-0000BC180000}"/>
    <cellStyle name="Berechnung 2 18 5 4" xfId="21275" xr:uid="{00000000-0005-0000-0000-0000BD180000}"/>
    <cellStyle name="Berechnung 2 18 6" xfId="1945" xr:uid="{00000000-0005-0000-0000-0000BE180000}"/>
    <cellStyle name="Berechnung 2 18 6 2" xfId="8950" xr:uid="{00000000-0005-0000-0000-0000BF180000}"/>
    <cellStyle name="Berechnung 2 18 6 3" xfId="15480" xr:uid="{00000000-0005-0000-0000-0000C0180000}"/>
    <cellStyle name="Berechnung 2 18 6 4" xfId="21965" xr:uid="{00000000-0005-0000-0000-0000C1180000}"/>
    <cellStyle name="Berechnung 2 18 7" xfId="2635" xr:uid="{00000000-0005-0000-0000-0000C2180000}"/>
    <cellStyle name="Berechnung 2 18 7 2" xfId="9637" xr:uid="{00000000-0005-0000-0000-0000C3180000}"/>
    <cellStyle name="Berechnung 2 18 7 3" xfId="16167" xr:uid="{00000000-0005-0000-0000-0000C4180000}"/>
    <cellStyle name="Berechnung 2 18 7 4" xfId="22652" xr:uid="{00000000-0005-0000-0000-0000C5180000}"/>
    <cellStyle name="Berechnung 2 18 8" xfId="3325" xr:uid="{00000000-0005-0000-0000-0000C6180000}"/>
    <cellStyle name="Berechnung 2 18 8 2" xfId="10324" xr:uid="{00000000-0005-0000-0000-0000C7180000}"/>
    <cellStyle name="Berechnung 2 18 8 3" xfId="16854" xr:uid="{00000000-0005-0000-0000-0000C8180000}"/>
    <cellStyle name="Berechnung 2 18 8 4" xfId="23339" xr:uid="{00000000-0005-0000-0000-0000C9180000}"/>
    <cellStyle name="Berechnung 2 18 9" xfId="4015" xr:uid="{00000000-0005-0000-0000-0000CA180000}"/>
    <cellStyle name="Berechnung 2 18 9 2" xfId="11009" xr:uid="{00000000-0005-0000-0000-0000CB180000}"/>
    <cellStyle name="Berechnung 2 18 9 3" xfId="17539" xr:uid="{00000000-0005-0000-0000-0000CC180000}"/>
    <cellStyle name="Berechnung 2 18 9 4" xfId="24024" xr:uid="{00000000-0005-0000-0000-0000CD180000}"/>
    <cellStyle name="Berechnung 2 19" xfId="473" xr:uid="{00000000-0005-0000-0000-0000CE180000}"/>
    <cellStyle name="Berechnung 2 19 10" xfId="5904" xr:uid="{00000000-0005-0000-0000-0000CF180000}"/>
    <cellStyle name="Berechnung 2 19 10 2" xfId="12800" xr:uid="{00000000-0005-0000-0000-0000D0180000}"/>
    <cellStyle name="Berechnung 2 19 10 3" xfId="19330" xr:uid="{00000000-0005-0000-0000-0000D1180000}"/>
    <cellStyle name="Berechnung 2 19 10 4" xfId="25815" xr:uid="{00000000-0005-0000-0000-0000D2180000}"/>
    <cellStyle name="Berechnung 2 19 11" xfId="6606" xr:uid="{00000000-0005-0000-0000-0000D3180000}"/>
    <cellStyle name="Berechnung 2 19 11 2" xfId="13388" xr:uid="{00000000-0005-0000-0000-0000D4180000}"/>
    <cellStyle name="Berechnung 2 19 11 3" xfId="19918" xr:uid="{00000000-0005-0000-0000-0000D5180000}"/>
    <cellStyle name="Berechnung 2 19 11 4" xfId="26403" xr:uid="{00000000-0005-0000-0000-0000D6180000}"/>
    <cellStyle name="Berechnung 2 19 12" xfId="7485" xr:uid="{00000000-0005-0000-0000-0000D7180000}"/>
    <cellStyle name="Berechnung 2 19 12 2" xfId="14015" xr:uid="{00000000-0005-0000-0000-0000D8180000}"/>
    <cellStyle name="Berechnung 2 19 12 3" xfId="20500" xr:uid="{00000000-0005-0000-0000-0000D9180000}"/>
    <cellStyle name="Berechnung 2 19 13" xfId="6979" xr:uid="{00000000-0005-0000-0000-0000DA180000}"/>
    <cellStyle name="Berechnung 2 19 14" xfId="6503" xr:uid="{00000000-0005-0000-0000-0000DB180000}"/>
    <cellStyle name="Berechnung 2 19 2" xfId="909" xr:uid="{00000000-0005-0000-0000-0000DC180000}"/>
    <cellStyle name="Berechnung 2 19 2 10" xfId="7921" xr:uid="{00000000-0005-0000-0000-0000DD180000}"/>
    <cellStyle name="Berechnung 2 19 2 10 2" xfId="14451" xr:uid="{00000000-0005-0000-0000-0000DE180000}"/>
    <cellStyle name="Berechnung 2 19 2 10 3" xfId="20936" xr:uid="{00000000-0005-0000-0000-0000DF180000}"/>
    <cellStyle name="Berechnung 2 19 2 11" xfId="13779" xr:uid="{00000000-0005-0000-0000-0000E0180000}"/>
    <cellStyle name="Berechnung 2 19 2 2" xfId="1787" xr:uid="{00000000-0005-0000-0000-0000E1180000}"/>
    <cellStyle name="Berechnung 2 19 2 2 2" xfId="8792" xr:uid="{00000000-0005-0000-0000-0000E2180000}"/>
    <cellStyle name="Berechnung 2 19 2 2 3" xfId="15322" xr:uid="{00000000-0005-0000-0000-0000E3180000}"/>
    <cellStyle name="Berechnung 2 19 2 2 4" xfId="21807" xr:uid="{00000000-0005-0000-0000-0000E4180000}"/>
    <cellStyle name="Berechnung 2 19 2 3" xfId="2477" xr:uid="{00000000-0005-0000-0000-0000E5180000}"/>
    <cellStyle name="Berechnung 2 19 2 3 2" xfId="9482" xr:uid="{00000000-0005-0000-0000-0000E6180000}"/>
    <cellStyle name="Berechnung 2 19 2 3 3" xfId="16012" xr:uid="{00000000-0005-0000-0000-0000E7180000}"/>
    <cellStyle name="Berechnung 2 19 2 3 4" xfId="22497" xr:uid="{00000000-0005-0000-0000-0000E8180000}"/>
    <cellStyle name="Berechnung 2 19 2 4" xfId="3167" xr:uid="{00000000-0005-0000-0000-0000E9180000}"/>
    <cellStyle name="Berechnung 2 19 2 4 2" xfId="10169" xr:uid="{00000000-0005-0000-0000-0000EA180000}"/>
    <cellStyle name="Berechnung 2 19 2 4 3" xfId="16699" xr:uid="{00000000-0005-0000-0000-0000EB180000}"/>
    <cellStyle name="Berechnung 2 19 2 4 4" xfId="23184" xr:uid="{00000000-0005-0000-0000-0000EC180000}"/>
    <cellStyle name="Berechnung 2 19 2 5" xfId="3857" xr:uid="{00000000-0005-0000-0000-0000ED180000}"/>
    <cellStyle name="Berechnung 2 19 2 5 2" xfId="10856" xr:uid="{00000000-0005-0000-0000-0000EE180000}"/>
    <cellStyle name="Berechnung 2 19 2 5 3" xfId="17386" xr:uid="{00000000-0005-0000-0000-0000EF180000}"/>
    <cellStyle name="Berechnung 2 19 2 5 4" xfId="23871" xr:uid="{00000000-0005-0000-0000-0000F0180000}"/>
    <cellStyle name="Berechnung 2 19 2 6" xfId="4547" xr:uid="{00000000-0005-0000-0000-0000F1180000}"/>
    <cellStyle name="Berechnung 2 19 2 6 2" xfId="11541" xr:uid="{00000000-0005-0000-0000-0000F2180000}"/>
    <cellStyle name="Berechnung 2 19 2 6 3" xfId="18071" xr:uid="{00000000-0005-0000-0000-0000F3180000}"/>
    <cellStyle name="Berechnung 2 19 2 6 4" xfId="24556" xr:uid="{00000000-0005-0000-0000-0000F4180000}"/>
    <cellStyle name="Berechnung 2 19 2 7" xfId="5200" xr:uid="{00000000-0005-0000-0000-0000F5180000}"/>
    <cellStyle name="Berechnung 2 19 2 7 2" xfId="12124" xr:uid="{00000000-0005-0000-0000-0000F6180000}"/>
    <cellStyle name="Berechnung 2 19 2 7 3" xfId="18654" xr:uid="{00000000-0005-0000-0000-0000F7180000}"/>
    <cellStyle name="Berechnung 2 19 2 7 4" xfId="25139" xr:uid="{00000000-0005-0000-0000-0000F8180000}"/>
    <cellStyle name="Berechnung 2 19 2 8" xfId="5658" xr:uid="{00000000-0005-0000-0000-0000F9180000}"/>
    <cellStyle name="Berechnung 2 19 2 8 2" xfId="12582" xr:uid="{00000000-0005-0000-0000-0000FA180000}"/>
    <cellStyle name="Berechnung 2 19 2 8 3" xfId="19112" xr:uid="{00000000-0005-0000-0000-0000FB180000}"/>
    <cellStyle name="Berechnung 2 19 2 8 4" xfId="25597" xr:uid="{00000000-0005-0000-0000-0000FC180000}"/>
    <cellStyle name="Berechnung 2 19 2 9" xfId="6340" xr:uid="{00000000-0005-0000-0000-0000FD180000}"/>
    <cellStyle name="Berechnung 2 19 2 9 2" xfId="13236" xr:uid="{00000000-0005-0000-0000-0000FE180000}"/>
    <cellStyle name="Berechnung 2 19 2 9 3" xfId="19766" xr:uid="{00000000-0005-0000-0000-0000FF180000}"/>
    <cellStyle name="Berechnung 2 19 2 9 4" xfId="26251" xr:uid="{00000000-0005-0000-0000-000000190000}"/>
    <cellStyle name="Berechnung 2 19 3" xfId="708" xr:uid="{00000000-0005-0000-0000-000001190000}"/>
    <cellStyle name="Berechnung 2 19 3 10" xfId="7720" xr:uid="{00000000-0005-0000-0000-000002190000}"/>
    <cellStyle name="Berechnung 2 19 3 10 2" xfId="14250" xr:uid="{00000000-0005-0000-0000-000003190000}"/>
    <cellStyle name="Berechnung 2 19 3 10 3" xfId="20735" xr:uid="{00000000-0005-0000-0000-000004190000}"/>
    <cellStyle name="Berechnung 2 19 3 11" xfId="13578" xr:uid="{00000000-0005-0000-0000-000005190000}"/>
    <cellStyle name="Berechnung 2 19 3 2" xfId="1586" xr:uid="{00000000-0005-0000-0000-000006190000}"/>
    <cellStyle name="Berechnung 2 19 3 2 2" xfId="8591" xr:uid="{00000000-0005-0000-0000-000007190000}"/>
    <cellStyle name="Berechnung 2 19 3 2 3" xfId="15121" xr:uid="{00000000-0005-0000-0000-000008190000}"/>
    <cellStyle name="Berechnung 2 19 3 2 4" xfId="21606" xr:uid="{00000000-0005-0000-0000-000009190000}"/>
    <cellStyle name="Berechnung 2 19 3 3" xfId="2276" xr:uid="{00000000-0005-0000-0000-00000A190000}"/>
    <cellStyle name="Berechnung 2 19 3 3 2" xfId="9281" xr:uid="{00000000-0005-0000-0000-00000B190000}"/>
    <cellStyle name="Berechnung 2 19 3 3 3" xfId="15811" xr:uid="{00000000-0005-0000-0000-00000C190000}"/>
    <cellStyle name="Berechnung 2 19 3 3 4" xfId="22296" xr:uid="{00000000-0005-0000-0000-00000D190000}"/>
    <cellStyle name="Berechnung 2 19 3 4" xfId="2966" xr:uid="{00000000-0005-0000-0000-00000E190000}"/>
    <cellStyle name="Berechnung 2 19 3 4 2" xfId="9968" xr:uid="{00000000-0005-0000-0000-00000F190000}"/>
    <cellStyle name="Berechnung 2 19 3 4 3" xfId="16498" xr:uid="{00000000-0005-0000-0000-000010190000}"/>
    <cellStyle name="Berechnung 2 19 3 4 4" xfId="22983" xr:uid="{00000000-0005-0000-0000-000011190000}"/>
    <cellStyle name="Berechnung 2 19 3 5" xfId="3656" xr:uid="{00000000-0005-0000-0000-000012190000}"/>
    <cellStyle name="Berechnung 2 19 3 5 2" xfId="10655" xr:uid="{00000000-0005-0000-0000-000013190000}"/>
    <cellStyle name="Berechnung 2 19 3 5 3" xfId="17185" xr:uid="{00000000-0005-0000-0000-000014190000}"/>
    <cellStyle name="Berechnung 2 19 3 5 4" xfId="23670" xr:uid="{00000000-0005-0000-0000-000015190000}"/>
    <cellStyle name="Berechnung 2 19 3 6" xfId="4346" xr:uid="{00000000-0005-0000-0000-000016190000}"/>
    <cellStyle name="Berechnung 2 19 3 6 2" xfId="11340" xr:uid="{00000000-0005-0000-0000-000017190000}"/>
    <cellStyle name="Berechnung 2 19 3 6 3" xfId="17870" xr:uid="{00000000-0005-0000-0000-000018190000}"/>
    <cellStyle name="Berechnung 2 19 3 6 4" xfId="24355" xr:uid="{00000000-0005-0000-0000-000019190000}"/>
    <cellStyle name="Berechnung 2 19 3 7" xfId="4999" xr:uid="{00000000-0005-0000-0000-00001A190000}"/>
    <cellStyle name="Berechnung 2 19 3 7 2" xfId="11923" xr:uid="{00000000-0005-0000-0000-00001B190000}"/>
    <cellStyle name="Berechnung 2 19 3 7 3" xfId="18453" xr:uid="{00000000-0005-0000-0000-00001C190000}"/>
    <cellStyle name="Berechnung 2 19 3 7 4" xfId="24938" xr:uid="{00000000-0005-0000-0000-00001D190000}"/>
    <cellStyle name="Berechnung 2 19 3 8" xfId="5457" xr:uid="{00000000-0005-0000-0000-00001E190000}"/>
    <cellStyle name="Berechnung 2 19 3 8 2" xfId="12381" xr:uid="{00000000-0005-0000-0000-00001F190000}"/>
    <cellStyle name="Berechnung 2 19 3 8 3" xfId="18911" xr:uid="{00000000-0005-0000-0000-000020190000}"/>
    <cellStyle name="Berechnung 2 19 3 8 4" xfId="25396" xr:uid="{00000000-0005-0000-0000-000021190000}"/>
    <cellStyle name="Berechnung 2 19 3 9" xfId="6139" xr:uid="{00000000-0005-0000-0000-000022190000}"/>
    <cellStyle name="Berechnung 2 19 3 9 2" xfId="13035" xr:uid="{00000000-0005-0000-0000-000023190000}"/>
    <cellStyle name="Berechnung 2 19 3 9 3" xfId="19565" xr:uid="{00000000-0005-0000-0000-000024190000}"/>
    <cellStyle name="Berechnung 2 19 3 9 4" xfId="26050" xr:uid="{00000000-0005-0000-0000-000025190000}"/>
    <cellStyle name="Berechnung 2 19 4" xfId="1351" xr:uid="{00000000-0005-0000-0000-000026190000}"/>
    <cellStyle name="Berechnung 2 19 4 2" xfId="8356" xr:uid="{00000000-0005-0000-0000-000027190000}"/>
    <cellStyle name="Berechnung 2 19 4 3" xfId="14886" xr:uid="{00000000-0005-0000-0000-000028190000}"/>
    <cellStyle name="Berechnung 2 19 4 4" xfId="21371" xr:uid="{00000000-0005-0000-0000-000029190000}"/>
    <cellStyle name="Berechnung 2 19 5" xfId="2041" xr:uid="{00000000-0005-0000-0000-00002A190000}"/>
    <cellStyle name="Berechnung 2 19 5 2" xfId="9046" xr:uid="{00000000-0005-0000-0000-00002B190000}"/>
    <cellStyle name="Berechnung 2 19 5 3" xfId="15576" xr:uid="{00000000-0005-0000-0000-00002C190000}"/>
    <cellStyle name="Berechnung 2 19 5 4" xfId="22061" xr:uid="{00000000-0005-0000-0000-00002D190000}"/>
    <cellStyle name="Berechnung 2 19 6" xfId="2731" xr:uid="{00000000-0005-0000-0000-00002E190000}"/>
    <cellStyle name="Berechnung 2 19 6 2" xfId="9733" xr:uid="{00000000-0005-0000-0000-00002F190000}"/>
    <cellStyle name="Berechnung 2 19 6 3" xfId="16263" xr:uid="{00000000-0005-0000-0000-000030190000}"/>
    <cellStyle name="Berechnung 2 19 6 4" xfId="22748" xr:uid="{00000000-0005-0000-0000-000031190000}"/>
    <cellStyle name="Berechnung 2 19 7" xfId="3421" xr:uid="{00000000-0005-0000-0000-000032190000}"/>
    <cellStyle name="Berechnung 2 19 7 2" xfId="10420" xr:uid="{00000000-0005-0000-0000-000033190000}"/>
    <cellStyle name="Berechnung 2 19 7 3" xfId="16950" xr:uid="{00000000-0005-0000-0000-000034190000}"/>
    <cellStyle name="Berechnung 2 19 7 4" xfId="23435" xr:uid="{00000000-0005-0000-0000-000035190000}"/>
    <cellStyle name="Berechnung 2 19 8" xfId="4111" xr:uid="{00000000-0005-0000-0000-000036190000}"/>
    <cellStyle name="Berechnung 2 19 8 2" xfId="11105" xr:uid="{00000000-0005-0000-0000-000037190000}"/>
    <cellStyle name="Berechnung 2 19 8 3" xfId="17635" xr:uid="{00000000-0005-0000-0000-000038190000}"/>
    <cellStyle name="Berechnung 2 19 8 4" xfId="24120" xr:uid="{00000000-0005-0000-0000-000039190000}"/>
    <cellStyle name="Berechnung 2 19 9" xfId="4654" xr:uid="{00000000-0005-0000-0000-00003A190000}"/>
    <cellStyle name="Berechnung 2 19 9 2" xfId="11647" xr:uid="{00000000-0005-0000-0000-00003B190000}"/>
    <cellStyle name="Berechnung 2 19 9 3" xfId="18177" xr:uid="{00000000-0005-0000-0000-00003C190000}"/>
    <cellStyle name="Berechnung 2 19 9 4" xfId="24662" xr:uid="{00000000-0005-0000-0000-00003D190000}"/>
    <cellStyle name="Berechnung 2 2" xfId="251" xr:uid="{00000000-0005-0000-0000-00003E190000}"/>
    <cellStyle name="Berechnung 2 2 10" xfId="4860" xr:uid="{00000000-0005-0000-0000-00003F190000}"/>
    <cellStyle name="Berechnung 2 2 10 2" xfId="11802" xr:uid="{00000000-0005-0000-0000-000040190000}"/>
    <cellStyle name="Berechnung 2 2 10 3" xfId="18332" xr:uid="{00000000-0005-0000-0000-000041190000}"/>
    <cellStyle name="Berechnung 2 2 10 4" xfId="24817" xr:uid="{00000000-0005-0000-0000-000042190000}"/>
    <cellStyle name="Berechnung 2 2 11" xfId="4002" xr:uid="{00000000-0005-0000-0000-000043190000}"/>
    <cellStyle name="Berechnung 2 2 11 2" xfId="11000" xr:uid="{00000000-0005-0000-0000-000044190000}"/>
    <cellStyle name="Berechnung 2 2 11 3" xfId="17530" xr:uid="{00000000-0005-0000-0000-000045190000}"/>
    <cellStyle name="Berechnung 2 2 11 4" xfId="24015" xr:uid="{00000000-0005-0000-0000-000046190000}"/>
    <cellStyle name="Berechnung 2 2 12" xfId="7303" xr:uid="{00000000-0005-0000-0000-000047190000}"/>
    <cellStyle name="Berechnung 2 2 12 2" xfId="13833" xr:uid="{00000000-0005-0000-0000-000048190000}"/>
    <cellStyle name="Berechnung 2 2 12 3" xfId="20320" xr:uid="{00000000-0005-0000-0000-000049190000}"/>
    <cellStyle name="Berechnung 2 2 13" xfId="7191" xr:uid="{00000000-0005-0000-0000-00004A190000}"/>
    <cellStyle name="Berechnung 2 2 2" xfId="463" xr:uid="{00000000-0005-0000-0000-00004B190000}"/>
    <cellStyle name="Berechnung 2 2 2 10" xfId="5894" xr:uid="{00000000-0005-0000-0000-00004C190000}"/>
    <cellStyle name="Berechnung 2 2 2 10 2" xfId="12790" xr:uid="{00000000-0005-0000-0000-00004D190000}"/>
    <cellStyle name="Berechnung 2 2 2 10 3" xfId="19320" xr:uid="{00000000-0005-0000-0000-00004E190000}"/>
    <cellStyle name="Berechnung 2 2 2 10 4" xfId="25805" xr:uid="{00000000-0005-0000-0000-00004F190000}"/>
    <cellStyle name="Berechnung 2 2 2 11" xfId="6456" xr:uid="{00000000-0005-0000-0000-000050190000}"/>
    <cellStyle name="Berechnung 2 2 2 11 2" xfId="13311" xr:uid="{00000000-0005-0000-0000-000051190000}"/>
    <cellStyle name="Berechnung 2 2 2 11 3" xfId="19841" xr:uid="{00000000-0005-0000-0000-000052190000}"/>
    <cellStyle name="Berechnung 2 2 2 11 4" xfId="26326" xr:uid="{00000000-0005-0000-0000-000053190000}"/>
    <cellStyle name="Berechnung 2 2 2 12" xfId="7475" xr:uid="{00000000-0005-0000-0000-000054190000}"/>
    <cellStyle name="Berechnung 2 2 2 12 2" xfId="14005" xr:uid="{00000000-0005-0000-0000-000055190000}"/>
    <cellStyle name="Berechnung 2 2 2 12 3" xfId="20490" xr:uid="{00000000-0005-0000-0000-000056190000}"/>
    <cellStyle name="Berechnung 2 2 2 13" xfId="6499" xr:uid="{00000000-0005-0000-0000-000057190000}"/>
    <cellStyle name="Berechnung 2 2 2 14" xfId="4689" xr:uid="{00000000-0005-0000-0000-000058190000}"/>
    <cellStyle name="Berechnung 2 2 2 2" xfId="899" xr:uid="{00000000-0005-0000-0000-000059190000}"/>
    <cellStyle name="Berechnung 2 2 2 2 10" xfId="7911" xr:uid="{00000000-0005-0000-0000-00005A190000}"/>
    <cellStyle name="Berechnung 2 2 2 2 10 2" xfId="14441" xr:uid="{00000000-0005-0000-0000-00005B190000}"/>
    <cellStyle name="Berechnung 2 2 2 2 10 3" xfId="20926" xr:uid="{00000000-0005-0000-0000-00005C190000}"/>
    <cellStyle name="Berechnung 2 2 2 2 11" xfId="13769" xr:uid="{00000000-0005-0000-0000-00005D190000}"/>
    <cellStyle name="Berechnung 2 2 2 2 2" xfId="1777" xr:uid="{00000000-0005-0000-0000-00005E190000}"/>
    <cellStyle name="Berechnung 2 2 2 2 2 2" xfId="8782" xr:uid="{00000000-0005-0000-0000-00005F190000}"/>
    <cellStyle name="Berechnung 2 2 2 2 2 3" xfId="15312" xr:uid="{00000000-0005-0000-0000-000060190000}"/>
    <cellStyle name="Berechnung 2 2 2 2 2 4" xfId="21797" xr:uid="{00000000-0005-0000-0000-000061190000}"/>
    <cellStyle name="Berechnung 2 2 2 2 3" xfId="2467" xr:uid="{00000000-0005-0000-0000-000062190000}"/>
    <cellStyle name="Berechnung 2 2 2 2 3 2" xfId="9472" xr:uid="{00000000-0005-0000-0000-000063190000}"/>
    <cellStyle name="Berechnung 2 2 2 2 3 3" xfId="16002" xr:uid="{00000000-0005-0000-0000-000064190000}"/>
    <cellStyle name="Berechnung 2 2 2 2 3 4" xfId="22487" xr:uid="{00000000-0005-0000-0000-000065190000}"/>
    <cellStyle name="Berechnung 2 2 2 2 4" xfId="3157" xr:uid="{00000000-0005-0000-0000-000066190000}"/>
    <cellStyle name="Berechnung 2 2 2 2 4 2" xfId="10159" xr:uid="{00000000-0005-0000-0000-000067190000}"/>
    <cellStyle name="Berechnung 2 2 2 2 4 3" xfId="16689" xr:uid="{00000000-0005-0000-0000-000068190000}"/>
    <cellStyle name="Berechnung 2 2 2 2 4 4" xfId="23174" xr:uid="{00000000-0005-0000-0000-000069190000}"/>
    <cellStyle name="Berechnung 2 2 2 2 5" xfId="3847" xr:uid="{00000000-0005-0000-0000-00006A190000}"/>
    <cellStyle name="Berechnung 2 2 2 2 5 2" xfId="10846" xr:uid="{00000000-0005-0000-0000-00006B190000}"/>
    <cellStyle name="Berechnung 2 2 2 2 5 3" xfId="17376" xr:uid="{00000000-0005-0000-0000-00006C190000}"/>
    <cellStyle name="Berechnung 2 2 2 2 5 4" xfId="23861" xr:uid="{00000000-0005-0000-0000-00006D190000}"/>
    <cellStyle name="Berechnung 2 2 2 2 6" xfId="4537" xr:uid="{00000000-0005-0000-0000-00006E190000}"/>
    <cellStyle name="Berechnung 2 2 2 2 6 2" xfId="11531" xr:uid="{00000000-0005-0000-0000-00006F190000}"/>
    <cellStyle name="Berechnung 2 2 2 2 6 3" xfId="18061" xr:uid="{00000000-0005-0000-0000-000070190000}"/>
    <cellStyle name="Berechnung 2 2 2 2 6 4" xfId="24546" xr:uid="{00000000-0005-0000-0000-000071190000}"/>
    <cellStyle name="Berechnung 2 2 2 2 7" xfId="5190" xr:uid="{00000000-0005-0000-0000-000072190000}"/>
    <cellStyle name="Berechnung 2 2 2 2 7 2" xfId="12114" xr:uid="{00000000-0005-0000-0000-000073190000}"/>
    <cellStyle name="Berechnung 2 2 2 2 7 3" xfId="18644" xr:uid="{00000000-0005-0000-0000-000074190000}"/>
    <cellStyle name="Berechnung 2 2 2 2 7 4" xfId="25129" xr:uid="{00000000-0005-0000-0000-000075190000}"/>
    <cellStyle name="Berechnung 2 2 2 2 8" xfId="5648" xr:uid="{00000000-0005-0000-0000-000076190000}"/>
    <cellStyle name="Berechnung 2 2 2 2 8 2" xfId="12572" xr:uid="{00000000-0005-0000-0000-000077190000}"/>
    <cellStyle name="Berechnung 2 2 2 2 8 3" xfId="19102" xr:uid="{00000000-0005-0000-0000-000078190000}"/>
    <cellStyle name="Berechnung 2 2 2 2 8 4" xfId="25587" xr:uid="{00000000-0005-0000-0000-000079190000}"/>
    <cellStyle name="Berechnung 2 2 2 2 9" xfId="6330" xr:uid="{00000000-0005-0000-0000-00007A190000}"/>
    <cellStyle name="Berechnung 2 2 2 2 9 2" xfId="13226" xr:uid="{00000000-0005-0000-0000-00007B190000}"/>
    <cellStyle name="Berechnung 2 2 2 2 9 3" xfId="19756" xr:uid="{00000000-0005-0000-0000-00007C190000}"/>
    <cellStyle name="Berechnung 2 2 2 2 9 4" xfId="26241" xr:uid="{00000000-0005-0000-0000-00007D190000}"/>
    <cellStyle name="Berechnung 2 2 2 3" xfId="698" xr:uid="{00000000-0005-0000-0000-00007E190000}"/>
    <cellStyle name="Berechnung 2 2 2 3 10" xfId="7710" xr:uid="{00000000-0005-0000-0000-00007F190000}"/>
    <cellStyle name="Berechnung 2 2 2 3 10 2" xfId="14240" xr:uid="{00000000-0005-0000-0000-000080190000}"/>
    <cellStyle name="Berechnung 2 2 2 3 10 3" xfId="20725" xr:uid="{00000000-0005-0000-0000-000081190000}"/>
    <cellStyle name="Berechnung 2 2 2 3 11" xfId="13568" xr:uid="{00000000-0005-0000-0000-000082190000}"/>
    <cellStyle name="Berechnung 2 2 2 3 2" xfId="1576" xr:uid="{00000000-0005-0000-0000-000083190000}"/>
    <cellStyle name="Berechnung 2 2 2 3 2 2" xfId="8581" xr:uid="{00000000-0005-0000-0000-000084190000}"/>
    <cellStyle name="Berechnung 2 2 2 3 2 3" xfId="15111" xr:uid="{00000000-0005-0000-0000-000085190000}"/>
    <cellStyle name="Berechnung 2 2 2 3 2 4" xfId="21596" xr:uid="{00000000-0005-0000-0000-000086190000}"/>
    <cellStyle name="Berechnung 2 2 2 3 3" xfId="2266" xr:uid="{00000000-0005-0000-0000-000087190000}"/>
    <cellStyle name="Berechnung 2 2 2 3 3 2" xfId="9271" xr:uid="{00000000-0005-0000-0000-000088190000}"/>
    <cellStyle name="Berechnung 2 2 2 3 3 3" xfId="15801" xr:uid="{00000000-0005-0000-0000-000089190000}"/>
    <cellStyle name="Berechnung 2 2 2 3 3 4" xfId="22286" xr:uid="{00000000-0005-0000-0000-00008A190000}"/>
    <cellStyle name="Berechnung 2 2 2 3 4" xfId="2956" xr:uid="{00000000-0005-0000-0000-00008B190000}"/>
    <cellStyle name="Berechnung 2 2 2 3 4 2" xfId="9958" xr:uid="{00000000-0005-0000-0000-00008C190000}"/>
    <cellStyle name="Berechnung 2 2 2 3 4 3" xfId="16488" xr:uid="{00000000-0005-0000-0000-00008D190000}"/>
    <cellStyle name="Berechnung 2 2 2 3 4 4" xfId="22973" xr:uid="{00000000-0005-0000-0000-00008E190000}"/>
    <cellStyle name="Berechnung 2 2 2 3 5" xfId="3646" xr:uid="{00000000-0005-0000-0000-00008F190000}"/>
    <cellStyle name="Berechnung 2 2 2 3 5 2" xfId="10645" xr:uid="{00000000-0005-0000-0000-000090190000}"/>
    <cellStyle name="Berechnung 2 2 2 3 5 3" xfId="17175" xr:uid="{00000000-0005-0000-0000-000091190000}"/>
    <cellStyle name="Berechnung 2 2 2 3 5 4" xfId="23660" xr:uid="{00000000-0005-0000-0000-000092190000}"/>
    <cellStyle name="Berechnung 2 2 2 3 6" xfId="4336" xr:uid="{00000000-0005-0000-0000-000093190000}"/>
    <cellStyle name="Berechnung 2 2 2 3 6 2" xfId="11330" xr:uid="{00000000-0005-0000-0000-000094190000}"/>
    <cellStyle name="Berechnung 2 2 2 3 6 3" xfId="17860" xr:uid="{00000000-0005-0000-0000-000095190000}"/>
    <cellStyle name="Berechnung 2 2 2 3 6 4" xfId="24345" xr:uid="{00000000-0005-0000-0000-000096190000}"/>
    <cellStyle name="Berechnung 2 2 2 3 7" xfId="4989" xr:uid="{00000000-0005-0000-0000-000097190000}"/>
    <cellStyle name="Berechnung 2 2 2 3 7 2" xfId="11913" xr:uid="{00000000-0005-0000-0000-000098190000}"/>
    <cellStyle name="Berechnung 2 2 2 3 7 3" xfId="18443" xr:uid="{00000000-0005-0000-0000-000099190000}"/>
    <cellStyle name="Berechnung 2 2 2 3 7 4" xfId="24928" xr:uid="{00000000-0005-0000-0000-00009A190000}"/>
    <cellStyle name="Berechnung 2 2 2 3 8" xfId="5447" xr:uid="{00000000-0005-0000-0000-00009B190000}"/>
    <cellStyle name="Berechnung 2 2 2 3 8 2" xfId="12371" xr:uid="{00000000-0005-0000-0000-00009C190000}"/>
    <cellStyle name="Berechnung 2 2 2 3 8 3" xfId="18901" xr:uid="{00000000-0005-0000-0000-00009D190000}"/>
    <cellStyle name="Berechnung 2 2 2 3 8 4" xfId="25386" xr:uid="{00000000-0005-0000-0000-00009E190000}"/>
    <cellStyle name="Berechnung 2 2 2 3 9" xfId="6129" xr:uid="{00000000-0005-0000-0000-00009F190000}"/>
    <cellStyle name="Berechnung 2 2 2 3 9 2" xfId="13025" xr:uid="{00000000-0005-0000-0000-0000A0190000}"/>
    <cellStyle name="Berechnung 2 2 2 3 9 3" xfId="19555" xr:uid="{00000000-0005-0000-0000-0000A1190000}"/>
    <cellStyle name="Berechnung 2 2 2 3 9 4" xfId="26040" xr:uid="{00000000-0005-0000-0000-0000A2190000}"/>
    <cellStyle name="Berechnung 2 2 2 4" xfId="1341" xr:uid="{00000000-0005-0000-0000-0000A3190000}"/>
    <cellStyle name="Berechnung 2 2 2 4 2" xfId="8346" xr:uid="{00000000-0005-0000-0000-0000A4190000}"/>
    <cellStyle name="Berechnung 2 2 2 4 3" xfId="14876" xr:uid="{00000000-0005-0000-0000-0000A5190000}"/>
    <cellStyle name="Berechnung 2 2 2 4 4" xfId="21361" xr:uid="{00000000-0005-0000-0000-0000A6190000}"/>
    <cellStyle name="Berechnung 2 2 2 5" xfId="2031" xr:uid="{00000000-0005-0000-0000-0000A7190000}"/>
    <cellStyle name="Berechnung 2 2 2 5 2" xfId="9036" xr:uid="{00000000-0005-0000-0000-0000A8190000}"/>
    <cellStyle name="Berechnung 2 2 2 5 3" xfId="15566" xr:uid="{00000000-0005-0000-0000-0000A9190000}"/>
    <cellStyle name="Berechnung 2 2 2 5 4" xfId="22051" xr:uid="{00000000-0005-0000-0000-0000AA190000}"/>
    <cellStyle name="Berechnung 2 2 2 6" xfId="2721" xr:uid="{00000000-0005-0000-0000-0000AB190000}"/>
    <cellStyle name="Berechnung 2 2 2 6 2" xfId="9723" xr:uid="{00000000-0005-0000-0000-0000AC190000}"/>
    <cellStyle name="Berechnung 2 2 2 6 3" xfId="16253" xr:uid="{00000000-0005-0000-0000-0000AD190000}"/>
    <cellStyle name="Berechnung 2 2 2 6 4" xfId="22738" xr:uid="{00000000-0005-0000-0000-0000AE190000}"/>
    <cellStyle name="Berechnung 2 2 2 7" xfId="3411" xr:uid="{00000000-0005-0000-0000-0000AF190000}"/>
    <cellStyle name="Berechnung 2 2 2 7 2" xfId="10410" xr:uid="{00000000-0005-0000-0000-0000B0190000}"/>
    <cellStyle name="Berechnung 2 2 2 7 3" xfId="16940" xr:uid="{00000000-0005-0000-0000-0000B1190000}"/>
    <cellStyle name="Berechnung 2 2 2 7 4" xfId="23425" xr:uid="{00000000-0005-0000-0000-0000B2190000}"/>
    <cellStyle name="Berechnung 2 2 2 8" xfId="4101" xr:uid="{00000000-0005-0000-0000-0000B3190000}"/>
    <cellStyle name="Berechnung 2 2 2 8 2" xfId="11095" xr:uid="{00000000-0005-0000-0000-0000B4190000}"/>
    <cellStyle name="Berechnung 2 2 2 8 3" xfId="17625" xr:uid="{00000000-0005-0000-0000-0000B5190000}"/>
    <cellStyle name="Berechnung 2 2 2 8 4" xfId="24110" xr:uid="{00000000-0005-0000-0000-0000B6190000}"/>
    <cellStyle name="Berechnung 2 2 2 9" xfId="3972" xr:uid="{00000000-0005-0000-0000-0000B7190000}"/>
    <cellStyle name="Berechnung 2 2 2 9 2" xfId="10970" xr:uid="{00000000-0005-0000-0000-0000B8190000}"/>
    <cellStyle name="Berechnung 2 2 2 9 3" xfId="17500" xr:uid="{00000000-0005-0000-0000-0000B9190000}"/>
    <cellStyle name="Berechnung 2 2 2 9 4" xfId="23985" xr:uid="{00000000-0005-0000-0000-0000BA190000}"/>
    <cellStyle name="Berechnung 2 2 3" xfId="525" xr:uid="{00000000-0005-0000-0000-0000BB190000}"/>
    <cellStyle name="Berechnung 2 2 3 10" xfId="5956" xr:uid="{00000000-0005-0000-0000-0000BC190000}"/>
    <cellStyle name="Berechnung 2 2 3 10 2" xfId="12852" xr:uid="{00000000-0005-0000-0000-0000BD190000}"/>
    <cellStyle name="Berechnung 2 2 3 10 3" xfId="19382" xr:uid="{00000000-0005-0000-0000-0000BE190000}"/>
    <cellStyle name="Berechnung 2 2 3 10 4" xfId="25867" xr:uid="{00000000-0005-0000-0000-0000BF190000}"/>
    <cellStyle name="Berechnung 2 2 3 11" xfId="6530" xr:uid="{00000000-0005-0000-0000-0000C0190000}"/>
    <cellStyle name="Berechnung 2 2 3 11 2" xfId="13344" xr:uid="{00000000-0005-0000-0000-0000C1190000}"/>
    <cellStyle name="Berechnung 2 2 3 11 3" xfId="19874" xr:uid="{00000000-0005-0000-0000-0000C2190000}"/>
    <cellStyle name="Berechnung 2 2 3 11 4" xfId="26359" xr:uid="{00000000-0005-0000-0000-0000C3190000}"/>
    <cellStyle name="Berechnung 2 2 3 12" xfId="7537" xr:uid="{00000000-0005-0000-0000-0000C4190000}"/>
    <cellStyle name="Berechnung 2 2 3 12 2" xfId="14067" xr:uid="{00000000-0005-0000-0000-0000C5190000}"/>
    <cellStyle name="Berechnung 2 2 3 12 3" xfId="20552" xr:uid="{00000000-0005-0000-0000-0000C6190000}"/>
    <cellStyle name="Berechnung 2 2 3 13" xfId="6866" xr:uid="{00000000-0005-0000-0000-0000C7190000}"/>
    <cellStyle name="Berechnung 2 2 3 14" xfId="7150" xr:uid="{00000000-0005-0000-0000-0000C8190000}"/>
    <cellStyle name="Berechnung 2 2 3 2" xfId="921" xr:uid="{00000000-0005-0000-0000-0000C9190000}"/>
    <cellStyle name="Berechnung 2 2 3 2 10" xfId="7933" xr:uid="{00000000-0005-0000-0000-0000CA190000}"/>
    <cellStyle name="Berechnung 2 2 3 2 10 2" xfId="14463" xr:uid="{00000000-0005-0000-0000-0000CB190000}"/>
    <cellStyle name="Berechnung 2 2 3 2 10 3" xfId="20948" xr:uid="{00000000-0005-0000-0000-0000CC190000}"/>
    <cellStyle name="Berechnung 2 2 3 2 11" xfId="13791" xr:uid="{00000000-0005-0000-0000-0000CD190000}"/>
    <cellStyle name="Berechnung 2 2 3 2 2" xfId="1799" xr:uid="{00000000-0005-0000-0000-0000CE190000}"/>
    <cellStyle name="Berechnung 2 2 3 2 2 2" xfId="8804" xr:uid="{00000000-0005-0000-0000-0000CF190000}"/>
    <cellStyle name="Berechnung 2 2 3 2 2 3" xfId="15334" xr:uid="{00000000-0005-0000-0000-0000D0190000}"/>
    <cellStyle name="Berechnung 2 2 3 2 2 4" xfId="21819" xr:uid="{00000000-0005-0000-0000-0000D1190000}"/>
    <cellStyle name="Berechnung 2 2 3 2 3" xfId="2489" xr:uid="{00000000-0005-0000-0000-0000D2190000}"/>
    <cellStyle name="Berechnung 2 2 3 2 3 2" xfId="9494" xr:uid="{00000000-0005-0000-0000-0000D3190000}"/>
    <cellStyle name="Berechnung 2 2 3 2 3 3" xfId="16024" xr:uid="{00000000-0005-0000-0000-0000D4190000}"/>
    <cellStyle name="Berechnung 2 2 3 2 3 4" xfId="22509" xr:uid="{00000000-0005-0000-0000-0000D5190000}"/>
    <cellStyle name="Berechnung 2 2 3 2 4" xfId="3179" xr:uid="{00000000-0005-0000-0000-0000D6190000}"/>
    <cellStyle name="Berechnung 2 2 3 2 4 2" xfId="10181" xr:uid="{00000000-0005-0000-0000-0000D7190000}"/>
    <cellStyle name="Berechnung 2 2 3 2 4 3" xfId="16711" xr:uid="{00000000-0005-0000-0000-0000D8190000}"/>
    <cellStyle name="Berechnung 2 2 3 2 4 4" xfId="23196" xr:uid="{00000000-0005-0000-0000-0000D9190000}"/>
    <cellStyle name="Berechnung 2 2 3 2 5" xfId="3869" xr:uid="{00000000-0005-0000-0000-0000DA190000}"/>
    <cellStyle name="Berechnung 2 2 3 2 5 2" xfId="10868" xr:uid="{00000000-0005-0000-0000-0000DB190000}"/>
    <cellStyle name="Berechnung 2 2 3 2 5 3" xfId="17398" xr:uid="{00000000-0005-0000-0000-0000DC190000}"/>
    <cellStyle name="Berechnung 2 2 3 2 5 4" xfId="23883" xr:uid="{00000000-0005-0000-0000-0000DD190000}"/>
    <cellStyle name="Berechnung 2 2 3 2 6" xfId="4559" xr:uid="{00000000-0005-0000-0000-0000DE190000}"/>
    <cellStyle name="Berechnung 2 2 3 2 6 2" xfId="11553" xr:uid="{00000000-0005-0000-0000-0000DF190000}"/>
    <cellStyle name="Berechnung 2 2 3 2 6 3" xfId="18083" xr:uid="{00000000-0005-0000-0000-0000E0190000}"/>
    <cellStyle name="Berechnung 2 2 3 2 6 4" xfId="24568" xr:uid="{00000000-0005-0000-0000-0000E1190000}"/>
    <cellStyle name="Berechnung 2 2 3 2 7" xfId="5212" xr:uid="{00000000-0005-0000-0000-0000E2190000}"/>
    <cellStyle name="Berechnung 2 2 3 2 7 2" xfId="12136" xr:uid="{00000000-0005-0000-0000-0000E3190000}"/>
    <cellStyle name="Berechnung 2 2 3 2 7 3" xfId="18666" xr:uid="{00000000-0005-0000-0000-0000E4190000}"/>
    <cellStyle name="Berechnung 2 2 3 2 7 4" xfId="25151" xr:uid="{00000000-0005-0000-0000-0000E5190000}"/>
    <cellStyle name="Berechnung 2 2 3 2 8" xfId="5670" xr:uid="{00000000-0005-0000-0000-0000E6190000}"/>
    <cellStyle name="Berechnung 2 2 3 2 8 2" xfId="12594" xr:uid="{00000000-0005-0000-0000-0000E7190000}"/>
    <cellStyle name="Berechnung 2 2 3 2 8 3" xfId="19124" xr:uid="{00000000-0005-0000-0000-0000E8190000}"/>
    <cellStyle name="Berechnung 2 2 3 2 8 4" xfId="25609" xr:uid="{00000000-0005-0000-0000-0000E9190000}"/>
    <cellStyle name="Berechnung 2 2 3 2 9" xfId="6352" xr:uid="{00000000-0005-0000-0000-0000EA190000}"/>
    <cellStyle name="Berechnung 2 2 3 2 9 2" xfId="13248" xr:uid="{00000000-0005-0000-0000-0000EB190000}"/>
    <cellStyle name="Berechnung 2 2 3 2 9 3" xfId="19778" xr:uid="{00000000-0005-0000-0000-0000EC190000}"/>
    <cellStyle name="Berechnung 2 2 3 2 9 4" xfId="26263" xr:uid="{00000000-0005-0000-0000-0000ED190000}"/>
    <cellStyle name="Berechnung 2 2 3 3" xfId="755" xr:uid="{00000000-0005-0000-0000-0000EE190000}"/>
    <cellStyle name="Berechnung 2 2 3 3 10" xfId="7767" xr:uid="{00000000-0005-0000-0000-0000EF190000}"/>
    <cellStyle name="Berechnung 2 2 3 3 10 2" xfId="14297" xr:uid="{00000000-0005-0000-0000-0000F0190000}"/>
    <cellStyle name="Berechnung 2 2 3 3 10 3" xfId="20782" xr:uid="{00000000-0005-0000-0000-0000F1190000}"/>
    <cellStyle name="Berechnung 2 2 3 3 11" xfId="13625" xr:uid="{00000000-0005-0000-0000-0000F2190000}"/>
    <cellStyle name="Berechnung 2 2 3 3 2" xfId="1633" xr:uid="{00000000-0005-0000-0000-0000F3190000}"/>
    <cellStyle name="Berechnung 2 2 3 3 2 2" xfId="8638" xr:uid="{00000000-0005-0000-0000-0000F4190000}"/>
    <cellStyle name="Berechnung 2 2 3 3 2 3" xfId="15168" xr:uid="{00000000-0005-0000-0000-0000F5190000}"/>
    <cellStyle name="Berechnung 2 2 3 3 2 4" xfId="21653" xr:uid="{00000000-0005-0000-0000-0000F6190000}"/>
    <cellStyle name="Berechnung 2 2 3 3 3" xfId="2323" xr:uid="{00000000-0005-0000-0000-0000F7190000}"/>
    <cellStyle name="Berechnung 2 2 3 3 3 2" xfId="9328" xr:uid="{00000000-0005-0000-0000-0000F8190000}"/>
    <cellStyle name="Berechnung 2 2 3 3 3 3" xfId="15858" xr:uid="{00000000-0005-0000-0000-0000F9190000}"/>
    <cellStyle name="Berechnung 2 2 3 3 3 4" xfId="22343" xr:uid="{00000000-0005-0000-0000-0000FA190000}"/>
    <cellStyle name="Berechnung 2 2 3 3 4" xfId="3013" xr:uid="{00000000-0005-0000-0000-0000FB190000}"/>
    <cellStyle name="Berechnung 2 2 3 3 4 2" xfId="10015" xr:uid="{00000000-0005-0000-0000-0000FC190000}"/>
    <cellStyle name="Berechnung 2 2 3 3 4 3" xfId="16545" xr:uid="{00000000-0005-0000-0000-0000FD190000}"/>
    <cellStyle name="Berechnung 2 2 3 3 4 4" xfId="23030" xr:uid="{00000000-0005-0000-0000-0000FE190000}"/>
    <cellStyle name="Berechnung 2 2 3 3 5" xfId="3703" xr:uid="{00000000-0005-0000-0000-0000FF190000}"/>
    <cellStyle name="Berechnung 2 2 3 3 5 2" xfId="10702" xr:uid="{00000000-0005-0000-0000-0000001A0000}"/>
    <cellStyle name="Berechnung 2 2 3 3 5 3" xfId="17232" xr:uid="{00000000-0005-0000-0000-0000011A0000}"/>
    <cellStyle name="Berechnung 2 2 3 3 5 4" xfId="23717" xr:uid="{00000000-0005-0000-0000-0000021A0000}"/>
    <cellStyle name="Berechnung 2 2 3 3 6" xfId="4393" xr:uid="{00000000-0005-0000-0000-0000031A0000}"/>
    <cellStyle name="Berechnung 2 2 3 3 6 2" xfId="11387" xr:uid="{00000000-0005-0000-0000-0000041A0000}"/>
    <cellStyle name="Berechnung 2 2 3 3 6 3" xfId="17917" xr:uid="{00000000-0005-0000-0000-0000051A0000}"/>
    <cellStyle name="Berechnung 2 2 3 3 6 4" xfId="24402" xr:uid="{00000000-0005-0000-0000-0000061A0000}"/>
    <cellStyle name="Berechnung 2 2 3 3 7" xfId="5046" xr:uid="{00000000-0005-0000-0000-0000071A0000}"/>
    <cellStyle name="Berechnung 2 2 3 3 7 2" xfId="11970" xr:uid="{00000000-0005-0000-0000-0000081A0000}"/>
    <cellStyle name="Berechnung 2 2 3 3 7 3" xfId="18500" xr:uid="{00000000-0005-0000-0000-0000091A0000}"/>
    <cellStyle name="Berechnung 2 2 3 3 7 4" xfId="24985" xr:uid="{00000000-0005-0000-0000-00000A1A0000}"/>
    <cellStyle name="Berechnung 2 2 3 3 8" xfId="5504" xr:uid="{00000000-0005-0000-0000-00000B1A0000}"/>
    <cellStyle name="Berechnung 2 2 3 3 8 2" xfId="12428" xr:uid="{00000000-0005-0000-0000-00000C1A0000}"/>
    <cellStyle name="Berechnung 2 2 3 3 8 3" xfId="18958" xr:uid="{00000000-0005-0000-0000-00000D1A0000}"/>
    <cellStyle name="Berechnung 2 2 3 3 8 4" xfId="25443" xr:uid="{00000000-0005-0000-0000-00000E1A0000}"/>
    <cellStyle name="Berechnung 2 2 3 3 9" xfId="6186" xr:uid="{00000000-0005-0000-0000-00000F1A0000}"/>
    <cellStyle name="Berechnung 2 2 3 3 9 2" xfId="13082" xr:uid="{00000000-0005-0000-0000-0000101A0000}"/>
    <cellStyle name="Berechnung 2 2 3 3 9 3" xfId="19612" xr:uid="{00000000-0005-0000-0000-0000111A0000}"/>
    <cellStyle name="Berechnung 2 2 3 3 9 4" xfId="26097" xr:uid="{00000000-0005-0000-0000-0000121A0000}"/>
    <cellStyle name="Berechnung 2 2 3 4" xfId="1403" xr:uid="{00000000-0005-0000-0000-0000131A0000}"/>
    <cellStyle name="Berechnung 2 2 3 4 2" xfId="8408" xr:uid="{00000000-0005-0000-0000-0000141A0000}"/>
    <cellStyle name="Berechnung 2 2 3 4 3" xfId="14938" xr:uid="{00000000-0005-0000-0000-0000151A0000}"/>
    <cellStyle name="Berechnung 2 2 3 4 4" xfId="21423" xr:uid="{00000000-0005-0000-0000-0000161A0000}"/>
    <cellStyle name="Berechnung 2 2 3 5" xfId="2093" xr:uid="{00000000-0005-0000-0000-0000171A0000}"/>
    <cellStyle name="Berechnung 2 2 3 5 2" xfId="9098" xr:uid="{00000000-0005-0000-0000-0000181A0000}"/>
    <cellStyle name="Berechnung 2 2 3 5 3" xfId="15628" xr:uid="{00000000-0005-0000-0000-0000191A0000}"/>
    <cellStyle name="Berechnung 2 2 3 5 4" xfId="22113" xr:uid="{00000000-0005-0000-0000-00001A1A0000}"/>
    <cellStyle name="Berechnung 2 2 3 6" xfId="2783" xr:uid="{00000000-0005-0000-0000-00001B1A0000}"/>
    <cellStyle name="Berechnung 2 2 3 6 2" xfId="9785" xr:uid="{00000000-0005-0000-0000-00001C1A0000}"/>
    <cellStyle name="Berechnung 2 2 3 6 3" xfId="16315" xr:uid="{00000000-0005-0000-0000-00001D1A0000}"/>
    <cellStyle name="Berechnung 2 2 3 6 4" xfId="22800" xr:uid="{00000000-0005-0000-0000-00001E1A0000}"/>
    <cellStyle name="Berechnung 2 2 3 7" xfId="3473" xr:uid="{00000000-0005-0000-0000-00001F1A0000}"/>
    <cellStyle name="Berechnung 2 2 3 7 2" xfId="10472" xr:uid="{00000000-0005-0000-0000-0000201A0000}"/>
    <cellStyle name="Berechnung 2 2 3 7 3" xfId="17002" xr:uid="{00000000-0005-0000-0000-0000211A0000}"/>
    <cellStyle name="Berechnung 2 2 3 7 4" xfId="23487" xr:uid="{00000000-0005-0000-0000-0000221A0000}"/>
    <cellStyle name="Berechnung 2 2 3 8" xfId="4163" xr:uid="{00000000-0005-0000-0000-0000231A0000}"/>
    <cellStyle name="Berechnung 2 2 3 8 2" xfId="11157" xr:uid="{00000000-0005-0000-0000-0000241A0000}"/>
    <cellStyle name="Berechnung 2 2 3 8 3" xfId="17687" xr:uid="{00000000-0005-0000-0000-0000251A0000}"/>
    <cellStyle name="Berechnung 2 2 3 8 4" xfId="24172" xr:uid="{00000000-0005-0000-0000-0000261A0000}"/>
    <cellStyle name="Berechnung 2 2 3 9" xfId="5274" xr:uid="{00000000-0005-0000-0000-0000271A0000}"/>
    <cellStyle name="Berechnung 2 2 3 9 2" xfId="12198" xr:uid="{00000000-0005-0000-0000-0000281A0000}"/>
    <cellStyle name="Berechnung 2 2 3 9 3" xfId="18728" xr:uid="{00000000-0005-0000-0000-0000291A0000}"/>
    <cellStyle name="Berechnung 2 2 3 9 4" xfId="25213" xr:uid="{00000000-0005-0000-0000-00002A1A0000}"/>
    <cellStyle name="Berechnung 2 2 4" xfId="1123" xr:uid="{00000000-0005-0000-0000-00002B1A0000}"/>
    <cellStyle name="Berechnung 2 2 4 2" xfId="8130" xr:uid="{00000000-0005-0000-0000-00002C1A0000}"/>
    <cellStyle name="Berechnung 2 2 4 3" xfId="14660" xr:uid="{00000000-0005-0000-0000-00002D1A0000}"/>
    <cellStyle name="Berechnung 2 2 4 4" xfId="21145" xr:uid="{00000000-0005-0000-0000-00002E1A0000}"/>
    <cellStyle name="Berechnung 2 2 5" xfId="1086" xr:uid="{00000000-0005-0000-0000-00002F1A0000}"/>
    <cellStyle name="Berechnung 2 2 5 2" xfId="8093" xr:uid="{00000000-0005-0000-0000-0000301A0000}"/>
    <cellStyle name="Berechnung 2 2 5 3" xfId="14623" xr:uid="{00000000-0005-0000-0000-0000311A0000}"/>
    <cellStyle name="Berechnung 2 2 5 4" xfId="21108" xr:uid="{00000000-0005-0000-0000-0000321A0000}"/>
    <cellStyle name="Berechnung 2 2 6" xfId="1072" xr:uid="{00000000-0005-0000-0000-0000331A0000}"/>
    <cellStyle name="Berechnung 2 2 6 2" xfId="8079" xr:uid="{00000000-0005-0000-0000-0000341A0000}"/>
    <cellStyle name="Berechnung 2 2 6 3" xfId="14609" xr:uid="{00000000-0005-0000-0000-0000351A0000}"/>
    <cellStyle name="Berechnung 2 2 6 4" xfId="21094" xr:uid="{00000000-0005-0000-0000-0000361A0000}"/>
    <cellStyle name="Berechnung 2 2 7" xfId="1060" xr:uid="{00000000-0005-0000-0000-0000371A0000}"/>
    <cellStyle name="Berechnung 2 2 7 2" xfId="8067" xr:uid="{00000000-0005-0000-0000-0000381A0000}"/>
    <cellStyle name="Berechnung 2 2 7 3" xfId="14597" xr:uid="{00000000-0005-0000-0000-0000391A0000}"/>
    <cellStyle name="Berechnung 2 2 7 4" xfId="21082" xr:uid="{00000000-0005-0000-0000-00003A1A0000}"/>
    <cellStyle name="Berechnung 2 2 8" xfId="1051" xr:uid="{00000000-0005-0000-0000-00003B1A0000}"/>
    <cellStyle name="Berechnung 2 2 8 2" xfId="8058" xr:uid="{00000000-0005-0000-0000-00003C1A0000}"/>
    <cellStyle name="Berechnung 2 2 8 3" xfId="14588" xr:uid="{00000000-0005-0000-0000-00003D1A0000}"/>
    <cellStyle name="Berechnung 2 2 8 4" xfId="21073" xr:uid="{00000000-0005-0000-0000-00003E1A0000}"/>
    <cellStyle name="Berechnung 2 2 9" xfId="1052" xr:uid="{00000000-0005-0000-0000-00003F1A0000}"/>
    <cellStyle name="Berechnung 2 2 9 2" xfId="8059" xr:uid="{00000000-0005-0000-0000-0000401A0000}"/>
    <cellStyle name="Berechnung 2 2 9 3" xfId="14589" xr:uid="{00000000-0005-0000-0000-0000411A0000}"/>
    <cellStyle name="Berechnung 2 2 9 4" xfId="21074" xr:uid="{00000000-0005-0000-0000-0000421A0000}"/>
    <cellStyle name="Berechnung 2 20" xfId="515" xr:uid="{00000000-0005-0000-0000-0000431A0000}"/>
    <cellStyle name="Berechnung 2 20 10" xfId="5946" xr:uid="{00000000-0005-0000-0000-0000441A0000}"/>
    <cellStyle name="Berechnung 2 20 10 2" xfId="12842" xr:uid="{00000000-0005-0000-0000-0000451A0000}"/>
    <cellStyle name="Berechnung 2 20 10 3" xfId="19372" xr:uid="{00000000-0005-0000-0000-0000461A0000}"/>
    <cellStyle name="Berechnung 2 20 10 4" xfId="25857" xr:uid="{00000000-0005-0000-0000-0000471A0000}"/>
    <cellStyle name="Berechnung 2 20 11" xfId="6599" xr:uid="{00000000-0005-0000-0000-0000481A0000}"/>
    <cellStyle name="Berechnung 2 20 11 2" xfId="13382" xr:uid="{00000000-0005-0000-0000-0000491A0000}"/>
    <cellStyle name="Berechnung 2 20 11 3" xfId="19912" xr:uid="{00000000-0005-0000-0000-00004A1A0000}"/>
    <cellStyle name="Berechnung 2 20 11 4" xfId="26397" xr:uid="{00000000-0005-0000-0000-00004B1A0000}"/>
    <cellStyle name="Berechnung 2 20 12" xfId="7527" xr:uid="{00000000-0005-0000-0000-00004C1A0000}"/>
    <cellStyle name="Berechnung 2 20 12 2" xfId="14057" xr:uid="{00000000-0005-0000-0000-00004D1A0000}"/>
    <cellStyle name="Berechnung 2 20 12 3" xfId="20542" xr:uid="{00000000-0005-0000-0000-00004E1A0000}"/>
    <cellStyle name="Berechnung 2 20 13" xfId="4720" xr:uid="{00000000-0005-0000-0000-00004F1A0000}"/>
    <cellStyle name="Berechnung 2 20 14" xfId="7152" xr:uid="{00000000-0005-0000-0000-0000501A0000}"/>
    <cellStyle name="Berechnung 2 20 2" xfId="911" xr:uid="{00000000-0005-0000-0000-0000511A0000}"/>
    <cellStyle name="Berechnung 2 20 2 10" xfId="7923" xr:uid="{00000000-0005-0000-0000-0000521A0000}"/>
    <cellStyle name="Berechnung 2 20 2 10 2" xfId="14453" xr:uid="{00000000-0005-0000-0000-0000531A0000}"/>
    <cellStyle name="Berechnung 2 20 2 10 3" xfId="20938" xr:uid="{00000000-0005-0000-0000-0000541A0000}"/>
    <cellStyle name="Berechnung 2 20 2 11" xfId="13781" xr:uid="{00000000-0005-0000-0000-0000551A0000}"/>
    <cellStyle name="Berechnung 2 20 2 2" xfId="1789" xr:uid="{00000000-0005-0000-0000-0000561A0000}"/>
    <cellStyle name="Berechnung 2 20 2 2 2" xfId="8794" xr:uid="{00000000-0005-0000-0000-0000571A0000}"/>
    <cellStyle name="Berechnung 2 20 2 2 3" xfId="15324" xr:uid="{00000000-0005-0000-0000-0000581A0000}"/>
    <cellStyle name="Berechnung 2 20 2 2 4" xfId="21809" xr:uid="{00000000-0005-0000-0000-0000591A0000}"/>
    <cellStyle name="Berechnung 2 20 2 3" xfId="2479" xr:uid="{00000000-0005-0000-0000-00005A1A0000}"/>
    <cellStyle name="Berechnung 2 20 2 3 2" xfId="9484" xr:uid="{00000000-0005-0000-0000-00005B1A0000}"/>
    <cellStyle name="Berechnung 2 20 2 3 3" xfId="16014" xr:uid="{00000000-0005-0000-0000-00005C1A0000}"/>
    <cellStyle name="Berechnung 2 20 2 3 4" xfId="22499" xr:uid="{00000000-0005-0000-0000-00005D1A0000}"/>
    <cellStyle name="Berechnung 2 20 2 4" xfId="3169" xr:uid="{00000000-0005-0000-0000-00005E1A0000}"/>
    <cellStyle name="Berechnung 2 20 2 4 2" xfId="10171" xr:uid="{00000000-0005-0000-0000-00005F1A0000}"/>
    <cellStyle name="Berechnung 2 20 2 4 3" xfId="16701" xr:uid="{00000000-0005-0000-0000-0000601A0000}"/>
    <cellStyle name="Berechnung 2 20 2 4 4" xfId="23186" xr:uid="{00000000-0005-0000-0000-0000611A0000}"/>
    <cellStyle name="Berechnung 2 20 2 5" xfId="3859" xr:uid="{00000000-0005-0000-0000-0000621A0000}"/>
    <cellStyle name="Berechnung 2 20 2 5 2" xfId="10858" xr:uid="{00000000-0005-0000-0000-0000631A0000}"/>
    <cellStyle name="Berechnung 2 20 2 5 3" xfId="17388" xr:uid="{00000000-0005-0000-0000-0000641A0000}"/>
    <cellStyle name="Berechnung 2 20 2 5 4" xfId="23873" xr:uid="{00000000-0005-0000-0000-0000651A0000}"/>
    <cellStyle name="Berechnung 2 20 2 6" xfId="4549" xr:uid="{00000000-0005-0000-0000-0000661A0000}"/>
    <cellStyle name="Berechnung 2 20 2 6 2" xfId="11543" xr:uid="{00000000-0005-0000-0000-0000671A0000}"/>
    <cellStyle name="Berechnung 2 20 2 6 3" xfId="18073" xr:uid="{00000000-0005-0000-0000-0000681A0000}"/>
    <cellStyle name="Berechnung 2 20 2 6 4" xfId="24558" xr:uid="{00000000-0005-0000-0000-0000691A0000}"/>
    <cellStyle name="Berechnung 2 20 2 7" xfId="5202" xr:uid="{00000000-0005-0000-0000-00006A1A0000}"/>
    <cellStyle name="Berechnung 2 20 2 7 2" xfId="12126" xr:uid="{00000000-0005-0000-0000-00006B1A0000}"/>
    <cellStyle name="Berechnung 2 20 2 7 3" xfId="18656" xr:uid="{00000000-0005-0000-0000-00006C1A0000}"/>
    <cellStyle name="Berechnung 2 20 2 7 4" xfId="25141" xr:uid="{00000000-0005-0000-0000-00006D1A0000}"/>
    <cellStyle name="Berechnung 2 20 2 8" xfId="5660" xr:uid="{00000000-0005-0000-0000-00006E1A0000}"/>
    <cellStyle name="Berechnung 2 20 2 8 2" xfId="12584" xr:uid="{00000000-0005-0000-0000-00006F1A0000}"/>
    <cellStyle name="Berechnung 2 20 2 8 3" xfId="19114" xr:uid="{00000000-0005-0000-0000-0000701A0000}"/>
    <cellStyle name="Berechnung 2 20 2 8 4" xfId="25599" xr:uid="{00000000-0005-0000-0000-0000711A0000}"/>
    <cellStyle name="Berechnung 2 20 2 9" xfId="6342" xr:uid="{00000000-0005-0000-0000-0000721A0000}"/>
    <cellStyle name="Berechnung 2 20 2 9 2" xfId="13238" xr:uid="{00000000-0005-0000-0000-0000731A0000}"/>
    <cellStyle name="Berechnung 2 20 2 9 3" xfId="19768" xr:uid="{00000000-0005-0000-0000-0000741A0000}"/>
    <cellStyle name="Berechnung 2 20 2 9 4" xfId="26253" xr:uid="{00000000-0005-0000-0000-0000751A0000}"/>
    <cellStyle name="Berechnung 2 20 3" xfId="745" xr:uid="{00000000-0005-0000-0000-0000761A0000}"/>
    <cellStyle name="Berechnung 2 20 3 10" xfId="7757" xr:uid="{00000000-0005-0000-0000-0000771A0000}"/>
    <cellStyle name="Berechnung 2 20 3 10 2" xfId="14287" xr:uid="{00000000-0005-0000-0000-0000781A0000}"/>
    <cellStyle name="Berechnung 2 20 3 10 3" xfId="20772" xr:uid="{00000000-0005-0000-0000-0000791A0000}"/>
    <cellStyle name="Berechnung 2 20 3 11" xfId="13615" xr:uid="{00000000-0005-0000-0000-00007A1A0000}"/>
    <cellStyle name="Berechnung 2 20 3 2" xfId="1623" xr:uid="{00000000-0005-0000-0000-00007B1A0000}"/>
    <cellStyle name="Berechnung 2 20 3 2 2" xfId="8628" xr:uid="{00000000-0005-0000-0000-00007C1A0000}"/>
    <cellStyle name="Berechnung 2 20 3 2 3" xfId="15158" xr:uid="{00000000-0005-0000-0000-00007D1A0000}"/>
    <cellStyle name="Berechnung 2 20 3 2 4" xfId="21643" xr:uid="{00000000-0005-0000-0000-00007E1A0000}"/>
    <cellStyle name="Berechnung 2 20 3 3" xfId="2313" xr:uid="{00000000-0005-0000-0000-00007F1A0000}"/>
    <cellStyle name="Berechnung 2 20 3 3 2" xfId="9318" xr:uid="{00000000-0005-0000-0000-0000801A0000}"/>
    <cellStyle name="Berechnung 2 20 3 3 3" xfId="15848" xr:uid="{00000000-0005-0000-0000-0000811A0000}"/>
    <cellStyle name="Berechnung 2 20 3 3 4" xfId="22333" xr:uid="{00000000-0005-0000-0000-0000821A0000}"/>
    <cellStyle name="Berechnung 2 20 3 4" xfId="3003" xr:uid="{00000000-0005-0000-0000-0000831A0000}"/>
    <cellStyle name="Berechnung 2 20 3 4 2" xfId="10005" xr:uid="{00000000-0005-0000-0000-0000841A0000}"/>
    <cellStyle name="Berechnung 2 20 3 4 3" xfId="16535" xr:uid="{00000000-0005-0000-0000-0000851A0000}"/>
    <cellStyle name="Berechnung 2 20 3 4 4" xfId="23020" xr:uid="{00000000-0005-0000-0000-0000861A0000}"/>
    <cellStyle name="Berechnung 2 20 3 5" xfId="3693" xr:uid="{00000000-0005-0000-0000-0000871A0000}"/>
    <cellStyle name="Berechnung 2 20 3 5 2" xfId="10692" xr:uid="{00000000-0005-0000-0000-0000881A0000}"/>
    <cellStyle name="Berechnung 2 20 3 5 3" xfId="17222" xr:uid="{00000000-0005-0000-0000-0000891A0000}"/>
    <cellStyle name="Berechnung 2 20 3 5 4" xfId="23707" xr:uid="{00000000-0005-0000-0000-00008A1A0000}"/>
    <cellStyle name="Berechnung 2 20 3 6" xfId="4383" xr:uid="{00000000-0005-0000-0000-00008B1A0000}"/>
    <cellStyle name="Berechnung 2 20 3 6 2" xfId="11377" xr:uid="{00000000-0005-0000-0000-00008C1A0000}"/>
    <cellStyle name="Berechnung 2 20 3 6 3" xfId="17907" xr:uid="{00000000-0005-0000-0000-00008D1A0000}"/>
    <cellStyle name="Berechnung 2 20 3 6 4" xfId="24392" xr:uid="{00000000-0005-0000-0000-00008E1A0000}"/>
    <cellStyle name="Berechnung 2 20 3 7" xfId="5036" xr:uid="{00000000-0005-0000-0000-00008F1A0000}"/>
    <cellStyle name="Berechnung 2 20 3 7 2" xfId="11960" xr:uid="{00000000-0005-0000-0000-0000901A0000}"/>
    <cellStyle name="Berechnung 2 20 3 7 3" xfId="18490" xr:uid="{00000000-0005-0000-0000-0000911A0000}"/>
    <cellStyle name="Berechnung 2 20 3 7 4" xfId="24975" xr:uid="{00000000-0005-0000-0000-0000921A0000}"/>
    <cellStyle name="Berechnung 2 20 3 8" xfId="5494" xr:uid="{00000000-0005-0000-0000-0000931A0000}"/>
    <cellStyle name="Berechnung 2 20 3 8 2" xfId="12418" xr:uid="{00000000-0005-0000-0000-0000941A0000}"/>
    <cellStyle name="Berechnung 2 20 3 8 3" xfId="18948" xr:uid="{00000000-0005-0000-0000-0000951A0000}"/>
    <cellStyle name="Berechnung 2 20 3 8 4" xfId="25433" xr:uid="{00000000-0005-0000-0000-0000961A0000}"/>
    <cellStyle name="Berechnung 2 20 3 9" xfId="6176" xr:uid="{00000000-0005-0000-0000-0000971A0000}"/>
    <cellStyle name="Berechnung 2 20 3 9 2" xfId="13072" xr:uid="{00000000-0005-0000-0000-0000981A0000}"/>
    <cellStyle name="Berechnung 2 20 3 9 3" xfId="19602" xr:uid="{00000000-0005-0000-0000-0000991A0000}"/>
    <cellStyle name="Berechnung 2 20 3 9 4" xfId="26087" xr:uid="{00000000-0005-0000-0000-00009A1A0000}"/>
    <cellStyle name="Berechnung 2 20 4" xfId="1393" xr:uid="{00000000-0005-0000-0000-00009B1A0000}"/>
    <cellStyle name="Berechnung 2 20 4 2" xfId="8398" xr:uid="{00000000-0005-0000-0000-00009C1A0000}"/>
    <cellStyle name="Berechnung 2 20 4 3" xfId="14928" xr:uid="{00000000-0005-0000-0000-00009D1A0000}"/>
    <cellStyle name="Berechnung 2 20 4 4" xfId="21413" xr:uid="{00000000-0005-0000-0000-00009E1A0000}"/>
    <cellStyle name="Berechnung 2 20 5" xfId="2083" xr:uid="{00000000-0005-0000-0000-00009F1A0000}"/>
    <cellStyle name="Berechnung 2 20 5 2" xfId="9088" xr:uid="{00000000-0005-0000-0000-0000A01A0000}"/>
    <cellStyle name="Berechnung 2 20 5 3" xfId="15618" xr:uid="{00000000-0005-0000-0000-0000A11A0000}"/>
    <cellStyle name="Berechnung 2 20 5 4" xfId="22103" xr:uid="{00000000-0005-0000-0000-0000A21A0000}"/>
    <cellStyle name="Berechnung 2 20 6" xfId="2773" xr:uid="{00000000-0005-0000-0000-0000A31A0000}"/>
    <cellStyle name="Berechnung 2 20 6 2" xfId="9775" xr:uid="{00000000-0005-0000-0000-0000A41A0000}"/>
    <cellStyle name="Berechnung 2 20 6 3" xfId="16305" xr:uid="{00000000-0005-0000-0000-0000A51A0000}"/>
    <cellStyle name="Berechnung 2 20 6 4" xfId="22790" xr:uid="{00000000-0005-0000-0000-0000A61A0000}"/>
    <cellStyle name="Berechnung 2 20 7" xfId="3463" xr:uid="{00000000-0005-0000-0000-0000A71A0000}"/>
    <cellStyle name="Berechnung 2 20 7 2" xfId="10462" xr:uid="{00000000-0005-0000-0000-0000A81A0000}"/>
    <cellStyle name="Berechnung 2 20 7 3" xfId="16992" xr:uid="{00000000-0005-0000-0000-0000A91A0000}"/>
    <cellStyle name="Berechnung 2 20 7 4" xfId="23477" xr:uid="{00000000-0005-0000-0000-0000AA1A0000}"/>
    <cellStyle name="Berechnung 2 20 8" xfId="4153" xr:uid="{00000000-0005-0000-0000-0000AB1A0000}"/>
    <cellStyle name="Berechnung 2 20 8 2" xfId="11147" xr:uid="{00000000-0005-0000-0000-0000AC1A0000}"/>
    <cellStyle name="Berechnung 2 20 8 3" xfId="17677" xr:uid="{00000000-0005-0000-0000-0000AD1A0000}"/>
    <cellStyle name="Berechnung 2 20 8 4" xfId="24162" xr:uid="{00000000-0005-0000-0000-0000AE1A0000}"/>
    <cellStyle name="Berechnung 2 20 9" xfId="5264" xr:uid="{00000000-0005-0000-0000-0000AF1A0000}"/>
    <cellStyle name="Berechnung 2 20 9 2" xfId="12188" xr:uid="{00000000-0005-0000-0000-0000B01A0000}"/>
    <cellStyle name="Berechnung 2 20 9 3" xfId="18718" xr:uid="{00000000-0005-0000-0000-0000B11A0000}"/>
    <cellStyle name="Berechnung 2 20 9 4" xfId="25203" xr:uid="{00000000-0005-0000-0000-0000B21A0000}"/>
    <cellStyle name="Berechnung 2 21" xfId="847" xr:uid="{00000000-0005-0000-0000-0000B31A0000}"/>
    <cellStyle name="Berechnung 2 21 10" xfId="7859" xr:uid="{00000000-0005-0000-0000-0000B41A0000}"/>
    <cellStyle name="Berechnung 2 21 10 2" xfId="14389" xr:uid="{00000000-0005-0000-0000-0000B51A0000}"/>
    <cellStyle name="Berechnung 2 21 10 3" xfId="20874" xr:uid="{00000000-0005-0000-0000-0000B61A0000}"/>
    <cellStyle name="Berechnung 2 21 11" xfId="13717" xr:uid="{00000000-0005-0000-0000-0000B71A0000}"/>
    <cellStyle name="Berechnung 2 21 2" xfId="1725" xr:uid="{00000000-0005-0000-0000-0000B81A0000}"/>
    <cellStyle name="Berechnung 2 21 2 2" xfId="8730" xr:uid="{00000000-0005-0000-0000-0000B91A0000}"/>
    <cellStyle name="Berechnung 2 21 2 3" xfId="15260" xr:uid="{00000000-0005-0000-0000-0000BA1A0000}"/>
    <cellStyle name="Berechnung 2 21 2 4" xfId="21745" xr:uid="{00000000-0005-0000-0000-0000BB1A0000}"/>
    <cellStyle name="Berechnung 2 21 3" xfId="2415" xr:uid="{00000000-0005-0000-0000-0000BC1A0000}"/>
    <cellStyle name="Berechnung 2 21 3 2" xfId="9420" xr:uid="{00000000-0005-0000-0000-0000BD1A0000}"/>
    <cellStyle name="Berechnung 2 21 3 3" xfId="15950" xr:uid="{00000000-0005-0000-0000-0000BE1A0000}"/>
    <cellStyle name="Berechnung 2 21 3 4" xfId="22435" xr:uid="{00000000-0005-0000-0000-0000BF1A0000}"/>
    <cellStyle name="Berechnung 2 21 4" xfId="3105" xr:uid="{00000000-0005-0000-0000-0000C01A0000}"/>
    <cellStyle name="Berechnung 2 21 4 2" xfId="10107" xr:uid="{00000000-0005-0000-0000-0000C11A0000}"/>
    <cellStyle name="Berechnung 2 21 4 3" xfId="16637" xr:uid="{00000000-0005-0000-0000-0000C21A0000}"/>
    <cellStyle name="Berechnung 2 21 4 4" xfId="23122" xr:uid="{00000000-0005-0000-0000-0000C31A0000}"/>
    <cellStyle name="Berechnung 2 21 5" xfId="3795" xr:uid="{00000000-0005-0000-0000-0000C41A0000}"/>
    <cellStyle name="Berechnung 2 21 5 2" xfId="10794" xr:uid="{00000000-0005-0000-0000-0000C51A0000}"/>
    <cellStyle name="Berechnung 2 21 5 3" xfId="17324" xr:uid="{00000000-0005-0000-0000-0000C61A0000}"/>
    <cellStyle name="Berechnung 2 21 5 4" xfId="23809" xr:uid="{00000000-0005-0000-0000-0000C71A0000}"/>
    <cellStyle name="Berechnung 2 21 6" xfId="4485" xr:uid="{00000000-0005-0000-0000-0000C81A0000}"/>
    <cellStyle name="Berechnung 2 21 6 2" xfId="11479" xr:uid="{00000000-0005-0000-0000-0000C91A0000}"/>
    <cellStyle name="Berechnung 2 21 6 3" xfId="18009" xr:uid="{00000000-0005-0000-0000-0000CA1A0000}"/>
    <cellStyle name="Berechnung 2 21 6 4" xfId="24494" xr:uid="{00000000-0005-0000-0000-0000CB1A0000}"/>
    <cellStyle name="Berechnung 2 21 7" xfId="5138" xr:uid="{00000000-0005-0000-0000-0000CC1A0000}"/>
    <cellStyle name="Berechnung 2 21 7 2" xfId="12062" xr:uid="{00000000-0005-0000-0000-0000CD1A0000}"/>
    <cellStyle name="Berechnung 2 21 7 3" xfId="18592" xr:uid="{00000000-0005-0000-0000-0000CE1A0000}"/>
    <cellStyle name="Berechnung 2 21 7 4" xfId="25077" xr:uid="{00000000-0005-0000-0000-0000CF1A0000}"/>
    <cellStyle name="Berechnung 2 21 8" xfId="5596" xr:uid="{00000000-0005-0000-0000-0000D01A0000}"/>
    <cellStyle name="Berechnung 2 21 8 2" xfId="12520" xr:uid="{00000000-0005-0000-0000-0000D11A0000}"/>
    <cellStyle name="Berechnung 2 21 8 3" xfId="19050" xr:uid="{00000000-0005-0000-0000-0000D21A0000}"/>
    <cellStyle name="Berechnung 2 21 8 4" xfId="25535" xr:uid="{00000000-0005-0000-0000-0000D31A0000}"/>
    <cellStyle name="Berechnung 2 21 9" xfId="6278" xr:uid="{00000000-0005-0000-0000-0000D41A0000}"/>
    <cellStyle name="Berechnung 2 21 9 2" xfId="13174" xr:uid="{00000000-0005-0000-0000-0000D51A0000}"/>
    <cellStyle name="Berechnung 2 21 9 3" xfId="19704" xr:uid="{00000000-0005-0000-0000-0000D61A0000}"/>
    <cellStyle name="Berechnung 2 21 9 4" xfId="26189" xr:uid="{00000000-0005-0000-0000-0000D71A0000}"/>
    <cellStyle name="Berechnung 2 22" xfId="105" xr:uid="{00000000-0005-0000-0000-0000D81A0000}"/>
    <cellStyle name="Berechnung 2 22 2" xfId="7035" xr:uid="{00000000-0005-0000-0000-0000D91A0000}"/>
    <cellStyle name="Berechnung 2 22 3" xfId="6442" xr:uid="{00000000-0005-0000-0000-0000DA1A0000}"/>
    <cellStyle name="Berechnung 2 22 4" xfId="20197" xr:uid="{00000000-0005-0000-0000-0000DB1A0000}"/>
    <cellStyle name="Berechnung 2 23" xfId="970" xr:uid="{00000000-0005-0000-0000-0000DC1A0000}"/>
    <cellStyle name="Berechnung 2 23 2" xfId="7982" xr:uid="{00000000-0005-0000-0000-0000DD1A0000}"/>
    <cellStyle name="Berechnung 2 23 3" xfId="14512" xr:uid="{00000000-0005-0000-0000-0000DE1A0000}"/>
    <cellStyle name="Berechnung 2 23 4" xfId="20997" xr:uid="{00000000-0005-0000-0000-0000DF1A0000}"/>
    <cellStyle name="Berechnung 2 24" xfId="1252" xr:uid="{00000000-0005-0000-0000-0000E01A0000}"/>
    <cellStyle name="Berechnung 2 24 2" xfId="8257" xr:uid="{00000000-0005-0000-0000-0000E11A0000}"/>
    <cellStyle name="Berechnung 2 24 3" xfId="14787" xr:uid="{00000000-0005-0000-0000-0000E21A0000}"/>
    <cellStyle name="Berechnung 2 24 4" xfId="21272" xr:uid="{00000000-0005-0000-0000-0000E31A0000}"/>
    <cellStyle name="Berechnung 2 25" xfId="1942" xr:uid="{00000000-0005-0000-0000-0000E41A0000}"/>
    <cellStyle name="Berechnung 2 25 2" xfId="8947" xr:uid="{00000000-0005-0000-0000-0000E51A0000}"/>
    <cellStyle name="Berechnung 2 25 3" xfId="15477" xr:uid="{00000000-0005-0000-0000-0000E61A0000}"/>
    <cellStyle name="Berechnung 2 25 4" xfId="21962" xr:uid="{00000000-0005-0000-0000-0000E71A0000}"/>
    <cellStyle name="Berechnung 2 26" xfId="2632" xr:uid="{00000000-0005-0000-0000-0000E81A0000}"/>
    <cellStyle name="Berechnung 2 26 2" xfId="9634" xr:uid="{00000000-0005-0000-0000-0000E91A0000}"/>
    <cellStyle name="Berechnung 2 26 3" xfId="16164" xr:uid="{00000000-0005-0000-0000-0000EA1A0000}"/>
    <cellStyle name="Berechnung 2 26 4" xfId="22649" xr:uid="{00000000-0005-0000-0000-0000EB1A0000}"/>
    <cellStyle name="Berechnung 2 27" xfId="3322" xr:uid="{00000000-0005-0000-0000-0000EC1A0000}"/>
    <cellStyle name="Berechnung 2 27 2" xfId="10321" xr:uid="{00000000-0005-0000-0000-0000ED1A0000}"/>
    <cellStyle name="Berechnung 2 27 3" xfId="16851" xr:uid="{00000000-0005-0000-0000-0000EE1A0000}"/>
    <cellStyle name="Berechnung 2 27 4" xfId="23336" xr:uid="{00000000-0005-0000-0000-0000EF1A0000}"/>
    <cellStyle name="Berechnung 2 28" xfId="4013" xr:uid="{00000000-0005-0000-0000-0000F01A0000}"/>
    <cellStyle name="Berechnung 2 28 2" xfId="11007" xr:uid="{00000000-0005-0000-0000-0000F11A0000}"/>
    <cellStyle name="Berechnung 2 28 3" xfId="17537" xr:uid="{00000000-0005-0000-0000-0000F21A0000}"/>
    <cellStyle name="Berechnung 2 28 4" xfId="24022" xr:uid="{00000000-0005-0000-0000-0000F31A0000}"/>
    <cellStyle name="Berechnung 2 29" xfId="4696" xr:uid="{00000000-0005-0000-0000-0000F41A0000}"/>
    <cellStyle name="Berechnung 2 29 2" xfId="11677" xr:uid="{00000000-0005-0000-0000-0000F51A0000}"/>
    <cellStyle name="Berechnung 2 29 3" xfId="18207" xr:uid="{00000000-0005-0000-0000-0000F61A0000}"/>
    <cellStyle name="Berechnung 2 29 4" xfId="24692" xr:uid="{00000000-0005-0000-0000-0000F71A0000}"/>
    <cellStyle name="Berechnung 2 3" xfId="287" xr:uid="{00000000-0005-0000-0000-0000F81A0000}"/>
    <cellStyle name="Berechnung 2 3 10" xfId="4761" xr:uid="{00000000-0005-0000-0000-0000F91A0000}"/>
    <cellStyle name="Berechnung 2 3 10 2" xfId="11725" xr:uid="{00000000-0005-0000-0000-0000FA1A0000}"/>
    <cellStyle name="Berechnung 2 3 10 3" xfId="18255" xr:uid="{00000000-0005-0000-0000-0000FB1A0000}"/>
    <cellStyle name="Berechnung 2 3 10 4" xfId="24740" xr:uid="{00000000-0005-0000-0000-0000FC1A0000}"/>
    <cellStyle name="Berechnung 2 3 11" xfId="5720" xr:uid="{00000000-0005-0000-0000-0000FD1A0000}"/>
    <cellStyle name="Berechnung 2 3 11 2" xfId="12644" xr:uid="{00000000-0005-0000-0000-0000FE1A0000}"/>
    <cellStyle name="Berechnung 2 3 11 3" xfId="19174" xr:uid="{00000000-0005-0000-0000-0000FF1A0000}"/>
    <cellStyle name="Berechnung 2 3 11 4" xfId="25659" xr:uid="{00000000-0005-0000-0000-0000001B0000}"/>
    <cellStyle name="Berechnung 2 3 12" xfId="7339" xr:uid="{00000000-0005-0000-0000-0000011B0000}"/>
    <cellStyle name="Berechnung 2 3 12 2" xfId="13869" xr:uid="{00000000-0005-0000-0000-0000021B0000}"/>
    <cellStyle name="Berechnung 2 3 12 3" xfId="20356" xr:uid="{00000000-0005-0000-0000-0000031B0000}"/>
    <cellStyle name="Berechnung 2 3 13" xfId="7297" xr:uid="{00000000-0005-0000-0000-0000041B0000}"/>
    <cellStyle name="Berechnung 2 3 2" xfId="462" xr:uid="{00000000-0005-0000-0000-0000051B0000}"/>
    <cellStyle name="Berechnung 2 3 2 10" xfId="5893" xr:uid="{00000000-0005-0000-0000-0000061B0000}"/>
    <cellStyle name="Berechnung 2 3 2 10 2" xfId="12789" xr:uid="{00000000-0005-0000-0000-0000071B0000}"/>
    <cellStyle name="Berechnung 2 3 2 10 3" xfId="19319" xr:uid="{00000000-0005-0000-0000-0000081B0000}"/>
    <cellStyle name="Berechnung 2 3 2 10 4" xfId="25804" xr:uid="{00000000-0005-0000-0000-0000091B0000}"/>
    <cellStyle name="Berechnung 2 3 2 11" xfId="6520" xr:uid="{00000000-0005-0000-0000-00000A1B0000}"/>
    <cellStyle name="Berechnung 2 3 2 11 2" xfId="13334" xr:uid="{00000000-0005-0000-0000-00000B1B0000}"/>
    <cellStyle name="Berechnung 2 3 2 11 3" xfId="19864" xr:uid="{00000000-0005-0000-0000-00000C1B0000}"/>
    <cellStyle name="Berechnung 2 3 2 11 4" xfId="26349" xr:uid="{00000000-0005-0000-0000-00000D1B0000}"/>
    <cellStyle name="Berechnung 2 3 2 12" xfId="7474" xr:uid="{00000000-0005-0000-0000-00000E1B0000}"/>
    <cellStyle name="Berechnung 2 3 2 12 2" xfId="14004" xr:uid="{00000000-0005-0000-0000-00000F1B0000}"/>
    <cellStyle name="Berechnung 2 3 2 12 3" xfId="20489" xr:uid="{00000000-0005-0000-0000-0000101B0000}"/>
    <cellStyle name="Berechnung 2 3 2 13" xfId="6968" xr:uid="{00000000-0005-0000-0000-0000111B0000}"/>
    <cellStyle name="Berechnung 2 3 2 14" xfId="7246" xr:uid="{00000000-0005-0000-0000-0000121B0000}"/>
    <cellStyle name="Berechnung 2 3 2 2" xfId="898" xr:uid="{00000000-0005-0000-0000-0000131B0000}"/>
    <cellStyle name="Berechnung 2 3 2 2 10" xfId="7910" xr:uid="{00000000-0005-0000-0000-0000141B0000}"/>
    <cellStyle name="Berechnung 2 3 2 2 10 2" xfId="14440" xr:uid="{00000000-0005-0000-0000-0000151B0000}"/>
    <cellStyle name="Berechnung 2 3 2 2 10 3" xfId="20925" xr:uid="{00000000-0005-0000-0000-0000161B0000}"/>
    <cellStyle name="Berechnung 2 3 2 2 11" xfId="13768" xr:uid="{00000000-0005-0000-0000-0000171B0000}"/>
    <cellStyle name="Berechnung 2 3 2 2 2" xfId="1776" xr:uid="{00000000-0005-0000-0000-0000181B0000}"/>
    <cellStyle name="Berechnung 2 3 2 2 2 2" xfId="8781" xr:uid="{00000000-0005-0000-0000-0000191B0000}"/>
    <cellStyle name="Berechnung 2 3 2 2 2 3" xfId="15311" xr:uid="{00000000-0005-0000-0000-00001A1B0000}"/>
    <cellStyle name="Berechnung 2 3 2 2 2 4" xfId="21796" xr:uid="{00000000-0005-0000-0000-00001B1B0000}"/>
    <cellStyle name="Berechnung 2 3 2 2 3" xfId="2466" xr:uid="{00000000-0005-0000-0000-00001C1B0000}"/>
    <cellStyle name="Berechnung 2 3 2 2 3 2" xfId="9471" xr:uid="{00000000-0005-0000-0000-00001D1B0000}"/>
    <cellStyle name="Berechnung 2 3 2 2 3 3" xfId="16001" xr:uid="{00000000-0005-0000-0000-00001E1B0000}"/>
    <cellStyle name="Berechnung 2 3 2 2 3 4" xfId="22486" xr:uid="{00000000-0005-0000-0000-00001F1B0000}"/>
    <cellStyle name="Berechnung 2 3 2 2 4" xfId="3156" xr:uid="{00000000-0005-0000-0000-0000201B0000}"/>
    <cellStyle name="Berechnung 2 3 2 2 4 2" xfId="10158" xr:uid="{00000000-0005-0000-0000-0000211B0000}"/>
    <cellStyle name="Berechnung 2 3 2 2 4 3" xfId="16688" xr:uid="{00000000-0005-0000-0000-0000221B0000}"/>
    <cellStyle name="Berechnung 2 3 2 2 4 4" xfId="23173" xr:uid="{00000000-0005-0000-0000-0000231B0000}"/>
    <cellStyle name="Berechnung 2 3 2 2 5" xfId="3846" xr:uid="{00000000-0005-0000-0000-0000241B0000}"/>
    <cellStyle name="Berechnung 2 3 2 2 5 2" xfId="10845" xr:uid="{00000000-0005-0000-0000-0000251B0000}"/>
    <cellStyle name="Berechnung 2 3 2 2 5 3" xfId="17375" xr:uid="{00000000-0005-0000-0000-0000261B0000}"/>
    <cellStyle name="Berechnung 2 3 2 2 5 4" xfId="23860" xr:uid="{00000000-0005-0000-0000-0000271B0000}"/>
    <cellStyle name="Berechnung 2 3 2 2 6" xfId="4536" xr:uid="{00000000-0005-0000-0000-0000281B0000}"/>
    <cellStyle name="Berechnung 2 3 2 2 6 2" xfId="11530" xr:uid="{00000000-0005-0000-0000-0000291B0000}"/>
    <cellStyle name="Berechnung 2 3 2 2 6 3" xfId="18060" xr:uid="{00000000-0005-0000-0000-00002A1B0000}"/>
    <cellStyle name="Berechnung 2 3 2 2 6 4" xfId="24545" xr:uid="{00000000-0005-0000-0000-00002B1B0000}"/>
    <cellStyle name="Berechnung 2 3 2 2 7" xfId="5189" xr:uid="{00000000-0005-0000-0000-00002C1B0000}"/>
    <cellStyle name="Berechnung 2 3 2 2 7 2" xfId="12113" xr:uid="{00000000-0005-0000-0000-00002D1B0000}"/>
    <cellStyle name="Berechnung 2 3 2 2 7 3" xfId="18643" xr:uid="{00000000-0005-0000-0000-00002E1B0000}"/>
    <cellStyle name="Berechnung 2 3 2 2 7 4" xfId="25128" xr:uid="{00000000-0005-0000-0000-00002F1B0000}"/>
    <cellStyle name="Berechnung 2 3 2 2 8" xfId="5647" xr:uid="{00000000-0005-0000-0000-0000301B0000}"/>
    <cellStyle name="Berechnung 2 3 2 2 8 2" xfId="12571" xr:uid="{00000000-0005-0000-0000-0000311B0000}"/>
    <cellStyle name="Berechnung 2 3 2 2 8 3" xfId="19101" xr:uid="{00000000-0005-0000-0000-0000321B0000}"/>
    <cellStyle name="Berechnung 2 3 2 2 8 4" xfId="25586" xr:uid="{00000000-0005-0000-0000-0000331B0000}"/>
    <cellStyle name="Berechnung 2 3 2 2 9" xfId="6329" xr:uid="{00000000-0005-0000-0000-0000341B0000}"/>
    <cellStyle name="Berechnung 2 3 2 2 9 2" xfId="13225" xr:uid="{00000000-0005-0000-0000-0000351B0000}"/>
    <cellStyle name="Berechnung 2 3 2 2 9 3" xfId="19755" xr:uid="{00000000-0005-0000-0000-0000361B0000}"/>
    <cellStyle name="Berechnung 2 3 2 2 9 4" xfId="26240" xr:uid="{00000000-0005-0000-0000-0000371B0000}"/>
    <cellStyle name="Berechnung 2 3 2 3" xfId="697" xr:uid="{00000000-0005-0000-0000-0000381B0000}"/>
    <cellStyle name="Berechnung 2 3 2 3 10" xfId="7709" xr:uid="{00000000-0005-0000-0000-0000391B0000}"/>
    <cellStyle name="Berechnung 2 3 2 3 10 2" xfId="14239" xr:uid="{00000000-0005-0000-0000-00003A1B0000}"/>
    <cellStyle name="Berechnung 2 3 2 3 10 3" xfId="20724" xr:uid="{00000000-0005-0000-0000-00003B1B0000}"/>
    <cellStyle name="Berechnung 2 3 2 3 11" xfId="13567" xr:uid="{00000000-0005-0000-0000-00003C1B0000}"/>
    <cellStyle name="Berechnung 2 3 2 3 2" xfId="1575" xr:uid="{00000000-0005-0000-0000-00003D1B0000}"/>
    <cellStyle name="Berechnung 2 3 2 3 2 2" xfId="8580" xr:uid="{00000000-0005-0000-0000-00003E1B0000}"/>
    <cellStyle name="Berechnung 2 3 2 3 2 3" xfId="15110" xr:uid="{00000000-0005-0000-0000-00003F1B0000}"/>
    <cellStyle name="Berechnung 2 3 2 3 2 4" xfId="21595" xr:uid="{00000000-0005-0000-0000-0000401B0000}"/>
    <cellStyle name="Berechnung 2 3 2 3 3" xfId="2265" xr:uid="{00000000-0005-0000-0000-0000411B0000}"/>
    <cellStyle name="Berechnung 2 3 2 3 3 2" xfId="9270" xr:uid="{00000000-0005-0000-0000-0000421B0000}"/>
    <cellStyle name="Berechnung 2 3 2 3 3 3" xfId="15800" xr:uid="{00000000-0005-0000-0000-0000431B0000}"/>
    <cellStyle name="Berechnung 2 3 2 3 3 4" xfId="22285" xr:uid="{00000000-0005-0000-0000-0000441B0000}"/>
    <cellStyle name="Berechnung 2 3 2 3 4" xfId="2955" xr:uid="{00000000-0005-0000-0000-0000451B0000}"/>
    <cellStyle name="Berechnung 2 3 2 3 4 2" xfId="9957" xr:uid="{00000000-0005-0000-0000-0000461B0000}"/>
    <cellStyle name="Berechnung 2 3 2 3 4 3" xfId="16487" xr:uid="{00000000-0005-0000-0000-0000471B0000}"/>
    <cellStyle name="Berechnung 2 3 2 3 4 4" xfId="22972" xr:uid="{00000000-0005-0000-0000-0000481B0000}"/>
    <cellStyle name="Berechnung 2 3 2 3 5" xfId="3645" xr:uid="{00000000-0005-0000-0000-0000491B0000}"/>
    <cellStyle name="Berechnung 2 3 2 3 5 2" xfId="10644" xr:uid="{00000000-0005-0000-0000-00004A1B0000}"/>
    <cellStyle name="Berechnung 2 3 2 3 5 3" xfId="17174" xr:uid="{00000000-0005-0000-0000-00004B1B0000}"/>
    <cellStyle name="Berechnung 2 3 2 3 5 4" xfId="23659" xr:uid="{00000000-0005-0000-0000-00004C1B0000}"/>
    <cellStyle name="Berechnung 2 3 2 3 6" xfId="4335" xr:uid="{00000000-0005-0000-0000-00004D1B0000}"/>
    <cellStyle name="Berechnung 2 3 2 3 6 2" xfId="11329" xr:uid="{00000000-0005-0000-0000-00004E1B0000}"/>
    <cellStyle name="Berechnung 2 3 2 3 6 3" xfId="17859" xr:uid="{00000000-0005-0000-0000-00004F1B0000}"/>
    <cellStyle name="Berechnung 2 3 2 3 6 4" xfId="24344" xr:uid="{00000000-0005-0000-0000-0000501B0000}"/>
    <cellStyle name="Berechnung 2 3 2 3 7" xfId="4988" xr:uid="{00000000-0005-0000-0000-0000511B0000}"/>
    <cellStyle name="Berechnung 2 3 2 3 7 2" xfId="11912" xr:uid="{00000000-0005-0000-0000-0000521B0000}"/>
    <cellStyle name="Berechnung 2 3 2 3 7 3" xfId="18442" xr:uid="{00000000-0005-0000-0000-0000531B0000}"/>
    <cellStyle name="Berechnung 2 3 2 3 7 4" xfId="24927" xr:uid="{00000000-0005-0000-0000-0000541B0000}"/>
    <cellStyle name="Berechnung 2 3 2 3 8" xfId="5446" xr:uid="{00000000-0005-0000-0000-0000551B0000}"/>
    <cellStyle name="Berechnung 2 3 2 3 8 2" xfId="12370" xr:uid="{00000000-0005-0000-0000-0000561B0000}"/>
    <cellStyle name="Berechnung 2 3 2 3 8 3" xfId="18900" xr:uid="{00000000-0005-0000-0000-0000571B0000}"/>
    <cellStyle name="Berechnung 2 3 2 3 8 4" xfId="25385" xr:uid="{00000000-0005-0000-0000-0000581B0000}"/>
    <cellStyle name="Berechnung 2 3 2 3 9" xfId="6128" xr:uid="{00000000-0005-0000-0000-0000591B0000}"/>
    <cellStyle name="Berechnung 2 3 2 3 9 2" xfId="13024" xr:uid="{00000000-0005-0000-0000-00005A1B0000}"/>
    <cellStyle name="Berechnung 2 3 2 3 9 3" xfId="19554" xr:uid="{00000000-0005-0000-0000-00005B1B0000}"/>
    <cellStyle name="Berechnung 2 3 2 3 9 4" xfId="26039" xr:uid="{00000000-0005-0000-0000-00005C1B0000}"/>
    <cellStyle name="Berechnung 2 3 2 4" xfId="1340" xr:uid="{00000000-0005-0000-0000-00005D1B0000}"/>
    <cellStyle name="Berechnung 2 3 2 4 2" xfId="8345" xr:uid="{00000000-0005-0000-0000-00005E1B0000}"/>
    <cellStyle name="Berechnung 2 3 2 4 3" xfId="14875" xr:uid="{00000000-0005-0000-0000-00005F1B0000}"/>
    <cellStyle name="Berechnung 2 3 2 4 4" xfId="21360" xr:uid="{00000000-0005-0000-0000-0000601B0000}"/>
    <cellStyle name="Berechnung 2 3 2 5" xfId="2030" xr:uid="{00000000-0005-0000-0000-0000611B0000}"/>
    <cellStyle name="Berechnung 2 3 2 5 2" xfId="9035" xr:uid="{00000000-0005-0000-0000-0000621B0000}"/>
    <cellStyle name="Berechnung 2 3 2 5 3" xfId="15565" xr:uid="{00000000-0005-0000-0000-0000631B0000}"/>
    <cellStyle name="Berechnung 2 3 2 5 4" xfId="22050" xr:uid="{00000000-0005-0000-0000-0000641B0000}"/>
    <cellStyle name="Berechnung 2 3 2 6" xfId="2720" xr:uid="{00000000-0005-0000-0000-0000651B0000}"/>
    <cellStyle name="Berechnung 2 3 2 6 2" xfId="9722" xr:uid="{00000000-0005-0000-0000-0000661B0000}"/>
    <cellStyle name="Berechnung 2 3 2 6 3" xfId="16252" xr:uid="{00000000-0005-0000-0000-0000671B0000}"/>
    <cellStyle name="Berechnung 2 3 2 6 4" xfId="22737" xr:uid="{00000000-0005-0000-0000-0000681B0000}"/>
    <cellStyle name="Berechnung 2 3 2 7" xfId="3410" xr:uid="{00000000-0005-0000-0000-0000691B0000}"/>
    <cellStyle name="Berechnung 2 3 2 7 2" xfId="10409" xr:uid="{00000000-0005-0000-0000-00006A1B0000}"/>
    <cellStyle name="Berechnung 2 3 2 7 3" xfId="16939" xr:uid="{00000000-0005-0000-0000-00006B1B0000}"/>
    <cellStyle name="Berechnung 2 3 2 7 4" xfId="23424" xr:uid="{00000000-0005-0000-0000-00006C1B0000}"/>
    <cellStyle name="Berechnung 2 3 2 8" xfId="4100" xr:uid="{00000000-0005-0000-0000-00006D1B0000}"/>
    <cellStyle name="Berechnung 2 3 2 8 2" xfId="11094" xr:uid="{00000000-0005-0000-0000-00006E1B0000}"/>
    <cellStyle name="Berechnung 2 3 2 8 3" xfId="17624" xr:uid="{00000000-0005-0000-0000-00006F1B0000}"/>
    <cellStyle name="Berechnung 2 3 2 8 4" xfId="24109" xr:uid="{00000000-0005-0000-0000-0000701B0000}"/>
    <cellStyle name="Berechnung 2 3 2 9" xfId="968" xr:uid="{00000000-0005-0000-0000-0000711B0000}"/>
    <cellStyle name="Berechnung 2 3 2 9 2" xfId="7980" xr:uid="{00000000-0005-0000-0000-0000721B0000}"/>
    <cellStyle name="Berechnung 2 3 2 9 3" xfId="14510" xr:uid="{00000000-0005-0000-0000-0000731B0000}"/>
    <cellStyle name="Berechnung 2 3 2 9 4" xfId="20995" xr:uid="{00000000-0005-0000-0000-0000741B0000}"/>
    <cellStyle name="Berechnung 2 3 3" xfId="526" xr:uid="{00000000-0005-0000-0000-0000751B0000}"/>
    <cellStyle name="Berechnung 2 3 3 10" xfId="5957" xr:uid="{00000000-0005-0000-0000-0000761B0000}"/>
    <cellStyle name="Berechnung 2 3 3 10 2" xfId="12853" xr:uid="{00000000-0005-0000-0000-0000771B0000}"/>
    <cellStyle name="Berechnung 2 3 3 10 3" xfId="19383" xr:uid="{00000000-0005-0000-0000-0000781B0000}"/>
    <cellStyle name="Berechnung 2 3 3 10 4" xfId="25868" xr:uid="{00000000-0005-0000-0000-0000791B0000}"/>
    <cellStyle name="Berechnung 2 3 3 11" xfId="5768" xr:uid="{00000000-0005-0000-0000-00007A1B0000}"/>
    <cellStyle name="Berechnung 2 3 3 11 2" xfId="12688" xr:uid="{00000000-0005-0000-0000-00007B1B0000}"/>
    <cellStyle name="Berechnung 2 3 3 11 3" xfId="19218" xr:uid="{00000000-0005-0000-0000-00007C1B0000}"/>
    <cellStyle name="Berechnung 2 3 3 11 4" xfId="25703" xr:uid="{00000000-0005-0000-0000-00007D1B0000}"/>
    <cellStyle name="Berechnung 2 3 3 12" xfId="7538" xr:uid="{00000000-0005-0000-0000-00007E1B0000}"/>
    <cellStyle name="Berechnung 2 3 3 12 2" xfId="14068" xr:uid="{00000000-0005-0000-0000-00007F1B0000}"/>
    <cellStyle name="Berechnung 2 3 3 12 3" xfId="20553" xr:uid="{00000000-0005-0000-0000-0000801B0000}"/>
    <cellStyle name="Berechnung 2 3 3 13" xfId="6660" xr:uid="{00000000-0005-0000-0000-0000811B0000}"/>
    <cellStyle name="Berechnung 2 3 3 14" xfId="7263" xr:uid="{00000000-0005-0000-0000-0000821B0000}"/>
    <cellStyle name="Berechnung 2 3 3 2" xfId="922" xr:uid="{00000000-0005-0000-0000-0000831B0000}"/>
    <cellStyle name="Berechnung 2 3 3 2 10" xfId="7934" xr:uid="{00000000-0005-0000-0000-0000841B0000}"/>
    <cellStyle name="Berechnung 2 3 3 2 10 2" xfId="14464" xr:uid="{00000000-0005-0000-0000-0000851B0000}"/>
    <cellStyle name="Berechnung 2 3 3 2 10 3" xfId="20949" xr:uid="{00000000-0005-0000-0000-0000861B0000}"/>
    <cellStyle name="Berechnung 2 3 3 2 11" xfId="13792" xr:uid="{00000000-0005-0000-0000-0000871B0000}"/>
    <cellStyle name="Berechnung 2 3 3 2 2" xfId="1800" xr:uid="{00000000-0005-0000-0000-0000881B0000}"/>
    <cellStyle name="Berechnung 2 3 3 2 2 2" xfId="8805" xr:uid="{00000000-0005-0000-0000-0000891B0000}"/>
    <cellStyle name="Berechnung 2 3 3 2 2 3" xfId="15335" xr:uid="{00000000-0005-0000-0000-00008A1B0000}"/>
    <cellStyle name="Berechnung 2 3 3 2 2 4" xfId="21820" xr:uid="{00000000-0005-0000-0000-00008B1B0000}"/>
    <cellStyle name="Berechnung 2 3 3 2 3" xfId="2490" xr:uid="{00000000-0005-0000-0000-00008C1B0000}"/>
    <cellStyle name="Berechnung 2 3 3 2 3 2" xfId="9495" xr:uid="{00000000-0005-0000-0000-00008D1B0000}"/>
    <cellStyle name="Berechnung 2 3 3 2 3 3" xfId="16025" xr:uid="{00000000-0005-0000-0000-00008E1B0000}"/>
    <cellStyle name="Berechnung 2 3 3 2 3 4" xfId="22510" xr:uid="{00000000-0005-0000-0000-00008F1B0000}"/>
    <cellStyle name="Berechnung 2 3 3 2 4" xfId="3180" xr:uid="{00000000-0005-0000-0000-0000901B0000}"/>
    <cellStyle name="Berechnung 2 3 3 2 4 2" xfId="10182" xr:uid="{00000000-0005-0000-0000-0000911B0000}"/>
    <cellStyle name="Berechnung 2 3 3 2 4 3" xfId="16712" xr:uid="{00000000-0005-0000-0000-0000921B0000}"/>
    <cellStyle name="Berechnung 2 3 3 2 4 4" xfId="23197" xr:uid="{00000000-0005-0000-0000-0000931B0000}"/>
    <cellStyle name="Berechnung 2 3 3 2 5" xfId="3870" xr:uid="{00000000-0005-0000-0000-0000941B0000}"/>
    <cellStyle name="Berechnung 2 3 3 2 5 2" xfId="10869" xr:uid="{00000000-0005-0000-0000-0000951B0000}"/>
    <cellStyle name="Berechnung 2 3 3 2 5 3" xfId="17399" xr:uid="{00000000-0005-0000-0000-0000961B0000}"/>
    <cellStyle name="Berechnung 2 3 3 2 5 4" xfId="23884" xr:uid="{00000000-0005-0000-0000-0000971B0000}"/>
    <cellStyle name="Berechnung 2 3 3 2 6" xfId="4560" xr:uid="{00000000-0005-0000-0000-0000981B0000}"/>
    <cellStyle name="Berechnung 2 3 3 2 6 2" xfId="11554" xr:uid="{00000000-0005-0000-0000-0000991B0000}"/>
    <cellStyle name="Berechnung 2 3 3 2 6 3" xfId="18084" xr:uid="{00000000-0005-0000-0000-00009A1B0000}"/>
    <cellStyle name="Berechnung 2 3 3 2 6 4" xfId="24569" xr:uid="{00000000-0005-0000-0000-00009B1B0000}"/>
    <cellStyle name="Berechnung 2 3 3 2 7" xfId="5213" xr:uid="{00000000-0005-0000-0000-00009C1B0000}"/>
    <cellStyle name="Berechnung 2 3 3 2 7 2" xfId="12137" xr:uid="{00000000-0005-0000-0000-00009D1B0000}"/>
    <cellStyle name="Berechnung 2 3 3 2 7 3" xfId="18667" xr:uid="{00000000-0005-0000-0000-00009E1B0000}"/>
    <cellStyle name="Berechnung 2 3 3 2 7 4" xfId="25152" xr:uid="{00000000-0005-0000-0000-00009F1B0000}"/>
    <cellStyle name="Berechnung 2 3 3 2 8" xfId="5671" xr:uid="{00000000-0005-0000-0000-0000A01B0000}"/>
    <cellStyle name="Berechnung 2 3 3 2 8 2" xfId="12595" xr:uid="{00000000-0005-0000-0000-0000A11B0000}"/>
    <cellStyle name="Berechnung 2 3 3 2 8 3" xfId="19125" xr:uid="{00000000-0005-0000-0000-0000A21B0000}"/>
    <cellStyle name="Berechnung 2 3 3 2 8 4" xfId="25610" xr:uid="{00000000-0005-0000-0000-0000A31B0000}"/>
    <cellStyle name="Berechnung 2 3 3 2 9" xfId="6353" xr:uid="{00000000-0005-0000-0000-0000A41B0000}"/>
    <cellStyle name="Berechnung 2 3 3 2 9 2" xfId="13249" xr:uid="{00000000-0005-0000-0000-0000A51B0000}"/>
    <cellStyle name="Berechnung 2 3 3 2 9 3" xfId="19779" xr:uid="{00000000-0005-0000-0000-0000A61B0000}"/>
    <cellStyle name="Berechnung 2 3 3 2 9 4" xfId="26264" xr:uid="{00000000-0005-0000-0000-0000A71B0000}"/>
    <cellStyle name="Berechnung 2 3 3 3" xfId="756" xr:uid="{00000000-0005-0000-0000-0000A81B0000}"/>
    <cellStyle name="Berechnung 2 3 3 3 10" xfId="7768" xr:uid="{00000000-0005-0000-0000-0000A91B0000}"/>
    <cellStyle name="Berechnung 2 3 3 3 10 2" xfId="14298" xr:uid="{00000000-0005-0000-0000-0000AA1B0000}"/>
    <cellStyle name="Berechnung 2 3 3 3 10 3" xfId="20783" xr:uid="{00000000-0005-0000-0000-0000AB1B0000}"/>
    <cellStyle name="Berechnung 2 3 3 3 11" xfId="13626" xr:uid="{00000000-0005-0000-0000-0000AC1B0000}"/>
    <cellStyle name="Berechnung 2 3 3 3 2" xfId="1634" xr:uid="{00000000-0005-0000-0000-0000AD1B0000}"/>
    <cellStyle name="Berechnung 2 3 3 3 2 2" xfId="8639" xr:uid="{00000000-0005-0000-0000-0000AE1B0000}"/>
    <cellStyle name="Berechnung 2 3 3 3 2 3" xfId="15169" xr:uid="{00000000-0005-0000-0000-0000AF1B0000}"/>
    <cellStyle name="Berechnung 2 3 3 3 2 4" xfId="21654" xr:uid="{00000000-0005-0000-0000-0000B01B0000}"/>
    <cellStyle name="Berechnung 2 3 3 3 3" xfId="2324" xr:uid="{00000000-0005-0000-0000-0000B11B0000}"/>
    <cellStyle name="Berechnung 2 3 3 3 3 2" xfId="9329" xr:uid="{00000000-0005-0000-0000-0000B21B0000}"/>
    <cellStyle name="Berechnung 2 3 3 3 3 3" xfId="15859" xr:uid="{00000000-0005-0000-0000-0000B31B0000}"/>
    <cellStyle name="Berechnung 2 3 3 3 3 4" xfId="22344" xr:uid="{00000000-0005-0000-0000-0000B41B0000}"/>
    <cellStyle name="Berechnung 2 3 3 3 4" xfId="3014" xr:uid="{00000000-0005-0000-0000-0000B51B0000}"/>
    <cellStyle name="Berechnung 2 3 3 3 4 2" xfId="10016" xr:uid="{00000000-0005-0000-0000-0000B61B0000}"/>
    <cellStyle name="Berechnung 2 3 3 3 4 3" xfId="16546" xr:uid="{00000000-0005-0000-0000-0000B71B0000}"/>
    <cellStyle name="Berechnung 2 3 3 3 4 4" xfId="23031" xr:uid="{00000000-0005-0000-0000-0000B81B0000}"/>
    <cellStyle name="Berechnung 2 3 3 3 5" xfId="3704" xr:uid="{00000000-0005-0000-0000-0000B91B0000}"/>
    <cellStyle name="Berechnung 2 3 3 3 5 2" xfId="10703" xr:uid="{00000000-0005-0000-0000-0000BA1B0000}"/>
    <cellStyle name="Berechnung 2 3 3 3 5 3" xfId="17233" xr:uid="{00000000-0005-0000-0000-0000BB1B0000}"/>
    <cellStyle name="Berechnung 2 3 3 3 5 4" xfId="23718" xr:uid="{00000000-0005-0000-0000-0000BC1B0000}"/>
    <cellStyle name="Berechnung 2 3 3 3 6" xfId="4394" xr:uid="{00000000-0005-0000-0000-0000BD1B0000}"/>
    <cellStyle name="Berechnung 2 3 3 3 6 2" xfId="11388" xr:uid="{00000000-0005-0000-0000-0000BE1B0000}"/>
    <cellStyle name="Berechnung 2 3 3 3 6 3" xfId="17918" xr:uid="{00000000-0005-0000-0000-0000BF1B0000}"/>
    <cellStyle name="Berechnung 2 3 3 3 6 4" xfId="24403" xr:uid="{00000000-0005-0000-0000-0000C01B0000}"/>
    <cellStyle name="Berechnung 2 3 3 3 7" xfId="5047" xr:uid="{00000000-0005-0000-0000-0000C11B0000}"/>
    <cellStyle name="Berechnung 2 3 3 3 7 2" xfId="11971" xr:uid="{00000000-0005-0000-0000-0000C21B0000}"/>
    <cellStyle name="Berechnung 2 3 3 3 7 3" xfId="18501" xr:uid="{00000000-0005-0000-0000-0000C31B0000}"/>
    <cellStyle name="Berechnung 2 3 3 3 7 4" xfId="24986" xr:uid="{00000000-0005-0000-0000-0000C41B0000}"/>
    <cellStyle name="Berechnung 2 3 3 3 8" xfId="5505" xr:uid="{00000000-0005-0000-0000-0000C51B0000}"/>
    <cellStyle name="Berechnung 2 3 3 3 8 2" xfId="12429" xr:uid="{00000000-0005-0000-0000-0000C61B0000}"/>
    <cellStyle name="Berechnung 2 3 3 3 8 3" xfId="18959" xr:uid="{00000000-0005-0000-0000-0000C71B0000}"/>
    <cellStyle name="Berechnung 2 3 3 3 8 4" xfId="25444" xr:uid="{00000000-0005-0000-0000-0000C81B0000}"/>
    <cellStyle name="Berechnung 2 3 3 3 9" xfId="6187" xr:uid="{00000000-0005-0000-0000-0000C91B0000}"/>
    <cellStyle name="Berechnung 2 3 3 3 9 2" xfId="13083" xr:uid="{00000000-0005-0000-0000-0000CA1B0000}"/>
    <cellStyle name="Berechnung 2 3 3 3 9 3" xfId="19613" xr:uid="{00000000-0005-0000-0000-0000CB1B0000}"/>
    <cellStyle name="Berechnung 2 3 3 3 9 4" xfId="26098" xr:uid="{00000000-0005-0000-0000-0000CC1B0000}"/>
    <cellStyle name="Berechnung 2 3 3 4" xfId="1404" xr:uid="{00000000-0005-0000-0000-0000CD1B0000}"/>
    <cellStyle name="Berechnung 2 3 3 4 2" xfId="8409" xr:uid="{00000000-0005-0000-0000-0000CE1B0000}"/>
    <cellStyle name="Berechnung 2 3 3 4 3" xfId="14939" xr:uid="{00000000-0005-0000-0000-0000CF1B0000}"/>
    <cellStyle name="Berechnung 2 3 3 4 4" xfId="21424" xr:uid="{00000000-0005-0000-0000-0000D01B0000}"/>
    <cellStyle name="Berechnung 2 3 3 5" xfId="2094" xr:uid="{00000000-0005-0000-0000-0000D11B0000}"/>
    <cellStyle name="Berechnung 2 3 3 5 2" xfId="9099" xr:uid="{00000000-0005-0000-0000-0000D21B0000}"/>
    <cellStyle name="Berechnung 2 3 3 5 3" xfId="15629" xr:uid="{00000000-0005-0000-0000-0000D31B0000}"/>
    <cellStyle name="Berechnung 2 3 3 5 4" xfId="22114" xr:uid="{00000000-0005-0000-0000-0000D41B0000}"/>
    <cellStyle name="Berechnung 2 3 3 6" xfId="2784" xr:uid="{00000000-0005-0000-0000-0000D51B0000}"/>
    <cellStyle name="Berechnung 2 3 3 6 2" xfId="9786" xr:uid="{00000000-0005-0000-0000-0000D61B0000}"/>
    <cellStyle name="Berechnung 2 3 3 6 3" xfId="16316" xr:uid="{00000000-0005-0000-0000-0000D71B0000}"/>
    <cellStyle name="Berechnung 2 3 3 6 4" xfId="22801" xr:uid="{00000000-0005-0000-0000-0000D81B0000}"/>
    <cellStyle name="Berechnung 2 3 3 7" xfId="3474" xr:uid="{00000000-0005-0000-0000-0000D91B0000}"/>
    <cellStyle name="Berechnung 2 3 3 7 2" xfId="10473" xr:uid="{00000000-0005-0000-0000-0000DA1B0000}"/>
    <cellStyle name="Berechnung 2 3 3 7 3" xfId="17003" xr:uid="{00000000-0005-0000-0000-0000DB1B0000}"/>
    <cellStyle name="Berechnung 2 3 3 7 4" xfId="23488" xr:uid="{00000000-0005-0000-0000-0000DC1B0000}"/>
    <cellStyle name="Berechnung 2 3 3 8" xfId="4164" xr:uid="{00000000-0005-0000-0000-0000DD1B0000}"/>
    <cellStyle name="Berechnung 2 3 3 8 2" xfId="11158" xr:uid="{00000000-0005-0000-0000-0000DE1B0000}"/>
    <cellStyle name="Berechnung 2 3 3 8 3" xfId="17688" xr:uid="{00000000-0005-0000-0000-0000DF1B0000}"/>
    <cellStyle name="Berechnung 2 3 3 8 4" xfId="24173" xr:uid="{00000000-0005-0000-0000-0000E01B0000}"/>
    <cellStyle name="Berechnung 2 3 3 9" xfId="5275" xr:uid="{00000000-0005-0000-0000-0000E11B0000}"/>
    <cellStyle name="Berechnung 2 3 3 9 2" xfId="12199" xr:uid="{00000000-0005-0000-0000-0000E21B0000}"/>
    <cellStyle name="Berechnung 2 3 3 9 3" xfId="18729" xr:uid="{00000000-0005-0000-0000-0000E31B0000}"/>
    <cellStyle name="Berechnung 2 3 3 9 4" xfId="25214" xr:uid="{00000000-0005-0000-0000-0000E41B0000}"/>
    <cellStyle name="Berechnung 2 3 4" xfId="1159" xr:uid="{00000000-0005-0000-0000-0000E51B0000}"/>
    <cellStyle name="Berechnung 2 3 4 2" xfId="8166" xr:uid="{00000000-0005-0000-0000-0000E61B0000}"/>
    <cellStyle name="Berechnung 2 3 4 3" xfId="14696" xr:uid="{00000000-0005-0000-0000-0000E71B0000}"/>
    <cellStyle name="Berechnung 2 3 4 4" xfId="21181" xr:uid="{00000000-0005-0000-0000-0000E81B0000}"/>
    <cellStyle name="Berechnung 2 3 5" xfId="1849" xr:uid="{00000000-0005-0000-0000-0000E91B0000}"/>
    <cellStyle name="Berechnung 2 3 5 2" xfId="8854" xr:uid="{00000000-0005-0000-0000-0000EA1B0000}"/>
    <cellStyle name="Berechnung 2 3 5 3" xfId="15384" xr:uid="{00000000-0005-0000-0000-0000EB1B0000}"/>
    <cellStyle name="Berechnung 2 3 5 4" xfId="21869" xr:uid="{00000000-0005-0000-0000-0000EC1B0000}"/>
    <cellStyle name="Berechnung 2 3 6" xfId="2537" xr:uid="{00000000-0005-0000-0000-0000ED1B0000}"/>
    <cellStyle name="Berechnung 2 3 6 2" xfId="9542" xr:uid="{00000000-0005-0000-0000-0000EE1B0000}"/>
    <cellStyle name="Berechnung 2 3 6 3" xfId="16072" xr:uid="{00000000-0005-0000-0000-0000EF1B0000}"/>
    <cellStyle name="Berechnung 2 3 6 4" xfId="22557" xr:uid="{00000000-0005-0000-0000-0000F01B0000}"/>
    <cellStyle name="Berechnung 2 3 7" xfId="3227" xr:uid="{00000000-0005-0000-0000-0000F11B0000}"/>
    <cellStyle name="Berechnung 2 3 7 2" xfId="10229" xr:uid="{00000000-0005-0000-0000-0000F21B0000}"/>
    <cellStyle name="Berechnung 2 3 7 3" xfId="16759" xr:uid="{00000000-0005-0000-0000-0000F31B0000}"/>
    <cellStyle name="Berechnung 2 3 7 4" xfId="23244" xr:uid="{00000000-0005-0000-0000-0000F41B0000}"/>
    <cellStyle name="Berechnung 2 3 8" xfId="3919" xr:uid="{00000000-0005-0000-0000-0000F51B0000}"/>
    <cellStyle name="Berechnung 2 3 8 2" xfId="10918" xr:uid="{00000000-0005-0000-0000-0000F61B0000}"/>
    <cellStyle name="Berechnung 2 3 8 3" xfId="17448" xr:uid="{00000000-0005-0000-0000-0000F71B0000}"/>
    <cellStyle name="Berechnung 2 3 8 4" xfId="23933" xr:uid="{00000000-0005-0000-0000-0000F81B0000}"/>
    <cellStyle name="Berechnung 2 3 9" xfId="4607" xr:uid="{00000000-0005-0000-0000-0000F91B0000}"/>
    <cellStyle name="Berechnung 2 3 9 2" xfId="11601" xr:uid="{00000000-0005-0000-0000-0000FA1B0000}"/>
    <cellStyle name="Berechnung 2 3 9 3" xfId="18131" xr:uid="{00000000-0005-0000-0000-0000FB1B0000}"/>
    <cellStyle name="Berechnung 2 3 9 4" xfId="24616" xr:uid="{00000000-0005-0000-0000-0000FC1B0000}"/>
    <cellStyle name="Berechnung 2 30" xfId="3285" xr:uid="{00000000-0005-0000-0000-0000FD1B0000}"/>
    <cellStyle name="Berechnung 2 30 2" xfId="10286" xr:uid="{00000000-0005-0000-0000-0000FE1B0000}"/>
    <cellStyle name="Berechnung 2 30 3" xfId="16816" xr:uid="{00000000-0005-0000-0000-0000FF1B0000}"/>
    <cellStyle name="Berechnung 2 30 4" xfId="23301" xr:uid="{00000000-0005-0000-0000-0000001C0000}"/>
    <cellStyle name="Berechnung 2 31" xfId="5805" xr:uid="{00000000-0005-0000-0000-0000011C0000}"/>
    <cellStyle name="Berechnung 2 31 2" xfId="12701" xr:uid="{00000000-0005-0000-0000-0000021C0000}"/>
    <cellStyle name="Berechnung 2 31 3" xfId="19231" xr:uid="{00000000-0005-0000-0000-0000031C0000}"/>
    <cellStyle name="Berechnung 2 31 4" xfId="25716" xr:uid="{00000000-0005-0000-0000-0000041C0000}"/>
    <cellStyle name="Berechnung 2 32" xfId="6842" xr:uid="{00000000-0005-0000-0000-0000051C0000}"/>
    <cellStyle name="Berechnung 2 32 2" xfId="13480" xr:uid="{00000000-0005-0000-0000-0000061C0000}"/>
    <cellStyle name="Berechnung 2 32 3" xfId="20010" xr:uid="{00000000-0005-0000-0000-0000071C0000}"/>
    <cellStyle name="Berechnung 2 32 4" xfId="26495" xr:uid="{00000000-0005-0000-0000-0000081C0000}"/>
    <cellStyle name="Berechnung 2 33" xfId="4797" xr:uid="{00000000-0005-0000-0000-0000091C0000}"/>
    <cellStyle name="Berechnung 2 34" xfId="13916" xr:uid="{00000000-0005-0000-0000-00000A1C0000}"/>
    <cellStyle name="Berechnung 2 4" xfId="280" xr:uid="{00000000-0005-0000-0000-00000B1C0000}"/>
    <cellStyle name="Berechnung 2 4 10" xfId="4758" xr:uid="{00000000-0005-0000-0000-00000C1C0000}"/>
    <cellStyle name="Berechnung 2 4 10 2" xfId="11722" xr:uid="{00000000-0005-0000-0000-00000D1C0000}"/>
    <cellStyle name="Berechnung 2 4 10 3" xfId="18252" xr:uid="{00000000-0005-0000-0000-00000E1C0000}"/>
    <cellStyle name="Berechnung 2 4 10 4" xfId="24737" xr:uid="{00000000-0005-0000-0000-00000F1C0000}"/>
    <cellStyle name="Berechnung 2 4 11" xfId="5713" xr:uid="{00000000-0005-0000-0000-0000101C0000}"/>
    <cellStyle name="Berechnung 2 4 11 2" xfId="12637" xr:uid="{00000000-0005-0000-0000-0000111C0000}"/>
    <cellStyle name="Berechnung 2 4 11 3" xfId="19167" xr:uid="{00000000-0005-0000-0000-0000121C0000}"/>
    <cellStyle name="Berechnung 2 4 11 4" xfId="25652" xr:uid="{00000000-0005-0000-0000-0000131C0000}"/>
    <cellStyle name="Berechnung 2 4 12" xfId="7332" xr:uid="{00000000-0005-0000-0000-0000141C0000}"/>
    <cellStyle name="Berechnung 2 4 12 2" xfId="13862" xr:uid="{00000000-0005-0000-0000-0000151C0000}"/>
    <cellStyle name="Berechnung 2 4 12 3" xfId="20349" xr:uid="{00000000-0005-0000-0000-0000161C0000}"/>
    <cellStyle name="Berechnung 2 4 13" xfId="976" xr:uid="{00000000-0005-0000-0000-0000171C0000}"/>
    <cellStyle name="Berechnung 2 4 2" xfId="461" xr:uid="{00000000-0005-0000-0000-0000181C0000}"/>
    <cellStyle name="Berechnung 2 4 2 10" xfId="5892" xr:uid="{00000000-0005-0000-0000-0000191C0000}"/>
    <cellStyle name="Berechnung 2 4 2 10 2" xfId="12788" xr:uid="{00000000-0005-0000-0000-00001A1C0000}"/>
    <cellStyle name="Berechnung 2 4 2 10 3" xfId="19318" xr:uid="{00000000-0005-0000-0000-00001B1C0000}"/>
    <cellStyle name="Berechnung 2 4 2 10 4" xfId="25803" xr:uid="{00000000-0005-0000-0000-00001C1C0000}"/>
    <cellStyle name="Berechnung 2 4 2 11" xfId="6880" xr:uid="{00000000-0005-0000-0000-00001D1C0000}"/>
    <cellStyle name="Berechnung 2 4 2 11 2" xfId="13500" xr:uid="{00000000-0005-0000-0000-00001E1C0000}"/>
    <cellStyle name="Berechnung 2 4 2 11 3" xfId="20030" xr:uid="{00000000-0005-0000-0000-00001F1C0000}"/>
    <cellStyle name="Berechnung 2 4 2 11 4" xfId="26515" xr:uid="{00000000-0005-0000-0000-0000201C0000}"/>
    <cellStyle name="Berechnung 2 4 2 12" xfId="7473" xr:uid="{00000000-0005-0000-0000-0000211C0000}"/>
    <cellStyle name="Berechnung 2 4 2 12 2" xfId="14003" xr:uid="{00000000-0005-0000-0000-0000221C0000}"/>
    <cellStyle name="Berechnung 2 4 2 12 3" xfId="20488" xr:uid="{00000000-0005-0000-0000-0000231C0000}"/>
    <cellStyle name="Berechnung 2 4 2 13" xfId="6759" xr:uid="{00000000-0005-0000-0000-0000241C0000}"/>
    <cellStyle name="Berechnung 2 4 2 14" xfId="7096" xr:uid="{00000000-0005-0000-0000-0000251C0000}"/>
    <cellStyle name="Berechnung 2 4 2 2" xfId="897" xr:uid="{00000000-0005-0000-0000-0000261C0000}"/>
    <cellStyle name="Berechnung 2 4 2 2 10" xfId="7909" xr:uid="{00000000-0005-0000-0000-0000271C0000}"/>
    <cellStyle name="Berechnung 2 4 2 2 10 2" xfId="14439" xr:uid="{00000000-0005-0000-0000-0000281C0000}"/>
    <cellStyle name="Berechnung 2 4 2 2 10 3" xfId="20924" xr:uid="{00000000-0005-0000-0000-0000291C0000}"/>
    <cellStyle name="Berechnung 2 4 2 2 11" xfId="13767" xr:uid="{00000000-0005-0000-0000-00002A1C0000}"/>
    <cellStyle name="Berechnung 2 4 2 2 2" xfId="1775" xr:uid="{00000000-0005-0000-0000-00002B1C0000}"/>
    <cellStyle name="Berechnung 2 4 2 2 2 2" xfId="8780" xr:uid="{00000000-0005-0000-0000-00002C1C0000}"/>
    <cellStyle name="Berechnung 2 4 2 2 2 3" xfId="15310" xr:uid="{00000000-0005-0000-0000-00002D1C0000}"/>
    <cellStyle name="Berechnung 2 4 2 2 2 4" xfId="21795" xr:uid="{00000000-0005-0000-0000-00002E1C0000}"/>
    <cellStyle name="Berechnung 2 4 2 2 3" xfId="2465" xr:uid="{00000000-0005-0000-0000-00002F1C0000}"/>
    <cellStyle name="Berechnung 2 4 2 2 3 2" xfId="9470" xr:uid="{00000000-0005-0000-0000-0000301C0000}"/>
    <cellStyle name="Berechnung 2 4 2 2 3 3" xfId="16000" xr:uid="{00000000-0005-0000-0000-0000311C0000}"/>
    <cellStyle name="Berechnung 2 4 2 2 3 4" xfId="22485" xr:uid="{00000000-0005-0000-0000-0000321C0000}"/>
    <cellStyle name="Berechnung 2 4 2 2 4" xfId="3155" xr:uid="{00000000-0005-0000-0000-0000331C0000}"/>
    <cellStyle name="Berechnung 2 4 2 2 4 2" xfId="10157" xr:uid="{00000000-0005-0000-0000-0000341C0000}"/>
    <cellStyle name="Berechnung 2 4 2 2 4 3" xfId="16687" xr:uid="{00000000-0005-0000-0000-0000351C0000}"/>
    <cellStyle name="Berechnung 2 4 2 2 4 4" xfId="23172" xr:uid="{00000000-0005-0000-0000-0000361C0000}"/>
    <cellStyle name="Berechnung 2 4 2 2 5" xfId="3845" xr:uid="{00000000-0005-0000-0000-0000371C0000}"/>
    <cellStyle name="Berechnung 2 4 2 2 5 2" xfId="10844" xr:uid="{00000000-0005-0000-0000-0000381C0000}"/>
    <cellStyle name="Berechnung 2 4 2 2 5 3" xfId="17374" xr:uid="{00000000-0005-0000-0000-0000391C0000}"/>
    <cellStyle name="Berechnung 2 4 2 2 5 4" xfId="23859" xr:uid="{00000000-0005-0000-0000-00003A1C0000}"/>
    <cellStyle name="Berechnung 2 4 2 2 6" xfId="4535" xr:uid="{00000000-0005-0000-0000-00003B1C0000}"/>
    <cellStyle name="Berechnung 2 4 2 2 6 2" xfId="11529" xr:uid="{00000000-0005-0000-0000-00003C1C0000}"/>
    <cellStyle name="Berechnung 2 4 2 2 6 3" xfId="18059" xr:uid="{00000000-0005-0000-0000-00003D1C0000}"/>
    <cellStyle name="Berechnung 2 4 2 2 6 4" xfId="24544" xr:uid="{00000000-0005-0000-0000-00003E1C0000}"/>
    <cellStyle name="Berechnung 2 4 2 2 7" xfId="5188" xr:uid="{00000000-0005-0000-0000-00003F1C0000}"/>
    <cellStyle name="Berechnung 2 4 2 2 7 2" xfId="12112" xr:uid="{00000000-0005-0000-0000-0000401C0000}"/>
    <cellStyle name="Berechnung 2 4 2 2 7 3" xfId="18642" xr:uid="{00000000-0005-0000-0000-0000411C0000}"/>
    <cellStyle name="Berechnung 2 4 2 2 7 4" xfId="25127" xr:uid="{00000000-0005-0000-0000-0000421C0000}"/>
    <cellStyle name="Berechnung 2 4 2 2 8" xfId="5646" xr:uid="{00000000-0005-0000-0000-0000431C0000}"/>
    <cellStyle name="Berechnung 2 4 2 2 8 2" xfId="12570" xr:uid="{00000000-0005-0000-0000-0000441C0000}"/>
    <cellStyle name="Berechnung 2 4 2 2 8 3" xfId="19100" xr:uid="{00000000-0005-0000-0000-0000451C0000}"/>
    <cellStyle name="Berechnung 2 4 2 2 8 4" xfId="25585" xr:uid="{00000000-0005-0000-0000-0000461C0000}"/>
    <cellStyle name="Berechnung 2 4 2 2 9" xfId="6328" xr:uid="{00000000-0005-0000-0000-0000471C0000}"/>
    <cellStyle name="Berechnung 2 4 2 2 9 2" xfId="13224" xr:uid="{00000000-0005-0000-0000-0000481C0000}"/>
    <cellStyle name="Berechnung 2 4 2 2 9 3" xfId="19754" xr:uid="{00000000-0005-0000-0000-0000491C0000}"/>
    <cellStyle name="Berechnung 2 4 2 2 9 4" xfId="26239" xr:uid="{00000000-0005-0000-0000-00004A1C0000}"/>
    <cellStyle name="Berechnung 2 4 2 3" xfId="696" xr:uid="{00000000-0005-0000-0000-00004B1C0000}"/>
    <cellStyle name="Berechnung 2 4 2 3 10" xfId="7708" xr:uid="{00000000-0005-0000-0000-00004C1C0000}"/>
    <cellStyle name="Berechnung 2 4 2 3 10 2" xfId="14238" xr:uid="{00000000-0005-0000-0000-00004D1C0000}"/>
    <cellStyle name="Berechnung 2 4 2 3 10 3" xfId="20723" xr:uid="{00000000-0005-0000-0000-00004E1C0000}"/>
    <cellStyle name="Berechnung 2 4 2 3 11" xfId="13566" xr:uid="{00000000-0005-0000-0000-00004F1C0000}"/>
    <cellStyle name="Berechnung 2 4 2 3 2" xfId="1574" xr:uid="{00000000-0005-0000-0000-0000501C0000}"/>
    <cellStyle name="Berechnung 2 4 2 3 2 2" xfId="8579" xr:uid="{00000000-0005-0000-0000-0000511C0000}"/>
    <cellStyle name="Berechnung 2 4 2 3 2 3" xfId="15109" xr:uid="{00000000-0005-0000-0000-0000521C0000}"/>
    <cellStyle name="Berechnung 2 4 2 3 2 4" xfId="21594" xr:uid="{00000000-0005-0000-0000-0000531C0000}"/>
    <cellStyle name="Berechnung 2 4 2 3 3" xfId="2264" xr:uid="{00000000-0005-0000-0000-0000541C0000}"/>
    <cellStyle name="Berechnung 2 4 2 3 3 2" xfId="9269" xr:uid="{00000000-0005-0000-0000-0000551C0000}"/>
    <cellStyle name="Berechnung 2 4 2 3 3 3" xfId="15799" xr:uid="{00000000-0005-0000-0000-0000561C0000}"/>
    <cellStyle name="Berechnung 2 4 2 3 3 4" xfId="22284" xr:uid="{00000000-0005-0000-0000-0000571C0000}"/>
    <cellStyle name="Berechnung 2 4 2 3 4" xfId="2954" xr:uid="{00000000-0005-0000-0000-0000581C0000}"/>
    <cellStyle name="Berechnung 2 4 2 3 4 2" xfId="9956" xr:uid="{00000000-0005-0000-0000-0000591C0000}"/>
    <cellStyle name="Berechnung 2 4 2 3 4 3" xfId="16486" xr:uid="{00000000-0005-0000-0000-00005A1C0000}"/>
    <cellStyle name="Berechnung 2 4 2 3 4 4" xfId="22971" xr:uid="{00000000-0005-0000-0000-00005B1C0000}"/>
    <cellStyle name="Berechnung 2 4 2 3 5" xfId="3644" xr:uid="{00000000-0005-0000-0000-00005C1C0000}"/>
    <cellStyle name="Berechnung 2 4 2 3 5 2" xfId="10643" xr:uid="{00000000-0005-0000-0000-00005D1C0000}"/>
    <cellStyle name="Berechnung 2 4 2 3 5 3" xfId="17173" xr:uid="{00000000-0005-0000-0000-00005E1C0000}"/>
    <cellStyle name="Berechnung 2 4 2 3 5 4" xfId="23658" xr:uid="{00000000-0005-0000-0000-00005F1C0000}"/>
    <cellStyle name="Berechnung 2 4 2 3 6" xfId="4334" xr:uid="{00000000-0005-0000-0000-0000601C0000}"/>
    <cellStyle name="Berechnung 2 4 2 3 6 2" xfId="11328" xr:uid="{00000000-0005-0000-0000-0000611C0000}"/>
    <cellStyle name="Berechnung 2 4 2 3 6 3" xfId="17858" xr:uid="{00000000-0005-0000-0000-0000621C0000}"/>
    <cellStyle name="Berechnung 2 4 2 3 6 4" xfId="24343" xr:uid="{00000000-0005-0000-0000-0000631C0000}"/>
    <cellStyle name="Berechnung 2 4 2 3 7" xfId="4987" xr:uid="{00000000-0005-0000-0000-0000641C0000}"/>
    <cellStyle name="Berechnung 2 4 2 3 7 2" xfId="11911" xr:uid="{00000000-0005-0000-0000-0000651C0000}"/>
    <cellStyle name="Berechnung 2 4 2 3 7 3" xfId="18441" xr:uid="{00000000-0005-0000-0000-0000661C0000}"/>
    <cellStyle name="Berechnung 2 4 2 3 7 4" xfId="24926" xr:uid="{00000000-0005-0000-0000-0000671C0000}"/>
    <cellStyle name="Berechnung 2 4 2 3 8" xfId="5445" xr:uid="{00000000-0005-0000-0000-0000681C0000}"/>
    <cellStyle name="Berechnung 2 4 2 3 8 2" xfId="12369" xr:uid="{00000000-0005-0000-0000-0000691C0000}"/>
    <cellStyle name="Berechnung 2 4 2 3 8 3" xfId="18899" xr:uid="{00000000-0005-0000-0000-00006A1C0000}"/>
    <cellStyle name="Berechnung 2 4 2 3 8 4" xfId="25384" xr:uid="{00000000-0005-0000-0000-00006B1C0000}"/>
    <cellStyle name="Berechnung 2 4 2 3 9" xfId="6127" xr:uid="{00000000-0005-0000-0000-00006C1C0000}"/>
    <cellStyle name="Berechnung 2 4 2 3 9 2" xfId="13023" xr:uid="{00000000-0005-0000-0000-00006D1C0000}"/>
    <cellStyle name="Berechnung 2 4 2 3 9 3" xfId="19553" xr:uid="{00000000-0005-0000-0000-00006E1C0000}"/>
    <cellStyle name="Berechnung 2 4 2 3 9 4" xfId="26038" xr:uid="{00000000-0005-0000-0000-00006F1C0000}"/>
    <cellStyle name="Berechnung 2 4 2 4" xfId="1339" xr:uid="{00000000-0005-0000-0000-0000701C0000}"/>
    <cellStyle name="Berechnung 2 4 2 4 2" xfId="8344" xr:uid="{00000000-0005-0000-0000-0000711C0000}"/>
    <cellStyle name="Berechnung 2 4 2 4 3" xfId="14874" xr:uid="{00000000-0005-0000-0000-0000721C0000}"/>
    <cellStyle name="Berechnung 2 4 2 4 4" xfId="21359" xr:uid="{00000000-0005-0000-0000-0000731C0000}"/>
    <cellStyle name="Berechnung 2 4 2 5" xfId="2029" xr:uid="{00000000-0005-0000-0000-0000741C0000}"/>
    <cellStyle name="Berechnung 2 4 2 5 2" xfId="9034" xr:uid="{00000000-0005-0000-0000-0000751C0000}"/>
    <cellStyle name="Berechnung 2 4 2 5 3" xfId="15564" xr:uid="{00000000-0005-0000-0000-0000761C0000}"/>
    <cellStyle name="Berechnung 2 4 2 5 4" xfId="22049" xr:uid="{00000000-0005-0000-0000-0000771C0000}"/>
    <cellStyle name="Berechnung 2 4 2 6" xfId="2719" xr:uid="{00000000-0005-0000-0000-0000781C0000}"/>
    <cellStyle name="Berechnung 2 4 2 6 2" xfId="9721" xr:uid="{00000000-0005-0000-0000-0000791C0000}"/>
    <cellStyle name="Berechnung 2 4 2 6 3" xfId="16251" xr:uid="{00000000-0005-0000-0000-00007A1C0000}"/>
    <cellStyle name="Berechnung 2 4 2 6 4" xfId="22736" xr:uid="{00000000-0005-0000-0000-00007B1C0000}"/>
    <cellStyle name="Berechnung 2 4 2 7" xfId="3409" xr:uid="{00000000-0005-0000-0000-00007C1C0000}"/>
    <cellStyle name="Berechnung 2 4 2 7 2" xfId="10408" xr:uid="{00000000-0005-0000-0000-00007D1C0000}"/>
    <cellStyle name="Berechnung 2 4 2 7 3" xfId="16938" xr:uid="{00000000-0005-0000-0000-00007E1C0000}"/>
    <cellStyle name="Berechnung 2 4 2 7 4" xfId="23423" xr:uid="{00000000-0005-0000-0000-00007F1C0000}"/>
    <cellStyle name="Berechnung 2 4 2 8" xfId="4099" xr:uid="{00000000-0005-0000-0000-0000801C0000}"/>
    <cellStyle name="Berechnung 2 4 2 8 2" xfId="11093" xr:uid="{00000000-0005-0000-0000-0000811C0000}"/>
    <cellStyle name="Berechnung 2 4 2 8 3" xfId="17623" xr:uid="{00000000-0005-0000-0000-0000821C0000}"/>
    <cellStyle name="Berechnung 2 4 2 8 4" xfId="24108" xr:uid="{00000000-0005-0000-0000-0000831C0000}"/>
    <cellStyle name="Berechnung 2 4 2 9" xfId="3282" xr:uid="{00000000-0005-0000-0000-0000841C0000}"/>
    <cellStyle name="Berechnung 2 4 2 9 2" xfId="10283" xr:uid="{00000000-0005-0000-0000-0000851C0000}"/>
    <cellStyle name="Berechnung 2 4 2 9 3" xfId="16813" xr:uid="{00000000-0005-0000-0000-0000861C0000}"/>
    <cellStyle name="Berechnung 2 4 2 9 4" xfId="23298" xr:uid="{00000000-0005-0000-0000-0000871C0000}"/>
    <cellStyle name="Berechnung 2 4 3" xfId="527" xr:uid="{00000000-0005-0000-0000-0000881C0000}"/>
    <cellStyle name="Berechnung 2 4 3 10" xfId="5958" xr:uid="{00000000-0005-0000-0000-0000891C0000}"/>
    <cellStyle name="Berechnung 2 4 3 10 2" xfId="12854" xr:uid="{00000000-0005-0000-0000-00008A1C0000}"/>
    <cellStyle name="Berechnung 2 4 3 10 3" xfId="19384" xr:uid="{00000000-0005-0000-0000-00008B1C0000}"/>
    <cellStyle name="Berechnung 2 4 3 10 4" xfId="25869" xr:uid="{00000000-0005-0000-0000-00008C1C0000}"/>
    <cellStyle name="Berechnung 2 4 3 11" xfId="6782" xr:uid="{00000000-0005-0000-0000-00008D1C0000}"/>
    <cellStyle name="Berechnung 2 4 3 11 2" xfId="13458" xr:uid="{00000000-0005-0000-0000-00008E1C0000}"/>
    <cellStyle name="Berechnung 2 4 3 11 3" xfId="19988" xr:uid="{00000000-0005-0000-0000-00008F1C0000}"/>
    <cellStyle name="Berechnung 2 4 3 11 4" xfId="26473" xr:uid="{00000000-0005-0000-0000-0000901C0000}"/>
    <cellStyle name="Berechnung 2 4 3 12" xfId="7539" xr:uid="{00000000-0005-0000-0000-0000911C0000}"/>
    <cellStyle name="Berechnung 2 4 3 12 2" xfId="14069" xr:uid="{00000000-0005-0000-0000-0000921C0000}"/>
    <cellStyle name="Berechnung 2 4 3 12 3" xfId="20554" xr:uid="{00000000-0005-0000-0000-0000931C0000}"/>
    <cellStyle name="Berechnung 2 4 3 13" xfId="6699" xr:uid="{00000000-0005-0000-0000-0000941C0000}"/>
    <cellStyle name="Berechnung 2 4 3 14" xfId="7109" xr:uid="{00000000-0005-0000-0000-0000951C0000}"/>
    <cellStyle name="Berechnung 2 4 3 2" xfId="923" xr:uid="{00000000-0005-0000-0000-0000961C0000}"/>
    <cellStyle name="Berechnung 2 4 3 2 10" xfId="7935" xr:uid="{00000000-0005-0000-0000-0000971C0000}"/>
    <cellStyle name="Berechnung 2 4 3 2 10 2" xfId="14465" xr:uid="{00000000-0005-0000-0000-0000981C0000}"/>
    <cellStyle name="Berechnung 2 4 3 2 10 3" xfId="20950" xr:uid="{00000000-0005-0000-0000-0000991C0000}"/>
    <cellStyle name="Berechnung 2 4 3 2 11" xfId="13793" xr:uid="{00000000-0005-0000-0000-00009A1C0000}"/>
    <cellStyle name="Berechnung 2 4 3 2 2" xfId="1801" xr:uid="{00000000-0005-0000-0000-00009B1C0000}"/>
    <cellStyle name="Berechnung 2 4 3 2 2 2" xfId="8806" xr:uid="{00000000-0005-0000-0000-00009C1C0000}"/>
    <cellStyle name="Berechnung 2 4 3 2 2 3" xfId="15336" xr:uid="{00000000-0005-0000-0000-00009D1C0000}"/>
    <cellStyle name="Berechnung 2 4 3 2 2 4" xfId="21821" xr:uid="{00000000-0005-0000-0000-00009E1C0000}"/>
    <cellStyle name="Berechnung 2 4 3 2 3" xfId="2491" xr:uid="{00000000-0005-0000-0000-00009F1C0000}"/>
    <cellStyle name="Berechnung 2 4 3 2 3 2" xfId="9496" xr:uid="{00000000-0005-0000-0000-0000A01C0000}"/>
    <cellStyle name="Berechnung 2 4 3 2 3 3" xfId="16026" xr:uid="{00000000-0005-0000-0000-0000A11C0000}"/>
    <cellStyle name="Berechnung 2 4 3 2 3 4" xfId="22511" xr:uid="{00000000-0005-0000-0000-0000A21C0000}"/>
    <cellStyle name="Berechnung 2 4 3 2 4" xfId="3181" xr:uid="{00000000-0005-0000-0000-0000A31C0000}"/>
    <cellStyle name="Berechnung 2 4 3 2 4 2" xfId="10183" xr:uid="{00000000-0005-0000-0000-0000A41C0000}"/>
    <cellStyle name="Berechnung 2 4 3 2 4 3" xfId="16713" xr:uid="{00000000-0005-0000-0000-0000A51C0000}"/>
    <cellStyle name="Berechnung 2 4 3 2 4 4" xfId="23198" xr:uid="{00000000-0005-0000-0000-0000A61C0000}"/>
    <cellStyle name="Berechnung 2 4 3 2 5" xfId="3871" xr:uid="{00000000-0005-0000-0000-0000A71C0000}"/>
    <cellStyle name="Berechnung 2 4 3 2 5 2" xfId="10870" xr:uid="{00000000-0005-0000-0000-0000A81C0000}"/>
    <cellStyle name="Berechnung 2 4 3 2 5 3" xfId="17400" xr:uid="{00000000-0005-0000-0000-0000A91C0000}"/>
    <cellStyle name="Berechnung 2 4 3 2 5 4" xfId="23885" xr:uid="{00000000-0005-0000-0000-0000AA1C0000}"/>
    <cellStyle name="Berechnung 2 4 3 2 6" xfId="4561" xr:uid="{00000000-0005-0000-0000-0000AB1C0000}"/>
    <cellStyle name="Berechnung 2 4 3 2 6 2" xfId="11555" xr:uid="{00000000-0005-0000-0000-0000AC1C0000}"/>
    <cellStyle name="Berechnung 2 4 3 2 6 3" xfId="18085" xr:uid="{00000000-0005-0000-0000-0000AD1C0000}"/>
    <cellStyle name="Berechnung 2 4 3 2 6 4" xfId="24570" xr:uid="{00000000-0005-0000-0000-0000AE1C0000}"/>
    <cellStyle name="Berechnung 2 4 3 2 7" xfId="5214" xr:uid="{00000000-0005-0000-0000-0000AF1C0000}"/>
    <cellStyle name="Berechnung 2 4 3 2 7 2" xfId="12138" xr:uid="{00000000-0005-0000-0000-0000B01C0000}"/>
    <cellStyle name="Berechnung 2 4 3 2 7 3" xfId="18668" xr:uid="{00000000-0005-0000-0000-0000B11C0000}"/>
    <cellStyle name="Berechnung 2 4 3 2 7 4" xfId="25153" xr:uid="{00000000-0005-0000-0000-0000B21C0000}"/>
    <cellStyle name="Berechnung 2 4 3 2 8" xfId="5672" xr:uid="{00000000-0005-0000-0000-0000B31C0000}"/>
    <cellStyle name="Berechnung 2 4 3 2 8 2" xfId="12596" xr:uid="{00000000-0005-0000-0000-0000B41C0000}"/>
    <cellStyle name="Berechnung 2 4 3 2 8 3" xfId="19126" xr:uid="{00000000-0005-0000-0000-0000B51C0000}"/>
    <cellStyle name="Berechnung 2 4 3 2 8 4" xfId="25611" xr:uid="{00000000-0005-0000-0000-0000B61C0000}"/>
    <cellStyle name="Berechnung 2 4 3 2 9" xfId="6354" xr:uid="{00000000-0005-0000-0000-0000B71C0000}"/>
    <cellStyle name="Berechnung 2 4 3 2 9 2" xfId="13250" xr:uid="{00000000-0005-0000-0000-0000B81C0000}"/>
    <cellStyle name="Berechnung 2 4 3 2 9 3" xfId="19780" xr:uid="{00000000-0005-0000-0000-0000B91C0000}"/>
    <cellStyle name="Berechnung 2 4 3 2 9 4" xfId="26265" xr:uid="{00000000-0005-0000-0000-0000BA1C0000}"/>
    <cellStyle name="Berechnung 2 4 3 3" xfId="757" xr:uid="{00000000-0005-0000-0000-0000BB1C0000}"/>
    <cellStyle name="Berechnung 2 4 3 3 10" xfId="7769" xr:uid="{00000000-0005-0000-0000-0000BC1C0000}"/>
    <cellStyle name="Berechnung 2 4 3 3 10 2" xfId="14299" xr:uid="{00000000-0005-0000-0000-0000BD1C0000}"/>
    <cellStyle name="Berechnung 2 4 3 3 10 3" xfId="20784" xr:uid="{00000000-0005-0000-0000-0000BE1C0000}"/>
    <cellStyle name="Berechnung 2 4 3 3 11" xfId="13627" xr:uid="{00000000-0005-0000-0000-0000BF1C0000}"/>
    <cellStyle name="Berechnung 2 4 3 3 2" xfId="1635" xr:uid="{00000000-0005-0000-0000-0000C01C0000}"/>
    <cellStyle name="Berechnung 2 4 3 3 2 2" xfId="8640" xr:uid="{00000000-0005-0000-0000-0000C11C0000}"/>
    <cellStyle name="Berechnung 2 4 3 3 2 3" xfId="15170" xr:uid="{00000000-0005-0000-0000-0000C21C0000}"/>
    <cellStyle name="Berechnung 2 4 3 3 2 4" xfId="21655" xr:uid="{00000000-0005-0000-0000-0000C31C0000}"/>
    <cellStyle name="Berechnung 2 4 3 3 3" xfId="2325" xr:uid="{00000000-0005-0000-0000-0000C41C0000}"/>
    <cellStyle name="Berechnung 2 4 3 3 3 2" xfId="9330" xr:uid="{00000000-0005-0000-0000-0000C51C0000}"/>
    <cellStyle name="Berechnung 2 4 3 3 3 3" xfId="15860" xr:uid="{00000000-0005-0000-0000-0000C61C0000}"/>
    <cellStyle name="Berechnung 2 4 3 3 3 4" xfId="22345" xr:uid="{00000000-0005-0000-0000-0000C71C0000}"/>
    <cellStyle name="Berechnung 2 4 3 3 4" xfId="3015" xr:uid="{00000000-0005-0000-0000-0000C81C0000}"/>
    <cellStyle name="Berechnung 2 4 3 3 4 2" xfId="10017" xr:uid="{00000000-0005-0000-0000-0000C91C0000}"/>
    <cellStyle name="Berechnung 2 4 3 3 4 3" xfId="16547" xr:uid="{00000000-0005-0000-0000-0000CA1C0000}"/>
    <cellStyle name="Berechnung 2 4 3 3 4 4" xfId="23032" xr:uid="{00000000-0005-0000-0000-0000CB1C0000}"/>
    <cellStyle name="Berechnung 2 4 3 3 5" xfId="3705" xr:uid="{00000000-0005-0000-0000-0000CC1C0000}"/>
    <cellStyle name="Berechnung 2 4 3 3 5 2" xfId="10704" xr:uid="{00000000-0005-0000-0000-0000CD1C0000}"/>
    <cellStyle name="Berechnung 2 4 3 3 5 3" xfId="17234" xr:uid="{00000000-0005-0000-0000-0000CE1C0000}"/>
    <cellStyle name="Berechnung 2 4 3 3 5 4" xfId="23719" xr:uid="{00000000-0005-0000-0000-0000CF1C0000}"/>
    <cellStyle name="Berechnung 2 4 3 3 6" xfId="4395" xr:uid="{00000000-0005-0000-0000-0000D01C0000}"/>
    <cellStyle name="Berechnung 2 4 3 3 6 2" xfId="11389" xr:uid="{00000000-0005-0000-0000-0000D11C0000}"/>
    <cellStyle name="Berechnung 2 4 3 3 6 3" xfId="17919" xr:uid="{00000000-0005-0000-0000-0000D21C0000}"/>
    <cellStyle name="Berechnung 2 4 3 3 6 4" xfId="24404" xr:uid="{00000000-0005-0000-0000-0000D31C0000}"/>
    <cellStyle name="Berechnung 2 4 3 3 7" xfId="5048" xr:uid="{00000000-0005-0000-0000-0000D41C0000}"/>
    <cellStyle name="Berechnung 2 4 3 3 7 2" xfId="11972" xr:uid="{00000000-0005-0000-0000-0000D51C0000}"/>
    <cellStyle name="Berechnung 2 4 3 3 7 3" xfId="18502" xr:uid="{00000000-0005-0000-0000-0000D61C0000}"/>
    <cellStyle name="Berechnung 2 4 3 3 7 4" xfId="24987" xr:uid="{00000000-0005-0000-0000-0000D71C0000}"/>
    <cellStyle name="Berechnung 2 4 3 3 8" xfId="5506" xr:uid="{00000000-0005-0000-0000-0000D81C0000}"/>
    <cellStyle name="Berechnung 2 4 3 3 8 2" xfId="12430" xr:uid="{00000000-0005-0000-0000-0000D91C0000}"/>
    <cellStyle name="Berechnung 2 4 3 3 8 3" xfId="18960" xr:uid="{00000000-0005-0000-0000-0000DA1C0000}"/>
    <cellStyle name="Berechnung 2 4 3 3 8 4" xfId="25445" xr:uid="{00000000-0005-0000-0000-0000DB1C0000}"/>
    <cellStyle name="Berechnung 2 4 3 3 9" xfId="6188" xr:uid="{00000000-0005-0000-0000-0000DC1C0000}"/>
    <cellStyle name="Berechnung 2 4 3 3 9 2" xfId="13084" xr:uid="{00000000-0005-0000-0000-0000DD1C0000}"/>
    <cellStyle name="Berechnung 2 4 3 3 9 3" xfId="19614" xr:uid="{00000000-0005-0000-0000-0000DE1C0000}"/>
    <cellStyle name="Berechnung 2 4 3 3 9 4" xfId="26099" xr:uid="{00000000-0005-0000-0000-0000DF1C0000}"/>
    <cellStyle name="Berechnung 2 4 3 4" xfId="1405" xr:uid="{00000000-0005-0000-0000-0000E01C0000}"/>
    <cellStyle name="Berechnung 2 4 3 4 2" xfId="8410" xr:uid="{00000000-0005-0000-0000-0000E11C0000}"/>
    <cellStyle name="Berechnung 2 4 3 4 3" xfId="14940" xr:uid="{00000000-0005-0000-0000-0000E21C0000}"/>
    <cellStyle name="Berechnung 2 4 3 4 4" xfId="21425" xr:uid="{00000000-0005-0000-0000-0000E31C0000}"/>
    <cellStyle name="Berechnung 2 4 3 5" xfId="2095" xr:uid="{00000000-0005-0000-0000-0000E41C0000}"/>
    <cellStyle name="Berechnung 2 4 3 5 2" xfId="9100" xr:uid="{00000000-0005-0000-0000-0000E51C0000}"/>
    <cellStyle name="Berechnung 2 4 3 5 3" xfId="15630" xr:uid="{00000000-0005-0000-0000-0000E61C0000}"/>
    <cellStyle name="Berechnung 2 4 3 5 4" xfId="22115" xr:uid="{00000000-0005-0000-0000-0000E71C0000}"/>
    <cellStyle name="Berechnung 2 4 3 6" xfId="2785" xr:uid="{00000000-0005-0000-0000-0000E81C0000}"/>
    <cellStyle name="Berechnung 2 4 3 6 2" xfId="9787" xr:uid="{00000000-0005-0000-0000-0000E91C0000}"/>
    <cellStyle name="Berechnung 2 4 3 6 3" xfId="16317" xr:uid="{00000000-0005-0000-0000-0000EA1C0000}"/>
    <cellStyle name="Berechnung 2 4 3 6 4" xfId="22802" xr:uid="{00000000-0005-0000-0000-0000EB1C0000}"/>
    <cellStyle name="Berechnung 2 4 3 7" xfId="3475" xr:uid="{00000000-0005-0000-0000-0000EC1C0000}"/>
    <cellStyle name="Berechnung 2 4 3 7 2" xfId="10474" xr:uid="{00000000-0005-0000-0000-0000ED1C0000}"/>
    <cellStyle name="Berechnung 2 4 3 7 3" xfId="17004" xr:uid="{00000000-0005-0000-0000-0000EE1C0000}"/>
    <cellStyle name="Berechnung 2 4 3 7 4" xfId="23489" xr:uid="{00000000-0005-0000-0000-0000EF1C0000}"/>
    <cellStyle name="Berechnung 2 4 3 8" xfId="4165" xr:uid="{00000000-0005-0000-0000-0000F01C0000}"/>
    <cellStyle name="Berechnung 2 4 3 8 2" xfId="11159" xr:uid="{00000000-0005-0000-0000-0000F11C0000}"/>
    <cellStyle name="Berechnung 2 4 3 8 3" xfId="17689" xr:uid="{00000000-0005-0000-0000-0000F21C0000}"/>
    <cellStyle name="Berechnung 2 4 3 8 4" xfId="24174" xr:uid="{00000000-0005-0000-0000-0000F31C0000}"/>
    <cellStyle name="Berechnung 2 4 3 9" xfId="5276" xr:uid="{00000000-0005-0000-0000-0000F41C0000}"/>
    <cellStyle name="Berechnung 2 4 3 9 2" xfId="12200" xr:uid="{00000000-0005-0000-0000-0000F51C0000}"/>
    <cellStyle name="Berechnung 2 4 3 9 3" xfId="18730" xr:uid="{00000000-0005-0000-0000-0000F61C0000}"/>
    <cellStyle name="Berechnung 2 4 3 9 4" xfId="25215" xr:uid="{00000000-0005-0000-0000-0000F71C0000}"/>
    <cellStyle name="Berechnung 2 4 4" xfId="1152" xr:uid="{00000000-0005-0000-0000-0000F81C0000}"/>
    <cellStyle name="Berechnung 2 4 4 2" xfId="8159" xr:uid="{00000000-0005-0000-0000-0000F91C0000}"/>
    <cellStyle name="Berechnung 2 4 4 3" xfId="14689" xr:uid="{00000000-0005-0000-0000-0000FA1C0000}"/>
    <cellStyle name="Berechnung 2 4 4 4" xfId="21174" xr:uid="{00000000-0005-0000-0000-0000FB1C0000}"/>
    <cellStyle name="Berechnung 2 4 5" xfId="1842" xr:uid="{00000000-0005-0000-0000-0000FC1C0000}"/>
    <cellStyle name="Berechnung 2 4 5 2" xfId="8847" xr:uid="{00000000-0005-0000-0000-0000FD1C0000}"/>
    <cellStyle name="Berechnung 2 4 5 3" xfId="15377" xr:uid="{00000000-0005-0000-0000-0000FE1C0000}"/>
    <cellStyle name="Berechnung 2 4 5 4" xfId="21862" xr:uid="{00000000-0005-0000-0000-0000FF1C0000}"/>
    <cellStyle name="Berechnung 2 4 6" xfId="2530" xr:uid="{00000000-0005-0000-0000-0000001D0000}"/>
    <cellStyle name="Berechnung 2 4 6 2" xfId="9535" xr:uid="{00000000-0005-0000-0000-0000011D0000}"/>
    <cellStyle name="Berechnung 2 4 6 3" xfId="16065" xr:uid="{00000000-0005-0000-0000-0000021D0000}"/>
    <cellStyle name="Berechnung 2 4 6 4" xfId="22550" xr:uid="{00000000-0005-0000-0000-0000031D0000}"/>
    <cellStyle name="Berechnung 2 4 7" xfId="3220" xr:uid="{00000000-0005-0000-0000-0000041D0000}"/>
    <cellStyle name="Berechnung 2 4 7 2" xfId="10222" xr:uid="{00000000-0005-0000-0000-0000051D0000}"/>
    <cellStyle name="Berechnung 2 4 7 3" xfId="16752" xr:uid="{00000000-0005-0000-0000-0000061D0000}"/>
    <cellStyle name="Berechnung 2 4 7 4" xfId="23237" xr:uid="{00000000-0005-0000-0000-0000071D0000}"/>
    <cellStyle name="Berechnung 2 4 8" xfId="3912" xr:uid="{00000000-0005-0000-0000-0000081D0000}"/>
    <cellStyle name="Berechnung 2 4 8 2" xfId="10911" xr:uid="{00000000-0005-0000-0000-0000091D0000}"/>
    <cellStyle name="Berechnung 2 4 8 3" xfId="17441" xr:uid="{00000000-0005-0000-0000-00000A1D0000}"/>
    <cellStyle name="Berechnung 2 4 8 4" xfId="23926" xr:uid="{00000000-0005-0000-0000-00000B1D0000}"/>
    <cellStyle name="Berechnung 2 4 9" xfId="4600" xr:uid="{00000000-0005-0000-0000-00000C1D0000}"/>
    <cellStyle name="Berechnung 2 4 9 2" xfId="11594" xr:uid="{00000000-0005-0000-0000-00000D1D0000}"/>
    <cellStyle name="Berechnung 2 4 9 3" xfId="18124" xr:uid="{00000000-0005-0000-0000-00000E1D0000}"/>
    <cellStyle name="Berechnung 2 4 9 4" xfId="24609" xr:uid="{00000000-0005-0000-0000-00000F1D0000}"/>
    <cellStyle name="Berechnung 2 5" xfId="247" xr:uid="{00000000-0005-0000-0000-0000101D0000}"/>
    <cellStyle name="Berechnung 2 5 10" xfId="4862" xr:uid="{00000000-0005-0000-0000-0000111D0000}"/>
    <cellStyle name="Berechnung 2 5 10 2" xfId="11804" xr:uid="{00000000-0005-0000-0000-0000121D0000}"/>
    <cellStyle name="Berechnung 2 5 10 3" xfId="18334" xr:uid="{00000000-0005-0000-0000-0000131D0000}"/>
    <cellStyle name="Berechnung 2 5 10 4" xfId="24819" xr:uid="{00000000-0005-0000-0000-0000141D0000}"/>
    <cellStyle name="Berechnung 2 5 11" xfId="4816" xr:uid="{00000000-0005-0000-0000-0000151D0000}"/>
    <cellStyle name="Berechnung 2 5 11 2" xfId="11763" xr:uid="{00000000-0005-0000-0000-0000161D0000}"/>
    <cellStyle name="Berechnung 2 5 11 3" xfId="18293" xr:uid="{00000000-0005-0000-0000-0000171D0000}"/>
    <cellStyle name="Berechnung 2 5 11 4" xfId="24778" xr:uid="{00000000-0005-0000-0000-0000181D0000}"/>
    <cellStyle name="Berechnung 2 5 12" xfId="7299" xr:uid="{00000000-0005-0000-0000-0000191D0000}"/>
    <cellStyle name="Berechnung 2 5 12 2" xfId="13829" xr:uid="{00000000-0005-0000-0000-00001A1D0000}"/>
    <cellStyle name="Berechnung 2 5 12 3" xfId="20316" xr:uid="{00000000-0005-0000-0000-00001B1D0000}"/>
    <cellStyle name="Berechnung 2 5 13" xfId="6434" xr:uid="{00000000-0005-0000-0000-00001C1D0000}"/>
    <cellStyle name="Berechnung 2 5 2" xfId="460" xr:uid="{00000000-0005-0000-0000-00001D1D0000}"/>
    <cellStyle name="Berechnung 2 5 2 10" xfId="5891" xr:uid="{00000000-0005-0000-0000-00001E1D0000}"/>
    <cellStyle name="Berechnung 2 5 2 10 2" xfId="12787" xr:uid="{00000000-0005-0000-0000-00001F1D0000}"/>
    <cellStyle name="Berechnung 2 5 2 10 3" xfId="19317" xr:uid="{00000000-0005-0000-0000-0000201D0000}"/>
    <cellStyle name="Berechnung 2 5 2 10 4" xfId="25802" xr:uid="{00000000-0005-0000-0000-0000211D0000}"/>
    <cellStyle name="Berechnung 2 5 2 11" xfId="6714" xr:uid="{00000000-0005-0000-0000-0000221D0000}"/>
    <cellStyle name="Berechnung 2 5 2 11 2" xfId="13415" xr:uid="{00000000-0005-0000-0000-0000231D0000}"/>
    <cellStyle name="Berechnung 2 5 2 11 3" xfId="19945" xr:uid="{00000000-0005-0000-0000-0000241D0000}"/>
    <cellStyle name="Berechnung 2 5 2 11 4" xfId="26430" xr:uid="{00000000-0005-0000-0000-0000251D0000}"/>
    <cellStyle name="Berechnung 2 5 2 12" xfId="7472" xr:uid="{00000000-0005-0000-0000-0000261D0000}"/>
    <cellStyle name="Berechnung 2 5 2 12 2" xfId="14002" xr:uid="{00000000-0005-0000-0000-0000271D0000}"/>
    <cellStyle name="Berechnung 2 5 2 12 3" xfId="20487" xr:uid="{00000000-0005-0000-0000-0000281D0000}"/>
    <cellStyle name="Berechnung 2 5 2 13" xfId="6991" xr:uid="{00000000-0005-0000-0000-0000291D0000}"/>
    <cellStyle name="Berechnung 2 5 2 14" xfId="7277" xr:uid="{00000000-0005-0000-0000-00002A1D0000}"/>
    <cellStyle name="Berechnung 2 5 2 2" xfId="896" xr:uid="{00000000-0005-0000-0000-00002B1D0000}"/>
    <cellStyle name="Berechnung 2 5 2 2 10" xfId="7908" xr:uid="{00000000-0005-0000-0000-00002C1D0000}"/>
    <cellStyle name="Berechnung 2 5 2 2 10 2" xfId="14438" xr:uid="{00000000-0005-0000-0000-00002D1D0000}"/>
    <cellStyle name="Berechnung 2 5 2 2 10 3" xfId="20923" xr:uid="{00000000-0005-0000-0000-00002E1D0000}"/>
    <cellStyle name="Berechnung 2 5 2 2 11" xfId="13766" xr:uid="{00000000-0005-0000-0000-00002F1D0000}"/>
    <cellStyle name="Berechnung 2 5 2 2 2" xfId="1774" xr:uid="{00000000-0005-0000-0000-0000301D0000}"/>
    <cellStyle name="Berechnung 2 5 2 2 2 2" xfId="8779" xr:uid="{00000000-0005-0000-0000-0000311D0000}"/>
    <cellStyle name="Berechnung 2 5 2 2 2 3" xfId="15309" xr:uid="{00000000-0005-0000-0000-0000321D0000}"/>
    <cellStyle name="Berechnung 2 5 2 2 2 4" xfId="21794" xr:uid="{00000000-0005-0000-0000-0000331D0000}"/>
    <cellStyle name="Berechnung 2 5 2 2 3" xfId="2464" xr:uid="{00000000-0005-0000-0000-0000341D0000}"/>
    <cellStyle name="Berechnung 2 5 2 2 3 2" xfId="9469" xr:uid="{00000000-0005-0000-0000-0000351D0000}"/>
    <cellStyle name="Berechnung 2 5 2 2 3 3" xfId="15999" xr:uid="{00000000-0005-0000-0000-0000361D0000}"/>
    <cellStyle name="Berechnung 2 5 2 2 3 4" xfId="22484" xr:uid="{00000000-0005-0000-0000-0000371D0000}"/>
    <cellStyle name="Berechnung 2 5 2 2 4" xfId="3154" xr:uid="{00000000-0005-0000-0000-0000381D0000}"/>
    <cellStyle name="Berechnung 2 5 2 2 4 2" xfId="10156" xr:uid="{00000000-0005-0000-0000-0000391D0000}"/>
    <cellStyle name="Berechnung 2 5 2 2 4 3" xfId="16686" xr:uid="{00000000-0005-0000-0000-00003A1D0000}"/>
    <cellStyle name="Berechnung 2 5 2 2 4 4" xfId="23171" xr:uid="{00000000-0005-0000-0000-00003B1D0000}"/>
    <cellStyle name="Berechnung 2 5 2 2 5" xfId="3844" xr:uid="{00000000-0005-0000-0000-00003C1D0000}"/>
    <cellStyle name="Berechnung 2 5 2 2 5 2" xfId="10843" xr:uid="{00000000-0005-0000-0000-00003D1D0000}"/>
    <cellStyle name="Berechnung 2 5 2 2 5 3" xfId="17373" xr:uid="{00000000-0005-0000-0000-00003E1D0000}"/>
    <cellStyle name="Berechnung 2 5 2 2 5 4" xfId="23858" xr:uid="{00000000-0005-0000-0000-00003F1D0000}"/>
    <cellStyle name="Berechnung 2 5 2 2 6" xfId="4534" xr:uid="{00000000-0005-0000-0000-0000401D0000}"/>
    <cellStyle name="Berechnung 2 5 2 2 6 2" xfId="11528" xr:uid="{00000000-0005-0000-0000-0000411D0000}"/>
    <cellStyle name="Berechnung 2 5 2 2 6 3" xfId="18058" xr:uid="{00000000-0005-0000-0000-0000421D0000}"/>
    <cellStyle name="Berechnung 2 5 2 2 6 4" xfId="24543" xr:uid="{00000000-0005-0000-0000-0000431D0000}"/>
    <cellStyle name="Berechnung 2 5 2 2 7" xfId="5187" xr:uid="{00000000-0005-0000-0000-0000441D0000}"/>
    <cellStyle name="Berechnung 2 5 2 2 7 2" xfId="12111" xr:uid="{00000000-0005-0000-0000-0000451D0000}"/>
    <cellStyle name="Berechnung 2 5 2 2 7 3" xfId="18641" xr:uid="{00000000-0005-0000-0000-0000461D0000}"/>
    <cellStyle name="Berechnung 2 5 2 2 7 4" xfId="25126" xr:uid="{00000000-0005-0000-0000-0000471D0000}"/>
    <cellStyle name="Berechnung 2 5 2 2 8" xfId="5645" xr:uid="{00000000-0005-0000-0000-0000481D0000}"/>
    <cellStyle name="Berechnung 2 5 2 2 8 2" xfId="12569" xr:uid="{00000000-0005-0000-0000-0000491D0000}"/>
    <cellStyle name="Berechnung 2 5 2 2 8 3" xfId="19099" xr:uid="{00000000-0005-0000-0000-00004A1D0000}"/>
    <cellStyle name="Berechnung 2 5 2 2 8 4" xfId="25584" xr:uid="{00000000-0005-0000-0000-00004B1D0000}"/>
    <cellStyle name="Berechnung 2 5 2 2 9" xfId="6327" xr:uid="{00000000-0005-0000-0000-00004C1D0000}"/>
    <cellStyle name="Berechnung 2 5 2 2 9 2" xfId="13223" xr:uid="{00000000-0005-0000-0000-00004D1D0000}"/>
    <cellStyle name="Berechnung 2 5 2 2 9 3" xfId="19753" xr:uid="{00000000-0005-0000-0000-00004E1D0000}"/>
    <cellStyle name="Berechnung 2 5 2 2 9 4" xfId="26238" xr:uid="{00000000-0005-0000-0000-00004F1D0000}"/>
    <cellStyle name="Berechnung 2 5 2 3" xfId="695" xr:uid="{00000000-0005-0000-0000-0000501D0000}"/>
    <cellStyle name="Berechnung 2 5 2 3 10" xfId="7707" xr:uid="{00000000-0005-0000-0000-0000511D0000}"/>
    <cellStyle name="Berechnung 2 5 2 3 10 2" xfId="14237" xr:uid="{00000000-0005-0000-0000-0000521D0000}"/>
    <cellStyle name="Berechnung 2 5 2 3 10 3" xfId="20722" xr:uid="{00000000-0005-0000-0000-0000531D0000}"/>
    <cellStyle name="Berechnung 2 5 2 3 11" xfId="13565" xr:uid="{00000000-0005-0000-0000-0000541D0000}"/>
    <cellStyle name="Berechnung 2 5 2 3 2" xfId="1573" xr:uid="{00000000-0005-0000-0000-0000551D0000}"/>
    <cellStyle name="Berechnung 2 5 2 3 2 2" xfId="8578" xr:uid="{00000000-0005-0000-0000-0000561D0000}"/>
    <cellStyle name="Berechnung 2 5 2 3 2 3" xfId="15108" xr:uid="{00000000-0005-0000-0000-0000571D0000}"/>
    <cellStyle name="Berechnung 2 5 2 3 2 4" xfId="21593" xr:uid="{00000000-0005-0000-0000-0000581D0000}"/>
    <cellStyle name="Berechnung 2 5 2 3 3" xfId="2263" xr:uid="{00000000-0005-0000-0000-0000591D0000}"/>
    <cellStyle name="Berechnung 2 5 2 3 3 2" xfId="9268" xr:uid="{00000000-0005-0000-0000-00005A1D0000}"/>
    <cellStyle name="Berechnung 2 5 2 3 3 3" xfId="15798" xr:uid="{00000000-0005-0000-0000-00005B1D0000}"/>
    <cellStyle name="Berechnung 2 5 2 3 3 4" xfId="22283" xr:uid="{00000000-0005-0000-0000-00005C1D0000}"/>
    <cellStyle name="Berechnung 2 5 2 3 4" xfId="2953" xr:uid="{00000000-0005-0000-0000-00005D1D0000}"/>
    <cellStyle name="Berechnung 2 5 2 3 4 2" xfId="9955" xr:uid="{00000000-0005-0000-0000-00005E1D0000}"/>
    <cellStyle name="Berechnung 2 5 2 3 4 3" xfId="16485" xr:uid="{00000000-0005-0000-0000-00005F1D0000}"/>
    <cellStyle name="Berechnung 2 5 2 3 4 4" xfId="22970" xr:uid="{00000000-0005-0000-0000-0000601D0000}"/>
    <cellStyle name="Berechnung 2 5 2 3 5" xfId="3643" xr:uid="{00000000-0005-0000-0000-0000611D0000}"/>
    <cellStyle name="Berechnung 2 5 2 3 5 2" xfId="10642" xr:uid="{00000000-0005-0000-0000-0000621D0000}"/>
    <cellStyle name="Berechnung 2 5 2 3 5 3" xfId="17172" xr:uid="{00000000-0005-0000-0000-0000631D0000}"/>
    <cellStyle name="Berechnung 2 5 2 3 5 4" xfId="23657" xr:uid="{00000000-0005-0000-0000-0000641D0000}"/>
    <cellStyle name="Berechnung 2 5 2 3 6" xfId="4333" xr:uid="{00000000-0005-0000-0000-0000651D0000}"/>
    <cellStyle name="Berechnung 2 5 2 3 6 2" xfId="11327" xr:uid="{00000000-0005-0000-0000-0000661D0000}"/>
    <cellStyle name="Berechnung 2 5 2 3 6 3" xfId="17857" xr:uid="{00000000-0005-0000-0000-0000671D0000}"/>
    <cellStyle name="Berechnung 2 5 2 3 6 4" xfId="24342" xr:uid="{00000000-0005-0000-0000-0000681D0000}"/>
    <cellStyle name="Berechnung 2 5 2 3 7" xfId="4986" xr:uid="{00000000-0005-0000-0000-0000691D0000}"/>
    <cellStyle name="Berechnung 2 5 2 3 7 2" xfId="11910" xr:uid="{00000000-0005-0000-0000-00006A1D0000}"/>
    <cellStyle name="Berechnung 2 5 2 3 7 3" xfId="18440" xr:uid="{00000000-0005-0000-0000-00006B1D0000}"/>
    <cellStyle name="Berechnung 2 5 2 3 7 4" xfId="24925" xr:uid="{00000000-0005-0000-0000-00006C1D0000}"/>
    <cellStyle name="Berechnung 2 5 2 3 8" xfId="5444" xr:uid="{00000000-0005-0000-0000-00006D1D0000}"/>
    <cellStyle name="Berechnung 2 5 2 3 8 2" xfId="12368" xr:uid="{00000000-0005-0000-0000-00006E1D0000}"/>
    <cellStyle name="Berechnung 2 5 2 3 8 3" xfId="18898" xr:uid="{00000000-0005-0000-0000-00006F1D0000}"/>
    <cellStyle name="Berechnung 2 5 2 3 8 4" xfId="25383" xr:uid="{00000000-0005-0000-0000-0000701D0000}"/>
    <cellStyle name="Berechnung 2 5 2 3 9" xfId="6126" xr:uid="{00000000-0005-0000-0000-0000711D0000}"/>
    <cellStyle name="Berechnung 2 5 2 3 9 2" xfId="13022" xr:uid="{00000000-0005-0000-0000-0000721D0000}"/>
    <cellStyle name="Berechnung 2 5 2 3 9 3" xfId="19552" xr:uid="{00000000-0005-0000-0000-0000731D0000}"/>
    <cellStyle name="Berechnung 2 5 2 3 9 4" xfId="26037" xr:uid="{00000000-0005-0000-0000-0000741D0000}"/>
    <cellStyle name="Berechnung 2 5 2 4" xfId="1338" xr:uid="{00000000-0005-0000-0000-0000751D0000}"/>
    <cellStyle name="Berechnung 2 5 2 4 2" xfId="8343" xr:uid="{00000000-0005-0000-0000-0000761D0000}"/>
    <cellStyle name="Berechnung 2 5 2 4 3" xfId="14873" xr:uid="{00000000-0005-0000-0000-0000771D0000}"/>
    <cellStyle name="Berechnung 2 5 2 4 4" xfId="21358" xr:uid="{00000000-0005-0000-0000-0000781D0000}"/>
    <cellStyle name="Berechnung 2 5 2 5" xfId="2028" xr:uid="{00000000-0005-0000-0000-0000791D0000}"/>
    <cellStyle name="Berechnung 2 5 2 5 2" xfId="9033" xr:uid="{00000000-0005-0000-0000-00007A1D0000}"/>
    <cellStyle name="Berechnung 2 5 2 5 3" xfId="15563" xr:uid="{00000000-0005-0000-0000-00007B1D0000}"/>
    <cellStyle name="Berechnung 2 5 2 5 4" xfId="22048" xr:uid="{00000000-0005-0000-0000-00007C1D0000}"/>
    <cellStyle name="Berechnung 2 5 2 6" xfId="2718" xr:uid="{00000000-0005-0000-0000-00007D1D0000}"/>
    <cellStyle name="Berechnung 2 5 2 6 2" xfId="9720" xr:uid="{00000000-0005-0000-0000-00007E1D0000}"/>
    <cellStyle name="Berechnung 2 5 2 6 3" xfId="16250" xr:uid="{00000000-0005-0000-0000-00007F1D0000}"/>
    <cellStyle name="Berechnung 2 5 2 6 4" xfId="22735" xr:uid="{00000000-0005-0000-0000-0000801D0000}"/>
    <cellStyle name="Berechnung 2 5 2 7" xfId="3408" xr:uid="{00000000-0005-0000-0000-0000811D0000}"/>
    <cellStyle name="Berechnung 2 5 2 7 2" xfId="10407" xr:uid="{00000000-0005-0000-0000-0000821D0000}"/>
    <cellStyle name="Berechnung 2 5 2 7 3" xfId="16937" xr:uid="{00000000-0005-0000-0000-0000831D0000}"/>
    <cellStyle name="Berechnung 2 5 2 7 4" xfId="23422" xr:uid="{00000000-0005-0000-0000-0000841D0000}"/>
    <cellStyle name="Berechnung 2 5 2 8" xfId="4098" xr:uid="{00000000-0005-0000-0000-0000851D0000}"/>
    <cellStyle name="Berechnung 2 5 2 8 2" xfId="11092" xr:uid="{00000000-0005-0000-0000-0000861D0000}"/>
    <cellStyle name="Berechnung 2 5 2 8 3" xfId="17622" xr:uid="{00000000-0005-0000-0000-0000871D0000}"/>
    <cellStyle name="Berechnung 2 5 2 8 4" xfId="24107" xr:uid="{00000000-0005-0000-0000-0000881D0000}"/>
    <cellStyle name="Berechnung 2 5 2 9" xfId="983" xr:uid="{00000000-0005-0000-0000-0000891D0000}"/>
    <cellStyle name="Berechnung 2 5 2 9 2" xfId="7993" xr:uid="{00000000-0005-0000-0000-00008A1D0000}"/>
    <cellStyle name="Berechnung 2 5 2 9 3" xfId="14523" xr:uid="{00000000-0005-0000-0000-00008B1D0000}"/>
    <cellStyle name="Berechnung 2 5 2 9 4" xfId="21008" xr:uid="{00000000-0005-0000-0000-00008C1D0000}"/>
    <cellStyle name="Berechnung 2 5 3" xfId="528" xr:uid="{00000000-0005-0000-0000-00008D1D0000}"/>
    <cellStyle name="Berechnung 2 5 3 10" xfId="5959" xr:uid="{00000000-0005-0000-0000-00008E1D0000}"/>
    <cellStyle name="Berechnung 2 5 3 10 2" xfId="12855" xr:uid="{00000000-0005-0000-0000-00008F1D0000}"/>
    <cellStyle name="Berechnung 2 5 3 10 3" xfId="19385" xr:uid="{00000000-0005-0000-0000-0000901D0000}"/>
    <cellStyle name="Berechnung 2 5 3 10 4" xfId="25870" xr:uid="{00000000-0005-0000-0000-0000911D0000}"/>
    <cellStyle name="Berechnung 2 5 3 11" xfId="6919" xr:uid="{00000000-0005-0000-0000-0000921D0000}"/>
    <cellStyle name="Berechnung 2 5 3 11 2" xfId="13535" xr:uid="{00000000-0005-0000-0000-0000931D0000}"/>
    <cellStyle name="Berechnung 2 5 3 11 3" xfId="20065" xr:uid="{00000000-0005-0000-0000-0000941D0000}"/>
    <cellStyle name="Berechnung 2 5 3 11 4" xfId="26550" xr:uid="{00000000-0005-0000-0000-0000951D0000}"/>
    <cellStyle name="Berechnung 2 5 3 12" xfId="7540" xr:uid="{00000000-0005-0000-0000-0000961D0000}"/>
    <cellStyle name="Berechnung 2 5 3 12 2" xfId="14070" xr:uid="{00000000-0005-0000-0000-0000971D0000}"/>
    <cellStyle name="Berechnung 2 5 3 12 3" xfId="20555" xr:uid="{00000000-0005-0000-0000-0000981D0000}"/>
    <cellStyle name="Berechnung 2 5 3 13" xfId="6844" xr:uid="{00000000-0005-0000-0000-0000991D0000}"/>
    <cellStyle name="Berechnung 2 5 3 14" xfId="7260" xr:uid="{00000000-0005-0000-0000-00009A1D0000}"/>
    <cellStyle name="Berechnung 2 5 3 2" xfId="924" xr:uid="{00000000-0005-0000-0000-00009B1D0000}"/>
    <cellStyle name="Berechnung 2 5 3 2 10" xfId="7936" xr:uid="{00000000-0005-0000-0000-00009C1D0000}"/>
    <cellStyle name="Berechnung 2 5 3 2 10 2" xfId="14466" xr:uid="{00000000-0005-0000-0000-00009D1D0000}"/>
    <cellStyle name="Berechnung 2 5 3 2 10 3" xfId="20951" xr:uid="{00000000-0005-0000-0000-00009E1D0000}"/>
    <cellStyle name="Berechnung 2 5 3 2 11" xfId="13794" xr:uid="{00000000-0005-0000-0000-00009F1D0000}"/>
    <cellStyle name="Berechnung 2 5 3 2 2" xfId="1802" xr:uid="{00000000-0005-0000-0000-0000A01D0000}"/>
    <cellStyle name="Berechnung 2 5 3 2 2 2" xfId="8807" xr:uid="{00000000-0005-0000-0000-0000A11D0000}"/>
    <cellStyle name="Berechnung 2 5 3 2 2 3" xfId="15337" xr:uid="{00000000-0005-0000-0000-0000A21D0000}"/>
    <cellStyle name="Berechnung 2 5 3 2 2 4" xfId="21822" xr:uid="{00000000-0005-0000-0000-0000A31D0000}"/>
    <cellStyle name="Berechnung 2 5 3 2 3" xfId="2492" xr:uid="{00000000-0005-0000-0000-0000A41D0000}"/>
    <cellStyle name="Berechnung 2 5 3 2 3 2" xfId="9497" xr:uid="{00000000-0005-0000-0000-0000A51D0000}"/>
    <cellStyle name="Berechnung 2 5 3 2 3 3" xfId="16027" xr:uid="{00000000-0005-0000-0000-0000A61D0000}"/>
    <cellStyle name="Berechnung 2 5 3 2 3 4" xfId="22512" xr:uid="{00000000-0005-0000-0000-0000A71D0000}"/>
    <cellStyle name="Berechnung 2 5 3 2 4" xfId="3182" xr:uid="{00000000-0005-0000-0000-0000A81D0000}"/>
    <cellStyle name="Berechnung 2 5 3 2 4 2" xfId="10184" xr:uid="{00000000-0005-0000-0000-0000A91D0000}"/>
    <cellStyle name="Berechnung 2 5 3 2 4 3" xfId="16714" xr:uid="{00000000-0005-0000-0000-0000AA1D0000}"/>
    <cellStyle name="Berechnung 2 5 3 2 4 4" xfId="23199" xr:uid="{00000000-0005-0000-0000-0000AB1D0000}"/>
    <cellStyle name="Berechnung 2 5 3 2 5" xfId="3872" xr:uid="{00000000-0005-0000-0000-0000AC1D0000}"/>
    <cellStyle name="Berechnung 2 5 3 2 5 2" xfId="10871" xr:uid="{00000000-0005-0000-0000-0000AD1D0000}"/>
    <cellStyle name="Berechnung 2 5 3 2 5 3" xfId="17401" xr:uid="{00000000-0005-0000-0000-0000AE1D0000}"/>
    <cellStyle name="Berechnung 2 5 3 2 5 4" xfId="23886" xr:uid="{00000000-0005-0000-0000-0000AF1D0000}"/>
    <cellStyle name="Berechnung 2 5 3 2 6" xfId="4562" xr:uid="{00000000-0005-0000-0000-0000B01D0000}"/>
    <cellStyle name="Berechnung 2 5 3 2 6 2" xfId="11556" xr:uid="{00000000-0005-0000-0000-0000B11D0000}"/>
    <cellStyle name="Berechnung 2 5 3 2 6 3" xfId="18086" xr:uid="{00000000-0005-0000-0000-0000B21D0000}"/>
    <cellStyle name="Berechnung 2 5 3 2 6 4" xfId="24571" xr:uid="{00000000-0005-0000-0000-0000B31D0000}"/>
    <cellStyle name="Berechnung 2 5 3 2 7" xfId="5215" xr:uid="{00000000-0005-0000-0000-0000B41D0000}"/>
    <cellStyle name="Berechnung 2 5 3 2 7 2" xfId="12139" xr:uid="{00000000-0005-0000-0000-0000B51D0000}"/>
    <cellStyle name="Berechnung 2 5 3 2 7 3" xfId="18669" xr:uid="{00000000-0005-0000-0000-0000B61D0000}"/>
    <cellStyle name="Berechnung 2 5 3 2 7 4" xfId="25154" xr:uid="{00000000-0005-0000-0000-0000B71D0000}"/>
    <cellStyle name="Berechnung 2 5 3 2 8" xfId="5673" xr:uid="{00000000-0005-0000-0000-0000B81D0000}"/>
    <cellStyle name="Berechnung 2 5 3 2 8 2" xfId="12597" xr:uid="{00000000-0005-0000-0000-0000B91D0000}"/>
    <cellStyle name="Berechnung 2 5 3 2 8 3" xfId="19127" xr:uid="{00000000-0005-0000-0000-0000BA1D0000}"/>
    <cellStyle name="Berechnung 2 5 3 2 8 4" xfId="25612" xr:uid="{00000000-0005-0000-0000-0000BB1D0000}"/>
    <cellStyle name="Berechnung 2 5 3 2 9" xfId="6355" xr:uid="{00000000-0005-0000-0000-0000BC1D0000}"/>
    <cellStyle name="Berechnung 2 5 3 2 9 2" xfId="13251" xr:uid="{00000000-0005-0000-0000-0000BD1D0000}"/>
    <cellStyle name="Berechnung 2 5 3 2 9 3" xfId="19781" xr:uid="{00000000-0005-0000-0000-0000BE1D0000}"/>
    <cellStyle name="Berechnung 2 5 3 2 9 4" xfId="26266" xr:uid="{00000000-0005-0000-0000-0000BF1D0000}"/>
    <cellStyle name="Berechnung 2 5 3 3" xfId="758" xr:uid="{00000000-0005-0000-0000-0000C01D0000}"/>
    <cellStyle name="Berechnung 2 5 3 3 10" xfId="7770" xr:uid="{00000000-0005-0000-0000-0000C11D0000}"/>
    <cellStyle name="Berechnung 2 5 3 3 10 2" xfId="14300" xr:uid="{00000000-0005-0000-0000-0000C21D0000}"/>
    <cellStyle name="Berechnung 2 5 3 3 10 3" xfId="20785" xr:uid="{00000000-0005-0000-0000-0000C31D0000}"/>
    <cellStyle name="Berechnung 2 5 3 3 11" xfId="13628" xr:uid="{00000000-0005-0000-0000-0000C41D0000}"/>
    <cellStyle name="Berechnung 2 5 3 3 2" xfId="1636" xr:uid="{00000000-0005-0000-0000-0000C51D0000}"/>
    <cellStyle name="Berechnung 2 5 3 3 2 2" xfId="8641" xr:uid="{00000000-0005-0000-0000-0000C61D0000}"/>
    <cellStyle name="Berechnung 2 5 3 3 2 3" xfId="15171" xr:uid="{00000000-0005-0000-0000-0000C71D0000}"/>
    <cellStyle name="Berechnung 2 5 3 3 2 4" xfId="21656" xr:uid="{00000000-0005-0000-0000-0000C81D0000}"/>
    <cellStyle name="Berechnung 2 5 3 3 3" xfId="2326" xr:uid="{00000000-0005-0000-0000-0000C91D0000}"/>
    <cellStyle name="Berechnung 2 5 3 3 3 2" xfId="9331" xr:uid="{00000000-0005-0000-0000-0000CA1D0000}"/>
    <cellStyle name="Berechnung 2 5 3 3 3 3" xfId="15861" xr:uid="{00000000-0005-0000-0000-0000CB1D0000}"/>
    <cellStyle name="Berechnung 2 5 3 3 3 4" xfId="22346" xr:uid="{00000000-0005-0000-0000-0000CC1D0000}"/>
    <cellStyle name="Berechnung 2 5 3 3 4" xfId="3016" xr:uid="{00000000-0005-0000-0000-0000CD1D0000}"/>
    <cellStyle name="Berechnung 2 5 3 3 4 2" xfId="10018" xr:uid="{00000000-0005-0000-0000-0000CE1D0000}"/>
    <cellStyle name="Berechnung 2 5 3 3 4 3" xfId="16548" xr:uid="{00000000-0005-0000-0000-0000CF1D0000}"/>
    <cellStyle name="Berechnung 2 5 3 3 4 4" xfId="23033" xr:uid="{00000000-0005-0000-0000-0000D01D0000}"/>
    <cellStyle name="Berechnung 2 5 3 3 5" xfId="3706" xr:uid="{00000000-0005-0000-0000-0000D11D0000}"/>
    <cellStyle name="Berechnung 2 5 3 3 5 2" xfId="10705" xr:uid="{00000000-0005-0000-0000-0000D21D0000}"/>
    <cellStyle name="Berechnung 2 5 3 3 5 3" xfId="17235" xr:uid="{00000000-0005-0000-0000-0000D31D0000}"/>
    <cellStyle name="Berechnung 2 5 3 3 5 4" xfId="23720" xr:uid="{00000000-0005-0000-0000-0000D41D0000}"/>
    <cellStyle name="Berechnung 2 5 3 3 6" xfId="4396" xr:uid="{00000000-0005-0000-0000-0000D51D0000}"/>
    <cellStyle name="Berechnung 2 5 3 3 6 2" xfId="11390" xr:uid="{00000000-0005-0000-0000-0000D61D0000}"/>
    <cellStyle name="Berechnung 2 5 3 3 6 3" xfId="17920" xr:uid="{00000000-0005-0000-0000-0000D71D0000}"/>
    <cellStyle name="Berechnung 2 5 3 3 6 4" xfId="24405" xr:uid="{00000000-0005-0000-0000-0000D81D0000}"/>
    <cellStyle name="Berechnung 2 5 3 3 7" xfId="5049" xr:uid="{00000000-0005-0000-0000-0000D91D0000}"/>
    <cellStyle name="Berechnung 2 5 3 3 7 2" xfId="11973" xr:uid="{00000000-0005-0000-0000-0000DA1D0000}"/>
    <cellStyle name="Berechnung 2 5 3 3 7 3" xfId="18503" xr:uid="{00000000-0005-0000-0000-0000DB1D0000}"/>
    <cellStyle name="Berechnung 2 5 3 3 7 4" xfId="24988" xr:uid="{00000000-0005-0000-0000-0000DC1D0000}"/>
    <cellStyle name="Berechnung 2 5 3 3 8" xfId="5507" xr:uid="{00000000-0005-0000-0000-0000DD1D0000}"/>
    <cellStyle name="Berechnung 2 5 3 3 8 2" xfId="12431" xr:uid="{00000000-0005-0000-0000-0000DE1D0000}"/>
    <cellStyle name="Berechnung 2 5 3 3 8 3" xfId="18961" xr:uid="{00000000-0005-0000-0000-0000DF1D0000}"/>
    <cellStyle name="Berechnung 2 5 3 3 8 4" xfId="25446" xr:uid="{00000000-0005-0000-0000-0000E01D0000}"/>
    <cellStyle name="Berechnung 2 5 3 3 9" xfId="6189" xr:uid="{00000000-0005-0000-0000-0000E11D0000}"/>
    <cellStyle name="Berechnung 2 5 3 3 9 2" xfId="13085" xr:uid="{00000000-0005-0000-0000-0000E21D0000}"/>
    <cellStyle name="Berechnung 2 5 3 3 9 3" xfId="19615" xr:uid="{00000000-0005-0000-0000-0000E31D0000}"/>
    <cellStyle name="Berechnung 2 5 3 3 9 4" xfId="26100" xr:uid="{00000000-0005-0000-0000-0000E41D0000}"/>
    <cellStyle name="Berechnung 2 5 3 4" xfId="1406" xr:uid="{00000000-0005-0000-0000-0000E51D0000}"/>
    <cellStyle name="Berechnung 2 5 3 4 2" xfId="8411" xr:uid="{00000000-0005-0000-0000-0000E61D0000}"/>
    <cellStyle name="Berechnung 2 5 3 4 3" xfId="14941" xr:uid="{00000000-0005-0000-0000-0000E71D0000}"/>
    <cellStyle name="Berechnung 2 5 3 4 4" xfId="21426" xr:uid="{00000000-0005-0000-0000-0000E81D0000}"/>
    <cellStyle name="Berechnung 2 5 3 5" xfId="2096" xr:uid="{00000000-0005-0000-0000-0000E91D0000}"/>
    <cellStyle name="Berechnung 2 5 3 5 2" xfId="9101" xr:uid="{00000000-0005-0000-0000-0000EA1D0000}"/>
    <cellStyle name="Berechnung 2 5 3 5 3" xfId="15631" xr:uid="{00000000-0005-0000-0000-0000EB1D0000}"/>
    <cellStyle name="Berechnung 2 5 3 5 4" xfId="22116" xr:uid="{00000000-0005-0000-0000-0000EC1D0000}"/>
    <cellStyle name="Berechnung 2 5 3 6" xfId="2786" xr:uid="{00000000-0005-0000-0000-0000ED1D0000}"/>
    <cellStyle name="Berechnung 2 5 3 6 2" xfId="9788" xr:uid="{00000000-0005-0000-0000-0000EE1D0000}"/>
    <cellStyle name="Berechnung 2 5 3 6 3" xfId="16318" xr:uid="{00000000-0005-0000-0000-0000EF1D0000}"/>
    <cellStyle name="Berechnung 2 5 3 6 4" xfId="22803" xr:uid="{00000000-0005-0000-0000-0000F01D0000}"/>
    <cellStyle name="Berechnung 2 5 3 7" xfId="3476" xr:uid="{00000000-0005-0000-0000-0000F11D0000}"/>
    <cellStyle name="Berechnung 2 5 3 7 2" xfId="10475" xr:uid="{00000000-0005-0000-0000-0000F21D0000}"/>
    <cellStyle name="Berechnung 2 5 3 7 3" xfId="17005" xr:uid="{00000000-0005-0000-0000-0000F31D0000}"/>
    <cellStyle name="Berechnung 2 5 3 7 4" xfId="23490" xr:uid="{00000000-0005-0000-0000-0000F41D0000}"/>
    <cellStyle name="Berechnung 2 5 3 8" xfId="4166" xr:uid="{00000000-0005-0000-0000-0000F51D0000}"/>
    <cellStyle name="Berechnung 2 5 3 8 2" xfId="11160" xr:uid="{00000000-0005-0000-0000-0000F61D0000}"/>
    <cellStyle name="Berechnung 2 5 3 8 3" xfId="17690" xr:uid="{00000000-0005-0000-0000-0000F71D0000}"/>
    <cellStyle name="Berechnung 2 5 3 8 4" xfId="24175" xr:uid="{00000000-0005-0000-0000-0000F81D0000}"/>
    <cellStyle name="Berechnung 2 5 3 9" xfId="5277" xr:uid="{00000000-0005-0000-0000-0000F91D0000}"/>
    <cellStyle name="Berechnung 2 5 3 9 2" xfId="12201" xr:uid="{00000000-0005-0000-0000-0000FA1D0000}"/>
    <cellStyle name="Berechnung 2 5 3 9 3" xfId="18731" xr:uid="{00000000-0005-0000-0000-0000FB1D0000}"/>
    <cellStyle name="Berechnung 2 5 3 9 4" xfId="25216" xr:uid="{00000000-0005-0000-0000-0000FC1D0000}"/>
    <cellStyle name="Berechnung 2 5 4" xfId="1119" xr:uid="{00000000-0005-0000-0000-0000FD1D0000}"/>
    <cellStyle name="Berechnung 2 5 4 2" xfId="8126" xr:uid="{00000000-0005-0000-0000-0000FE1D0000}"/>
    <cellStyle name="Berechnung 2 5 4 3" xfId="14656" xr:uid="{00000000-0005-0000-0000-0000FF1D0000}"/>
    <cellStyle name="Berechnung 2 5 4 4" xfId="21141" xr:uid="{00000000-0005-0000-0000-0000001E0000}"/>
    <cellStyle name="Berechnung 2 5 5" xfId="1209" xr:uid="{00000000-0005-0000-0000-0000011E0000}"/>
    <cellStyle name="Berechnung 2 5 5 2" xfId="8216" xr:uid="{00000000-0005-0000-0000-0000021E0000}"/>
    <cellStyle name="Berechnung 2 5 5 3" xfId="14746" xr:uid="{00000000-0005-0000-0000-0000031E0000}"/>
    <cellStyle name="Berechnung 2 5 5 4" xfId="21231" xr:uid="{00000000-0005-0000-0000-0000041E0000}"/>
    <cellStyle name="Berechnung 2 5 6" xfId="1224" xr:uid="{00000000-0005-0000-0000-0000051E0000}"/>
    <cellStyle name="Berechnung 2 5 6 2" xfId="8231" xr:uid="{00000000-0005-0000-0000-0000061E0000}"/>
    <cellStyle name="Berechnung 2 5 6 3" xfId="14761" xr:uid="{00000000-0005-0000-0000-0000071E0000}"/>
    <cellStyle name="Berechnung 2 5 6 4" xfId="21246" xr:uid="{00000000-0005-0000-0000-0000081E0000}"/>
    <cellStyle name="Berechnung 2 5 7" xfId="1916" xr:uid="{00000000-0005-0000-0000-0000091E0000}"/>
    <cellStyle name="Berechnung 2 5 7 2" xfId="8921" xr:uid="{00000000-0005-0000-0000-00000A1E0000}"/>
    <cellStyle name="Berechnung 2 5 7 3" xfId="15451" xr:uid="{00000000-0005-0000-0000-00000B1E0000}"/>
    <cellStyle name="Berechnung 2 5 7 4" xfId="21936" xr:uid="{00000000-0005-0000-0000-00000C1E0000}"/>
    <cellStyle name="Berechnung 2 5 8" xfId="3277" xr:uid="{00000000-0005-0000-0000-00000D1E0000}"/>
    <cellStyle name="Berechnung 2 5 8 2" xfId="10279" xr:uid="{00000000-0005-0000-0000-00000E1E0000}"/>
    <cellStyle name="Berechnung 2 5 8 3" xfId="16809" xr:uid="{00000000-0005-0000-0000-00000F1E0000}"/>
    <cellStyle name="Berechnung 2 5 8 4" xfId="23294" xr:uid="{00000000-0005-0000-0000-0000101E0000}"/>
    <cellStyle name="Berechnung 2 5 9" xfId="3293" xr:uid="{00000000-0005-0000-0000-0000111E0000}"/>
    <cellStyle name="Berechnung 2 5 9 2" xfId="10293" xr:uid="{00000000-0005-0000-0000-0000121E0000}"/>
    <cellStyle name="Berechnung 2 5 9 3" xfId="16823" xr:uid="{00000000-0005-0000-0000-0000131E0000}"/>
    <cellStyle name="Berechnung 2 5 9 4" xfId="23308" xr:uid="{00000000-0005-0000-0000-0000141E0000}"/>
    <cellStyle name="Berechnung 2 6" xfId="267" xr:uid="{00000000-0005-0000-0000-0000151E0000}"/>
    <cellStyle name="Berechnung 2 6 10" xfId="4704" xr:uid="{00000000-0005-0000-0000-0000161E0000}"/>
    <cellStyle name="Berechnung 2 6 10 2" xfId="11683" xr:uid="{00000000-0005-0000-0000-0000171E0000}"/>
    <cellStyle name="Berechnung 2 6 10 3" xfId="18213" xr:uid="{00000000-0005-0000-0000-0000181E0000}"/>
    <cellStyle name="Berechnung 2 6 10 4" xfId="24698" xr:uid="{00000000-0005-0000-0000-0000191E0000}"/>
    <cellStyle name="Berechnung 2 6 11" xfId="2592" xr:uid="{00000000-0005-0000-0000-00001A1E0000}"/>
    <cellStyle name="Berechnung 2 6 11 2" xfId="9596" xr:uid="{00000000-0005-0000-0000-00001B1E0000}"/>
    <cellStyle name="Berechnung 2 6 11 3" xfId="16126" xr:uid="{00000000-0005-0000-0000-00001C1E0000}"/>
    <cellStyle name="Berechnung 2 6 11 4" xfId="22611" xr:uid="{00000000-0005-0000-0000-00001D1E0000}"/>
    <cellStyle name="Berechnung 2 6 12" xfId="7319" xr:uid="{00000000-0005-0000-0000-00001E1E0000}"/>
    <cellStyle name="Berechnung 2 6 12 2" xfId="13849" xr:uid="{00000000-0005-0000-0000-00001F1E0000}"/>
    <cellStyle name="Berechnung 2 6 12 3" xfId="20336" xr:uid="{00000000-0005-0000-0000-0000201E0000}"/>
    <cellStyle name="Berechnung 2 6 13" xfId="4729" xr:uid="{00000000-0005-0000-0000-0000211E0000}"/>
    <cellStyle name="Berechnung 2 6 2" xfId="459" xr:uid="{00000000-0005-0000-0000-0000221E0000}"/>
    <cellStyle name="Berechnung 2 6 2 10" xfId="5890" xr:uid="{00000000-0005-0000-0000-0000231E0000}"/>
    <cellStyle name="Berechnung 2 6 2 10 2" xfId="12786" xr:uid="{00000000-0005-0000-0000-0000241E0000}"/>
    <cellStyle name="Berechnung 2 6 2 10 3" xfId="19316" xr:uid="{00000000-0005-0000-0000-0000251E0000}"/>
    <cellStyle name="Berechnung 2 6 2 10 4" xfId="25801" xr:uid="{00000000-0005-0000-0000-0000261E0000}"/>
    <cellStyle name="Berechnung 2 6 2 11" xfId="6608" xr:uid="{00000000-0005-0000-0000-0000271E0000}"/>
    <cellStyle name="Berechnung 2 6 2 11 2" xfId="13390" xr:uid="{00000000-0005-0000-0000-0000281E0000}"/>
    <cellStyle name="Berechnung 2 6 2 11 3" xfId="19920" xr:uid="{00000000-0005-0000-0000-0000291E0000}"/>
    <cellStyle name="Berechnung 2 6 2 11 4" xfId="26405" xr:uid="{00000000-0005-0000-0000-00002A1E0000}"/>
    <cellStyle name="Berechnung 2 6 2 12" xfId="7471" xr:uid="{00000000-0005-0000-0000-00002B1E0000}"/>
    <cellStyle name="Berechnung 2 6 2 12 2" xfId="14001" xr:uid="{00000000-0005-0000-0000-00002C1E0000}"/>
    <cellStyle name="Berechnung 2 6 2 12 3" xfId="20486" xr:uid="{00000000-0005-0000-0000-00002D1E0000}"/>
    <cellStyle name="Berechnung 2 6 2 13" xfId="6445" xr:uid="{00000000-0005-0000-0000-00002E1E0000}"/>
    <cellStyle name="Berechnung 2 6 2 14" xfId="7165" xr:uid="{00000000-0005-0000-0000-00002F1E0000}"/>
    <cellStyle name="Berechnung 2 6 2 2" xfId="895" xr:uid="{00000000-0005-0000-0000-0000301E0000}"/>
    <cellStyle name="Berechnung 2 6 2 2 10" xfId="7907" xr:uid="{00000000-0005-0000-0000-0000311E0000}"/>
    <cellStyle name="Berechnung 2 6 2 2 10 2" xfId="14437" xr:uid="{00000000-0005-0000-0000-0000321E0000}"/>
    <cellStyle name="Berechnung 2 6 2 2 10 3" xfId="20922" xr:uid="{00000000-0005-0000-0000-0000331E0000}"/>
    <cellStyle name="Berechnung 2 6 2 2 11" xfId="13765" xr:uid="{00000000-0005-0000-0000-0000341E0000}"/>
    <cellStyle name="Berechnung 2 6 2 2 2" xfId="1773" xr:uid="{00000000-0005-0000-0000-0000351E0000}"/>
    <cellStyle name="Berechnung 2 6 2 2 2 2" xfId="8778" xr:uid="{00000000-0005-0000-0000-0000361E0000}"/>
    <cellStyle name="Berechnung 2 6 2 2 2 3" xfId="15308" xr:uid="{00000000-0005-0000-0000-0000371E0000}"/>
    <cellStyle name="Berechnung 2 6 2 2 2 4" xfId="21793" xr:uid="{00000000-0005-0000-0000-0000381E0000}"/>
    <cellStyle name="Berechnung 2 6 2 2 3" xfId="2463" xr:uid="{00000000-0005-0000-0000-0000391E0000}"/>
    <cellStyle name="Berechnung 2 6 2 2 3 2" xfId="9468" xr:uid="{00000000-0005-0000-0000-00003A1E0000}"/>
    <cellStyle name="Berechnung 2 6 2 2 3 3" xfId="15998" xr:uid="{00000000-0005-0000-0000-00003B1E0000}"/>
    <cellStyle name="Berechnung 2 6 2 2 3 4" xfId="22483" xr:uid="{00000000-0005-0000-0000-00003C1E0000}"/>
    <cellStyle name="Berechnung 2 6 2 2 4" xfId="3153" xr:uid="{00000000-0005-0000-0000-00003D1E0000}"/>
    <cellStyle name="Berechnung 2 6 2 2 4 2" xfId="10155" xr:uid="{00000000-0005-0000-0000-00003E1E0000}"/>
    <cellStyle name="Berechnung 2 6 2 2 4 3" xfId="16685" xr:uid="{00000000-0005-0000-0000-00003F1E0000}"/>
    <cellStyle name="Berechnung 2 6 2 2 4 4" xfId="23170" xr:uid="{00000000-0005-0000-0000-0000401E0000}"/>
    <cellStyle name="Berechnung 2 6 2 2 5" xfId="3843" xr:uid="{00000000-0005-0000-0000-0000411E0000}"/>
    <cellStyle name="Berechnung 2 6 2 2 5 2" xfId="10842" xr:uid="{00000000-0005-0000-0000-0000421E0000}"/>
    <cellStyle name="Berechnung 2 6 2 2 5 3" xfId="17372" xr:uid="{00000000-0005-0000-0000-0000431E0000}"/>
    <cellStyle name="Berechnung 2 6 2 2 5 4" xfId="23857" xr:uid="{00000000-0005-0000-0000-0000441E0000}"/>
    <cellStyle name="Berechnung 2 6 2 2 6" xfId="4533" xr:uid="{00000000-0005-0000-0000-0000451E0000}"/>
    <cellStyle name="Berechnung 2 6 2 2 6 2" xfId="11527" xr:uid="{00000000-0005-0000-0000-0000461E0000}"/>
    <cellStyle name="Berechnung 2 6 2 2 6 3" xfId="18057" xr:uid="{00000000-0005-0000-0000-0000471E0000}"/>
    <cellStyle name="Berechnung 2 6 2 2 6 4" xfId="24542" xr:uid="{00000000-0005-0000-0000-0000481E0000}"/>
    <cellStyle name="Berechnung 2 6 2 2 7" xfId="5186" xr:uid="{00000000-0005-0000-0000-0000491E0000}"/>
    <cellStyle name="Berechnung 2 6 2 2 7 2" xfId="12110" xr:uid="{00000000-0005-0000-0000-00004A1E0000}"/>
    <cellStyle name="Berechnung 2 6 2 2 7 3" xfId="18640" xr:uid="{00000000-0005-0000-0000-00004B1E0000}"/>
    <cellStyle name="Berechnung 2 6 2 2 7 4" xfId="25125" xr:uid="{00000000-0005-0000-0000-00004C1E0000}"/>
    <cellStyle name="Berechnung 2 6 2 2 8" xfId="5644" xr:uid="{00000000-0005-0000-0000-00004D1E0000}"/>
    <cellStyle name="Berechnung 2 6 2 2 8 2" xfId="12568" xr:uid="{00000000-0005-0000-0000-00004E1E0000}"/>
    <cellStyle name="Berechnung 2 6 2 2 8 3" xfId="19098" xr:uid="{00000000-0005-0000-0000-00004F1E0000}"/>
    <cellStyle name="Berechnung 2 6 2 2 8 4" xfId="25583" xr:uid="{00000000-0005-0000-0000-0000501E0000}"/>
    <cellStyle name="Berechnung 2 6 2 2 9" xfId="6326" xr:uid="{00000000-0005-0000-0000-0000511E0000}"/>
    <cellStyle name="Berechnung 2 6 2 2 9 2" xfId="13222" xr:uid="{00000000-0005-0000-0000-0000521E0000}"/>
    <cellStyle name="Berechnung 2 6 2 2 9 3" xfId="19752" xr:uid="{00000000-0005-0000-0000-0000531E0000}"/>
    <cellStyle name="Berechnung 2 6 2 2 9 4" xfId="26237" xr:uid="{00000000-0005-0000-0000-0000541E0000}"/>
    <cellStyle name="Berechnung 2 6 2 3" xfId="694" xr:uid="{00000000-0005-0000-0000-0000551E0000}"/>
    <cellStyle name="Berechnung 2 6 2 3 10" xfId="7706" xr:uid="{00000000-0005-0000-0000-0000561E0000}"/>
    <cellStyle name="Berechnung 2 6 2 3 10 2" xfId="14236" xr:uid="{00000000-0005-0000-0000-0000571E0000}"/>
    <cellStyle name="Berechnung 2 6 2 3 10 3" xfId="20721" xr:uid="{00000000-0005-0000-0000-0000581E0000}"/>
    <cellStyle name="Berechnung 2 6 2 3 11" xfId="13564" xr:uid="{00000000-0005-0000-0000-0000591E0000}"/>
    <cellStyle name="Berechnung 2 6 2 3 2" xfId="1572" xr:uid="{00000000-0005-0000-0000-00005A1E0000}"/>
    <cellStyle name="Berechnung 2 6 2 3 2 2" xfId="8577" xr:uid="{00000000-0005-0000-0000-00005B1E0000}"/>
    <cellStyle name="Berechnung 2 6 2 3 2 3" xfId="15107" xr:uid="{00000000-0005-0000-0000-00005C1E0000}"/>
    <cellStyle name="Berechnung 2 6 2 3 2 4" xfId="21592" xr:uid="{00000000-0005-0000-0000-00005D1E0000}"/>
    <cellStyle name="Berechnung 2 6 2 3 3" xfId="2262" xr:uid="{00000000-0005-0000-0000-00005E1E0000}"/>
    <cellStyle name="Berechnung 2 6 2 3 3 2" xfId="9267" xr:uid="{00000000-0005-0000-0000-00005F1E0000}"/>
    <cellStyle name="Berechnung 2 6 2 3 3 3" xfId="15797" xr:uid="{00000000-0005-0000-0000-0000601E0000}"/>
    <cellStyle name="Berechnung 2 6 2 3 3 4" xfId="22282" xr:uid="{00000000-0005-0000-0000-0000611E0000}"/>
    <cellStyle name="Berechnung 2 6 2 3 4" xfId="2952" xr:uid="{00000000-0005-0000-0000-0000621E0000}"/>
    <cellStyle name="Berechnung 2 6 2 3 4 2" xfId="9954" xr:uid="{00000000-0005-0000-0000-0000631E0000}"/>
    <cellStyle name="Berechnung 2 6 2 3 4 3" xfId="16484" xr:uid="{00000000-0005-0000-0000-0000641E0000}"/>
    <cellStyle name="Berechnung 2 6 2 3 4 4" xfId="22969" xr:uid="{00000000-0005-0000-0000-0000651E0000}"/>
    <cellStyle name="Berechnung 2 6 2 3 5" xfId="3642" xr:uid="{00000000-0005-0000-0000-0000661E0000}"/>
    <cellStyle name="Berechnung 2 6 2 3 5 2" xfId="10641" xr:uid="{00000000-0005-0000-0000-0000671E0000}"/>
    <cellStyle name="Berechnung 2 6 2 3 5 3" xfId="17171" xr:uid="{00000000-0005-0000-0000-0000681E0000}"/>
    <cellStyle name="Berechnung 2 6 2 3 5 4" xfId="23656" xr:uid="{00000000-0005-0000-0000-0000691E0000}"/>
    <cellStyle name="Berechnung 2 6 2 3 6" xfId="4332" xr:uid="{00000000-0005-0000-0000-00006A1E0000}"/>
    <cellStyle name="Berechnung 2 6 2 3 6 2" xfId="11326" xr:uid="{00000000-0005-0000-0000-00006B1E0000}"/>
    <cellStyle name="Berechnung 2 6 2 3 6 3" xfId="17856" xr:uid="{00000000-0005-0000-0000-00006C1E0000}"/>
    <cellStyle name="Berechnung 2 6 2 3 6 4" xfId="24341" xr:uid="{00000000-0005-0000-0000-00006D1E0000}"/>
    <cellStyle name="Berechnung 2 6 2 3 7" xfId="4985" xr:uid="{00000000-0005-0000-0000-00006E1E0000}"/>
    <cellStyle name="Berechnung 2 6 2 3 7 2" xfId="11909" xr:uid="{00000000-0005-0000-0000-00006F1E0000}"/>
    <cellStyle name="Berechnung 2 6 2 3 7 3" xfId="18439" xr:uid="{00000000-0005-0000-0000-0000701E0000}"/>
    <cellStyle name="Berechnung 2 6 2 3 7 4" xfId="24924" xr:uid="{00000000-0005-0000-0000-0000711E0000}"/>
    <cellStyle name="Berechnung 2 6 2 3 8" xfId="5443" xr:uid="{00000000-0005-0000-0000-0000721E0000}"/>
    <cellStyle name="Berechnung 2 6 2 3 8 2" xfId="12367" xr:uid="{00000000-0005-0000-0000-0000731E0000}"/>
    <cellStyle name="Berechnung 2 6 2 3 8 3" xfId="18897" xr:uid="{00000000-0005-0000-0000-0000741E0000}"/>
    <cellStyle name="Berechnung 2 6 2 3 8 4" xfId="25382" xr:uid="{00000000-0005-0000-0000-0000751E0000}"/>
    <cellStyle name="Berechnung 2 6 2 3 9" xfId="6125" xr:uid="{00000000-0005-0000-0000-0000761E0000}"/>
    <cellStyle name="Berechnung 2 6 2 3 9 2" xfId="13021" xr:uid="{00000000-0005-0000-0000-0000771E0000}"/>
    <cellStyle name="Berechnung 2 6 2 3 9 3" xfId="19551" xr:uid="{00000000-0005-0000-0000-0000781E0000}"/>
    <cellStyle name="Berechnung 2 6 2 3 9 4" xfId="26036" xr:uid="{00000000-0005-0000-0000-0000791E0000}"/>
    <cellStyle name="Berechnung 2 6 2 4" xfId="1337" xr:uid="{00000000-0005-0000-0000-00007A1E0000}"/>
    <cellStyle name="Berechnung 2 6 2 4 2" xfId="8342" xr:uid="{00000000-0005-0000-0000-00007B1E0000}"/>
    <cellStyle name="Berechnung 2 6 2 4 3" xfId="14872" xr:uid="{00000000-0005-0000-0000-00007C1E0000}"/>
    <cellStyle name="Berechnung 2 6 2 4 4" xfId="21357" xr:uid="{00000000-0005-0000-0000-00007D1E0000}"/>
    <cellStyle name="Berechnung 2 6 2 5" xfId="2027" xr:uid="{00000000-0005-0000-0000-00007E1E0000}"/>
    <cellStyle name="Berechnung 2 6 2 5 2" xfId="9032" xr:uid="{00000000-0005-0000-0000-00007F1E0000}"/>
    <cellStyle name="Berechnung 2 6 2 5 3" xfId="15562" xr:uid="{00000000-0005-0000-0000-0000801E0000}"/>
    <cellStyle name="Berechnung 2 6 2 5 4" xfId="22047" xr:uid="{00000000-0005-0000-0000-0000811E0000}"/>
    <cellStyle name="Berechnung 2 6 2 6" xfId="2717" xr:uid="{00000000-0005-0000-0000-0000821E0000}"/>
    <cellStyle name="Berechnung 2 6 2 6 2" xfId="9719" xr:uid="{00000000-0005-0000-0000-0000831E0000}"/>
    <cellStyle name="Berechnung 2 6 2 6 3" xfId="16249" xr:uid="{00000000-0005-0000-0000-0000841E0000}"/>
    <cellStyle name="Berechnung 2 6 2 6 4" xfId="22734" xr:uid="{00000000-0005-0000-0000-0000851E0000}"/>
    <cellStyle name="Berechnung 2 6 2 7" xfId="3407" xr:uid="{00000000-0005-0000-0000-0000861E0000}"/>
    <cellStyle name="Berechnung 2 6 2 7 2" xfId="10406" xr:uid="{00000000-0005-0000-0000-0000871E0000}"/>
    <cellStyle name="Berechnung 2 6 2 7 3" xfId="16936" xr:uid="{00000000-0005-0000-0000-0000881E0000}"/>
    <cellStyle name="Berechnung 2 6 2 7 4" xfId="23421" xr:uid="{00000000-0005-0000-0000-0000891E0000}"/>
    <cellStyle name="Berechnung 2 6 2 8" xfId="4097" xr:uid="{00000000-0005-0000-0000-00008A1E0000}"/>
    <cellStyle name="Berechnung 2 6 2 8 2" xfId="11091" xr:uid="{00000000-0005-0000-0000-00008B1E0000}"/>
    <cellStyle name="Berechnung 2 6 2 8 3" xfId="17621" xr:uid="{00000000-0005-0000-0000-00008C1E0000}"/>
    <cellStyle name="Berechnung 2 6 2 8 4" xfId="24106" xr:uid="{00000000-0005-0000-0000-00008D1E0000}"/>
    <cellStyle name="Berechnung 2 6 2 9" xfId="4656" xr:uid="{00000000-0005-0000-0000-00008E1E0000}"/>
    <cellStyle name="Berechnung 2 6 2 9 2" xfId="11649" xr:uid="{00000000-0005-0000-0000-00008F1E0000}"/>
    <cellStyle name="Berechnung 2 6 2 9 3" xfId="18179" xr:uid="{00000000-0005-0000-0000-0000901E0000}"/>
    <cellStyle name="Berechnung 2 6 2 9 4" xfId="24664" xr:uid="{00000000-0005-0000-0000-0000911E0000}"/>
    <cellStyle name="Berechnung 2 6 3" xfId="529" xr:uid="{00000000-0005-0000-0000-0000921E0000}"/>
    <cellStyle name="Berechnung 2 6 3 10" xfId="5960" xr:uid="{00000000-0005-0000-0000-0000931E0000}"/>
    <cellStyle name="Berechnung 2 6 3 10 2" xfId="12856" xr:uid="{00000000-0005-0000-0000-0000941E0000}"/>
    <cellStyle name="Berechnung 2 6 3 10 3" xfId="19386" xr:uid="{00000000-0005-0000-0000-0000951E0000}"/>
    <cellStyle name="Berechnung 2 6 3 10 4" xfId="25871" xr:uid="{00000000-0005-0000-0000-0000961E0000}"/>
    <cellStyle name="Berechnung 2 6 3 11" xfId="6597" xr:uid="{00000000-0005-0000-0000-0000971E0000}"/>
    <cellStyle name="Berechnung 2 6 3 11 2" xfId="13380" xr:uid="{00000000-0005-0000-0000-0000981E0000}"/>
    <cellStyle name="Berechnung 2 6 3 11 3" xfId="19910" xr:uid="{00000000-0005-0000-0000-0000991E0000}"/>
    <cellStyle name="Berechnung 2 6 3 11 4" xfId="26395" xr:uid="{00000000-0005-0000-0000-00009A1E0000}"/>
    <cellStyle name="Berechnung 2 6 3 12" xfId="7541" xr:uid="{00000000-0005-0000-0000-00009B1E0000}"/>
    <cellStyle name="Berechnung 2 6 3 12 2" xfId="14071" xr:uid="{00000000-0005-0000-0000-00009C1E0000}"/>
    <cellStyle name="Berechnung 2 6 3 12 3" xfId="20556" xr:uid="{00000000-0005-0000-0000-00009D1E0000}"/>
    <cellStyle name="Berechnung 2 6 3 13" xfId="6626" xr:uid="{00000000-0005-0000-0000-00009E1E0000}"/>
    <cellStyle name="Berechnung 2 6 3 14" xfId="6719" xr:uid="{00000000-0005-0000-0000-00009F1E0000}"/>
    <cellStyle name="Berechnung 2 6 3 2" xfId="925" xr:uid="{00000000-0005-0000-0000-0000A01E0000}"/>
    <cellStyle name="Berechnung 2 6 3 2 10" xfId="7937" xr:uid="{00000000-0005-0000-0000-0000A11E0000}"/>
    <cellStyle name="Berechnung 2 6 3 2 10 2" xfId="14467" xr:uid="{00000000-0005-0000-0000-0000A21E0000}"/>
    <cellStyle name="Berechnung 2 6 3 2 10 3" xfId="20952" xr:uid="{00000000-0005-0000-0000-0000A31E0000}"/>
    <cellStyle name="Berechnung 2 6 3 2 11" xfId="13795" xr:uid="{00000000-0005-0000-0000-0000A41E0000}"/>
    <cellStyle name="Berechnung 2 6 3 2 2" xfId="1803" xr:uid="{00000000-0005-0000-0000-0000A51E0000}"/>
    <cellStyle name="Berechnung 2 6 3 2 2 2" xfId="8808" xr:uid="{00000000-0005-0000-0000-0000A61E0000}"/>
    <cellStyle name="Berechnung 2 6 3 2 2 3" xfId="15338" xr:uid="{00000000-0005-0000-0000-0000A71E0000}"/>
    <cellStyle name="Berechnung 2 6 3 2 2 4" xfId="21823" xr:uid="{00000000-0005-0000-0000-0000A81E0000}"/>
    <cellStyle name="Berechnung 2 6 3 2 3" xfId="2493" xr:uid="{00000000-0005-0000-0000-0000A91E0000}"/>
    <cellStyle name="Berechnung 2 6 3 2 3 2" xfId="9498" xr:uid="{00000000-0005-0000-0000-0000AA1E0000}"/>
    <cellStyle name="Berechnung 2 6 3 2 3 3" xfId="16028" xr:uid="{00000000-0005-0000-0000-0000AB1E0000}"/>
    <cellStyle name="Berechnung 2 6 3 2 3 4" xfId="22513" xr:uid="{00000000-0005-0000-0000-0000AC1E0000}"/>
    <cellStyle name="Berechnung 2 6 3 2 4" xfId="3183" xr:uid="{00000000-0005-0000-0000-0000AD1E0000}"/>
    <cellStyle name="Berechnung 2 6 3 2 4 2" xfId="10185" xr:uid="{00000000-0005-0000-0000-0000AE1E0000}"/>
    <cellStyle name="Berechnung 2 6 3 2 4 3" xfId="16715" xr:uid="{00000000-0005-0000-0000-0000AF1E0000}"/>
    <cellStyle name="Berechnung 2 6 3 2 4 4" xfId="23200" xr:uid="{00000000-0005-0000-0000-0000B01E0000}"/>
    <cellStyle name="Berechnung 2 6 3 2 5" xfId="3873" xr:uid="{00000000-0005-0000-0000-0000B11E0000}"/>
    <cellStyle name="Berechnung 2 6 3 2 5 2" xfId="10872" xr:uid="{00000000-0005-0000-0000-0000B21E0000}"/>
    <cellStyle name="Berechnung 2 6 3 2 5 3" xfId="17402" xr:uid="{00000000-0005-0000-0000-0000B31E0000}"/>
    <cellStyle name="Berechnung 2 6 3 2 5 4" xfId="23887" xr:uid="{00000000-0005-0000-0000-0000B41E0000}"/>
    <cellStyle name="Berechnung 2 6 3 2 6" xfId="4563" xr:uid="{00000000-0005-0000-0000-0000B51E0000}"/>
    <cellStyle name="Berechnung 2 6 3 2 6 2" xfId="11557" xr:uid="{00000000-0005-0000-0000-0000B61E0000}"/>
    <cellStyle name="Berechnung 2 6 3 2 6 3" xfId="18087" xr:uid="{00000000-0005-0000-0000-0000B71E0000}"/>
    <cellStyle name="Berechnung 2 6 3 2 6 4" xfId="24572" xr:uid="{00000000-0005-0000-0000-0000B81E0000}"/>
    <cellStyle name="Berechnung 2 6 3 2 7" xfId="5216" xr:uid="{00000000-0005-0000-0000-0000B91E0000}"/>
    <cellStyle name="Berechnung 2 6 3 2 7 2" xfId="12140" xr:uid="{00000000-0005-0000-0000-0000BA1E0000}"/>
    <cellStyle name="Berechnung 2 6 3 2 7 3" xfId="18670" xr:uid="{00000000-0005-0000-0000-0000BB1E0000}"/>
    <cellStyle name="Berechnung 2 6 3 2 7 4" xfId="25155" xr:uid="{00000000-0005-0000-0000-0000BC1E0000}"/>
    <cellStyle name="Berechnung 2 6 3 2 8" xfId="5674" xr:uid="{00000000-0005-0000-0000-0000BD1E0000}"/>
    <cellStyle name="Berechnung 2 6 3 2 8 2" xfId="12598" xr:uid="{00000000-0005-0000-0000-0000BE1E0000}"/>
    <cellStyle name="Berechnung 2 6 3 2 8 3" xfId="19128" xr:uid="{00000000-0005-0000-0000-0000BF1E0000}"/>
    <cellStyle name="Berechnung 2 6 3 2 8 4" xfId="25613" xr:uid="{00000000-0005-0000-0000-0000C01E0000}"/>
    <cellStyle name="Berechnung 2 6 3 2 9" xfId="6356" xr:uid="{00000000-0005-0000-0000-0000C11E0000}"/>
    <cellStyle name="Berechnung 2 6 3 2 9 2" xfId="13252" xr:uid="{00000000-0005-0000-0000-0000C21E0000}"/>
    <cellStyle name="Berechnung 2 6 3 2 9 3" xfId="19782" xr:uid="{00000000-0005-0000-0000-0000C31E0000}"/>
    <cellStyle name="Berechnung 2 6 3 2 9 4" xfId="26267" xr:uid="{00000000-0005-0000-0000-0000C41E0000}"/>
    <cellStyle name="Berechnung 2 6 3 3" xfId="759" xr:uid="{00000000-0005-0000-0000-0000C51E0000}"/>
    <cellStyle name="Berechnung 2 6 3 3 10" xfId="7771" xr:uid="{00000000-0005-0000-0000-0000C61E0000}"/>
    <cellStyle name="Berechnung 2 6 3 3 10 2" xfId="14301" xr:uid="{00000000-0005-0000-0000-0000C71E0000}"/>
    <cellStyle name="Berechnung 2 6 3 3 10 3" xfId="20786" xr:uid="{00000000-0005-0000-0000-0000C81E0000}"/>
    <cellStyle name="Berechnung 2 6 3 3 11" xfId="13629" xr:uid="{00000000-0005-0000-0000-0000C91E0000}"/>
    <cellStyle name="Berechnung 2 6 3 3 2" xfId="1637" xr:uid="{00000000-0005-0000-0000-0000CA1E0000}"/>
    <cellStyle name="Berechnung 2 6 3 3 2 2" xfId="8642" xr:uid="{00000000-0005-0000-0000-0000CB1E0000}"/>
    <cellStyle name="Berechnung 2 6 3 3 2 3" xfId="15172" xr:uid="{00000000-0005-0000-0000-0000CC1E0000}"/>
    <cellStyle name="Berechnung 2 6 3 3 2 4" xfId="21657" xr:uid="{00000000-0005-0000-0000-0000CD1E0000}"/>
    <cellStyle name="Berechnung 2 6 3 3 3" xfId="2327" xr:uid="{00000000-0005-0000-0000-0000CE1E0000}"/>
    <cellStyle name="Berechnung 2 6 3 3 3 2" xfId="9332" xr:uid="{00000000-0005-0000-0000-0000CF1E0000}"/>
    <cellStyle name="Berechnung 2 6 3 3 3 3" xfId="15862" xr:uid="{00000000-0005-0000-0000-0000D01E0000}"/>
    <cellStyle name="Berechnung 2 6 3 3 3 4" xfId="22347" xr:uid="{00000000-0005-0000-0000-0000D11E0000}"/>
    <cellStyle name="Berechnung 2 6 3 3 4" xfId="3017" xr:uid="{00000000-0005-0000-0000-0000D21E0000}"/>
    <cellStyle name="Berechnung 2 6 3 3 4 2" xfId="10019" xr:uid="{00000000-0005-0000-0000-0000D31E0000}"/>
    <cellStyle name="Berechnung 2 6 3 3 4 3" xfId="16549" xr:uid="{00000000-0005-0000-0000-0000D41E0000}"/>
    <cellStyle name="Berechnung 2 6 3 3 4 4" xfId="23034" xr:uid="{00000000-0005-0000-0000-0000D51E0000}"/>
    <cellStyle name="Berechnung 2 6 3 3 5" xfId="3707" xr:uid="{00000000-0005-0000-0000-0000D61E0000}"/>
    <cellStyle name="Berechnung 2 6 3 3 5 2" xfId="10706" xr:uid="{00000000-0005-0000-0000-0000D71E0000}"/>
    <cellStyle name="Berechnung 2 6 3 3 5 3" xfId="17236" xr:uid="{00000000-0005-0000-0000-0000D81E0000}"/>
    <cellStyle name="Berechnung 2 6 3 3 5 4" xfId="23721" xr:uid="{00000000-0005-0000-0000-0000D91E0000}"/>
    <cellStyle name="Berechnung 2 6 3 3 6" xfId="4397" xr:uid="{00000000-0005-0000-0000-0000DA1E0000}"/>
    <cellStyle name="Berechnung 2 6 3 3 6 2" xfId="11391" xr:uid="{00000000-0005-0000-0000-0000DB1E0000}"/>
    <cellStyle name="Berechnung 2 6 3 3 6 3" xfId="17921" xr:uid="{00000000-0005-0000-0000-0000DC1E0000}"/>
    <cellStyle name="Berechnung 2 6 3 3 6 4" xfId="24406" xr:uid="{00000000-0005-0000-0000-0000DD1E0000}"/>
    <cellStyle name="Berechnung 2 6 3 3 7" xfId="5050" xr:uid="{00000000-0005-0000-0000-0000DE1E0000}"/>
    <cellStyle name="Berechnung 2 6 3 3 7 2" xfId="11974" xr:uid="{00000000-0005-0000-0000-0000DF1E0000}"/>
    <cellStyle name="Berechnung 2 6 3 3 7 3" xfId="18504" xr:uid="{00000000-0005-0000-0000-0000E01E0000}"/>
    <cellStyle name="Berechnung 2 6 3 3 7 4" xfId="24989" xr:uid="{00000000-0005-0000-0000-0000E11E0000}"/>
    <cellStyle name="Berechnung 2 6 3 3 8" xfId="5508" xr:uid="{00000000-0005-0000-0000-0000E21E0000}"/>
    <cellStyle name="Berechnung 2 6 3 3 8 2" xfId="12432" xr:uid="{00000000-0005-0000-0000-0000E31E0000}"/>
    <cellStyle name="Berechnung 2 6 3 3 8 3" xfId="18962" xr:uid="{00000000-0005-0000-0000-0000E41E0000}"/>
    <cellStyle name="Berechnung 2 6 3 3 8 4" xfId="25447" xr:uid="{00000000-0005-0000-0000-0000E51E0000}"/>
    <cellStyle name="Berechnung 2 6 3 3 9" xfId="6190" xr:uid="{00000000-0005-0000-0000-0000E61E0000}"/>
    <cellStyle name="Berechnung 2 6 3 3 9 2" xfId="13086" xr:uid="{00000000-0005-0000-0000-0000E71E0000}"/>
    <cellStyle name="Berechnung 2 6 3 3 9 3" xfId="19616" xr:uid="{00000000-0005-0000-0000-0000E81E0000}"/>
    <cellStyle name="Berechnung 2 6 3 3 9 4" xfId="26101" xr:uid="{00000000-0005-0000-0000-0000E91E0000}"/>
    <cellStyle name="Berechnung 2 6 3 4" xfId="1407" xr:uid="{00000000-0005-0000-0000-0000EA1E0000}"/>
    <cellStyle name="Berechnung 2 6 3 4 2" xfId="8412" xr:uid="{00000000-0005-0000-0000-0000EB1E0000}"/>
    <cellStyle name="Berechnung 2 6 3 4 3" xfId="14942" xr:uid="{00000000-0005-0000-0000-0000EC1E0000}"/>
    <cellStyle name="Berechnung 2 6 3 4 4" xfId="21427" xr:uid="{00000000-0005-0000-0000-0000ED1E0000}"/>
    <cellStyle name="Berechnung 2 6 3 5" xfId="2097" xr:uid="{00000000-0005-0000-0000-0000EE1E0000}"/>
    <cellStyle name="Berechnung 2 6 3 5 2" xfId="9102" xr:uid="{00000000-0005-0000-0000-0000EF1E0000}"/>
    <cellStyle name="Berechnung 2 6 3 5 3" xfId="15632" xr:uid="{00000000-0005-0000-0000-0000F01E0000}"/>
    <cellStyle name="Berechnung 2 6 3 5 4" xfId="22117" xr:uid="{00000000-0005-0000-0000-0000F11E0000}"/>
    <cellStyle name="Berechnung 2 6 3 6" xfId="2787" xr:uid="{00000000-0005-0000-0000-0000F21E0000}"/>
    <cellStyle name="Berechnung 2 6 3 6 2" xfId="9789" xr:uid="{00000000-0005-0000-0000-0000F31E0000}"/>
    <cellStyle name="Berechnung 2 6 3 6 3" xfId="16319" xr:uid="{00000000-0005-0000-0000-0000F41E0000}"/>
    <cellStyle name="Berechnung 2 6 3 6 4" xfId="22804" xr:uid="{00000000-0005-0000-0000-0000F51E0000}"/>
    <cellStyle name="Berechnung 2 6 3 7" xfId="3477" xr:uid="{00000000-0005-0000-0000-0000F61E0000}"/>
    <cellStyle name="Berechnung 2 6 3 7 2" xfId="10476" xr:uid="{00000000-0005-0000-0000-0000F71E0000}"/>
    <cellStyle name="Berechnung 2 6 3 7 3" xfId="17006" xr:uid="{00000000-0005-0000-0000-0000F81E0000}"/>
    <cellStyle name="Berechnung 2 6 3 7 4" xfId="23491" xr:uid="{00000000-0005-0000-0000-0000F91E0000}"/>
    <cellStyle name="Berechnung 2 6 3 8" xfId="4167" xr:uid="{00000000-0005-0000-0000-0000FA1E0000}"/>
    <cellStyle name="Berechnung 2 6 3 8 2" xfId="11161" xr:uid="{00000000-0005-0000-0000-0000FB1E0000}"/>
    <cellStyle name="Berechnung 2 6 3 8 3" xfId="17691" xr:uid="{00000000-0005-0000-0000-0000FC1E0000}"/>
    <cellStyle name="Berechnung 2 6 3 8 4" xfId="24176" xr:uid="{00000000-0005-0000-0000-0000FD1E0000}"/>
    <cellStyle name="Berechnung 2 6 3 9" xfId="5278" xr:uid="{00000000-0005-0000-0000-0000FE1E0000}"/>
    <cellStyle name="Berechnung 2 6 3 9 2" xfId="12202" xr:uid="{00000000-0005-0000-0000-0000FF1E0000}"/>
    <cellStyle name="Berechnung 2 6 3 9 3" xfId="18732" xr:uid="{00000000-0005-0000-0000-0000001F0000}"/>
    <cellStyle name="Berechnung 2 6 3 9 4" xfId="25217" xr:uid="{00000000-0005-0000-0000-0000011F0000}"/>
    <cellStyle name="Berechnung 2 6 4" xfId="1139" xr:uid="{00000000-0005-0000-0000-0000021F0000}"/>
    <cellStyle name="Berechnung 2 6 4 2" xfId="8146" xr:uid="{00000000-0005-0000-0000-0000031F0000}"/>
    <cellStyle name="Berechnung 2 6 4 3" xfId="14676" xr:uid="{00000000-0005-0000-0000-0000041F0000}"/>
    <cellStyle name="Berechnung 2 6 4 4" xfId="21161" xr:uid="{00000000-0005-0000-0000-0000051F0000}"/>
    <cellStyle name="Berechnung 2 6 5" xfId="135" xr:uid="{00000000-0005-0000-0000-0000061F0000}"/>
    <cellStyle name="Berechnung 2 6 5 2" xfId="7039" xr:uid="{00000000-0005-0000-0000-0000071F0000}"/>
    <cellStyle name="Berechnung 2 6 5 3" xfId="6944" xr:uid="{00000000-0005-0000-0000-0000081F0000}"/>
    <cellStyle name="Berechnung 2 6 5 4" xfId="20200" xr:uid="{00000000-0005-0000-0000-0000091F0000}"/>
    <cellStyle name="Berechnung 2 6 6" xfId="1021" xr:uid="{00000000-0005-0000-0000-00000A1F0000}"/>
    <cellStyle name="Berechnung 2 6 6 2" xfId="8030" xr:uid="{00000000-0005-0000-0000-00000B1F0000}"/>
    <cellStyle name="Berechnung 2 6 6 3" xfId="14560" xr:uid="{00000000-0005-0000-0000-00000C1F0000}"/>
    <cellStyle name="Berechnung 2 6 6 4" xfId="21045" xr:uid="{00000000-0005-0000-0000-00000D1F0000}"/>
    <cellStyle name="Berechnung 2 6 7" xfId="124" xr:uid="{00000000-0005-0000-0000-00000E1F0000}"/>
    <cellStyle name="Berechnung 2 6 7 2" xfId="6578" xr:uid="{00000000-0005-0000-0000-00000F1F0000}"/>
    <cellStyle name="Berechnung 2 6 7 3" xfId="6502" xr:uid="{00000000-0005-0000-0000-0000101F0000}"/>
    <cellStyle name="Berechnung 2 6 7 4" xfId="20181" xr:uid="{00000000-0005-0000-0000-0000111F0000}"/>
    <cellStyle name="Berechnung 2 6 8" xfId="1074" xr:uid="{00000000-0005-0000-0000-0000121F0000}"/>
    <cellStyle name="Berechnung 2 6 8 2" xfId="8081" xr:uid="{00000000-0005-0000-0000-0000131F0000}"/>
    <cellStyle name="Berechnung 2 6 8 3" xfId="14611" xr:uid="{00000000-0005-0000-0000-0000141F0000}"/>
    <cellStyle name="Berechnung 2 6 8 4" xfId="21096" xr:uid="{00000000-0005-0000-0000-0000151F0000}"/>
    <cellStyle name="Berechnung 2 6 9" xfId="997" xr:uid="{00000000-0005-0000-0000-0000161F0000}"/>
    <cellStyle name="Berechnung 2 6 9 2" xfId="8007" xr:uid="{00000000-0005-0000-0000-0000171F0000}"/>
    <cellStyle name="Berechnung 2 6 9 3" xfId="14537" xr:uid="{00000000-0005-0000-0000-0000181F0000}"/>
    <cellStyle name="Berechnung 2 6 9 4" xfId="21022" xr:uid="{00000000-0005-0000-0000-0000191F0000}"/>
    <cellStyle name="Berechnung 2 7" xfId="249" xr:uid="{00000000-0005-0000-0000-00001A1F0000}"/>
    <cellStyle name="Berechnung 2 7 10" xfId="4861" xr:uid="{00000000-0005-0000-0000-00001B1F0000}"/>
    <cellStyle name="Berechnung 2 7 10 2" xfId="11803" xr:uid="{00000000-0005-0000-0000-00001C1F0000}"/>
    <cellStyle name="Berechnung 2 7 10 3" xfId="18333" xr:uid="{00000000-0005-0000-0000-00001D1F0000}"/>
    <cellStyle name="Berechnung 2 7 10 4" xfId="24818" xr:uid="{00000000-0005-0000-0000-00001E1F0000}"/>
    <cellStyle name="Berechnung 2 7 11" xfId="4734" xr:uid="{00000000-0005-0000-0000-00001F1F0000}"/>
    <cellStyle name="Berechnung 2 7 11 2" xfId="11700" xr:uid="{00000000-0005-0000-0000-0000201F0000}"/>
    <cellStyle name="Berechnung 2 7 11 3" xfId="18230" xr:uid="{00000000-0005-0000-0000-0000211F0000}"/>
    <cellStyle name="Berechnung 2 7 11 4" xfId="24715" xr:uid="{00000000-0005-0000-0000-0000221F0000}"/>
    <cellStyle name="Berechnung 2 7 12" xfId="7301" xr:uid="{00000000-0005-0000-0000-0000231F0000}"/>
    <cellStyle name="Berechnung 2 7 12 2" xfId="13831" xr:uid="{00000000-0005-0000-0000-0000241F0000}"/>
    <cellStyle name="Berechnung 2 7 12 3" xfId="20318" xr:uid="{00000000-0005-0000-0000-0000251F0000}"/>
    <cellStyle name="Berechnung 2 7 13" xfId="7064" xr:uid="{00000000-0005-0000-0000-0000261F0000}"/>
    <cellStyle name="Berechnung 2 7 2" xfId="458" xr:uid="{00000000-0005-0000-0000-0000271F0000}"/>
    <cellStyle name="Berechnung 2 7 2 10" xfId="5889" xr:uid="{00000000-0005-0000-0000-0000281F0000}"/>
    <cellStyle name="Berechnung 2 7 2 10 2" xfId="12785" xr:uid="{00000000-0005-0000-0000-0000291F0000}"/>
    <cellStyle name="Berechnung 2 7 2 10 3" xfId="19315" xr:uid="{00000000-0005-0000-0000-00002A1F0000}"/>
    <cellStyle name="Berechnung 2 7 2 10 4" xfId="25800" xr:uid="{00000000-0005-0000-0000-00002B1F0000}"/>
    <cellStyle name="Berechnung 2 7 2 11" xfId="6930" xr:uid="{00000000-0005-0000-0000-00002C1F0000}"/>
    <cellStyle name="Berechnung 2 7 2 11 2" xfId="13545" xr:uid="{00000000-0005-0000-0000-00002D1F0000}"/>
    <cellStyle name="Berechnung 2 7 2 11 3" xfId="20075" xr:uid="{00000000-0005-0000-0000-00002E1F0000}"/>
    <cellStyle name="Berechnung 2 7 2 11 4" xfId="26560" xr:uid="{00000000-0005-0000-0000-00002F1F0000}"/>
    <cellStyle name="Berechnung 2 7 2 12" xfId="7470" xr:uid="{00000000-0005-0000-0000-0000301F0000}"/>
    <cellStyle name="Berechnung 2 7 2 12 2" xfId="14000" xr:uid="{00000000-0005-0000-0000-0000311F0000}"/>
    <cellStyle name="Berechnung 2 7 2 12 3" xfId="20485" xr:uid="{00000000-0005-0000-0000-0000321F0000}"/>
    <cellStyle name="Berechnung 2 7 2 13" xfId="6498" xr:uid="{00000000-0005-0000-0000-0000331F0000}"/>
    <cellStyle name="Berechnung 2 7 2 14" xfId="6764" xr:uid="{00000000-0005-0000-0000-0000341F0000}"/>
    <cellStyle name="Berechnung 2 7 2 2" xfId="894" xr:uid="{00000000-0005-0000-0000-0000351F0000}"/>
    <cellStyle name="Berechnung 2 7 2 2 10" xfId="7906" xr:uid="{00000000-0005-0000-0000-0000361F0000}"/>
    <cellStyle name="Berechnung 2 7 2 2 10 2" xfId="14436" xr:uid="{00000000-0005-0000-0000-0000371F0000}"/>
    <cellStyle name="Berechnung 2 7 2 2 10 3" xfId="20921" xr:uid="{00000000-0005-0000-0000-0000381F0000}"/>
    <cellStyle name="Berechnung 2 7 2 2 11" xfId="13764" xr:uid="{00000000-0005-0000-0000-0000391F0000}"/>
    <cellStyle name="Berechnung 2 7 2 2 2" xfId="1772" xr:uid="{00000000-0005-0000-0000-00003A1F0000}"/>
    <cellStyle name="Berechnung 2 7 2 2 2 2" xfId="8777" xr:uid="{00000000-0005-0000-0000-00003B1F0000}"/>
    <cellStyle name="Berechnung 2 7 2 2 2 3" xfId="15307" xr:uid="{00000000-0005-0000-0000-00003C1F0000}"/>
    <cellStyle name="Berechnung 2 7 2 2 2 4" xfId="21792" xr:uid="{00000000-0005-0000-0000-00003D1F0000}"/>
    <cellStyle name="Berechnung 2 7 2 2 3" xfId="2462" xr:uid="{00000000-0005-0000-0000-00003E1F0000}"/>
    <cellStyle name="Berechnung 2 7 2 2 3 2" xfId="9467" xr:uid="{00000000-0005-0000-0000-00003F1F0000}"/>
    <cellStyle name="Berechnung 2 7 2 2 3 3" xfId="15997" xr:uid="{00000000-0005-0000-0000-0000401F0000}"/>
    <cellStyle name="Berechnung 2 7 2 2 3 4" xfId="22482" xr:uid="{00000000-0005-0000-0000-0000411F0000}"/>
    <cellStyle name="Berechnung 2 7 2 2 4" xfId="3152" xr:uid="{00000000-0005-0000-0000-0000421F0000}"/>
    <cellStyle name="Berechnung 2 7 2 2 4 2" xfId="10154" xr:uid="{00000000-0005-0000-0000-0000431F0000}"/>
    <cellStyle name="Berechnung 2 7 2 2 4 3" xfId="16684" xr:uid="{00000000-0005-0000-0000-0000441F0000}"/>
    <cellStyle name="Berechnung 2 7 2 2 4 4" xfId="23169" xr:uid="{00000000-0005-0000-0000-0000451F0000}"/>
    <cellStyle name="Berechnung 2 7 2 2 5" xfId="3842" xr:uid="{00000000-0005-0000-0000-0000461F0000}"/>
    <cellStyle name="Berechnung 2 7 2 2 5 2" xfId="10841" xr:uid="{00000000-0005-0000-0000-0000471F0000}"/>
    <cellStyle name="Berechnung 2 7 2 2 5 3" xfId="17371" xr:uid="{00000000-0005-0000-0000-0000481F0000}"/>
    <cellStyle name="Berechnung 2 7 2 2 5 4" xfId="23856" xr:uid="{00000000-0005-0000-0000-0000491F0000}"/>
    <cellStyle name="Berechnung 2 7 2 2 6" xfId="4532" xr:uid="{00000000-0005-0000-0000-00004A1F0000}"/>
    <cellStyle name="Berechnung 2 7 2 2 6 2" xfId="11526" xr:uid="{00000000-0005-0000-0000-00004B1F0000}"/>
    <cellStyle name="Berechnung 2 7 2 2 6 3" xfId="18056" xr:uid="{00000000-0005-0000-0000-00004C1F0000}"/>
    <cellStyle name="Berechnung 2 7 2 2 6 4" xfId="24541" xr:uid="{00000000-0005-0000-0000-00004D1F0000}"/>
    <cellStyle name="Berechnung 2 7 2 2 7" xfId="5185" xr:uid="{00000000-0005-0000-0000-00004E1F0000}"/>
    <cellStyle name="Berechnung 2 7 2 2 7 2" xfId="12109" xr:uid="{00000000-0005-0000-0000-00004F1F0000}"/>
    <cellStyle name="Berechnung 2 7 2 2 7 3" xfId="18639" xr:uid="{00000000-0005-0000-0000-0000501F0000}"/>
    <cellStyle name="Berechnung 2 7 2 2 7 4" xfId="25124" xr:uid="{00000000-0005-0000-0000-0000511F0000}"/>
    <cellStyle name="Berechnung 2 7 2 2 8" xfId="5643" xr:uid="{00000000-0005-0000-0000-0000521F0000}"/>
    <cellStyle name="Berechnung 2 7 2 2 8 2" xfId="12567" xr:uid="{00000000-0005-0000-0000-0000531F0000}"/>
    <cellStyle name="Berechnung 2 7 2 2 8 3" xfId="19097" xr:uid="{00000000-0005-0000-0000-0000541F0000}"/>
    <cellStyle name="Berechnung 2 7 2 2 8 4" xfId="25582" xr:uid="{00000000-0005-0000-0000-0000551F0000}"/>
    <cellStyle name="Berechnung 2 7 2 2 9" xfId="6325" xr:uid="{00000000-0005-0000-0000-0000561F0000}"/>
    <cellStyle name="Berechnung 2 7 2 2 9 2" xfId="13221" xr:uid="{00000000-0005-0000-0000-0000571F0000}"/>
    <cellStyle name="Berechnung 2 7 2 2 9 3" xfId="19751" xr:uid="{00000000-0005-0000-0000-0000581F0000}"/>
    <cellStyle name="Berechnung 2 7 2 2 9 4" xfId="26236" xr:uid="{00000000-0005-0000-0000-0000591F0000}"/>
    <cellStyle name="Berechnung 2 7 2 3" xfId="693" xr:uid="{00000000-0005-0000-0000-00005A1F0000}"/>
    <cellStyle name="Berechnung 2 7 2 3 10" xfId="7705" xr:uid="{00000000-0005-0000-0000-00005B1F0000}"/>
    <cellStyle name="Berechnung 2 7 2 3 10 2" xfId="14235" xr:uid="{00000000-0005-0000-0000-00005C1F0000}"/>
    <cellStyle name="Berechnung 2 7 2 3 10 3" xfId="20720" xr:uid="{00000000-0005-0000-0000-00005D1F0000}"/>
    <cellStyle name="Berechnung 2 7 2 3 11" xfId="13563" xr:uid="{00000000-0005-0000-0000-00005E1F0000}"/>
    <cellStyle name="Berechnung 2 7 2 3 2" xfId="1571" xr:uid="{00000000-0005-0000-0000-00005F1F0000}"/>
    <cellStyle name="Berechnung 2 7 2 3 2 2" xfId="8576" xr:uid="{00000000-0005-0000-0000-0000601F0000}"/>
    <cellStyle name="Berechnung 2 7 2 3 2 3" xfId="15106" xr:uid="{00000000-0005-0000-0000-0000611F0000}"/>
    <cellStyle name="Berechnung 2 7 2 3 2 4" xfId="21591" xr:uid="{00000000-0005-0000-0000-0000621F0000}"/>
    <cellStyle name="Berechnung 2 7 2 3 3" xfId="2261" xr:uid="{00000000-0005-0000-0000-0000631F0000}"/>
    <cellStyle name="Berechnung 2 7 2 3 3 2" xfId="9266" xr:uid="{00000000-0005-0000-0000-0000641F0000}"/>
    <cellStyle name="Berechnung 2 7 2 3 3 3" xfId="15796" xr:uid="{00000000-0005-0000-0000-0000651F0000}"/>
    <cellStyle name="Berechnung 2 7 2 3 3 4" xfId="22281" xr:uid="{00000000-0005-0000-0000-0000661F0000}"/>
    <cellStyle name="Berechnung 2 7 2 3 4" xfId="2951" xr:uid="{00000000-0005-0000-0000-0000671F0000}"/>
    <cellStyle name="Berechnung 2 7 2 3 4 2" xfId="9953" xr:uid="{00000000-0005-0000-0000-0000681F0000}"/>
    <cellStyle name="Berechnung 2 7 2 3 4 3" xfId="16483" xr:uid="{00000000-0005-0000-0000-0000691F0000}"/>
    <cellStyle name="Berechnung 2 7 2 3 4 4" xfId="22968" xr:uid="{00000000-0005-0000-0000-00006A1F0000}"/>
    <cellStyle name="Berechnung 2 7 2 3 5" xfId="3641" xr:uid="{00000000-0005-0000-0000-00006B1F0000}"/>
    <cellStyle name="Berechnung 2 7 2 3 5 2" xfId="10640" xr:uid="{00000000-0005-0000-0000-00006C1F0000}"/>
    <cellStyle name="Berechnung 2 7 2 3 5 3" xfId="17170" xr:uid="{00000000-0005-0000-0000-00006D1F0000}"/>
    <cellStyle name="Berechnung 2 7 2 3 5 4" xfId="23655" xr:uid="{00000000-0005-0000-0000-00006E1F0000}"/>
    <cellStyle name="Berechnung 2 7 2 3 6" xfId="4331" xr:uid="{00000000-0005-0000-0000-00006F1F0000}"/>
    <cellStyle name="Berechnung 2 7 2 3 6 2" xfId="11325" xr:uid="{00000000-0005-0000-0000-0000701F0000}"/>
    <cellStyle name="Berechnung 2 7 2 3 6 3" xfId="17855" xr:uid="{00000000-0005-0000-0000-0000711F0000}"/>
    <cellStyle name="Berechnung 2 7 2 3 6 4" xfId="24340" xr:uid="{00000000-0005-0000-0000-0000721F0000}"/>
    <cellStyle name="Berechnung 2 7 2 3 7" xfId="4984" xr:uid="{00000000-0005-0000-0000-0000731F0000}"/>
    <cellStyle name="Berechnung 2 7 2 3 7 2" xfId="11908" xr:uid="{00000000-0005-0000-0000-0000741F0000}"/>
    <cellStyle name="Berechnung 2 7 2 3 7 3" xfId="18438" xr:uid="{00000000-0005-0000-0000-0000751F0000}"/>
    <cellStyle name="Berechnung 2 7 2 3 7 4" xfId="24923" xr:uid="{00000000-0005-0000-0000-0000761F0000}"/>
    <cellStyle name="Berechnung 2 7 2 3 8" xfId="5442" xr:uid="{00000000-0005-0000-0000-0000771F0000}"/>
    <cellStyle name="Berechnung 2 7 2 3 8 2" xfId="12366" xr:uid="{00000000-0005-0000-0000-0000781F0000}"/>
    <cellStyle name="Berechnung 2 7 2 3 8 3" xfId="18896" xr:uid="{00000000-0005-0000-0000-0000791F0000}"/>
    <cellStyle name="Berechnung 2 7 2 3 8 4" xfId="25381" xr:uid="{00000000-0005-0000-0000-00007A1F0000}"/>
    <cellStyle name="Berechnung 2 7 2 3 9" xfId="6124" xr:uid="{00000000-0005-0000-0000-00007B1F0000}"/>
    <cellStyle name="Berechnung 2 7 2 3 9 2" xfId="13020" xr:uid="{00000000-0005-0000-0000-00007C1F0000}"/>
    <cellStyle name="Berechnung 2 7 2 3 9 3" xfId="19550" xr:uid="{00000000-0005-0000-0000-00007D1F0000}"/>
    <cellStyle name="Berechnung 2 7 2 3 9 4" xfId="26035" xr:uid="{00000000-0005-0000-0000-00007E1F0000}"/>
    <cellStyle name="Berechnung 2 7 2 4" xfId="1336" xr:uid="{00000000-0005-0000-0000-00007F1F0000}"/>
    <cellStyle name="Berechnung 2 7 2 4 2" xfId="8341" xr:uid="{00000000-0005-0000-0000-0000801F0000}"/>
    <cellStyle name="Berechnung 2 7 2 4 3" xfId="14871" xr:uid="{00000000-0005-0000-0000-0000811F0000}"/>
    <cellStyle name="Berechnung 2 7 2 4 4" xfId="21356" xr:uid="{00000000-0005-0000-0000-0000821F0000}"/>
    <cellStyle name="Berechnung 2 7 2 5" xfId="2026" xr:uid="{00000000-0005-0000-0000-0000831F0000}"/>
    <cellStyle name="Berechnung 2 7 2 5 2" xfId="9031" xr:uid="{00000000-0005-0000-0000-0000841F0000}"/>
    <cellStyle name="Berechnung 2 7 2 5 3" xfId="15561" xr:uid="{00000000-0005-0000-0000-0000851F0000}"/>
    <cellStyle name="Berechnung 2 7 2 5 4" xfId="22046" xr:uid="{00000000-0005-0000-0000-0000861F0000}"/>
    <cellStyle name="Berechnung 2 7 2 6" xfId="2716" xr:uid="{00000000-0005-0000-0000-0000871F0000}"/>
    <cellStyle name="Berechnung 2 7 2 6 2" xfId="9718" xr:uid="{00000000-0005-0000-0000-0000881F0000}"/>
    <cellStyle name="Berechnung 2 7 2 6 3" xfId="16248" xr:uid="{00000000-0005-0000-0000-0000891F0000}"/>
    <cellStyle name="Berechnung 2 7 2 6 4" xfId="22733" xr:uid="{00000000-0005-0000-0000-00008A1F0000}"/>
    <cellStyle name="Berechnung 2 7 2 7" xfId="3406" xr:uid="{00000000-0005-0000-0000-00008B1F0000}"/>
    <cellStyle name="Berechnung 2 7 2 7 2" xfId="10405" xr:uid="{00000000-0005-0000-0000-00008C1F0000}"/>
    <cellStyle name="Berechnung 2 7 2 7 3" xfId="16935" xr:uid="{00000000-0005-0000-0000-00008D1F0000}"/>
    <cellStyle name="Berechnung 2 7 2 7 4" xfId="23420" xr:uid="{00000000-0005-0000-0000-00008E1F0000}"/>
    <cellStyle name="Berechnung 2 7 2 8" xfId="4096" xr:uid="{00000000-0005-0000-0000-00008F1F0000}"/>
    <cellStyle name="Berechnung 2 7 2 8 2" xfId="11090" xr:uid="{00000000-0005-0000-0000-0000901F0000}"/>
    <cellStyle name="Berechnung 2 7 2 8 3" xfId="17620" xr:uid="{00000000-0005-0000-0000-0000911F0000}"/>
    <cellStyle name="Berechnung 2 7 2 8 4" xfId="24105" xr:uid="{00000000-0005-0000-0000-0000921F0000}"/>
    <cellStyle name="Berechnung 2 7 2 9" xfId="3296" xr:uid="{00000000-0005-0000-0000-0000931F0000}"/>
    <cellStyle name="Berechnung 2 7 2 9 2" xfId="10296" xr:uid="{00000000-0005-0000-0000-0000941F0000}"/>
    <cellStyle name="Berechnung 2 7 2 9 3" xfId="16826" xr:uid="{00000000-0005-0000-0000-0000951F0000}"/>
    <cellStyle name="Berechnung 2 7 2 9 4" xfId="23311" xr:uid="{00000000-0005-0000-0000-0000961F0000}"/>
    <cellStyle name="Berechnung 2 7 3" xfId="530" xr:uid="{00000000-0005-0000-0000-0000971F0000}"/>
    <cellStyle name="Berechnung 2 7 3 10" xfId="5961" xr:uid="{00000000-0005-0000-0000-0000981F0000}"/>
    <cellStyle name="Berechnung 2 7 3 10 2" xfId="12857" xr:uid="{00000000-0005-0000-0000-0000991F0000}"/>
    <cellStyle name="Berechnung 2 7 3 10 3" xfId="19387" xr:uid="{00000000-0005-0000-0000-00009A1F0000}"/>
    <cellStyle name="Berechnung 2 7 3 10 4" xfId="25872" xr:uid="{00000000-0005-0000-0000-00009B1F0000}"/>
    <cellStyle name="Berechnung 2 7 3 11" xfId="6725" xr:uid="{00000000-0005-0000-0000-00009C1F0000}"/>
    <cellStyle name="Berechnung 2 7 3 11 2" xfId="13424" xr:uid="{00000000-0005-0000-0000-00009D1F0000}"/>
    <cellStyle name="Berechnung 2 7 3 11 3" xfId="19954" xr:uid="{00000000-0005-0000-0000-00009E1F0000}"/>
    <cellStyle name="Berechnung 2 7 3 11 4" xfId="26439" xr:uid="{00000000-0005-0000-0000-00009F1F0000}"/>
    <cellStyle name="Berechnung 2 7 3 12" xfId="7542" xr:uid="{00000000-0005-0000-0000-0000A01F0000}"/>
    <cellStyle name="Berechnung 2 7 3 12 2" xfId="14072" xr:uid="{00000000-0005-0000-0000-0000A11F0000}"/>
    <cellStyle name="Berechnung 2 7 3 12 3" xfId="20557" xr:uid="{00000000-0005-0000-0000-0000A21F0000}"/>
    <cellStyle name="Berechnung 2 7 3 13" xfId="6393" xr:uid="{00000000-0005-0000-0000-0000A31F0000}"/>
    <cellStyle name="Berechnung 2 7 3 14" xfId="6481" xr:uid="{00000000-0005-0000-0000-0000A41F0000}"/>
    <cellStyle name="Berechnung 2 7 3 2" xfId="926" xr:uid="{00000000-0005-0000-0000-0000A51F0000}"/>
    <cellStyle name="Berechnung 2 7 3 2 10" xfId="7938" xr:uid="{00000000-0005-0000-0000-0000A61F0000}"/>
    <cellStyle name="Berechnung 2 7 3 2 10 2" xfId="14468" xr:uid="{00000000-0005-0000-0000-0000A71F0000}"/>
    <cellStyle name="Berechnung 2 7 3 2 10 3" xfId="20953" xr:uid="{00000000-0005-0000-0000-0000A81F0000}"/>
    <cellStyle name="Berechnung 2 7 3 2 11" xfId="13796" xr:uid="{00000000-0005-0000-0000-0000A91F0000}"/>
    <cellStyle name="Berechnung 2 7 3 2 2" xfId="1804" xr:uid="{00000000-0005-0000-0000-0000AA1F0000}"/>
    <cellStyle name="Berechnung 2 7 3 2 2 2" xfId="8809" xr:uid="{00000000-0005-0000-0000-0000AB1F0000}"/>
    <cellStyle name="Berechnung 2 7 3 2 2 3" xfId="15339" xr:uid="{00000000-0005-0000-0000-0000AC1F0000}"/>
    <cellStyle name="Berechnung 2 7 3 2 2 4" xfId="21824" xr:uid="{00000000-0005-0000-0000-0000AD1F0000}"/>
    <cellStyle name="Berechnung 2 7 3 2 3" xfId="2494" xr:uid="{00000000-0005-0000-0000-0000AE1F0000}"/>
    <cellStyle name="Berechnung 2 7 3 2 3 2" xfId="9499" xr:uid="{00000000-0005-0000-0000-0000AF1F0000}"/>
    <cellStyle name="Berechnung 2 7 3 2 3 3" xfId="16029" xr:uid="{00000000-0005-0000-0000-0000B01F0000}"/>
    <cellStyle name="Berechnung 2 7 3 2 3 4" xfId="22514" xr:uid="{00000000-0005-0000-0000-0000B11F0000}"/>
    <cellStyle name="Berechnung 2 7 3 2 4" xfId="3184" xr:uid="{00000000-0005-0000-0000-0000B21F0000}"/>
    <cellStyle name="Berechnung 2 7 3 2 4 2" xfId="10186" xr:uid="{00000000-0005-0000-0000-0000B31F0000}"/>
    <cellStyle name="Berechnung 2 7 3 2 4 3" xfId="16716" xr:uid="{00000000-0005-0000-0000-0000B41F0000}"/>
    <cellStyle name="Berechnung 2 7 3 2 4 4" xfId="23201" xr:uid="{00000000-0005-0000-0000-0000B51F0000}"/>
    <cellStyle name="Berechnung 2 7 3 2 5" xfId="3874" xr:uid="{00000000-0005-0000-0000-0000B61F0000}"/>
    <cellStyle name="Berechnung 2 7 3 2 5 2" xfId="10873" xr:uid="{00000000-0005-0000-0000-0000B71F0000}"/>
    <cellStyle name="Berechnung 2 7 3 2 5 3" xfId="17403" xr:uid="{00000000-0005-0000-0000-0000B81F0000}"/>
    <cellStyle name="Berechnung 2 7 3 2 5 4" xfId="23888" xr:uid="{00000000-0005-0000-0000-0000B91F0000}"/>
    <cellStyle name="Berechnung 2 7 3 2 6" xfId="4564" xr:uid="{00000000-0005-0000-0000-0000BA1F0000}"/>
    <cellStyle name="Berechnung 2 7 3 2 6 2" xfId="11558" xr:uid="{00000000-0005-0000-0000-0000BB1F0000}"/>
    <cellStyle name="Berechnung 2 7 3 2 6 3" xfId="18088" xr:uid="{00000000-0005-0000-0000-0000BC1F0000}"/>
    <cellStyle name="Berechnung 2 7 3 2 6 4" xfId="24573" xr:uid="{00000000-0005-0000-0000-0000BD1F0000}"/>
    <cellStyle name="Berechnung 2 7 3 2 7" xfId="5217" xr:uid="{00000000-0005-0000-0000-0000BE1F0000}"/>
    <cellStyle name="Berechnung 2 7 3 2 7 2" xfId="12141" xr:uid="{00000000-0005-0000-0000-0000BF1F0000}"/>
    <cellStyle name="Berechnung 2 7 3 2 7 3" xfId="18671" xr:uid="{00000000-0005-0000-0000-0000C01F0000}"/>
    <cellStyle name="Berechnung 2 7 3 2 7 4" xfId="25156" xr:uid="{00000000-0005-0000-0000-0000C11F0000}"/>
    <cellStyle name="Berechnung 2 7 3 2 8" xfId="5675" xr:uid="{00000000-0005-0000-0000-0000C21F0000}"/>
    <cellStyle name="Berechnung 2 7 3 2 8 2" xfId="12599" xr:uid="{00000000-0005-0000-0000-0000C31F0000}"/>
    <cellStyle name="Berechnung 2 7 3 2 8 3" xfId="19129" xr:uid="{00000000-0005-0000-0000-0000C41F0000}"/>
    <cellStyle name="Berechnung 2 7 3 2 8 4" xfId="25614" xr:uid="{00000000-0005-0000-0000-0000C51F0000}"/>
    <cellStyle name="Berechnung 2 7 3 2 9" xfId="6357" xr:uid="{00000000-0005-0000-0000-0000C61F0000}"/>
    <cellStyle name="Berechnung 2 7 3 2 9 2" xfId="13253" xr:uid="{00000000-0005-0000-0000-0000C71F0000}"/>
    <cellStyle name="Berechnung 2 7 3 2 9 3" xfId="19783" xr:uid="{00000000-0005-0000-0000-0000C81F0000}"/>
    <cellStyle name="Berechnung 2 7 3 2 9 4" xfId="26268" xr:uid="{00000000-0005-0000-0000-0000C91F0000}"/>
    <cellStyle name="Berechnung 2 7 3 3" xfId="760" xr:uid="{00000000-0005-0000-0000-0000CA1F0000}"/>
    <cellStyle name="Berechnung 2 7 3 3 10" xfId="7772" xr:uid="{00000000-0005-0000-0000-0000CB1F0000}"/>
    <cellStyle name="Berechnung 2 7 3 3 10 2" xfId="14302" xr:uid="{00000000-0005-0000-0000-0000CC1F0000}"/>
    <cellStyle name="Berechnung 2 7 3 3 10 3" xfId="20787" xr:uid="{00000000-0005-0000-0000-0000CD1F0000}"/>
    <cellStyle name="Berechnung 2 7 3 3 11" xfId="13630" xr:uid="{00000000-0005-0000-0000-0000CE1F0000}"/>
    <cellStyle name="Berechnung 2 7 3 3 2" xfId="1638" xr:uid="{00000000-0005-0000-0000-0000CF1F0000}"/>
    <cellStyle name="Berechnung 2 7 3 3 2 2" xfId="8643" xr:uid="{00000000-0005-0000-0000-0000D01F0000}"/>
    <cellStyle name="Berechnung 2 7 3 3 2 3" xfId="15173" xr:uid="{00000000-0005-0000-0000-0000D11F0000}"/>
    <cellStyle name="Berechnung 2 7 3 3 2 4" xfId="21658" xr:uid="{00000000-0005-0000-0000-0000D21F0000}"/>
    <cellStyle name="Berechnung 2 7 3 3 3" xfId="2328" xr:uid="{00000000-0005-0000-0000-0000D31F0000}"/>
    <cellStyle name="Berechnung 2 7 3 3 3 2" xfId="9333" xr:uid="{00000000-0005-0000-0000-0000D41F0000}"/>
    <cellStyle name="Berechnung 2 7 3 3 3 3" xfId="15863" xr:uid="{00000000-0005-0000-0000-0000D51F0000}"/>
    <cellStyle name="Berechnung 2 7 3 3 3 4" xfId="22348" xr:uid="{00000000-0005-0000-0000-0000D61F0000}"/>
    <cellStyle name="Berechnung 2 7 3 3 4" xfId="3018" xr:uid="{00000000-0005-0000-0000-0000D71F0000}"/>
    <cellStyle name="Berechnung 2 7 3 3 4 2" xfId="10020" xr:uid="{00000000-0005-0000-0000-0000D81F0000}"/>
    <cellStyle name="Berechnung 2 7 3 3 4 3" xfId="16550" xr:uid="{00000000-0005-0000-0000-0000D91F0000}"/>
    <cellStyle name="Berechnung 2 7 3 3 4 4" xfId="23035" xr:uid="{00000000-0005-0000-0000-0000DA1F0000}"/>
    <cellStyle name="Berechnung 2 7 3 3 5" xfId="3708" xr:uid="{00000000-0005-0000-0000-0000DB1F0000}"/>
    <cellStyle name="Berechnung 2 7 3 3 5 2" xfId="10707" xr:uid="{00000000-0005-0000-0000-0000DC1F0000}"/>
    <cellStyle name="Berechnung 2 7 3 3 5 3" xfId="17237" xr:uid="{00000000-0005-0000-0000-0000DD1F0000}"/>
    <cellStyle name="Berechnung 2 7 3 3 5 4" xfId="23722" xr:uid="{00000000-0005-0000-0000-0000DE1F0000}"/>
    <cellStyle name="Berechnung 2 7 3 3 6" xfId="4398" xr:uid="{00000000-0005-0000-0000-0000DF1F0000}"/>
    <cellStyle name="Berechnung 2 7 3 3 6 2" xfId="11392" xr:uid="{00000000-0005-0000-0000-0000E01F0000}"/>
    <cellStyle name="Berechnung 2 7 3 3 6 3" xfId="17922" xr:uid="{00000000-0005-0000-0000-0000E11F0000}"/>
    <cellStyle name="Berechnung 2 7 3 3 6 4" xfId="24407" xr:uid="{00000000-0005-0000-0000-0000E21F0000}"/>
    <cellStyle name="Berechnung 2 7 3 3 7" xfId="5051" xr:uid="{00000000-0005-0000-0000-0000E31F0000}"/>
    <cellStyle name="Berechnung 2 7 3 3 7 2" xfId="11975" xr:uid="{00000000-0005-0000-0000-0000E41F0000}"/>
    <cellStyle name="Berechnung 2 7 3 3 7 3" xfId="18505" xr:uid="{00000000-0005-0000-0000-0000E51F0000}"/>
    <cellStyle name="Berechnung 2 7 3 3 7 4" xfId="24990" xr:uid="{00000000-0005-0000-0000-0000E61F0000}"/>
    <cellStyle name="Berechnung 2 7 3 3 8" xfId="5509" xr:uid="{00000000-0005-0000-0000-0000E71F0000}"/>
    <cellStyle name="Berechnung 2 7 3 3 8 2" xfId="12433" xr:uid="{00000000-0005-0000-0000-0000E81F0000}"/>
    <cellStyle name="Berechnung 2 7 3 3 8 3" xfId="18963" xr:uid="{00000000-0005-0000-0000-0000E91F0000}"/>
    <cellStyle name="Berechnung 2 7 3 3 8 4" xfId="25448" xr:uid="{00000000-0005-0000-0000-0000EA1F0000}"/>
    <cellStyle name="Berechnung 2 7 3 3 9" xfId="6191" xr:uid="{00000000-0005-0000-0000-0000EB1F0000}"/>
    <cellStyle name="Berechnung 2 7 3 3 9 2" xfId="13087" xr:uid="{00000000-0005-0000-0000-0000EC1F0000}"/>
    <cellStyle name="Berechnung 2 7 3 3 9 3" xfId="19617" xr:uid="{00000000-0005-0000-0000-0000ED1F0000}"/>
    <cellStyle name="Berechnung 2 7 3 3 9 4" xfId="26102" xr:uid="{00000000-0005-0000-0000-0000EE1F0000}"/>
    <cellStyle name="Berechnung 2 7 3 4" xfId="1408" xr:uid="{00000000-0005-0000-0000-0000EF1F0000}"/>
    <cellStyle name="Berechnung 2 7 3 4 2" xfId="8413" xr:uid="{00000000-0005-0000-0000-0000F01F0000}"/>
    <cellStyle name="Berechnung 2 7 3 4 3" xfId="14943" xr:uid="{00000000-0005-0000-0000-0000F11F0000}"/>
    <cellStyle name="Berechnung 2 7 3 4 4" xfId="21428" xr:uid="{00000000-0005-0000-0000-0000F21F0000}"/>
    <cellStyle name="Berechnung 2 7 3 5" xfId="2098" xr:uid="{00000000-0005-0000-0000-0000F31F0000}"/>
    <cellStyle name="Berechnung 2 7 3 5 2" xfId="9103" xr:uid="{00000000-0005-0000-0000-0000F41F0000}"/>
    <cellStyle name="Berechnung 2 7 3 5 3" xfId="15633" xr:uid="{00000000-0005-0000-0000-0000F51F0000}"/>
    <cellStyle name="Berechnung 2 7 3 5 4" xfId="22118" xr:uid="{00000000-0005-0000-0000-0000F61F0000}"/>
    <cellStyle name="Berechnung 2 7 3 6" xfId="2788" xr:uid="{00000000-0005-0000-0000-0000F71F0000}"/>
    <cellStyle name="Berechnung 2 7 3 6 2" xfId="9790" xr:uid="{00000000-0005-0000-0000-0000F81F0000}"/>
    <cellStyle name="Berechnung 2 7 3 6 3" xfId="16320" xr:uid="{00000000-0005-0000-0000-0000F91F0000}"/>
    <cellStyle name="Berechnung 2 7 3 6 4" xfId="22805" xr:uid="{00000000-0005-0000-0000-0000FA1F0000}"/>
    <cellStyle name="Berechnung 2 7 3 7" xfId="3478" xr:uid="{00000000-0005-0000-0000-0000FB1F0000}"/>
    <cellStyle name="Berechnung 2 7 3 7 2" xfId="10477" xr:uid="{00000000-0005-0000-0000-0000FC1F0000}"/>
    <cellStyle name="Berechnung 2 7 3 7 3" xfId="17007" xr:uid="{00000000-0005-0000-0000-0000FD1F0000}"/>
    <cellStyle name="Berechnung 2 7 3 7 4" xfId="23492" xr:uid="{00000000-0005-0000-0000-0000FE1F0000}"/>
    <cellStyle name="Berechnung 2 7 3 8" xfId="4168" xr:uid="{00000000-0005-0000-0000-0000FF1F0000}"/>
    <cellStyle name="Berechnung 2 7 3 8 2" xfId="11162" xr:uid="{00000000-0005-0000-0000-000000200000}"/>
    <cellStyle name="Berechnung 2 7 3 8 3" xfId="17692" xr:uid="{00000000-0005-0000-0000-000001200000}"/>
    <cellStyle name="Berechnung 2 7 3 8 4" xfId="24177" xr:uid="{00000000-0005-0000-0000-000002200000}"/>
    <cellStyle name="Berechnung 2 7 3 9" xfId="5279" xr:uid="{00000000-0005-0000-0000-000003200000}"/>
    <cellStyle name="Berechnung 2 7 3 9 2" xfId="12203" xr:uid="{00000000-0005-0000-0000-000004200000}"/>
    <cellStyle name="Berechnung 2 7 3 9 3" xfId="18733" xr:uid="{00000000-0005-0000-0000-000005200000}"/>
    <cellStyle name="Berechnung 2 7 3 9 4" xfId="25218" xr:uid="{00000000-0005-0000-0000-000006200000}"/>
    <cellStyle name="Berechnung 2 7 4" xfId="1121" xr:uid="{00000000-0005-0000-0000-000007200000}"/>
    <cellStyle name="Berechnung 2 7 4 2" xfId="8128" xr:uid="{00000000-0005-0000-0000-000008200000}"/>
    <cellStyle name="Berechnung 2 7 4 3" xfId="14658" xr:uid="{00000000-0005-0000-0000-000009200000}"/>
    <cellStyle name="Berechnung 2 7 4 4" xfId="21143" xr:uid="{00000000-0005-0000-0000-00000A200000}"/>
    <cellStyle name="Berechnung 2 7 5" xfId="1099" xr:uid="{00000000-0005-0000-0000-00000B200000}"/>
    <cellStyle name="Berechnung 2 7 5 2" xfId="8106" xr:uid="{00000000-0005-0000-0000-00000C200000}"/>
    <cellStyle name="Berechnung 2 7 5 3" xfId="14636" xr:uid="{00000000-0005-0000-0000-00000D200000}"/>
    <cellStyle name="Berechnung 2 7 5 4" xfId="21121" xr:uid="{00000000-0005-0000-0000-00000E200000}"/>
    <cellStyle name="Berechnung 2 7 6" xfId="1899" xr:uid="{00000000-0005-0000-0000-00000F200000}"/>
    <cellStyle name="Berechnung 2 7 6 2" xfId="8904" xr:uid="{00000000-0005-0000-0000-000010200000}"/>
    <cellStyle name="Berechnung 2 7 6 3" xfId="15434" xr:uid="{00000000-0005-0000-0000-000011200000}"/>
    <cellStyle name="Berechnung 2 7 6 4" xfId="21919" xr:uid="{00000000-0005-0000-0000-000012200000}"/>
    <cellStyle name="Berechnung 2 7 7" xfId="2587" xr:uid="{00000000-0005-0000-0000-000013200000}"/>
    <cellStyle name="Berechnung 2 7 7 2" xfId="9591" xr:uid="{00000000-0005-0000-0000-000014200000}"/>
    <cellStyle name="Berechnung 2 7 7 3" xfId="16121" xr:uid="{00000000-0005-0000-0000-000015200000}"/>
    <cellStyle name="Berechnung 2 7 7 4" xfId="22606" xr:uid="{00000000-0005-0000-0000-000016200000}"/>
    <cellStyle name="Berechnung 2 7 8" xfId="1237" xr:uid="{00000000-0005-0000-0000-000017200000}"/>
    <cellStyle name="Berechnung 2 7 8 2" xfId="8243" xr:uid="{00000000-0005-0000-0000-000018200000}"/>
    <cellStyle name="Berechnung 2 7 8 3" xfId="14773" xr:uid="{00000000-0005-0000-0000-000019200000}"/>
    <cellStyle name="Berechnung 2 7 8 4" xfId="21258" xr:uid="{00000000-0005-0000-0000-00001A200000}"/>
    <cellStyle name="Berechnung 2 7 9" xfId="3969" xr:uid="{00000000-0005-0000-0000-00001B200000}"/>
    <cellStyle name="Berechnung 2 7 9 2" xfId="10967" xr:uid="{00000000-0005-0000-0000-00001C200000}"/>
    <cellStyle name="Berechnung 2 7 9 3" xfId="17497" xr:uid="{00000000-0005-0000-0000-00001D200000}"/>
    <cellStyle name="Berechnung 2 7 9 4" xfId="23982" xr:uid="{00000000-0005-0000-0000-00001E200000}"/>
    <cellStyle name="Berechnung 2 8" xfId="263" xr:uid="{00000000-0005-0000-0000-00001F200000}"/>
    <cellStyle name="Berechnung 2 8 10" xfId="4855" xr:uid="{00000000-0005-0000-0000-000020200000}"/>
    <cellStyle name="Berechnung 2 8 10 2" xfId="11797" xr:uid="{00000000-0005-0000-0000-000021200000}"/>
    <cellStyle name="Berechnung 2 8 10 3" xfId="18327" xr:uid="{00000000-0005-0000-0000-000022200000}"/>
    <cellStyle name="Berechnung 2 8 10 4" xfId="24812" xr:uid="{00000000-0005-0000-0000-000023200000}"/>
    <cellStyle name="Berechnung 2 8 11" xfId="4733" xr:uid="{00000000-0005-0000-0000-000024200000}"/>
    <cellStyle name="Berechnung 2 8 11 2" xfId="11699" xr:uid="{00000000-0005-0000-0000-000025200000}"/>
    <cellStyle name="Berechnung 2 8 11 3" xfId="18229" xr:uid="{00000000-0005-0000-0000-000026200000}"/>
    <cellStyle name="Berechnung 2 8 11 4" xfId="24714" xr:uid="{00000000-0005-0000-0000-000027200000}"/>
    <cellStyle name="Berechnung 2 8 12" xfId="7315" xr:uid="{00000000-0005-0000-0000-000028200000}"/>
    <cellStyle name="Berechnung 2 8 12 2" xfId="13845" xr:uid="{00000000-0005-0000-0000-000029200000}"/>
    <cellStyle name="Berechnung 2 8 12 3" xfId="20332" xr:uid="{00000000-0005-0000-0000-00002A200000}"/>
    <cellStyle name="Berechnung 2 8 13" xfId="6458" xr:uid="{00000000-0005-0000-0000-00002B200000}"/>
    <cellStyle name="Berechnung 2 8 2" xfId="457" xr:uid="{00000000-0005-0000-0000-00002C200000}"/>
    <cellStyle name="Berechnung 2 8 2 10" xfId="5888" xr:uid="{00000000-0005-0000-0000-00002D200000}"/>
    <cellStyle name="Berechnung 2 8 2 10 2" xfId="12784" xr:uid="{00000000-0005-0000-0000-00002E200000}"/>
    <cellStyle name="Berechnung 2 8 2 10 3" xfId="19314" xr:uid="{00000000-0005-0000-0000-00002F200000}"/>
    <cellStyle name="Berechnung 2 8 2 10 4" xfId="25799" xr:uid="{00000000-0005-0000-0000-000030200000}"/>
    <cellStyle name="Berechnung 2 8 2 11" xfId="6793" xr:uid="{00000000-0005-0000-0000-000031200000}"/>
    <cellStyle name="Berechnung 2 8 2 11 2" xfId="13469" xr:uid="{00000000-0005-0000-0000-000032200000}"/>
    <cellStyle name="Berechnung 2 8 2 11 3" xfId="19999" xr:uid="{00000000-0005-0000-0000-000033200000}"/>
    <cellStyle name="Berechnung 2 8 2 11 4" xfId="26484" xr:uid="{00000000-0005-0000-0000-000034200000}"/>
    <cellStyle name="Berechnung 2 8 2 12" xfId="7469" xr:uid="{00000000-0005-0000-0000-000035200000}"/>
    <cellStyle name="Berechnung 2 8 2 12 2" xfId="13999" xr:uid="{00000000-0005-0000-0000-000036200000}"/>
    <cellStyle name="Berechnung 2 8 2 12 3" xfId="20484" xr:uid="{00000000-0005-0000-0000-000037200000}"/>
    <cellStyle name="Berechnung 2 8 2 13" xfId="6967" xr:uid="{00000000-0005-0000-0000-000038200000}"/>
    <cellStyle name="Berechnung 2 8 2 14" xfId="7245" xr:uid="{00000000-0005-0000-0000-000039200000}"/>
    <cellStyle name="Berechnung 2 8 2 2" xfId="893" xr:uid="{00000000-0005-0000-0000-00003A200000}"/>
    <cellStyle name="Berechnung 2 8 2 2 10" xfId="7905" xr:uid="{00000000-0005-0000-0000-00003B200000}"/>
    <cellStyle name="Berechnung 2 8 2 2 10 2" xfId="14435" xr:uid="{00000000-0005-0000-0000-00003C200000}"/>
    <cellStyle name="Berechnung 2 8 2 2 10 3" xfId="20920" xr:uid="{00000000-0005-0000-0000-00003D200000}"/>
    <cellStyle name="Berechnung 2 8 2 2 11" xfId="13763" xr:uid="{00000000-0005-0000-0000-00003E200000}"/>
    <cellStyle name="Berechnung 2 8 2 2 2" xfId="1771" xr:uid="{00000000-0005-0000-0000-00003F200000}"/>
    <cellStyle name="Berechnung 2 8 2 2 2 2" xfId="8776" xr:uid="{00000000-0005-0000-0000-000040200000}"/>
    <cellStyle name="Berechnung 2 8 2 2 2 3" xfId="15306" xr:uid="{00000000-0005-0000-0000-000041200000}"/>
    <cellStyle name="Berechnung 2 8 2 2 2 4" xfId="21791" xr:uid="{00000000-0005-0000-0000-000042200000}"/>
    <cellStyle name="Berechnung 2 8 2 2 3" xfId="2461" xr:uid="{00000000-0005-0000-0000-000043200000}"/>
    <cellStyle name="Berechnung 2 8 2 2 3 2" xfId="9466" xr:uid="{00000000-0005-0000-0000-000044200000}"/>
    <cellStyle name="Berechnung 2 8 2 2 3 3" xfId="15996" xr:uid="{00000000-0005-0000-0000-000045200000}"/>
    <cellStyle name="Berechnung 2 8 2 2 3 4" xfId="22481" xr:uid="{00000000-0005-0000-0000-000046200000}"/>
    <cellStyle name="Berechnung 2 8 2 2 4" xfId="3151" xr:uid="{00000000-0005-0000-0000-000047200000}"/>
    <cellStyle name="Berechnung 2 8 2 2 4 2" xfId="10153" xr:uid="{00000000-0005-0000-0000-000048200000}"/>
    <cellStyle name="Berechnung 2 8 2 2 4 3" xfId="16683" xr:uid="{00000000-0005-0000-0000-000049200000}"/>
    <cellStyle name="Berechnung 2 8 2 2 4 4" xfId="23168" xr:uid="{00000000-0005-0000-0000-00004A200000}"/>
    <cellStyle name="Berechnung 2 8 2 2 5" xfId="3841" xr:uid="{00000000-0005-0000-0000-00004B200000}"/>
    <cellStyle name="Berechnung 2 8 2 2 5 2" xfId="10840" xr:uid="{00000000-0005-0000-0000-00004C200000}"/>
    <cellStyle name="Berechnung 2 8 2 2 5 3" xfId="17370" xr:uid="{00000000-0005-0000-0000-00004D200000}"/>
    <cellStyle name="Berechnung 2 8 2 2 5 4" xfId="23855" xr:uid="{00000000-0005-0000-0000-00004E200000}"/>
    <cellStyle name="Berechnung 2 8 2 2 6" xfId="4531" xr:uid="{00000000-0005-0000-0000-00004F200000}"/>
    <cellStyle name="Berechnung 2 8 2 2 6 2" xfId="11525" xr:uid="{00000000-0005-0000-0000-000050200000}"/>
    <cellStyle name="Berechnung 2 8 2 2 6 3" xfId="18055" xr:uid="{00000000-0005-0000-0000-000051200000}"/>
    <cellStyle name="Berechnung 2 8 2 2 6 4" xfId="24540" xr:uid="{00000000-0005-0000-0000-000052200000}"/>
    <cellStyle name="Berechnung 2 8 2 2 7" xfId="5184" xr:uid="{00000000-0005-0000-0000-000053200000}"/>
    <cellStyle name="Berechnung 2 8 2 2 7 2" xfId="12108" xr:uid="{00000000-0005-0000-0000-000054200000}"/>
    <cellStyle name="Berechnung 2 8 2 2 7 3" xfId="18638" xr:uid="{00000000-0005-0000-0000-000055200000}"/>
    <cellStyle name="Berechnung 2 8 2 2 7 4" xfId="25123" xr:uid="{00000000-0005-0000-0000-000056200000}"/>
    <cellStyle name="Berechnung 2 8 2 2 8" xfId="5642" xr:uid="{00000000-0005-0000-0000-000057200000}"/>
    <cellStyle name="Berechnung 2 8 2 2 8 2" xfId="12566" xr:uid="{00000000-0005-0000-0000-000058200000}"/>
    <cellStyle name="Berechnung 2 8 2 2 8 3" xfId="19096" xr:uid="{00000000-0005-0000-0000-000059200000}"/>
    <cellStyle name="Berechnung 2 8 2 2 8 4" xfId="25581" xr:uid="{00000000-0005-0000-0000-00005A200000}"/>
    <cellStyle name="Berechnung 2 8 2 2 9" xfId="6324" xr:uid="{00000000-0005-0000-0000-00005B200000}"/>
    <cellStyle name="Berechnung 2 8 2 2 9 2" xfId="13220" xr:uid="{00000000-0005-0000-0000-00005C200000}"/>
    <cellStyle name="Berechnung 2 8 2 2 9 3" xfId="19750" xr:uid="{00000000-0005-0000-0000-00005D200000}"/>
    <cellStyle name="Berechnung 2 8 2 2 9 4" xfId="26235" xr:uid="{00000000-0005-0000-0000-00005E200000}"/>
    <cellStyle name="Berechnung 2 8 2 3" xfId="692" xr:uid="{00000000-0005-0000-0000-00005F200000}"/>
    <cellStyle name="Berechnung 2 8 2 3 10" xfId="7704" xr:uid="{00000000-0005-0000-0000-000060200000}"/>
    <cellStyle name="Berechnung 2 8 2 3 10 2" xfId="14234" xr:uid="{00000000-0005-0000-0000-000061200000}"/>
    <cellStyle name="Berechnung 2 8 2 3 10 3" xfId="20719" xr:uid="{00000000-0005-0000-0000-000062200000}"/>
    <cellStyle name="Berechnung 2 8 2 3 11" xfId="13562" xr:uid="{00000000-0005-0000-0000-000063200000}"/>
    <cellStyle name="Berechnung 2 8 2 3 2" xfId="1570" xr:uid="{00000000-0005-0000-0000-000064200000}"/>
    <cellStyle name="Berechnung 2 8 2 3 2 2" xfId="8575" xr:uid="{00000000-0005-0000-0000-000065200000}"/>
    <cellStyle name="Berechnung 2 8 2 3 2 3" xfId="15105" xr:uid="{00000000-0005-0000-0000-000066200000}"/>
    <cellStyle name="Berechnung 2 8 2 3 2 4" xfId="21590" xr:uid="{00000000-0005-0000-0000-000067200000}"/>
    <cellStyle name="Berechnung 2 8 2 3 3" xfId="2260" xr:uid="{00000000-0005-0000-0000-000068200000}"/>
    <cellStyle name="Berechnung 2 8 2 3 3 2" xfId="9265" xr:uid="{00000000-0005-0000-0000-000069200000}"/>
    <cellStyle name="Berechnung 2 8 2 3 3 3" xfId="15795" xr:uid="{00000000-0005-0000-0000-00006A200000}"/>
    <cellStyle name="Berechnung 2 8 2 3 3 4" xfId="22280" xr:uid="{00000000-0005-0000-0000-00006B200000}"/>
    <cellStyle name="Berechnung 2 8 2 3 4" xfId="2950" xr:uid="{00000000-0005-0000-0000-00006C200000}"/>
    <cellStyle name="Berechnung 2 8 2 3 4 2" xfId="9952" xr:uid="{00000000-0005-0000-0000-00006D200000}"/>
    <cellStyle name="Berechnung 2 8 2 3 4 3" xfId="16482" xr:uid="{00000000-0005-0000-0000-00006E200000}"/>
    <cellStyle name="Berechnung 2 8 2 3 4 4" xfId="22967" xr:uid="{00000000-0005-0000-0000-00006F200000}"/>
    <cellStyle name="Berechnung 2 8 2 3 5" xfId="3640" xr:uid="{00000000-0005-0000-0000-000070200000}"/>
    <cellStyle name="Berechnung 2 8 2 3 5 2" xfId="10639" xr:uid="{00000000-0005-0000-0000-000071200000}"/>
    <cellStyle name="Berechnung 2 8 2 3 5 3" xfId="17169" xr:uid="{00000000-0005-0000-0000-000072200000}"/>
    <cellStyle name="Berechnung 2 8 2 3 5 4" xfId="23654" xr:uid="{00000000-0005-0000-0000-000073200000}"/>
    <cellStyle name="Berechnung 2 8 2 3 6" xfId="4330" xr:uid="{00000000-0005-0000-0000-000074200000}"/>
    <cellStyle name="Berechnung 2 8 2 3 6 2" xfId="11324" xr:uid="{00000000-0005-0000-0000-000075200000}"/>
    <cellStyle name="Berechnung 2 8 2 3 6 3" xfId="17854" xr:uid="{00000000-0005-0000-0000-000076200000}"/>
    <cellStyle name="Berechnung 2 8 2 3 6 4" xfId="24339" xr:uid="{00000000-0005-0000-0000-000077200000}"/>
    <cellStyle name="Berechnung 2 8 2 3 7" xfId="4983" xr:uid="{00000000-0005-0000-0000-000078200000}"/>
    <cellStyle name="Berechnung 2 8 2 3 7 2" xfId="11907" xr:uid="{00000000-0005-0000-0000-000079200000}"/>
    <cellStyle name="Berechnung 2 8 2 3 7 3" xfId="18437" xr:uid="{00000000-0005-0000-0000-00007A200000}"/>
    <cellStyle name="Berechnung 2 8 2 3 7 4" xfId="24922" xr:uid="{00000000-0005-0000-0000-00007B200000}"/>
    <cellStyle name="Berechnung 2 8 2 3 8" xfId="5441" xr:uid="{00000000-0005-0000-0000-00007C200000}"/>
    <cellStyle name="Berechnung 2 8 2 3 8 2" xfId="12365" xr:uid="{00000000-0005-0000-0000-00007D200000}"/>
    <cellStyle name="Berechnung 2 8 2 3 8 3" xfId="18895" xr:uid="{00000000-0005-0000-0000-00007E200000}"/>
    <cellStyle name="Berechnung 2 8 2 3 8 4" xfId="25380" xr:uid="{00000000-0005-0000-0000-00007F200000}"/>
    <cellStyle name="Berechnung 2 8 2 3 9" xfId="6123" xr:uid="{00000000-0005-0000-0000-000080200000}"/>
    <cellStyle name="Berechnung 2 8 2 3 9 2" xfId="13019" xr:uid="{00000000-0005-0000-0000-000081200000}"/>
    <cellStyle name="Berechnung 2 8 2 3 9 3" xfId="19549" xr:uid="{00000000-0005-0000-0000-000082200000}"/>
    <cellStyle name="Berechnung 2 8 2 3 9 4" xfId="26034" xr:uid="{00000000-0005-0000-0000-000083200000}"/>
    <cellStyle name="Berechnung 2 8 2 4" xfId="1335" xr:uid="{00000000-0005-0000-0000-000084200000}"/>
    <cellStyle name="Berechnung 2 8 2 4 2" xfId="8340" xr:uid="{00000000-0005-0000-0000-000085200000}"/>
    <cellStyle name="Berechnung 2 8 2 4 3" xfId="14870" xr:uid="{00000000-0005-0000-0000-000086200000}"/>
    <cellStyle name="Berechnung 2 8 2 4 4" xfId="21355" xr:uid="{00000000-0005-0000-0000-000087200000}"/>
    <cellStyle name="Berechnung 2 8 2 5" xfId="2025" xr:uid="{00000000-0005-0000-0000-000088200000}"/>
    <cellStyle name="Berechnung 2 8 2 5 2" xfId="9030" xr:uid="{00000000-0005-0000-0000-000089200000}"/>
    <cellStyle name="Berechnung 2 8 2 5 3" xfId="15560" xr:uid="{00000000-0005-0000-0000-00008A200000}"/>
    <cellStyle name="Berechnung 2 8 2 5 4" xfId="22045" xr:uid="{00000000-0005-0000-0000-00008B200000}"/>
    <cellStyle name="Berechnung 2 8 2 6" xfId="2715" xr:uid="{00000000-0005-0000-0000-00008C200000}"/>
    <cellStyle name="Berechnung 2 8 2 6 2" xfId="9717" xr:uid="{00000000-0005-0000-0000-00008D200000}"/>
    <cellStyle name="Berechnung 2 8 2 6 3" xfId="16247" xr:uid="{00000000-0005-0000-0000-00008E200000}"/>
    <cellStyle name="Berechnung 2 8 2 6 4" xfId="22732" xr:uid="{00000000-0005-0000-0000-00008F200000}"/>
    <cellStyle name="Berechnung 2 8 2 7" xfId="3405" xr:uid="{00000000-0005-0000-0000-000090200000}"/>
    <cellStyle name="Berechnung 2 8 2 7 2" xfId="10404" xr:uid="{00000000-0005-0000-0000-000091200000}"/>
    <cellStyle name="Berechnung 2 8 2 7 3" xfId="16934" xr:uid="{00000000-0005-0000-0000-000092200000}"/>
    <cellStyle name="Berechnung 2 8 2 7 4" xfId="23419" xr:uid="{00000000-0005-0000-0000-000093200000}"/>
    <cellStyle name="Berechnung 2 8 2 8" xfId="4095" xr:uid="{00000000-0005-0000-0000-000094200000}"/>
    <cellStyle name="Berechnung 2 8 2 8 2" xfId="11089" xr:uid="{00000000-0005-0000-0000-000095200000}"/>
    <cellStyle name="Berechnung 2 8 2 8 3" xfId="17619" xr:uid="{00000000-0005-0000-0000-000096200000}"/>
    <cellStyle name="Berechnung 2 8 2 8 4" xfId="24104" xr:uid="{00000000-0005-0000-0000-000097200000}"/>
    <cellStyle name="Berechnung 2 8 2 9" xfId="2583" xr:uid="{00000000-0005-0000-0000-000098200000}"/>
    <cellStyle name="Berechnung 2 8 2 9 2" xfId="9587" xr:uid="{00000000-0005-0000-0000-000099200000}"/>
    <cellStyle name="Berechnung 2 8 2 9 3" xfId="16117" xr:uid="{00000000-0005-0000-0000-00009A200000}"/>
    <cellStyle name="Berechnung 2 8 2 9 4" xfId="22602" xr:uid="{00000000-0005-0000-0000-00009B200000}"/>
    <cellStyle name="Berechnung 2 8 3" xfId="531" xr:uid="{00000000-0005-0000-0000-00009C200000}"/>
    <cellStyle name="Berechnung 2 8 3 10" xfId="5962" xr:uid="{00000000-0005-0000-0000-00009D200000}"/>
    <cellStyle name="Berechnung 2 8 3 10 2" xfId="12858" xr:uid="{00000000-0005-0000-0000-00009E200000}"/>
    <cellStyle name="Berechnung 2 8 3 10 3" xfId="19388" xr:uid="{00000000-0005-0000-0000-00009F200000}"/>
    <cellStyle name="Berechnung 2 8 3 10 4" xfId="25873" xr:uid="{00000000-0005-0000-0000-0000A0200000}"/>
    <cellStyle name="Berechnung 2 8 3 11" xfId="6891" xr:uid="{00000000-0005-0000-0000-0000A1200000}"/>
    <cellStyle name="Berechnung 2 8 3 11 2" xfId="13511" xr:uid="{00000000-0005-0000-0000-0000A2200000}"/>
    <cellStyle name="Berechnung 2 8 3 11 3" xfId="20041" xr:uid="{00000000-0005-0000-0000-0000A3200000}"/>
    <cellStyle name="Berechnung 2 8 3 11 4" xfId="26526" xr:uid="{00000000-0005-0000-0000-0000A4200000}"/>
    <cellStyle name="Berechnung 2 8 3 12" xfId="7543" xr:uid="{00000000-0005-0000-0000-0000A5200000}"/>
    <cellStyle name="Berechnung 2 8 3 12 2" xfId="14073" xr:uid="{00000000-0005-0000-0000-0000A6200000}"/>
    <cellStyle name="Berechnung 2 8 3 12 3" xfId="20558" xr:uid="{00000000-0005-0000-0000-0000A7200000}"/>
    <cellStyle name="Berechnung 2 8 3 13" xfId="6939" xr:uid="{00000000-0005-0000-0000-0000A8200000}"/>
    <cellStyle name="Berechnung 2 8 3 14" xfId="7148" xr:uid="{00000000-0005-0000-0000-0000A9200000}"/>
    <cellStyle name="Berechnung 2 8 3 2" xfId="927" xr:uid="{00000000-0005-0000-0000-0000AA200000}"/>
    <cellStyle name="Berechnung 2 8 3 2 10" xfId="7939" xr:uid="{00000000-0005-0000-0000-0000AB200000}"/>
    <cellStyle name="Berechnung 2 8 3 2 10 2" xfId="14469" xr:uid="{00000000-0005-0000-0000-0000AC200000}"/>
    <cellStyle name="Berechnung 2 8 3 2 10 3" xfId="20954" xr:uid="{00000000-0005-0000-0000-0000AD200000}"/>
    <cellStyle name="Berechnung 2 8 3 2 11" xfId="13797" xr:uid="{00000000-0005-0000-0000-0000AE200000}"/>
    <cellStyle name="Berechnung 2 8 3 2 2" xfId="1805" xr:uid="{00000000-0005-0000-0000-0000AF200000}"/>
    <cellStyle name="Berechnung 2 8 3 2 2 2" xfId="8810" xr:uid="{00000000-0005-0000-0000-0000B0200000}"/>
    <cellStyle name="Berechnung 2 8 3 2 2 3" xfId="15340" xr:uid="{00000000-0005-0000-0000-0000B1200000}"/>
    <cellStyle name="Berechnung 2 8 3 2 2 4" xfId="21825" xr:uid="{00000000-0005-0000-0000-0000B2200000}"/>
    <cellStyle name="Berechnung 2 8 3 2 3" xfId="2495" xr:uid="{00000000-0005-0000-0000-0000B3200000}"/>
    <cellStyle name="Berechnung 2 8 3 2 3 2" xfId="9500" xr:uid="{00000000-0005-0000-0000-0000B4200000}"/>
    <cellStyle name="Berechnung 2 8 3 2 3 3" xfId="16030" xr:uid="{00000000-0005-0000-0000-0000B5200000}"/>
    <cellStyle name="Berechnung 2 8 3 2 3 4" xfId="22515" xr:uid="{00000000-0005-0000-0000-0000B6200000}"/>
    <cellStyle name="Berechnung 2 8 3 2 4" xfId="3185" xr:uid="{00000000-0005-0000-0000-0000B7200000}"/>
    <cellStyle name="Berechnung 2 8 3 2 4 2" xfId="10187" xr:uid="{00000000-0005-0000-0000-0000B8200000}"/>
    <cellStyle name="Berechnung 2 8 3 2 4 3" xfId="16717" xr:uid="{00000000-0005-0000-0000-0000B9200000}"/>
    <cellStyle name="Berechnung 2 8 3 2 4 4" xfId="23202" xr:uid="{00000000-0005-0000-0000-0000BA200000}"/>
    <cellStyle name="Berechnung 2 8 3 2 5" xfId="3875" xr:uid="{00000000-0005-0000-0000-0000BB200000}"/>
    <cellStyle name="Berechnung 2 8 3 2 5 2" xfId="10874" xr:uid="{00000000-0005-0000-0000-0000BC200000}"/>
    <cellStyle name="Berechnung 2 8 3 2 5 3" xfId="17404" xr:uid="{00000000-0005-0000-0000-0000BD200000}"/>
    <cellStyle name="Berechnung 2 8 3 2 5 4" xfId="23889" xr:uid="{00000000-0005-0000-0000-0000BE200000}"/>
    <cellStyle name="Berechnung 2 8 3 2 6" xfId="4565" xr:uid="{00000000-0005-0000-0000-0000BF200000}"/>
    <cellStyle name="Berechnung 2 8 3 2 6 2" xfId="11559" xr:uid="{00000000-0005-0000-0000-0000C0200000}"/>
    <cellStyle name="Berechnung 2 8 3 2 6 3" xfId="18089" xr:uid="{00000000-0005-0000-0000-0000C1200000}"/>
    <cellStyle name="Berechnung 2 8 3 2 6 4" xfId="24574" xr:uid="{00000000-0005-0000-0000-0000C2200000}"/>
    <cellStyle name="Berechnung 2 8 3 2 7" xfId="5218" xr:uid="{00000000-0005-0000-0000-0000C3200000}"/>
    <cellStyle name="Berechnung 2 8 3 2 7 2" xfId="12142" xr:uid="{00000000-0005-0000-0000-0000C4200000}"/>
    <cellStyle name="Berechnung 2 8 3 2 7 3" xfId="18672" xr:uid="{00000000-0005-0000-0000-0000C5200000}"/>
    <cellStyle name="Berechnung 2 8 3 2 7 4" xfId="25157" xr:uid="{00000000-0005-0000-0000-0000C6200000}"/>
    <cellStyle name="Berechnung 2 8 3 2 8" xfId="5676" xr:uid="{00000000-0005-0000-0000-0000C7200000}"/>
    <cellStyle name="Berechnung 2 8 3 2 8 2" xfId="12600" xr:uid="{00000000-0005-0000-0000-0000C8200000}"/>
    <cellStyle name="Berechnung 2 8 3 2 8 3" xfId="19130" xr:uid="{00000000-0005-0000-0000-0000C9200000}"/>
    <cellStyle name="Berechnung 2 8 3 2 8 4" xfId="25615" xr:uid="{00000000-0005-0000-0000-0000CA200000}"/>
    <cellStyle name="Berechnung 2 8 3 2 9" xfId="6358" xr:uid="{00000000-0005-0000-0000-0000CB200000}"/>
    <cellStyle name="Berechnung 2 8 3 2 9 2" xfId="13254" xr:uid="{00000000-0005-0000-0000-0000CC200000}"/>
    <cellStyle name="Berechnung 2 8 3 2 9 3" xfId="19784" xr:uid="{00000000-0005-0000-0000-0000CD200000}"/>
    <cellStyle name="Berechnung 2 8 3 2 9 4" xfId="26269" xr:uid="{00000000-0005-0000-0000-0000CE200000}"/>
    <cellStyle name="Berechnung 2 8 3 3" xfId="761" xr:uid="{00000000-0005-0000-0000-0000CF200000}"/>
    <cellStyle name="Berechnung 2 8 3 3 10" xfId="7773" xr:uid="{00000000-0005-0000-0000-0000D0200000}"/>
    <cellStyle name="Berechnung 2 8 3 3 10 2" xfId="14303" xr:uid="{00000000-0005-0000-0000-0000D1200000}"/>
    <cellStyle name="Berechnung 2 8 3 3 10 3" xfId="20788" xr:uid="{00000000-0005-0000-0000-0000D2200000}"/>
    <cellStyle name="Berechnung 2 8 3 3 11" xfId="13631" xr:uid="{00000000-0005-0000-0000-0000D3200000}"/>
    <cellStyle name="Berechnung 2 8 3 3 2" xfId="1639" xr:uid="{00000000-0005-0000-0000-0000D4200000}"/>
    <cellStyle name="Berechnung 2 8 3 3 2 2" xfId="8644" xr:uid="{00000000-0005-0000-0000-0000D5200000}"/>
    <cellStyle name="Berechnung 2 8 3 3 2 3" xfId="15174" xr:uid="{00000000-0005-0000-0000-0000D6200000}"/>
    <cellStyle name="Berechnung 2 8 3 3 2 4" xfId="21659" xr:uid="{00000000-0005-0000-0000-0000D7200000}"/>
    <cellStyle name="Berechnung 2 8 3 3 3" xfId="2329" xr:uid="{00000000-0005-0000-0000-0000D8200000}"/>
    <cellStyle name="Berechnung 2 8 3 3 3 2" xfId="9334" xr:uid="{00000000-0005-0000-0000-0000D9200000}"/>
    <cellStyle name="Berechnung 2 8 3 3 3 3" xfId="15864" xr:uid="{00000000-0005-0000-0000-0000DA200000}"/>
    <cellStyle name="Berechnung 2 8 3 3 3 4" xfId="22349" xr:uid="{00000000-0005-0000-0000-0000DB200000}"/>
    <cellStyle name="Berechnung 2 8 3 3 4" xfId="3019" xr:uid="{00000000-0005-0000-0000-0000DC200000}"/>
    <cellStyle name="Berechnung 2 8 3 3 4 2" xfId="10021" xr:uid="{00000000-0005-0000-0000-0000DD200000}"/>
    <cellStyle name="Berechnung 2 8 3 3 4 3" xfId="16551" xr:uid="{00000000-0005-0000-0000-0000DE200000}"/>
    <cellStyle name="Berechnung 2 8 3 3 4 4" xfId="23036" xr:uid="{00000000-0005-0000-0000-0000DF200000}"/>
    <cellStyle name="Berechnung 2 8 3 3 5" xfId="3709" xr:uid="{00000000-0005-0000-0000-0000E0200000}"/>
    <cellStyle name="Berechnung 2 8 3 3 5 2" xfId="10708" xr:uid="{00000000-0005-0000-0000-0000E1200000}"/>
    <cellStyle name="Berechnung 2 8 3 3 5 3" xfId="17238" xr:uid="{00000000-0005-0000-0000-0000E2200000}"/>
    <cellStyle name="Berechnung 2 8 3 3 5 4" xfId="23723" xr:uid="{00000000-0005-0000-0000-0000E3200000}"/>
    <cellStyle name="Berechnung 2 8 3 3 6" xfId="4399" xr:uid="{00000000-0005-0000-0000-0000E4200000}"/>
    <cellStyle name="Berechnung 2 8 3 3 6 2" xfId="11393" xr:uid="{00000000-0005-0000-0000-0000E5200000}"/>
    <cellStyle name="Berechnung 2 8 3 3 6 3" xfId="17923" xr:uid="{00000000-0005-0000-0000-0000E6200000}"/>
    <cellStyle name="Berechnung 2 8 3 3 6 4" xfId="24408" xr:uid="{00000000-0005-0000-0000-0000E7200000}"/>
    <cellStyle name="Berechnung 2 8 3 3 7" xfId="5052" xr:uid="{00000000-0005-0000-0000-0000E8200000}"/>
    <cellStyle name="Berechnung 2 8 3 3 7 2" xfId="11976" xr:uid="{00000000-0005-0000-0000-0000E9200000}"/>
    <cellStyle name="Berechnung 2 8 3 3 7 3" xfId="18506" xr:uid="{00000000-0005-0000-0000-0000EA200000}"/>
    <cellStyle name="Berechnung 2 8 3 3 7 4" xfId="24991" xr:uid="{00000000-0005-0000-0000-0000EB200000}"/>
    <cellStyle name="Berechnung 2 8 3 3 8" xfId="5510" xr:uid="{00000000-0005-0000-0000-0000EC200000}"/>
    <cellStyle name="Berechnung 2 8 3 3 8 2" xfId="12434" xr:uid="{00000000-0005-0000-0000-0000ED200000}"/>
    <cellStyle name="Berechnung 2 8 3 3 8 3" xfId="18964" xr:uid="{00000000-0005-0000-0000-0000EE200000}"/>
    <cellStyle name="Berechnung 2 8 3 3 8 4" xfId="25449" xr:uid="{00000000-0005-0000-0000-0000EF200000}"/>
    <cellStyle name="Berechnung 2 8 3 3 9" xfId="6192" xr:uid="{00000000-0005-0000-0000-0000F0200000}"/>
    <cellStyle name="Berechnung 2 8 3 3 9 2" xfId="13088" xr:uid="{00000000-0005-0000-0000-0000F1200000}"/>
    <cellStyle name="Berechnung 2 8 3 3 9 3" xfId="19618" xr:uid="{00000000-0005-0000-0000-0000F2200000}"/>
    <cellStyle name="Berechnung 2 8 3 3 9 4" xfId="26103" xr:uid="{00000000-0005-0000-0000-0000F3200000}"/>
    <cellStyle name="Berechnung 2 8 3 4" xfId="1409" xr:uid="{00000000-0005-0000-0000-0000F4200000}"/>
    <cellStyle name="Berechnung 2 8 3 4 2" xfId="8414" xr:uid="{00000000-0005-0000-0000-0000F5200000}"/>
    <cellStyle name="Berechnung 2 8 3 4 3" xfId="14944" xr:uid="{00000000-0005-0000-0000-0000F6200000}"/>
    <cellStyle name="Berechnung 2 8 3 4 4" xfId="21429" xr:uid="{00000000-0005-0000-0000-0000F7200000}"/>
    <cellStyle name="Berechnung 2 8 3 5" xfId="2099" xr:uid="{00000000-0005-0000-0000-0000F8200000}"/>
    <cellStyle name="Berechnung 2 8 3 5 2" xfId="9104" xr:uid="{00000000-0005-0000-0000-0000F9200000}"/>
    <cellStyle name="Berechnung 2 8 3 5 3" xfId="15634" xr:uid="{00000000-0005-0000-0000-0000FA200000}"/>
    <cellStyle name="Berechnung 2 8 3 5 4" xfId="22119" xr:uid="{00000000-0005-0000-0000-0000FB200000}"/>
    <cellStyle name="Berechnung 2 8 3 6" xfId="2789" xr:uid="{00000000-0005-0000-0000-0000FC200000}"/>
    <cellStyle name="Berechnung 2 8 3 6 2" xfId="9791" xr:uid="{00000000-0005-0000-0000-0000FD200000}"/>
    <cellStyle name="Berechnung 2 8 3 6 3" xfId="16321" xr:uid="{00000000-0005-0000-0000-0000FE200000}"/>
    <cellStyle name="Berechnung 2 8 3 6 4" xfId="22806" xr:uid="{00000000-0005-0000-0000-0000FF200000}"/>
    <cellStyle name="Berechnung 2 8 3 7" xfId="3479" xr:uid="{00000000-0005-0000-0000-000000210000}"/>
    <cellStyle name="Berechnung 2 8 3 7 2" xfId="10478" xr:uid="{00000000-0005-0000-0000-000001210000}"/>
    <cellStyle name="Berechnung 2 8 3 7 3" xfId="17008" xr:uid="{00000000-0005-0000-0000-000002210000}"/>
    <cellStyle name="Berechnung 2 8 3 7 4" xfId="23493" xr:uid="{00000000-0005-0000-0000-000003210000}"/>
    <cellStyle name="Berechnung 2 8 3 8" xfId="4169" xr:uid="{00000000-0005-0000-0000-000004210000}"/>
    <cellStyle name="Berechnung 2 8 3 8 2" xfId="11163" xr:uid="{00000000-0005-0000-0000-000005210000}"/>
    <cellStyle name="Berechnung 2 8 3 8 3" xfId="17693" xr:uid="{00000000-0005-0000-0000-000006210000}"/>
    <cellStyle name="Berechnung 2 8 3 8 4" xfId="24178" xr:uid="{00000000-0005-0000-0000-000007210000}"/>
    <cellStyle name="Berechnung 2 8 3 9" xfId="5280" xr:uid="{00000000-0005-0000-0000-000008210000}"/>
    <cellStyle name="Berechnung 2 8 3 9 2" xfId="12204" xr:uid="{00000000-0005-0000-0000-000009210000}"/>
    <cellStyle name="Berechnung 2 8 3 9 3" xfId="18734" xr:uid="{00000000-0005-0000-0000-00000A210000}"/>
    <cellStyle name="Berechnung 2 8 3 9 4" xfId="25219" xr:uid="{00000000-0005-0000-0000-00000B210000}"/>
    <cellStyle name="Berechnung 2 8 4" xfId="1135" xr:uid="{00000000-0005-0000-0000-00000C210000}"/>
    <cellStyle name="Berechnung 2 8 4 2" xfId="8142" xr:uid="{00000000-0005-0000-0000-00000D210000}"/>
    <cellStyle name="Berechnung 2 8 4 3" xfId="14672" xr:uid="{00000000-0005-0000-0000-00000E210000}"/>
    <cellStyle name="Berechnung 2 8 4 4" xfId="21157" xr:uid="{00000000-0005-0000-0000-00000F210000}"/>
    <cellStyle name="Berechnung 2 8 5" xfId="1097" xr:uid="{00000000-0005-0000-0000-000010210000}"/>
    <cellStyle name="Berechnung 2 8 5 2" xfId="8104" xr:uid="{00000000-0005-0000-0000-000011210000}"/>
    <cellStyle name="Berechnung 2 8 5 3" xfId="14634" xr:uid="{00000000-0005-0000-0000-000012210000}"/>
    <cellStyle name="Berechnung 2 8 5 4" xfId="21119" xr:uid="{00000000-0005-0000-0000-000013210000}"/>
    <cellStyle name="Berechnung 2 8 6" xfId="1897" xr:uid="{00000000-0005-0000-0000-000014210000}"/>
    <cellStyle name="Berechnung 2 8 6 2" xfId="8902" xr:uid="{00000000-0005-0000-0000-000015210000}"/>
    <cellStyle name="Berechnung 2 8 6 3" xfId="15432" xr:uid="{00000000-0005-0000-0000-000016210000}"/>
    <cellStyle name="Berechnung 2 8 6 4" xfId="21917" xr:uid="{00000000-0005-0000-0000-000017210000}"/>
    <cellStyle name="Berechnung 2 8 7" xfId="2585" xr:uid="{00000000-0005-0000-0000-000018210000}"/>
    <cellStyle name="Berechnung 2 8 7 2" xfId="9589" xr:uid="{00000000-0005-0000-0000-000019210000}"/>
    <cellStyle name="Berechnung 2 8 7 3" xfId="16119" xr:uid="{00000000-0005-0000-0000-00001A210000}"/>
    <cellStyle name="Berechnung 2 8 7 4" xfId="22604" xr:uid="{00000000-0005-0000-0000-00001B210000}"/>
    <cellStyle name="Berechnung 2 8 8" xfId="1904" xr:uid="{00000000-0005-0000-0000-00001C210000}"/>
    <cellStyle name="Berechnung 2 8 8 2" xfId="8909" xr:uid="{00000000-0005-0000-0000-00001D210000}"/>
    <cellStyle name="Berechnung 2 8 8 3" xfId="15439" xr:uid="{00000000-0005-0000-0000-00001E210000}"/>
    <cellStyle name="Berechnung 2 8 8 4" xfId="21924" xr:uid="{00000000-0005-0000-0000-00001F210000}"/>
    <cellStyle name="Berechnung 2 8 9" xfId="3967" xr:uid="{00000000-0005-0000-0000-000020210000}"/>
    <cellStyle name="Berechnung 2 8 9 2" xfId="10965" xr:uid="{00000000-0005-0000-0000-000021210000}"/>
    <cellStyle name="Berechnung 2 8 9 3" xfId="17495" xr:uid="{00000000-0005-0000-0000-000022210000}"/>
    <cellStyle name="Berechnung 2 8 9 4" xfId="23980" xr:uid="{00000000-0005-0000-0000-000023210000}"/>
    <cellStyle name="Berechnung 2 9" xfId="285" xr:uid="{00000000-0005-0000-0000-000024210000}"/>
    <cellStyle name="Berechnung 2 9 10" xfId="4760" xr:uid="{00000000-0005-0000-0000-000025210000}"/>
    <cellStyle name="Berechnung 2 9 10 2" xfId="11724" xr:uid="{00000000-0005-0000-0000-000026210000}"/>
    <cellStyle name="Berechnung 2 9 10 3" xfId="18254" xr:uid="{00000000-0005-0000-0000-000027210000}"/>
    <cellStyle name="Berechnung 2 9 10 4" xfId="24739" xr:uid="{00000000-0005-0000-0000-000028210000}"/>
    <cellStyle name="Berechnung 2 9 11" xfId="5718" xr:uid="{00000000-0005-0000-0000-000029210000}"/>
    <cellStyle name="Berechnung 2 9 11 2" xfId="12642" xr:uid="{00000000-0005-0000-0000-00002A210000}"/>
    <cellStyle name="Berechnung 2 9 11 3" xfId="19172" xr:uid="{00000000-0005-0000-0000-00002B210000}"/>
    <cellStyle name="Berechnung 2 9 11 4" xfId="25657" xr:uid="{00000000-0005-0000-0000-00002C210000}"/>
    <cellStyle name="Berechnung 2 9 12" xfId="7337" xr:uid="{00000000-0005-0000-0000-00002D210000}"/>
    <cellStyle name="Berechnung 2 9 12 2" xfId="13867" xr:uid="{00000000-0005-0000-0000-00002E210000}"/>
    <cellStyle name="Berechnung 2 9 12 3" xfId="20354" xr:uid="{00000000-0005-0000-0000-00002F210000}"/>
    <cellStyle name="Berechnung 2 9 13" xfId="6549" xr:uid="{00000000-0005-0000-0000-000030210000}"/>
    <cellStyle name="Berechnung 2 9 2" xfId="456" xr:uid="{00000000-0005-0000-0000-000031210000}"/>
    <cellStyle name="Berechnung 2 9 2 10" xfId="5887" xr:uid="{00000000-0005-0000-0000-000032210000}"/>
    <cellStyle name="Berechnung 2 9 2 10 2" xfId="12783" xr:uid="{00000000-0005-0000-0000-000033210000}"/>
    <cellStyle name="Berechnung 2 9 2 10 3" xfId="19313" xr:uid="{00000000-0005-0000-0000-000034210000}"/>
    <cellStyle name="Berechnung 2 9 2 10 4" xfId="25798" xr:uid="{00000000-0005-0000-0000-000035210000}"/>
    <cellStyle name="Berechnung 2 9 2 11" xfId="6463" xr:uid="{00000000-0005-0000-0000-000036210000}"/>
    <cellStyle name="Berechnung 2 9 2 11 2" xfId="13314" xr:uid="{00000000-0005-0000-0000-000037210000}"/>
    <cellStyle name="Berechnung 2 9 2 11 3" xfId="19844" xr:uid="{00000000-0005-0000-0000-000038210000}"/>
    <cellStyle name="Berechnung 2 9 2 11 4" xfId="26329" xr:uid="{00000000-0005-0000-0000-000039210000}"/>
    <cellStyle name="Berechnung 2 9 2 12" xfId="7468" xr:uid="{00000000-0005-0000-0000-00003A210000}"/>
    <cellStyle name="Berechnung 2 9 2 12 2" xfId="13998" xr:uid="{00000000-0005-0000-0000-00003B210000}"/>
    <cellStyle name="Berechnung 2 9 2 12 3" xfId="20483" xr:uid="{00000000-0005-0000-0000-00003C210000}"/>
    <cellStyle name="Berechnung 2 9 2 13" xfId="6454" xr:uid="{00000000-0005-0000-0000-00003D210000}"/>
    <cellStyle name="Berechnung 2 9 2 14" xfId="7095" xr:uid="{00000000-0005-0000-0000-00003E210000}"/>
    <cellStyle name="Berechnung 2 9 2 2" xfId="892" xr:uid="{00000000-0005-0000-0000-00003F210000}"/>
    <cellStyle name="Berechnung 2 9 2 2 10" xfId="7904" xr:uid="{00000000-0005-0000-0000-000040210000}"/>
    <cellStyle name="Berechnung 2 9 2 2 10 2" xfId="14434" xr:uid="{00000000-0005-0000-0000-000041210000}"/>
    <cellStyle name="Berechnung 2 9 2 2 10 3" xfId="20919" xr:uid="{00000000-0005-0000-0000-000042210000}"/>
    <cellStyle name="Berechnung 2 9 2 2 11" xfId="13762" xr:uid="{00000000-0005-0000-0000-000043210000}"/>
    <cellStyle name="Berechnung 2 9 2 2 2" xfId="1770" xr:uid="{00000000-0005-0000-0000-000044210000}"/>
    <cellStyle name="Berechnung 2 9 2 2 2 2" xfId="8775" xr:uid="{00000000-0005-0000-0000-000045210000}"/>
    <cellStyle name="Berechnung 2 9 2 2 2 3" xfId="15305" xr:uid="{00000000-0005-0000-0000-000046210000}"/>
    <cellStyle name="Berechnung 2 9 2 2 2 4" xfId="21790" xr:uid="{00000000-0005-0000-0000-000047210000}"/>
    <cellStyle name="Berechnung 2 9 2 2 3" xfId="2460" xr:uid="{00000000-0005-0000-0000-000048210000}"/>
    <cellStyle name="Berechnung 2 9 2 2 3 2" xfId="9465" xr:uid="{00000000-0005-0000-0000-000049210000}"/>
    <cellStyle name="Berechnung 2 9 2 2 3 3" xfId="15995" xr:uid="{00000000-0005-0000-0000-00004A210000}"/>
    <cellStyle name="Berechnung 2 9 2 2 3 4" xfId="22480" xr:uid="{00000000-0005-0000-0000-00004B210000}"/>
    <cellStyle name="Berechnung 2 9 2 2 4" xfId="3150" xr:uid="{00000000-0005-0000-0000-00004C210000}"/>
    <cellStyle name="Berechnung 2 9 2 2 4 2" xfId="10152" xr:uid="{00000000-0005-0000-0000-00004D210000}"/>
    <cellStyle name="Berechnung 2 9 2 2 4 3" xfId="16682" xr:uid="{00000000-0005-0000-0000-00004E210000}"/>
    <cellStyle name="Berechnung 2 9 2 2 4 4" xfId="23167" xr:uid="{00000000-0005-0000-0000-00004F210000}"/>
    <cellStyle name="Berechnung 2 9 2 2 5" xfId="3840" xr:uid="{00000000-0005-0000-0000-000050210000}"/>
    <cellStyle name="Berechnung 2 9 2 2 5 2" xfId="10839" xr:uid="{00000000-0005-0000-0000-000051210000}"/>
    <cellStyle name="Berechnung 2 9 2 2 5 3" xfId="17369" xr:uid="{00000000-0005-0000-0000-000052210000}"/>
    <cellStyle name="Berechnung 2 9 2 2 5 4" xfId="23854" xr:uid="{00000000-0005-0000-0000-000053210000}"/>
    <cellStyle name="Berechnung 2 9 2 2 6" xfId="4530" xr:uid="{00000000-0005-0000-0000-000054210000}"/>
    <cellStyle name="Berechnung 2 9 2 2 6 2" xfId="11524" xr:uid="{00000000-0005-0000-0000-000055210000}"/>
    <cellStyle name="Berechnung 2 9 2 2 6 3" xfId="18054" xr:uid="{00000000-0005-0000-0000-000056210000}"/>
    <cellStyle name="Berechnung 2 9 2 2 6 4" xfId="24539" xr:uid="{00000000-0005-0000-0000-000057210000}"/>
    <cellStyle name="Berechnung 2 9 2 2 7" xfId="5183" xr:uid="{00000000-0005-0000-0000-000058210000}"/>
    <cellStyle name="Berechnung 2 9 2 2 7 2" xfId="12107" xr:uid="{00000000-0005-0000-0000-000059210000}"/>
    <cellStyle name="Berechnung 2 9 2 2 7 3" xfId="18637" xr:uid="{00000000-0005-0000-0000-00005A210000}"/>
    <cellStyle name="Berechnung 2 9 2 2 7 4" xfId="25122" xr:uid="{00000000-0005-0000-0000-00005B210000}"/>
    <cellStyle name="Berechnung 2 9 2 2 8" xfId="5641" xr:uid="{00000000-0005-0000-0000-00005C210000}"/>
    <cellStyle name="Berechnung 2 9 2 2 8 2" xfId="12565" xr:uid="{00000000-0005-0000-0000-00005D210000}"/>
    <cellStyle name="Berechnung 2 9 2 2 8 3" xfId="19095" xr:uid="{00000000-0005-0000-0000-00005E210000}"/>
    <cellStyle name="Berechnung 2 9 2 2 8 4" xfId="25580" xr:uid="{00000000-0005-0000-0000-00005F210000}"/>
    <cellStyle name="Berechnung 2 9 2 2 9" xfId="6323" xr:uid="{00000000-0005-0000-0000-000060210000}"/>
    <cellStyle name="Berechnung 2 9 2 2 9 2" xfId="13219" xr:uid="{00000000-0005-0000-0000-000061210000}"/>
    <cellStyle name="Berechnung 2 9 2 2 9 3" xfId="19749" xr:uid="{00000000-0005-0000-0000-000062210000}"/>
    <cellStyle name="Berechnung 2 9 2 2 9 4" xfId="26234" xr:uid="{00000000-0005-0000-0000-000063210000}"/>
    <cellStyle name="Berechnung 2 9 2 3" xfId="691" xr:uid="{00000000-0005-0000-0000-000064210000}"/>
    <cellStyle name="Berechnung 2 9 2 3 10" xfId="7703" xr:uid="{00000000-0005-0000-0000-000065210000}"/>
    <cellStyle name="Berechnung 2 9 2 3 10 2" xfId="14233" xr:uid="{00000000-0005-0000-0000-000066210000}"/>
    <cellStyle name="Berechnung 2 9 2 3 10 3" xfId="20718" xr:uid="{00000000-0005-0000-0000-000067210000}"/>
    <cellStyle name="Berechnung 2 9 2 3 11" xfId="13561" xr:uid="{00000000-0005-0000-0000-000068210000}"/>
    <cellStyle name="Berechnung 2 9 2 3 2" xfId="1569" xr:uid="{00000000-0005-0000-0000-000069210000}"/>
    <cellStyle name="Berechnung 2 9 2 3 2 2" xfId="8574" xr:uid="{00000000-0005-0000-0000-00006A210000}"/>
    <cellStyle name="Berechnung 2 9 2 3 2 3" xfId="15104" xr:uid="{00000000-0005-0000-0000-00006B210000}"/>
    <cellStyle name="Berechnung 2 9 2 3 2 4" xfId="21589" xr:uid="{00000000-0005-0000-0000-00006C210000}"/>
    <cellStyle name="Berechnung 2 9 2 3 3" xfId="2259" xr:uid="{00000000-0005-0000-0000-00006D210000}"/>
    <cellStyle name="Berechnung 2 9 2 3 3 2" xfId="9264" xr:uid="{00000000-0005-0000-0000-00006E210000}"/>
    <cellStyle name="Berechnung 2 9 2 3 3 3" xfId="15794" xr:uid="{00000000-0005-0000-0000-00006F210000}"/>
    <cellStyle name="Berechnung 2 9 2 3 3 4" xfId="22279" xr:uid="{00000000-0005-0000-0000-000070210000}"/>
    <cellStyle name="Berechnung 2 9 2 3 4" xfId="2949" xr:uid="{00000000-0005-0000-0000-000071210000}"/>
    <cellStyle name="Berechnung 2 9 2 3 4 2" xfId="9951" xr:uid="{00000000-0005-0000-0000-000072210000}"/>
    <cellStyle name="Berechnung 2 9 2 3 4 3" xfId="16481" xr:uid="{00000000-0005-0000-0000-000073210000}"/>
    <cellStyle name="Berechnung 2 9 2 3 4 4" xfId="22966" xr:uid="{00000000-0005-0000-0000-000074210000}"/>
    <cellStyle name="Berechnung 2 9 2 3 5" xfId="3639" xr:uid="{00000000-0005-0000-0000-000075210000}"/>
    <cellStyle name="Berechnung 2 9 2 3 5 2" xfId="10638" xr:uid="{00000000-0005-0000-0000-000076210000}"/>
    <cellStyle name="Berechnung 2 9 2 3 5 3" xfId="17168" xr:uid="{00000000-0005-0000-0000-000077210000}"/>
    <cellStyle name="Berechnung 2 9 2 3 5 4" xfId="23653" xr:uid="{00000000-0005-0000-0000-000078210000}"/>
    <cellStyle name="Berechnung 2 9 2 3 6" xfId="4329" xr:uid="{00000000-0005-0000-0000-000079210000}"/>
    <cellStyle name="Berechnung 2 9 2 3 6 2" xfId="11323" xr:uid="{00000000-0005-0000-0000-00007A210000}"/>
    <cellStyle name="Berechnung 2 9 2 3 6 3" xfId="17853" xr:uid="{00000000-0005-0000-0000-00007B210000}"/>
    <cellStyle name="Berechnung 2 9 2 3 6 4" xfId="24338" xr:uid="{00000000-0005-0000-0000-00007C210000}"/>
    <cellStyle name="Berechnung 2 9 2 3 7" xfId="4982" xr:uid="{00000000-0005-0000-0000-00007D210000}"/>
    <cellStyle name="Berechnung 2 9 2 3 7 2" xfId="11906" xr:uid="{00000000-0005-0000-0000-00007E210000}"/>
    <cellStyle name="Berechnung 2 9 2 3 7 3" xfId="18436" xr:uid="{00000000-0005-0000-0000-00007F210000}"/>
    <cellStyle name="Berechnung 2 9 2 3 7 4" xfId="24921" xr:uid="{00000000-0005-0000-0000-000080210000}"/>
    <cellStyle name="Berechnung 2 9 2 3 8" xfId="5440" xr:uid="{00000000-0005-0000-0000-000081210000}"/>
    <cellStyle name="Berechnung 2 9 2 3 8 2" xfId="12364" xr:uid="{00000000-0005-0000-0000-000082210000}"/>
    <cellStyle name="Berechnung 2 9 2 3 8 3" xfId="18894" xr:uid="{00000000-0005-0000-0000-000083210000}"/>
    <cellStyle name="Berechnung 2 9 2 3 8 4" xfId="25379" xr:uid="{00000000-0005-0000-0000-000084210000}"/>
    <cellStyle name="Berechnung 2 9 2 3 9" xfId="6122" xr:uid="{00000000-0005-0000-0000-000085210000}"/>
    <cellStyle name="Berechnung 2 9 2 3 9 2" xfId="13018" xr:uid="{00000000-0005-0000-0000-000086210000}"/>
    <cellStyle name="Berechnung 2 9 2 3 9 3" xfId="19548" xr:uid="{00000000-0005-0000-0000-000087210000}"/>
    <cellStyle name="Berechnung 2 9 2 3 9 4" xfId="26033" xr:uid="{00000000-0005-0000-0000-000088210000}"/>
    <cellStyle name="Berechnung 2 9 2 4" xfId="1334" xr:uid="{00000000-0005-0000-0000-000089210000}"/>
    <cellStyle name="Berechnung 2 9 2 4 2" xfId="8339" xr:uid="{00000000-0005-0000-0000-00008A210000}"/>
    <cellStyle name="Berechnung 2 9 2 4 3" xfId="14869" xr:uid="{00000000-0005-0000-0000-00008B210000}"/>
    <cellStyle name="Berechnung 2 9 2 4 4" xfId="21354" xr:uid="{00000000-0005-0000-0000-00008C210000}"/>
    <cellStyle name="Berechnung 2 9 2 5" xfId="2024" xr:uid="{00000000-0005-0000-0000-00008D210000}"/>
    <cellStyle name="Berechnung 2 9 2 5 2" xfId="9029" xr:uid="{00000000-0005-0000-0000-00008E210000}"/>
    <cellStyle name="Berechnung 2 9 2 5 3" xfId="15559" xr:uid="{00000000-0005-0000-0000-00008F210000}"/>
    <cellStyle name="Berechnung 2 9 2 5 4" xfId="22044" xr:uid="{00000000-0005-0000-0000-000090210000}"/>
    <cellStyle name="Berechnung 2 9 2 6" xfId="2714" xr:uid="{00000000-0005-0000-0000-000091210000}"/>
    <cellStyle name="Berechnung 2 9 2 6 2" xfId="9716" xr:uid="{00000000-0005-0000-0000-000092210000}"/>
    <cellStyle name="Berechnung 2 9 2 6 3" xfId="16246" xr:uid="{00000000-0005-0000-0000-000093210000}"/>
    <cellStyle name="Berechnung 2 9 2 6 4" xfId="22731" xr:uid="{00000000-0005-0000-0000-000094210000}"/>
    <cellStyle name="Berechnung 2 9 2 7" xfId="3404" xr:uid="{00000000-0005-0000-0000-000095210000}"/>
    <cellStyle name="Berechnung 2 9 2 7 2" xfId="10403" xr:uid="{00000000-0005-0000-0000-000096210000}"/>
    <cellStyle name="Berechnung 2 9 2 7 3" xfId="16933" xr:uid="{00000000-0005-0000-0000-000097210000}"/>
    <cellStyle name="Berechnung 2 9 2 7 4" xfId="23418" xr:uid="{00000000-0005-0000-0000-000098210000}"/>
    <cellStyle name="Berechnung 2 9 2 8" xfId="4094" xr:uid="{00000000-0005-0000-0000-000099210000}"/>
    <cellStyle name="Berechnung 2 9 2 8 2" xfId="11088" xr:uid="{00000000-0005-0000-0000-00009A210000}"/>
    <cellStyle name="Berechnung 2 9 2 8 3" xfId="17618" xr:uid="{00000000-0005-0000-0000-00009B210000}"/>
    <cellStyle name="Berechnung 2 9 2 8 4" xfId="24103" xr:uid="{00000000-0005-0000-0000-00009C210000}"/>
    <cellStyle name="Berechnung 2 9 2 9" xfId="1940" xr:uid="{00000000-0005-0000-0000-00009D210000}"/>
    <cellStyle name="Berechnung 2 9 2 9 2" xfId="8945" xr:uid="{00000000-0005-0000-0000-00009E210000}"/>
    <cellStyle name="Berechnung 2 9 2 9 3" xfId="15475" xr:uid="{00000000-0005-0000-0000-00009F210000}"/>
    <cellStyle name="Berechnung 2 9 2 9 4" xfId="21960" xr:uid="{00000000-0005-0000-0000-0000A0210000}"/>
    <cellStyle name="Berechnung 2 9 3" xfId="532" xr:uid="{00000000-0005-0000-0000-0000A1210000}"/>
    <cellStyle name="Berechnung 2 9 3 10" xfId="5963" xr:uid="{00000000-0005-0000-0000-0000A2210000}"/>
    <cellStyle name="Berechnung 2 9 3 10 2" xfId="12859" xr:uid="{00000000-0005-0000-0000-0000A3210000}"/>
    <cellStyle name="Berechnung 2 9 3 10 3" xfId="19389" xr:uid="{00000000-0005-0000-0000-0000A4210000}"/>
    <cellStyle name="Berechnung 2 9 3 10 4" xfId="25874" xr:uid="{00000000-0005-0000-0000-0000A5210000}"/>
    <cellStyle name="Berechnung 2 9 3 11" xfId="6531" xr:uid="{00000000-0005-0000-0000-0000A6210000}"/>
    <cellStyle name="Berechnung 2 9 3 11 2" xfId="13345" xr:uid="{00000000-0005-0000-0000-0000A7210000}"/>
    <cellStyle name="Berechnung 2 9 3 11 3" xfId="19875" xr:uid="{00000000-0005-0000-0000-0000A8210000}"/>
    <cellStyle name="Berechnung 2 9 3 11 4" xfId="26360" xr:uid="{00000000-0005-0000-0000-0000A9210000}"/>
    <cellStyle name="Berechnung 2 9 3 12" xfId="7544" xr:uid="{00000000-0005-0000-0000-0000AA210000}"/>
    <cellStyle name="Berechnung 2 9 3 12 2" xfId="14074" xr:uid="{00000000-0005-0000-0000-0000AB210000}"/>
    <cellStyle name="Berechnung 2 9 3 12 3" xfId="20559" xr:uid="{00000000-0005-0000-0000-0000AC210000}"/>
    <cellStyle name="Berechnung 2 9 3 13" xfId="6618" xr:uid="{00000000-0005-0000-0000-0000AD210000}"/>
    <cellStyle name="Berechnung 2 9 3 14" xfId="7111" xr:uid="{00000000-0005-0000-0000-0000AE210000}"/>
    <cellStyle name="Berechnung 2 9 3 2" xfId="928" xr:uid="{00000000-0005-0000-0000-0000AF210000}"/>
    <cellStyle name="Berechnung 2 9 3 2 10" xfId="7940" xr:uid="{00000000-0005-0000-0000-0000B0210000}"/>
    <cellStyle name="Berechnung 2 9 3 2 10 2" xfId="14470" xr:uid="{00000000-0005-0000-0000-0000B1210000}"/>
    <cellStyle name="Berechnung 2 9 3 2 10 3" xfId="20955" xr:uid="{00000000-0005-0000-0000-0000B2210000}"/>
    <cellStyle name="Berechnung 2 9 3 2 11" xfId="13798" xr:uid="{00000000-0005-0000-0000-0000B3210000}"/>
    <cellStyle name="Berechnung 2 9 3 2 2" xfId="1806" xr:uid="{00000000-0005-0000-0000-0000B4210000}"/>
    <cellStyle name="Berechnung 2 9 3 2 2 2" xfId="8811" xr:uid="{00000000-0005-0000-0000-0000B5210000}"/>
    <cellStyle name="Berechnung 2 9 3 2 2 3" xfId="15341" xr:uid="{00000000-0005-0000-0000-0000B6210000}"/>
    <cellStyle name="Berechnung 2 9 3 2 2 4" xfId="21826" xr:uid="{00000000-0005-0000-0000-0000B7210000}"/>
    <cellStyle name="Berechnung 2 9 3 2 3" xfId="2496" xr:uid="{00000000-0005-0000-0000-0000B8210000}"/>
    <cellStyle name="Berechnung 2 9 3 2 3 2" xfId="9501" xr:uid="{00000000-0005-0000-0000-0000B9210000}"/>
    <cellStyle name="Berechnung 2 9 3 2 3 3" xfId="16031" xr:uid="{00000000-0005-0000-0000-0000BA210000}"/>
    <cellStyle name="Berechnung 2 9 3 2 3 4" xfId="22516" xr:uid="{00000000-0005-0000-0000-0000BB210000}"/>
    <cellStyle name="Berechnung 2 9 3 2 4" xfId="3186" xr:uid="{00000000-0005-0000-0000-0000BC210000}"/>
    <cellStyle name="Berechnung 2 9 3 2 4 2" xfId="10188" xr:uid="{00000000-0005-0000-0000-0000BD210000}"/>
    <cellStyle name="Berechnung 2 9 3 2 4 3" xfId="16718" xr:uid="{00000000-0005-0000-0000-0000BE210000}"/>
    <cellStyle name="Berechnung 2 9 3 2 4 4" xfId="23203" xr:uid="{00000000-0005-0000-0000-0000BF210000}"/>
    <cellStyle name="Berechnung 2 9 3 2 5" xfId="3876" xr:uid="{00000000-0005-0000-0000-0000C0210000}"/>
    <cellStyle name="Berechnung 2 9 3 2 5 2" xfId="10875" xr:uid="{00000000-0005-0000-0000-0000C1210000}"/>
    <cellStyle name="Berechnung 2 9 3 2 5 3" xfId="17405" xr:uid="{00000000-0005-0000-0000-0000C2210000}"/>
    <cellStyle name="Berechnung 2 9 3 2 5 4" xfId="23890" xr:uid="{00000000-0005-0000-0000-0000C3210000}"/>
    <cellStyle name="Berechnung 2 9 3 2 6" xfId="4566" xr:uid="{00000000-0005-0000-0000-0000C4210000}"/>
    <cellStyle name="Berechnung 2 9 3 2 6 2" xfId="11560" xr:uid="{00000000-0005-0000-0000-0000C5210000}"/>
    <cellStyle name="Berechnung 2 9 3 2 6 3" xfId="18090" xr:uid="{00000000-0005-0000-0000-0000C6210000}"/>
    <cellStyle name="Berechnung 2 9 3 2 6 4" xfId="24575" xr:uid="{00000000-0005-0000-0000-0000C7210000}"/>
    <cellStyle name="Berechnung 2 9 3 2 7" xfId="5219" xr:uid="{00000000-0005-0000-0000-0000C8210000}"/>
    <cellStyle name="Berechnung 2 9 3 2 7 2" xfId="12143" xr:uid="{00000000-0005-0000-0000-0000C9210000}"/>
    <cellStyle name="Berechnung 2 9 3 2 7 3" xfId="18673" xr:uid="{00000000-0005-0000-0000-0000CA210000}"/>
    <cellStyle name="Berechnung 2 9 3 2 7 4" xfId="25158" xr:uid="{00000000-0005-0000-0000-0000CB210000}"/>
    <cellStyle name="Berechnung 2 9 3 2 8" xfId="5677" xr:uid="{00000000-0005-0000-0000-0000CC210000}"/>
    <cellStyle name="Berechnung 2 9 3 2 8 2" xfId="12601" xr:uid="{00000000-0005-0000-0000-0000CD210000}"/>
    <cellStyle name="Berechnung 2 9 3 2 8 3" xfId="19131" xr:uid="{00000000-0005-0000-0000-0000CE210000}"/>
    <cellStyle name="Berechnung 2 9 3 2 8 4" xfId="25616" xr:uid="{00000000-0005-0000-0000-0000CF210000}"/>
    <cellStyle name="Berechnung 2 9 3 2 9" xfId="6359" xr:uid="{00000000-0005-0000-0000-0000D0210000}"/>
    <cellStyle name="Berechnung 2 9 3 2 9 2" xfId="13255" xr:uid="{00000000-0005-0000-0000-0000D1210000}"/>
    <cellStyle name="Berechnung 2 9 3 2 9 3" xfId="19785" xr:uid="{00000000-0005-0000-0000-0000D2210000}"/>
    <cellStyle name="Berechnung 2 9 3 2 9 4" xfId="26270" xr:uid="{00000000-0005-0000-0000-0000D3210000}"/>
    <cellStyle name="Berechnung 2 9 3 3" xfId="762" xr:uid="{00000000-0005-0000-0000-0000D4210000}"/>
    <cellStyle name="Berechnung 2 9 3 3 10" xfId="7774" xr:uid="{00000000-0005-0000-0000-0000D5210000}"/>
    <cellStyle name="Berechnung 2 9 3 3 10 2" xfId="14304" xr:uid="{00000000-0005-0000-0000-0000D6210000}"/>
    <cellStyle name="Berechnung 2 9 3 3 10 3" xfId="20789" xr:uid="{00000000-0005-0000-0000-0000D7210000}"/>
    <cellStyle name="Berechnung 2 9 3 3 11" xfId="13632" xr:uid="{00000000-0005-0000-0000-0000D8210000}"/>
    <cellStyle name="Berechnung 2 9 3 3 2" xfId="1640" xr:uid="{00000000-0005-0000-0000-0000D9210000}"/>
    <cellStyle name="Berechnung 2 9 3 3 2 2" xfId="8645" xr:uid="{00000000-0005-0000-0000-0000DA210000}"/>
    <cellStyle name="Berechnung 2 9 3 3 2 3" xfId="15175" xr:uid="{00000000-0005-0000-0000-0000DB210000}"/>
    <cellStyle name="Berechnung 2 9 3 3 2 4" xfId="21660" xr:uid="{00000000-0005-0000-0000-0000DC210000}"/>
    <cellStyle name="Berechnung 2 9 3 3 3" xfId="2330" xr:uid="{00000000-0005-0000-0000-0000DD210000}"/>
    <cellStyle name="Berechnung 2 9 3 3 3 2" xfId="9335" xr:uid="{00000000-0005-0000-0000-0000DE210000}"/>
    <cellStyle name="Berechnung 2 9 3 3 3 3" xfId="15865" xr:uid="{00000000-0005-0000-0000-0000DF210000}"/>
    <cellStyle name="Berechnung 2 9 3 3 3 4" xfId="22350" xr:uid="{00000000-0005-0000-0000-0000E0210000}"/>
    <cellStyle name="Berechnung 2 9 3 3 4" xfId="3020" xr:uid="{00000000-0005-0000-0000-0000E1210000}"/>
    <cellStyle name="Berechnung 2 9 3 3 4 2" xfId="10022" xr:uid="{00000000-0005-0000-0000-0000E2210000}"/>
    <cellStyle name="Berechnung 2 9 3 3 4 3" xfId="16552" xr:uid="{00000000-0005-0000-0000-0000E3210000}"/>
    <cellStyle name="Berechnung 2 9 3 3 4 4" xfId="23037" xr:uid="{00000000-0005-0000-0000-0000E4210000}"/>
    <cellStyle name="Berechnung 2 9 3 3 5" xfId="3710" xr:uid="{00000000-0005-0000-0000-0000E5210000}"/>
    <cellStyle name="Berechnung 2 9 3 3 5 2" xfId="10709" xr:uid="{00000000-0005-0000-0000-0000E6210000}"/>
    <cellStyle name="Berechnung 2 9 3 3 5 3" xfId="17239" xr:uid="{00000000-0005-0000-0000-0000E7210000}"/>
    <cellStyle name="Berechnung 2 9 3 3 5 4" xfId="23724" xr:uid="{00000000-0005-0000-0000-0000E8210000}"/>
    <cellStyle name="Berechnung 2 9 3 3 6" xfId="4400" xr:uid="{00000000-0005-0000-0000-0000E9210000}"/>
    <cellStyle name="Berechnung 2 9 3 3 6 2" xfId="11394" xr:uid="{00000000-0005-0000-0000-0000EA210000}"/>
    <cellStyle name="Berechnung 2 9 3 3 6 3" xfId="17924" xr:uid="{00000000-0005-0000-0000-0000EB210000}"/>
    <cellStyle name="Berechnung 2 9 3 3 6 4" xfId="24409" xr:uid="{00000000-0005-0000-0000-0000EC210000}"/>
    <cellStyle name="Berechnung 2 9 3 3 7" xfId="5053" xr:uid="{00000000-0005-0000-0000-0000ED210000}"/>
    <cellStyle name="Berechnung 2 9 3 3 7 2" xfId="11977" xr:uid="{00000000-0005-0000-0000-0000EE210000}"/>
    <cellStyle name="Berechnung 2 9 3 3 7 3" xfId="18507" xr:uid="{00000000-0005-0000-0000-0000EF210000}"/>
    <cellStyle name="Berechnung 2 9 3 3 7 4" xfId="24992" xr:uid="{00000000-0005-0000-0000-0000F0210000}"/>
    <cellStyle name="Berechnung 2 9 3 3 8" xfId="5511" xr:uid="{00000000-0005-0000-0000-0000F1210000}"/>
    <cellStyle name="Berechnung 2 9 3 3 8 2" xfId="12435" xr:uid="{00000000-0005-0000-0000-0000F2210000}"/>
    <cellStyle name="Berechnung 2 9 3 3 8 3" xfId="18965" xr:uid="{00000000-0005-0000-0000-0000F3210000}"/>
    <cellStyle name="Berechnung 2 9 3 3 8 4" xfId="25450" xr:uid="{00000000-0005-0000-0000-0000F4210000}"/>
    <cellStyle name="Berechnung 2 9 3 3 9" xfId="6193" xr:uid="{00000000-0005-0000-0000-0000F5210000}"/>
    <cellStyle name="Berechnung 2 9 3 3 9 2" xfId="13089" xr:uid="{00000000-0005-0000-0000-0000F6210000}"/>
    <cellStyle name="Berechnung 2 9 3 3 9 3" xfId="19619" xr:uid="{00000000-0005-0000-0000-0000F7210000}"/>
    <cellStyle name="Berechnung 2 9 3 3 9 4" xfId="26104" xr:uid="{00000000-0005-0000-0000-0000F8210000}"/>
    <cellStyle name="Berechnung 2 9 3 4" xfId="1410" xr:uid="{00000000-0005-0000-0000-0000F9210000}"/>
    <cellStyle name="Berechnung 2 9 3 4 2" xfId="8415" xr:uid="{00000000-0005-0000-0000-0000FA210000}"/>
    <cellStyle name="Berechnung 2 9 3 4 3" xfId="14945" xr:uid="{00000000-0005-0000-0000-0000FB210000}"/>
    <cellStyle name="Berechnung 2 9 3 4 4" xfId="21430" xr:uid="{00000000-0005-0000-0000-0000FC210000}"/>
    <cellStyle name="Berechnung 2 9 3 5" xfId="2100" xr:uid="{00000000-0005-0000-0000-0000FD210000}"/>
    <cellStyle name="Berechnung 2 9 3 5 2" xfId="9105" xr:uid="{00000000-0005-0000-0000-0000FE210000}"/>
    <cellStyle name="Berechnung 2 9 3 5 3" xfId="15635" xr:uid="{00000000-0005-0000-0000-0000FF210000}"/>
    <cellStyle name="Berechnung 2 9 3 5 4" xfId="22120" xr:uid="{00000000-0005-0000-0000-000000220000}"/>
    <cellStyle name="Berechnung 2 9 3 6" xfId="2790" xr:uid="{00000000-0005-0000-0000-000001220000}"/>
    <cellStyle name="Berechnung 2 9 3 6 2" xfId="9792" xr:uid="{00000000-0005-0000-0000-000002220000}"/>
    <cellStyle name="Berechnung 2 9 3 6 3" xfId="16322" xr:uid="{00000000-0005-0000-0000-000003220000}"/>
    <cellStyle name="Berechnung 2 9 3 6 4" xfId="22807" xr:uid="{00000000-0005-0000-0000-000004220000}"/>
    <cellStyle name="Berechnung 2 9 3 7" xfId="3480" xr:uid="{00000000-0005-0000-0000-000005220000}"/>
    <cellStyle name="Berechnung 2 9 3 7 2" xfId="10479" xr:uid="{00000000-0005-0000-0000-000006220000}"/>
    <cellStyle name="Berechnung 2 9 3 7 3" xfId="17009" xr:uid="{00000000-0005-0000-0000-000007220000}"/>
    <cellStyle name="Berechnung 2 9 3 7 4" xfId="23494" xr:uid="{00000000-0005-0000-0000-000008220000}"/>
    <cellStyle name="Berechnung 2 9 3 8" xfId="4170" xr:uid="{00000000-0005-0000-0000-000009220000}"/>
    <cellStyle name="Berechnung 2 9 3 8 2" xfId="11164" xr:uid="{00000000-0005-0000-0000-00000A220000}"/>
    <cellStyle name="Berechnung 2 9 3 8 3" xfId="17694" xr:uid="{00000000-0005-0000-0000-00000B220000}"/>
    <cellStyle name="Berechnung 2 9 3 8 4" xfId="24179" xr:uid="{00000000-0005-0000-0000-00000C220000}"/>
    <cellStyle name="Berechnung 2 9 3 9" xfId="5281" xr:uid="{00000000-0005-0000-0000-00000D220000}"/>
    <cellStyle name="Berechnung 2 9 3 9 2" xfId="12205" xr:uid="{00000000-0005-0000-0000-00000E220000}"/>
    <cellStyle name="Berechnung 2 9 3 9 3" xfId="18735" xr:uid="{00000000-0005-0000-0000-00000F220000}"/>
    <cellStyle name="Berechnung 2 9 3 9 4" xfId="25220" xr:uid="{00000000-0005-0000-0000-000010220000}"/>
    <cellStyle name="Berechnung 2 9 4" xfId="1157" xr:uid="{00000000-0005-0000-0000-000011220000}"/>
    <cellStyle name="Berechnung 2 9 4 2" xfId="8164" xr:uid="{00000000-0005-0000-0000-000012220000}"/>
    <cellStyle name="Berechnung 2 9 4 3" xfId="14694" xr:uid="{00000000-0005-0000-0000-000013220000}"/>
    <cellStyle name="Berechnung 2 9 4 4" xfId="21179" xr:uid="{00000000-0005-0000-0000-000014220000}"/>
    <cellStyle name="Berechnung 2 9 5" xfId="1847" xr:uid="{00000000-0005-0000-0000-000015220000}"/>
    <cellStyle name="Berechnung 2 9 5 2" xfId="8852" xr:uid="{00000000-0005-0000-0000-000016220000}"/>
    <cellStyle name="Berechnung 2 9 5 3" xfId="15382" xr:uid="{00000000-0005-0000-0000-000017220000}"/>
    <cellStyle name="Berechnung 2 9 5 4" xfId="21867" xr:uid="{00000000-0005-0000-0000-000018220000}"/>
    <cellStyle name="Berechnung 2 9 6" xfId="2535" xr:uid="{00000000-0005-0000-0000-000019220000}"/>
    <cellStyle name="Berechnung 2 9 6 2" xfId="9540" xr:uid="{00000000-0005-0000-0000-00001A220000}"/>
    <cellStyle name="Berechnung 2 9 6 3" xfId="16070" xr:uid="{00000000-0005-0000-0000-00001B220000}"/>
    <cellStyle name="Berechnung 2 9 6 4" xfId="22555" xr:uid="{00000000-0005-0000-0000-00001C220000}"/>
    <cellStyle name="Berechnung 2 9 7" xfId="3225" xr:uid="{00000000-0005-0000-0000-00001D220000}"/>
    <cellStyle name="Berechnung 2 9 7 2" xfId="10227" xr:uid="{00000000-0005-0000-0000-00001E220000}"/>
    <cellStyle name="Berechnung 2 9 7 3" xfId="16757" xr:uid="{00000000-0005-0000-0000-00001F220000}"/>
    <cellStyle name="Berechnung 2 9 7 4" xfId="23242" xr:uid="{00000000-0005-0000-0000-000020220000}"/>
    <cellStyle name="Berechnung 2 9 8" xfId="3917" xr:uid="{00000000-0005-0000-0000-000021220000}"/>
    <cellStyle name="Berechnung 2 9 8 2" xfId="10916" xr:uid="{00000000-0005-0000-0000-000022220000}"/>
    <cellStyle name="Berechnung 2 9 8 3" xfId="17446" xr:uid="{00000000-0005-0000-0000-000023220000}"/>
    <cellStyle name="Berechnung 2 9 8 4" xfId="23931" xr:uid="{00000000-0005-0000-0000-000024220000}"/>
    <cellStyle name="Berechnung 2 9 9" xfId="4605" xr:uid="{00000000-0005-0000-0000-000025220000}"/>
    <cellStyle name="Berechnung 2 9 9 2" xfId="11599" xr:uid="{00000000-0005-0000-0000-000026220000}"/>
    <cellStyle name="Berechnung 2 9 9 3" xfId="18129" xr:uid="{00000000-0005-0000-0000-000027220000}"/>
    <cellStyle name="Berechnung 2 9 9 4" xfId="24614" xr:uid="{00000000-0005-0000-0000-000028220000}"/>
    <cellStyle name="Eingabe 2" xfId="51" xr:uid="{00000000-0005-0000-0000-000029220000}"/>
    <cellStyle name="Eingabe 2 10" xfId="291" xr:uid="{00000000-0005-0000-0000-00002A220000}"/>
    <cellStyle name="Eingabe 2 10 10" xfId="4763" xr:uid="{00000000-0005-0000-0000-00002B220000}"/>
    <cellStyle name="Eingabe 2 10 10 2" xfId="11727" xr:uid="{00000000-0005-0000-0000-00002C220000}"/>
    <cellStyle name="Eingabe 2 10 10 3" xfId="18257" xr:uid="{00000000-0005-0000-0000-00002D220000}"/>
    <cellStyle name="Eingabe 2 10 10 4" xfId="24742" xr:uid="{00000000-0005-0000-0000-00002E220000}"/>
    <cellStyle name="Eingabe 2 10 11" xfId="5724" xr:uid="{00000000-0005-0000-0000-00002F220000}"/>
    <cellStyle name="Eingabe 2 10 11 2" xfId="12648" xr:uid="{00000000-0005-0000-0000-000030220000}"/>
    <cellStyle name="Eingabe 2 10 11 3" xfId="19178" xr:uid="{00000000-0005-0000-0000-000031220000}"/>
    <cellStyle name="Eingabe 2 10 11 4" xfId="25663" xr:uid="{00000000-0005-0000-0000-000032220000}"/>
    <cellStyle name="Eingabe 2 10 12" xfId="7343" xr:uid="{00000000-0005-0000-0000-000033220000}"/>
    <cellStyle name="Eingabe 2 10 12 2" xfId="13873" xr:uid="{00000000-0005-0000-0000-000034220000}"/>
    <cellStyle name="Eingabe 2 10 12 3" xfId="20360" xr:uid="{00000000-0005-0000-0000-000035220000}"/>
    <cellStyle name="Eingabe 2 10 13" xfId="7186" xr:uid="{00000000-0005-0000-0000-000036220000}"/>
    <cellStyle name="Eingabe 2 10 2" xfId="454" xr:uid="{00000000-0005-0000-0000-000037220000}"/>
    <cellStyle name="Eingabe 2 10 2 10" xfId="5885" xr:uid="{00000000-0005-0000-0000-000038220000}"/>
    <cellStyle name="Eingabe 2 10 2 10 2" xfId="12781" xr:uid="{00000000-0005-0000-0000-000039220000}"/>
    <cellStyle name="Eingabe 2 10 2 10 3" xfId="19311" xr:uid="{00000000-0005-0000-0000-00003A220000}"/>
    <cellStyle name="Eingabe 2 10 2 10 4" xfId="25796" xr:uid="{00000000-0005-0000-0000-00003B220000}"/>
    <cellStyle name="Eingabe 2 10 2 11" xfId="6519" xr:uid="{00000000-0005-0000-0000-00003C220000}"/>
    <cellStyle name="Eingabe 2 10 2 11 2" xfId="13333" xr:uid="{00000000-0005-0000-0000-00003D220000}"/>
    <cellStyle name="Eingabe 2 10 2 11 3" xfId="19863" xr:uid="{00000000-0005-0000-0000-00003E220000}"/>
    <cellStyle name="Eingabe 2 10 2 11 4" xfId="26348" xr:uid="{00000000-0005-0000-0000-00003F220000}"/>
    <cellStyle name="Eingabe 2 10 2 12" xfId="7466" xr:uid="{00000000-0005-0000-0000-000040220000}"/>
    <cellStyle name="Eingabe 2 10 2 12 2" xfId="13996" xr:uid="{00000000-0005-0000-0000-000041220000}"/>
    <cellStyle name="Eingabe 2 10 2 12 3" xfId="20481" xr:uid="{00000000-0005-0000-0000-000042220000}"/>
    <cellStyle name="Eingabe 2 10 2 13" xfId="4679" xr:uid="{00000000-0005-0000-0000-000043220000}"/>
    <cellStyle name="Eingabe 2 10 2 14" xfId="7166" xr:uid="{00000000-0005-0000-0000-000044220000}"/>
    <cellStyle name="Eingabe 2 10 2 2" xfId="890" xr:uid="{00000000-0005-0000-0000-000045220000}"/>
    <cellStyle name="Eingabe 2 10 2 2 10" xfId="7902" xr:uid="{00000000-0005-0000-0000-000046220000}"/>
    <cellStyle name="Eingabe 2 10 2 2 10 2" xfId="14432" xr:uid="{00000000-0005-0000-0000-000047220000}"/>
    <cellStyle name="Eingabe 2 10 2 2 10 3" xfId="20917" xr:uid="{00000000-0005-0000-0000-000048220000}"/>
    <cellStyle name="Eingabe 2 10 2 2 11" xfId="13760" xr:uid="{00000000-0005-0000-0000-000049220000}"/>
    <cellStyle name="Eingabe 2 10 2 2 2" xfId="1768" xr:uid="{00000000-0005-0000-0000-00004A220000}"/>
    <cellStyle name="Eingabe 2 10 2 2 2 2" xfId="8773" xr:uid="{00000000-0005-0000-0000-00004B220000}"/>
    <cellStyle name="Eingabe 2 10 2 2 2 3" xfId="15303" xr:uid="{00000000-0005-0000-0000-00004C220000}"/>
    <cellStyle name="Eingabe 2 10 2 2 2 4" xfId="21788" xr:uid="{00000000-0005-0000-0000-00004D220000}"/>
    <cellStyle name="Eingabe 2 10 2 2 3" xfId="2458" xr:uid="{00000000-0005-0000-0000-00004E220000}"/>
    <cellStyle name="Eingabe 2 10 2 2 3 2" xfId="9463" xr:uid="{00000000-0005-0000-0000-00004F220000}"/>
    <cellStyle name="Eingabe 2 10 2 2 3 3" xfId="15993" xr:uid="{00000000-0005-0000-0000-000050220000}"/>
    <cellStyle name="Eingabe 2 10 2 2 3 4" xfId="22478" xr:uid="{00000000-0005-0000-0000-000051220000}"/>
    <cellStyle name="Eingabe 2 10 2 2 4" xfId="3148" xr:uid="{00000000-0005-0000-0000-000052220000}"/>
    <cellStyle name="Eingabe 2 10 2 2 4 2" xfId="10150" xr:uid="{00000000-0005-0000-0000-000053220000}"/>
    <cellStyle name="Eingabe 2 10 2 2 4 3" xfId="16680" xr:uid="{00000000-0005-0000-0000-000054220000}"/>
    <cellStyle name="Eingabe 2 10 2 2 4 4" xfId="23165" xr:uid="{00000000-0005-0000-0000-000055220000}"/>
    <cellStyle name="Eingabe 2 10 2 2 5" xfId="3838" xr:uid="{00000000-0005-0000-0000-000056220000}"/>
    <cellStyle name="Eingabe 2 10 2 2 5 2" xfId="10837" xr:uid="{00000000-0005-0000-0000-000057220000}"/>
    <cellStyle name="Eingabe 2 10 2 2 5 3" xfId="17367" xr:uid="{00000000-0005-0000-0000-000058220000}"/>
    <cellStyle name="Eingabe 2 10 2 2 5 4" xfId="23852" xr:uid="{00000000-0005-0000-0000-000059220000}"/>
    <cellStyle name="Eingabe 2 10 2 2 6" xfId="4528" xr:uid="{00000000-0005-0000-0000-00005A220000}"/>
    <cellStyle name="Eingabe 2 10 2 2 6 2" xfId="11522" xr:uid="{00000000-0005-0000-0000-00005B220000}"/>
    <cellStyle name="Eingabe 2 10 2 2 6 3" xfId="18052" xr:uid="{00000000-0005-0000-0000-00005C220000}"/>
    <cellStyle name="Eingabe 2 10 2 2 6 4" xfId="24537" xr:uid="{00000000-0005-0000-0000-00005D220000}"/>
    <cellStyle name="Eingabe 2 10 2 2 7" xfId="5181" xr:uid="{00000000-0005-0000-0000-00005E220000}"/>
    <cellStyle name="Eingabe 2 10 2 2 7 2" xfId="12105" xr:uid="{00000000-0005-0000-0000-00005F220000}"/>
    <cellStyle name="Eingabe 2 10 2 2 7 3" xfId="18635" xr:uid="{00000000-0005-0000-0000-000060220000}"/>
    <cellStyle name="Eingabe 2 10 2 2 7 4" xfId="25120" xr:uid="{00000000-0005-0000-0000-000061220000}"/>
    <cellStyle name="Eingabe 2 10 2 2 8" xfId="5639" xr:uid="{00000000-0005-0000-0000-000062220000}"/>
    <cellStyle name="Eingabe 2 10 2 2 8 2" xfId="12563" xr:uid="{00000000-0005-0000-0000-000063220000}"/>
    <cellStyle name="Eingabe 2 10 2 2 8 3" xfId="19093" xr:uid="{00000000-0005-0000-0000-000064220000}"/>
    <cellStyle name="Eingabe 2 10 2 2 8 4" xfId="25578" xr:uid="{00000000-0005-0000-0000-000065220000}"/>
    <cellStyle name="Eingabe 2 10 2 2 9" xfId="6321" xr:uid="{00000000-0005-0000-0000-000066220000}"/>
    <cellStyle name="Eingabe 2 10 2 2 9 2" xfId="13217" xr:uid="{00000000-0005-0000-0000-000067220000}"/>
    <cellStyle name="Eingabe 2 10 2 2 9 3" xfId="19747" xr:uid="{00000000-0005-0000-0000-000068220000}"/>
    <cellStyle name="Eingabe 2 10 2 2 9 4" xfId="26232" xr:uid="{00000000-0005-0000-0000-000069220000}"/>
    <cellStyle name="Eingabe 2 10 2 3" xfId="689" xr:uid="{00000000-0005-0000-0000-00006A220000}"/>
    <cellStyle name="Eingabe 2 10 2 3 10" xfId="7701" xr:uid="{00000000-0005-0000-0000-00006B220000}"/>
    <cellStyle name="Eingabe 2 10 2 3 10 2" xfId="14231" xr:uid="{00000000-0005-0000-0000-00006C220000}"/>
    <cellStyle name="Eingabe 2 10 2 3 10 3" xfId="20716" xr:uid="{00000000-0005-0000-0000-00006D220000}"/>
    <cellStyle name="Eingabe 2 10 2 3 11" xfId="13559" xr:uid="{00000000-0005-0000-0000-00006E220000}"/>
    <cellStyle name="Eingabe 2 10 2 3 2" xfId="1567" xr:uid="{00000000-0005-0000-0000-00006F220000}"/>
    <cellStyle name="Eingabe 2 10 2 3 2 2" xfId="8572" xr:uid="{00000000-0005-0000-0000-000070220000}"/>
    <cellStyle name="Eingabe 2 10 2 3 2 3" xfId="15102" xr:uid="{00000000-0005-0000-0000-000071220000}"/>
    <cellStyle name="Eingabe 2 10 2 3 2 4" xfId="21587" xr:uid="{00000000-0005-0000-0000-000072220000}"/>
    <cellStyle name="Eingabe 2 10 2 3 3" xfId="2257" xr:uid="{00000000-0005-0000-0000-000073220000}"/>
    <cellStyle name="Eingabe 2 10 2 3 3 2" xfId="9262" xr:uid="{00000000-0005-0000-0000-000074220000}"/>
    <cellStyle name="Eingabe 2 10 2 3 3 3" xfId="15792" xr:uid="{00000000-0005-0000-0000-000075220000}"/>
    <cellStyle name="Eingabe 2 10 2 3 3 4" xfId="22277" xr:uid="{00000000-0005-0000-0000-000076220000}"/>
    <cellStyle name="Eingabe 2 10 2 3 4" xfId="2947" xr:uid="{00000000-0005-0000-0000-000077220000}"/>
    <cellStyle name="Eingabe 2 10 2 3 4 2" xfId="9949" xr:uid="{00000000-0005-0000-0000-000078220000}"/>
    <cellStyle name="Eingabe 2 10 2 3 4 3" xfId="16479" xr:uid="{00000000-0005-0000-0000-000079220000}"/>
    <cellStyle name="Eingabe 2 10 2 3 4 4" xfId="22964" xr:uid="{00000000-0005-0000-0000-00007A220000}"/>
    <cellStyle name="Eingabe 2 10 2 3 5" xfId="3637" xr:uid="{00000000-0005-0000-0000-00007B220000}"/>
    <cellStyle name="Eingabe 2 10 2 3 5 2" xfId="10636" xr:uid="{00000000-0005-0000-0000-00007C220000}"/>
    <cellStyle name="Eingabe 2 10 2 3 5 3" xfId="17166" xr:uid="{00000000-0005-0000-0000-00007D220000}"/>
    <cellStyle name="Eingabe 2 10 2 3 5 4" xfId="23651" xr:uid="{00000000-0005-0000-0000-00007E220000}"/>
    <cellStyle name="Eingabe 2 10 2 3 6" xfId="4327" xr:uid="{00000000-0005-0000-0000-00007F220000}"/>
    <cellStyle name="Eingabe 2 10 2 3 6 2" xfId="11321" xr:uid="{00000000-0005-0000-0000-000080220000}"/>
    <cellStyle name="Eingabe 2 10 2 3 6 3" xfId="17851" xr:uid="{00000000-0005-0000-0000-000081220000}"/>
    <cellStyle name="Eingabe 2 10 2 3 6 4" xfId="24336" xr:uid="{00000000-0005-0000-0000-000082220000}"/>
    <cellStyle name="Eingabe 2 10 2 3 7" xfId="4980" xr:uid="{00000000-0005-0000-0000-000083220000}"/>
    <cellStyle name="Eingabe 2 10 2 3 7 2" xfId="11904" xr:uid="{00000000-0005-0000-0000-000084220000}"/>
    <cellStyle name="Eingabe 2 10 2 3 7 3" xfId="18434" xr:uid="{00000000-0005-0000-0000-000085220000}"/>
    <cellStyle name="Eingabe 2 10 2 3 7 4" xfId="24919" xr:uid="{00000000-0005-0000-0000-000086220000}"/>
    <cellStyle name="Eingabe 2 10 2 3 8" xfId="5438" xr:uid="{00000000-0005-0000-0000-000087220000}"/>
    <cellStyle name="Eingabe 2 10 2 3 8 2" xfId="12362" xr:uid="{00000000-0005-0000-0000-000088220000}"/>
    <cellStyle name="Eingabe 2 10 2 3 8 3" xfId="18892" xr:uid="{00000000-0005-0000-0000-000089220000}"/>
    <cellStyle name="Eingabe 2 10 2 3 8 4" xfId="25377" xr:uid="{00000000-0005-0000-0000-00008A220000}"/>
    <cellStyle name="Eingabe 2 10 2 3 9" xfId="6120" xr:uid="{00000000-0005-0000-0000-00008B220000}"/>
    <cellStyle name="Eingabe 2 10 2 3 9 2" xfId="13016" xr:uid="{00000000-0005-0000-0000-00008C220000}"/>
    <cellStyle name="Eingabe 2 10 2 3 9 3" xfId="19546" xr:uid="{00000000-0005-0000-0000-00008D220000}"/>
    <cellStyle name="Eingabe 2 10 2 3 9 4" xfId="26031" xr:uid="{00000000-0005-0000-0000-00008E220000}"/>
    <cellStyle name="Eingabe 2 10 2 4" xfId="1332" xr:uid="{00000000-0005-0000-0000-00008F220000}"/>
    <cellStyle name="Eingabe 2 10 2 4 2" xfId="8337" xr:uid="{00000000-0005-0000-0000-000090220000}"/>
    <cellStyle name="Eingabe 2 10 2 4 3" xfId="14867" xr:uid="{00000000-0005-0000-0000-000091220000}"/>
    <cellStyle name="Eingabe 2 10 2 4 4" xfId="21352" xr:uid="{00000000-0005-0000-0000-000092220000}"/>
    <cellStyle name="Eingabe 2 10 2 5" xfId="2022" xr:uid="{00000000-0005-0000-0000-000093220000}"/>
    <cellStyle name="Eingabe 2 10 2 5 2" xfId="9027" xr:uid="{00000000-0005-0000-0000-000094220000}"/>
    <cellStyle name="Eingabe 2 10 2 5 3" xfId="15557" xr:uid="{00000000-0005-0000-0000-000095220000}"/>
    <cellStyle name="Eingabe 2 10 2 5 4" xfId="22042" xr:uid="{00000000-0005-0000-0000-000096220000}"/>
    <cellStyle name="Eingabe 2 10 2 6" xfId="2712" xr:uid="{00000000-0005-0000-0000-000097220000}"/>
    <cellStyle name="Eingabe 2 10 2 6 2" xfId="9714" xr:uid="{00000000-0005-0000-0000-000098220000}"/>
    <cellStyle name="Eingabe 2 10 2 6 3" xfId="16244" xr:uid="{00000000-0005-0000-0000-000099220000}"/>
    <cellStyle name="Eingabe 2 10 2 6 4" xfId="22729" xr:uid="{00000000-0005-0000-0000-00009A220000}"/>
    <cellStyle name="Eingabe 2 10 2 7" xfId="3402" xr:uid="{00000000-0005-0000-0000-00009B220000}"/>
    <cellStyle name="Eingabe 2 10 2 7 2" xfId="10401" xr:uid="{00000000-0005-0000-0000-00009C220000}"/>
    <cellStyle name="Eingabe 2 10 2 7 3" xfId="16931" xr:uid="{00000000-0005-0000-0000-00009D220000}"/>
    <cellStyle name="Eingabe 2 10 2 7 4" xfId="23416" xr:uid="{00000000-0005-0000-0000-00009E220000}"/>
    <cellStyle name="Eingabe 2 10 2 8" xfId="4092" xr:uid="{00000000-0005-0000-0000-00009F220000}"/>
    <cellStyle name="Eingabe 2 10 2 8 2" xfId="11086" xr:uid="{00000000-0005-0000-0000-0000A0220000}"/>
    <cellStyle name="Eingabe 2 10 2 8 3" xfId="17616" xr:uid="{00000000-0005-0000-0000-0000A1220000}"/>
    <cellStyle name="Eingabe 2 10 2 8 4" xfId="24101" xr:uid="{00000000-0005-0000-0000-0000A2220000}"/>
    <cellStyle name="Eingabe 2 10 2 9" xfId="1909" xr:uid="{00000000-0005-0000-0000-0000A3220000}"/>
    <cellStyle name="Eingabe 2 10 2 9 2" xfId="8914" xr:uid="{00000000-0005-0000-0000-0000A4220000}"/>
    <cellStyle name="Eingabe 2 10 2 9 3" xfId="15444" xr:uid="{00000000-0005-0000-0000-0000A5220000}"/>
    <cellStyle name="Eingabe 2 10 2 9 4" xfId="21929" xr:uid="{00000000-0005-0000-0000-0000A6220000}"/>
    <cellStyle name="Eingabe 2 10 3" xfId="534" xr:uid="{00000000-0005-0000-0000-0000A7220000}"/>
    <cellStyle name="Eingabe 2 10 3 10" xfId="5965" xr:uid="{00000000-0005-0000-0000-0000A8220000}"/>
    <cellStyle name="Eingabe 2 10 3 10 2" xfId="12861" xr:uid="{00000000-0005-0000-0000-0000A9220000}"/>
    <cellStyle name="Eingabe 2 10 3 10 3" xfId="19391" xr:uid="{00000000-0005-0000-0000-0000AA220000}"/>
    <cellStyle name="Eingabe 2 10 3 10 4" xfId="25876" xr:uid="{00000000-0005-0000-0000-0000AB220000}"/>
    <cellStyle name="Eingabe 2 10 3 11" xfId="6781" xr:uid="{00000000-0005-0000-0000-0000AC220000}"/>
    <cellStyle name="Eingabe 2 10 3 11 2" xfId="13457" xr:uid="{00000000-0005-0000-0000-0000AD220000}"/>
    <cellStyle name="Eingabe 2 10 3 11 3" xfId="19987" xr:uid="{00000000-0005-0000-0000-0000AE220000}"/>
    <cellStyle name="Eingabe 2 10 3 11 4" xfId="26472" xr:uid="{00000000-0005-0000-0000-0000AF220000}"/>
    <cellStyle name="Eingabe 2 10 3 12" xfId="7546" xr:uid="{00000000-0005-0000-0000-0000B0220000}"/>
    <cellStyle name="Eingabe 2 10 3 12 2" xfId="14076" xr:uid="{00000000-0005-0000-0000-0000B1220000}"/>
    <cellStyle name="Eingabe 2 10 3 12 3" xfId="20561" xr:uid="{00000000-0005-0000-0000-0000B2220000}"/>
    <cellStyle name="Eingabe 2 10 3 13" xfId="6803" xr:uid="{00000000-0005-0000-0000-0000B3220000}"/>
    <cellStyle name="Eingabe 2 10 3 14" xfId="7147" xr:uid="{00000000-0005-0000-0000-0000B4220000}"/>
    <cellStyle name="Eingabe 2 10 3 2" xfId="930" xr:uid="{00000000-0005-0000-0000-0000B5220000}"/>
    <cellStyle name="Eingabe 2 10 3 2 10" xfId="7942" xr:uid="{00000000-0005-0000-0000-0000B6220000}"/>
    <cellStyle name="Eingabe 2 10 3 2 10 2" xfId="14472" xr:uid="{00000000-0005-0000-0000-0000B7220000}"/>
    <cellStyle name="Eingabe 2 10 3 2 10 3" xfId="20957" xr:uid="{00000000-0005-0000-0000-0000B8220000}"/>
    <cellStyle name="Eingabe 2 10 3 2 11" xfId="13800" xr:uid="{00000000-0005-0000-0000-0000B9220000}"/>
    <cellStyle name="Eingabe 2 10 3 2 2" xfId="1808" xr:uid="{00000000-0005-0000-0000-0000BA220000}"/>
    <cellStyle name="Eingabe 2 10 3 2 2 2" xfId="8813" xr:uid="{00000000-0005-0000-0000-0000BB220000}"/>
    <cellStyle name="Eingabe 2 10 3 2 2 3" xfId="15343" xr:uid="{00000000-0005-0000-0000-0000BC220000}"/>
    <cellStyle name="Eingabe 2 10 3 2 2 4" xfId="21828" xr:uid="{00000000-0005-0000-0000-0000BD220000}"/>
    <cellStyle name="Eingabe 2 10 3 2 3" xfId="2498" xr:uid="{00000000-0005-0000-0000-0000BE220000}"/>
    <cellStyle name="Eingabe 2 10 3 2 3 2" xfId="9503" xr:uid="{00000000-0005-0000-0000-0000BF220000}"/>
    <cellStyle name="Eingabe 2 10 3 2 3 3" xfId="16033" xr:uid="{00000000-0005-0000-0000-0000C0220000}"/>
    <cellStyle name="Eingabe 2 10 3 2 3 4" xfId="22518" xr:uid="{00000000-0005-0000-0000-0000C1220000}"/>
    <cellStyle name="Eingabe 2 10 3 2 4" xfId="3188" xr:uid="{00000000-0005-0000-0000-0000C2220000}"/>
    <cellStyle name="Eingabe 2 10 3 2 4 2" xfId="10190" xr:uid="{00000000-0005-0000-0000-0000C3220000}"/>
    <cellStyle name="Eingabe 2 10 3 2 4 3" xfId="16720" xr:uid="{00000000-0005-0000-0000-0000C4220000}"/>
    <cellStyle name="Eingabe 2 10 3 2 4 4" xfId="23205" xr:uid="{00000000-0005-0000-0000-0000C5220000}"/>
    <cellStyle name="Eingabe 2 10 3 2 5" xfId="3878" xr:uid="{00000000-0005-0000-0000-0000C6220000}"/>
    <cellStyle name="Eingabe 2 10 3 2 5 2" xfId="10877" xr:uid="{00000000-0005-0000-0000-0000C7220000}"/>
    <cellStyle name="Eingabe 2 10 3 2 5 3" xfId="17407" xr:uid="{00000000-0005-0000-0000-0000C8220000}"/>
    <cellStyle name="Eingabe 2 10 3 2 5 4" xfId="23892" xr:uid="{00000000-0005-0000-0000-0000C9220000}"/>
    <cellStyle name="Eingabe 2 10 3 2 6" xfId="4568" xr:uid="{00000000-0005-0000-0000-0000CA220000}"/>
    <cellStyle name="Eingabe 2 10 3 2 6 2" xfId="11562" xr:uid="{00000000-0005-0000-0000-0000CB220000}"/>
    <cellStyle name="Eingabe 2 10 3 2 6 3" xfId="18092" xr:uid="{00000000-0005-0000-0000-0000CC220000}"/>
    <cellStyle name="Eingabe 2 10 3 2 6 4" xfId="24577" xr:uid="{00000000-0005-0000-0000-0000CD220000}"/>
    <cellStyle name="Eingabe 2 10 3 2 7" xfId="5221" xr:uid="{00000000-0005-0000-0000-0000CE220000}"/>
    <cellStyle name="Eingabe 2 10 3 2 7 2" xfId="12145" xr:uid="{00000000-0005-0000-0000-0000CF220000}"/>
    <cellStyle name="Eingabe 2 10 3 2 7 3" xfId="18675" xr:uid="{00000000-0005-0000-0000-0000D0220000}"/>
    <cellStyle name="Eingabe 2 10 3 2 7 4" xfId="25160" xr:uid="{00000000-0005-0000-0000-0000D1220000}"/>
    <cellStyle name="Eingabe 2 10 3 2 8" xfId="5679" xr:uid="{00000000-0005-0000-0000-0000D2220000}"/>
    <cellStyle name="Eingabe 2 10 3 2 8 2" xfId="12603" xr:uid="{00000000-0005-0000-0000-0000D3220000}"/>
    <cellStyle name="Eingabe 2 10 3 2 8 3" xfId="19133" xr:uid="{00000000-0005-0000-0000-0000D4220000}"/>
    <cellStyle name="Eingabe 2 10 3 2 8 4" xfId="25618" xr:uid="{00000000-0005-0000-0000-0000D5220000}"/>
    <cellStyle name="Eingabe 2 10 3 2 9" xfId="6361" xr:uid="{00000000-0005-0000-0000-0000D6220000}"/>
    <cellStyle name="Eingabe 2 10 3 2 9 2" xfId="13257" xr:uid="{00000000-0005-0000-0000-0000D7220000}"/>
    <cellStyle name="Eingabe 2 10 3 2 9 3" xfId="19787" xr:uid="{00000000-0005-0000-0000-0000D8220000}"/>
    <cellStyle name="Eingabe 2 10 3 2 9 4" xfId="26272" xr:uid="{00000000-0005-0000-0000-0000D9220000}"/>
    <cellStyle name="Eingabe 2 10 3 3" xfId="764" xr:uid="{00000000-0005-0000-0000-0000DA220000}"/>
    <cellStyle name="Eingabe 2 10 3 3 10" xfId="7776" xr:uid="{00000000-0005-0000-0000-0000DB220000}"/>
    <cellStyle name="Eingabe 2 10 3 3 10 2" xfId="14306" xr:uid="{00000000-0005-0000-0000-0000DC220000}"/>
    <cellStyle name="Eingabe 2 10 3 3 10 3" xfId="20791" xr:uid="{00000000-0005-0000-0000-0000DD220000}"/>
    <cellStyle name="Eingabe 2 10 3 3 11" xfId="13634" xr:uid="{00000000-0005-0000-0000-0000DE220000}"/>
    <cellStyle name="Eingabe 2 10 3 3 2" xfId="1642" xr:uid="{00000000-0005-0000-0000-0000DF220000}"/>
    <cellStyle name="Eingabe 2 10 3 3 2 2" xfId="8647" xr:uid="{00000000-0005-0000-0000-0000E0220000}"/>
    <cellStyle name="Eingabe 2 10 3 3 2 3" xfId="15177" xr:uid="{00000000-0005-0000-0000-0000E1220000}"/>
    <cellStyle name="Eingabe 2 10 3 3 2 4" xfId="21662" xr:uid="{00000000-0005-0000-0000-0000E2220000}"/>
    <cellStyle name="Eingabe 2 10 3 3 3" xfId="2332" xr:uid="{00000000-0005-0000-0000-0000E3220000}"/>
    <cellStyle name="Eingabe 2 10 3 3 3 2" xfId="9337" xr:uid="{00000000-0005-0000-0000-0000E4220000}"/>
    <cellStyle name="Eingabe 2 10 3 3 3 3" xfId="15867" xr:uid="{00000000-0005-0000-0000-0000E5220000}"/>
    <cellStyle name="Eingabe 2 10 3 3 3 4" xfId="22352" xr:uid="{00000000-0005-0000-0000-0000E6220000}"/>
    <cellStyle name="Eingabe 2 10 3 3 4" xfId="3022" xr:uid="{00000000-0005-0000-0000-0000E7220000}"/>
    <cellStyle name="Eingabe 2 10 3 3 4 2" xfId="10024" xr:uid="{00000000-0005-0000-0000-0000E8220000}"/>
    <cellStyle name="Eingabe 2 10 3 3 4 3" xfId="16554" xr:uid="{00000000-0005-0000-0000-0000E9220000}"/>
    <cellStyle name="Eingabe 2 10 3 3 4 4" xfId="23039" xr:uid="{00000000-0005-0000-0000-0000EA220000}"/>
    <cellStyle name="Eingabe 2 10 3 3 5" xfId="3712" xr:uid="{00000000-0005-0000-0000-0000EB220000}"/>
    <cellStyle name="Eingabe 2 10 3 3 5 2" xfId="10711" xr:uid="{00000000-0005-0000-0000-0000EC220000}"/>
    <cellStyle name="Eingabe 2 10 3 3 5 3" xfId="17241" xr:uid="{00000000-0005-0000-0000-0000ED220000}"/>
    <cellStyle name="Eingabe 2 10 3 3 5 4" xfId="23726" xr:uid="{00000000-0005-0000-0000-0000EE220000}"/>
    <cellStyle name="Eingabe 2 10 3 3 6" xfId="4402" xr:uid="{00000000-0005-0000-0000-0000EF220000}"/>
    <cellStyle name="Eingabe 2 10 3 3 6 2" xfId="11396" xr:uid="{00000000-0005-0000-0000-0000F0220000}"/>
    <cellStyle name="Eingabe 2 10 3 3 6 3" xfId="17926" xr:uid="{00000000-0005-0000-0000-0000F1220000}"/>
    <cellStyle name="Eingabe 2 10 3 3 6 4" xfId="24411" xr:uid="{00000000-0005-0000-0000-0000F2220000}"/>
    <cellStyle name="Eingabe 2 10 3 3 7" xfId="5055" xr:uid="{00000000-0005-0000-0000-0000F3220000}"/>
    <cellStyle name="Eingabe 2 10 3 3 7 2" xfId="11979" xr:uid="{00000000-0005-0000-0000-0000F4220000}"/>
    <cellStyle name="Eingabe 2 10 3 3 7 3" xfId="18509" xr:uid="{00000000-0005-0000-0000-0000F5220000}"/>
    <cellStyle name="Eingabe 2 10 3 3 7 4" xfId="24994" xr:uid="{00000000-0005-0000-0000-0000F6220000}"/>
    <cellStyle name="Eingabe 2 10 3 3 8" xfId="5513" xr:uid="{00000000-0005-0000-0000-0000F7220000}"/>
    <cellStyle name="Eingabe 2 10 3 3 8 2" xfId="12437" xr:uid="{00000000-0005-0000-0000-0000F8220000}"/>
    <cellStyle name="Eingabe 2 10 3 3 8 3" xfId="18967" xr:uid="{00000000-0005-0000-0000-0000F9220000}"/>
    <cellStyle name="Eingabe 2 10 3 3 8 4" xfId="25452" xr:uid="{00000000-0005-0000-0000-0000FA220000}"/>
    <cellStyle name="Eingabe 2 10 3 3 9" xfId="6195" xr:uid="{00000000-0005-0000-0000-0000FB220000}"/>
    <cellStyle name="Eingabe 2 10 3 3 9 2" xfId="13091" xr:uid="{00000000-0005-0000-0000-0000FC220000}"/>
    <cellStyle name="Eingabe 2 10 3 3 9 3" xfId="19621" xr:uid="{00000000-0005-0000-0000-0000FD220000}"/>
    <cellStyle name="Eingabe 2 10 3 3 9 4" xfId="26106" xr:uid="{00000000-0005-0000-0000-0000FE220000}"/>
    <cellStyle name="Eingabe 2 10 3 4" xfId="1412" xr:uid="{00000000-0005-0000-0000-0000FF220000}"/>
    <cellStyle name="Eingabe 2 10 3 4 2" xfId="8417" xr:uid="{00000000-0005-0000-0000-000000230000}"/>
    <cellStyle name="Eingabe 2 10 3 4 3" xfId="14947" xr:uid="{00000000-0005-0000-0000-000001230000}"/>
    <cellStyle name="Eingabe 2 10 3 4 4" xfId="21432" xr:uid="{00000000-0005-0000-0000-000002230000}"/>
    <cellStyle name="Eingabe 2 10 3 5" xfId="2102" xr:uid="{00000000-0005-0000-0000-000003230000}"/>
    <cellStyle name="Eingabe 2 10 3 5 2" xfId="9107" xr:uid="{00000000-0005-0000-0000-000004230000}"/>
    <cellStyle name="Eingabe 2 10 3 5 3" xfId="15637" xr:uid="{00000000-0005-0000-0000-000005230000}"/>
    <cellStyle name="Eingabe 2 10 3 5 4" xfId="22122" xr:uid="{00000000-0005-0000-0000-000006230000}"/>
    <cellStyle name="Eingabe 2 10 3 6" xfId="2792" xr:uid="{00000000-0005-0000-0000-000007230000}"/>
    <cellStyle name="Eingabe 2 10 3 6 2" xfId="9794" xr:uid="{00000000-0005-0000-0000-000008230000}"/>
    <cellStyle name="Eingabe 2 10 3 6 3" xfId="16324" xr:uid="{00000000-0005-0000-0000-000009230000}"/>
    <cellStyle name="Eingabe 2 10 3 6 4" xfId="22809" xr:uid="{00000000-0005-0000-0000-00000A230000}"/>
    <cellStyle name="Eingabe 2 10 3 7" xfId="3482" xr:uid="{00000000-0005-0000-0000-00000B230000}"/>
    <cellStyle name="Eingabe 2 10 3 7 2" xfId="10481" xr:uid="{00000000-0005-0000-0000-00000C230000}"/>
    <cellStyle name="Eingabe 2 10 3 7 3" xfId="17011" xr:uid="{00000000-0005-0000-0000-00000D230000}"/>
    <cellStyle name="Eingabe 2 10 3 7 4" xfId="23496" xr:uid="{00000000-0005-0000-0000-00000E230000}"/>
    <cellStyle name="Eingabe 2 10 3 8" xfId="4172" xr:uid="{00000000-0005-0000-0000-00000F230000}"/>
    <cellStyle name="Eingabe 2 10 3 8 2" xfId="11166" xr:uid="{00000000-0005-0000-0000-000010230000}"/>
    <cellStyle name="Eingabe 2 10 3 8 3" xfId="17696" xr:uid="{00000000-0005-0000-0000-000011230000}"/>
    <cellStyle name="Eingabe 2 10 3 8 4" xfId="24181" xr:uid="{00000000-0005-0000-0000-000012230000}"/>
    <cellStyle name="Eingabe 2 10 3 9" xfId="5283" xr:uid="{00000000-0005-0000-0000-000013230000}"/>
    <cellStyle name="Eingabe 2 10 3 9 2" xfId="12207" xr:uid="{00000000-0005-0000-0000-000014230000}"/>
    <cellStyle name="Eingabe 2 10 3 9 3" xfId="18737" xr:uid="{00000000-0005-0000-0000-000015230000}"/>
    <cellStyle name="Eingabe 2 10 3 9 4" xfId="25222" xr:uid="{00000000-0005-0000-0000-000016230000}"/>
    <cellStyle name="Eingabe 2 10 4" xfId="1163" xr:uid="{00000000-0005-0000-0000-000017230000}"/>
    <cellStyle name="Eingabe 2 10 4 2" xfId="8170" xr:uid="{00000000-0005-0000-0000-000018230000}"/>
    <cellStyle name="Eingabe 2 10 4 3" xfId="14700" xr:uid="{00000000-0005-0000-0000-000019230000}"/>
    <cellStyle name="Eingabe 2 10 4 4" xfId="21185" xr:uid="{00000000-0005-0000-0000-00001A230000}"/>
    <cellStyle name="Eingabe 2 10 5" xfId="1853" xr:uid="{00000000-0005-0000-0000-00001B230000}"/>
    <cellStyle name="Eingabe 2 10 5 2" xfId="8858" xr:uid="{00000000-0005-0000-0000-00001C230000}"/>
    <cellStyle name="Eingabe 2 10 5 3" xfId="15388" xr:uid="{00000000-0005-0000-0000-00001D230000}"/>
    <cellStyle name="Eingabe 2 10 5 4" xfId="21873" xr:uid="{00000000-0005-0000-0000-00001E230000}"/>
    <cellStyle name="Eingabe 2 10 6" xfId="2541" xr:uid="{00000000-0005-0000-0000-00001F230000}"/>
    <cellStyle name="Eingabe 2 10 6 2" xfId="9546" xr:uid="{00000000-0005-0000-0000-000020230000}"/>
    <cellStyle name="Eingabe 2 10 6 3" xfId="16076" xr:uid="{00000000-0005-0000-0000-000021230000}"/>
    <cellStyle name="Eingabe 2 10 6 4" xfId="22561" xr:uid="{00000000-0005-0000-0000-000022230000}"/>
    <cellStyle name="Eingabe 2 10 7" xfId="3231" xr:uid="{00000000-0005-0000-0000-000023230000}"/>
    <cellStyle name="Eingabe 2 10 7 2" xfId="10233" xr:uid="{00000000-0005-0000-0000-000024230000}"/>
    <cellStyle name="Eingabe 2 10 7 3" xfId="16763" xr:uid="{00000000-0005-0000-0000-000025230000}"/>
    <cellStyle name="Eingabe 2 10 7 4" xfId="23248" xr:uid="{00000000-0005-0000-0000-000026230000}"/>
    <cellStyle name="Eingabe 2 10 8" xfId="3923" xr:uid="{00000000-0005-0000-0000-000027230000}"/>
    <cellStyle name="Eingabe 2 10 8 2" xfId="10922" xr:uid="{00000000-0005-0000-0000-000028230000}"/>
    <cellStyle name="Eingabe 2 10 8 3" xfId="17452" xr:uid="{00000000-0005-0000-0000-000029230000}"/>
    <cellStyle name="Eingabe 2 10 8 4" xfId="23937" xr:uid="{00000000-0005-0000-0000-00002A230000}"/>
    <cellStyle name="Eingabe 2 10 9" xfId="4611" xr:uid="{00000000-0005-0000-0000-00002B230000}"/>
    <cellStyle name="Eingabe 2 10 9 2" xfId="11605" xr:uid="{00000000-0005-0000-0000-00002C230000}"/>
    <cellStyle name="Eingabe 2 10 9 3" xfId="18135" xr:uid="{00000000-0005-0000-0000-00002D230000}"/>
    <cellStyle name="Eingabe 2 10 9 4" xfId="24620" xr:uid="{00000000-0005-0000-0000-00002E230000}"/>
    <cellStyle name="Eingabe 2 11" xfId="300" xr:uid="{00000000-0005-0000-0000-00002F230000}"/>
    <cellStyle name="Eingabe 2 11 10" xfId="4834" xr:uid="{00000000-0005-0000-0000-000030230000}"/>
    <cellStyle name="Eingabe 2 11 10 2" xfId="11779" xr:uid="{00000000-0005-0000-0000-000031230000}"/>
    <cellStyle name="Eingabe 2 11 10 3" xfId="18309" xr:uid="{00000000-0005-0000-0000-000032230000}"/>
    <cellStyle name="Eingabe 2 11 10 4" xfId="24794" xr:uid="{00000000-0005-0000-0000-000033230000}"/>
    <cellStyle name="Eingabe 2 11 11" xfId="5733" xr:uid="{00000000-0005-0000-0000-000034230000}"/>
    <cellStyle name="Eingabe 2 11 11 2" xfId="12657" xr:uid="{00000000-0005-0000-0000-000035230000}"/>
    <cellStyle name="Eingabe 2 11 11 3" xfId="19187" xr:uid="{00000000-0005-0000-0000-000036230000}"/>
    <cellStyle name="Eingabe 2 11 11 4" xfId="25672" xr:uid="{00000000-0005-0000-0000-000037230000}"/>
    <cellStyle name="Eingabe 2 11 12" xfId="7352" xr:uid="{00000000-0005-0000-0000-000038230000}"/>
    <cellStyle name="Eingabe 2 11 12 2" xfId="13882" xr:uid="{00000000-0005-0000-0000-000039230000}"/>
    <cellStyle name="Eingabe 2 11 12 3" xfId="20369" xr:uid="{00000000-0005-0000-0000-00003A230000}"/>
    <cellStyle name="Eingabe 2 11 13" xfId="6435" xr:uid="{00000000-0005-0000-0000-00003B230000}"/>
    <cellStyle name="Eingabe 2 11 2" xfId="453" xr:uid="{00000000-0005-0000-0000-00003C230000}"/>
    <cellStyle name="Eingabe 2 11 2 10" xfId="5884" xr:uid="{00000000-0005-0000-0000-00003D230000}"/>
    <cellStyle name="Eingabe 2 11 2 10 2" xfId="12780" xr:uid="{00000000-0005-0000-0000-00003E230000}"/>
    <cellStyle name="Eingabe 2 11 2 10 3" xfId="19310" xr:uid="{00000000-0005-0000-0000-00003F230000}"/>
    <cellStyle name="Eingabe 2 11 2 10 4" xfId="25795" xr:uid="{00000000-0005-0000-0000-000040230000}"/>
    <cellStyle name="Eingabe 2 11 2 11" xfId="6879" xr:uid="{00000000-0005-0000-0000-000041230000}"/>
    <cellStyle name="Eingabe 2 11 2 11 2" xfId="13499" xr:uid="{00000000-0005-0000-0000-000042230000}"/>
    <cellStyle name="Eingabe 2 11 2 11 3" xfId="20029" xr:uid="{00000000-0005-0000-0000-000043230000}"/>
    <cellStyle name="Eingabe 2 11 2 11 4" xfId="26514" xr:uid="{00000000-0005-0000-0000-000044230000}"/>
    <cellStyle name="Eingabe 2 11 2 12" xfId="7465" xr:uid="{00000000-0005-0000-0000-000045230000}"/>
    <cellStyle name="Eingabe 2 11 2 12 2" xfId="13995" xr:uid="{00000000-0005-0000-0000-000046230000}"/>
    <cellStyle name="Eingabe 2 11 2 12 3" xfId="20480" xr:uid="{00000000-0005-0000-0000-000047230000}"/>
    <cellStyle name="Eingabe 2 11 2 13" xfId="6399" xr:uid="{00000000-0005-0000-0000-000048230000}"/>
    <cellStyle name="Eingabe 2 11 2 14" xfId="6675" xr:uid="{00000000-0005-0000-0000-000049230000}"/>
    <cellStyle name="Eingabe 2 11 2 2" xfId="889" xr:uid="{00000000-0005-0000-0000-00004A230000}"/>
    <cellStyle name="Eingabe 2 11 2 2 10" xfId="7901" xr:uid="{00000000-0005-0000-0000-00004B230000}"/>
    <cellStyle name="Eingabe 2 11 2 2 10 2" xfId="14431" xr:uid="{00000000-0005-0000-0000-00004C230000}"/>
    <cellStyle name="Eingabe 2 11 2 2 10 3" xfId="20916" xr:uid="{00000000-0005-0000-0000-00004D230000}"/>
    <cellStyle name="Eingabe 2 11 2 2 11" xfId="13759" xr:uid="{00000000-0005-0000-0000-00004E230000}"/>
    <cellStyle name="Eingabe 2 11 2 2 2" xfId="1767" xr:uid="{00000000-0005-0000-0000-00004F230000}"/>
    <cellStyle name="Eingabe 2 11 2 2 2 2" xfId="8772" xr:uid="{00000000-0005-0000-0000-000050230000}"/>
    <cellStyle name="Eingabe 2 11 2 2 2 3" xfId="15302" xr:uid="{00000000-0005-0000-0000-000051230000}"/>
    <cellStyle name="Eingabe 2 11 2 2 2 4" xfId="21787" xr:uid="{00000000-0005-0000-0000-000052230000}"/>
    <cellStyle name="Eingabe 2 11 2 2 3" xfId="2457" xr:uid="{00000000-0005-0000-0000-000053230000}"/>
    <cellStyle name="Eingabe 2 11 2 2 3 2" xfId="9462" xr:uid="{00000000-0005-0000-0000-000054230000}"/>
    <cellStyle name="Eingabe 2 11 2 2 3 3" xfId="15992" xr:uid="{00000000-0005-0000-0000-000055230000}"/>
    <cellStyle name="Eingabe 2 11 2 2 3 4" xfId="22477" xr:uid="{00000000-0005-0000-0000-000056230000}"/>
    <cellStyle name="Eingabe 2 11 2 2 4" xfId="3147" xr:uid="{00000000-0005-0000-0000-000057230000}"/>
    <cellStyle name="Eingabe 2 11 2 2 4 2" xfId="10149" xr:uid="{00000000-0005-0000-0000-000058230000}"/>
    <cellStyle name="Eingabe 2 11 2 2 4 3" xfId="16679" xr:uid="{00000000-0005-0000-0000-000059230000}"/>
    <cellStyle name="Eingabe 2 11 2 2 4 4" xfId="23164" xr:uid="{00000000-0005-0000-0000-00005A230000}"/>
    <cellStyle name="Eingabe 2 11 2 2 5" xfId="3837" xr:uid="{00000000-0005-0000-0000-00005B230000}"/>
    <cellStyle name="Eingabe 2 11 2 2 5 2" xfId="10836" xr:uid="{00000000-0005-0000-0000-00005C230000}"/>
    <cellStyle name="Eingabe 2 11 2 2 5 3" xfId="17366" xr:uid="{00000000-0005-0000-0000-00005D230000}"/>
    <cellStyle name="Eingabe 2 11 2 2 5 4" xfId="23851" xr:uid="{00000000-0005-0000-0000-00005E230000}"/>
    <cellStyle name="Eingabe 2 11 2 2 6" xfId="4527" xr:uid="{00000000-0005-0000-0000-00005F230000}"/>
    <cellStyle name="Eingabe 2 11 2 2 6 2" xfId="11521" xr:uid="{00000000-0005-0000-0000-000060230000}"/>
    <cellStyle name="Eingabe 2 11 2 2 6 3" xfId="18051" xr:uid="{00000000-0005-0000-0000-000061230000}"/>
    <cellStyle name="Eingabe 2 11 2 2 6 4" xfId="24536" xr:uid="{00000000-0005-0000-0000-000062230000}"/>
    <cellStyle name="Eingabe 2 11 2 2 7" xfId="5180" xr:uid="{00000000-0005-0000-0000-000063230000}"/>
    <cellStyle name="Eingabe 2 11 2 2 7 2" xfId="12104" xr:uid="{00000000-0005-0000-0000-000064230000}"/>
    <cellStyle name="Eingabe 2 11 2 2 7 3" xfId="18634" xr:uid="{00000000-0005-0000-0000-000065230000}"/>
    <cellStyle name="Eingabe 2 11 2 2 7 4" xfId="25119" xr:uid="{00000000-0005-0000-0000-000066230000}"/>
    <cellStyle name="Eingabe 2 11 2 2 8" xfId="5638" xr:uid="{00000000-0005-0000-0000-000067230000}"/>
    <cellStyle name="Eingabe 2 11 2 2 8 2" xfId="12562" xr:uid="{00000000-0005-0000-0000-000068230000}"/>
    <cellStyle name="Eingabe 2 11 2 2 8 3" xfId="19092" xr:uid="{00000000-0005-0000-0000-000069230000}"/>
    <cellStyle name="Eingabe 2 11 2 2 8 4" xfId="25577" xr:uid="{00000000-0005-0000-0000-00006A230000}"/>
    <cellStyle name="Eingabe 2 11 2 2 9" xfId="6320" xr:uid="{00000000-0005-0000-0000-00006B230000}"/>
    <cellStyle name="Eingabe 2 11 2 2 9 2" xfId="13216" xr:uid="{00000000-0005-0000-0000-00006C230000}"/>
    <cellStyle name="Eingabe 2 11 2 2 9 3" xfId="19746" xr:uid="{00000000-0005-0000-0000-00006D230000}"/>
    <cellStyle name="Eingabe 2 11 2 2 9 4" xfId="26231" xr:uid="{00000000-0005-0000-0000-00006E230000}"/>
    <cellStyle name="Eingabe 2 11 2 3" xfId="688" xr:uid="{00000000-0005-0000-0000-00006F230000}"/>
    <cellStyle name="Eingabe 2 11 2 3 10" xfId="7700" xr:uid="{00000000-0005-0000-0000-000070230000}"/>
    <cellStyle name="Eingabe 2 11 2 3 10 2" xfId="14230" xr:uid="{00000000-0005-0000-0000-000071230000}"/>
    <cellStyle name="Eingabe 2 11 2 3 10 3" xfId="20715" xr:uid="{00000000-0005-0000-0000-000072230000}"/>
    <cellStyle name="Eingabe 2 11 2 3 11" xfId="13558" xr:uid="{00000000-0005-0000-0000-000073230000}"/>
    <cellStyle name="Eingabe 2 11 2 3 2" xfId="1566" xr:uid="{00000000-0005-0000-0000-000074230000}"/>
    <cellStyle name="Eingabe 2 11 2 3 2 2" xfId="8571" xr:uid="{00000000-0005-0000-0000-000075230000}"/>
    <cellStyle name="Eingabe 2 11 2 3 2 3" xfId="15101" xr:uid="{00000000-0005-0000-0000-000076230000}"/>
    <cellStyle name="Eingabe 2 11 2 3 2 4" xfId="21586" xr:uid="{00000000-0005-0000-0000-000077230000}"/>
    <cellStyle name="Eingabe 2 11 2 3 3" xfId="2256" xr:uid="{00000000-0005-0000-0000-000078230000}"/>
    <cellStyle name="Eingabe 2 11 2 3 3 2" xfId="9261" xr:uid="{00000000-0005-0000-0000-000079230000}"/>
    <cellStyle name="Eingabe 2 11 2 3 3 3" xfId="15791" xr:uid="{00000000-0005-0000-0000-00007A230000}"/>
    <cellStyle name="Eingabe 2 11 2 3 3 4" xfId="22276" xr:uid="{00000000-0005-0000-0000-00007B230000}"/>
    <cellStyle name="Eingabe 2 11 2 3 4" xfId="2946" xr:uid="{00000000-0005-0000-0000-00007C230000}"/>
    <cellStyle name="Eingabe 2 11 2 3 4 2" xfId="9948" xr:uid="{00000000-0005-0000-0000-00007D230000}"/>
    <cellStyle name="Eingabe 2 11 2 3 4 3" xfId="16478" xr:uid="{00000000-0005-0000-0000-00007E230000}"/>
    <cellStyle name="Eingabe 2 11 2 3 4 4" xfId="22963" xr:uid="{00000000-0005-0000-0000-00007F230000}"/>
    <cellStyle name="Eingabe 2 11 2 3 5" xfId="3636" xr:uid="{00000000-0005-0000-0000-000080230000}"/>
    <cellStyle name="Eingabe 2 11 2 3 5 2" xfId="10635" xr:uid="{00000000-0005-0000-0000-000081230000}"/>
    <cellStyle name="Eingabe 2 11 2 3 5 3" xfId="17165" xr:uid="{00000000-0005-0000-0000-000082230000}"/>
    <cellStyle name="Eingabe 2 11 2 3 5 4" xfId="23650" xr:uid="{00000000-0005-0000-0000-000083230000}"/>
    <cellStyle name="Eingabe 2 11 2 3 6" xfId="4326" xr:uid="{00000000-0005-0000-0000-000084230000}"/>
    <cellStyle name="Eingabe 2 11 2 3 6 2" xfId="11320" xr:uid="{00000000-0005-0000-0000-000085230000}"/>
    <cellStyle name="Eingabe 2 11 2 3 6 3" xfId="17850" xr:uid="{00000000-0005-0000-0000-000086230000}"/>
    <cellStyle name="Eingabe 2 11 2 3 6 4" xfId="24335" xr:uid="{00000000-0005-0000-0000-000087230000}"/>
    <cellStyle name="Eingabe 2 11 2 3 7" xfId="4979" xr:uid="{00000000-0005-0000-0000-000088230000}"/>
    <cellStyle name="Eingabe 2 11 2 3 7 2" xfId="11903" xr:uid="{00000000-0005-0000-0000-000089230000}"/>
    <cellStyle name="Eingabe 2 11 2 3 7 3" xfId="18433" xr:uid="{00000000-0005-0000-0000-00008A230000}"/>
    <cellStyle name="Eingabe 2 11 2 3 7 4" xfId="24918" xr:uid="{00000000-0005-0000-0000-00008B230000}"/>
    <cellStyle name="Eingabe 2 11 2 3 8" xfId="5437" xr:uid="{00000000-0005-0000-0000-00008C230000}"/>
    <cellStyle name="Eingabe 2 11 2 3 8 2" xfId="12361" xr:uid="{00000000-0005-0000-0000-00008D230000}"/>
    <cellStyle name="Eingabe 2 11 2 3 8 3" xfId="18891" xr:uid="{00000000-0005-0000-0000-00008E230000}"/>
    <cellStyle name="Eingabe 2 11 2 3 8 4" xfId="25376" xr:uid="{00000000-0005-0000-0000-00008F230000}"/>
    <cellStyle name="Eingabe 2 11 2 3 9" xfId="6119" xr:uid="{00000000-0005-0000-0000-000090230000}"/>
    <cellStyle name="Eingabe 2 11 2 3 9 2" xfId="13015" xr:uid="{00000000-0005-0000-0000-000091230000}"/>
    <cellStyle name="Eingabe 2 11 2 3 9 3" xfId="19545" xr:uid="{00000000-0005-0000-0000-000092230000}"/>
    <cellStyle name="Eingabe 2 11 2 3 9 4" xfId="26030" xr:uid="{00000000-0005-0000-0000-000093230000}"/>
    <cellStyle name="Eingabe 2 11 2 4" xfId="1331" xr:uid="{00000000-0005-0000-0000-000094230000}"/>
    <cellStyle name="Eingabe 2 11 2 4 2" xfId="8336" xr:uid="{00000000-0005-0000-0000-000095230000}"/>
    <cellStyle name="Eingabe 2 11 2 4 3" xfId="14866" xr:uid="{00000000-0005-0000-0000-000096230000}"/>
    <cellStyle name="Eingabe 2 11 2 4 4" xfId="21351" xr:uid="{00000000-0005-0000-0000-000097230000}"/>
    <cellStyle name="Eingabe 2 11 2 5" xfId="2021" xr:uid="{00000000-0005-0000-0000-000098230000}"/>
    <cellStyle name="Eingabe 2 11 2 5 2" xfId="9026" xr:uid="{00000000-0005-0000-0000-000099230000}"/>
    <cellStyle name="Eingabe 2 11 2 5 3" xfId="15556" xr:uid="{00000000-0005-0000-0000-00009A230000}"/>
    <cellStyle name="Eingabe 2 11 2 5 4" xfId="22041" xr:uid="{00000000-0005-0000-0000-00009B230000}"/>
    <cellStyle name="Eingabe 2 11 2 6" xfId="2711" xr:uid="{00000000-0005-0000-0000-00009C230000}"/>
    <cellStyle name="Eingabe 2 11 2 6 2" xfId="9713" xr:uid="{00000000-0005-0000-0000-00009D230000}"/>
    <cellStyle name="Eingabe 2 11 2 6 3" xfId="16243" xr:uid="{00000000-0005-0000-0000-00009E230000}"/>
    <cellStyle name="Eingabe 2 11 2 6 4" xfId="22728" xr:uid="{00000000-0005-0000-0000-00009F230000}"/>
    <cellStyle name="Eingabe 2 11 2 7" xfId="3401" xr:uid="{00000000-0005-0000-0000-0000A0230000}"/>
    <cellStyle name="Eingabe 2 11 2 7 2" xfId="10400" xr:uid="{00000000-0005-0000-0000-0000A1230000}"/>
    <cellStyle name="Eingabe 2 11 2 7 3" xfId="16930" xr:uid="{00000000-0005-0000-0000-0000A2230000}"/>
    <cellStyle name="Eingabe 2 11 2 7 4" xfId="23415" xr:uid="{00000000-0005-0000-0000-0000A3230000}"/>
    <cellStyle name="Eingabe 2 11 2 8" xfId="4091" xr:uid="{00000000-0005-0000-0000-0000A4230000}"/>
    <cellStyle name="Eingabe 2 11 2 8 2" xfId="11085" xr:uid="{00000000-0005-0000-0000-0000A5230000}"/>
    <cellStyle name="Eingabe 2 11 2 8 3" xfId="17615" xr:uid="{00000000-0005-0000-0000-0000A6230000}"/>
    <cellStyle name="Eingabe 2 11 2 8 4" xfId="24100" xr:uid="{00000000-0005-0000-0000-0000A7230000}"/>
    <cellStyle name="Eingabe 2 11 2 9" xfId="1050" xr:uid="{00000000-0005-0000-0000-0000A8230000}"/>
    <cellStyle name="Eingabe 2 11 2 9 2" xfId="8057" xr:uid="{00000000-0005-0000-0000-0000A9230000}"/>
    <cellStyle name="Eingabe 2 11 2 9 3" xfId="14587" xr:uid="{00000000-0005-0000-0000-0000AA230000}"/>
    <cellStyle name="Eingabe 2 11 2 9 4" xfId="21072" xr:uid="{00000000-0005-0000-0000-0000AB230000}"/>
    <cellStyle name="Eingabe 2 11 3" xfId="535" xr:uid="{00000000-0005-0000-0000-0000AC230000}"/>
    <cellStyle name="Eingabe 2 11 3 10" xfId="5966" xr:uid="{00000000-0005-0000-0000-0000AD230000}"/>
    <cellStyle name="Eingabe 2 11 3 10 2" xfId="12862" xr:uid="{00000000-0005-0000-0000-0000AE230000}"/>
    <cellStyle name="Eingabe 2 11 3 10 3" xfId="19392" xr:uid="{00000000-0005-0000-0000-0000AF230000}"/>
    <cellStyle name="Eingabe 2 11 3 10 4" xfId="25877" xr:uid="{00000000-0005-0000-0000-0000B0230000}"/>
    <cellStyle name="Eingabe 2 11 3 11" xfId="6918" xr:uid="{00000000-0005-0000-0000-0000B1230000}"/>
    <cellStyle name="Eingabe 2 11 3 11 2" xfId="13534" xr:uid="{00000000-0005-0000-0000-0000B2230000}"/>
    <cellStyle name="Eingabe 2 11 3 11 3" xfId="20064" xr:uid="{00000000-0005-0000-0000-0000B3230000}"/>
    <cellStyle name="Eingabe 2 11 3 11 4" xfId="26549" xr:uid="{00000000-0005-0000-0000-0000B4230000}"/>
    <cellStyle name="Eingabe 2 11 3 12" xfId="7547" xr:uid="{00000000-0005-0000-0000-0000B5230000}"/>
    <cellStyle name="Eingabe 2 11 3 12 2" xfId="14077" xr:uid="{00000000-0005-0000-0000-0000B6230000}"/>
    <cellStyle name="Eingabe 2 11 3 12 3" xfId="20562" xr:uid="{00000000-0005-0000-0000-0000B7230000}"/>
    <cellStyle name="Eingabe 2 11 3 13" xfId="6641" xr:uid="{00000000-0005-0000-0000-0000B8230000}"/>
    <cellStyle name="Eingabe 2 11 3 14" xfId="7112" xr:uid="{00000000-0005-0000-0000-0000B9230000}"/>
    <cellStyle name="Eingabe 2 11 3 2" xfId="931" xr:uid="{00000000-0005-0000-0000-0000BA230000}"/>
    <cellStyle name="Eingabe 2 11 3 2 10" xfId="7943" xr:uid="{00000000-0005-0000-0000-0000BB230000}"/>
    <cellStyle name="Eingabe 2 11 3 2 10 2" xfId="14473" xr:uid="{00000000-0005-0000-0000-0000BC230000}"/>
    <cellStyle name="Eingabe 2 11 3 2 10 3" xfId="20958" xr:uid="{00000000-0005-0000-0000-0000BD230000}"/>
    <cellStyle name="Eingabe 2 11 3 2 11" xfId="13801" xr:uid="{00000000-0005-0000-0000-0000BE230000}"/>
    <cellStyle name="Eingabe 2 11 3 2 2" xfId="1809" xr:uid="{00000000-0005-0000-0000-0000BF230000}"/>
    <cellStyle name="Eingabe 2 11 3 2 2 2" xfId="8814" xr:uid="{00000000-0005-0000-0000-0000C0230000}"/>
    <cellStyle name="Eingabe 2 11 3 2 2 3" xfId="15344" xr:uid="{00000000-0005-0000-0000-0000C1230000}"/>
    <cellStyle name="Eingabe 2 11 3 2 2 4" xfId="21829" xr:uid="{00000000-0005-0000-0000-0000C2230000}"/>
    <cellStyle name="Eingabe 2 11 3 2 3" xfId="2499" xr:uid="{00000000-0005-0000-0000-0000C3230000}"/>
    <cellStyle name="Eingabe 2 11 3 2 3 2" xfId="9504" xr:uid="{00000000-0005-0000-0000-0000C4230000}"/>
    <cellStyle name="Eingabe 2 11 3 2 3 3" xfId="16034" xr:uid="{00000000-0005-0000-0000-0000C5230000}"/>
    <cellStyle name="Eingabe 2 11 3 2 3 4" xfId="22519" xr:uid="{00000000-0005-0000-0000-0000C6230000}"/>
    <cellStyle name="Eingabe 2 11 3 2 4" xfId="3189" xr:uid="{00000000-0005-0000-0000-0000C7230000}"/>
    <cellStyle name="Eingabe 2 11 3 2 4 2" xfId="10191" xr:uid="{00000000-0005-0000-0000-0000C8230000}"/>
    <cellStyle name="Eingabe 2 11 3 2 4 3" xfId="16721" xr:uid="{00000000-0005-0000-0000-0000C9230000}"/>
    <cellStyle name="Eingabe 2 11 3 2 4 4" xfId="23206" xr:uid="{00000000-0005-0000-0000-0000CA230000}"/>
    <cellStyle name="Eingabe 2 11 3 2 5" xfId="3879" xr:uid="{00000000-0005-0000-0000-0000CB230000}"/>
    <cellStyle name="Eingabe 2 11 3 2 5 2" xfId="10878" xr:uid="{00000000-0005-0000-0000-0000CC230000}"/>
    <cellStyle name="Eingabe 2 11 3 2 5 3" xfId="17408" xr:uid="{00000000-0005-0000-0000-0000CD230000}"/>
    <cellStyle name="Eingabe 2 11 3 2 5 4" xfId="23893" xr:uid="{00000000-0005-0000-0000-0000CE230000}"/>
    <cellStyle name="Eingabe 2 11 3 2 6" xfId="4569" xr:uid="{00000000-0005-0000-0000-0000CF230000}"/>
    <cellStyle name="Eingabe 2 11 3 2 6 2" xfId="11563" xr:uid="{00000000-0005-0000-0000-0000D0230000}"/>
    <cellStyle name="Eingabe 2 11 3 2 6 3" xfId="18093" xr:uid="{00000000-0005-0000-0000-0000D1230000}"/>
    <cellStyle name="Eingabe 2 11 3 2 6 4" xfId="24578" xr:uid="{00000000-0005-0000-0000-0000D2230000}"/>
    <cellStyle name="Eingabe 2 11 3 2 7" xfId="5222" xr:uid="{00000000-0005-0000-0000-0000D3230000}"/>
    <cellStyle name="Eingabe 2 11 3 2 7 2" xfId="12146" xr:uid="{00000000-0005-0000-0000-0000D4230000}"/>
    <cellStyle name="Eingabe 2 11 3 2 7 3" xfId="18676" xr:uid="{00000000-0005-0000-0000-0000D5230000}"/>
    <cellStyle name="Eingabe 2 11 3 2 7 4" xfId="25161" xr:uid="{00000000-0005-0000-0000-0000D6230000}"/>
    <cellStyle name="Eingabe 2 11 3 2 8" xfId="5680" xr:uid="{00000000-0005-0000-0000-0000D7230000}"/>
    <cellStyle name="Eingabe 2 11 3 2 8 2" xfId="12604" xr:uid="{00000000-0005-0000-0000-0000D8230000}"/>
    <cellStyle name="Eingabe 2 11 3 2 8 3" xfId="19134" xr:uid="{00000000-0005-0000-0000-0000D9230000}"/>
    <cellStyle name="Eingabe 2 11 3 2 8 4" xfId="25619" xr:uid="{00000000-0005-0000-0000-0000DA230000}"/>
    <cellStyle name="Eingabe 2 11 3 2 9" xfId="6362" xr:uid="{00000000-0005-0000-0000-0000DB230000}"/>
    <cellStyle name="Eingabe 2 11 3 2 9 2" xfId="13258" xr:uid="{00000000-0005-0000-0000-0000DC230000}"/>
    <cellStyle name="Eingabe 2 11 3 2 9 3" xfId="19788" xr:uid="{00000000-0005-0000-0000-0000DD230000}"/>
    <cellStyle name="Eingabe 2 11 3 2 9 4" xfId="26273" xr:uid="{00000000-0005-0000-0000-0000DE230000}"/>
    <cellStyle name="Eingabe 2 11 3 3" xfId="765" xr:uid="{00000000-0005-0000-0000-0000DF230000}"/>
    <cellStyle name="Eingabe 2 11 3 3 10" xfId="7777" xr:uid="{00000000-0005-0000-0000-0000E0230000}"/>
    <cellStyle name="Eingabe 2 11 3 3 10 2" xfId="14307" xr:uid="{00000000-0005-0000-0000-0000E1230000}"/>
    <cellStyle name="Eingabe 2 11 3 3 10 3" xfId="20792" xr:uid="{00000000-0005-0000-0000-0000E2230000}"/>
    <cellStyle name="Eingabe 2 11 3 3 11" xfId="13635" xr:uid="{00000000-0005-0000-0000-0000E3230000}"/>
    <cellStyle name="Eingabe 2 11 3 3 2" xfId="1643" xr:uid="{00000000-0005-0000-0000-0000E4230000}"/>
    <cellStyle name="Eingabe 2 11 3 3 2 2" xfId="8648" xr:uid="{00000000-0005-0000-0000-0000E5230000}"/>
    <cellStyle name="Eingabe 2 11 3 3 2 3" xfId="15178" xr:uid="{00000000-0005-0000-0000-0000E6230000}"/>
    <cellStyle name="Eingabe 2 11 3 3 2 4" xfId="21663" xr:uid="{00000000-0005-0000-0000-0000E7230000}"/>
    <cellStyle name="Eingabe 2 11 3 3 3" xfId="2333" xr:uid="{00000000-0005-0000-0000-0000E8230000}"/>
    <cellStyle name="Eingabe 2 11 3 3 3 2" xfId="9338" xr:uid="{00000000-0005-0000-0000-0000E9230000}"/>
    <cellStyle name="Eingabe 2 11 3 3 3 3" xfId="15868" xr:uid="{00000000-0005-0000-0000-0000EA230000}"/>
    <cellStyle name="Eingabe 2 11 3 3 3 4" xfId="22353" xr:uid="{00000000-0005-0000-0000-0000EB230000}"/>
    <cellStyle name="Eingabe 2 11 3 3 4" xfId="3023" xr:uid="{00000000-0005-0000-0000-0000EC230000}"/>
    <cellStyle name="Eingabe 2 11 3 3 4 2" xfId="10025" xr:uid="{00000000-0005-0000-0000-0000ED230000}"/>
    <cellStyle name="Eingabe 2 11 3 3 4 3" xfId="16555" xr:uid="{00000000-0005-0000-0000-0000EE230000}"/>
    <cellStyle name="Eingabe 2 11 3 3 4 4" xfId="23040" xr:uid="{00000000-0005-0000-0000-0000EF230000}"/>
    <cellStyle name="Eingabe 2 11 3 3 5" xfId="3713" xr:uid="{00000000-0005-0000-0000-0000F0230000}"/>
    <cellStyle name="Eingabe 2 11 3 3 5 2" xfId="10712" xr:uid="{00000000-0005-0000-0000-0000F1230000}"/>
    <cellStyle name="Eingabe 2 11 3 3 5 3" xfId="17242" xr:uid="{00000000-0005-0000-0000-0000F2230000}"/>
    <cellStyle name="Eingabe 2 11 3 3 5 4" xfId="23727" xr:uid="{00000000-0005-0000-0000-0000F3230000}"/>
    <cellStyle name="Eingabe 2 11 3 3 6" xfId="4403" xr:uid="{00000000-0005-0000-0000-0000F4230000}"/>
    <cellStyle name="Eingabe 2 11 3 3 6 2" xfId="11397" xr:uid="{00000000-0005-0000-0000-0000F5230000}"/>
    <cellStyle name="Eingabe 2 11 3 3 6 3" xfId="17927" xr:uid="{00000000-0005-0000-0000-0000F6230000}"/>
    <cellStyle name="Eingabe 2 11 3 3 6 4" xfId="24412" xr:uid="{00000000-0005-0000-0000-0000F7230000}"/>
    <cellStyle name="Eingabe 2 11 3 3 7" xfId="5056" xr:uid="{00000000-0005-0000-0000-0000F8230000}"/>
    <cellStyle name="Eingabe 2 11 3 3 7 2" xfId="11980" xr:uid="{00000000-0005-0000-0000-0000F9230000}"/>
    <cellStyle name="Eingabe 2 11 3 3 7 3" xfId="18510" xr:uid="{00000000-0005-0000-0000-0000FA230000}"/>
    <cellStyle name="Eingabe 2 11 3 3 7 4" xfId="24995" xr:uid="{00000000-0005-0000-0000-0000FB230000}"/>
    <cellStyle name="Eingabe 2 11 3 3 8" xfId="5514" xr:uid="{00000000-0005-0000-0000-0000FC230000}"/>
    <cellStyle name="Eingabe 2 11 3 3 8 2" xfId="12438" xr:uid="{00000000-0005-0000-0000-0000FD230000}"/>
    <cellStyle name="Eingabe 2 11 3 3 8 3" xfId="18968" xr:uid="{00000000-0005-0000-0000-0000FE230000}"/>
    <cellStyle name="Eingabe 2 11 3 3 8 4" xfId="25453" xr:uid="{00000000-0005-0000-0000-0000FF230000}"/>
    <cellStyle name="Eingabe 2 11 3 3 9" xfId="6196" xr:uid="{00000000-0005-0000-0000-000000240000}"/>
    <cellStyle name="Eingabe 2 11 3 3 9 2" xfId="13092" xr:uid="{00000000-0005-0000-0000-000001240000}"/>
    <cellStyle name="Eingabe 2 11 3 3 9 3" xfId="19622" xr:uid="{00000000-0005-0000-0000-000002240000}"/>
    <cellStyle name="Eingabe 2 11 3 3 9 4" xfId="26107" xr:uid="{00000000-0005-0000-0000-000003240000}"/>
    <cellStyle name="Eingabe 2 11 3 4" xfId="1413" xr:uid="{00000000-0005-0000-0000-000004240000}"/>
    <cellStyle name="Eingabe 2 11 3 4 2" xfId="8418" xr:uid="{00000000-0005-0000-0000-000005240000}"/>
    <cellStyle name="Eingabe 2 11 3 4 3" xfId="14948" xr:uid="{00000000-0005-0000-0000-000006240000}"/>
    <cellStyle name="Eingabe 2 11 3 4 4" xfId="21433" xr:uid="{00000000-0005-0000-0000-000007240000}"/>
    <cellStyle name="Eingabe 2 11 3 5" xfId="2103" xr:uid="{00000000-0005-0000-0000-000008240000}"/>
    <cellStyle name="Eingabe 2 11 3 5 2" xfId="9108" xr:uid="{00000000-0005-0000-0000-000009240000}"/>
    <cellStyle name="Eingabe 2 11 3 5 3" xfId="15638" xr:uid="{00000000-0005-0000-0000-00000A240000}"/>
    <cellStyle name="Eingabe 2 11 3 5 4" xfId="22123" xr:uid="{00000000-0005-0000-0000-00000B240000}"/>
    <cellStyle name="Eingabe 2 11 3 6" xfId="2793" xr:uid="{00000000-0005-0000-0000-00000C240000}"/>
    <cellStyle name="Eingabe 2 11 3 6 2" xfId="9795" xr:uid="{00000000-0005-0000-0000-00000D240000}"/>
    <cellStyle name="Eingabe 2 11 3 6 3" xfId="16325" xr:uid="{00000000-0005-0000-0000-00000E240000}"/>
    <cellStyle name="Eingabe 2 11 3 6 4" xfId="22810" xr:uid="{00000000-0005-0000-0000-00000F240000}"/>
    <cellStyle name="Eingabe 2 11 3 7" xfId="3483" xr:uid="{00000000-0005-0000-0000-000010240000}"/>
    <cellStyle name="Eingabe 2 11 3 7 2" xfId="10482" xr:uid="{00000000-0005-0000-0000-000011240000}"/>
    <cellStyle name="Eingabe 2 11 3 7 3" xfId="17012" xr:uid="{00000000-0005-0000-0000-000012240000}"/>
    <cellStyle name="Eingabe 2 11 3 7 4" xfId="23497" xr:uid="{00000000-0005-0000-0000-000013240000}"/>
    <cellStyle name="Eingabe 2 11 3 8" xfId="4173" xr:uid="{00000000-0005-0000-0000-000014240000}"/>
    <cellStyle name="Eingabe 2 11 3 8 2" xfId="11167" xr:uid="{00000000-0005-0000-0000-000015240000}"/>
    <cellStyle name="Eingabe 2 11 3 8 3" xfId="17697" xr:uid="{00000000-0005-0000-0000-000016240000}"/>
    <cellStyle name="Eingabe 2 11 3 8 4" xfId="24182" xr:uid="{00000000-0005-0000-0000-000017240000}"/>
    <cellStyle name="Eingabe 2 11 3 9" xfId="5284" xr:uid="{00000000-0005-0000-0000-000018240000}"/>
    <cellStyle name="Eingabe 2 11 3 9 2" xfId="12208" xr:uid="{00000000-0005-0000-0000-000019240000}"/>
    <cellStyle name="Eingabe 2 11 3 9 3" xfId="18738" xr:uid="{00000000-0005-0000-0000-00001A240000}"/>
    <cellStyle name="Eingabe 2 11 3 9 4" xfId="25223" xr:uid="{00000000-0005-0000-0000-00001B240000}"/>
    <cellStyle name="Eingabe 2 11 4" xfId="1172" xr:uid="{00000000-0005-0000-0000-00001C240000}"/>
    <cellStyle name="Eingabe 2 11 4 2" xfId="8179" xr:uid="{00000000-0005-0000-0000-00001D240000}"/>
    <cellStyle name="Eingabe 2 11 4 3" xfId="14709" xr:uid="{00000000-0005-0000-0000-00001E240000}"/>
    <cellStyle name="Eingabe 2 11 4 4" xfId="21194" xr:uid="{00000000-0005-0000-0000-00001F240000}"/>
    <cellStyle name="Eingabe 2 11 5" xfId="1862" xr:uid="{00000000-0005-0000-0000-000020240000}"/>
    <cellStyle name="Eingabe 2 11 5 2" xfId="8867" xr:uid="{00000000-0005-0000-0000-000021240000}"/>
    <cellStyle name="Eingabe 2 11 5 3" xfId="15397" xr:uid="{00000000-0005-0000-0000-000022240000}"/>
    <cellStyle name="Eingabe 2 11 5 4" xfId="21882" xr:uid="{00000000-0005-0000-0000-000023240000}"/>
    <cellStyle name="Eingabe 2 11 6" xfId="2550" xr:uid="{00000000-0005-0000-0000-000024240000}"/>
    <cellStyle name="Eingabe 2 11 6 2" xfId="9555" xr:uid="{00000000-0005-0000-0000-000025240000}"/>
    <cellStyle name="Eingabe 2 11 6 3" xfId="16085" xr:uid="{00000000-0005-0000-0000-000026240000}"/>
    <cellStyle name="Eingabe 2 11 6 4" xfId="22570" xr:uid="{00000000-0005-0000-0000-000027240000}"/>
    <cellStyle name="Eingabe 2 11 7" xfId="3240" xr:uid="{00000000-0005-0000-0000-000028240000}"/>
    <cellStyle name="Eingabe 2 11 7 2" xfId="10242" xr:uid="{00000000-0005-0000-0000-000029240000}"/>
    <cellStyle name="Eingabe 2 11 7 3" xfId="16772" xr:uid="{00000000-0005-0000-0000-00002A240000}"/>
    <cellStyle name="Eingabe 2 11 7 4" xfId="23257" xr:uid="{00000000-0005-0000-0000-00002B240000}"/>
    <cellStyle name="Eingabe 2 11 8" xfId="3932" xr:uid="{00000000-0005-0000-0000-00002C240000}"/>
    <cellStyle name="Eingabe 2 11 8 2" xfId="10931" xr:uid="{00000000-0005-0000-0000-00002D240000}"/>
    <cellStyle name="Eingabe 2 11 8 3" xfId="17461" xr:uid="{00000000-0005-0000-0000-00002E240000}"/>
    <cellStyle name="Eingabe 2 11 8 4" xfId="23946" xr:uid="{00000000-0005-0000-0000-00002F240000}"/>
    <cellStyle name="Eingabe 2 11 9" xfId="4620" xr:uid="{00000000-0005-0000-0000-000030240000}"/>
    <cellStyle name="Eingabe 2 11 9 2" xfId="11614" xr:uid="{00000000-0005-0000-0000-000031240000}"/>
    <cellStyle name="Eingabe 2 11 9 3" xfId="18144" xr:uid="{00000000-0005-0000-0000-000032240000}"/>
    <cellStyle name="Eingabe 2 11 9 4" xfId="24629" xr:uid="{00000000-0005-0000-0000-000033240000}"/>
    <cellStyle name="Eingabe 2 12" xfId="319" xr:uid="{00000000-0005-0000-0000-000034240000}"/>
    <cellStyle name="Eingabe 2 12 10" xfId="4826" xr:uid="{00000000-0005-0000-0000-000035240000}"/>
    <cellStyle name="Eingabe 2 12 10 2" xfId="11771" xr:uid="{00000000-0005-0000-0000-000036240000}"/>
    <cellStyle name="Eingabe 2 12 10 3" xfId="18301" xr:uid="{00000000-0005-0000-0000-000037240000}"/>
    <cellStyle name="Eingabe 2 12 10 4" xfId="24786" xr:uid="{00000000-0005-0000-0000-000038240000}"/>
    <cellStyle name="Eingabe 2 12 11" xfId="5752" xr:uid="{00000000-0005-0000-0000-000039240000}"/>
    <cellStyle name="Eingabe 2 12 11 2" xfId="12676" xr:uid="{00000000-0005-0000-0000-00003A240000}"/>
    <cellStyle name="Eingabe 2 12 11 3" xfId="19206" xr:uid="{00000000-0005-0000-0000-00003B240000}"/>
    <cellStyle name="Eingabe 2 12 11 4" xfId="25691" xr:uid="{00000000-0005-0000-0000-00003C240000}"/>
    <cellStyle name="Eingabe 2 12 12" xfId="7371" xr:uid="{00000000-0005-0000-0000-00003D240000}"/>
    <cellStyle name="Eingabe 2 12 12 2" xfId="13901" xr:uid="{00000000-0005-0000-0000-00003E240000}"/>
    <cellStyle name="Eingabe 2 12 12 3" xfId="20388" xr:uid="{00000000-0005-0000-0000-00003F240000}"/>
    <cellStyle name="Eingabe 2 12 13" xfId="7181" xr:uid="{00000000-0005-0000-0000-000040240000}"/>
    <cellStyle name="Eingabe 2 12 2" xfId="452" xr:uid="{00000000-0005-0000-0000-000041240000}"/>
    <cellStyle name="Eingabe 2 12 2 10" xfId="5883" xr:uid="{00000000-0005-0000-0000-000042240000}"/>
    <cellStyle name="Eingabe 2 12 2 10 2" xfId="12779" xr:uid="{00000000-0005-0000-0000-000043240000}"/>
    <cellStyle name="Eingabe 2 12 2 10 3" xfId="19309" xr:uid="{00000000-0005-0000-0000-000044240000}"/>
    <cellStyle name="Eingabe 2 12 2 10 4" xfId="25794" xr:uid="{00000000-0005-0000-0000-000045240000}"/>
    <cellStyle name="Eingabe 2 12 2 11" xfId="6713" xr:uid="{00000000-0005-0000-0000-000046240000}"/>
    <cellStyle name="Eingabe 2 12 2 11 2" xfId="13414" xr:uid="{00000000-0005-0000-0000-000047240000}"/>
    <cellStyle name="Eingabe 2 12 2 11 3" xfId="19944" xr:uid="{00000000-0005-0000-0000-000048240000}"/>
    <cellStyle name="Eingabe 2 12 2 11 4" xfId="26429" xr:uid="{00000000-0005-0000-0000-000049240000}"/>
    <cellStyle name="Eingabe 2 12 2 12" xfId="7464" xr:uid="{00000000-0005-0000-0000-00004A240000}"/>
    <cellStyle name="Eingabe 2 12 2 12 2" xfId="13994" xr:uid="{00000000-0005-0000-0000-00004B240000}"/>
    <cellStyle name="Eingabe 2 12 2 12 3" xfId="20479" xr:uid="{00000000-0005-0000-0000-00004C240000}"/>
    <cellStyle name="Eingabe 2 12 2 13" xfId="6966" xr:uid="{00000000-0005-0000-0000-00004D240000}"/>
    <cellStyle name="Eingabe 2 12 2 14" xfId="4007" xr:uid="{00000000-0005-0000-0000-00004E240000}"/>
    <cellStyle name="Eingabe 2 12 2 2" xfId="888" xr:uid="{00000000-0005-0000-0000-00004F240000}"/>
    <cellStyle name="Eingabe 2 12 2 2 10" xfId="7900" xr:uid="{00000000-0005-0000-0000-000050240000}"/>
    <cellStyle name="Eingabe 2 12 2 2 10 2" xfId="14430" xr:uid="{00000000-0005-0000-0000-000051240000}"/>
    <cellStyle name="Eingabe 2 12 2 2 10 3" xfId="20915" xr:uid="{00000000-0005-0000-0000-000052240000}"/>
    <cellStyle name="Eingabe 2 12 2 2 11" xfId="13758" xr:uid="{00000000-0005-0000-0000-000053240000}"/>
    <cellStyle name="Eingabe 2 12 2 2 2" xfId="1766" xr:uid="{00000000-0005-0000-0000-000054240000}"/>
    <cellStyle name="Eingabe 2 12 2 2 2 2" xfId="8771" xr:uid="{00000000-0005-0000-0000-000055240000}"/>
    <cellStyle name="Eingabe 2 12 2 2 2 3" xfId="15301" xr:uid="{00000000-0005-0000-0000-000056240000}"/>
    <cellStyle name="Eingabe 2 12 2 2 2 4" xfId="21786" xr:uid="{00000000-0005-0000-0000-000057240000}"/>
    <cellStyle name="Eingabe 2 12 2 2 3" xfId="2456" xr:uid="{00000000-0005-0000-0000-000058240000}"/>
    <cellStyle name="Eingabe 2 12 2 2 3 2" xfId="9461" xr:uid="{00000000-0005-0000-0000-000059240000}"/>
    <cellStyle name="Eingabe 2 12 2 2 3 3" xfId="15991" xr:uid="{00000000-0005-0000-0000-00005A240000}"/>
    <cellStyle name="Eingabe 2 12 2 2 3 4" xfId="22476" xr:uid="{00000000-0005-0000-0000-00005B240000}"/>
    <cellStyle name="Eingabe 2 12 2 2 4" xfId="3146" xr:uid="{00000000-0005-0000-0000-00005C240000}"/>
    <cellStyle name="Eingabe 2 12 2 2 4 2" xfId="10148" xr:uid="{00000000-0005-0000-0000-00005D240000}"/>
    <cellStyle name="Eingabe 2 12 2 2 4 3" xfId="16678" xr:uid="{00000000-0005-0000-0000-00005E240000}"/>
    <cellStyle name="Eingabe 2 12 2 2 4 4" xfId="23163" xr:uid="{00000000-0005-0000-0000-00005F240000}"/>
    <cellStyle name="Eingabe 2 12 2 2 5" xfId="3836" xr:uid="{00000000-0005-0000-0000-000060240000}"/>
    <cellStyle name="Eingabe 2 12 2 2 5 2" xfId="10835" xr:uid="{00000000-0005-0000-0000-000061240000}"/>
    <cellStyle name="Eingabe 2 12 2 2 5 3" xfId="17365" xr:uid="{00000000-0005-0000-0000-000062240000}"/>
    <cellStyle name="Eingabe 2 12 2 2 5 4" xfId="23850" xr:uid="{00000000-0005-0000-0000-000063240000}"/>
    <cellStyle name="Eingabe 2 12 2 2 6" xfId="4526" xr:uid="{00000000-0005-0000-0000-000064240000}"/>
    <cellStyle name="Eingabe 2 12 2 2 6 2" xfId="11520" xr:uid="{00000000-0005-0000-0000-000065240000}"/>
    <cellStyle name="Eingabe 2 12 2 2 6 3" xfId="18050" xr:uid="{00000000-0005-0000-0000-000066240000}"/>
    <cellStyle name="Eingabe 2 12 2 2 6 4" xfId="24535" xr:uid="{00000000-0005-0000-0000-000067240000}"/>
    <cellStyle name="Eingabe 2 12 2 2 7" xfId="5179" xr:uid="{00000000-0005-0000-0000-000068240000}"/>
    <cellStyle name="Eingabe 2 12 2 2 7 2" xfId="12103" xr:uid="{00000000-0005-0000-0000-000069240000}"/>
    <cellStyle name="Eingabe 2 12 2 2 7 3" xfId="18633" xr:uid="{00000000-0005-0000-0000-00006A240000}"/>
    <cellStyle name="Eingabe 2 12 2 2 7 4" xfId="25118" xr:uid="{00000000-0005-0000-0000-00006B240000}"/>
    <cellStyle name="Eingabe 2 12 2 2 8" xfId="5637" xr:uid="{00000000-0005-0000-0000-00006C240000}"/>
    <cellStyle name="Eingabe 2 12 2 2 8 2" xfId="12561" xr:uid="{00000000-0005-0000-0000-00006D240000}"/>
    <cellStyle name="Eingabe 2 12 2 2 8 3" xfId="19091" xr:uid="{00000000-0005-0000-0000-00006E240000}"/>
    <cellStyle name="Eingabe 2 12 2 2 8 4" xfId="25576" xr:uid="{00000000-0005-0000-0000-00006F240000}"/>
    <cellStyle name="Eingabe 2 12 2 2 9" xfId="6319" xr:uid="{00000000-0005-0000-0000-000070240000}"/>
    <cellStyle name="Eingabe 2 12 2 2 9 2" xfId="13215" xr:uid="{00000000-0005-0000-0000-000071240000}"/>
    <cellStyle name="Eingabe 2 12 2 2 9 3" xfId="19745" xr:uid="{00000000-0005-0000-0000-000072240000}"/>
    <cellStyle name="Eingabe 2 12 2 2 9 4" xfId="26230" xr:uid="{00000000-0005-0000-0000-000073240000}"/>
    <cellStyle name="Eingabe 2 12 2 3" xfId="687" xr:uid="{00000000-0005-0000-0000-000074240000}"/>
    <cellStyle name="Eingabe 2 12 2 3 10" xfId="7699" xr:uid="{00000000-0005-0000-0000-000075240000}"/>
    <cellStyle name="Eingabe 2 12 2 3 10 2" xfId="14229" xr:uid="{00000000-0005-0000-0000-000076240000}"/>
    <cellStyle name="Eingabe 2 12 2 3 10 3" xfId="20714" xr:uid="{00000000-0005-0000-0000-000077240000}"/>
    <cellStyle name="Eingabe 2 12 2 3 11" xfId="13557" xr:uid="{00000000-0005-0000-0000-000078240000}"/>
    <cellStyle name="Eingabe 2 12 2 3 2" xfId="1565" xr:uid="{00000000-0005-0000-0000-000079240000}"/>
    <cellStyle name="Eingabe 2 12 2 3 2 2" xfId="8570" xr:uid="{00000000-0005-0000-0000-00007A240000}"/>
    <cellStyle name="Eingabe 2 12 2 3 2 3" xfId="15100" xr:uid="{00000000-0005-0000-0000-00007B240000}"/>
    <cellStyle name="Eingabe 2 12 2 3 2 4" xfId="21585" xr:uid="{00000000-0005-0000-0000-00007C240000}"/>
    <cellStyle name="Eingabe 2 12 2 3 3" xfId="2255" xr:uid="{00000000-0005-0000-0000-00007D240000}"/>
    <cellStyle name="Eingabe 2 12 2 3 3 2" xfId="9260" xr:uid="{00000000-0005-0000-0000-00007E240000}"/>
    <cellStyle name="Eingabe 2 12 2 3 3 3" xfId="15790" xr:uid="{00000000-0005-0000-0000-00007F240000}"/>
    <cellStyle name="Eingabe 2 12 2 3 3 4" xfId="22275" xr:uid="{00000000-0005-0000-0000-000080240000}"/>
    <cellStyle name="Eingabe 2 12 2 3 4" xfId="2945" xr:uid="{00000000-0005-0000-0000-000081240000}"/>
    <cellStyle name="Eingabe 2 12 2 3 4 2" xfId="9947" xr:uid="{00000000-0005-0000-0000-000082240000}"/>
    <cellStyle name="Eingabe 2 12 2 3 4 3" xfId="16477" xr:uid="{00000000-0005-0000-0000-000083240000}"/>
    <cellStyle name="Eingabe 2 12 2 3 4 4" xfId="22962" xr:uid="{00000000-0005-0000-0000-000084240000}"/>
    <cellStyle name="Eingabe 2 12 2 3 5" xfId="3635" xr:uid="{00000000-0005-0000-0000-000085240000}"/>
    <cellStyle name="Eingabe 2 12 2 3 5 2" xfId="10634" xr:uid="{00000000-0005-0000-0000-000086240000}"/>
    <cellStyle name="Eingabe 2 12 2 3 5 3" xfId="17164" xr:uid="{00000000-0005-0000-0000-000087240000}"/>
    <cellStyle name="Eingabe 2 12 2 3 5 4" xfId="23649" xr:uid="{00000000-0005-0000-0000-000088240000}"/>
    <cellStyle name="Eingabe 2 12 2 3 6" xfId="4325" xr:uid="{00000000-0005-0000-0000-000089240000}"/>
    <cellStyle name="Eingabe 2 12 2 3 6 2" xfId="11319" xr:uid="{00000000-0005-0000-0000-00008A240000}"/>
    <cellStyle name="Eingabe 2 12 2 3 6 3" xfId="17849" xr:uid="{00000000-0005-0000-0000-00008B240000}"/>
    <cellStyle name="Eingabe 2 12 2 3 6 4" xfId="24334" xr:uid="{00000000-0005-0000-0000-00008C240000}"/>
    <cellStyle name="Eingabe 2 12 2 3 7" xfId="4978" xr:uid="{00000000-0005-0000-0000-00008D240000}"/>
    <cellStyle name="Eingabe 2 12 2 3 7 2" xfId="11902" xr:uid="{00000000-0005-0000-0000-00008E240000}"/>
    <cellStyle name="Eingabe 2 12 2 3 7 3" xfId="18432" xr:uid="{00000000-0005-0000-0000-00008F240000}"/>
    <cellStyle name="Eingabe 2 12 2 3 7 4" xfId="24917" xr:uid="{00000000-0005-0000-0000-000090240000}"/>
    <cellStyle name="Eingabe 2 12 2 3 8" xfId="5436" xr:uid="{00000000-0005-0000-0000-000091240000}"/>
    <cellStyle name="Eingabe 2 12 2 3 8 2" xfId="12360" xr:uid="{00000000-0005-0000-0000-000092240000}"/>
    <cellStyle name="Eingabe 2 12 2 3 8 3" xfId="18890" xr:uid="{00000000-0005-0000-0000-000093240000}"/>
    <cellStyle name="Eingabe 2 12 2 3 8 4" xfId="25375" xr:uid="{00000000-0005-0000-0000-000094240000}"/>
    <cellStyle name="Eingabe 2 12 2 3 9" xfId="6118" xr:uid="{00000000-0005-0000-0000-000095240000}"/>
    <cellStyle name="Eingabe 2 12 2 3 9 2" xfId="13014" xr:uid="{00000000-0005-0000-0000-000096240000}"/>
    <cellStyle name="Eingabe 2 12 2 3 9 3" xfId="19544" xr:uid="{00000000-0005-0000-0000-000097240000}"/>
    <cellStyle name="Eingabe 2 12 2 3 9 4" xfId="26029" xr:uid="{00000000-0005-0000-0000-000098240000}"/>
    <cellStyle name="Eingabe 2 12 2 4" xfId="1330" xr:uid="{00000000-0005-0000-0000-000099240000}"/>
    <cellStyle name="Eingabe 2 12 2 4 2" xfId="8335" xr:uid="{00000000-0005-0000-0000-00009A240000}"/>
    <cellStyle name="Eingabe 2 12 2 4 3" xfId="14865" xr:uid="{00000000-0005-0000-0000-00009B240000}"/>
    <cellStyle name="Eingabe 2 12 2 4 4" xfId="21350" xr:uid="{00000000-0005-0000-0000-00009C240000}"/>
    <cellStyle name="Eingabe 2 12 2 5" xfId="2020" xr:uid="{00000000-0005-0000-0000-00009D240000}"/>
    <cellStyle name="Eingabe 2 12 2 5 2" xfId="9025" xr:uid="{00000000-0005-0000-0000-00009E240000}"/>
    <cellStyle name="Eingabe 2 12 2 5 3" xfId="15555" xr:uid="{00000000-0005-0000-0000-00009F240000}"/>
    <cellStyle name="Eingabe 2 12 2 5 4" xfId="22040" xr:uid="{00000000-0005-0000-0000-0000A0240000}"/>
    <cellStyle name="Eingabe 2 12 2 6" xfId="2710" xr:uid="{00000000-0005-0000-0000-0000A1240000}"/>
    <cellStyle name="Eingabe 2 12 2 6 2" xfId="9712" xr:uid="{00000000-0005-0000-0000-0000A2240000}"/>
    <cellStyle name="Eingabe 2 12 2 6 3" xfId="16242" xr:uid="{00000000-0005-0000-0000-0000A3240000}"/>
    <cellStyle name="Eingabe 2 12 2 6 4" xfId="22727" xr:uid="{00000000-0005-0000-0000-0000A4240000}"/>
    <cellStyle name="Eingabe 2 12 2 7" xfId="3400" xr:uid="{00000000-0005-0000-0000-0000A5240000}"/>
    <cellStyle name="Eingabe 2 12 2 7 2" xfId="10399" xr:uid="{00000000-0005-0000-0000-0000A6240000}"/>
    <cellStyle name="Eingabe 2 12 2 7 3" xfId="16929" xr:uid="{00000000-0005-0000-0000-0000A7240000}"/>
    <cellStyle name="Eingabe 2 12 2 7 4" xfId="23414" xr:uid="{00000000-0005-0000-0000-0000A8240000}"/>
    <cellStyle name="Eingabe 2 12 2 8" xfId="4090" xr:uid="{00000000-0005-0000-0000-0000A9240000}"/>
    <cellStyle name="Eingabe 2 12 2 8 2" xfId="11084" xr:uid="{00000000-0005-0000-0000-0000AA240000}"/>
    <cellStyle name="Eingabe 2 12 2 8 3" xfId="17614" xr:uid="{00000000-0005-0000-0000-0000AB240000}"/>
    <cellStyle name="Eingabe 2 12 2 8 4" xfId="24099" xr:uid="{00000000-0005-0000-0000-0000AC240000}"/>
    <cellStyle name="Eingabe 2 12 2 9" xfId="3995" xr:uid="{00000000-0005-0000-0000-0000AD240000}"/>
    <cellStyle name="Eingabe 2 12 2 9 2" xfId="10993" xr:uid="{00000000-0005-0000-0000-0000AE240000}"/>
    <cellStyle name="Eingabe 2 12 2 9 3" xfId="17523" xr:uid="{00000000-0005-0000-0000-0000AF240000}"/>
    <cellStyle name="Eingabe 2 12 2 9 4" xfId="24008" xr:uid="{00000000-0005-0000-0000-0000B0240000}"/>
    <cellStyle name="Eingabe 2 12 3" xfId="536" xr:uid="{00000000-0005-0000-0000-0000B1240000}"/>
    <cellStyle name="Eingabe 2 12 3 10" xfId="5967" xr:uid="{00000000-0005-0000-0000-0000B2240000}"/>
    <cellStyle name="Eingabe 2 12 3 10 2" xfId="12863" xr:uid="{00000000-0005-0000-0000-0000B3240000}"/>
    <cellStyle name="Eingabe 2 12 3 10 3" xfId="19393" xr:uid="{00000000-0005-0000-0000-0000B4240000}"/>
    <cellStyle name="Eingabe 2 12 3 10 4" xfId="25878" xr:uid="{00000000-0005-0000-0000-0000B5240000}"/>
    <cellStyle name="Eingabe 2 12 3 11" xfId="6596" xr:uid="{00000000-0005-0000-0000-0000B6240000}"/>
    <cellStyle name="Eingabe 2 12 3 11 2" xfId="13379" xr:uid="{00000000-0005-0000-0000-0000B7240000}"/>
    <cellStyle name="Eingabe 2 12 3 11 3" xfId="19909" xr:uid="{00000000-0005-0000-0000-0000B8240000}"/>
    <cellStyle name="Eingabe 2 12 3 11 4" xfId="26394" xr:uid="{00000000-0005-0000-0000-0000B9240000}"/>
    <cellStyle name="Eingabe 2 12 3 12" xfId="7548" xr:uid="{00000000-0005-0000-0000-0000BA240000}"/>
    <cellStyle name="Eingabe 2 12 3 12 2" xfId="14078" xr:uid="{00000000-0005-0000-0000-0000BB240000}"/>
    <cellStyle name="Eingabe 2 12 3 12 3" xfId="20563" xr:uid="{00000000-0005-0000-0000-0000BC240000}"/>
    <cellStyle name="Eingabe 2 12 3 13" xfId="6670" xr:uid="{00000000-0005-0000-0000-0000BD240000}"/>
    <cellStyle name="Eingabe 2 12 3 14" xfId="6614" xr:uid="{00000000-0005-0000-0000-0000BE240000}"/>
    <cellStyle name="Eingabe 2 12 3 2" xfId="932" xr:uid="{00000000-0005-0000-0000-0000BF240000}"/>
    <cellStyle name="Eingabe 2 12 3 2 10" xfId="7944" xr:uid="{00000000-0005-0000-0000-0000C0240000}"/>
    <cellStyle name="Eingabe 2 12 3 2 10 2" xfId="14474" xr:uid="{00000000-0005-0000-0000-0000C1240000}"/>
    <cellStyle name="Eingabe 2 12 3 2 10 3" xfId="20959" xr:uid="{00000000-0005-0000-0000-0000C2240000}"/>
    <cellStyle name="Eingabe 2 12 3 2 11" xfId="13802" xr:uid="{00000000-0005-0000-0000-0000C3240000}"/>
    <cellStyle name="Eingabe 2 12 3 2 2" xfId="1810" xr:uid="{00000000-0005-0000-0000-0000C4240000}"/>
    <cellStyle name="Eingabe 2 12 3 2 2 2" xfId="8815" xr:uid="{00000000-0005-0000-0000-0000C5240000}"/>
    <cellStyle name="Eingabe 2 12 3 2 2 3" xfId="15345" xr:uid="{00000000-0005-0000-0000-0000C6240000}"/>
    <cellStyle name="Eingabe 2 12 3 2 2 4" xfId="21830" xr:uid="{00000000-0005-0000-0000-0000C7240000}"/>
    <cellStyle name="Eingabe 2 12 3 2 3" xfId="2500" xr:uid="{00000000-0005-0000-0000-0000C8240000}"/>
    <cellStyle name="Eingabe 2 12 3 2 3 2" xfId="9505" xr:uid="{00000000-0005-0000-0000-0000C9240000}"/>
    <cellStyle name="Eingabe 2 12 3 2 3 3" xfId="16035" xr:uid="{00000000-0005-0000-0000-0000CA240000}"/>
    <cellStyle name="Eingabe 2 12 3 2 3 4" xfId="22520" xr:uid="{00000000-0005-0000-0000-0000CB240000}"/>
    <cellStyle name="Eingabe 2 12 3 2 4" xfId="3190" xr:uid="{00000000-0005-0000-0000-0000CC240000}"/>
    <cellStyle name="Eingabe 2 12 3 2 4 2" xfId="10192" xr:uid="{00000000-0005-0000-0000-0000CD240000}"/>
    <cellStyle name="Eingabe 2 12 3 2 4 3" xfId="16722" xr:uid="{00000000-0005-0000-0000-0000CE240000}"/>
    <cellStyle name="Eingabe 2 12 3 2 4 4" xfId="23207" xr:uid="{00000000-0005-0000-0000-0000CF240000}"/>
    <cellStyle name="Eingabe 2 12 3 2 5" xfId="3880" xr:uid="{00000000-0005-0000-0000-0000D0240000}"/>
    <cellStyle name="Eingabe 2 12 3 2 5 2" xfId="10879" xr:uid="{00000000-0005-0000-0000-0000D1240000}"/>
    <cellStyle name="Eingabe 2 12 3 2 5 3" xfId="17409" xr:uid="{00000000-0005-0000-0000-0000D2240000}"/>
    <cellStyle name="Eingabe 2 12 3 2 5 4" xfId="23894" xr:uid="{00000000-0005-0000-0000-0000D3240000}"/>
    <cellStyle name="Eingabe 2 12 3 2 6" xfId="4570" xr:uid="{00000000-0005-0000-0000-0000D4240000}"/>
    <cellStyle name="Eingabe 2 12 3 2 6 2" xfId="11564" xr:uid="{00000000-0005-0000-0000-0000D5240000}"/>
    <cellStyle name="Eingabe 2 12 3 2 6 3" xfId="18094" xr:uid="{00000000-0005-0000-0000-0000D6240000}"/>
    <cellStyle name="Eingabe 2 12 3 2 6 4" xfId="24579" xr:uid="{00000000-0005-0000-0000-0000D7240000}"/>
    <cellStyle name="Eingabe 2 12 3 2 7" xfId="5223" xr:uid="{00000000-0005-0000-0000-0000D8240000}"/>
    <cellStyle name="Eingabe 2 12 3 2 7 2" xfId="12147" xr:uid="{00000000-0005-0000-0000-0000D9240000}"/>
    <cellStyle name="Eingabe 2 12 3 2 7 3" xfId="18677" xr:uid="{00000000-0005-0000-0000-0000DA240000}"/>
    <cellStyle name="Eingabe 2 12 3 2 7 4" xfId="25162" xr:uid="{00000000-0005-0000-0000-0000DB240000}"/>
    <cellStyle name="Eingabe 2 12 3 2 8" xfId="5681" xr:uid="{00000000-0005-0000-0000-0000DC240000}"/>
    <cellStyle name="Eingabe 2 12 3 2 8 2" xfId="12605" xr:uid="{00000000-0005-0000-0000-0000DD240000}"/>
    <cellStyle name="Eingabe 2 12 3 2 8 3" xfId="19135" xr:uid="{00000000-0005-0000-0000-0000DE240000}"/>
    <cellStyle name="Eingabe 2 12 3 2 8 4" xfId="25620" xr:uid="{00000000-0005-0000-0000-0000DF240000}"/>
    <cellStyle name="Eingabe 2 12 3 2 9" xfId="6363" xr:uid="{00000000-0005-0000-0000-0000E0240000}"/>
    <cellStyle name="Eingabe 2 12 3 2 9 2" xfId="13259" xr:uid="{00000000-0005-0000-0000-0000E1240000}"/>
    <cellStyle name="Eingabe 2 12 3 2 9 3" xfId="19789" xr:uid="{00000000-0005-0000-0000-0000E2240000}"/>
    <cellStyle name="Eingabe 2 12 3 2 9 4" xfId="26274" xr:uid="{00000000-0005-0000-0000-0000E3240000}"/>
    <cellStyle name="Eingabe 2 12 3 3" xfId="766" xr:uid="{00000000-0005-0000-0000-0000E4240000}"/>
    <cellStyle name="Eingabe 2 12 3 3 10" xfId="7778" xr:uid="{00000000-0005-0000-0000-0000E5240000}"/>
    <cellStyle name="Eingabe 2 12 3 3 10 2" xfId="14308" xr:uid="{00000000-0005-0000-0000-0000E6240000}"/>
    <cellStyle name="Eingabe 2 12 3 3 10 3" xfId="20793" xr:uid="{00000000-0005-0000-0000-0000E7240000}"/>
    <cellStyle name="Eingabe 2 12 3 3 11" xfId="13636" xr:uid="{00000000-0005-0000-0000-0000E8240000}"/>
    <cellStyle name="Eingabe 2 12 3 3 2" xfId="1644" xr:uid="{00000000-0005-0000-0000-0000E9240000}"/>
    <cellStyle name="Eingabe 2 12 3 3 2 2" xfId="8649" xr:uid="{00000000-0005-0000-0000-0000EA240000}"/>
    <cellStyle name="Eingabe 2 12 3 3 2 3" xfId="15179" xr:uid="{00000000-0005-0000-0000-0000EB240000}"/>
    <cellStyle name="Eingabe 2 12 3 3 2 4" xfId="21664" xr:uid="{00000000-0005-0000-0000-0000EC240000}"/>
    <cellStyle name="Eingabe 2 12 3 3 3" xfId="2334" xr:uid="{00000000-0005-0000-0000-0000ED240000}"/>
    <cellStyle name="Eingabe 2 12 3 3 3 2" xfId="9339" xr:uid="{00000000-0005-0000-0000-0000EE240000}"/>
    <cellStyle name="Eingabe 2 12 3 3 3 3" xfId="15869" xr:uid="{00000000-0005-0000-0000-0000EF240000}"/>
    <cellStyle name="Eingabe 2 12 3 3 3 4" xfId="22354" xr:uid="{00000000-0005-0000-0000-0000F0240000}"/>
    <cellStyle name="Eingabe 2 12 3 3 4" xfId="3024" xr:uid="{00000000-0005-0000-0000-0000F1240000}"/>
    <cellStyle name="Eingabe 2 12 3 3 4 2" xfId="10026" xr:uid="{00000000-0005-0000-0000-0000F2240000}"/>
    <cellStyle name="Eingabe 2 12 3 3 4 3" xfId="16556" xr:uid="{00000000-0005-0000-0000-0000F3240000}"/>
    <cellStyle name="Eingabe 2 12 3 3 4 4" xfId="23041" xr:uid="{00000000-0005-0000-0000-0000F4240000}"/>
    <cellStyle name="Eingabe 2 12 3 3 5" xfId="3714" xr:uid="{00000000-0005-0000-0000-0000F5240000}"/>
    <cellStyle name="Eingabe 2 12 3 3 5 2" xfId="10713" xr:uid="{00000000-0005-0000-0000-0000F6240000}"/>
    <cellStyle name="Eingabe 2 12 3 3 5 3" xfId="17243" xr:uid="{00000000-0005-0000-0000-0000F7240000}"/>
    <cellStyle name="Eingabe 2 12 3 3 5 4" xfId="23728" xr:uid="{00000000-0005-0000-0000-0000F8240000}"/>
    <cellStyle name="Eingabe 2 12 3 3 6" xfId="4404" xr:uid="{00000000-0005-0000-0000-0000F9240000}"/>
    <cellStyle name="Eingabe 2 12 3 3 6 2" xfId="11398" xr:uid="{00000000-0005-0000-0000-0000FA240000}"/>
    <cellStyle name="Eingabe 2 12 3 3 6 3" xfId="17928" xr:uid="{00000000-0005-0000-0000-0000FB240000}"/>
    <cellStyle name="Eingabe 2 12 3 3 6 4" xfId="24413" xr:uid="{00000000-0005-0000-0000-0000FC240000}"/>
    <cellStyle name="Eingabe 2 12 3 3 7" xfId="5057" xr:uid="{00000000-0005-0000-0000-0000FD240000}"/>
    <cellStyle name="Eingabe 2 12 3 3 7 2" xfId="11981" xr:uid="{00000000-0005-0000-0000-0000FE240000}"/>
    <cellStyle name="Eingabe 2 12 3 3 7 3" xfId="18511" xr:uid="{00000000-0005-0000-0000-0000FF240000}"/>
    <cellStyle name="Eingabe 2 12 3 3 7 4" xfId="24996" xr:uid="{00000000-0005-0000-0000-000000250000}"/>
    <cellStyle name="Eingabe 2 12 3 3 8" xfId="5515" xr:uid="{00000000-0005-0000-0000-000001250000}"/>
    <cellStyle name="Eingabe 2 12 3 3 8 2" xfId="12439" xr:uid="{00000000-0005-0000-0000-000002250000}"/>
    <cellStyle name="Eingabe 2 12 3 3 8 3" xfId="18969" xr:uid="{00000000-0005-0000-0000-000003250000}"/>
    <cellStyle name="Eingabe 2 12 3 3 8 4" xfId="25454" xr:uid="{00000000-0005-0000-0000-000004250000}"/>
    <cellStyle name="Eingabe 2 12 3 3 9" xfId="6197" xr:uid="{00000000-0005-0000-0000-000005250000}"/>
    <cellStyle name="Eingabe 2 12 3 3 9 2" xfId="13093" xr:uid="{00000000-0005-0000-0000-000006250000}"/>
    <cellStyle name="Eingabe 2 12 3 3 9 3" xfId="19623" xr:uid="{00000000-0005-0000-0000-000007250000}"/>
    <cellStyle name="Eingabe 2 12 3 3 9 4" xfId="26108" xr:uid="{00000000-0005-0000-0000-000008250000}"/>
    <cellStyle name="Eingabe 2 12 3 4" xfId="1414" xr:uid="{00000000-0005-0000-0000-000009250000}"/>
    <cellStyle name="Eingabe 2 12 3 4 2" xfId="8419" xr:uid="{00000000-0005-0000-0000-00000A250000}"/>
    <cellStyle name="Eingabe 2 12 3 4 3" xfId="14949" xr:uid="{00000000-0005-0000-0000-00000B250000}"/>
    <cellStyle name="Eingabe 2 12 3 4 4" xfId="21434" xr:uid="{00000000-0005-0000-0000-00000C250000}"/>
    <cellStyle name="Eingabe 2 12 3 5" xfId="2104" xr:uid="{00000000-0005-0000-0000-00000D250000}"/>
    <cellStyle name="Eingabe 2 12 3 5 2" xfId="9109" xr:uid="{00000000-0005-0000-0000-00000E250000}"/>
    <cellStyle name="Eingabe 2 12 3 5 3" xfId="15639" xr:uid="{00000000-0005-0000-0000-00000F250000}"/>
    <cellStyle name="Eingabe 2 12 3 5 4" xfId="22124" xr:uid="{00000000-0005-0000-0000-000010250000}"/>
    <cellStyle name="Eingabe 2 12 3 6" xfId="2794" xr:uid="{00000000-0005-0000-0000-000011250000}"/>
    <cellStyle name="Eingabe 2 12 3 6 2" xfId="9796" xr:uid="{00000000-0005-0000-0000-000012250000}"/>
    <cellStyle name="Eingabe 2 12 3 6 3" xfId="16326" xr:uid="{00000000-0005-0000-0000-000013250000}"/>
    <cellStyle name="Eingabe 2 12 3 6 4" xfId="22811" xr:uid="{00000000-0005-0000-0000-000014250000}"/>
    <cellStyle name="Eingabe 2 12 3 7" xfId="3484" xr:uid="{00000000-0005-0000-0000-000015250000}"/>
    <cellStyle name="Eingabe 2 12 3 7 2" xfId="10483" xr:uid="{00000000-0005-0000-0000-000016250000}"/>
    <cellStyle name="Eingabe 2 12 3 7 3" xfId="17013" xr:uid="{00000000-0005-0000-0000-000017250000}"/>
    <cellStyle name="Eingabe 2 12 3 7 4" xfId="23498" xr:uid="{00000000-0005-0000-0000-000018250000}"/>
    <cellStyle name="Eingabe 2 12 3 8" xfId="4174" xr:uid="{00000000-0005-0000-0000-000019250000}"/>
    <cellStyle name="Eingabe 2 12 3 8 2" xfId="11168" xr:uid="{00000000-0005-0000-0000-00001A250000}"/>
    <cellStyle name="Eingabe 2 12 3 8 3" xfId="17698" xr:uid="{00000000-0005-0000-0000-00001B250000}"/>
    <cellStyle name="Eingabe 2 12 3 8 4" xfId="24183" xr:uid="{00000000-0005-0000-0000-00001C250000}"/>
    <cellStyle name="Eingabe 2 12 3 9" xfId="5285" xr:uid="{00000000-0005-0000-0000-00001D250000}"/>
    <cellStyle name="Eingabe 2 12 3 9 2" xfId="12209" xr:uid="{00000000-0005-0000-0000-00001E250000}"/>
    <cellStyle name="Eingabe 2 12 3 9 3" xfId="18739" xr:uid="{00000000-0005-0000-0000-00001F250000}"/>
    <cellStyle name="Eingabe 2 12 3 9 4" xfId="25224" xr:uid="{00000000-0005-0000-0000-000020250000}"/>
    <cellStyle name="Eingabe 2 12 4" xfId="1191" xr:uid="{00000000-0005-0000-0000-000021250000}"/>
    <cellStyle name="Eingabe 2 12 4 2" xfId="8198" xr:uid="{00000000-0005-0000-0000-000022250000}"/>
    <cellStyle name="Eingabe 2 12 4 3" xfId="14728" xr:uid="{00000000-0005-0000-0000-000023250000}"/>
    <cellStyle name="Eingabe 2 12 4 4" xfId="21213" xr:uid="{00000000-0005-0000-0000-000024250000}"/>
    <cellStyle name="Eingabe 2 12 5" xfId="1881" xr:uid="{00000000-0005-0000-0000-000025250000}"/>
    <cellStyle name="Eingabe 2 12 5 2" xfId="8886" xr:uid="{00000000-0005-0000-0000-000026250000}"/>
    <cellStyle name="Eingabe 2 12 5 3" xfId="15416" xr:uid="{00000000-0005-0000-0000-000027250000}"/>
    <cellStyle name="Eingabe 2 12 5 4" xfId="21901" xr:uid="{00000000-0005-0000-0000-000028250000}"/>
    <cellStyle name="Eingabe 2 12 6" xfId="2569" xr:uid="{00000000-0005-0000-0000-000029250000}"/>
    <cellStyle name="Eingabe 2 12 6 2" xfId="9574" xr:uid="{00000000-0005-0000-0000-00002A250000}"/>
    <cellStyle name="Eingabe 2 12 6 3" xfId="16104" xr:uid="{00000000-0005-0000-0000-00002B250000}"/>
    <cellStyle name="Eingabe 2 12 6 4" xfId="22589" xr:uid="{00000000-0005-0000-0000-00002C250000}"/>
    <cellStyle name="Eingabe 2 12 7" xfId="3259" xr:uid="{00000000-0005-0000-0000-00002D250000}"/>
    <cellStyle name="Eingabe 2 12 7 2" xfId="10261" xr:uid="{00000000-0005-0000-0000-00002E250000}"/>
    <cellStyle name="Eingabe 2 12 7 3" xfId="16791" xr:uid="{00000000-0005-0000-0000-00002F250000}"/>
    <cellStyle name="Eingabe 2 12 7 4" xfId="23276" xr:uid="{00000000-0005-0000-0000-000030250000}"/>
    <cellStyle name="Eingabe 2 12 8" xfId="3951" xr:uid="{00000000-0005-0000-0000-000031250000}"/>
    <cellStyle name="Eingabe 2 12 8 2" xfId="10950" xr:uid="{00000000-0005-0000-0000-000032250000}"/>
    <cellStyle name="Eingabe 2 12 8 3" xfId="17480" xr:uid="{00000000-0005-0000-0000-000033250000}"/>
    <cellStyle name="Eingabe 2 12 8 4" xfId="23965" xr:uid="{00000000-0005-0000-0000-000034250000}"/>
    <cellStyle name="Eingabe 2 12 9" xfId="4639" xr:uid="{00000000-0005-0000-0000-000035250000}"/>
    <cellStyle name="Eingabe 2 12 9 2" xfId="11633" xr:uid="{00000000-0005-0000-0000-000036250000}"/>
    <cellStyle name="Eingabe 2 12 9 3" xfId="18163" xr:uid="{00000000-0005-0000-0000-000037250000}"/>
    <cellStyle name="Eingabe 2 12 9 4" xfId="24648" xr:uid="{00000000-0005-0000-0000-000038250000}"/>
    <cellStyle name="Eingabe 2 13" xfId="256" xr:uid="{00000000-0005-0000-0000-000039250000}"/>
    <cellStyle name="Eingabe 2 13 10" xfId="4746" xr:uid="{00000000-0005-0000-0000-00003A250000}"/>
    <cellStyle name="Eingabe 2 13 10 2" xfId="11710" xr:uid="{00000000-0005-0000-0000-00003B250000}"/>
    <cellStyle name="Eingabe 2 13 10 3" xfId="18240" xr:uid="{00000000-0005-0000-0000-00003C250000}"/>
    <cellStyle name="Eingabe 2 13 10 4" xfId="24725" xr:uid="{00000000-0005-0000-0000-00003D250000}"/>
    <cellStyle name="Eingabe 2 13 11" xfId="4871" xr:uid="{00000000-0005-0000-0000-00003E250000}"/>
    <cellStyle name="Eingabe 2 13 11 2" xfId="11810" xr:uid="{00000000-0005-0000-0000-00003F250000}"/>
    <cellStyle name="Eingabe 2 13 11 3" xfId="18340" xr:uid="{00000000-0005-0000-0000-000040250000}"/>
    <cellStyle name="Eingabe 2 13 11 4" xfId="24825" xr:uid="{00000000-0005-0000-0000-000041250000}"/>
    <cellStyle name="Eingabe 2 13 12" xfId="7308" xr:uid="{00000000-0005-0000-0000-000042250000}"/>
    <cellStyle name="Eingabe 2 13 12 2" xfId="13838" xr:uid="{00000000-0005-0000-0000-000043250000}"/>
    <cellStyle name="Eingabe 2 13 12 3" xfId="20325" xr:uid="{00000000-0005-0000-0000-000044250000}"/>
    <cellStyle name="Eingabe 2 13 13" xfId="5777" xr:uid="{00000000-0005-0000-0000-000045250000}"/>
    <cellStyle name="Eingabe 2 13 2" xfId="451" xr:uid="{00000000-0005-0000-0000-000046250000}"/>
    <cellStyle name="Eingabe 2 13 2 10" xfId="5882" xr:uid="{00000000-0005-0000-0000-000047250000}"/>
    <cellStyle name="Eingabe 2 13 2 10 2" xfId="12778" xr:uid="{00000000-0005-0000-0000-000048250000}"/>
    <cellStyle name="Eingabe 2 13 2 10 3" xfId="19308" xr:uid="{00000000-0005-0000-0000-000049250000}"/>
    <cellStyle name="Eingabe 2 13 2 10 4" xfId="25793" xr:uid="{00000000-0005-0000-0000-00004A250000}"/>
    <cellStyle name="Eingabe 2 13 2 11" xfId="6609" xr:uid="{00000000-0005-0000-0000-00004B250000}"/>
    <cellStyle name="Eingabe 2 13 2 11 2" xfId="13391" xr:uid="{00000000-0005-0000-0000-00004C250000}"/>
    <cellStyle name="Eingabe 2 13 2 11 3" xfId="19921" xr:uid="{00000000-0005-0000-0000-00004D250000}"/>
    <cellStyle name="Eingabe 2 13 2 11 4" xfId="26406" xr:uid="{00000000-0005-0000-0000-00004E250000}"/>
    <cellStyle name="Eingabe 2 13 2 12" xfId="7463" xr:uid="{00000000-0005-0000-0000-00004F250000}"/>
    <cellStyle name="Eingabe 2 13 2 12 2" xfId="13993" xr:uid="{00000000-0005-0000-0000-000050250000}"/>
    <cellStyle name="Eingabe 2 13 2 12 3" xfId="20478" xr:uid="{00000000-0005-0000-0000-000051250000}"/>
    <cellStyle name="Eingabe 2 13 2 13" xfId="6554" xr:uid="{00000000-0005-0000-0000-000052250000}"/>
    <cellStyle name="Eingabe 2 13 2 14" xfId="7243" xr:uid="{00000000-0005-0000-0000-000053250000}"/>
    <cellStyle name="Eingabe 2 13 2 2" xfId="887" xr:uid="{00000000-0005-0000-0000-000054250000}"/>
    <cellStyle name="Eingabe 2 13 2 2 10" xfId="7899" xr:uid="{00000000-0005-0000-0000-000055250000}"/>
    <cellStyle name="Eingabe 2 13 2 2 10 2" xfId="14429" xr:uid="{00000000-0005-0000-0000-000056250000}"/>
    <cellStyle name="Eingabe 2 13 2 2 10 3" xfId="20914" xr:uid="{00000000-0005-0000-0000-000057250000}"/>
    <cellStyle name="Eingabe 2 13 2 2 11" xfId="13757" xr:uid="{00000000-0005-0000-0000-000058250000}"/>
    <cellStyle name="Eingabe 2 13 2 2 2" xfId="1765" xr:uid="{00000000-0005-0000-0000-000059250000}"/>
    <cellStyle name="Eingabe 2 13 2 2 2 2" xfId="8770" xr:uid="{00000000-0005-0000-0000-00005A250000}"/>
    <cellStyle name="Eingabe 2 13 2 2 2 3" xfId="15300" xr:uid="{00000000-0005-0000-0000-00005B250000}"/>
    <cellStyle name="Eingabe 2 13 2 2 2 4" xfId="21785" xr:uid="{00000000-0005-0000-0000-00005C250000}"/>
    <cellStyle name="Eingabe 2 13 2 2 3" xfId="2455" xr:uid="{00000000-0005-0000-0000-00005D250000}"/>
    <cellStyle name="Eingabe 2 13 2 2 3 2" xfId="9460" xr:uid="{00000000-0005-0000-0000-00005E250000}"/>
    <cellStyle name="Eingabe 2 13 2 2 3 3" xfId="15990" xr:uid="{00000000-0005-0000-0000-00005F250000}"/>
    <cellStyle name="Eingabe 2 13 2 2 3 4" xfId="22475" xr:uid="{00000000-0005-0000-0000-000060250000}"/>
    <cellStyle name="Eingabe 2 13 2 2 4" xfId="3145" xr:uid="{00000000-0005-0000-0000-000061250000}"/>
    <cellStyle name="Eingabe 2 13 2 2 4 2" xfId="10147" xr:uid="{00000000-0005-0000-0000-000062250000}"/>
    <cellStyle name="Eingabe 2 13 2 2 4 3" xfId="16677" xr:uid="{00000000-0005-0000-0000-000063250000}"/>
    <cellStyle name="Eingabe 2 13 2 2 4 4" xfId="23162" xr:uid="{00000000-0005-0000-0000-000064250000}"/>
    <cellStyle name="Eingabe 2 13 2 2 5" xfId="3835" xr:uid="{00000000-0005-0000-0000-000065250000}"/>
    <cellStyle name="Eingabe 2 13 2 2 5 2" xfId="10834" xr:uid="{00000000-0005-0000-0000-000066250000}"/>
    <cellStyle name="Eingabe 2 13 2 2 5 3" xfId="17364" xr:uid="{00000000-0005-0000-0000-000067250000}"/>
    <cellStyle name="Eingabe 2 13 2 2 5 4" xfId="23849" xr:uid="{00000000-0005-0000-0000-000068250000}"/>
    <cellStyle name="Eingabe 2 13 2 2 6" xfId="4525" xr:uid="{00000000-0005-0000-0000-000069250000}"/>
    <cellStyle name="Eingabe 2 13 2 2 6 2" xfId="11519" xr:uid="{00000000-0005-0000-0000-00006A250000}"/>
    <cellStyle name="Eingabe 2 13 2 2 6 3" xfId="18049" xr:uid="{00000000-0005-0000-0000-00006B250000}"/>
    <cellStyle name="Eingabe 2 13 2 2 6 4" xfId="24534" xr:uid="{00000000-0005-0000-0000-00006C250000}"/>
    <cellStyle name="Eingabe 2 13 2 2 7" xfId="5178" xr:uid="{00000000-0005-0000-0000-00006D250000}"/>
    <cellStyle name="Eingabe 2 13 2 2 7 2" xfId="12102" xr:uid="{00000000-0005-0000-0000-00006E250000}"/>
    <cellStyle name="Eingabe 2 13 2 2 7 3" xfId="18632" xr:uid="{00000000-0005-0000-0000-00006F250000}"/>
    <cellStyle name="Eingabe 2 13 2 2 7 4" xfId="25117" xr:uid="{00000000-0005-0000-0000-000070250000}"/>
    <cellStyle name="Eingabe 2 13 2 2 8" xfId="5636" xr:uid="{00000000-0005-0000-0000-000071250000}"/>
    <cellStyle name="Eingabe 2 13 2 2 8 2" xfId="12560" xr:uid="{00000000-0005-0000-0000-000072250000}"/>
    <cellStyle name="Eingabe 2 13 2 2 8 3" xfId="19090" xr:uid="{00000000-0005-0000-0000-000073250000}"/>
    <cellStyle name="Eingabe 2 13 2 2 8 4" xfId="25575" xr:uid="{00000000-0005-0000-0000-000074250000}"/>
    <cellStyle name="Eingabe 2 13 2 2 9" xfId="6318" xr:uid="{00000000-0005-0000-0000-000075250000}"/>
    <cellStyle name="Eingabe 2 13 2 2 9 2" xfId="13214" xr:uid="{00000000-0005-0000-0000-000076250000}"/>
    <cellStyle name="Eingabe 2 13 2 2 9 3" xfId="19744" xr:uid="{00000000-0005-0000-0000-000077250000}"/>
    <cellStyle name="Eingabe 2 13 2 2 9 4" xfId="26229" xr:uid="{00000000-0005-0000-0000-000078250000}"/>
    <cellStyle name="Eingabe 2 13 2 3" xfId="686" xr:uid="{00000000-0005-0000-0000-000079250000}"/>
    <cellStyle name="Eingabe 2 13 2 3 10" xfId="7698" xr:uid="{00000000-0005-0000-0000-00007A250000}"/>
    <cellStyle name="Eingabe 2 13 2 3 10 2" xfId="14228" xr:uid="{00000000-0005-0000-0000-00007B250000}"/>
    <cellStyle name="Eingabe 2 13 2 3 10 3" xfId="20713" xr:uid="{00000000-0005-0000-0000-00007C250000}"/>
    <cellStyle name="Eingabe 2 13 2 3 11" xfId="13556" xr:uid="{00000000-0005-0000-0000-00007D250000}"/>
    <cellStyle name="Eingabe 2 13 2 3 2" xfId="1564" xr:uid="{00000000-0005-0000-0000-00007E250000}"/>
    <cellStyle name="Eingabe 2 13 2 3 2 2" xfId="8569" xr:uid="{00000000-0005-0000-0000-00007F250000}"/>
    <cellStyle name="Eingabe 2 13 2 3 2 3" xfId="15099" xr:uid="{00000000-0005-0000-0000-000080250000}"/>
    <cellStyle name="Eingabe 2 13 2 3 2 4" xfId="21584" xr:uid="{00000000-0005-0000-0000-000081250000}"/>
    <cellStyle name="Eingabe 2 13 2 3 3" xfId="2254" xr:uid="{00000000-0005-0000-0000-000082250000}"/>
    <cellStyle name="Eingabe 2 13 2 3 3 2" xfId="9259" xr:uid="{00000000-0005-0000-0000-000083250000}"/>
    <cellStyle name="Eingabe 2 13 2 3 3 3" xfId="15789" xr:uid="{00000000-0005-0000-0000-000084250000}"/>
    <cellStyle name="Eingabe 2 13 2 3 3 4" xfId="22274" xr:uid="{00000000-0005-0000-0000-000085250000}"/>
    <cellStyle name="Eingabe 2 13 2 3 4" xfId="2944" xr:uid="{00000000-0005-0000-0000-000086250000}"/>
    <cellStyle name="Eingabe 2 13 2 3 4 2" xfId="9946" xr:uid="{00000000-0005-0000-0000-000087250000}"/>
    <cellStyle name="Eingabe 2 13 2 3 4 3" xfId="16476" xr:uid="{00000000-0005-0000-0000-000088250000}"/>
    <cellStyle name="Eingabe 2 13 2 3 4 4" xfId="22961" xr:uid="{00000000-0005-0000-0000-000089250000}"/>
    <cellStyle name="Eingabe 2 13 2 3 5" xfId="3634" xr:uid="{00000000-0005-0000-0000-00008A250000}"/>
    <cellStyle name="Eingabe 2 13 2 3 5 2" xfId="10633" xr:uid="{00000000-0005-0000-0000-00008B250000}"/>
    <cellStyle name="Eingabe 2 13 2 3 5 3" xfId="17163" xr:uid="{00000000-0005-0000-0000-00008C250000}"/>
    <cellStyle name="Eingabe 2 13 2 3 5 4" xfId="23648" xr:uid="{00000000-0005-0000-0000-00008D250000}"/>
    <cellStyle name="Eingabe 2 13 2 3 6" xfId="4324" xr:uid="{00000000-0005-0000-0000-00008E250000}"/>
    <cellStyle name="Eingabe 2 13 2 3 6 2" xfId="11318" xr:uid="{00000000-0005-0000-0000-00008F250000}"/>
    <cellStyle name="Eingabe 2 13 2 3 6 3" xfId="17848" xr:uid="{00000000-0005-0000-0000-000090250000}"/>
    <cellStyle name="Eingabe 2 13 2 3 6 4" xfId="24333" xr:uid="{00000000-0005-0000-0000-000091250000}"/>
    <cellStyle name="Eingabe 2 13 2 3 7" xfId="4977" xr:uid="{00000000-0005-0000-0000-000092250000}"/>
    <cellStyle name="Eingabe 2 13 2 3 7 2" xfId="11901" xr:uid="{00000000-0005-0000-0000-000093250000}"/>
    <cellStyle name="Eingabe 2 13 2 3 7 3" xfId="18431" xr:uid="{00000000-0005-0000-0000-000094250000}"/>
    <cellStyle name="Eingabe 2 13 2 3 7 4" xfId="24916" xr:uid="{00000000-0005-0000-0000-000095250000}"/>
    <cellStyle name="Eingabe 2 13 2 3 8" xfId="5435" xr:uid="{00000000-0005-0000-0000-000096250000}"/>
    <cellStyle name="Eingabe 2 13 2 3 8 2" xfId="12359" xr:uid="{00000000-0005-0000-0000-000097250000}"/>
    <cellStyle name="Eingabe 2 13 2 3 8 3" xfId="18889" xr:uid="{00000000-0005-0000-0000-000098250000}"/>
    <cellStyle name="Eingabe 2 13 2 3 8 4" xfId="25374" xr:uid="{00000000-0005-0000-0000-000099250000}"/>
    <cellStyle name="Eingabe 2 13 2 3 9" xfId="6117" xr:uid="{00000000-0005-0000-0000-00009A250000}"/>
    <cellStyle name="Eingabe 2 13 2 3 9 2" xfId="13013" xr:uid="{00000000-0005-0000-0000-00009B250000}"/>
    <cellStyle name="Eingabe 2 13 2 3 9 3" xfId="19543" xr:uid="{00000000-0005-0000-0000-00009C250000}"/>
    <cellStyle name="Eingabe 2 13 2 3 9 4" xfId="26028" xr:uid="{00000000-0005-0000-0000-00009D250000}"/>
    <cellStyle name="Eingabe 2 13 2 4" xfId="1329" xr:uid="{00000000-0005-0000-0000-00009E250000}"/>
    <cellStyle name="Eingabe 2 13 2 4 2" xfId="8334" xr:uid="{00000000-0005-0000-0000-00009F250000}"/>
    <cellStyle name="Eingabe 2 13 2 4 3" xfId="14864" xr:uid="{00000000-0005-0000-0000-0000A0250000}"/>
    <cellStyle name="Eingabe 2 13 2 4 4" xfId="21349" xr:uid="{00000000-0005-0000-0000-0000A1250000}"/>
    <cellStyle name="Eingabe 2 13 2 5" xfId="2019" xr:uid="{00000000-0005-0000-0000-0000A2250000}"/>
    <cellStyle name="Eingabe 2 13 2 5 2" xfId="9024" xr:uid="{00000000-0005-0000-0000-0000A3250000}"/>
    <cellStyle name="Eingabe 2 13 2 5 3" xfId="15554" xr:uid="{00000000-0005-0000-0000-0000A4250000}"/>
    <cellStyle name="Eingabe 2 13 2 5 4" xfId="22039" xr:uid="{00000000-0005-0000-0000-0000A5250000}"/>
    <cellStyle name="Eingabe 2 13 2 6" xfId="2709" xr:uid="{00000000-0005-0000-0000-0000A6250000}"/>
    <cellStyle name="Eingabe 2 13 2 6 2" xfId="9711" xr:uid="{00000000-0005-0000-0000-0000A7250000}"/>
    <cellStyle name="Eingabe 2 13 2 6 3" xfId="16241" xr:uid="{00000000-0005-0000-0000-0000A8250000}"/>
    <cellStyle name="Eingabe 2 13 2 6 4" xfId="22726" xr:uid="{00000000-0005-0000-0000-0000A9250000}"/>
    <cellStyle name="Eingabe 2 13 2 7" xfId="3399" xr:uid="{00000000-0005-0000-0000-0000AA250000}"/>
    <cellStyle name="Eingabe 2 13 2 7 2" xfId="10398" xr:uid="{00000000-0005-0000-0000-0000AB250000}"/>
    <cellStyle name="Eingabe 2 13 2 7 3" xfId="16928" xr:uid="{00000000-0005-0000-0000-0000AC250000}"/>
    <cellStyle name="Eingabe 2 13 2 7 4" xfId="23413" xr:uid="{00000000-0005-0000-0000-0000AD250000}"/>
    <cellStyle name="Eingabe 2 13 2 8" xfId="4089" xr:uid="{00000000-0005-0000-0000-0000AE250000}"/>
    <cellStyle name="Eingabe 2 13 2 8 2" xfId="11083" xr:uid="{00000000-0005-0000-0000-0000AF250000}"/>
    <cellStyle name="Eingabe 2 13 2 8 3" xfId="17613" xr:uid="{00000000-0005-0000-0000-0000B0250000}"/>
    <cellStyle name="Eingabe 2 13 2 8 4" xfId="24098" xr:uid="{00000000-0005-0000-0000-0000B1250000}"/>
    <cellStyle name="Eingabe 2 13 2 9" xfId="3306" xr:uid="{00000000-0005-0000-0000-0000B2250000}"/>
    <cellStyle name="Eingabe 2 13 2 9 2" xfId="10306" xr:uid="{00000000-0005-0000-0000-0000B3250000}"/>
    <cellStyle name="Eingabe 2 13 2 9 3" xfId="16836" xr:uid="{00000000-0005-0000-0000-0000B4250000}"/>
    <cellStyle name="Eingabe 2 13 2 9 4" xfId="23321" xr:uid="{00000000-0005-0000-0000-0000B5250000}"/>
    <cellStyle name="Eingabe 2 13 3" xfId="537" xr:uid="{00000000-0005-0000-0000-0000B6250000}"/>
    <cellStyle name="Eingabe 2 13 3 10" xfId="5968" xr:uid="{00000000-0005-0000-0000-0000B7250000}"/>
    <cellStyle name="Eingabe 2 13 3 10 2" xfId="12864" xr:uid="{00000000-0005-0000-0000-0000B8250000}"/>
    <cellStyle name="Eingabe 2 13 3 10 3" xfId="19394" xr:uid="{00000000-0005-0000-0000-0000B9250000}"/>
    <cellStyle name="Eingabe 2 13 3 10 4" xfId="25879" xr:uid="{00000000-0005-0000-0000-0000BA250000}"/>
    <cellStyle name="Eingabe 2 13 3 11" xfId="6726" xr:uid="{00000000-0005-0000-0000-0000BB250000}"/>
    <cellStyle name="Eingabe 2 13 3 11 2" xfId="13425" xr:uid="{00000000-0005-0000-0000-0000BC250000}"/>
    <cellStyle name="Eingabe 2 13 3 11 3" xfId="19955" xr:uid="{00000000-0005-0000-0000-0000BD250000}"/>
    <cellStyle name="Eingabe 2 13 3 11 4" xfId="26440" xr:uid="{00000000-0005-0000-0000-0000BE250000}"/>
    <cellStyle name="Eingabe 2 13 3 12" xfId="7549" xr:uid="{00000000-0005-0000-0000-0000BF250000}"/>
    <cellStyle name="Eingabe 2 13 3 12 2" xfId="14079" xr:uid="{00000000-0005-0000-0000-0000C0250000}"/>
    <cellStyle name="Eingabe 2 13 3 12 3" xfId="20564" xr:uid="{00000000-0005-0000-0000-0000C1250000}"/>
    <cellStyle name="Eingabe 2 13 3 13" xfId="6825" xr:uid="{00000000-0005-0000-0000-0000C2250000}"/>
    <cellStyle name="Eingabe 2 13 3 14" xfId="7146" xr:uid="{00000000-0005-0000-0000-0000C3250000}"/>
    <cellStyle name="Eingabe 2 13 3 2" xfId="933" xr:uid="{00000000-0005-0000-0000-0000C4250000}"/>
    <cellStyle name="Eingabe 2 13 3 2 10" xfId="7945" xr:uid="{00000000-0005-0000-0000-0000C5250000}"/>
    <cellStyle name="Eingabe 2 13 3 2 10 2" xfId="14475" xr:uid="{00000000-0005-0000-0000-0000C6250000}"/>
    <cellStyle name="Eingabe 2 13 3 2 10 3" xfId="20960" xr:uid="{00000000-0005-0000-0000-0000C7250000}"/>
    <cellStyle name="Eingabe 2 13 3 2 11" xfId="13803" xr:uid="{00000000-0005-0000-0000-0000C8250000}"/>
    <cellStyle name="Eingabe 2 13 3 2 2" xfId="1811" xr:uid="{00000000-0005-0000-0000-0000C9250000}"/>
    <cellStyle name="Eingabe 2 13 3 2 2 2" xfId="8816" xr:uid="{00000000-0005-0000-0000-0000CA250000}"/>
    <cellStyle name="Eingabe 2 13 3 2 2 3" xfId="15346" xr:uid="{00000000-0005-0000-0000-0000CB250000}"/>
    <cellStyle name="Eingabe 2 13 3 2 2 4" xfId="21831" xr:uid="{00000000-0005-0000-0000-0000CC250000}"/>
    <cellStyle name="Eingabe 2 13 3 2 3" xfId="2501" xr:uid="{00000000-0005-0000-0000-0000CD250000}"/>
    <cellStyle name="Eingabe 2 13 3 2 3 2" xfId="9506" xr:uid="{00000000-0005-0000-0000-0000CE250000}"/>
    <cellStyle name="Eingabe 2 13 3 2 3 3" xfId="16036" xr:uid="{00000000-0005-0000-0000-0000CF250000}"/>
    <cellStyle name="Eingabe 2 13 3 2 3 4" xfId="22521" xr:uid="{00000000-0005-0000-0000-0000D0250000}"/>
    <cellStyle name="Eingabe 2 13 3 2 4" xfId="3191" xr:uid="{00000000-0005-0000-0000-0000D1250000}"/>
    <cellStyle name="Eingabe 2 13 3 2 4 2" xfId="10193" xr:uid="{00000000-0005-0000-0000-0000D2250000}"/>
    <cellStyle name="Eingabe 2 13 3 2 4 3" xfId="16723" xr:uid="{00000000-0005-0000-0000-0000D3250000}"/>
    <cellStyle name="Eingabe 2 13 3 2 4 4" xfId="23208" xr:uid="{00000000-0005-0000-0000-0000D4250000}"/>
    <cellStyle name="Eingabe 2 13 3 2 5" xfId="3881" xr:uid="{00000000-0005-0000-0000-0000D5250000}"/>
    <cellStyle name="Eingabe 2 13 3 2 5 2" xfId="10880" xr:uid="{00000000-0005-0000-0000-0000D6250000}"/>
    <cellStyle name="Eingabe 2 13 3 2 5 3" xfId="17410" xr:uid="{00000000-0005-0000-0000-0000D7250000}"/>
    <cellStyle name="Eingabe 2 13 3 2 5 4" xfId="23895" xr:uid="{00000000-0005-0000-0000-0000D8250000}"/>
    <cellStyle name="Eingabe 2 13 3 2 6" xfId="4571" xr:uid="{00000000-0005-0000-0000-0000D9250000}"/>
    <cellStyle name="Eingabe 2 13 3 2 6 2" xfId="11565" xr:uid="{00000000-0005-0000-0000-0000DA250000}"/>
    <cellStyle name="Eingabe 2 13 3 2 6 3" xfId="18095" xr:uid="{00000000-0005-0000-0000-0000DB250000}"/>
    <cellStyle name="Eingabe 2 13 3 2 6 4" xfId="24580" xr:uid="{00000000-0005-0000-0000-0000DC250000}"/>
    <cellStyle name="Eingabe 2 13 3 2 7" xfId="5224" xr:uid="{00000000-0005-0000-0000-0000DD250000}"/>
    <cellStyle name="Eingabe 2 13 3 2 7 2" xfId="12148" xr:uid="{00000000-0005-0000-0000-0000DE250000}"/>
    <cellStyle name="Eingabe 2 13 3 2 7 3" xfId="18678" xr:uid="{00000000-0005-0000-0000-0000DF250000}"/>
    <cellStyle name="Eingabe 2 13 3 2 7 4" xfId="25163" xr:uid="{00000000-0005-0000-0000-0000E0250000}"/>
    <cellStyle name="Eingabe 2 13 3 2 8" xfId="5682" xr:uid="{00000000-0005-0000-0000-0000E1250000}"/>
    <cellStyle name="Eingabe 2 13 3 2 8 2" xfId="12606" xr:uid="{00000000-0005-0000-0000-0000E2250000}"/>
    <cellStyle name="Eingabe 2 13 3 2 8 3" xfId="19136" xr:uid="{00000000-0005-0000-0000-0000E3250000}"/>
    <cellStyle name="Eingabe 2 13 3 2 8 4" xfId="25621" xr:uid="{00000000-0005-0000-0000-0000E4250000}"/>
    <cellStyle name="Eingabe 2 13 3 2 9" xfId="6364" xr:uid="{00000000-0005-0000-0000-0000E5250000}"/>
    <cellStyle name="Eingabe 2 13 3 2 9 2" xfId="13260" xr:uid="{00000000-0005-0000-0000-0000E6250000}"/>
    <cellStyle name="Eingabe 2 13 3 2 9 3" xfId="19790" xr:uid="{00000000-0005-0000-0000-0000E7250000}"/>
    <cellStyle name="Eingabe 2 13 3 2 9 4" xfId="26275" xr:uid="{00000000-0005-0000-0000-0000E8250000}"/>
    <cellStyle name="Eingabe 2 13 3 3" xfId="767" xr:uid="{00000000-0005-0000-0000-0000E9250000}"/>
    <cellStyle name="Eingabe 2 13 3 3 10" xfId="7779" xr:uid="{00000000-0005-0000-0000-0000EA250000}"/>
    <cellStyle name="Eingabe 2 13 3 3 10 2" xfId="14309" xr:uid="{00000000-0005-0000-0000-0000EB250000}"/>
    <cellStyle name="Eingabe 2 13 3 3 10 3" xfId="20794" xr:uid="{00000000-0005-0000-0000-0000EC250000}"/>
    <cellStyle name="Eingabe 2 13 3 3 11" xfId="13637" xr:uid="{00000000-0005-0000-0000-0000ED250000}"/>
    <cellStyle name="Eingabe 2 13 3 3 2" xfId="1645" xr:uid="{00000000-0005-0000-0000-0000EE250000}"/>
    <cellStyle name="Eingabe 2 13 3 3 2 2" xfId="8650" xr:uid="{00000000-0005-0000-0000-0000EF250000}"/>
    <cellStyle name="Eingabe 2 13 3 3 2 3" xfId="15180" xr:uid="{00000000-0005-0000-0000-0000F0250000}"/>
    <cellStyle name="Eingabe 2 13 3 3 2 4" xfId="21665" xr:uid="{00000000-0005-0000-0000-0000F1250000}"/>
    <cellStyle name="Eingabe 2 13 3 3 3" xfId="2335" xr:uid="{00000000-0005-0000-0000-0000F2250000}"/>
    <cellStyle name="Eingabe 2 13 3 3 3 2" xfId="9340" xr:uid="{00000000-0005-0000-0000-0000F3250000}"/>
    <cellStyle name="Eingabe 2 13 3 3 3 3" xfId="15870" xr:uid="{00000000-0005-0000-0000-0000F4250000}"/>
    <cellStyle name="Eingabe 2 13 3 3 3 4" xfId="22355" xr:uid="{00000000-0005-0000-0000-0000F5250000}"/>
    <cellStyle name="Eingabe 2 13 3 3 4" xfId="3025" xr:uid="{00000000-0005-0000-0000-0000F6250000}"/>
    <cellStyle name="Eingabe 2 13 3 3 4 2" xfId="10027" xr:uid="{00000000-0005-0000-0000-0000F7250000}"/>
    <cellStyle name="Eingabe 2 13 3 3 4 3" xfId="16557" xr:uid="{00000000-0005-0000-0000-0000F8250000}"/>
    <cellStyle name="Eingabe 2 13 3 3 4 4" xfId="23042" xr:uid="{00000000-0005-0000-0000-0000F9250000}"/>
    <cellStyle name="Eingabe 2 13 3 3 5" xfId="3715" xr:uid="{00000000-0005-0000-0000-0000FA250000}"/>
    <cellStyle name="Eingabe 2 13 3 3 5 2" xfId="10714" xr:uid="{00000000-0005-0000-0000-0000FB250000}"/>
    <cellStyle name="Eingabe 2 13 3 3 5 3" xfId="17244" xr:uid="{00000000-0005-0000-0000-0000FC250000}"/>
    <cellStyle name="Eingabe 2 13 3 3 5 4" xfId="23729" xr:uid="{00000000-0005-0000-0000-0000FD250000}"/>
    <cellStyle name="Eingabe 2 13 3 3 6" xfId="4405" xr:uid="{00000000-0005-0000-0000-0000FE250000}"/>
    <cellStyle name="Eingabe 2 13 3 3 6 2" xfId="11399" xr:uid="{00000000-0005-0000-0000-0000FF250000}"/>
    <cellStyle name="Eingabe 2 13 3 3 6 3" xfId="17929" xr:uid="{00000000-0005-0000-0000-000000260000}"/>
    <cellStyle name="Eingabe 2 13 3 3 6 4" xfId="24414" xr:uid="{00000000-0005-0000-0000-000001260000}"/>
    <cellStyle name="Eingabe 2 13 3 3 7" xfId="5058" xr:uid="{00000000-0005-0000-0000-000002260000}"/>
    <cellStyle name="Eingabe 2 13 3 3 7 2" xfId="11982" xr:uid="{00000000-0005-0000-0000-000003260000}"/>
    <cellStyle name="Eingabe 2 13 3 3 7 3" xfId="18512" xr:uid="{00000000-0005-0000-0000-000004260000}"/>
    <cellStyle name="Eingabe 2 13 3 3 7 4" xfId="24997" xr:uid="{00000000-0005-0000-0000-000005260000}"/>
    <cellStyle name="Eingabe 2 13 3 3 8" xfId="5516" xr:uid="{00000000-0005-0000-0000-000006260000}"/>
    <cellStyle name="Eingabe 2 13 3 3 8 2" xfId="12440" xr:uid="{00000000-0005-0000-0000-000007260000}"/>
    <cellStyle name="Eingabe 2 13 3 3 8 3" xfId="18970" xr:uid="{00000000-0005-0000-0000-000008260000}"/>
    <cellStyle name="Eingabe 2 13 3 3 8 4" xfId="25455" xr:uid="{00000000-0005-0000-0000-000009260000}"/>
    <cellStyle name="Eingabe 2 13 3 3 9" xfId="6198" xr:uid="{00000000-0005-0000-0000-00000A260000}"/>
    <cellStyle name="Eingabe 2 13 3 3 9 2" xfId="13094" xr:uid="{00000000-0005-0000-0000-00000B260000}"/>
    <cellStyle name="Eingabe 2 13 3 3 9 3" xfId="19624" xr:uid="{00000000-0005-0000-0000-00000C260000}"/>
    <cellStyle name="Eingabe 2 13 3 3 9 4" xfId="26109" xr:uid="{00000000-0005-0000-0000-00000D260000}"/>
    <cellStyle name="Eingabe 2 13 3 4" xfId="1415" xr:uid="{00000000-0005-0000-0000-00000E260000}"/>
    <cellStyle name="Eingabe 2 13 3 4 2" xfId="8420" xr:uid="{00000000-0005-0000-0000-00000F260000}"/>
    <cellStyle name="Eingabe 2 13 3 4 3" xfId="14950" xr:uid="{00000000-0005-0000-0000-000010260000}"/>
    <cellStyle name="Eingabe 2 13 3 4 4" xfId="21435" xr:uid="{00000000-0005-0000-0000-000011260000}"/>
    <cellStyle name="Eingabe 2 13 3 5" xfId="2105" xr:uid="{00000000-0005-0000-0000-000012260000}"/>
    <cellStyle name="Eingabe 2 13 3 5 2" xfId="9110" xr:uid="{00000000-0005-0000-0000-000013260000}"/>
    <cellStyle name="Eingabe 2 13 3 5 3" xfId="15640" xr:uid="{00000000-0005-0000-0000-000014260000}"/>
    <cellStyle name="Eingabe 2 13 3 5 4" xfId="22125" xr:uid="{00000000-0005-0000-0000-000015260000}"/>
    <cellStyle name="Eingabe 2 13 3 6" xfId="2795" xr:uid="{00000000-0005-0000-0000-000016260000}"/>
    <cellStyle name="Eingabe 2 13 3 6 2" xfId="9797" xr:uid="{00000000-0005-0000-0000-000017260000}"/>
    <cellStyle name="Eingabe 2 13 3 6 3" xfId="16327" xr:uid="{00000000-0005-0000-0000-000018260000}"/>
    <cellStyle name="Eingabe 2 13 3 6 4" xfId="22812" xr:uid="{00000000-0005-0000-0000-000019260000}"/>
    <cellStyle name="Eingabe 2 13 3 7" xfId="3485" xr:uid="{00000000-0005-0000-0000-00001A260000}"/>
    <cellStyle name="Eingabe 2 13 3 7 2" xfId="10484" xr:uid="{00000000-0005-0000-0000-00001B260000}"/>
    <cellStyle name="Eingabe 2 13 3 7 3" xfId="17014" xr:uid="{00000000-0005-0000-0000-00001C260000}"/>
    <cellStyle name="Eingabe 2 13 3 7 4" xfId="23499" xr:uid="{00000000-0005-0000-0000-00001D260000}"/>
    <cellStyle name="Eingabe 2 13 3 8" xfId="4175" xr:uid="{00000000-0005-0000-0000-00001E260000}"/>
    <cellStyle name="Eingabe 2 13 3 8 2" xfId="11169" xr:uid="{00000000-0005-0000-0000-00001F260000}"/>
    <cellStyle name="Eingabe 2 13 3 8 3" xfId="17699" xr:uid="{00000000-0005-0000-0000-000020260000}"/>
    <cellStyle name="Eingabe 2 13 3 8 4" xfId="24184" xr:uid="{00000000-0005-0000-0000-000021260000}"/>
    <cellStyle name="Eingabe 2 13 3 9" xfId="5286" xr:uid="{00000000-0005-0000-0000-000022260000}"/>
    <cellStyle name="Eingabe 2 13 3 9 2" xfId="12210" xr:uid="{00000000-0005-0000-0000-000023260000}"/>
    <cellStyle name="Eingabe 2 13 3 9 3" xfId="18740" xr:uid="{00000000-0005-0000-0000-000024260000}"/>
    <cellStyle name="Eingabe 2 13 3 9 4" xfId="25225" xr:uid="{00000000-0005-0000-0000-000025260000}"/>
    <cellStyle name="Eingabe 2 13 4" xfId="1128" xr:uid="{00000000-0005-0000-0000-000026260000}"/>
    <cellStyle name="Eingabe 2 13 4 2" xfId="8135" xr:uid="{00000000-0005-0000-0000-000027260000}"/>
    <cellStyle name="Eingabe 2 13 4 3" xfId="14665" xr:uid="{00000000-0005-0000-0000-000028260000}"/>
    <cellStyle name="Eingabe 2 13 4 4" xfId="21150" xr:uid="{00000000-0005-0000-0000-000029260000}"/>
    <cellStyle name="Eingabe 2 13 5" xfId="1098" xr:uid="{00000000-0005-0000-0000-00002A260000}"/>
    <cellStyle name="Eingabe 2 13 5 2" xfId="8105" xr:uid="{00000000-0005-0000-0000-00002B260000}"/>
    <cellStyle name="Eingabe 2 13 5 3" xfId="14635" xr:uid="{00000000-0005-0000-0000-00002C260000}"/>
    <cellStyle name="Eingabe 2 13 5 4" xfId="21120" xr:uid="{00000000-0005-0000-0000-00002D260000}"/>
    <cellStyle name="Eingabe 2 13 6" xfId="1898" xr:uid="{00000000-0005-0000-0000-00002E260000}"/>
    <cellStyle name="Eingabe 2 13 6 2" xfId="8903" xr:uid="{00000000-0005-0000-0000-00002F260000}"/>
    <cellStyle name="Eingabe 2 13 6 3" xfId="15433" xr:uid="{00000000-0005-0000-0000-000030260000}"/>
    <cellStyle name="Eingabe 2 13 6 4" xfId="21918" xr:uid="{00000000-0005-0000-0000-000031260000}"/>
    <cellStyle name="Eingabe 2 13 7" xfId="2586" xr:uid="{00000000-0005-0000-0000-000032260000}"/>
    <cellStyle name="Eingabe 2 13 7 2" xfId="9590" xr:uid="{00000000-0005-0000-0000-000033260000}"/>
    <cellStyle name="Eingabe 2 13 7 3" xfId="16120" xr:uid="{00000000-0005-0000-0000-000034260000}"/>
    <cellStyle name="Eingabe 2 13 7 4" xfId="22605" xr:uid="{00000000-0005-0000-0000-000035260000}"/>
    <cellStyle name="Eingabe 2 13 8" xfId="1028" xr:uid="{00000000-0005-0000-0000-000036260000}"/>
    <cellStyle name="Eingabe 2 13 8 2" xfId="8037" xr:uid="{00000000-0005-0000-0000-000037260000}"/>
    <cellStyle name="Eingabe 2 13 8 3" xfId="14567" xr:uid="{00000000-0005-0000-0000-000038260000}"/>
    <cellStyle name="Eingabe 2 13 8 4" xfId="21052" xr:uid="{00000000-0005-0000-0000-000039260000}"/>
    <cellStyle name="Eingabe 2 13 9" xfId="3968" xr:uid="{00000000-0005-0000-0000-00003A260000}"/>
    <cellStyle name="Eingabe 2 13 9 2" xfId="10966" xr:uid="{00000000-0005-0000-0000-00003B260000}"/>
    <cellStyle name="Eingabe 2 13 9 3" xfId="17496" xr:uid="{00000000-0005-0000-0000-00003C260000}"/>
    <cellStyle name="Eingabe 2 13 9 4" xfId="23981" xr:uid="{00000000-0005-0000-0000-00003D260000}"/>
    <cellStyle name="Eingabe 2 14" xfId="306" xr:uid="{00000000-0005-0000-0000-00003E260000}"/>
    <cellStyle name="Eingabe 2 14 10" xfId="4831" xr:uid="{00000000-0005-0000-0000-00003F260000}"/>
    <cellStyle name="Eingabe 2 14 10 2" xfId="11776" xr:uid="{00000000-0005-0000-0000-000040260000}"/>
    <cellStyle name="Eingabe 2 14 10 3" xfId="18306" xr:uid="{00000000-0005-0000-0000-000041260000}"/>
    <cellStyle name="Eingabe 2 14 10 4" xfId="24791" xr:uid="{00000000-0005-0000-0000-000042260000}"/>
    <cellStyle name="Eingabe 2 14 11" xfId="5739" xr:uid="{00000000-0005-0000-0000-000043260000}"/>
    <cellStyle name="Eingabe 2 14 11 2" xfId="12663" xr:uid="{00000000-0005-0000-0000-000044260000}"/>
    <cellStyle name="Eingabe 2 14 11 3" xfId="19193" xr:uid="{00000000-0005-0000-0000-000045260000}"/>
    <cellStyle name="Eingabe 2 14 11 4" xfId="25678" xr:uid="{00000000-0005-0000-0000-000046260000}"/>
    <cellStyle name="Eingabe 2 14 12" xfId="7358" xr:uid="{00000000-0005-0000-0000-000047260000}"/>
    <cellStyle name="Eingabe 2 14 12 2" xfId="13888" xr:uid="{00000000-0005-0000-0000-000048260000}"/>
    <cellStyle name="Eingabe 2 14 12 3" xfId="20375" xr:uid="{00000000-0005-0000-0000-000049260000}"/>
    <cellStyle name="Eingabe 2 14 13" xfId="7183" xr:uid="{00000000-0005-0000-0000-00004A260000}"/>
    <cellStyle name="Eingabe 2 14 2" xfId="450" xr:uid="{00000000-0005-0000-0000-00004B260000}"/>
    <cellStyle name="Eingabe 2 14 2 10" xfId="5881" xr:uid="{00000000-0005-0000-0000-00004C260000}"/>
    <cellStyle name="Eingabe 2 14 2 10 2" xfId="12777" xr:uid="{00000000-0005-0000-0000-00004D260000}"/>
    <cellStyle name="Eingabe 2 14 2 10 3" xfId="19307" xr:uid="{00000000-0005-0000-0000-00004E260000}"/>
    <cellStyle name="Eingabe 2 14 2 10 4" xfId="25792" xr:uid="{00000000-0005-0000-0000-00004F260000}"/>
    <cellStyle name="Eingabe 2 14 2 11" xfId="6931" xr:uid="{00000000-0005-0000-0000-000050260000}"/>
    <cellStyle name="Eingabe 2 14 2 11 2" xfId="13546" xr:uid="{00000000-0005-0000-0000-000051260000}"/>
    <cellStyle name="Eingabe 2 14 2 11 3" xfId="20076" xr:uid="{00000000-0005-0000-0000-000052260000}"/>
    <cellStyle name="Eingabe 2 14 2 11 4" xfId="26561" xr:uid="{00000000-0005-0000-0000-000053260000}"/>
    <cellStyle name="Eingabe 2 14 2 12" xfId="7462" xr:uid="{00000000-0005-0000-0000-000054260000}"/>
    <cellStyle name="Eingabe 2 14 2 12 2" xfId="13992" xr:uid="{00000000-0005-0000-0000-000055260000}"/>
    <cellStyle name="Eingabe 2 14 2 12 3" xfId="20477" xr:uid="{00000000-0005-0000-0000-000056260000}"/>
    <cellStyle name="Eingabe 2 14 2 13" xfId="6993" xr:uid="{00000000-0005-0000-0000-000057260000}"/>
    <cellStyle name="Eingabe 2 14 2 14" xfId="7093" xr:uid="{00000000-0005-0000-0000-000058260000}"/>
    <cellStyle name="Eingabe 2 14 2 2" xfId="886" xr:uid="{00000000-0005-0000-0000-000059260000}"/>
    <cellStyle name="Eingabe 2 14 2 2 10" xfId="7898" xr:uid="{00000000-0005-0000-0000-00005A260000}"/>
    <cellStyle name="Eingabe 2 14 2 2 10 2" xfId="14428" xr:uid="{00000000-0005-0000-0000-00005B260000}"/>
    <cellStyle name="Eingabe 2 14 2 2 10 3" xfId="20913" xr:uid="{00000000-0005-0000-0000-00005C260000}"/>
    <cellStyle name="Eingabe 2 14 2 2 11" xfId="13756" xr:uid="{00000000-0005-0000-0000-00005D260000}"/>
    <cellStyle name="Eingabe 2 14 2 2 2" xfId="1764" xr:uid="{00000000-0005-0000-0000-00005E260000}"/>
    <cellStyle name="Eingabe 2 14 2 2 2 2" xfId="8769" xr:uid="{00000000-0005-0000-0000-00005F260000}"/>
    <cellStyle name="Eingabe 2 14 2 2 2 3" xfId="15299" xr:uid="{00000000-0005-0000-0000-000060260000}"/>
    <cellStyle name="Eingabe 2 14 2 2 2 4" xfId="21784" xr:uid="{00000000-0005-0000-0000-000061260000}"/>
    <cellStyle name="Eingabe 2 14 2 2 3" xfId="2454" xr:uid="{00000000-0005-0000-0000-000062260000}"/>
    <cellStyle name="Eingabe 2 14 2 2 3 2" xfId="9459" xr:uid="{00000000-0005-0000-0000-000063260000}"/>
    <cellStyle name="Eingabe 2 14 2 2 3 3" xfId="15989" xr:uid="{00000000-0005-0000-0000-000064260000}"/>
    <cellStyle name="Eingabe 2 14 2 2 3 4" xfId="22474" xr:uid="{00000000-0005-0000-0000-000065260000}"/>
    <cellStyle name="Eingabe 2 14 2 2 4" xfId="3144" xr:uid="{00000000-0005-0000-0000-000066260000}"/>
    <cellStyle name="Eingabe 2 14 2 2 4 2" xfId="10146" xr:uid="{00000000-0005-0000-0000-000067260000}"/>
    <cellStyle name="Eingabe 2 14 2 2 4 3" xfId="16676" xr:uid="{00000000-0005-0000-0000-000068260000}"/>
    <cellStyle name="Eingabe 2 14 2 2 4 4" xfId="23161" xr:uid="{00000000-0005-0000-0000-000069260000}"/>
    <cellStyle name="Eingabe 2 14 2 2 5" xfId="3834" xr:uid="{00000000-0005-0000-0000-00006A260000}"/>
    <cellStyle name="Eingabe 2 14 2 2 5 2" xfId="10833" xr:uid="{00000000-0005-0000-0000-00006B260000}"/>
    <cellStyle name="Eingabe 2 14 2 2 5 3" xfId="17363" xr:uid="{00000000-0005-0000-0000-00006C260000}"/>
    <cellStyle name="Eingabe 2 14 2 2 5 4" xfId="23848" xr:uid="{00000000-0005-0000-0000-00006D260000}"/>
    <cellStyle name="Eingabe 2 14 2 2 6" xfId="4524" xr:uid="{00000000-0005-0000-0000-00006E260000}"/>
    <cellStyle name="Eingabe 2 14 2 2 6 2" xfId="11518" xr:uid="{00000000-0005-0000-0000-00006F260000}"/>
    <cellStyle name="Eingabe 2 14 2 2 6 3" xfId="18048" xr:uid="{00000000-0005-0000-0000-000070260000}"/>
    <cellStyle name="Eingabe 2 14 2 2 6 4" xfId="24533" xr:uid="{00000000-0005-0000-0000-000071260000}"/>
    <cellStyle name="Eingabe 2 14 2 2 7" xfId="5177" xr:uid="{00000000-0005-0000-0000-000072260000}"/>
    <cellStyle name="Eingabe 2 14 2 2 7 2" xfId="12101" xr:uid="{00000000-0005-0000-0000-000073260000}"/>
    <cellStyle name="Eingabe 2 14 2 2 7 3" xfId="18631" xr:uid="{00000000-0005-0000-0000-000074260000}"/>
    <cellStyle name="Eingabe 2 14 2 2 7 4" xfId="25116" xr:uid="{00000000-0005-0000-0000-000075260000}"/>
    <cellStyle name="Eingabe 2 14 2 2 8" xfId="5635" xr:uid="{00000000-0005-0000-0000-000076260000}"/>
    <cellStyle name="Eingabe 2 14 2 2 8 2" xfId="12559" xr:uid="{00000000-0005-0000-0000-000077260000}"/>
    <cellStyle name="Eingabe 2 14 2 2 8 3" xfId="19089" xr:uid="{00000000-0005-0000-0000-000078260000}"/>
    <cellStyle name="Eingabe 2 14 2 2 8 4" xfId="25574" xr:uid="{00000000-0005-0000-0000-000079260000}"/>
    <cellStyle name="Eingabe 2 14 2 2 9" xfId="6317" xr:uid="{00000000-0005-0000-0000-00007A260000}"/>
    <cellStyle name="Eingabe 2 14 2 2 9 2" xfId="13213" xr:uid="{00000000-0005-0000-0000-00007B260000}"/>
    <cellStyle name="Eingabe 2 14 2 2 9 3" xfId="19743" xr:uid="{00000000-0005-0000-0000-00007C260000}"/>
    <cellStyle name="Eingabe 2 14 2 2 9 4" xfId="26228" xr:uid="{00000000-0005-0000-0000-00007D260000}"/>
    <cellStyle name="Eingabe 2 14 2 3" xfId="685" xr:uid="{00000000-0005-0000-0000-00007E260000}"/>
    <cellStyle name="Eingabe 2 14 2 3 10" xfId="7697" xr:uid="{00000000-0005-0000-0000-00007F260000}"/>
    <cellStyle name="Eingabe 2 14 2 3 10 2" xfId="14227" xr:uid="{00000000-0005-0000-0000-000080260000}"/>
    <cellStyle name="Eingabe 2 14 2 3 10 3" xfId="20712" xr:uid="{00000000-0005-0000-0000-000081260000}"/>
    <cellStyle name="Eingabe 2 14 2 3 11" xfId="13555" xr:uid="{00000000-0005-0000-0000-000082260000}"/>
    <cellStyle name="Eingabe 2 14 2 3 2" xfId="1563" xr:uid="{00000000-0005-0000-0000-000083260000}"/>
    <cellStyle name="Eingabe 2 14 2 3 2 2" xfId="8568" xr:uid="{00000000-0005-0000-0000-000084260000}"/>
    <cellStyle name="Eingabe 2 14 2 3 2 3" xfId="15098" xr:uid="{00000000-0005-0000-0000-000085260000}"/>
    <cellStyle name="Eingabe 2 14 2 3 2 4" xfId="21583" xr:uid="{00000000-0005-0000-0000-000086260000}"/>
    <cellStyle name="Eingabe 2 14 2 3 3" xfId="2253" xr:uid="{00000000-0005-0000-0000-000087260000}"/>
    <cellStyle name="Eingabe 2 14 2 3 3 2" xfId="9258" xr:uid="{00000000-0005-0000-0000-000088260000}"/>
    <cellStyle name="Eingabe 2 14 2 3 3 3" xfId="15788" xr:uid="{00000000-0005-0000-0000-000089260000}"/>
    <cellStyle name="Eingabe 2 14 2 3 3 4" xfId="22273" xr:uid="{00000000-0005-0000-0000-00008A260000}"/>
    <cellStyle name="Eingabe 2 14 2 3 4" xfId="2943" xr:uid="{00000000-0005-0000-0000-00008B260000}"/>
    <cellStyle name="Eingabe 2 14 2 3 4 2" xfId="9945" xr:uid="{00000000-0005-0000-0000-00008C260000}"/>
    <cellStyle name="Eingabe 2 14 2 3 4 3" xfId="16475" xr:uid="{00000000-0005-0000-0000-00008D260000}"/>
    <cellStyle name="Eingabe 2 14 2 3 4 4" xfId="22960" xr:uid="{00000000-0005-0000-0000-00008E260000}"/>
    <cellStyle name="Eingabe 2 14 2 3 5" xfId="3633" xr:uid="{00000000-0005-0000-0000-00008F260000}"/>
    <cellStyle name="Eingabe 2 14 2 3 5 2" xfId="10632" xr:uid="{00000000-0005-0000-0000-000090260000}"/>
    <cellStyle name="Eingabe 2 14 2 3 5 3" xfId="17162" xr:uid="{00000000-0005-0000-0000-000091260000}"/>
    <cellStyle name="Eingabe 2 14 2 3 5 4" xfId="23647" xr:uid="{00000000-0005-0000-0000-000092260000}"/>
    <cellStyle name="Eingabe 2 14 2 3 6" xfId="4323" xr:uid="{00000000-0005-0000-0000-000093260000}"/>
    <cellStyle name="Eingabe 2 14 2 3 6 2" xfId="11317" xr:uid="{00000000-0005-0000-0000-000094260000}"/>
    <cellStyle name="Eingabe 2 14 2 3 6 3" xfId="17847" xr:uid="{00000000-0005-0000-0000-000095260000}"/>
    <cellStyle name="Eingabe 2 14 2 3 6 4" xfId="24332" xr:uid="{00000000-0005-0000-0000-000096260000}"/>
    <cellStyle name="Eingabe 2 14 2 3 7" xfId="4976" xr:uid="{00000000-0005-0000-0000-000097260000}"/>
    <cellStyle name="Eingabe 2 14 2 3 7 2" xfId="11900" xr:uid="{00000000-0005-0000-0000-000098260000}"/>
    <cellStyle name="Eingabe 2 14 2 3 7 3" xfId="18430" xr:uid="{00000000-0005-0000-0000-000099260000}"/>
    <cellStyle name="Eingabe 2 14 2 3 7 4" xfId="24915" xr:uid="{00000000-0005-0000-0000-00009A260000}"/>
    <cellStyle name="Eingabe 2 14 2 3 8" xfId="5434" xr:uid="{00000000-0005-0000-0000-00009B260000}"/>
    <cellStyle name="Eingabe 2 14 2 3 8 2" xfId="12358" xr:uid="{00000000-0005-0000-0000-00009C260000}"/>
    <cellStyle name="Eingabe 2 14 2 3 8 3" xfId="18888" xr:uid="{00000000-0005-0000-0000-00009D260000}"/>
    <cellStyle name="Eingabe 2 14 2 3 8 4" xfId="25373" xr:uid="{00000000-0005-0000-0000-00009E260000}"/>
    <cellStyle name="Eingabe 2 14 2 3 9" xfId="6116" xr:uid="{00000000-0005-0000-0000-00009F260000}"/>
    <cellStyle name="Eingabe 2 14 2 3 9 2" xfId="13012" xr:uid="{00000000-0005-0000-0000-0000A0260000}"/>
    <cellStyle name="Eingabe 2 14 2 3 9 3" xfId="19542" xr:uid="{00000000-0005-0000-0000-0000A1260000}"/>
    <cellStyle name="Eingabe 2 14 2 3 9 4" xfId="26027" xr:uid="{00000000-0005-0000-0000-0000A2260000}"/>
    <cellStyle name="Eingabe 2 14 2 4" xfId="1328" xr:uid="{00000000-0005-0000-0000-0000A3260000}"/>
    <cellStyle name="Eingabe 2 14 2 4 2" xfId="8333" xr:uid="{00000000-0005-0000-0000-0000A4260000}"/>
    <cellStyle name="Eingabe 2 14 2 4 3" xfId="14863" xr:uid="{00000000-0005-0000-0000-0000A5260000}"/>
    <cellStyle name="Eingabe 2 14 2 4 4" xfId="21348" xr:uid="{00000000-0005-0000-0000-0000A6260000}"/>
    <cellStyle name="Eingabe 2 14 2 5" xfId="2018" xr:uid="{00000000-0005-0000-0000-0000A7260000}"/>
    <cellStyle name="Eingabe 2 14 2 5 2" xfId="9023" xr:uid="{00000000-0005-0000-0000-0000A8260000}"/>
    <cellStyle name="Eingabe 2 14 2 5 3" xfId="15553" xr:uid="{00000000-0005-0000-0000-0000A9260000}"/>
    <cellStyle name="Eingabe 2 14 2 5 4" xfId="22038" xr:uid="{00000000-0005-0000-0000-0000AA260000}"/>
    <cellStyle name="Eingabe 2 14 2 6" xfId="2708" xr:uid="{00000000-0005-0000-0000-0000AB260000}"/>
    <cellStyle name="Eingabe 2 14 2 6 2" xfId="9710" xr:uid="{00000000-0005-0000-0000-0000AC260000}"/>
    <cellStyle name="Eingabe 2 14 2 6 3" xfId="16240" xr:uid="{00000000-0005-0000-0000-0000AD260000}"/>
    <cellStyle name="Eingabe 2 14 2 6 4" xfId="22725" xr:uid="{00000000-0005-0000-0000-0000AE260000}"/>
    <cellStyle name="Eingabe 2 14 2 7" xfId="3398" xr:uid="{00000000-0005-0000-0000-0000AF260000}"/>
    <cellStyle name="Eingabe 2 14 2 7 2" xfId="10397" xr:uid="{00000000-0005-0000-0000-0000B0260000}"/>
    <cellStyle name="Eingabe 2 14 2 7 3" xfId="16927" xr:uid="{00000000-0005-0000-0000-0000B1260000}"/>
    <cellStyle name="Eingabe 2 14 2 7 4" xfId="23412" xr:uid="{00000000-0005-0000-0000-0000B2260000}"/>
    <cellStyle name="Eingabe 2 14 2 8" xfId="4088" xr:uid="{00000000-0005-0000-0000-0000B3260000}"/>
    <cellStyle name="Eingabe 2 14 2 8 2" xfId="11082" xr:uid="{00000000-0005-0000-0000-0000B4260000}"/>
    <cellStyle name="Eingabe 2 14 2 8 3" xfId="17612" xr:uid="{00000000-0005-0000-0000-0000B5260000}"/>
    <cellStyle name="Eingabe 2 14 2 8 4" xfId="24097" xr:uid="{00000000-0005-0000-0000-0000B6260000}"/>
    <cellStyle name="Eingabe 2 14 2 9" xfId="1228" xr:uid="{00000000-0005-0000-0000-0000B7260000}"/>
    <cellStyle name="Eingabe 2 14 2 9 2" xfId="8235" xr:uid="{00000000-0005-0000-0000-0000B8260000}"/>
    <cellStyle name="Eingabe 2 14 2 9 3" xfId="14765" xr:uid="{00000000-0005-0000-0000-0000B9260000}"/>
    <cellStyle name="Eingabe 2 14 2 9 4" xfId="21250" xr:uid="{00000000-0005-0000-0000-0000BA260000}"/>
    <cellStyle name="Eingabe 2 14 3" xfId="538" xr:uid="{00000000-0005-0000-0000-0000BB260000}"/>
    <cellStyle name="Eingabe 2 14 3 10" xfId="5969" xr:uid="{00000000-0005-0000-0000-0000BC260000}"/>
    <cellStyle name="Eingabe 2 14 3 10 2" xfId="12865" xr:uid="{00000000-0005-0000-0000-0000BD260000}"/>
    <cellStyle name="Eingabe 2 14 3 10 3" xfId="19395" xr:uid="{00000000-0005-0000-0000-0000BE260000}"/>
    <cellStyle name="Eingabe 2 14 3 10 4" xfId="25880" xr:uid="{00000000-0005-0000-0000-0000BF260000}"/>
    <cellStyle name="Eingabe 2 14 3 11" xfId="6892" xr:uid="{00000000-0005-0000-0000-0000C0260000}"/>
    <cellStyle name="Eingabe 2 14 3 11 2" xfId="13512" xr:uid="{00000000-0005-0000-0000-0000C1260000}"/>
    <cellStyle name="Eingabe 2 14 3 11 3" xfId="20042" xr:uid="{00000000-0005-0000-0000-0000C2260000}"/>
    <cellStyle name="Eingabe 2 14 3 11 4" xfId="26527" xr:uid="{00000000-0005-0000-0000-0000C3260000}"/>
    <cellStyle name="Eingabe 2 14 3 12" xfId="7550" xr:uid="{00000000-0005-0000-0000-0000C4260000}"/>
    <cellStyle name="Eingabe 2 14 3 12 2" xfId="14080" xr:uid="{00000000-0005-0000-0000-0000C5260000}"/>
    <cellStyle name="Eingabe 2 14 3 12 3" xfId="20565" xr:uid="{00000000-0005-0000-0000-0000C6260000}"/>
    <cellStyle name="Eingabe 2 14 3 13" xfId="6653" xr:uid="{00000000-0005-0000-0000-0000C7260000}"/>
    <cellStyle name="Eingabe 2 14 3 14" xfId="7113" xr:uid="{00000000-0005-0000-0000-0000C8260000}"/>
    <cellStyle name="Eingabe 2 14 3 2" xfId="934" xr:uid="{00000000-0005-0000-0000-0000C9260000}"/>
    <cellStyle name="Eingabe 2 14 3 2 10" xfId="7946" xr:uid="{00000000-0005-0000-0000-0000CA260000}"/>
    <cellStyle name="Eingabe 2 14 3 2 10 2" xfId="14476" xr:uid="{00000000-0005-0000-0000-0000CB260000}"/>
    <cellStyle name="Eingabe 2 14 3 2 10 3" xfId="20961" xr:uid="{00000000-0005-0000-0000-0000CC260000}"/>
    <cellStyle name="Eingabe 2 14 3 2 11" xfId="13804" xr:uid="{00000000-0005-0000-0000-0000CD260000}"/>
    <cellStyle name="Eingabe 2 14 3 2 2" xfId="1812" xr:uid="{00000000-0005-0000-0000-0000CE260000}"/>
    <cellStyle name="Eingabe 2 14 3 2 2 2" xfId="8817" xr:uid="{00000000-0005-0000-0000-0000CF260000}"/>
    <cellStyle name="Eingabe 2 14 3 2 2 3" xfId="15347" xr:uid="{00000000-0005-0000-0000-0000D0260000}"/>
    <cellStyle name="Eingabe 2 14 3 2 2 4" xfId="21832" xr:uid="{00000000-0005-0000-0000-0000D1260000}"/>
    <cellStyle name="Eingabe 2 14 3 2 3" xfId="2502" xr:uid="{00000000-0005-0000-0000-0000D2260000}"/>
    <cellStyle name="Eingabe 2 14 3 2 3 2" xfId="9507" xr:uid="{00000000-0005-0000-0000-0000D3260000}"/>
    <cellStyle name="Eingabe 2 14 3 2 3 3" xfId="16037" xr:uid="{00000000-0005-0000-0000-0000D4260000}"/>
    <cellStyle name="Eingabe 2 14 3 2 3 4" xfId="22522" xr:uid="{00000000-0005-0000-0000-0000D5260000}"/>
    <cellStyle name="Eingabe 2 14 3 2 4" xfId="3192" xr:uid="{00000000-0005-0000-0000-0000D6260000}"/>
    <cellStyle name="Eingabe 2 14 3 2 4 2" xfId="10194" xr:uid="{00000000-0005-0000-0000-0000D7260000}"/>
    <cellStyle name="Eingabe 2 14 3 2 4 3" xfId="16724" xr:uid="{00000000-0005-0000-0000-0000D8260000}"/>
    <cellStyle name="Eingabe 2 14 3 2 4 4" xfId="23209" xr:uid="{00000000-0005-0000-0000-0000D9260000}"/>
    <cellStyle name="Eingabe 2 14 3 2 5" xfId="3882" xr:uid="{00000000-0005-0000-0000-0000DA260000}"/>
    <cellStyle name="Eingabe 2 14 3 2 5 2" xfId="10881" xr:uid="{00000000-0005-0000-0000-0000DB260000}"/>
    <cellStyle name="Eingabe 2 14 3 2 5 3" xfId="17411" xr:uid="{00000000-0005-0000-0000-0000DC260000}"/>
    <cellStyle name="Eingabe 2 14 3 2 5 4" xfId="23896" xr:uid="{00000000-0005-0000-0000-0000DD260000}"/>
    <cellStyle name="Eingabe 2 14 3 2 6" xfId="4572" xr:uid="{00000000-0005-0000-0000-0000DE260000}"/>
    <cellStyle name="Eingabe 2 14 3 2 6 2" xfId="11566" xr:uid="{00000000-0005-0000-0000-0000DF260000}"/>
    <cellStyle name="Eingabe 2 14 3 2 6 3" xfId="18096" xr:uid="{00000000-0005-0000-0000-0000E0260000}"/>
    <cellStyle name="Eingabe 2 14 3 2 6 4" xfId="24581" xr:uid="{00000000-0005-0000-0000-0000E1260000}"/>
    <cellStyle name="Eingabe 2 14 3 2 7" xfId="5225" xr:uid="{00000000-0005-0000-0000-0000E2260000}"/>
    <cellStyle name="Eingabe 2 14 3 2 7 2" xfId="12149" xr:uid="{00000000-0005-0000-0000-0000E3260000}"/>
    <cellStyle name="Eingabe 2 14 3 2 7 3" xfId="18679" xr:uid="{00000000-0005-0000-0000-0000E4260000}"/>
    <cellStyle name="Eingabe 2 14 3 2 7 4" xfId="25164" xr:uid="{00000000-0005-0000-0000-0000E5260000}"/>
    <cellStyle name="Eingabe 2 14 3 2 8" xfId="5683" xr:uid="{00000000-0005-0000-0000-0000E6260000}"/>
    <cellStyle name="Eingabe 2 14 3 2 8 2" xfId="12607" xr:uid="{00000000-0005-0000-0000-0000E7260000}"/>
    <cellStyle name="Eingabe 2 14 3 2 8 3" xfId="19137" xr:uid="{00000000-0005-0000-0000-0000E8260000}"/>
    <cellStyle name="Eingabe 2 14 3 2 8 4" xfId="25622" xr:uid="{00000000-0005-0000-0000-0000E9260000}"/>
    <cellStyle name="Eingabe 2 14 3 2 9" xfId="6365" xr:uid="{00000000-0005-0000-0000-0000EA260000}"/>
    <cellStyle name="Eingabe 2 14 3 2 9 2" xfId="13261" xr:uid="{00000000-0005-0000-0000-0000EB260000}"/>
    <cellStyle name="Eingabe 2 14 3 2 9 3" xfId="19791" xr:uid="{00000000-0005-0000-0000-0000EC260000}"/>
    <cellStyle name="Eingabe 2 14 3 2 9 4" xfId="26276" xr:uid="{00000000-0005-0000-0000-0000ED260000}"/>
    <cellStyle name="Eingabe 2 14 3 3" xfId="768" xr:uid="{00000000-0005-0000-0000-0000EE260000}"/>
    <cellStyle name="Eingabe 2 14 3 3 10" xfId="7780" xr:uid="{00000000-0005-0000-0000-0000EF260000}"/>
    <cellStyle name="Eingabe 2 14 3 3 10 2" xfId="14310" xr:uid="{00000000-0005-0000-0000-0000F0260000}"/>
    <cellStyle name="Eingabe 2 14 3 3 10 3" xfId="20795" xr:uid="{00000000-0005-0000-0000-0000F1260000}"/>
    <cellStyle name="Eingabe 2 14 3 3 11" xfId="13638" xr:uid="{00000000-0005-0000-0000-0000F2260000}"/>
    <cellStyle name="Eingabe 2 14 3 3 2" xfId="1646" xr:uid="{00000000-0005-0000-0000-0000F3260000}"/>
    <cellStyle name="Eingabe 2 14 3 3 2 2" xfId="8651" xr:uid="{00000000-0005-0000-0000-0000F4260000}"/>
    <cellStyle name="Eingabe 2 14 3 3 2 3" xfId="15181" xr:uid="{00000000-0005-0000-0000-0000F5260000}"/>
    <cellStyle name="Eingabe 2 14 3 3 2 4" xfId="21666" xr:uid="{00000000-0005-0000-0000-0000F6260000}"/>
    <cellStyle name="Eingabe 2 14 3 3 3" xfId="2336" xr:uid="{00000000-0005-0000-0000-0000F7260000}"/>
    <cellStyle name="Eingabe 2 14 3 3 3 2" xfId="9341" xr:uid="{00000000-0005-0000-0000-0000F8260000}"/>
    <cellStyle name="Eingabe 2 14 3 3 3 3" xfId="15871" xr:uid="{00000000-0005-0000-0000-0000F9260000}"/>
    <cellStyle name="Eingabe 2 14 3 3 3 4" xfId="22356" xr:uid="{00000000-0005-0000-0000-0000FA260000}"/>
    <cellStyle name="Eingabe 2 14 3 3 4" xfId="3026" xr:uid="{00000000-0005-0000-0000-0000FB260000}"/>
    <cellStyle name="Eingabe 2 14 3 3 4 2" xfId="10028" xr:uid="{00000000-0005-0000-0000-0000FC260000}"/>
    <cellStyle name="Eingabe 2 14 3 3 4 3" xfId="16558" xr:uid="{00000000-0005-0000-0000-0000FD260000}"/>
    <cellStyle name="Eingabe 2 14 3 3 4 4" xfId="23043" xr:uid="{00000000-0005-0000-0000-0000FE260000}"/>
    <cellStyle name="Eingabe 2 14 3 3 5" xfId="3716" xr:uid="{00000000-0005-0000-0000-0000FF260000}"/>
    <cellStyle name="Eingabe 2 14 3 3 5 2" xfId="10715" xr:uid="{00000000-0005-0000-0000-000000270000}"/>
    <cellStyle name="Eingabe 2 14 3 3 5 3" xfId="17245" xr:uid="{00000000-0005-0000-0000-000001270000}"/>
    <cellStyle name="Eingabe 2 14 3 3 5 4" xfId="23730" xr:uid="{00000000-0005-0000-0000-000002270000}"/>
    <cellStyle name="Eingabe 2 14 3 3 6" xfId="4406" xr:uid="{00000000-0005-0000-0000-000003270000}"/>
    <cellStyle name="Eingabe 2 14 3 3 6 2" xfId="11400" xr:uid="{00000000-0005-0000-0000-000004270000}"/>
    <cellStyle name="Eingabe 2 14 3 3 6 3" xfId="17930" xr:uid="{00000000-0005-0000-0000-000005270000}"/>
    <cellStyle name="Eingabe 2 14 3 3 6 4" xfId="24415" xr:uid="{00000000-0005-0000-0000-000006270000}"/>
    <cellStyle name="Eingabe 2 14 3 3 7" xfId="5059" xr:uid="{00000000-0005-0000-0000-000007270000}"/>
    <cellStyle name="Eingabe 2 14 3 3 7 2" xfId="11983" xr:uid="{00000000-0005-0000-0000-000008270000}"/>
    <cellStyle name="Eingabe 2 14 3 3 7 3" xfId="18513" xr:uid="{00000000-0005-0000-0000-000009270000}"/>
    <cellStyle name="Eingabe 2 14 3 3 7 4" xfId="24998" xr:uid="{00000000-0005-0000-0000-00000A270000}"/>
    <cellStyle name="Eingabe 2 14 3 3 8" xfId="5517" xr:uid="{00000000-0005-0000-0000-00000B270000}"/>
    <cellStyle name="Eingabe 2 14 3 3 8 2" xfId="12441" xr:uid="{00000000-0005-0000-0000-00000C270000}"/>
    <cellStyle name="Eingabe 2 14 3 3 8 3" xfId="18971" xr:uid="{00000000-0005-0000-0000-00000D270000}"/>
    <cellStyle name="Eingabe 2 14 3 3 8 4" xfId="25456" xr:uid="{00000000-0005-0000-0000-00000E270000}"/>
    <cellStyle name="Eingabe 2 14 3 3 9" xfId="6199" xr:uid="{00000000-0005-0000-0000-00000F270000}"/>
    <cellStyle name="Eingabe 2 14 3 3 9 2" xfId="13095" xr:uid="{00000000-0005-0000-0000-000010270000}"/>
    <cellStyle name="Eingabe 2 14 3 3 9 3" xfId="19625" xr:uid="{00000000-0005-0000-0000-000011270000}"/>
    <cellStyle name="Eingabe 2 14 3 3 9 4" xfId="26110" xr:uid="{00000000-0005-0000-0000-000012270000}"/>
    <cellStyle name="Eingabe 2 14 3 4" xfId="1416" xr:uid="{00000000-0005-0000-0000-000013270000}"/>
    <cellStyle name="Eingabe 2 14 3 4 2" xfId="8421" xr:uid="{00000000-0005-0000-0000-000014270000}"/>
    <cellStyle name="Eingabe 2 14 3 4 3" xfId="14951" xr:uid="{00000000-0005-0000-0000-000015270000}"/>
    <cellStyle name="Eingabe 2 14 3 4 4" xfId="21436" xr:uid="{00000000-0005-0000-0000-000016270000}"/>
    <cellStyle name="Eingabe 2 14 3 5" xfId="2106" xr:uid="{00000000-0005-0000-0000-000017270000}"/>
    <cellStyle name="Eingabe 2 14 3 5 2" xfId="9111" xr:uid="{00000000-0005-0000-0000-000018270000}"/>
    <cellStyle name="Eingabe 2 14 3 5 3" xfId="15641" xr:uid="{00000000-0005-0000-0000-000019270000}"/>
    <cellStyle name="Eingabe 2 14 3 5 4" xfId="22126" xr:uid="{00000000-0005-0000-0000-00001A270000}"/>
    <cellStyle name="Eingabe 2 14 3 6" xfId="2796" xr:uid="{00000000-0005-0000-0000-00001B270000}"/>
    <cellStyle name="Eingabe 2 14 3 6 2" xfId="9798" xr:uid="{00000000-0005-0000-0000-00001C270000}"/>
    <cellStyle name="Eingabe 2 14 3 6 3" xfId="16328" xr:uid="{00000000-0005-0000-0000-00001D270000}"/>
    <cellStyle name="Eingabe 2 14 3 6 4" xfId="22813" xr:uid="{00000000-0005-0000-0000-00001E270000}"/>
    <cellStyle name="Eingabe 2 14 3 7" xfId="3486" xr:uid="{00000000-0005-0000-0000-00001F270000}"/>
    <cellStyle name="Eingabe 2 14 3 7 2" xfId="10485" xr:uid="{00000000-0005-0000-0000-000020270000}"/>
    <cellStyle name="Eingabe 2 14 3 7 3" xfId="17015" xr:uid="{00000000-0005-0000-0000-000021270000}"/>
    <cellStyle name="Eingabe 2 14 3 7 4" xfId="23500" xr:uid="{00000000-0005-0000-0000-000022270000}"/>
    <cellStyle name="Eingabe 2 14 3 8" xfId="4176" xr:uid="{00000000-0005-0000-0000-000023270000}"/>
    <cellStyle name="Eingabe 2 14 3 8 2" xfId="11170" xr:uid="{00000000-0005-0000-0000-000024270000}"/>
    <cellStyle name="Eingabe 2 14 3 8 3" xfId="17700" xr:uid="{00000000-0005-0000-0000-000025270000}"/>
    <cellStyle name="Eingabe 2 14 3 8 4" xfId="24185" xr:uid="{00000000-0005-0000-0000-000026270000}"/>
    <cellStyle name="Eingabe 2 14 3 9" xfId="5287" xr:uid="{00000000-0005-0000-0000-000027270000}"/>
    <cellStyle name="Eingabe 2 14 3 9 2" xfId="12211" xr:uid="{00000000-0005-0000-0000-000028270000}"/>
    <cellStyle name="Eingabe 2 14 3 9 3" xfId="18741" xr:uid="{00000000-0005-0000-0000-000029270000}"/>
    <cellStyle name="Eingabe 2 14 3 9 4" xfId="25226" xr:uid="{00000000-0005-0000-0000-00002A270000}"/>
    <cellStyle name="Eingabe 2 14 4" xfId="1178" xr:uid="{00000000-0005-0000-0000-00002B270000}"/>
    <cellStyle name="Eingabe 2 14 4 2" xfId="8185" xr:uid="{00000000-0005-0000-0000-00002C270000}"/>
    <cellStyle name="Eingabe 2 14 4 3" xfId="14715" xr:uid="{00000000-0005-0000-0000-00002D270000}"/>
    <cellStyle name="Eingabe 2 14 4 4" xfId="21200" xr:uid="{00000000-0005-0000-0000-00002E270000}"/>
    <cellStyle name="Eingabe 2 14 5" xfId="1868" xr:uid="{00000000-0005-0000-0000-00002F270000}"/>
    <cellStyle name="Eingabe 2 14 5 2" xfId="8873" xr:uid="{00000000-0005-0000-0000-000030270000}"/>
    <cellStyle name="Eingabe 2 14 5 3" xfId="15403" xr:uid="{00000000-0005-0000-0000-000031270000}"/>
    <cellStyle name="Eingabe 2 14 5 4" xfId="21888" xr:uid="{00000000-0005-0000-0000-000032270000}"/>
    <cellStyle name="Eingabe 2 14 6" xfId="2556" xr:uid="{00000000-0005-0000-0000-000033270000}"/>
    <cellStyle name="Eingabe 2 14 6 2" xfId="9561" xr:uid="{00000000-0005-0000-0000-000034270000}"/>
    <cellStyle name="Eingabe 2 14 6 3" xfId="16091" xr:uid="{00000000-0005-0000-0000-000035270000}"/>
    <cellStyle name="Eingabe 2 14 6 4" xfId="22576" xr:uid="{00000000-0005-0000-0000-000036270000}"/>
    <cellStyle name="Eingabe 2 14 7" xfId="3246" xr:uid="{00000000-0005-0000-0000-000037270000}"/>
    <cellStyle name="Eingabe 2 14 7 2" xfId="10248" xr:uid="{00000000-0005-0000-0000-000038270000}"/>
    <cellStyle name="Eingabe 2 14 7 3" xfId="16778" xr:uid="{00000000-0005-0000-0000-000039270000}"/>
    <cellStyle name="Eingabe 2 14 7 4" xfId="23263" xr:uid="{00000000-0005-0000-0000-00003A270000}"/>
    <cellStyle name="Eingabe 2 14 8" xfId="3938" xr:uid="{00000000-0005-0000-0000-00003B270000}"/>
    <cellStyle name="Eingabe 2 14 8 2" xfId="10937" xr:uid="{00000000-0005-0000-0000-00003C270000}"/>
    <cellStyle name="Eingabe 2 14 8 3" xfId="17467" xr:uid="{00000000-0005-0000-0000-00003D270000}"/>
    <cellStyle name="Eingabe 2 14 8 4" xfId="23952" xr:uid="{00000000-0005-0000-0000-00003E270000}"/>
    <cellStyle name="Eingabe 2 14 9" xfId="4626" xr:uid="{00000000-0005-0000-0000-00003F270000}"/>
    <cellStyle name="Eingabe 2 14 9 2" xfId="11620" xr:uid="{00000000-0005-0000-0000-000040270000}"/>
    <cellStyle name="Eingabe 2 14 9 3" xfId="18150" xr:uid="{00000000-0005-0000-0000-000041270000}"/>
    <cellStyle name="Eingabe 2 14 9 4" xfId="24635" xr:uid="{00000000-0005-0000-0000-000042270000}"/>
    <cellStyle name="Eingabe 2 15" xfId="328" xr:uid="{00000000-0005-0000-0000-000043270000}"/>
    <cellStyle name="Eingabe 2 15 10" xfId="4781" xr:uid="{00000000-0005-0000-0000-000044270000}"/>
    <cellStyle name="Eingabe 2 15 10 2" xfId="11745" xr:uid="{00000000-0005-0000-0000-000045270000}"/>
    <cellStyle name="Eingabe 2 15 10 3" xfId="18275" xr:uid="{00000000-0005-0000-0000-000046270000}"/>
    <cellStyle name="Eingabe 2 15 10 4" xfId="24760" xr:uid="{00000000-0005-0000-0000-000047270000}"/>
    <cellStyle name="Eingabe 2 15 11" xfId="5761" xr:uid="{00000000-0005-0000-0000-000048270000}"/>
    <cellStyle name="Eingabe 2 15 11 2" xfId="12685" xr:uid="{00000000-0005-0000-0000-000049270000}"/>
    <cellStyle name="Eingabe 2 15 11 3" xfId="19215" xr:uid="{00000000-0005-0000-0000-00004A270000}"/>
    <cellStyle name="Eingabe 2 15 11 4" xfId="25700" xr:uid="{00000000-0005-0000-0000-00004B270000}"/>
    <cellStyle name="Eingabe 2 15 12" xfId="7380" xr:uid="{00000000-0005-0000-0000-00004C270000}"/>
    <cellStyle name="Eingabe 2 15 12 2" xfId="13910" xr:uid="{00000000-0005-0000-0000-00004D270000}"/>
    <cellStyle name="Eingabe 2 15 12 3" xfId="20397" xr:uid="{00000000-0005-0000-0000-00004E270000}"/>
    <cellStyle name="Eingabe 2 15 13" xfId="7075" xr:uid="{00000000-0005-0000-0000-00004F270000}"/>
    <cellStyle name="Eingabe 2 15 2" xfId="449" xr:uid="{00000000-0005-0000-0000-000050270000}"/>
    <cellStyle name="Eingabe 2 15 2 10" xfId="5880" xr:uid="{00000000-0005-0000-0000-000051270000}"/>
    <cellStyle name="Eingabe 2 15 2 10 2" xfId="12776" xr:uid="{00000000-0005-0000-0000-000052270000}"/>
    <cellStyle name="Eingabe 2 15 2 10 3" xfId="19306" xr:uid="{00000000-0005-0000-0000-000053270000}"/>
    <cellStyle name="Eingabe 2 15 2 10 4" xfId="25791" xr:uid="{00000000-0005-0000-0000-000054270000}"/>
    <cellStyle name="Eingabe 2 15 2 11" xfId="6794" xr:uid="{00000000-0005-0000-0000-000055270000}"/>
    <cellStyle name="Eingabe 2 15 2 11 2" xfId="13470" xr:uid="{00000000-0005-0000-0000-000056270000}"/>
    <cellStyle name="Eingabe 2 15 2 11 3" xfId="20000" xr:uid="{00000000-0005-0000-0000-000057270000}"/>
    <cellStyle name="Eingabe 2 15 2 11 4" xfId="26485" xr:uid="{00000000-0005-0000-0000-000058270000}"/>
    <cellStyle name="Eingabe 2 15 2 12" xfId="7461" xr:uid="{00000000-0005-0000-0000-000059270000}"/>
    <cellStyle name="Eingabe 2 15 2 12 2" xfId="13991" xr:uid="{00000000-0005-0000-0000-00005A270000}"/>
    <cellStyle name="Eingabe 2 15 2 12 3" xfId="20476" xr:uid="{00000000-0005-0000-0000-00005B270000}"/>
    <cellStyle name="Eingabe 2 15 2 13" xfId="6444" xr:uid="{00000000-0005-0000-0000-00005C270000}"/>
    <cellStyle name="Eingabe 2 15 2 14" xfId="7280" xr:uid="{00000000-0005-0000-0000-00005D270000}"/>
    <cellStyle name="Eingabe 2 15 2 2" xfId="885" xr:uid="{00000000-0005-0000-0000-00005E270000}"/>
    <cellStyle name="Eingabe 2 15 2 2 10" xfId="7897" xr:uid="{00000000-0005-0000-0000-00005F270000}"/>
    <cellStyle name="Eingabe 2 15 2 2 10 2" xfId="14427" xr:uid="{00000000-0005-0000-0000-000060270000}"/>
    <cellStyle name="Eingabe 2 15 2 2 10 3" xfId="20912" xr:uid="{00000000-0005-0000-0000-000061270000}"/>
    <cellStyle name="Eingabe 2 15 2 2 11" xfId="13755" xr:uid="{00000000-0005-0000-0000-000062270000}"/>
    <cellStyle name="Eingabe 2 15 2 2 2" xfId="1763" xr:uid="{00000000-0005-0000-0000-000063270000}"/>
    <cellStyle name="Eingabe 2 15 2 2 2 2" xfId="8768" xr:uid="{00000000-0005-0000-0000-000064270000}"/>
    <cellStyle name="Eingabe 2 15 2 2 2 3" xfId="15298" xr:uid="{00000000-0005-0000-0000-000065270000}"/>
    <cellStyle name="Eingabe 2 15 2 2 2 4" xfId="21783" xr:uid="{00000000-0005-0000-0000-000066270000}"/>
    <cellStyle name="Eingabe 2 15 2 2 3" xfId="2453" xr:uid="{00000000-0005-0000-0000-000067270000}"/>
    <cellStyle name="Eingabe 2 15 2 2 3 2" xfId="9458" xr:uid="{00000000-0005-0000-0000-000068270000}"/>
    <cellStyle name="Eingabe 2 15 2 2 3 3" xfId="15988" xr:uid="{00000000-0005-0000-0000-000069270000}"/>
    <cellStyle name="Eingabe 2 15 2 2 3 4" xfId="22473" xr:uid="{00000000-0005-0000-0000-00006A270000}"/>
    <cellStyle name="Eingabe 2 15 2 2 4" xfId="3143" xr:uid="{00000000-0005-0000-0000-00006B270000}"/>
    <cellStyle name="Eingabe 2 15 2 2 4 2" xfId="10145" xr:uid="{00000000-0005-0000-0000-00006C270000}"/>
    <cellStyle name="Eingabe 2 15 2 2 4 3" xfId="16675" xr:uid="{00000000-0005-0000-0000-00006D270000}"/>
    <cellStyle name="Eingabe 2 15 2 2 4 4" xfId="23160" xr:uid="{00000000-0005-0000-0000-00006E270000}"/>
    <cellStyle name="Eingabe 2 15 2 2 5" xfId="3833" xr:uid="{00000000-0005-0000-0000-00006F270000}"/>
    <cellStyle name="Eingabe 2 15 2 2 5 2" xfId="10832" xr:uid="{00000000-0005-0000-0000-000070270000}"/>
    <cellStyle name="Eingabe 2 15 2 2 5 3" xfId="17362" xr:uid="{00000000-0005-0000-0000-000071270000}"/>
    <cellStyle name="Eingabe 2 15 2 2 5 4" xfId="23847" xr:uid="{00000000-0005-0000-0000-000072270000}"/>
    <cellStyle name="Eingabe 2 15 2 2 6" xfId="4523" xr:uid="{00000000-0005-0000-0000-000073270000}"/>
    <cellStyle name="Eingabe 2 15 2 2 6 2" xfId="11517" xr:uid="{00000000-0005-0000-0000-000074270000}"/>
    <cellStyle name="Eingabe 2 15 2 2 6 3" xfId="18047" xr:uid="{00000000-0005-0000-0000-000075270000}"/>
    <cellStyle name="Eingabe 2 15 2 2 6 4" xfId="24532" xr:uid="{00000000-0005-0000-0000-000076270000}"/>
    <cellStyle name="Eingabe 2 15 2 2 7" xfId="5176" xr:uid="{00000000-0005-0000-0000-000077270000}"/>
    <cellStyle name="Eingabe 2 15 2 2 7 2" xfId="12100" xr:uid="{00000000-0005-0000-0000-000078270000}"/>
    <cellStyle name="Eingabe 2 15 2 2 7 3" xfId="18630" xr:uid="{00000000-0005-0000-0000-000079270000}"/>
    <cellStyle name="Eingabe 2 15 2 2 7 4" xfId="25115" xr:uid="{00000000-0005-0000-0000-00007A270000}"/>
    <cellStyle name="Eingabe 2 15 2 2 8" xfId="5634" xr:uid="{00000000-0005-0000-0000-00007B270000}"/>
    <cellStyle name="Eingabe 2 15 2 2 8 2" xfId="12558" xr:uid="{00000000-0005-0000-0000-00007C270000}"/>
    <cellStyle name="Eingabe 2 15 2 2 8 3" xfId="19088" xr:uid="{00000000-0005-0000-0000-00007D270000}"/>
    <cellStyle name="Eingabe 2 15 2 2 8 4" xfId="25573" xr:uid="{00000000-0005-0000-0000-00007E270000}"/>
    <cellStyle name="Eingabe 2 15 2 2 9" xfId="6316" xr:uid="{00000000-0005-0000-0000-00007F270000}"/>
    <cellStyle name="Eingabe 2 15 2 2 9 2" xfId="13212" xr:uid="{00000000-0005-0000-0000-000080270000}"/>
    <cellStyle name="Eingabe 2 15 2 2 9 3" xfId="19742" xr:uid="{00000000-0005-0000-0000-000081270000}"/>
    <cellStyle name="Eingabe 2 15 2 2 9 4" xfId="26227" xr:uid="{00000000-0005-0000-0000-000082270000}"/>
    <cellStyle name="Eingabe 2 15 2 3" xfId="684" xr:uid="{00000000-0005-0000-0000-000083270000}"/>
    <cellStyle name="Eingabe 2 15 2 3 10" xfId="7696" xr:uid="{00000000-0005-0000-0000-000084270000}"/>
    <cellStyle name="Eingabe 2 15 2 3 10 2" xfId="14226" xr:uid="{00000000-0005-0000-0000-000085270000}"/>
    <cellStyle name="Eingabe 2 15 2 3 10 3" xfId="20711" xr:uid="{00000000-0005-0000-0000-000086270000}"/>
    <cellStyle name="Eingabe 2 15 2 3 11" xfId="6841" xr:uid="{00000000-0005-0000-0000-000087270000}"/>
    <cellStyle name="Eingabe 2 15 2 3 2" xfId="1562" xr:uid="{00000000-0005-0000-0000-000088270000}"/>
    <cellStyle name="Eingabe 2 15 2 3 2 2" xfId="8567" xr:uid="{00000000-0005-0000-0000-000089270000}"/>
    <cellStyle name="Eingabe 2 15 2 3 2 3" xfId="15097" xr:uid="{00000000-0005-0000-0000-00008A270000}"/>
    <cellStyle name="Eingabe 2 15 2 3 2 4" xfId="21582" xr:uid="{00000000-0005-0000-0000-00008B270000}"/>
    <cellStyle name="Eingabe 2 15 2 3 3" xfId="2252" xr:uid="{00000000-0005-0000-0000-00008C270000}"/>
    <cellStyle name="Eingabe 2 15 2 3 3 2" xfId="9257" xr:uid="{00000000-0005-0000-0000-00008D270000}"/>
    <cellStyle name="Eingabe 2 15 2 3 3 3" xfId="15787" xr:uid="{00000000-0005-0000-0000-00008E270000}"/>
    <cellStyle name="Eingabe 2 15 2 3 3 4" xfId="22272" xr:uid="{00000000-0005-0000-0000-00008F270000}"/>
    <cellStyle name="Eingabe 2 15 2 3 4" xfId="2942" xr:uid="{00000000-0005-0000-0000-000090270000}"/>
    <cellStyle name="Eingabe 2 15 2 3 4 2" xfId="9944" xr:uid="{00000000-0005-0000-0000-000091270000}"/>
    <cellStyle name="Eingabe 2 15 2 3 4 3" xfId="16474" xr:uid="{00000000-0005-0000-0000-000092270000}"/>
    <cellStyle name="Eingabe 2 15 2 3 4 4" xfId="22959" xr:uid="{00000000-0005-0000-0000-000093270000}"/>
    <cellStyle name="Eingabe 2 15 2 3 5" xfId="3632" xr:uid="{00000000-0005-0000-0000-000094270000}"/>
    <cellStyle name="Eingabe 2 15 2 3 5 2" xfId="10631" xr:uid="{00000000-0005-0000-0000-000095270000}"/>
    <cellStyle name="Eingabe 2 15 2 3 5 3" xfId="17161" xr:uid="{00000000-0005-0000-0000-000096270000}"/>
    <cellStyle name="Eingabe 2 15 2 3 5 4" xfId="23646" xr:uid="{00000000-0005-0000-0000-000097270000}"/>
    <cellStyle name="Eingabe 2 15 2 3 6" xfId="4322" xr:uid="{00000000-0005-0000-0000-000098270000}"/>
    <cellStyle name="Eingabe 2 15 2 3 6 2" xfId="11316" xr:uid="{00000000-0005-0000-0000-000099270000}"/>
    <cellStyle name="Eingabe 2 15 2 3 6 3" xfId="17846" xr:uid="{00000000-0005-0000-0000-00009A270000}"/>
    <cellStyle name="Eingabe 2 15 2 3 6 4" xfId="24331" xr:uid="{00000000-0005-0000-0000-00009B270000}"/>
    <cellStyle name="Eingabe 2 15 2 3 7" xfId="4975" xr:uid="{00000000-0005-0000-0000-00009C270000}"/>
    <cellStyle name="Eingabe 2 15 2 3 7 2" xfId="11899" xr:uid="{00000000-0005-0000-0000-00009D270000}"/>
    <cellStyle name="Eingabe 2 15 2 3 7 3" xfId="18429" xr:uid="{00000000-0005-0000-0000-00009E270000}"/>
    <cellStyle name="Eingabe 2 15 2 3 7 4" xfId="24914" xr:uid="{00000000-0005-0000-0000-00009F270000}"/>
    <cellStyle name="Eingabe 2 15 2 3 8" xfId="5433" xr:uid="{00000000-0005-0000-0000-0000A0270000}"/>
    <cellStyle name="Eingabe 2 15 2 3 8 2" xfId="12357" xr:uid="{00000000-0005-0000-0000-0000A1270000}"/>
    <cellStyle name="Eingabe 2 15 2 3 8 3" xfId="18887" xr:uid="{00000000-0005-0000-0000-0000A2270000}"/>
    <cellStyle name="Eingabe 2 15 2 3 8 4" xfId="25372" xr:uid="{00000000-0005-0000-0000-0000A3270000}"/>
    <cellStyle name="Eingabe 2 15 2 3 9" xfId="6115" xr:uid="{00000000-0005-0000-0000-0000A4270000}"/>
    <cellStyle name="Eingabe 2 15 2 3 9 2" xfId="13011" xr:uid="{00000000-0005-0000-0000-0000A5270000}"/>
    <cellStyle name="Eingabe 2 15 2 3 9 3" xfId="19541" xr:uid="{00000000-0005-0000-0000-0000A6270000}"/>
    <cellStyle name="Eingabe 2 15 2 3 9 4" xfId="26026" xr:uid="{00000000-0005-0000-0000-0000A7270000}"/>
    <cellStyle name="Eingabe 2 15 2 4" xfId="1327" xr:uid="{00000000-0005-0000-0000-0000A8270000}"/>
    <cellStyle name="Eingabe 2 15 2 4 2" xfId="8332" xr:uid="{00000000-0005-0000-0000-0000A9270000}"/>
    <cellStyle name="Eingabe 2 15 2 4 3" xfId="14862" xr:uid="{00000000-0005-0000-0000-0000AA270000}"/>
    <cellStyle name="Eingabe 2 15 2 4 4" xfId="21347" xr:uid="{00000000-0005-0000-0000-0000AB270000}"/>
    <cellStyle name="Eingabe 2 15 2 5" xfId="2017" xr:uid="{00000000-0005-0000-0000-0000AC270000}"/>
    <cellStyle name="Eingabe 2 15 2 5 2" xfId="9022" xr:uid="{00000000-0005-0000-0000-0000AD270000}"/>
    <cellStyle name="Eingabe 2 15 2 5 3" xfId="15552" xr:uid="{00000000-0005-0000-0000-0000AE270000}"/>
    <cellStyle name="Eingabe 2 15 2 5 4" xfId="22037" xr:uid="{00000000-0005-0000-0000-0000AF270000}"/>
    <cellStyle name="Eingabe 2 15 2 6" xfId="2707" xr:uid="{00000000-0005-0000-0000-0000B0270000}"/>
    <cellStyle name="Eingabe 2 15 2 6 2" xfId="9709" xr:uid="{00000000-0005-0000-0000-0000B1270000}"/>
    <cellStyle name="Eingabe 2 15 2 6 3" xfId="16239" xr:uid="{00000000-0005-0000-0000-0000B2270000}"/>
    <cellStyle name="Eingabe 2 15 2 6 4" xfId="22724" xr:uid="{00000000-0005-0000-0000-0000B3270000}"/>
    <cellStyle name="Eingabe 2 15 2 7" xfId="3397" xr:uid="{00000000-0005-0000-0000-0000B4270000}"/>
    <cellStyle name="Eingabe 2 15 2 7 2" xfId="10396" xr:uid="{00000000-0005-0000-0000-0000B5270000}"/>
    <cellStyle name="Eingabe 2 15 2 7 3" xfId="16926" xr:uid="{00000000-0005-0000-0000-0000B6270000}"/>
    <cellStyle name="Eingabe 2 15 2 7 4" xfId="23411" xr:uid="{00000000-0005-0000-0000-0000B7270000}"/>
    <cellStyle name="Eingabe 2 15 2 8" xfId="4087" xr:uid="{00000000-0005-0000-0000-0000B8270000}"/>
    <cellStyle name="Eingabe 2 15 2 8 2" xfId="11081" xr:uid="{00000000-0005-0000-0000-0000B9270000}"/>
    <cellStyle name="Eingabe 2 15 2 8 3" xfId="17611" xr:uid="{00000000-0005-0000-0000-0000BA270000}"/>
    <cellStyle name="Eingabe 2 15 2 8 4" xfId="24096" xr:uid="{00000000-0005-0000-0000-0000BB270000}"/>
    <cellStyle name="Eingabe 2 15 2 9" xfId="3974" xr:uid="{00000000-0005-0000-0000-0000BC270000}"/>
    <cellStyle name="Eingabe 2 15 2 9 2" xfId="10972" xr:uid="{00000000-0005-0000-0000-0000BD270000}"/>
    <cellStyle name="Eingabe 2 15 2 9 3" xfId="17502" xr:uid="{00000000-0005-0000-0000-0000BE270000}"/>
    <cellStyle name="Eingabe 2 15 2 9 4" xfId="23987" xr:uid="{00000000-0005-0000-0000-0000BF270000}"/>
    <cellStyle name="Eingabe 2 15 3" xfId="539" xr:uid="{00000000-0005-0000-0000-0000C0270000}"/>
    <cellStyle name="Eingabe 2 15 3 10" xfId="5970" xr:uid="{00000000-0005-0000-0000-0000C1270000}"/>
    <cellStyle name="Eingabe 2 15 3 10 2" xfId="12866" xr:uid="{00000000-0005-0000-0000-0000C2270000}"/>
    <cellStyle name="Eingabe 2 15 3 10 3" xfId="19396" xr:uid="{00000000-0005-0000-0000-0000C3270000}"/>
    <cellStyle name="Eingabe 2 15 3 10 4" xfId="25881" xr:uid="{00000000-0005-0000-0000-0000C4270000}"/>
    <cellStyle name="Eingabe 2 15 3 11" xfId="6532" xr:uid="{00000000-0005-0000-0000-0000C5270000}"/>
    <cellStyle name="Eingabe 2 15 3 11 2" xfId="13346" xr:uid="{00000000-0005-0000-0000-0000C6270000}"/>
    <cellStyle name="Eingabe 2 15 3 11 3" xfId="19876" xr:uid="{00000000-0005-0000-0000-0000C7270000}"/>
    <cellStyle name="Eingabe 2 15 3 11 4" xfId="26361" xr:uid="{00000000-0005-0000-0000-0000C8270000}"/>
    <cellStyle name="Eingabe 2 15 3 12" xfId="7551" xr:uid="{00000000-0005-0000-0000-0000C9270000}"/>
    <cellStyle name="Eingabe 2 15 3 12 2" xfId="14081" xr:uid="{00000000-0005-0000-0000-0000CA270000}"/>
    <cellStyle name="Eingabe 2 15 3 12 3" xfId="20566" xr:uid="{00000000-0005-0000-0000-0000CB270000}"/>
    <cellStyle name="Eingabe 2 15 3 13" xfId="6423" xr:uid="{00000000-0005-0000-0000-0000CC270000}"/>
    <cellStyle name="Eingabe 2 15 3 14" xfId="5795" xr:uid="{00000000-0005-0000-0000-0000CD270000}"/>
    <cellStyle name="Eingabe 2 15 3 2" xfId="935" xr:uid="{00000000-0005-0000-0000-0000CE270000}"/>
    <cellStyle name="Eingabe 2 15 3 2 10" xfId="7947" xr:uid="{00000000-0005-0000-0000-0000CF270000}"/>
    <cellStyle name="Eingabe 2 15 3 2 10 2" xfId="14477" xr:uid="{00000000-0005-0000-0000-0000D0270000}"/>
    <cellStyle name="Eingabe 2 15 3 2 10 3" xfId="20962" xr:uid="{00000000-0005-0000-0000-0000D1270000}"/>
    <cellStyle name="Eingabe 2 15 3 2 11" xfId="13805" xr:uid="{00000000-0005-0000-0000-0000D2270000}"/>
    <cellStyle name="Eingabe 2 15 3 2 2" xfId="1813" xr:uid="{00000000-0005-0000-0000-0000D3270000}"/>
    <cellStyle name="Eingabe 2 15 3 2 2 2" xfId="8818" xr:uid="{00000000-0005-0000-0000-0000D4270000}"/>
    <cellStyle name="Eingabe 2 15 3 2 2 3" xfId="15348" xr:uid="{00000000-0005-0000-0000-0000D5270000}"/>
    <cellStyle name="Eingabe 2 15 3 2 2 4" xfId="21833" xr:uid="{00000000-0005-0000-0000-0000D6270000}"/>
    <cellStyle name="Eingabe 2 15 3 2 3" xfId="2503" xr:uid="{00000000-0005-0000-0000-0000D7270000}"/>
    <cellStyle name="Eingabe 2 15 3 2 3 2" xfId="9508" xr:uid="{00000000-0005-0000-0000-0000D8270000}"/>
    <cellStyle name="Eingabe 2 15 3 2 3 3" xfId="16038" xr:uid="{00000000-0005-0000-0000-0000D9270000}"/>
    <cellStyle name="Eingabe 2 15 3 2 3 4" xfId="22523" xr:uid="{00000000-0005-0000-0000-0000DA270000}"/>
    <cellStyle name="Eingabe 2 15 3 2 4" xfId="3193" xr:uid="{00000000-0005-0000-0000-0000DB270000}"/>
    <cellStyle name="Eingabe 2 15 3 2 4 2" xfId="10195" xr:uid="{00000000-0005-0000-0000-0000DC270000}"/>
    <cellStyle name="Eingabe 2 15 3 2 4 3" xfId="16725" xr:uid="{00000000-0005-0000-0000-0000DD270000}"/>
    <cellStyle name="Eingabe 2 15 3 2 4 4" xfId="23210" xr:uid="{00000000-0005-0000-0000-0000DE270000}"/>
    <cellStyle name="Eingabe 2 15 3 2 5" xfId="3883" xr:uid="{00000000-0005-0000-0000-0000DF270000}"/>
    <cellStyle name="Eingabe 2 15 3 2 5 2" xfId="10882" xr:uid="{00000000-0005-0000-0000-0000E0270000}"/>
    <cellStyle name="Eingabe 2 15 3 2 5 3" xfId="17412" xr:uid="{00000000-0005-0000-0000-0000E1270000}"/>
    <cellStyle name="Eingabe 2 15 3 2 5 4" xfId="23897" xr:uid="{00000000-0005-0000-0000-0000E2270000}"/>
    <cellStyle name="Eingabe 2 15 3 2 6" xfId="4573" xr:uid="{00000000-0005-0000-0000-0000E3270000}"/>
    <cellStyle name="Eingabe 2 15 3 2 6 2" xfId="11567" xr:uid="{00000000-0005-0000-0000-0000E4270000}"/>
    <cellStyle name="Eingabe 2 15 3 2 6 3" xfId="18097" xr:uid="{00000000-0005-0000-0000-0000E5270000}"/>
    <cellStyle name="Eingabe 2 15 3 2 6 4" xfId="24582" xr:uid="{00000000-0005-0000-0000-0000E6270000}"/>
    <cellStyle name="Eingabe 2 15 3 2 7" xfId="5226" xr:uid="{00000000-0005-0000-0000-0000E7270000}"/>
    <cellStyle name="Eingabe 2 15 3 2 7 2" xfId="12150" xr:uid="{00000000-0005-0000-0000-0000E8270000}"/>
    <cellStyle name="Eingabe 2 15 3 2 7 3" xfId="18680" xr:uid="{00000000-0005-0000-0000-0000E9270000}"/>
    <cellStyle name="Eingabe 2 15 3 2 7 4" xfId="25165" xr:uid="{00000000-0005-0000-0000-0000EA270000}"/>
    <cellStyle name="Eingabe 2 15 3 2 8" xfId="5684" xr:uid="{00000000-0005-0000-0000-0000EB270000}"/>
    <cellStyle name="Eingabe 2 15 3 2 8 2" xfId="12608" xr:uid="{00000000-0005-0000-0000-0000EC270000}"/>
    <cellStyle name="Eingabe 2 15 3 2 8 3" xfId="19138" xr:uid="{00000000-0005-0000-0000-0000ED270000}"/>
    <cellStyle name="Eingabe 2 15 3 2 8 4" xfId="25623" xr:uid="{00000000-0005-0000-0000-0000EE270000}"/>
    <cellStyle name="Eingabe 2 15 3 2 9" xfId="6366" xr:uid="{00000000-0005-0000-0000-0000EF270000}"/>
    <cellStyle name="Eingabe 2 15 3 2 9 2" xfId="13262" xr:uid="{00000000-0005-0000-0000-0000F0270000}"/>
    <cellStyle name="Eingabe 2 15 3 2 9 3" xfId="19792" xr:uid="{00000000-0005-0000-0000-0000F1270000}"/>
    <cellStyle name="Eingabe 2 15 3 2 9 4" xfId="26277" xr:uid="{00000000-0005-0000-0000-0000F2270000}"/>
    <cellStyle name="Eingabe 2 15 3 3" xfId="769" xr:uid="{00000000-0005-0000-0000-0000F3270000}"/>
    <cellStyle name="Eingabe 2 15 3 3 10" xfId="7781" xr:uid="{00000000-0005-0000-0000-0000F4270000}"/>
    <cellStyle name="Eingabe 2 15 3 3 10 2" xfId="14311" xr:uid="{00000000-0005-0000-0000-0000F5270000}"/>
    <cellStyle name="Eingabe 2 15 3 3 10 3" xfId="20796" xr:uid="{00000000-0005-0000-0000-0000F6270000}"/>
    <cellStyle name="Eingabe 2 15 3 3 11" xfId="13639" xr:uid="{00000000-0005-0000-0000-0000F7270000}"/>
    <cellStyle name="Eingabe 2 15 3 3 2" xfId="1647" xr:uid="{00000000-0005-0000-0000-0000F8270000}"/>
    <cellStyle name="Eingabe 2 15 3 3 2 2" xfId="8652" xr:uid="{00000000-0005-0000-0000-0000F9270000}"/>
    <cellStyle name="Eingabe 2 15 3 3 2 3" xfId="15182" xr:uid="{00000000-0005-0000-0000-0000FA270000}"/>
    <cellStyle name="Eingabe 2 15 3 3 2 4" xfId="21667" xr:uid="{00000000-0005-0000-0000-0000FB270000}"/>
    <cellStyle name="Eingabe 2 15 3 3 3" xfId="2337" xr:uid="{00000000-0005-0000-0000-0000FC270000}"/>
    <cellStyle name="Eingabe 2 15 3 3 3 2" xfId="9342" xr:uid="{00000000-0005-0000-0000-0000FD270000}"/>
    <cellStyle name="Eingabe 2 15 3 3 3 3" xfId="15872" xr:uid="{00000000-0005-0000-0000-0000FE270000}"/>
    <cellStyle name="Eingabe 2 15 3 3 3 4" xfId="22357" xr:uid="{00000000-0005-0000-0000-0000FF270000}"/>
    <cellStyle name="Eingabe 2 15 3 3 4" xfId="3027" xr:uid="{00000000-0005-0000-0000-000000280000}"/>
    <cellStyle name="Eingabe 2 15 3 3 4 2" xfId="10029" xr:uid="{00000000-0005-0000-0000-000001280000}"/>
    <cellStyle name="Eingabe 2 15 3 3 4 3" xfId="16559" xr:uid="{00000000-0005-0000-0000-000002280000}"/>
    <cellStyle name="Eingabe 2 15 3 3 4 4" xfId="23044" xr:uid="{00000000-0005-0000-0000-000003280000}"/>
    <cellStyle name="Eingabe 2 15 3 3 5" xfId="3717" xr:uid="{00000000-0005-0000-0000-000004280000}"/>
    <cellStyle name="Eingabe 2 15 3 3 5 2" xfId="10716" xr:uid="{00000000-0005-0000-0000-000005280000}"/>
    <cellStyle name="Eingabe 2 15 3 3 5 3" xfId="17246" xr:uid="{00000000-0005-0000-0000-000006280000}"/>
    <cellStyle name="Eingabe 2 15 3 3 5 4" xfId="23731" xr:uid="{00000000-0005-0000-0000-000007280000}"/>
    <cellStyle name="Eingabe 2 15 3 3 6" xfId="4407" xr:uid="{00000000-0005-0000-0000-000008280000}"/>
    <cellStyle name="Eingabe 2 15 3 3 6 2" xfId="11401" xr:uid="{00000000-0005-0000-0000-000009280000}"/>
    <cellStyle name="Eingabe 2 15 3 3 6 3" xfId="17931" xr:uid="{00000000-0005-0000-0000-00000A280000}"/>
    <cellStyle name="Eingabe 2 15 3 3 6 4" xfId="24416" xr:uid="{00000000-0005-0000-0000-00000B280000}"/>
    <cellStyle name="Eingabe 2 15 3 3 7" xfId="5060" xr:uid="{00000000-0005-0000-0000-00000C280000}"/>
    <cellStyle name="Eingabe 2 15 3 3 7 2" xfId="11984" xr:uid="{00000000-0005-0000-0000-00000D280000}"/>
    <cellStyle name="Eingabe 2 15 3 3 7 3" xfId="18514" xr:uid="{00000000-0005-0000-0000-00000E280000}"/>
    <cellStyle name="Eingabe 2 15 3 3 7 4" xfId="24999" xr:uid="{00000000-0005-0000-0000-00000F280000}"/>
    <cellStyle name="Eingabe 2 15 3 3 8" xfId="5518" xr:uid="{00000000-0005-0000-0000-000010280000}"/>
    <cellStyle name="Eingabe 2 15 3 3 8 2" xfId="12442" xr:uid="{00000000-0005-0000-0000-000011280000}"/>
    <cellStyle name="Eingabe 2 15 3 3 8 3" xfId="18972" xr:uid="{00000000-0005-0000-0000-000012280000}"/>
    <cellStyle name="Eingabe 2 15 3 3 8 4" xfId="25457" xr:uid="{00000000-0005-0000-0000-000013280000}"/>
    <cellStyle name="Eingabe 2 15 3 3 9" xfId="6200" xr:uid="{00000000-0005-0000-0000-000014280000}"/>
    <cellStyle name="Eingabe 2 15 3 3 9 2" xfId="13096" xr:uid="{00000000-0005-0000-0000-000015280000}"/>
    <cellStyle name="Eingabe 2 15 3 3 9 3" xfId="19626" xr:uid="{00000000-0005-0000-0000-000016280000}"/>
    <cellStyle name="Eingabe 2 15 3 3 9 4" xfId="26111" xr:uid="{00000000-0005-0000-0000-000017280000}"/>
    <cellStyle name="Eingabe 2 15 3 4" xfId="1417" xr:uid="{00000000-0005-0000-0000-000018280000}"/>
    <cellStyle name="Eingabe 2 15 3 4 2" xfId="8422" xr:uid="{00000000-0005-0000-0000-000019280000}"/>
    <cellStyle name="Eingabe 2 15 3 4 3" xfId="14952" xr:uid="{00000000-0005-0000-0000-00001A280000}"/>
    <cellStyle name="Eingabe 2 15 3 4 4" xfId="21437" xr:uid="{00000000-0005-0000-0000-00001B280000}"/>
    <cellStyle name="Eingabe 2 15 3 5" xfId="2107" xr:uid="{00000000-0005-0000-0000-00001C280000}"/>
    <cellStyle name="Eingabe 2 15 3 5 2" xfId="9112" xr:uid="{00000000-0005-0000-0000-00001D280000}"/>
    <cellStyle name="Eingabe 2 15 3 5 3" xfId="15642" xr:uid="{00000000-0005-0000-0000-00001E280000}"/>
    <cellStyle name="Eingabe 2 15 3 5 4" xfId="22127" xr:uid="{00000000-0005-0000-0000-00001F280000}"/>
    <cellStyle name="Eingabe 2 15 3 6" xfId="2797" xr:uid="{00000000-0005-0000-0000-000020280000}"/>
    <cellStyle name="Eingabe 2 15 3 6 2" xfId="9799" xr:uid="{00000000-0005-0000-0000-000021280000}"/>
    <cellStyle name="Eingabe 2 15 3 6 3" xfId="16329" xr:uid="{00000000-0005-0000-0000-000022280000}"/>
    <cellStyle name="Eingabe 2 15 3 6 4" xfId="22814" xr:uid="{00000000-0005-0000-0000-000023280000}"/>
    <cellStyle name="Eingabe 2 15 3 7" xfId="3487" xr:uid="{00000000-0005-0000-0000-000024280000}"/>
    <cellStyle name="Eingabe 2 15 3 7 2" xfId="10486" xr:uid="{00000000-0005-0000-0000-000025280000}"/>
    <cellStyle name="Eingabe 2 15 3 7 3" xfId="17016" xr:uid="{00000000-0005-0000-0000-000026280000}"/>
    <cellStyle name="Eingabe 2 15 3 7 4" xfId="23501" xr:uid="{00000000-0005-0000-0000-000027280000}"/>
    <cellStyle name="Eingabe 2 15 3 8" xfId="4177" xr:uid="{00000000-0005-0000-0000-000028280000}"/>
    <cellStyle name="Eingabe 2 15 3 8 2" xfId="11171" xr:uid="{00000000-0005-0000-0000-000029280000}"/>
    <cellStyle name="Eingabe 2 15 3 8 3" xfId="17701" xr:uid="{00000000-0005-0000-0000-00002A280000}"/>
    <cellStyle name="Eingabe 2 15 3 8 4" xfId="24186" xr:uid="{00000000-0005-0000-0000-00002B280000}"/>
    <cellStyle name="Eingabe 2 15 3 9" xfId="5288" xr:uid="{00000000-0005-0000-0000-00002C280000}"/>
    <cellStyle name="Eingabe 2 15 3 9 2" xfId="12212" xr:uid="{00000000-0005-0000-0000-00002D280000}"/>
    <cellStyle name="Eingabe 2 15 3 9 3" xfId="18742" xr:uid="{00000000-0005-0000-0000-00002E280000}"/>
    <cellStyle name="Eingabe 2 15 3 9 4" xfId="25227" xr:uid="{00000000-0005-0000-0000-00002F280000}"/>
    <cellStyle name="Eingabe 2 15 4" xfId="1200" xr:uid="{00000000-0005-0000-0000-000030280000}"/>
    <cellStyle name="Eingabe 2 15 4 2" xfId="8207" xr:uid="{00000000-0005-0000-0000-000031280000}"/>
    <cellStyle name="Eingabe 2 15 4 3" xfId="14737" xr:uid="{00000000-0005-0000-0000-000032280000}"/>
    <cellStyle name="Eingabe 2 15 4 4" xfId="21222" xr:uid="{00000000-0005-0000-0000-000033280000}"/>
    <cellStyle name="Eingabe 2 15 5" xfId="1890" xr:uid="{00000000-0005-0000-0000-000034280000}"/>
    <cellStyle name="Eingabe 2 15 5 2" xfId="8895" xr:uid="{00000000-0005-0000-0000-000035280000}"/>
    <cellStyle name="Eingabe 2 15 5 3" xfId="15425" xr:uid="{00000000-0005-0000-0000-000036280000}"/>
    <cellStyle name="Eingabe 2 15 5 4" xfId="21910" xr:uid="{00000000-0005-0000-0000-000037280000}"/>
    <cellStyle name="Eingabe 2 15 6" xfId="2578" xr:uid="{00000000-0005-0000-0000-000038280000}"/>
    <cellStyle name="Eingabe 2 15 6 2" xfId="9583" xr:uid="{00000000-0005-0000-0000-000039280000}"/>
    <cellStyle name="Eingabe 2 15 6 3" xfId="16113" xr:uid="{00000000-0005-0000-0000-00003A280000}"/>
    <cellStyle name="Eingabe 2 15 6 4" xfId="22598" xr:uid="{00000000-0005-0000-0000-00003B280000}"/>
    <cellStyle name="Eingabe 2 15 7" xfId="3268" xr:uid="{00000000-0005-0000-0000-00003C280000}"/>
    <cellStyle name="Eingabe 2 15 7 2" xfId="10270" xr:uid="{00000000-0005-0000-0000-00003D280000}"/>
    <cellStyle name="Eingabe 2 15 7 3" xfId="16800" xr:uid="{00000000-0005-0000-0000-00003E280000}"/>
    <cellStyle name="Eingabe 2 15 7 4" xfId="23285" xr:uid="{00000000-0005-0000-0000-00003F280000}"/>
    <cellStyle name="Eingabe 2 15 8" xfId="3960" xr:uid="{00000000-0005-0000-0000-000040280000}"/>
    <cellStyle name="Eingabe 2 15 8 2" xfId="10959" xr:uid="{00000000-0005-0000-0000-000041280000}"/>
    <cellStyle name="Eingabe 2 15 8 3" xfId="17489" xr:uid="{00000000-0005-0000-0000-000042280000}"/>
    <cellStyle name="Eingabe 2 15 8 4" xfId="23974" xr:uid="{00000000-0005-0000-0000-000043280000}"/>
    <cellStyle name="Eingabe 2 15 9" xfId="4648" xr:uid="{00000000-0005-0000-0000-000044280000}"/>
    <cellStyle name="Eingabe 2 15 9 2" xfId="11642" xr:uid="{00000000-0005-0000-0000-000045280000}"/>
    <cellStyle name="Eingabe 2 15 9 3" xfId="18172" xr:uid="{00000000-0005-0000-0000-000046280000}"/>
    <cellStyle name="Eingabe 2 15 9 4" xfId="24657" xr:uid="{00000000-0005-0000-0000-000047280000}"/>
    <cellStyle name="Eingabe 2 16" xfId="195" xr:uid="{00000000-0005-0000-0000-000048280000}"/>
    <cellStyle name="Eingabe 2 16 10" xfId="4877" xr:uid="{00000000-0005-0000-0000-000049280000}"/>
    <cellStyle name="Eingabe 2 16 10 2" xfId="11814" xr:uid="{00000000-0005-0000-0000-00004A280000}"/>
    <cellStyle name="Eingabe 2 16 10 3" xfId="18344" xr:uid="{00000000-0005-0000-0000-00004B280000}"/>
    <cellStyle name="Eingabe 2 16 10 4" xfId="24829" xr:uid="{00000000-0005-0000-0000-00004C280000}"/>
    <cellStyle name="Eingabe 2 16 11" xfId="4737" xr:uid="{00000000-0005-0000-0000-00004D280000}"/>
    <cellStyle name="Eingabe 2 16 11 2" xfId="11701" xr:uid="{00000000-0005-0000-0000-00004E280000}"/>
    <cellStyle name="Eingabe 2 16 11 3" xfId="18231" xr:uid="{00000000-0005-0000-0000-00004F280000}"/>
    <cellStyle name="Eingabe 2 16 11 4" xfId="24716" xr:uid="{00000000-0005-0000-0000-000050280000}"/>
    <cellStyle name="Eingabe 2 16 12" xfId="6830" xr:uid="{00000000-0005-0000-0000-000051280000}"/>
    <cellStyle name="Eingabe 2 16 12 2" xfId="6702" xr:uid="{00000000-0005-0000-0000-000052280000}"/>
    <cellStyle name="Eingabe 2 16 12 3" xfId="20173" xr:uid="{00000000-0005-0000-0000-000053280000}"/>
    <cellStyle name="Eingabe 2 16 13" xfId="7200" xr:uid="{00000000-0005-0000-0000-000054280000}"/>
    <cellStyle name="Eingabe 2 16 2" xfId="448" xr:uid="{00000000-0005-0000-0000-000055280000}"/>
    <cellStyle name="Eingabe 2 16 2 10" xfId="5879" xr:uid="{00000000-0005-0000-0000-000056280000}"/>
    <cellStyle name="Eingabe 2 16 2 10 2" xfId="12775" xr:uid="{00000000-0005-0000-0000-000057280000}"/>
    <cellStyle name="Eingabe 2 16 2 10 3" xfId="19305" xr:uid="{00000000-0005-0000-0000-000058280000}"/>
    <cellStyle name="Eingabe 2 16 2 10 4" xfId="25790" xr:uid="{00000000-0005-0000-0000-000059280000}"/>
    <cellStyle name="Eingabe 2 16 2 11" xfId="6528" xr:uid="{00000000-0005-0000-0000-00005A280000}"/>
    <cellStyle name="Eingabe 2 16 2 11 2" xfId="13342" xr:uid="{00000000-0005-0000-0000-00005B280000}"/>
    <cellStyle name="Eingabe 2 16 2 11 3" xfId="19872" xr:uid="{00000000-0005-0000-0000-00005C280000}"/>
    <cellStyle name="Eingabe 2 16 2 11 4" xfId="26357" xr:uid="{00000000-0005-0000-0000-00005D280000}"/>
    <cellStyle name="Eingabe 2 16 2 12" xfId="7460" xr:uid="{00000000-0005-0000-0000-00005E280000}"/>
    <cellStyle name="Eingabe 2 16 2 12 2" xfId="13990" xr:uid="{00000000-0005-0000-0000-00005F280000}"/>
    <cellStyle name="Eingabe 2 16 2 12 3" xfId="20475" xr:uid="{00000000-0005-0000-0000-000060280000}"/>
    <cellStyle name="Eingabe 2 16 2 13" xfId="5800" xr:uid="{00000000-0005-0000-0000-000061280000}"/>
    <cellStyle name="Eingabe 2 16 2 14" xfId="7168" xr:uid="{00000000-0005-0000-0000-000062280000}"/>
    <cellStyle name="Eingabe 2 16 2 2" xfId="884" xr:uid="{00000000-0005-0000-0000-000063280000}"/>
    <cellStyle name="Eingabe 2 16 2 2 10" xfId="7896" xr:uid="{00000000-0005-0000-0000-000064280000}"/>
    <cellStyle name="Eingabe 2 16 2 2 10 2" xfId="14426" xr:uid="{00000000-0005-0000-0000-000065280000}"/>
    <cellStyle name="Eingabe 2 16 2 2 10 3" xfId="20911" xr:uid="{00000000-0005-0000-0000-000066280000}"/>
    <cellStyle name="Eingabe 2 16 2 2 11" xfId="13754" xr:uid="{00000000-0005-0000-0000-000067280000}"/>
    <cellStyle name="Eingabe 2 16 2 2 2" xfId="1762" xr:uid="{00000000-0005-0000-0000-000068280000}"/>
    <cellStyle name="Eingabe 2 16 2 2 2 2" xfId="8767" xr:uid="{00000000-0005-0000-0000-000069280000}"/>
    <cellStyle name="Eingabe 2 16 2 2 2 3" xfId="15297" xr:uid="{00000000-0005-0000-0000-00006A280000}"/>
    <cellStyle name="Eingabe 2 16 2 2 2 4" xfId="21782" xr:uid="{00000000-0005-0000-0000-00006B280000}"/>
    <cellStyle name="Eingabe 2 16 2 2 3" xfId="2452" xr:uid="{00000000-0005-0000-0000-00006C280000}"/>
    <cellStyle name="Eingabe 2 16 2 2 3 2" xfId="9457" xr:uid="{00000000-0005-0000-0000-00006D280000}"/>
    <cellStyle name="Eingabe 2 16 2 2 3 3" xfId="15987" xr:uid="{00000000-0005-0000-0000-00006E280000}"/>
    <cellStyle name="Eingabe 2 16 2 2 3 4" xfId="22472" xr:uid="{00000000-0005-0000-0000-00006F280000}"/>
    <cellStyle name="Eingabe 2 16 2 2 4" xfId="3142" xr:uid="{00000000-0005-0000-0000-000070280000}"/>
    <cellStyle name="Eingabe 2 16 2 2 4 2" xfId="10144" xr:uid="{00000000-0005-0000-0000-000071280000}"/>
    <cellStyle name="Eingabe 2 16 2 2 4 3" xfId="16674" xr:uid="{00000000-0005-0000-0000-000072280000}"/>
    <cellStyle name="Eingabe 2 16 2 2 4 4" xfId="23159" xr:uid="{00000000-0005-0000-0000-000073280000}"/>
    <cellStyle name="Eingabe 2 16 2 2 5" xfId="3832" xr:uid="{00000000-0005-0000-0000-000074280000}"/>
    <cellStyle name="Eingabe 2 16 2 2 5 2" xfId="10831" xr:uid="{00000000-0005-0000-0000-000075280000}"/>
    <cellStyle name="Eingabe 2 16 2 2 5 3" xfId="17361" xr:uid="{00000000-0005-0000-0000-000076280000}"/>
    <cellStyle name="Eingabe 2 16 2 2 5 4" xfId="23846" xr:uid="{00000000-0005-0000-0000-000077280000}"/>
    <cellStyle name="Eingabe 2 16 2 2 6" xfId="4522" xr:uid="{00000000-0005-0000-0000-000078280000}"/>
    <cellStyle name="Eingabe 2 16 2 2 6 2" xfId="11516" xr:uid="{00000000-0005-0000-0000-000079280000}"/>
    <cellStyle name="Eingabe 2 16 2 2 6 3" xfId="18046" xr:uid="{00000000-0005-0000-0000-00007A280000}"/>
    <cellStyle name="Eingabe 2 16 2 2 6 4" xfId="24531" xr:uid="{00000000-0005-0000-0000-00007B280000}"/>
    <cellStyle name="Eingabe 2 16 2 2 7" xfId="5175" xr:uid="{00000000-0005-0000-0000-00007C280000}"/>
    <cellStyle name="Eingabe 2 16 2 2 7 2" xfId="12099" xr:uid="{00000000-0005-0000-0000-00007D280000}"/>
    <cellStyle name="Eingabe 2 16 2 2 7 3" xfId="18629" xr:uid="{00000000-0005-0000-0000-00007E280000}"/>
    <cellStyle name="Eingabe 2 16 2 2 7 4" xfId="25114" xr:uid="{00000000-0005-0000-0000-00007F280000}"/>
    <cellStyle name="Eingabe 2 16 2 2 8" xfId="5633" xr:uid="{00000000-0005-0000-0000-000080280000}"/>
    <cellStyle name="Eingabe 2 16 2 2 8 2" xfId="12557" xr:uid="{00000000-0005-0000-0000-000081280000}"/>
    <cellStyle name="Eingabe 2 16 2 2 8 3" xfId="19087" xr:uid="{00000000-0005-0000-0000-000082280000}"/>
    <cellStyle name="Eingabe 2 16 2 2 8 4" xfId="25572" xr:uid="{00000000-0005-0000-0000-000083280000}"/>
    <cellStyle name="Eingabe 2 16 2 2 9" xfId="6315" xr:uid="{00000000-0005-0000-0000-000084280000}"/>
    <cellStyle name="Eingabe 2 16 2 2 9 2" xfId="13211" xr:uid="{00000000-0005-0000-0000-000085280000}"/>
    <cellStyle name="Eingabe 2 16 2 2 9 3" xfId="19741" xr:uid="{00000000-0005-0000-0000-000086280000}"/>
    <cellStyle name="Eingabe 2 16 2 2 9 4" xfId="26226" xr:uid="{00000000-0005-0000-0000-000087280000}"/>
    <cellStyle name="Eingabe 2 16 2 3" xfId="683" xr:uid="{00000000-0005-0000-0000-000088280000}"/>
    <cellStyle name="Eingabe 2 16 2 3 10" xfId="7695" xr:uid="{00000000-0005-0000-0000-000089280000}"/>
    <cellStyle name="Eingabe 2 16 2 3 10 2" xfId="14225" xr:uid="{00000000-0005-0000-0000-00008A280000}"/>
    <cellStyle name="Eingabe 2 16 2 3 10 3" xfId="20710" xr:uid="{00000000-0005-0000-0000-00008B280000}"/>
    <cellStyle name="Eingabe 2 16 2 3 11" xfId="4712" xr:uid="{00000000-0005-0000-0000-00008C280000}"/>
    <cellStyle name="Eingabe 2 16 2 3 2" xfId="1561" xr:uid="{00000000-0005-0000-0000-00008D280000}"/>
    <cellStyle name="Eingabe 2 16 2 3 2 2" xfId="8566" xr:uid="{00000000-0005-0000-0000-00008E280000}"/>
    <cellStyle name="Eingabe 2 16 2 3 2 3" xfId="15096" xr:uid="{00000000-0005-0000-0000-00008F280000}"/>
    <cellStyle name="Eingabe 2 16 2 3 2 4" xfId="21581" xr:uid="{00000000-0005-0000-0000-000090280000}"/>
    <cellStyle name="Eingabe 2 16 2 3 3" xfId="2251" xr:uid="{00000000-0005-0000-0000-000091280000}"/>
    <cellStyle name="Eingabe 2 16 2 3 3 2" xfId="9256" xr:uid="{00000000-0005-0000-0000-000092280000}"/>
    <cellStyle name="Eingabe 2 16 2 3 3 3" xfId="15786" xr:uid="{00000000-0005-0000-0000-000093280000}"/>
    <cellStyle name="Eingabe 2 16 2 3 3 4" xfId="22271" xr:uid="{00000000-0005-0000-0000-000094280000}"/>
    <cellStyle name="Eingabe 2 16 2 3 4" xfId="2941" xr:uid="{00000000-0005-0000-0000-000095280000}"/>
    <cellStyle name="Eingabe 2 16 2 3 4 2" xfId="9943" xr:uid="{00000000-0005-0000-0000-000096280000}"/>
    <cellStyle name="Eingabe 2 16 2 3 4 3" xfId="16473" xr:uid="{00000000-0005-0000-0000-000097280000}"/>
    <cellStyle name="Eingabe 2 16 2 3 4 4" xfId="22958" xr:uid="{00000000-0005-0000-0000-000098280000}"/>
    <cellStyle name="Eingabe 2 16 2 3 5" xfId="3631" xr:uid="{00000000-0005-0000-0000-000099280000}"/>
    <cellStyle name="Eingabe 2 16 2 3 5 2" xfId="10630" xr:uid="{00000000-0005-0000-0000-00009A280000}"/>
    <cellStyle name="Eingabe 2 16 2 3 5 3" xfId="17160" xr:uid="{00000000-0005-0000-0000-00009B280000}"/>
    <cellStyle name="Eingabe 2 16 2 3 5 4" xfId="23645" xr:uid="{00000000-0005-0000-0000-00009C280000}"/>
    <cellStyle name="Eingabe 2 16 2 3 6" xfId="4321" xr:uid="{00000000-0005-0000-0000-00009D280000}"/>
    <cellStyle name="Eingabe 2 16 2 3 6 2" xfId="11315" xr:uid="{00000000-0005-0000-0000-00009E280000}"/>
    <cellStyle name="Eingabe 2 16 2 3 6 3" xfId="17845" xr:uid="{00000000-0005-0000-0000-00009F280000}"/>
    <cellStyle name="Eingabe 2 16 2 3 6 4" xfId="24330" xr:uid="{00000000-0005-0000-0000-0000A0280000}"/>
    <cellStyle name="Eingabe 2 16 2 3 7" xfId="4974" xr:uid="{00000000-0005-0000-0000-0000A1280000}"/>
    <cellStyle name="Eingabe 2 16 2 3 7 2" xfId="11898" xr:uid="{00000000-0005-0000-0000-0000A2280000}"/>
    <cellStyle name="Eingabe 2 16 2 3 7 3" xfId="18428" xr:uid="{00000000-0005-0000-0000-0000A3280000}"/>
    <cellStyle name="Eingabe 2 16 2 3 7 4" xfId="24913" xr:uid="{00000000-0005-0000-0000-0000A4280000}"/>
    <cellStyle name="Eingabe 2 16 2 3 8" xfId="5432" xr:uid="{00000000-0005-0000-0000-0000A5280000}"/>
    <cellStyle name="Eingabe 2 16 2 3 8 2" xfId="12356" xr:uid="{00000000-0005-0000-0000-0000A6280000}"/>
    <cellStyle name="Eingabe 2 16 2 3 8 3" xfId="18886" xr:uid="{00000000-0005-0000-0000-0000A7280000}"/>
    <cellStyle name="Eingabe 2 16 2 3 8 4" xfId="25371" xr:uid="{00000000-0005-0000-0000-0000A8280000}"/>
    <cellStyle name="Eingabe 2 16 2 3 9" xfId="6114" xr:uid="{00000000-0005-0000-0000-0000A9280000}"/>
    <cellStyle name="Eingabe 2 16 2 3 9 2" xfId="13010" xr:uid="{00000000-0005-0000-0000-0000AA280000}"/>
    <cellStyle name="Eingabe 2 16 2 3 9 3" xfId="19540" xr:uid="{00000000-0005-0000-0000-0000AB280000}"/>
    <cellStyle name="Eingabe 2 16 2 3 9 4" xfId="26025" xr:uid="{00000000-0005-0000-0000-0000AC280000}"/>
    <cellStyle name="Eingabe 2 16 2 4" xfId="1326" xr:uid="{00000000-0005-0000-0000-0000AD280000}"/>
    <cellStyle name="Eingabe 2 16 2 4 2" xfId="8331" xr:uid="{00000000-0005-0000-0000-0000AE280000}"/>
    <cellStyle name="Eingabe 2 16 2 4 3" xfId="14861" xr:uid="{00000000-0005-0000-0000-0000AF280000}"/>
    <cellStyle name="Eingabe 2 16 2 4 4" xfId="21346" xr:uid="{00000000-0005-0000-0000-0000B0280000}"/>
    <cellStyle name="Eingabe 2 16 2 5" xfId="2016" xr:uid="{00000000-0005-0000-0000-0000B1280000}"/>
    <cellStyle name="Eingabe 2 16 2 5 2" xfId="9021" xr:uid="{00000000-0005-0000-0000-0000B2280000}"/>
    <cellStyle name="Eingabe 2 16 2 5 3" xfId="15551" xr:uid="{00000000-0005-0000-0000-0000B3280000}"/>
    <cellStyle name="Eingabe 2 16 2 5 4" xfId="22036" xr:uid="{00000000-0005-0000-0000-0000B4280000}"/>
    <cellStyle name="Eingabe 2 16 2 6" xfId="2706" xr:uid="{00000000-0005-0000-0000-0000B5280000}"/>
    <cellStyle name="Eingabe 2 16 2 6 2" xfId="9708" xr:uid="{00000000-0005-0000-0000-0000B6280000}"/>
    <cellStyle name="Eingabe 2 16 2 6 3" xfId="16238" xr:uid="{00000000-0005-0000-0000-0000B7280000}"/>
    <cellStyle name="Eingabe 2 16 2 6 4" xfId="22723" xr:uid="{00000000-0005-0000-0000-0000B8280000}"/>
    <cellStyle name="Eingabe 2 16 2 7" xfId="3396" xr:uid="{00000000-0005-0000-0000-0000B9280000}"/>
    <cellStyle name="Eingabe 2 16 2 7 2" xfId="10395" xr:uid="{00000000-0005-0000-0000-0000BA280000}"/>
    <cellStyle name="Eingabe 2 16 2 7 3" xfId="16925" xr:uid="{00000000-0005-0000-0000-0000BB280000}"/>
    <cellStyle name="Eingabe 2 16 2 7 4" xfId="23410" xr:uid="{00000000-0005-0000-0000-0000BC280000}"/>
    <cellStyle name="Eingabe 2 16 2 8" xfId="4086" xr:uid="{00000000-0005-0000-0000-0000BD280000}"/>
    <cellStyle name="Eingabe 2 16 2 8 2" xfId="11080" xr:uid="{00000000-0005-0000-0000-0000BE280000}"/>
    <cellStyle name="Eingabe 2 16 2 8 3" xfId="17610" xr:uid="{00000000-0005-0000-0000-0000BF280000}"/>
    <cellStyle name="Eingabe 2 16 2 8 4" xfId="24095" xr:uid="{00000000-0005-0000-0000-0000C0280000}"/>
    <cellStyle name="Eingabe 2 16 2 9" xfId="1058" xr:uid="{00000000-0005-0000-0000-0000C1280000}"/>
    <cellStyle name="Eingabe 2 16 2 9 2" xfId="8065" xr:uid="{00000000-0005-0000-0000-0000C2280000}"/>
    <cellStyle name="Eingabe 2 16 2 9 3" xfId="14595" xr:uid="{00000000-0005-0000-0000-0000C3280000}"/>
    <cellStyle name="Eingabe 2 16 2 9 4" xfId="21080" xr:uid="{00000000-0005-0000-0000-0000C4280000}"/>
    <cellStyle name="Eingabe 2 16 3" xfId="540" xr:uid="{00000000-0005-0000-0000-0000C5280000}"/>
    <cellStyle name="Eingabe 2 16 3 10" xfId="5971" xr:uid="{00000000-0005-0000-0000-0000C6280000}"/>
    <cellStyle name="Eingabe 2 16 3 10 2" xfId="12867" xr:uid="{00000000-0005-0000-0000-0000C7280000}"/>
    <cellStyle name="Eingabe 2 16 3 10 3" xfId="19397" xr:uid="{00000000-0005-0000-0000-0000C8280000}"/>
    <cellStyle name="Eingabe 2 16 3 10 4" xfId="25882" xr:uid="{00000000-0005-0000-0000-0000C9280000}"/>
    <cellStyle name="Eingabe 2 16 3 11" xfId="4893" xr:uid="{00000000-0005-0000-0000-0000CA280000}"/>
    <cellStyle name="Eingabe 2 16 3 11 2" xfId="11824" xr:uid="{00000000-0005-0000-0000-0000CB280000}"/>
    <cellStyle name="Eingabe 2 16 3 11 3" xfId="18354" xr:uid="{00000000-0005-0000-0000-0000CC280000}"/>
    <cellStyle name="Eingabe 2 16 3 11 4" xfId="24839" xr:uid="{00000000-0005-0000-0000-0000CD280000}"/>
    <cellStyle name="Eingabe 2 16 3 12" xfId="7552" xr:uid="{00000000-0005-0000-0000-0000CE280000}"/>
    <cellStyle name="Eingabe 2 16 3 12 2" xfId="14082" xr:uid="{00000000-0005-0000-0000-0000CF280000}"/>
    <cellStyle name="Eingabe 2 16 3 12 3" xfId="20567" xr:uid="{00000000-0005-0000-0000-0000D0280000}"/>
    <cellStyle name="Eingabe 2 16 3 13" xfId="6839" xr:uid="{00000000-0005-0000-0000-0000D1280000}"/>
    <cellStyle name="Eingabe 2 16 3 14" xfId="7145" xr:uid="{00000000-0005-0000-0000-0000D2280000}"/>
    <cellStyle name="Eingabe 2 16 3 2" xfId="936" xr:uid="{00000000-0005-0000-0000-0000D3280000}"/>
    <cellStyle name="Eingabe 2 16 3 2 10" xfId="7948" xr:uid="{00000000-0005-0000-0000-0000D4280000}"/>
    <cellStyle name="Eingabe 2 16 3 2 10 2" xfId="14478" xr:uid="{00000000-0005-0000-0000-0000D5280000}"/>
    <cellStyle name="Eingabe 2 16 3 2 10 3" xfId="20963" xr:uid="{00000000-0005-0000-0000-0000D6280000}"/>
    <cellStyle name="Eingabe 2 16 3 2 11" xfId="13806" xr:uid="{00000000-0005-0000-0000-0000D7280000}"/>
    <cellStyle name="Eingabe 2 16 3 2 2" xfId="1814" xr:uid="{00000000-0005-0000-0000-0000D8280000}"/>
    <cellStyle name="Eingabe 2 16 3 2 2 2" xfId="8819" xr:uid="{00000000-0005-0000-0000-0000D9280000}"/>
    <cellStyle name="Eingabe 2 16 3 2 2 3" xfId="15349" xr:uid="{00000000-0005-0000-0000-0000DA280000}"/>
    <cellStyle name="Eingabe 2 16 3 2 2 4" xfId="21834" xr:uid="{00000000-0005-0000-0000-0000DB280000}"/>
    <cellStyle name="Eingabe 2 16 3 2 3" xfId="2504" xr:uid="{00000000-0005-0000-0000-0000DC280000}"/>
    <cellStyle name="Eingabe 2 16 3 2 3 2" xfId="9509" xr:uid="{00000000-0005-0000-0000-0000DD280000}"/>
    <cellStyle name="Eingabe 2 16 3 2 3 3" xfId="16039" xr:uid="{00000000-0005-0000-0000-0000DE280000}"/>
    <cellStyle name="Eingabe 2 16 3 2 3 4" xfId="22524" xr:uid="{00000000-0005-0000-0000-0000DF280000}"/>
    <cellStyle name="Eingabe 2 16 3 2 4" xfId="3194" xr:uid="{00000000-0005-0000-0000-0000E0280000}"/>
    <cellStyle name="Eingabe 2 16 3 2 4 2" xfId="10196" xr:uid="{00000000-0005-0000-0000-0000E1280000}"/>
    <cellStyle name="Eingabe 2 16 3 2 4 3" xfId="16726" xr:uid="{00000000-0005-0000-0000-0000E2280000}"/>
    <cellStyle name="Eingabe 2 16 3 2 4 4" xfId="23211" xr:uid="{00000000-0005-0000-0000-0000E3280000}"/>
    <cellStyle name="Eingabe 2 16 3 2 5" xfId="3884" xr:uid="{00000000-0005-0000-0000-0000E4280000}"/>
    <cellStyle name="Eingabe 2 16 3 2 5 2" xfId="10883" xr:uid="{00000000-0005-0000-0000-0000E5280000}"/>
    <cellStyle name="Eingabe 2 16 3 2 5 3" xfId="17413" xr:uid="{00000000-0005-0000-0000-0000E6280000}"/>
    <cellStyle name="Eingabe 2 16 3 2 5 4" xfId="23898" xr:uid="{00000000-0005-0000-0000-0000E7280000}"/>
    <cellStyle name="Eingabe 2 16 3 2 6" xfId="4574" xr:uid="{00000000-0005-0000-0000-0000E8280000}"/>
    <cellStyle name="Eingabe 2 16 3 2 6 2" xfId="11568" xr:uid="{00000000-0005-0000-0000-0000E9280000}"/>
    <cellStyle name="Eingabe 2 16 3 2 6 3" xfId="18098" xr:uid="{00000000-0005-0000-0000-0000EA280000}"/>
    <cellStyle name="Eingabe 2 16 3 2 6 4" xfId="24583" xr:uid="{00000000-0005-0000-0000-0000EB280000}"/>
    <cellStyle name="Eingabe 2 16 3 2 7" xfId="5227" xr:uid="{00000000-0005-0000-0000-0000EC280000}"/>
    <cellStyle name="Eingabe 2 16 3 2 7 2" xfId="12151" xr:uid="{00000000-0005-0000-0000-0000ED280000}"/>
    <cellStyle name="Eingabe 2 16 3 2 7 3" xfId="18681" xr:uid="{00000000-0005-0000-0000-0000EE280000}"/>
    <cellStyle name="Eingabe 2 16 3 2 7 4" xfId="25166" xr:uid="{00000000-0005-0000-0000-0000EF280000}"/>
    <cellStyle name="Eingabe 2 16 3 2 8" xfId="5685" xr:uid="{00000000-0005-0000-0000-0000F0280000}"/>
    <cellStyle name="Eingabe 2 16 3 2 8 2" xfId="12609" xr:uid="{00000000-0005-0000-0000-0000F1280000}"/>
    <cellStyle name="Eingabe 2 16 3 2 8 3" xfId="19139" xr:uid="{00000000-0005-0000-0000-0000F2280000}"/>
    <cellStyle name="Eingabe 2 16 3 2 8 4" xfId="25624" xr:uid="{00000000-0005-0000-0000-0000F3280000}"/>
    <cellStyle name="Eingabe 2 16 3 2 9" xfId="6367" xr:uid="{00000000-0005-0000-0000-0000F4280000}"/>
    <cellStyle name="Eingabe 2 16 3 2 9 2" xfId="13263" xr:uid="{00000000-0005-0000-0000-0000F5280000}"/>
    <cellStyle name="Eingabe 2 16 3 2 9 3" xfId="19793" xr:uid="{00000000-0005-0000-0000-0000F6280000}"/>
    <cellStyle name="Eingabe 2 16 3 2 9 4" xfId="26278" xr:uid="{00000000-0005-0000-0000-0000F7280000}"/>
    <cellStyle name="Eingabe 2 16 3 3" xfId="770" xr:uid="{00000000-0005-0000-0000-0000F8280000}"/>
    <cellStyle name="Eingabe 2 16 3 3 10" xfId="7782" xr:uid="{00000000-0005-0000-0000-0000F9280000}"/>
    <cellStyle name="Eingabe 2 16 3 3 10 2" xfId="14312" xr:uid="{00000000-0005-0000-0000-0000FA280000}"/>
    <cellStyle name="Eingabe 2 16 3 3 10 3" xfId="20797" xr:uid="{00000000-0005-0000-0000-0000FB280000}"/>
    <cellStyle name="Eingabe 2 16 3 3 11" xfId="13640" xr:uid="{00000000-0005-0000-0000-0000FC280000}"/>
    <cellStyle name="Eingabe 2 16 3 3 2" xfId="1648" xr:uid="{00000000-0005-0000-0000-0000FD280000}"/>
    <cellStyle name="Eingabe 2 16 3 3 2 2" xfId="8653" xr:uid="{00000000-0005-0000-0000-0000FE280000}"/>
    <cellStyle name="Eingabe 2 16 3 3 2 3" xfId="15183" xr:uid="{00000000-0005-0000-0000-0000FF280000}"/>
    <cellStyle name="Eingabe 2 16 3 3 2 4" xfId="21668" xr:uid="{00000000-0005-0000-0000-000000290000}"/>
    <cellStyle name="Eingabe 2 16 3 3 3" xfId="2338" xr:uid="{00000000-0005-0000-0000-000001290000}"/>
    <cellStyle name="Eingabe 2 16 3 3 3 2" xfId="9343" xr:uid="{00000000-0005-0000-0000-000002290000}"/>
    <cellStyle name="Eingabe 2 16 3 3 3 3" xfId="15873" xr:uid="{00000000-0005-0000-0000-000003290000}"/>
    <cellStyle name="Eingabe 2 16 3 3 3 4" xfId="22358" xr:uid="{00000000-0005-0000-0000-000004290000}"/>
    <cellStyle name="Eingabe 2 16 3 3 4" xfId="3028" xr:uid="{00000000-0005-0000-0000-000005290000}"/>
    <cellStyle name="Eingabe 2 16 3 3 4 2" xfId="10030" xr:uid="{00000000-0005-0000-0000-000006290000}"/>
    <cellStyle name="Eingabe 2 16 3 3 4 3" xfId="16560" xr:uid="{00000000-0005-0000-0000-000007290000}"/>
    <cellStyle name="Eingabe 2 16 3 3 4 4" xfId="23045" xr:uid="{00000000-0005-0000-0000-000008290000}"/>
    <cellStyle name="Eingabe 2 16 3 3 5" xfId="3718" xr:uid="{00000000-0005-0000-0000-000009290000}"/>
    <cellStyle name="Eingabe 2 16 3 3 5 2" xfId="10717" xr:uid="{00000000-0005-0000-0000-00000A290000}"/>
    <cellStyle name="Eingabe 2 16 3 3 5 3" xfId="17247" xr:uid="{00000000-0005-0000-0000-00000B290000}"/>
    <cellStyle name="Eingabe 2 16 3 3 5 4" xfId="23732" xr:uid="{00000000-0005-0000-0000-00000C290000}"/>
    <cellStyle name="Eingabe 2 16 3 3 6" xfId="4408" xr:uid="{00000000-0005-0000-0000-00000D290000}"/>
    <cellStyle name="Eingabe 2 16 3 3 6 2" xfId="11402" xr:uid="{00000000-0005-0000-0000-00000E290000}"/>
    <cellStyle name="Eingabe 2 16 3 3 6 3" xfId="17932" xr:uid="{00000000-0005-0000-0000-00000F290000}"/>
    <cellStyle name="Eingabe 2 16 3 3 6 4" xfId="24417" xr:uid="{00000000-0005-0000-0000-000010290000}"/>
    <cellStyle name="Eingabe 2 16 3 3 7" xfId="5061" xr:uid="{00000000-0005-0000-0000-000011290000}"/>
    <cellStyle name="Eingabe 2 16 3 3 7 2" xfId="11985" xr:uid="{00000000-0005-0000-0000-000012290000}"/>
    <cellStyle name="Eingabe 2 16 3 3 7 3" xfId="18515" xr:uid="{00000000-0005-0000-0000-000013290000}"/>
    <cellStyle name="Eingabe 2 16 3 3 7 4" xfId="25000" xr:uid="{00000000-0005-0000-0000-000014290000}"/>
    <cellStyle name="Eingabe 2 16 3 3 8" xfId="5519" xr:uid="{00000000-0005-0000-0000-000015290000}"/>
    <cellStyle name="Eingabe 2 16 3 3 8 2" xfId="12443" xr:uid="{00000000-0005-0000-0000-000016290000}"/>
    <cellStyle name="Eingabe 2 16 3 3 8 3" xfId="18973" xr:uid="{00000000-0005-0000-0000-000017290000}"/>
    <cellStyle name="Eingabe 2 16 3 3 8 4" xfId="25458" xr:uid="{00000000-0005-0000-0000-000018290000}"/>
    <cellStyle name="Eingabe 2 16 3 3 9" xfId="6201" xr:uid="{00000000-0005-0000-0000-000019290000}"/>
    <cellStyle name="Eingabe 2 16 3 3 9 2" xfId="13097" xr:uid="{00000000-0005-0000-0000-00001A290000}"/>
    <cellStyle name="Eingabe 2 16 3 3 9 3" xfId="19627" xr:uid="{00000000-0005-0000-0000-00001B290000}"/>
    <cellStyle name="Eingabe 2 16 3 3 9 4" xfId="26112" xr:uid="{00000000-0005-0000-0000-00001C290000}"/>
    <cellStyle name="Eingabe 2 16 3 4" xfId="1418" xr:uid="{00000000-0005-0000-0000-00001D290000}"/>
    <cellStyle name="Eingabe 2 16 3 4 2" xfId="8423" xr:uid="{00000000-0005-0000-0000-00001E290000}"/>
    <cellStyle name="Eingabe 2 16 3 4 3" xfId="14953" xr:uid="{00000000-0005-0000-0000-00001F290000}"/>
    <cellStyle name="Eingabe 2 16 3 4 4" xfId="21438" xr:uid="{00000000-0005-0000-0000-000020290000}"/>
    <cellStyle name="Eingabe 2 16 3 5" xfId="2108" xr:uid="{00000000-0005-0000-0000-000021290000}"/>
    <cellStyle name="Eingabe 2 16 3 5 2" xfId="9113" xr:uid="{00000000-0005-0000-0000-000022290000}"/>
    <cellStyle name="Eingabe 2 16 3 5 3" xfId="15643" xr:uid="{00000000-0005-0000-0000-000023290000}"/>
    <cellStyle name="Eingabe 2 16 3 5 4" xfId="22128" xr:uid="{00000000-0005-0000-0000-000024290000}"/>
    <cellStyle name="Eingabe 2 16 3 6" xfId="2798" xr:uid="{00000000-0005-0000-0000-000025290000}"/>
    <cellStyle name="Eingabe 2 16 3 6 2" xfId="9800" xr:uid="{00000000-0005-0000-0000-000026290000}"/>
    <cellStyle name="Eingabe 2 16 3 6 3" xfId="16330" xr:uid="{00000000-0005-0000-0000-000027290000}"/>
    <cellStyle name="Eingabe 2 16 3 6 4" xfId="22815" xr:uid="{00000000-0005-0000-0000-000028290000}"/>
    <cellStyle name="Eingabe 2 16 3 7" xfId="3488" xr:uid="{00000000-0005-0000-0000-000029290000}"/>
    <cellStyle name="Eingabe 2 16 3 7 2" xfId="10487" xr:uid="{00000000-0005-0000-0000-00002A290000}"/>
    <cellStyle name="Eingabe 2 16 3 7 3" xfId="17017" xr:uid="{00000000-0005-0000-0000-00002B290000}"/>
    <cellStyle name="Eingabe 2 16 3 7 4" xfId="23502" xr:uid="{00000000-0005-0000-0000-00002C290000}"/>
    <cellStyle name="Eingabe 2 16 3 8" xfId="4178" xr:uid="{00000000-0005-0000-0000-00002D290000}"/>
    <cellStyle name="Eingabe 2 16 3 8 2" xfId="11172" xr:uid="{00000000-0005-0000-0000-00002E290000}"/>
    <cellStyle name="Eingabe 2 16 3 8 3" xfId="17702" xr:uid="{00000000-0005-0000-0000-00002F290000}"/>
    <cellStyle name="Eingabe 2 16 3 8 4" xfId="24187" xr:uid="{00000000-0005-0000-0000-000030290000}"/>
    <cellStyle name="Eingabe 2 16 3 9" xfId="5289" xr:uid="{00000000-0005-0000-0000-000031290000}"/>
    <cellStyle name="Eingabe 2 16 3 9 2" xfId="12213" xr:uid="{00000000-0005-0000-0000-000032290000}"/>
    <cellStyle name="Eingabe 2 16 3 9 3" xfId="18743" xr:uid="{00000000-0005-0000-0000-000033290000}"/>
    <cellStyle name="Eingabe 2 16 3 9 4" xfId="25228" xr:uid="{00000000-0005-0000-0000-000034290000}"/>
    <cellStyle name="Eingabe 2 16 4" xfId="1067" xr:uid="{00000000-0005-0000-0000-000035290000}"/>
    <cellStyle name="Eingabe 2 16 4 2" xfId="8074" xr:uid="{00000000-0005-0000-0000-000036290000}"/>
    <cellStyle name="Eingabe 2 16 4 3" xfId="14604" xr:uid="{00000000-0005-0000-0000-000037290000}"/>
    <cellStyle name="Eingabe 2 16 4 4" xfId="21089" xr:uid="{00000000-0005-0000-0000-000038290000}"/>
    <cellStyle name="Eingabe 2 16 5" xfId="1105" xr:uid="{00000000-0005-0000-0000-000039290000}"/>
    <cellStyle name="Eingabe 2 16 5 2" xfId="8112" xr:uid="{00000000-0005-0000-0000-00003A290000}"/>
    <cellStyle name="Eingabe 2 16 5 3" xfId="14642" xr:uid="{00000000-0005-0000-0000-00003B290000}"/>
    <cellStyle name="Eingabe 2 16 5 4" xfId="21127" xr:uid="{00000000-0005-0000-0000-00003C290000}"/>
    <cellStyle name="Eingabe 2 16 6" xfId="1905" xr:uid="{00000000-0005-0000-0000-00003D290000}"/>
    <cellStyle name="Eingabe 2 16 6 2" xfId="8910" xr:uid="{00000000-0005-0000-0000-00003E290000}"/>
    <cellStyle name="Eingabe 2 16 6 3" xfId="15440" xr:uid="{00000000-0005-0000-0000-00003F290000}"/>
    <cellStyle name="Eingabe 2 16 6 4" xfId="21925" xr:uid="{00000000-0005-0000-0000-000040290000}"/>
    <cellStyle name="Eingabe 2 16 7" xfId="2593" xr:uid="{00000000-0005-0000-0000-000041290000}"/>
    <cellStyle name="Eingabe 2 16 7 2" xfId="9597" xr:uid="{00000000-0005-0000-0000-000042290000}"/>
    <cellStyle name="Eingabe 2 16 7 3" xfId="16127" xr:uid="{00000000-0005-0000-0000-000043290000}"/>
    <cellStyle name="Eingabe 2 16 7 4" xfId="22612" xr:uid="{00000000-0005-0000-0000-000044290000}"/>
    <cellStyle name="Eingabe 2 16 8" xfId="125" xr:uid="{00000000-0005-0000-0000-000045290000}"/>
    <cellStyle name="Eingabe 2 16 8 2" xfId="6686" xr:uid="{00000000-0005-0000-0000-000046290000}"/>
    <cellStyle name="Eingabe 2 16 8 3" xfId="3291" xr:uid="{00000000-0005-0000-0000-000047290000}"/>
    <cellStyle name="Eingabe 2 16 8 4" xfId="20182" xr:uid="{00000000-0005-0000-0000-000048290000}"/>
    <cellStyle name="Eingabe 2 16 9" xfId="3975" xr:uid="{00000000-0005-0000-0000-000049290000}"/>
    <cellStyle name="Eingabe 2 16 9 2" xfId="10973" xr:uid="{00000000-0005-0000-0000-00004A290000}"/>
    <cellStyle name="Eingabe 2 16 9 3" xfId="17503" xr:uid="{00000000-0005-0000-0000-00004B290000}"/>
    <cellStyle name="Eingabe 2 16 9 4" xfId="23988" xr:uid="{00000000-0005-0000-0000-00004C290000}"/>
    <cellStyle name="Eingabe 2 17" xfId="356" xr:uid="{00000000-0005-0000-0000-00004D290000}"/>
    <cellStyle name="Eingabe 2 17 10" xfId="4807" xr:uid="{00000000-0005-0000-0000-00004E290000}"/>
    <cellStyle name="Eingabe 2 17 10 2" xfId="11757" xr:uid="{00000000-0005-0000-0000-00004F290000}"/>
    <cellStyle name="Eingabe 2 17 10 3" xfId="18287" xr:uid="{00000000-0005-0000-0000-000050290000}"/>
    <cellStyle name="Eingabe 2 17 10 4" xfId="24772" xr:uid="{00000000-0005-0000-0000-000051290000}"/>
    <cellStyle name="Eingabe 2 17 11" xfId="5790" xr:uid="{00000000-0005-0000-0000-000052290000}"/>
    <cellStyle name="Eingabe 2 17 11 2" xfId="12694" xr:uid="{00000000-0005-0000-0000-000053290000}"/>
    <cellStyle name="Eingabe 2 17 11 3" xfId="19224" xr:uid="{00000000-0005-0000-0000-000054290000}"/>
    <cellStyle name="Eingabe 2 17 11 4" xfId="25709" xr:uid="{00000000-0005-0000-0000-000055290000}"/>
    <cellStyle name="Eingabe 2 17 12" xfId="7384" xr:uid="{00000000-0005-0000-0000-000056290000}"/>
    <cellStyle name="Eingabe 2 17 12 2" xfId="13914" xr:uid="{00000000-0005-0000-0000-000057290000}"/>
    <cellStyle name="Eingabe 2 17 12 3" xfId="20401" xr:uid="{00000000-0005-0000-0000-000058290000}"/>
    <cellStyle name="Eingabe 2 17 13" xfId="6436" xr:uid="{00000000-0005-0000-0000-000059290000}"/>
    <cellStyle name="Eingabe 2 17 2" xfId="447" xr:uid="{00000000-0005-0000-0000-00005A290000}"/>
    <cellStyle name="Eingabe 2 17 2 10" xfId="5878" xr:uid="{00000000-0005-0000-0000-00005B290000}"/>
    <cellStyle name="Eingabe 2 17 2 10 2" xfId="12774" xr:uid="{00000000-0005-0000-0000-00005C290000}"/>
    <cellStyle name="Eingabe 2 17 2 10 3" xfId="19304" xr:uid="{00000000-0005-0000-0000-00005D290000}"/>
    <cellStyle name="Eingabe 2 17 2 10 4" xfId="25789" xr:uid="{00000000-0005-0000-0000-00005E290000}"/>
    <cellStyle name="Eingabe 2 17 2 11" xfId="6888" xr:uid="{00000000-0005-0000-0000-00005F290000}"/>
    <cellStyle name="Eingabe 2 17 2 11 2" xfId="13508" xr:uid="{00000000-0005-0000-0000-000060290000}"/>
    <cellStyle name="Eingabe 2 17 2 11 3" xfId="20038" xr:uid="{00000000-0005-0000-0000-000061290000}"/>
    <cellStyle name="Eingabe 2 17 2 11 4" xfId="26523" xr:uid="{00000000-0005-0000-0000-000062290000}"/>
    <cellStyle name="Eingabe 2 17 2 12" xfId="7459" xr:uid="{00000000-0005-0000-0000-000063290000}"/>
    <cellStyle name="Eingabe 2 17 2 12 2" xfId="13989" xr:uid="{00000000-0005-0000-0000-000064290000}"/>
    <cellStyle name="Eingabe 2 17 2 12 3" xfId="20474" xr:uid="{00000000-0005-0000-0000-000065290000}"/>
    <cellStyle name="Eingabe 2 17 2 13" xfId="6965" xr:uid="{00000000-0005-0000-0000-000066290000}"/>
    <cellStyle name="Eingabe 2 17 2 14" xfId="5802" xr:uid="{00000000-0005-0000-0000-000067290000}"/>
    <cellStyle name="Eingabe 2 17 2 2" xfId="883" xr:uid="{00000000-0005-0000-0000-000068290000}"/>
    <cellStyle name="Eingabe 2 17 2 2 10" xfId="7895" xr:uid="{00000000-0005-0000-0000-000069290000}"/>
    <cellStyle name="Eingabe 2 17 2 2 10 2" xfId="14425" xr:uid="{00000000-0005-0000-0000-00006A290000}"/>
    <cellStyle name="Eingabe 2 17 2 2 10 3" xfId="20910" xr:uid="{00000000-0005-0000-0000-00006B290000}"/>
    <cellStyle name="Eingabe 2 17 2 2 11" xfId="13753" xr:uid="{00000000-0005-0000-0000-00006C290000}"/>
    <cellStyle name="Eingabe 2 17 2 2 2" xfId="1761" xr:uid="{00000000-0005-0000-0000-00006D290000}"/>
    <cellStyle name="Eingabe 2 17 2 2 2 2" xfId="8766" xr:uid="{00000000-0005-0000-0000-00006E290000}"/>
    <cellStyle name="Eingabe 2 17 2 2 2 3" xfId="15296" xr:uid="{00000000-0005-0000-0000-00006F290000}"/>
    <cellStyle name="Eingabe 2 17 2 2 2 4" xfId="21781" xr:uid="{00000000-0005-0000-0000-000070290000}"/>
    <cellStyle name="Eingabe 2 17 2 2 3" xfId="2451" xr:uid="{00000000-0005-0000-0000-000071290000}"/>
    <cellStyle name="Eingabe 2 17 2 2 3 2" xfId="9456" xr:uid="{00000000-0005-0000-0000-000072290000}"/>
    <cellStyle name="Eingabe 2 17 2 2 3 3" xfId="15986" xr:uid="{00000000-0005-0000-0000-000073290000}"/>
    <cellStyle name="Eingabe 2 17 2 2 3 4" xfId="22471" xr:uid="{00000000-0005-0000-0000-000074290000}"/>
    <cellStyle name="Eingabe 2 17 2 2 4" xfId="3141" xr:uid="{00000000-0005-0000-0000-000075290000}"/>
    <cellStyle name="Eingabe 2 17 2 2 4 2" xfId="10143" xr:uid="{00000000-0005-0000-0000-000076290000}"/>
    <cellStyle name="Eingabe 2 17 2 2 4 3" xfId="16673" xr:uid="{00000000-0005-0000-0000-000077290000}"/>
    <cellStyle name="Eingabe 2 17 2 2 4 4" xfId="23158" xr:uid="{00000000-0005-0000-0000-000078290000}"/>
    <cellStyle name="Eingabe 2 17 2 2 5" xfId="3831" xr:uid="{00000000-0005-0000-0000-000079290000}"/>
    <cellStyle name="Eingabe 2 17 2 2 5 2" xfId="10830" xr:uid="{00000000-0005-0000-0000-00007A290000}"/>
    <cellStyle name="Eingabe 2 17 2 2 5 3" xfId="17360" xr:uid="{00000000-0005-0000-0000-00007B290000}"/>
    <cellStyle name="Eingabe 2 17 2 2 5 4" xfId="23845" xr:uid="{00000000-0005-0000-0000-00007C290000}"/>
    <cellStyle name="Eingabe 2 17 2 2 6" xfId="4521" xr:uid="{00000000-0005-0000-0000-00007D290000}"/>
    <cellStyle name="Eingabe 2 17 2 2 6 2" xfId="11515" xr:uid="{00000000-0005-0000-0000-00007E290000}"/>
    <cellStyle name="Eingabe 2 17 2 2 6 3" xfId="18045" xr:uid="{00000000-0005-0000-0000-00007F290000}"/>
    <cellStyle name="Eingabe 2 17 2 2 6 4" xfId="24530" xr:uid="{00000000-0005-0000-0000-000080290000}"/>
    <cellStyle name="Eingabe 2 17 2 2 7" xfId="5174" xr:uid="{00000000-0005-0000-0000-000081290000}"/>
    <cellStyle name="Eingabe 2 17 2 2 7 2" xfId="12098" xr:uid="{00000000-0005-0000-0000-000082290000}"/>
    <cellStyle name="Eingabe 2 17 2 2 7 3" xfId="18628" xr:uid="{00000000-0005-0000-0000-000083290000}"/>
    <cellStyle name="Eingabe 2 17 2 2 7 4" xfId="25113" xr:uid="{00000000-0005-0000-0000-000084290000}"/>
    <cellStyle name="Eingabe 2 17 2 2 8" xfId="5632" xr:uid="{00000000-0005-0000-0000-000085290000}"/>
    <cellStyle name="Eingabe 2 17 2 2 8 2" xfId="12556" xr:uid="{00000000-0005-0000-0000-000086290000}"/>
    <cellStyle name="Eingabe 2 17 2 2 8 3" xfId="19086" xr:uid="{00000000-0005-0000-0000-000087290000}"/>
    <cellStyle name="Eingabe 2 17 2 2 8 4" xfId="25571" xr:uid="{00000000-0005-0000-0000-000088290000}"/>
    <cellStyle name="Eingabe 2 17 2 2 9" xfId="6314" xr:uid="{00000000-0005-0000-0000-000089290000}"/>
    <cellStyle name="Eingabe 2 17 2 2 9 2" xfId="13210" xr:uid="{00000000-0005-0000-0000-00008A290000}"/>
    <cellStyle name="Eingabe 2 17 2 2 9 3" xfId="19740" xr:uid="{00000000-0005-0000-0000-00008B290000}"/>
    <cellStyle name="Eingabe 2 17 2 2 9 4" xfId="26225" xr:uid="{00000000-0005-0000-0000-00008C290000}"/>
    <cellStyle name="Eingabe 2 17 2 3" xfId="682" xr:uid="{00000000-0005-0000-0000-00008D290000}"/>
    <cellStyle name="Eingabe 2 17 2 3 10" xfId="7694" xr:uid="{00000000-0005-0000-0000-00008E290000}"/>
    <cellStyle name="Eingabe 2 17 2 3 10 2" xfId="14224" xr:uid="{00000000-0005-0000-0000-00008F290000}"/>
    <cellStyle name="Eingabe 2 17 2 3 10 3" xfId="20709" xr:uid="{00000000-0005-0000-0000-000090290000}"/>
    <cellStyle name="Eingabe 2 17 2 3 11" xfId="4853" xr:uid="{00000000-0005-0000-0000-000091290000}"/>
    <cellStyle name="Eingabe 2 17 2 3 2" xfId="1560" xr:uid="{00000000-0005-0000-0000-000092290000}"/>
    <cellStyle name="Eingabe 2 17 2 3 2 2" xfId="8565" xr:uid="{00000000-0005-0000-0000-000093290000}"/>
    <cellStyle name="Eingabe 2 17 2 3 2 3" xfId="15095" xr:uid="{00000000-0005-0000-0000-000094290000}"/>
    <cellStyle name="Eingabe 2 17 2 3 2 4" xfId="21580" xr:uid="{00000000-0005-0000-0000-000095290000}"/>
    <cellStyle name="Eingabe 2 17 2 3 3" xfId="2250" xr:uid="{00000000-0005-0000-0000-000096290000}"/>
    <cellStyle name="Eingabe 2 17 2 3 3 2" xfId="9255" xr:uid="{00000000-0005-0000-0000-000097290000}"/>
    <cellStyle name="Eingabe 2 17 2 3 3 3" xfId="15785" xr:uid="{00000000-0005-0000-0000-000098290000}"/>
    <cellStyle name="Eingabe 2 17 2 3 3 4" xfId="22270" xr:uid="{00000000-0005-0000-0000-000099290000}"/>
    <cellStyle name="Eingabe 2 17 2 3 4" xfId="2940" xr:uid="{00000000-0005-0000-0000-00009A290000}"/>
    <cellStyle name="Eingabe 2 17 2 3 4 2" xfId="9942" xr:uid="{00000000-0005-0000-0000-00009B290000}"/>
    <cellStyle name="Eingabe 2 17 2 3 4 3" xfId="16472" xr:uid="{00000000-0005-0000-0000-00009C290000}"/>
    <cellStyle name="Eingabe 2 17 2 3 4 4" xfId="22957" xr:uid="{00000000-0005-0000-0000-00009D290000}"/>
    <cellStyle name="Eingabe 2 17 2 3 5" xfId="3630" xr:uid="{00000000-0005-0000-0000-00009E290000}"/>
    <cellStyle name="Eingabe 2 17 2 3 5 2" xfId="10629" xr:uid="{00000000-0005-0000-0000-00009F290000}"/>
    <cellStyle name="Eingabe 2 17 2 3 5 3" xfId="17159" xr:uid="{00000000-0005-0000-0000-0000A0290000}"/>
    <cellStyle name="Eingabe 2 17 2 3 5 4" xfId="23644" xr:uid="{00000000-0005-0000-0000-0000A1290000}"/>
    <cellStyle name="Eingabe 2 17 2 3 6" xfId="4320" xr:uid="{00000000-0005-0000-0000-0000A2290000}"/>
    <cellStyle name="Eingabe 2 17 2 3 6 2" xfId="11314" xr:uid="{00000000-0005-0000-0000-0000A3290000}"/>
    <cellStyle name="Eingabe 2 17 2 3 6 3" xfId="17844" xr:uid="{00000000-0005-0000-0000-0000A4290000}"/>
    <cellStyle name="Eingabe 2 17 2 3 6 4" xfId="24329" xr:uid="{00000000-0005-0000-0000-0000A5290000}"/>
    <cellStyle name="Eingabe 2 17 2 3 7" xfId="4973" xr:uid="{00000000-0005-0000-0000-0000A6290000}"/>
    <cellStyle name="Eingabe 2 17 2 3 7 2" xfId="11897" xr:uid="{00000000-0005-0000-0000-0000A7290000}"/>
    <cellStyle name="Eingabe 2 17 2 3 7 3" xfId="18427" xr:uid="{00000000-0005-0000-0000-0000A8290000}"/>
    <cellStyle name="Eingabe 2 17 2 3 7 4" xfId="24912" xr:uid="{00000000-0005-0000-0000-0000A9290000}"/>
    <cellStyle name="Eingabe 2 17 2 3 8" xfId="5431" xr:uid="{00000000-0005-0000-0000-0000AA290000}"/>
    <cellStyle name="Eingabe 2 17 2 3 8 2" xfId="12355" xr:uid="{00000000-0005-0000-0000-0000AB290000}"/>
    <cellStyle name="Eingabe 2 17 2 3 8 3" xfId="18885" xr:uid="{00000000-0005-0000-0000-0000AC290000}"/>
    <cellStyle name="Eingabe 2 17 2 3 8 4" xfId="25370" xr:uid="{00000000-0005-0000-0000-0000AD290000}"/>
    <cellStyle name="Eingabe 2 17 2 3 9" xfId="6113" xr:uid="{00000000-0005-0000-0000-0000AE290000}"/>
    <cellStyle name="Eingabe 2 17 2 3 9 2" xfId="13009" xr:uid="{00000000-0005-0000-0000-0000AF290000}"/>
    <cellStyle name="Eingabe 2 17 2 3 9 3" xfId="19539" xr:uid="{00000000-0005-0000-0000-0000B0290000}"/>
    <cellStyle name="Eingabe 2 17 2 3 9 4" xfId="26024" xr:uid="{00000000-0005-0000-0000-0000B1290000}"/>
    <cellStyle name="Eingabe 2 17 2 4" xfId="1325" xr:uid="{00000000-0005-0000-0000-0000B2290000}"/>
    <cellStyle name="Eingabe 2 17 2 4 2" xfId="8330" xr:uid="{00000000-0005-0000-0000-0000B3290000}"/>
    <cellStyle name="Eingabe 2 17 2 4 3" xfId="14860" xr:uid="{00000000-0005-0000-0000-0000B4290000}"/>
    <cellStyle name="Eingabe 2 17 2 4 4" xfId="21345" xr:uid="{00000000-0005-0000-0000-0000B5290000}"/>
    <cellStyle name="Eingabe 2 17 2 5" xfId="2015" xr:uid="{00000000-0005-0000-0000-0000B6290000}"/>
    <cellStyle name="Eingabe 2 17 2 5 2" xfId="9020" xr:uid="{00000000-0005-0000-0000-0000B7290000}"/>
    <cellStyle name="Eingabe 2 17 2 5 3" xfId="15550" xr:uid="{00000000-0005-0000-0000-0000B8290000}"/>
    <cellStyle name="Eingabe 2 17 2 5 4" xfId="22035" xr:uid="{00000000-0005-0000-0000-0000B9290000}"/>
    <cellStyle name="Eingabe 2 17 2 6" xfId="2705" xr:uid="{00000000-0005-0000-0000-0000BA290000}"/>
    <cellStyle name="Eingabe 2 17 2 6 2" xfId="9707" xr:uid="{00000000-0005-0000-0000-0000BB290000}"/>
    <cellStyle name="Eingabe 2 17 2 6 3" xfId="16237" xr:uid="{00000000-0005-0000-0000-0000BC290000}"/>
    <cellStyle name="Eingabe 2 17 2 6 4" xfId="22722" xr:uid="{00000000-0005-0000-0000-0000BD290000}"/>
    <cellStyle name="Eingabe 2 17 2 7" xfId="3395" xr:uid="{00000000-0005-0000-0000-0000BE290000}"/>
    <cellStyle name="Eingabe 2 17 2 7 2" xfId="10394" xr:uid="{00000000-0005-0000-0000-0000BF290000}"/>
    <cellStyle name="Eingabe 2 17 2 7 3" xfId="16924" xr:uid="{00000000-0005-0000-0000-0000C0290000}"/>
    <cellStyle name="Eingabe 2 17 2 7 4" xfId="23409" xr:uid="{00000000-0005-0000-0000-0000C1290000}"/>
    <cellStyle name="Eingabe 2 17 2 8" xfId="4085" xr:uid="{00000000-0005-0000-0000-0000C2290000}"/>
    <cellStyle name="Eingabe 2 17 2 8 2" xfId="11079" xr:uid="{00000000-0005-0000-0000-0000C3290000}"/>
    <cellStyle name="Eingabe 2 17 2 8 3" xfId="17609" xr:uid="{00000000-0005-0000-0000-0000C4290000}"/>
    <cellStyle name="Eingabe 2 17 2 8 4" xfId="24094" xr:uid="{00000000-0005-0000-0000-0000C5290000}"/>
    <cellStyle name="Eingabe 2 17 2 9" xfId="1227" xr:uid="{00000000-0005-0000-0000-0000C6290000}"/>
    <cellStyle name="Eingabe 2 17 2 9 2" xfId="8234" xr:uid="{00000000-0005-0000-0000-0000C7290000}"/>
    <cellStyle name="Eingabe 2 17 2 9 3" xfId="14764" xr:uid="{00000000-0005-0000-0000-0000C8290000}"/>
    <cellStyle name="Eingabe 2 17 2 9 4" xfId="21249" xr:uid="{00000000-0005-0000-0000-0000C9290000}"/>
    <cellStyle name="Eingabe 2 17 3" xfId="541" xr:uid="{00000000-0005-0000-0000-0000CA290000}"/>
    <cellStyle name="Eingabe 2 17 3 10" xfId="5972" xr:uid="{00000000-0005-0000-0000-0000CB290000}"/>
    <cellStyle name="Eingabe 2 17 3 10 2" xfId="12868" xr:uid="{00000000-0005-0000-0000-0000CC290000}"/>
    <cellStyle name="Eingabe 2 17 3 10 3" xfId="19398" xr:uid="{00000000-0005-0000-0000-0000CD290000}"/>
    <cellStyle name="Eingabe 2 17 3 10 4" xfId="25883" xr:uid="{00000000-0005-0000-0000-0000CE290000}"/>
    <cellStyle name="Eingabe 2 17 3 11" xfId="6780" xr:uid="{00000000-0005-0000-0000-0000CF290000}"/>
    <cellStyle name="Eingabe 2 17 3 11 2" xfId="13456" xr:uid="{00000000-0005-0000-0000-0000D0290000}"/>
    <cellStyle name="Eingabe 2 17 3 11 3" xfId="19986" xr:uid="{00000000-0005-0000-0000-0000D1290000}"/>
    <cellStyle name="Eingabe 2 17 3 11 4" xfId="26471" xr:uid="{00000000-0005-0000-0000-0000D2290000}"/>
    <cellStyle name="Eingabe 2 17 3 12" xfId="7553" xr:uid="{00000000-0005-0000-0000-0000D3290000}"/>
    <cellStyle name="Eingabe 2 17 3 12 2" xfId="14083" xr:uid="{00000000-0005-0000-0000-0000D4290000}"/>
    <cellStyle name="Eingabe 2 17 3 12 3" xfId="20568" xr:uid="{00000000-0005-0000-0000-0000D5290000}"/>
    <cellStyle name="Eingabe 2 17 3 13" xfId="6487" xr:uid="{00000000-0005-0000-0000-0000D6290000}"/>
    <cellStyle name="Eingabe 2 17 3 14" xfId="7114" xr:uid="{00000000-0005-0000-0000-0000D7290000}"/>
    <cellStyle name="Eingabe 2 17 3 2" xfId="937" xr:uid="{00000000-0005-0000-0000-0000D8290000}"/>
    <cellStyle name="Eingabe 2 17 3 2 10" xfId="7949" xr:uid="{00000000-0005-0000-0000-0000D9290000}"/>
    <cellStyle name="Eingabe 2 17 3 2 10 2" xfId="14479" xr:uid="{00000000-0005-0000-0000-0000DA290000}"/>
    <cellStyle name="Eingabe 2 17 3 2 10 3" xfId="20964" xr:uid="{00000000-0005-0000-0000-0000DB290000}"/>
    <cellStyle name="Eingabe 2 17 3 2 11" xfId="13807" xr:uid="{00000000-0005-0000-0000-0000DC290000}"/>
    <cellStyle name="Eingabe 2 17 3 2 2" xfId="1815" xr:uid="{00000000-0005-0000-0000-0000DD290000}"/>
    <cellStyle name="Eingabe 2 17 3 2 2 2" xfId="8820" xr:uid="{00000000-0005-0000-0000-0000DE290000}"/>
    <cellStyle name="Eingabe 2 17 3 2 2 3" xfId="15350" xr:uid="{00000000-0005-0000-0000-0000DF290000}"/>
    <cellStyle name="Eingabe 2 17 3 2 2 4" xfId="21835" xr:uid="{00000000-0005-0000-0000-0000E0290000}"/>
    <cellStyle name="Eingabe 2 17 3 2 3" xfId="2505" xr:uid="{00000000-0005-0000-0000-0000E1290000}"/>
    <cellStyle name="Eingabe 2 17 3 2 3 2" xfId="9510" xr:uid="{00000000-0005-0000-0000-0000E2290000}"/>
    <cellStyle name="Eingabe 2 17 3 2 3 3" xfId="16040" xr:uid="{00000000-0005-0000-0000-0000E3290000}"/>
    <cellStyle name="Eingabe 2 17 3 2 3 4" xfId="22525" xr:uid="{00000000-0005-0000-0000-0000E4290000}"/>
    <cellStyle name="Eingabe 2 17 3 2 4" xfId="3195" xr:uid="{00000000-0005-0000-0000-0000E5290000}"/>
    <cellStyle name="Eingabe 2 17 3 2 4 2" xfId="10197" xr:uid="{00000000-0005-0000-0000-0000E6290000}"/>
    <cellStyle name="Eingabe 2 17 3 2 4 3" xfId="16727" xr:uid="{00000000-0005-0000-0000-0000E7290000}"/>
    <cellStyle name="Eingabe 2 17 3 2 4 4" xfId="23212" xr:uid="{00000000-0005-0000-0000-0000E8290000}"/>
    <cellStyle name="Eingabe 2 17 3 2 5" xfId="3885" xr:uid="{00000000-0005-0000-0000-0000E9290000}"/>
    <cellStyle name="Eingabe 2 17 3 2 5 2" xfId="10884" xr:uid="{00000000-0005-0000-0000-0000EA290000}"/>
    <cellStyle name="Eingabe 2 17 3 2 5 3" xfId="17414" xr:uid="{00000000-0005-0000-0000-0000EB290000}"/>
    <cellStyle name="Eingabe 2 17 3 2 5 4" xfId="23899" xr:uid="{00000000-0005-0000-0000-0000EC290000}"/>
    <cellStyle name="Eingabe 2 17 3 2 6" xfId="4575" xr:uid="{00000000-0005-0000-0000-0000ED290000}"/>
    <cellStyle name="Eingabe 2 17 3 2 6 2" xfId="11569" xr:uid="{00000000-0005-0000-0000-0000EE290000}"/>
    <cellStyle name="Eingabe 2 17 3 2 6 3" xfId="18099" xr:uid="{00000000-0005-0000-0000-0000EF290000}"/>
    <cellStyle name="Eingabe 2 17 3 2 6 4" xfId="24584" xr:uid="{00000000-0005-0000-0000-0000F0290000}"/>
    <cellStyle name="Eingabe 2 17 3 2 7" xfId="5228" xr:uid="{00000000-0005-0000-0000-0000F1290000}"/>
    <cellStyle name="Eingabe 2 17 3 2 7 2" xfId="12152" xr:uid="{00000000-0005-0000-0000-0000F2290000}"/>
    <cellStyle name="Eingabe 2 17 3 2 7 3" xfId="18682" xr:uid="{00000000-0005-0000-0000-0000F3290000}"/>
    <cellStyle name="Eingabe 2 17 3 2 7 4" xfId="25167" xr:uid="{00000000-0005-0000-0000-0000F4290000}"/>
    <cellStyle name="Eingabe 2 17 3 2 8" xfId="5686" xr:uid="{00000000-0005-0000-0000-0000F5290000}"/>
    <cellStyle name="Eingabe 2 17 3 2 8 2" xfId="12610" xr:uid="{00000000-0005-0000-0000-0000F6290000}"/>
    <cellStyle name="Eingabe 2 17 3 2 8 3" xfId="19140" xr:uid="{00000000-0005-0000-0000-0000F7290000}"/>
    <cellStyle name="Eingabe 2 17 3 2 8 4" xfId="25625" xr:uid="{00000000-0005-0000-0000-0000F8290000}"/>
    <cellStyle name="Eingabe 2 17 3 2 9" xfId="6368" xr:uid="{00000000-0005-0000-0000-0000F9290000}"/>
    <cellStyle name="Eingabe 2 17 3 2 9 2" xfId="13264" xr:uid="{00000000-0005-0000-0000-0000FA290000}"/>
    <cellStyle name="Eingabe 2 17 3 2 9 3" xfId="19794" xr:uid="{00000000-0005-0000-0000-0000FB290000}"/>
    <cellStyle name="Eingabe 2 17 3 2 9 4" xfId="26279" xr:uid="{00000000-0005-0000-0000-0000FC290000}"/>
    <cellStyle name="Eingabe 2 17 3 3" xfId="771" xr:uid="{00000000-0005-0000-0000-0000FD290000}"/>
    <cellStyle name="Eingabe 2 17 3 3 10" xfId="7783" xr:uid="{00000000-0005-0000-0000-0000FE290000}"/>
    <cellStyle name="Eingabe 2 17 3 3 10 2" xfId="14313" xr:uid="{00000000-0005-0000-0000-0000FF290000}"/>
    <cellStyle name="Eingabe 2 17 3 3 10 3" xfId="20798" xr:uid="{00000000-0005-0000-0000-0000002A0000}"/>
    <cellStyle name="Eingabe 2 17 3 3 11" xfId="13641" xr:uid="{00000000-0005-0000-0000-0000012A0000}"/>
    <cellStyle name="Eingabe 2 17 3 3 2" xfId="1649" xr:uid="{00000000-0005-0000-0000-0000022A0000}"/>
    <cellStyle name="Eingabe 2 17 3 3 2 2" xfId="8654" xr:uid="{00000000-0005-0000-0000-0000032A0000}"/>
    <cellStyle name="Eingabe 2 17 3 3 2 3" xfId="15184" xr:uid="{00000000-0005-0000-0000-0000042A0000}"/>
    <cellStyle name="Eingabe 2 17 3 3 2 4" xfId="21669" xr:uid="{00000000-0005-0000-0000-0000052A0000}"/>
    <cellStyle name="Eingabe 2 17 3 3 3" xfId="2339" xr:uid="{00000000-0005-0000-0000-0000062A0000}"/>
    <cellStyle name="Eingabe 2 17 3 3 3 2" xfId="9344" xr:uid="{00000000-0005-0000-0000-0000072A0000}"/>
    <cellStyle name="Eingabe 2 17 3 3 3 3" xfId="15874" xr:uid="{00000000-0005-0000-0000-0000082A0000}"/>
    <cellStyle name="Eingabe 2 17 3 3 3 4" xfId="22359" xr:uid="{00000000-0005-0000-0000-0000092A0000}"/>
    <cellStyle name="Eingabe 2 17 3 3 4" xfId="3029" xr:uid="{00000000-0005-0000-0000-00000A2A0000}"/>
    <cellStyle name="Eingabe 2 17 3 3 4 2" xfId="10031" xr:uid="{00000000-0005-0000-0000-00000B2A0000}"/>
    <cellStyle name="Eingabe 2 17 3 3 4 3" xfId="16561" xr:uid="{00000000-0005-0000-0000-00000C2A0000}"/>
    <cellStyle name="Eingabe 2 17 3 3 4 4" xfId="23046" xr:uid="{00000000-0005-0000-0000-00000D2A0000}"/>
    <cellStyle name="Eingabe 2 17 3 3 5" xfId="3719" xr:uid="{00000000-0005-0000-0000-00000E2A0000}"/>
    <cellStyle name="Eingabe 2 17 3 3 5 2" xfId="10718" xr:uid="{00000000-0005-0000-0000-00000F2A0000}"/>
    <cellStyle name="Eingabe 2 17 3 3 5 3" xfId="17248" xr:uid="{00000000-0005-0000-0000-0000102A0000}"/>
    <cellStyle name="Eingabe 2 17 3 3 5 4" xfId="23733" xr:uid="{00000000-0005-0000-0000-0000112A0000}"/>
    <cellStyle name="Eingabe 2 17 3 3 6" xfId="4409" xr:uid="{00000000-0005-0000-0000-0000122A0000}"/>
    <cellStyle name="Eingabe 2 17 3 3 6 2" xfId="11403" xr:uid="{00000000-0005-0000-0000-0000132A0000}"/>
    <cellStyle name="Eingabe 2 17 3 3 6 3" xfId="17933" xr:uid="{00000000-0005-0000-0000-0000142A0000}"/>
    <cellStyle name="Eingabe 2 17 3 3 6 4" xfId="24418" xr:uid="{00000000-0005-0000-0000-0000152A0000}"/>
    <cellStyle name="Eingabe 2 17 3 3 7" xfId="5062" xr:uid="{00000000-0005-0000-0000-0000162A0000}"/>
    <cellStyle name="Eingabe 2 17 3 3 7 2" xfId="11986" xr:uid="{00000000-0005-0000-0000-0000172A0000}"/>
    <cellStyle name="Eingabe 2 17 3 3 7 3" xfId="18516" xr:uid="{00000000-0005-0000-0000-0000182A0000}"/>
    <cellStyle name="Eingabe 2 17 3 3 7 4" xfId="25001" xr:uid="{00000000-0005-0000-0000-0000192A0000}"/>
    <cellStyle name="Eingabe 2 17 3 3 8" xfId="5520" xr:uid="{00000000-0005-0000-0000-00001A2A0000}"/>
    <cellStyle name="Eingabe 2 17 3 3 8 2" xfId="12444" xr:uid="{00000000-0005-0000-0000-00001B2A0000}"/>
    <cellStyle name="Eingabe 2 17 3 3 8 3" xfId="18974" xr:uid="{00000000-0005-0000-0000-00001C2A0000}"/>
    <cellStyle name="Eingabe 2 17 3 3 8 4" xfId="25459" xr:uid="{00000000-0005-0000-0000-00001D2A0000}"/>
    <cellStyle name="Eingabe 2 17 3 3 9" xfId="6202" xr:uid="{00000000-0005-0000-0000-00001E2A0000}"/>
    <cellStyle name="Eingabe 2 17 3 3 9 2" xfId="13098" xr:uid="{00000000-0005-0000-0000-00001F2A0000}"/>
    <cellStyle name="Eingabe 2 17 3 3 9 3" xfId="19628" xr:uid="{00000000-0005-0000-0000-0000202A0000}"/>
    <cellStyle name="Eingabe 2 17 3 3 9 4" xfId="26113" xr:uid="{00000000-0005-0000-0000-0000212A0000}"/>
    <cellStyle name="Eingabe 2 17 3 4" xfId="1419" xr:uid="{00000000-0005-0000-0000-0000222A0000}"/>
    <cellStyle name="Eingabe 2 17 3 4 2" xfId="8424" xr:uid="{00000000-0005-0000-0000-0000232A0000}"/>
    <cellStyle name="Eingabe 2 17 3 4 3" xfId="14954" xr:uid="{00000000-0005-0000-0000-0000242A0000}"/>
    <cellStyle name="Eingabe 2 17 3 4 4" xfId="21439" xr:uid="{00000000-0005-0000-0000-0000252A0000}"/>
    <cellStyle name="Eingabe 2 17 3 5" xfId="2109" xr:uid="{00000000-0005-0000-0000-0000262A0000}"/>
    <cellStyle name="Eingabe 2 17 3 5 2" xfId="9114" xr:uid="{00000000-0005-0000-0000-0000272A0000}"/>
    <cellStyle name="Eingabe 2 17 3 5 3" xfId="15644" xr:uid="{00000000-0005-0000-0000-0000282A0000}"/>
    <cellStyle name="Eingabe 2 17 3 5 4" xfId="22129" xr:uid="{00000000-0005-0000-0000-0000292A0000}"/>
    <cellStyle name="Eingabe 2 17 3 6" xfId="2799" xr:uid="{00000000-0005-0000-0000-00002A2A0000}"/>
    <cellStyle name="Eingabe 2 17 3 6 2" xfId="9801" xr:uid="{00000000-0005-0000-0000-00002B2A0000}"/>
    <cellStyle name="Eingabe 2 17 3 6 3" xfId="16331" xr:uid="{00000000-0005-0000-0000-00002C2A0000}"/>
    <cellStyle name="Eingabe 2 17 3 6 4" xfId="22816" xr:uid="{00000000-0005-0000-0000-00002D2A0000}"/>
    <cellStyle name="Eingabe 2 17 3 7" xfId="3489" xr:uid="{00000000-0005-0000-0000-00002E2A0000}"/>
    <cellStyle name="Eingabe 2 17 3 7 2" xfId="10488" xr:uid="{00000000-0005-0000-0000-00002F2A0000}"/>
    <cellStyle name="Eingabe 2 17 3 7 3" xfId="17018" xr:uid="{00000000-0005-0000-0000-0000302A0000}"/>
    <cellStyle name="Eingabe 2 17 3 7 4" xfId="23503" xr:uid="{00000000-0005-0000-0000-0000312A0000}"/>
    <cellStyle name="Eingabe 2 17 3 8" xfId="4179" xr:uid="{00000000-0005-0000-0000-0000322A0000}"/>
    <cellStyle name="Eingabe 2 17 3 8 2" xfId="11173" xr:uid="{00000000-0005-0000-0000-0000332A0000}"/>
    <cellStyle name="Eingabe 2 17 3 8 3" xfId="17703" xr:uid="{00000000-0005-0000-0000-0000342A0000}"/>
    <cellStyle name="Eingabe 2 17 3 8 4" xfId="24188" xr:uid="{00000000-0005-0000-0000-0000352A0000}"/>
    <cellStyle name="Eingabe 2 17 3 9" xfId="5290" xr:uid="{00000000-0005-0000-0000-0000362A0000}"/>
    <cellStyle name="Eingabe 2 17 3 9 2" xfId="12214" xr:uid="{00000000-0005-0000-0000-0000372A0000}"/>
    <cellStyle name="Eingabe 2 17 3 9 3" xfId="18744" xr:uid="{00000000-0005-0000-0000-0000382A0000}"/>
    <cellStyle name="Eingabe 2 17 3 9 4" xfId="25229" xr:uid="{00000000-0005-0000-0000-0000392A0000}"/>
    <cellStyle name="Eingabe 2 17 4" xfId="1231" xr:uid="{00000000-0005-0000-0000-00003A2A0000}"/>
    <cellStyle name="Eingabe 2 17 4 2" xfId="8238" xr:uid="{00000000-0005-0000-0000-00003B2A0000}"/>
    <cellStyle name="Eingabe 2 17 4 3" xfId="14768" xr:uid="{00000000-0005-0000-0000-00003C2A0000}"/>
    <cellStyle name="Eingabe 2 17 4 4" xfId="21253" xr:uid="{00000000-0005-0000-0000-00003D2A0000}"/>
    <cellStyle name="Eingabe 2 17 5" xfId="1922" xr:uid="{00000000-0005-0000-0000-00003E2A0000}"/>
    <cellStyle name="Eingabe 2 17 5 2" xfId="8927" xr:uid="{00000000-0005-0000-0000-00003F2A0000}"/>
    <cellStyle name="Eingabe 2 17 5 3" xfId="15457" xr:uid="{00000000-0005-0000-0000-0000402A0000}"/>
    <cellStyle name="Eingabe 2 17 5 4" xfId="21942" xr:uid="{00000000-0005-0000-0000-0000412A0000}"/>
    <cellStyle name="Eingabe 2 17 6" xfId="2609" xr:uid="{00000000-0005-0000-0000-0000422A0000}"/>
    <cellStyle name="Eingabe 2 17 6 2" xfId="9612" xr:uid="{00000000-0005-0000-0000-0000432A0000}"/>
    <cellStyle name="Eingabe 2 17 6 3" xfId="16142" xr:uid="{00000000-0005-0000-0000-0000442A0000}"/>
    <cellStyle name="Eingabe 2 17 6 4" xfId="22627" xr:uid="{00000000-0005-0000-0000-0000452A0000}"/>
    <cellStyle name="Eingabe 2 17 7" xfId="3300" xr:uid="{00000000-0005-0000-0000-0000462A0000}"/>
    <cellStyle name="Eingabe 2 17 7 2" xfId="10300" xr:uid="{00000000-0005-0000-0000-0000472A0000}"/>
    <cellStyle name="Eingabe 2 17 7 3" xfId="16830" xr:uid="{00000000-0005-0000-0000-0000482A0000}"/>
    <cellStyle name="Eingabe 2 17 7 4" xfId="23315" xr:uid="{00000000-0005-0000-0000-0000492A0000}"/>
    <cellStyle name="Eingabe 2 17 8" xfId="3992" xr:uid="{00000000-0005-0000-0000-00004A2A0000}"/>
    <cellStyle name="Eingabe 2 17 8 2" xfId="10990" xr:uid="{00000000-0005-0000-0000-00004B2A0000}"/>
    <cellStyle name="Eingabe 2 17 8 3" xfId="17520" xr:uid="{00000000-0005-0000-0000-00004C2A0000}"/>
    <cellStyle name="Eingabe 2 17 8 4" xfId="24005" xr:uid="{00000000-0005-0000-0000-00004D2A0000}"/>
    <cellStyle name="Eingabe 2 17 9" xfId="4675" xr:uid="{00000000-0005-0000-0000-00004E2A0000}"/>
    <cellStyle name="Eingabe 2 17 9 2" xfId="11667" xr:uid="{00000000-0005-0000-0000-00004F2A0000}"/>
    <cellStyle name="Eingabe 2 17 9 3" xfId="18197" xr:uid="{00000000-0005-0000-0000-0000502A0000}"/>
    <cellStyle name="Eingabe 2 17 9 4" xfId="24682" xr:uid="{00000000-0005-0000-0000-0000512A0000}"/>
    <cellStyle name="Eingabe 2 18" xfId="378" xr:uid="{00000000-0005-0000-0000-0000522A0000}"/>
    <cellStyle name="Eingabe 2 18 10" xfId="982" xr:uid="{00000000-0005-0000-0000-0000532A0000}"/>
    <cellStyle name="Eingabe 2 18 10 2" xfId="7992" xr:uid="{00000000-0005-0000-0000-0000542A0000}"/>
    <cellStyle name="Eingabe 2 18 10 3" xfId="14522" xr:uid="{00000000-0005-0000-0000-0000552A0000}"/>
    <cellStyle name="Eingabe 2 18 10 4" xfId="21007" xr:uid="{00000000-0005-0000-0000-0000562A0000}"/>
    <cellStyle name="Eingabe 2 18 11" xfId="5809" xr:uid="{00000000-0005-0000-0000-0000572A0000}"/>
    <cellStyle name="Eingabe 2 18 11 2" xfId="12705" xr:uid="{00000000-0005-0000-0000-0000582A0000}"/>
    <cellStyle name="Eingabe 2 18 11 3" xfId="19235" xr:uid="{00000000-0005-0000-0000-0000592A0000}"/>
    <cellStyle name="Eingabe 2 18 11 4" xfId="25720" xr:uid="{00000000-0005-0000-0000-00005A2A0000}"/>
    <cellStyle name="Eingabe 2 18 12" xfId="6401" xr:uid="{00000000-0005-0000-0000-00005B2A0000}"/>
    <cellStyle name="Eingabe 2 18 12 2" xfId="13290" xr:uid="{00000000-0005-0000-0000-00005C2A0000}"/>
    <cellStyle name="Eingabe 2 18 12 3" xfId="19820" xr:uid="{00000000-0005-0000-0000-00005D2A0000}"/>
    <cellStyle name="Eingabe 2 18 12 4" xfId="26305" xr:uid="{00000000-0005-0000-0000-00005E2A0000}"/>
    <cellStyle name="Eingabe 2 18 13" xfId="7390" xr:uid="{00000000-0005-0000-0000-00005F2A0000}"/>
    <cellStyle name="Eingabe 2 18 13 2" xfId="13920" xr:uid="{00000000-0005-0000-0000-0000602A0000}"/>
    <cellStyle name="Eingabe 2 18 13 3" xfId="20405" xr:uid="{00000000-0005-0000-0000-0000612A0000}"/>
    <cellStyle name="Eingabe 2 18 14" xfId="4687" xr:uid="{00000000-0005-0000-0000-0000622A0000}"/>
    <cellStyle name="Eingabe 2 18 15" xfId="7051" xr:uid="{00000000-0005-0000-0000-0000632A0000}"/>
    <cellStyle name="Eingabe 2 18 2" xfId="494" xr:uid="{00000000-0005-0000-0000-0000642A0000}"/>
    <cellStyle name="Eingabe 2 18 2 10" xfId="7506" xr:uid="{00000000-0005-0000-0000-0000652A0000}"/>
    <cellStyle name="Eingabe 2 18 2 10 2" xfId="14036" xr:uid="{00000000-0005-0000-0000-0000662A0000}"/>
    <cellStyle name="Eingabe 2 18 2 10 3" xfId="20521" xr:uid="{00000000-0005-0000-0000-0000672A0000}"/>
    <cellStyle name="Eingabe 2 18 2 11" xfId="7271" xr:uid="{00000000-0005-0000-0000-0000682A0000}"/>
    <cellStyle name="Eingabe 2 18 2 2" xfId="1372" xr:uid="{00000000-0005-0000-0000-0000692A0000}"/>
    <cellStyle name="Eingabe 2 18 2 2 2" xfId="8377" xr:uid="{00000000-0005-0000-0000-00006A2A0000}"/>
    <cellStyle name="Eingabe 2 18 2 2 3" xfId="14907" xr:uid="{00000000-0005-0000-0000-00006B2A0000}"/>
    <cellStyle name="Eingabe 2 18 2 2 4" xfId="21392" xr:uid="{00000000-0005-0000-0000-00006C2A0000}"/>
    <cellStyle name="Eingabe 2 18 2 3" xfId="2062" xr:uid="{00000000-0005-0000-0000-00006D2A0000}"/>
    <cellStyle name="Eingabe 2 18 2 3 2" xfId="9067" xr:uid="{00000000-0005-0000-0000-00006E2A0000}"/>
    <cellStyle name="Eingabe 2 18 2 3 3" xfId="15597" xr:uid="{00000000-0005-0000-0000-00006F2A0000}"/>
    <cellStyle name="Eingabe 2 18 2 3 4" xfId="22082" xr:uid="{00000000-0005-0000-0000-0000702A0000}"/>
    <cellStyle name="Eingabe 2 18 2 4" xfId="2752" xr:uid="{00000000-0005-0000-0000-0000712A0000}"/>
    <cellStyle name="Eingabe 2 18 2 4 2" xfId="9754" xr:uid="{00000000-0005-0000-0000-0000722A0000}"/>
    <cellStyle name="Eingabe 2 18 2 4 3" xfId="16284" xr:uid="{00000000-0005-0000-0000-0000732A0000}"/>
    <cellStyle name="Eingabe 2 18 2 4 4" xfId="22769" xr:uid="{00000000-0005-0000-0000-0000742A0000}"/>
    <cellStyle name="Eingabe 2 18 2 5" xfId="3442" xr:uid="{00000000-0005-0000-0000-0000752A0000}"/>
    <cellStyle name="Eingabe 2 18 2 5 2" xfId="10441" xr:uid="{00000000-0005-0000-0000-0000762A0000}"/>
    <cellStyle name="Eingabe 2 18 2 5 3" xfId="16971" xr:uid="{00000000-0005-0000-0000-0000772A0000}"/>
    <cellStyle name="Eingabe 2 18 2 5 4" xfId="23456" xr:uid="{00000000-0005-0000-0000-0000782A0000}"/>
    <cellStyle name="Eingabe 2 18 2 6" xfId="4132" xr:uid="{00000000-0005-0000-0000-0000792A0000}"/>
    <cellStyle name="Eingabe 2 18 2 6 2" xfId="11126" xr:uid="{00000000-0005-0000-0000-00007A2A0000}"/>
    <cellStyle name="Eingabe 2 18 2 6 3" xfId="17656" xr:uid="{00000000-0005-0000-0000-00007B2A0000}"/>
    <cellStyle name="Eingabe 2 18 2 6 4" xfId="24141" xr:uid="{00000000-0005-0000-0000-00007C2A0000}"/>
    <cellStyle name="Eingabe 2 18 2 7" xfId="4801" xr:uid="{00000000-0005-0000-0000-00007D2A0000}"/>
    <cellStyle name="Eingabe 2 18 2 7 2" xfId="11755" xr:uid="{00000000-0005-0000-0000-00007E2A0000}"/>
    <cellStyle name="Eingabe 2 18 2 7 3" xfId="18285" xr:uid="{00000000-0005-0000-0000-00007F2A0000}"/>
    <cellStyle name="Eingabe 2 18 2 7 4" xfId="24770" xr:uid="{00000000-0005-0000-0000-0000802A0000}"/>
    <cellStyle name="Eingabe 2 18 2 8" xfId="4651" xr:uid="{00000000-0005-0000-0000-0000812A0000}"/>
    <cellStyle name="Eingabe 2 18 2 8 2" xfId="11644" xr:uid="{00000000-0005-0000-0000-0000822A0000}"/>
    <cellStyle name="Eingabe 2 18 2 8 3" xfId="18174" xr:uid="{00000000-0005-0000-0000-0000832A0000}"/>
    <cellStyle name="Eingabe 2 18 2 8 4" xfId="24659" xr:uid="{00000000-0005-0000-0000-0000842A0000}"/>
    <cellStyle name="Eingabe 2 18 2 9" xfId="5925" xr:uid="{00000000-0005-0000-0000-0000852A0000}"/>
    <cellStyle name="Eingabe 2 18 2 9 2" xfId="12821" xr:uid="{00000000-0005-0000-0000-0000862A0000}"/>
    <cellStyle name="Eingabe 2 18 2 9 3" xfId="19351" xr:uid="{00000000-0005-0000-0000-0000872A0000}"/>
    <cellStyle name="Eingabe 2 18 2 9 4" xfId="25836" xr:uid="{00000000-0005-0000-0000-0000882A0000}"/>
    <cellStyle name="Eingabe 2 18 3" xfId="446" xr:uid="{00000000-0005-0000-0000-0000892A0000}"/>
    <cellStyle name="Eingabe 2 18 3 10" xfId="5877" xr:uid="{00000000-0005-0000-0000-00008A2A0000}"/>
    <cellStyle name="Eingabe 2 18 3 10 2" xfId="12773" xr:uid="{00000000-0005-0000-0000-00008B2A0000}"/>
    <cellStyle name="Eingabe 2 18 3 10 3" xfId="19303" xr:uid="{00000000-0005-0000-0000-00008C2A0000}"/>
    <cellStyle name="Eingabe 2 18 3 10 4" xfId="25788" xr:uid="{00000000-0005-0000-0000-00008D2A0000}"/>
    <cellStyle name="Eingabe 2 18 3 11" xfId="6722" xr:uid="{00000000-0005-0000-0000-00008E2A0000}"/>
    <cellStyle name="Eingabe 2 18 3 11 2" xfId="13421" xr:uid="{00000000-0005-0000-0000-00008F2A0000}"/>
    <cellStyle name="Eingabe 2 18 3 11 3" xfId="19951" xr:uid="{00000000-0005-0000-0000-0000902A0000}"/>
    <cellStyle name="Eingabe 2 18 3 11 4" xfId="26436" xr:uid="{00000000-0005-0000-0000-0000912A0000}"/>
    <cellStyle name="Eingabe 2 18 3 12" xfId="7458" xr:uid="{00000000-0005-0000-0000-0000922A0000}"/>
    <cellStyle name="Eingabe 2 18 3 12 2" xfId="13988" xr:uid="{00000000-0005-0000-0000-0000932A0000}"/>
    <cellStyle name="Eingabe 2 18 3 12 3" xfId="20473" xr:uid="{00000000-0005-0000-0000-0000942A0000}"/>
    <cellStyle name="Eingabe 2 18 3 13" xfId="6745" xr:uid="{00000000-0005-0000-0000-0000952A0000}"/>
    <cellStyle name="Eingabe 2 18 3 14" xfId="7242" xr:uid="{00000000-0005-0000-0000-0000962A0000}"/>
    <cellStyle name="Eingabe 2 18 3 2" xfId="882" xr:uid="{00000000-0005-0000-0000-0000972A0000}"/>
    <cellStyle name="Eingabe 2 18 3 2 10" xfId="7894" xr:uid="{00000000-0005-0000-0000-0000982A0000}"/>
    <cellStyle name="Eingabe 2 18 3 2 10 2" xfId="14424" xr:uid="{00000000-0005-0000-0000-0000992A0000}"/>
    <cellStyle name="Eingabe 2 18 3 2 10 3" xfId="20909" xr:uid="{00000000-0005-0000-0000-00009A2A0000}"/>
    <cellStyle name="Eingabe 2 18 3 2 11" xfId="13752" xr:uid="{00000000-0005-0000-0000-00009B2A0000}"/>
    <cellStyle name="Eingabe 2 18 3 2 2" xfId="1760" xr:uid="{00000000-0005-0000-0000-00009C2A0000}"/>
    <cellStyle name="Eingabe 2 18 3 2 2 2" xfId="8765" xr:uid="{00000000-0005-0000-0000-00009D2A0000}"/>
    <cellStyle name="Eingabe 2 18 3 2 2 3" xfId="15295" xr:uid="{00000000-0005-0000-0000-00009E2A0000}"/>
    <cellStyle name="Eingabe 2 18 3 2 2 4" xfId="21780" xr:uid="{00000000-0005-0000-0000-00009F2A0000}"/>
    <cellStyle name="Eingabe 2 18 3 2 3" xfId="2450" xr:uid="{00000000-0005-0000-0000-0000A02A0000}"/>
    <cellStyle name="Eingabe 2 18 3 2 3 2" xfId="9455" xr:uid="{00000000-0005-0000-0000-0000A12A0000}"/>
    <cellStyle name="Eingabe 2 18 3 2 3 3" xfId="15985" xr:uid="{00000000-0005-0000-0000-0000A22A0000}"/>
    <cellStyle name="Eingabe 2 18 3 2 3 4" xfId="22470" xr:uid="{00000000-0005-0000-0000-0000A32A0000}"/>
    <cellStyle name="Eingabe 2 18 3 2 4" xfId="3140" xr:uid="{00000000-0005-0000-0000-0000A42A0000}"/>
    <cellStyle name="Eingabe 2 18 3 2 4 2" xfId="10142" xr:uid="{00000000-0005-0000-0000-0000A52A0000}"/>
    <cellStyle name="Eingabe 2 18 3 2 4 3" xfId="16672" xr:uid="{00000000-0005-0000-0000-0000A62A0000}"/>
    <cellStyle name="Eingabe 2 18 3 2 4 4" xfId="23157" xr:uid="{00000000-0005-0000-0000-0000A72A0000}"/>
    <cellStyle name="Eingabe 2 18 3 2 5" xfId="3830" xr:uid="{00000000-0005-0000-0000-0000A82A0000}"/>
    <cellStyle name="Eingabe 2 18 3 2 5 2" xfId="10829" xr:uid="{00000000-0005-0000-0000-0000A92A0000}"/>
    <cellStyle name="Eingabe 2 18 3 2 5 3" xfId="17359" xr:uid="{00000000-0005-0000-0000-0000AA2A0000}"/>
    <cellStyle name="Eingabe 2 18 3 2 5 4" xfId="23844" xr:uid="{00000000-0005-0000-0000-0000AB2A0000}"/>
    <cellStyle name="Eingabe 2 18 3 2 6" xfId="4520" xr:uid="{00000000-0005-0000-0000-0000AC2A0000}"/>
    <cellStyle name="Eingabe 2 18 3 2 6 2" xfId="11514" xr:uid="{00000000-0005-0000-0000-0000AD2A0000}"/>
    <cellStyle name="Eingabe 2 18 3 2 6 3" xfId="18044" xr:uid="{00000000-0005-0000-0000-0000AE2A0000}"/>
    <cellStyle name="Eingabe 2 18 3 2 6 4" xfId="24529" xr:uid="{00000000-0005-0000-0000-0000AF2A0000}"/>
    <cellStyle name="Eingabe 2 18 3 2 7" xfId="5173" xr:uid="{00000000-0005-0000-0000-0000B02A0000}"/>
    <cellStyle name="Eingabe 2 18 3 2 7 2" xfId="12097" xr:uid="{00000000-0005-0000-0000-0000B12A0000}"/>
    <cellStyle name="Eingabe 2 18 3 2 7 3" xfId="18627" xr:uid="{00000000-0005-0000-0000-0000B22A0000}"/>
    <cellStyle name="Eingabe 2 18 3 2 7 4" xfId="25112" xr:uid="{00000000-0005-0000-0000-0000B32A0000}"/>
    <cellStyle name="Eingabe 2 18 3 2 8" xfId="5631" xr:uid="{00000000-0005-0000-0000-0000B42A0000}"/>
    <cellStyle name="Eingabe 2 18 3 2 8 2" xfId="12555" xr:uid="{00000000-0005-0000-0000-0000B52A0000}"/>
    <cellStyle name="Eingabe 2 18 3 2 8 3" xfId="19085" xr:uid="{00000000-0005-0000-0000-0000B62A0000}"/>
    <cellStyle name="Eingabe 2 18 3 2 8 4" xfId="25570" xr:uid="{00000000-0005-0000-0000-0000B72A0000}"/>
    <cellStyle name="Eingabe 2 18 3 2 9" xfId="6313" xr:uid="{00000000-0005-0000-0000-0000B82A0000}"/>
    <cellStyle name="Eingabe 2 18 3 2 9 2" xfId="13209" xr:uid="{00000000-0005-0000-0000-0000B92A0000}"/>
    <cellStyle name="Eingabe 2 18 3 2 9 3" xfId="19739" xr:uid="{00000000-0005-0000-0000-0000BA2A0000}"/>
    <cellStyle name="Eingabe 2 18 3 2 9 4" xfId="26224" xr:uid="{00000000-0005-0000-0000-0000BB2A0000}"/>
    <cellStyle name="Eingabe 2 18 3 3" xfId="681" xr:uid="{00000000-0005-0000-0000-0000BC2A0000}"/>
    <cellStyle name="Eingabe 2 18 3 3 10" xfId="7693" xr:uid="{00000000-0005-0000-0000-0000BD2A0000}"/>
    <cellStyle name="Eingabe 2 18 3 3 10 2" xfId="14223" xr:uid="{00000000-0005-0000-0000-0000BE2A0000}"/>
    <cellStyle name="Eingabe 2 18 3 3 10 3" xfId="20708" xr:uid="{00000000-0005-0000-0000-0000BF2A0000}"/>
    <cellStyle name="Eingabe 2 18 3 3 11" xfId="4819" xr:uid="{00000000-0005-0000-0000-0000C02A0000}"/>
    <cellStyle name="Eingabe 2 18 3 3 2" xfId="1559" xr:uid="{00000000-0005-0000-0000-0000C12A0000}"/>
    <cellStyle name="Eingabe 2 18 3 3 2 2" xfId="8564" xr:uid="{00000000-0005-0000-0000-0000C22A0000}"/>
    <cellStyle name="Eingabe 2 18 3 3 2 3" xfId="15094" xr:uid="{00000000-0005-0000-0000-0000C32A0000}"/>
    <cellStyle name="Eingabe 2 18 3 3 2 4" xfId="21579" xr:uid="{00000000-0005-0000-0000-0000C42A0000}"/>
    <cellStyle name="Eingabe 2 18 3 3 3" xfId="2249" xr:uid="{00000000-0005-0000-0000-0000C52A0000}"/>
    <cellStyle name="Eingabe 2 18 3 3 3 2" xfId="9254" xr:uid="{00000000-0005-0000-0000-0000C62A0000}"/>
    <cellStyle name="Eingabe 2 18 3 3 3 3" xfId="15784" xr:uid="{00000000-0005-0000-0000-0000C72A0000}"/>
    <cellStyle name="Eingabe 2 18 3 3 3 4" xfId="22269" xr:uid="{00000000-0005-0000-0000-0000C82A0000}"/>
    <cellStyle name="Eingabe 2 18 3 3 4" xfId="2939" xr:uid="{00000000-0005-0000-0000-0000C92A0000}"/>
    <cellStyle name="Eingabe 2 18 3 3 4 2" xfId="9941" xr:uid="{00000000-0005-0000-0000-0000CA2A0000}"/>
    <cellStyle name="Eingabe 2 18 3 3 4 3" xfId="16471" xr:uid="{00000000-0005-0000-0000-0000CB2A0000}"/>
    <cellStyle name="Eingabe 2 18 3 3 4 4" xfId="22956" xr:uid="{00000000-0005-0000-0000-0000CC2A0000}"/>
    <cellStyle name="Eingabe 2 18 3 3 5" xfId="3629" xr:uid="{00000000-0005-0000-0000-0000CD2A0000}"/>
    <cellStyle name="Eingabe 2 18 3 3 5 2" xfId="10628" xr:uid="{00000000-0005-0000-0000-0000CE2A0000}"/>
    <cellStyle name="Eingabe 2 18 3 3 5 3" xfId="17158" xr:uid="{00000000-0005-0000-0000-0000CF2A0000}"/>
    <cellStyle name="Eingabe 2 18 3 3 5 4" xfId="23643" xr:uid="{00000000-0005-0000-0000-0000D02A0000}"/>
    <cellStyle name="Eingabe 2 18 3 3 6" xfId="4319" xr:uid="{00000000-0005-0000-0000-0000D12A0000}"/>
    <cellStyle name="Eingabe 2 18 3 3 6 2" xfId="11313" xr:uid="{00000000-0005-0000-0000-0000D22A0000}"/>
    <cellStyle name="Eingabe 2 18 3 3 6 3" xfId="17843" xr:uid="{00000000-0005-0000-0000-0000D32A0000}"/>
    <cellStyle name="Eingabe 2 18 3 3 6 4" xfId="24328" xr:uid="{00000000-0005-0000-0000-0000D42A0000}"/>
    <cellStyle name="Eingabe 2 18 3 3 7" xfId="4972" xr:uid="{00000000-0005-0000-0000-0000D52A0000}"/>
    <cellStyle name="Eingabe 2 18 3 3 7 2" xfId="11896" xr:uid="{00000000-0005-0000-0000-0000D62A0000}"/>
    <cellStyle name="Eingabe 2 18 3 3 7 3" xfId="18426" xr:uid="{00000000-0005-0000-0000-0000D72A0000}"/>
    <cellStyle name="Eingabe 2 18 3 3 7 4" xfId="24911" xr:uid="{00000000-0005-0000-0000-0000D82A0000}"/>
    <cellStyle name="Eingabe 2 18 3 3 8" xfId="5430" xr:uid="{00000000-0005-0000-0000-0000D92A0000}"/>
    <cellStyle name="Eingabe 2 18 3 3 8 2" xfId="12354" xr:uid="{00000000-0005-0000-0000-0000DA2A0000}"/>
    <cellStyle name="Eingabe 2 18 3 3 8 3" xfId="18884" xr:uid="{00000000-0005-0000-0000-0000DB2A0000}"/>
    <cellStyle name="Eingabe 2 18 3 3 8 4" xfId="25369" xr:uid="{00000000-0005-0000-0000-0000DC2A0000}"/>
    <cellStyle name="Eingabe 2 18 3 3 9" xfId="6112" xr:uid="{00000000-0005-0000-0000-0000DD2A0000}"/>
    <cellStyle name="Eingabe 2 18 3 3 9 2" xfId="13008" xr:uid="{00000000-0005-0000-0000-0000DE2A0000}"/>
    <cellStyle name="Eingabe 2 18 3 3 9 3" xfId="19538" xr:uid="{00000000-0005-0000-0000-0000DF2A0000}"/>
    <cellStyle name="Eingabe 2 18 3 3 9 4" xfId="26023" xr:uid="{00000000-0005-0000-0000-0000E02A0000}"/>
    <cellStyle name="Eingabe 2 18 3 4" xfId="1324" xr:uid="{00000000-0005-0000-0000-0000E12A0000}"/>
    <cellStyle name="Eingabe 2 18 3 4 2" xfId="8329" xr:uid="{00000000-0005-0000-0000-0000E22A0000}"/>
    <cellStyle name="Eingabe 2 18 3 4 3" xfId="14859" xr:uid="{00000000-0005-0000-0000-0000E32A0000}"/>
    <cellStyle name="Eingabe 2 18 3 4 4" xfId="21344" xr:uid="{00000000-0005-0000-0000-0000E42A0000}"/>
    <cellStyle name="Eingabe 2 18 3 5" xfId="2014" xr:uid="{00000000-0005-0000-0000-0000E52A0000}"/>
    <cellStyle name="Eingabe 2 18 3 5 2" xfId="9019" xr:uid="{00000000-0005-0000-0000-0000E62A0000}"/>
    <cellStyle name="Eingabe 2 18 3 5 3" xfId="15549" xr:uid="{00000000-0005-0000-0000-0000E72A0000}"/>
    <cellStyle name="Eingabe 2 18 3 5 4" xfId="22034" xr:uid="{00000000-0005-0000-0000-0000E82A0000}"/>
    <cellStyle name="Eingabe 2 18 3 6" xfId="2704" xr:uid="{00000000-0005-0000-0000-0000E92A0000}"/>
    <cellStyle name="Eingabe 2 18 3 6 2" xfId="9706" xr:uid="{00000000-0005-0000-0000-0000EA2A0000}"/>
    <cellStyle name="Eingabe 2 18 3 6 3" xfId="16236" xr:uid="{00000000-0005-0000-0000-0000EB2A0000}"/>
    <cellStyle name="Eingabe 2 18 3 6 4" xfId="22721" xr:uid="{00000000-0005-0000-0000-0000EC2A0000}"/>
    <cellStyle name="Eingabe 2 18 3 7" xfId="3394" xr:uid="{00000000-0005-0000-0000-0000ED2A0000}"/>
    <cellStyle name="Eingabe 2 18 3 7 2" xfId="10393" xr:uid="{00000000-0005-0000-0000-0000EE2A0000}"/>
    <cellStyle name="Eingabe 2 18 3 7 3" xfId="16923" xr:uid="{00000000-0005-0000-0000-0000EF2A0000}"/>
    <cellStyle name="Eingabe 2 18 3 7 4" xfId="23408" xr:uid="{00000000-0005-0000-0000-0000F02A0000}"/>
    <cellStyle name="Eingabe 2 18 3 8" xfId="4084" xr:uid="{00000000-0005-0000-0000-0000F12A0000}"/>
    <cellStyle name="Eingabe 2 18 3 8 2" xfId="11078" xr:uid="{00000000-0005-0000-0000-0000F22A0000}"/>
    <cellStyle name="Eingabe 2 18 3 8 3" xfId="17608" xr:uid="{00000000-0005-0000-0000-0000F32A0000}"/>
    <cellStyle name="Eingabe 2 18 3 8 4" xfId="24093" xr:uid="{00000000-0005-0000-0000-0000F42A0000}"/>
    <cellStyle name="Eingabe 2 18 3 9" xfId="2621" xr:uid="{00000000-0005-0000-0000-0000F52A0000}"/>
    <cellStyle name="Eingabe 2 18 3 9 2" xfId="9624" xr:uid="{00000000-0005-0000-0000-0000F62A0000}"/>
    <cellStyle name="Eingabe 2 18 3 9 3" xfId="16154" xr:uid="{00000000-0005-0000-0000-0000F72A0000}"/>
    <cellStyle name="Eingabe 2 18 3 9 4" xfId="22639" xr:uid="{00000000-0005-0000-0000-0000F82A0000}"/>
    <cellStyle name="Eingabe 2 18 4" xfId="542" xr:uid="{00000000-0005-0000-0000-0000F92A0000}"/>
    <cellStyle name="Eingabe 2 18 4 10" xfId="5973" xr:uid="{00000000-0005-0000-0000-0000FA2A0000}"/>
    <cellStyle name="Eingabe 2 18 4 10 2" xfId="12869" xr:uid="{00000000-0005-0000-0000-0000FB2A0000}"/>
    <cellStyle name="Eingabe 2 18 4 10 3" xfId="19399" xr:uid="{00000000-0005-0000-0000-0000FC2A0000}"/>
    <cellStyle name="Eingabe 2 18 4 10 4" xfId="25884" xr:uid="{00000000-0005-0000-0000-0000FD2A0000}"/>
    <cellStyle name="Eingabe 2 18 4 11" xfId="6917" xr:uid="{00000000-0005-0000-0000-0000FE2A0000}"/>
    <cellStyle name="Eingabe 2 18 4 11 2" xfId="13533" xr:uid="{00000000-0005-0000-0000-0000FF2A0000}"/>
    <cellStyle name="Eingabe 2 18 4 11 3" xfId="20063" xr:uid="{00000000-0005-0000-0000-0000002B0000}"/>
    <cellStyle name="Eingabe 2 18 4 11 4" xfId="26548" xr:uid="{00000000-0005-0000-0000-0000012B0000}"/>
    <cellStyle name="Eingabe 2 18 4 12" xfId="7554" xr:uid="{00000000-0005-0000-0000-0000022B0000}"/>
    <cellStyle name="Eingabe 2 18 4 12 2" xfId="14084" xr:uid="{00000000-0005-0000-0000-0000032B0000}"/>
    <cellStyle name="Eingabe 2 18 4 12 3" xfId="20569" xr:uid="{00000000-0005-0000-0000-0000042B0000}"/>
    <cellStyle name="Eingabe 2 18 4 13" xfId="6430" xr:uid="{00000000-0005-0000-0000-0000052B0000}"/>
    <cellStyle name="Eingabe 2 18 4 14" xfId="7015" xr:uid="{00000000-0005-0000-0000-0000062B0000}"/>
    <cellStyle name="Eingabe 2 18 4 2" xfId="938" xr:uid="{00000000-0005-0000-0000-0000072B0000}"/>
    <cellStyle name="Eingabe 2 18 4 2 10" xfId="7950" xr:uid="{00000000-0005-0000-0000-0000082B0000}"/>
    <cellStyle name="Eingabe 2 18 4 2 10 2" xfId="14480" xr:uid="{00000000-0005-0000-0000-0000092B0000}"/>
    <cellStyle name="Eingabe 2 18 4 2 10 3" xfId="20965" xr:uid="{00000000-0005-0000-0000-00000A2B0000}"/>
    <cellStyle name="Eingabe 2 18 4 2 11" xfId="13808" xr:uid="{00000000-0005-0000-0000-00000B2B0000}"/>
    <cellStyle name="Eingabe 2 18 4 2 2" xfId="1816" xr:uid="{00000000-0005-0000-0000-00000C2B0000}"/>
    <cellStyle name="Eingabe 2 18 4 2 2 2" xfId="8821" xr:uid="{00000000-0005-0000-0000-00000D2B0000}"/>
    <cellStyle name="Eingabe 2 18 4 2 2 3" xfId="15351" xr:uid="{00000000-0005-0000-0000-00000E2B0000}"/>
    <cellStyle name="Eingabe 2 18 4 2 2 4" xfId="21836" xr:uid="{00000000-0005-0000-0000-00000F2B0000}"/>
    <cellStyle name="Eingabe 2 18 4 2 3" xfId="2506" xr:uid="{00000000-0005-0000-0000-0000102B0000}"/>
    <cellStyle name="Eingabe 2 18 4 2 3 2" xfId="9511" xr:uid="{00000000-0005-0000-0000-0000112B0000}"/>
    <cellStyle name="Eingabe 2 18 4 2 3 3" xfId="16041" xr:uid="{00000000-0005-0000-0000-0000122B0000}"/>
    <cellStyle name="Eingabe 2 18 4 2 3 4" xfId="22526" xr:uid="{00000000-0005-0000-0000-0000132B0000}"/>
    <cellStyle name="Eingabe 2 18 4 2 4" xfId="3196" xr:uid="{00000000-0005-0000-0000-0000142B0000}"/>
    <cellStyle name="Eingabe 2 18 4 2 4 2" xfId="10198" xr:uid="{00000000-0005-0000-0000-0000152B0000}"/>
    <cellStyle name="Eingabe 2 18 4 2 4 3" xfId="16728" xr:uid="{00000000-0005-0000-0000-0000162B0000}"/>
    <cellStyle name="Eingabe 2 18 4 2 4 4" xfId="23213" xr:uid="{00000000-0005-0000-0000-0000172B0000}"/>
    <cellStyle name="Eingabe 2 18 4 2 5" xfId="3886" xr:uid="{00000000-0005-0000-0000-0000182B0000}"/>
    <cellStyle name="Eingabe 2 18 4 2 5 2" xfId="10885" xr:uid="{00000000-0005-0000-0000-0000192B0000}"/>
    <cellStyle name="Eingabe 2 18 4 2 5 3" xfId="17415" xr:uid="{00000000-0005-0000-0000-00001A2B0000}"/>
    <cellStyle name="Eingabe 2 18 4 2 5 4" xfId="23900" xr:uid="{00000000-0005-0000-0000-00001B2B0000}"/>
    <cellStyle name="Eingabe 2 18 4 2 6" xfId="4576" xr:uid="{00000000-0005-0000-0000-00001C2B0000}"/>
    <cellStyle name="Eingabe 2 18 4 2 6 2" xfId="11570" xr:uid="{00000000-0005-0000-0000-00001D2B0000}"/>
    <cellStyle name="Eingabe 2 18 4 2 6 3" xfId="18100" xr:uid="{00000000-0005-0000-0000-00001E2B0000}"/>
    <cellStyle name="Eingabe 2 18 4 2 6 4" xfId="24585" xr:uid="{00000000-0005-0000-0000-00001F2B0000}"/>
    <cellStyle name="Eingabe 2 18 4 2 7" xfId="5229" xr:uid="{00000000-0005-0000-0000-0000202B0000}"/>
    <cellStyle name="Eingabe 2 18 4 2 7 2" xfId="12153" xr:uid="{00000000-0005-0000-0000-0000212B0000}"/>
    <cellStyle name="Eingabe 2 18 4 2 7 3" xfId="18683" xr:uid="{00000000-0005-0000-0000-0000222B0000}"/>
    <cellStyle name="Eingabe 2 18 4 2 7 4" xfId="25168" xr:uid="{00000000-0005-0000-0000-0000232B0000}"/>
    <cellStyle name="Eingabe 2 18 4 2 8" xfId="5687" xr:uid="{00000000-0005-0000-0000-0000242B0000}"/>
    <cellStyle name="Eingabe 2 18 4 2 8 2" xfId="12611" xr:uid="{00000000-0005-0000-0000-0000252B0000}"/>
    <cellStyle name="Eingabe 2 18 4 2 8 3" xfId="19141" xr:uid="{00000000-0005-0000-0000-0000262B0000}"/>
    <cellStyle name="Eingabe 2 18 4 2 8 4" xfId="25626" xr:uid="{00000000-0005-0000-0000-0000272B0000}"/>
    <cellStyle name="Eingabe 2 18 4 2 9" xfId="6369" xr:uid="{00000000-0005-0000-0000-0000282B0000}"/>
    <cellStyle name="Eingabe 2 18 4 2 9 2" xfId="13265" xr:uid="{00000000-0005-0000-0000-0000292B0000}"/>
    <cellStyle name="Eingabe 2 18 4 2 9 3" xfId="19795" xr:uid="{00000000-0005-0000-0000-00002A2B0000}"/>
    <cellStyle name="Eingabe 2 18 4 2 9 4" xfId="26280" xr:uid="{00000000-0005-0000-0000-00002B2B0000}"/>
    <cellStyle name="Eingabe 2 18 4 3" xfId="772" xr:uid="{00000000-0005-0000-0000-00002C2B0000}"/>
    <cellStyle name="Eingabe 2 18 4 3 10" xfId="7784" xr:uid="{00000000-0005-0000-0000-00002D2B0000}"/>
    <cellStyle name="Eingabe 2 18 4 3 10 2" xfId="14314" xr:uid="{00000000-0005-0000-0000-00002E2B0000}"/>
    <cellStyle name="Eingabe 2 18 4 3 10 3" xfId="20799" xr:uid="{00000000-0005-0000-0000-00002F2B0000}"/>
    <cellStyle name="Eingabe 2 18 4 3 11" xfId="13642" xr:uid="{00000000-0005-0000-0000-0000302B0000}"/>
    <cellStyle name="Eingabe 2 18 4 3 2" xfId="1650" xr:uid="{00000000-0005-0000-0000-0000312B0000}"/>
    <cellStyle name="Eingabe 2 18 4 3 2 2" xfId="8655" xr:uid="{00000000-0005-0000-0000-0000322B0000}"/>
    <cellStyle name="Eingabe 2 18 4 3 2 3" xfId="15185" xr:uid="{00000000-0005-0000-0000-0000332B0000}"/>
    <cellStyle name="Eingabe 2 18 4 3 2 4" xfId="21670" xr:uid="{00000000-0005-0000-0000-0000342B0000}"/>
    <cellStyle name="Eingabe 2 18 4 3 3" xfId="2340" xr:uid="{00000000-0005-0000-0000-0000352B0000}"/>
    <cellStyle name="Eingabe 2 18 4 3 3 2" xfId="9345" xr:uid="{00000000-0005-0000-0000-0000362B0000}"/>
    <cellStyle name="Eingabe 2 18 4 3 3 3" xfId="15875" xr:uid="{00000000-0005-0000-0000-0000372B0000}"/>
    <cellStyle name="Eingabe 2 18 4 3 3 4" xfId="22360" xr:uid="{00000000-0005-0000-0000-0000382B0000}"/>
    <cellStyle name="Eingabe 2 18 4 3 4" xfId="3030" xr:uid="{00000000-0005-0000-0000-0000392B0000}"/>
    <cellStyle name="Eingabe 2 18 4 3 4 2" xfId="10032" xr:uid="{00000000-0005-0000-0000-00003A2B0000}"/>
    <cellStyle name="Eingabe 2 18 4 3 4 3" xfId="16562" xr:uid="{00000000-0005-0000-0000-00003B2B0000}"/>
    <cellStyle name="Eingabe 2 18 4 3 4 4" xfId="23047" xr:uid="{00000000-0005-0000-0000-00003C2B0000}"/>
    <cellStyle name="Eingabe 2 18 4 3 5" xfId="3720" xr:uid="{00000000-0005-0000-0000-00003D2B0000}"/>
    <cellStyle name="Eingabe 2 18 4 3 5 2" xfId="10719" xr:uid="{00000000-0005-0000-0000-00003E2B0000}"/>
    <cellStyle name="Eingabe 2 18 4 3 5 3" xfId="17249" xr:uid="{00000000-0005-0000-0000-00003F2B0000}"/>
    <cellStyle name="Eingabe 2 18 4 3 5 4" xfId="23734" xr:uid="{00000000-0005-0000-0000-0000402B0000}"/>
    <cellStyle name="Eingabe 2 18 4 3 6" xfId="4410" xr:uid="{00000000-0005-0000-0000-0000412B0000}"/>
    <cellStyle name="Eingabe 2 18 4 3 6 2" xfId="11404" xr:uid="{00000000-0005-0000-0000-0000422B0000}"/>
    <cellStyle name="Eingabe 2 18 4 3 6 3" xfId="17934" xr:uid="{00000000-0005-0000-0000-0000432B0000}"/>
    <cellStyle name="Eingabe 2 18 4 3 6 4" xfId="24419" xr:uid="{00000000-0005-0000-0000-0000442B0000}"/>
    <cellStyle name="Eingabe 2 18 4 3 7" xfId="5063" xr:uid="{00000000-0005-0000-0000-0000452B0000}"/>
    <cellStyle name="Eingabe 2 18 4 3 7 2" xfId="11987" xr:uid="{00000000-0005-0000-0000-0000462B0000}"/>
    <cellStyle name="Eingabe 2 18 4 3 7 3" xfId="18517" xr:uid="{00000000-0005-0000-0000-0000472B0000}"/>
    <cellStyle name="Eingabe 2 18 4 3 7 4" xfId="25002" xr:uid="{00000000-0005-0000-0000-0000482B0000}"/>
    <cellStyle name="Eingabe 2 18 4 3 8" xfId="5521" xr:uid="{00000000-0005-0000-0000-0000492B0000}"/>
    <cellStyle name="Eingabe 2 18 4 3 8 2" xfId="12445" xr:uid="{00000000-0005-0000-0000-00004A2B0000}"/>
    <cellStyle name="Eingabe 2 18 4 3 8 3" xfId="18975" xr:uid="{00000000-0005-0000-0000-00004B2B0000}"/>
    <cellStyle name="Eingabe 2 18 4 3 8 4" xfId="25460" xr:uid="{00000000-0005-0000-0000-00004C2B0000}"/>
    <cellStyle name="Eingabe 2 18 4 3 9" xfId="6203" xr:uid="{00000000-0005-0000-0000-00004D2B0000}"/>
    <cellStyle name="Eingabe 2 18 4 3 9 2" xfId="13099" xr:uid="{00000000-0005-0000-0000-00004E2B0000}"/>
    <cellStyle name="Eingabe 2 18 4 3 9 3" xfId="19629" xr:uid="{00000000-0005-0000-0000-00004F2B0000}"/>
    <cellStyle name="Eingabe 2 18 4 3 9 4" xfId="26114" xr:uid="{00000000-0005-0000-0000-0000502B0000}"/>
    <cellStyle name="Eingabe 2 18 4 4" xfId="1420" xr:uid="{00000000-0005-0000-0000-0000512B0000}"/>
    <cellStyle name="Eingabe 2 18 4 4 2" xfId="8425" xr:uid="{00000000-0005-0000-0000-0000522B0000}"/>
    <cellStyle name="Eingabe 2 18 4 4 3" xfId="14955" xr:uid="{00000000-0005-0000-0000-0000532B0000}"/>
    <cellStyle name="Eingabe 2 18 4 4 4" xfId="21440" xr:uid="{00000000-0005-0000-0000-0000542B0000}"/>
    <cellStyle name="Eingabe 2 18 4 5" xfId="2110" xr:uid="{00000000-0005-0000-0000-0000552B0000}"/>
    <cellStyle name="Eingabe 2 18 4 5 2" xfId="9115" xr:uid="{00000000-0005-0000-0000-0000562B0000}"/>
    <cellStyle name="Eingabe 2 18 4 5 3" xfId="15645" xr:uid="{00000000-0005-0000-0000-0000572B0000}"/>
    <cellStyle name="Eingabe 2 18 4 5 4" xfId="22130" xr:uid="{00000000-0005-0000-0000-0000582B0000}"/>
    <cellStyle name="Eingabe 2 18 4 6" xfId="2800" xr:uid="{00000000-0005-0000-0000-0000592B0000}"/>
    <cellStyle name="Eingabe 2 18 4 6 2" xfId="9802" xr:uid="{00000000-0005-0000-0000-00005A2B0000}"/>
    <cellStyle name="Eingabe 2 18 4 6 3" xfId="16332" xr:uid="{00000000-0005-0000-0000-00005B2B0000}"/>
    <cellStyle name="Eingabe 2 18 4 6 4" xfId="22817" xr:uid="{00000000-0005-0000-0000-00005C2B0000}"/>
    <cellStyle name="Eingabe 2 18 4 7" xfId="3490" xr:uid="{00000000-0005-0000-0000-00005D2B0000}"/>
    <cellStyle name="Eingabe 2 18 4 7 2" xfId="10489" xr:uid="{00000000-0005-0000-0000-00005E2B0000}"/>
    <cellStyle name="Eingabe 2 18 4 7 3" xfId="17019" xr:uid="{00000000-0005-0000-0000-00005F2B0000}"/>
    <cellStyle name="Eingabe 2 18 4 7 4" xfId="23504" xr:uid="{00000000-0005-0000-0000-0000602B0000}"/>
    <cellStyle name="Eingabe 2 18 4 8" xfId="4180" xr:uid="{00000000-0005-0000-0000-0000612B0000}"/>
    <cellStyle name="Eingabe 2 18 4 8 2" xfId="11174" xr:uid="{00000000-0005-0000-0000-0000622B0000}"/>
    <cellStyle name="Eingabe 2 18 4 8 3" xfId="17704" xr:uid="{00000000-0005-0000-0000-0000632B0000}"/>
    <cellStyle name="Eingabe 2 18 4 8 4" xfId="24189" xr:uid="{00000000-0005-0000-0000-0000642B0000}"/>
    <cellStyle name="Eingabe 2 18 4 9" xfId="5291" xr:uid="{00000000-0005-0000-0000-0000652B0000}"/>
    <cellStyle name="Eingabe 2 18 4 9 2" xfId="12215" xr:uid="{00000000-0005-0000-0000-0000662B0000}"/>
    <cellStyle name="Eingabe 2 18 4 9 3" xfId="18745" xr:uid="{00000000-0005-0000-0000-0000672B0000}"/>
    <cellStyle name="Eingabe 2 18 4 9 4" xfId="25230" xr:uid="{00000000-0005-0000-0000-0000682B0000}"/>
    <cellStyle name="Eingabe 2 18 5" xfId="1256" xr:uid="{00000000-0005-0000-0000-0000692B0000}"/>
    <cellStyle name="Eingabe 2 18 5 2" xfId="8261" xr:uid="{00000000-0005-0000-0000-00006A2B0000}"/>
    <cellStyle name="Eingabe 2 18 5 3" xfId="14791" xr:uid="{00000000-0005-0000-0000-00006B2B0000}"/>
    <cellStyle name="Eingabe 2 18 5 4" xfId="21276" xr:uid="{00000000-0005-0000-0000-00006C2B0000}"/>
    <cellStyle name="Eingabe 2 18 6" xfId="1946" xr:uid="{00000000-0005-0000-0000-00006D2B0000}"/>
    <cellStyle name="Eingabe 2 18 6 2" xfId="8951" xr:uid="{00000000-0005-0000-0000-00006E2B0000}"/>
    <cellStyle name="Eingabe 2 18 6 3" xfId="15481" xr:uid="{00000000-0005-0000-0000-00006F2B0000}"/>
    <cellStyle name="Eingabe 2 18 6 4" xfId="21966" xr:uid="{00000000-0005-0000-0000-0000702B0000}"/>
    <cellStyle name="Eingabe 2 18 7" xfId="2636" xr:uid="{00000000-0005-0000-0000-0000712B0000}"/>
    <cellStyle name="Eingabe 2 18 7 2" xfId="9638" xr:uid="{00000000-0005-0000-0000-0000722B0000}"/>
    <cellStyle name="Eingabe 2 18 7 3" xfId="16168" xr:uid="{00000000-0005-0000-0000-0000732B0000}"/>
    <cellStyle name="Eingabe 2 18 7 4" xfId="22653" xr:uid="{00000000-0005-0000-0000-0000742B0000}"/>
    <cellStyle name="Eingabe 2 18 8" xfId="3326" xr:uid="{00000000-0005-0000-0000-0000752B0000}"/>
    <cellStyle name="Eingabe 2 18 8 2" xfId="10325" xr:uid="{00000000-0005-0000-0000-0000762B0000}"/>
    <cellStyle name="Eingabe 2 18 8 3" xfId="16855" xr:uid="{00000000-0005-0000-0000-0000772B0000}"/>
    <cellStyle name="Eingabe 2 18 8 4" xfId="23340" xr:uid="{00000000-0005-0000-0000-0000782B0000}"/>
    <cellStyle name="Eingabe 2 18 9" xfId="4016" xr:uid="{00000000-0005-0000-0000-0000792B0000}"/>
    <cellStyle name="Eingabe 2 18 9 2" xfId="11010" xr:uid="{00000000-0005-0000-0000-00007A2B0000}"/>
    <cellStyle name="Eingabe 2 18 9 3" xfId="17540" xr:uid="{00000000-0005-0000-0000-00007B2B0000}"/>
    <cellStyle name="Eingabe 2 18 9 4" xfId="24025" xr:uid="{00000000-0005-0000-0000-00007C2B0000}"/>
    <cellStyle name="Eingabe 2 19" xfId="455" xr:uid="{00000000-0005-0000-0000-00007D2B0000}"/>
    <cellStyle name="Eingabe 2 19 10" xfId="5886" xr:uid="{00000000-0005-0000-0000-00007E2B0000}"/>
    <cellStyle name="Eingabe 2 19 10 2" xfId="12782" xr:uid="{00000000-0005-0000-0000-00007F2B0000}"/>
    <cellStyle name="Eingabe 2 19 10 3" xfId="19312" xr:uid="{00000000-0005-0000-0000-0000802B0000}"/>
    <cellStyle name="Eingabe 2 19 10 4" xfId="25797" xr:uid="{00000000-0005-0000-0000-0000812B0000}"/>
    <cellStyle name="Eingabe 2 19 11" xfId="6565" xr:uid="{00000000-0005-0000-0000-0000822B0000}"/>
    <cellStyle name="Eingabe 2 19 11 2" xfId="13363" xr:uid="{00000000-0005-0000-0000-0000832B0000}"/>
    <cellStyle name="Eingabe 2 19 11 3" xfId="19893" xr:uid="{00000000-0005-0000-0000-0000842B0000}"/>
    <cellStyle name="Eingabe 2 19 11 4" xfId="26378" xr:uid="{00000000-0005-0000-0000-0000852B0000}"/>
    <cellStyle name="Eingabe 2 19 12" xfId="7467" xr:uid="{00000000-0005-0000-0000-0000862B0000}"/>
    <cellStyle name="Eingabe 2 19 12 2" xfId="13997" xr:uid="{00000000-0005-0000-0000-0000872B0000}"/>
    <cellStyle name="Eingabe 2 19 12 3" xfId="20482" xr:uid="{00000000-0005-0000-0000-0000882B0000}"/>
    <cellStyle name="Eingabe 2 19 13" xfId="6992" xr:uid="{00000000-0005-0000-0000-0000892B0000}"/>
    <cellStyle name="Eingabe 2 19 14" xfId="7278" xr:uid="{00000000-0005-0000-0000-00008A2B0000}"/>
    <cellStyle name="Eingabe 2 19 2" xfId="891" xr:uid="{00000000-0005-0000-0000-00008B2B0000}"/>
    <cellStyle name="Eingabe 2 19 2 10" xfId="7903" xr:uid="{00000000-0005-0000-0000-00008C2B0000}"/>
    <cellStyle name="Eingabe 2 19 2 10 2" xfId="14433" xr:uid="{00000000-0005-0000-0000-00008D2B0000}"/>
    <cellStyle name="Eingabe 2 19 2 10 3" xfId="20918" xr:uid="{00000000-0005-0000-0000-00008E2B0000}"/>
    <cellStyle name="Eingabe 2 19 2 11" xfId="13761" xr:uid="{00000000-0005-0000-0000-00008F2B0000}"/>
    <cellStyle name="Eingabe 2 19 2 2" xfId="1769" xr:uid="{00000000-0005-0000-0000-0000902B0000}"/>
    <cellStyle name="Eingabe 2 19 2 2 2" xfId="8774" xr:uid="{00000000-0005-0000-0000-0000912B0000}"/>
    <cellStyle name="Eingabe 2 19 2 2 3" xfId="15304" xr:uid="{00000000-0005-0000-0000-0000922B0000}"/>
    <cellStyle name="Eingabe 2 19 2 2 4" xfId="21789" xr:uid="{00000000-0005-0000-0000-0000932B0000}"/>
    <cellStyle name="Eingabe 2 19 2 3" xfId="2459" xr:uid="{00000000-0005-0000-0000-0000942B0000}"/>
    <cellStyle name="Eingabe 2 19 2 3 2" xfId="9464" xr:uid="{00000000-0005-0000-0000-0000952B0000}"/>
    <cellStyle name="Eingabe 2 19 2 3 3" xfId="15994" xr:uid="{00000000-0005-0000-0000-0000962B0000}"/>
    <cellStyle name="Eingabe 2 19 2 3 4" xfId="22479" xr:uid="{00000000-0005-0000-0000-0000972B0000}"/>
    <cellStyle name="Eingabe 2 19 2 4" xfId="3149" xr:uid="{00000000-0005-0000-0000-0000982B0000}"/>
    <cellStyle name="Eingabe 2 19 2 4 2" xfId="10151" xr:uid="{00000000-0005-0000-0000-0000992B0000}"/>
    <cellStyle name="Eingabe 2 19 2 4 3" xfId="16681" xr:uid="{00000000-0005-0000-0000-00009A2B0000}"/>
    <cellStyle name="Eingabe 2 19 2 4 4" xfId="23166" xr:uid="{00000000-0005-0000-0000-00009B2B0000}"/>
    <cellStyle name="Eingabe 2 19 2 5" xfId="3839" xr:uid="{00000000-0005-0000-0000-00009C2B0000}"/>
    <cellStyle name="Eingabe 2 19 2 5 2" xfId="10838" xr:uid="{00000000-0005-0000-0000-00009D2B0000}"/>
    <cellStyle name="Eingabe 2 19 2 5 3" xfId="17368" xr:uid="{00000000-0005-0000-0000-00009E2B0000}"/>
    <cellStyle name="Eingabe 2 19 2 5 4" xfId="23853" xr:uid="{00000000-0005-0000-0000-00009F2B0000}"/>
    <cellStyle name="Eingabe 2 19 2 6" xfId="4529" xr:uid="{00000000-0005-0000-0000-0000A02B0000}"/>
    <cellStyle name="Eingabe 2 19 2 6 2" xfId="11523" xr:uid="{00000000-0005-0000-0000-0000A12B0000}"/>
    <cellStyle name="Eingabe 2 19 2 6 3" xfId="18053" xr:uid="{00000000-0005-0000-0000-0000A22B0000}"/>
    <cellStyle name="Eingabe 2 19 2 6 4" xfId="24538" xr:uid="{00000000-0005-0000-0000-0000A32B0000}"/>
    <cellStyle name="Eingabe 2 19 2 7" xfId="5182" xr:uid="{00000000-0005-0000-0000-0000A42B0000}"/>
    <cellStyle name="Eingabe 2 19 2 7 2" xfId="12106" xr:uid="{00000000-0005-0000-0000-0000A52B0000}"/>
    <cellStyle name="Eingabe 2 19 2 7 3" xfId="18636" xr:uid="{00000000-0005-0000-0000-0000A62B0000}"/>
    <cellStyle name="Eingabe 2 19 2 7 4" xfId="25121" xr:uid="{00000000-0005-0000-0000-0000A72B0000}"/>
    <cellStyle name="Eingabe 2 19 2 8" xfId="5640" xr:uid="{00000000-0005-0000-0000-0000A82B0000}"/>
    <cellStyle name="Eingabe 2 19 2 8 2" xfId="12564" xr:uid="{00000000-0005-0000-0000-0000A92B0000}"/>
    <cellStyle name="Eingabe 2 19 2 8 3" xfId="19094" xr:uid="{00000000-0005-0000-0000-0000AA2B0000}"/>
    <cellStyle name="Eingabe 2 19 2 8 4" xfId="25579" xr:uid="{00000000-0005-0000-0000-0000AB2B0000}"/>
    <cellStyle name="Eingabe 2 19 2 9" xfId="6322" xr:uid="{00000000-0005-0000-0000-0000AC2B0000}"/>
    <cellStyle name="Eingabe 2 19 2 9 2" xfId="13218" xr:uid="{00000000-0005-0000-0000-0000AD2B0000}"/>
    <cellStyle name="Eingabe 2 19 2 9 3" xfId="19748" xr:uid="{00000000-0005-0000-0000-0000AE2B0000}"/>
    <cellStyle name="Eingabe 2 19 2 9 4" xfId="26233" xr:uid="{00000000-0005-0000-0000-0000AF2B0000}"/>
    <cellStyle name="Eingabe 2 19 3" xfId="690" xr:uid="{00000000-0005-0000-0000-0000B02B0000}"/>
    <cellStyle name="Eingabe 2 19 3 10" xfId="7702" xr:uid="{00000000-0005-0000-0000-0000B12B0000}"/>
    <cellStyle name="Eingabe 2 19 3 10 2" xfId="14232" xr:uid="{00000000-0005-0000-0000-0000B22B0000}"/>
    <cellStyle name="Eingabe 2 19 3 10 3" xfId="20717" xr:uid="{00000000-0005-0000-0000-0000B32B0000}"/>
    <cellStyle name="Eingabe 2 19 3 11" xfId="13560" xr:uid="{00000000-0005-0000-0000-0000B42B0000}"/>
    <cellStyle name="Eingabe 2 19 3 2" xfId="1568" xr:uid="{00000000-0005-0000-0000-0000B52B0000}"/>
    <cellStyle name="Eingabe 2 19 3 2 2" xfId="8573" xr:uid="{00000000-0005-0000-0000-0000B62B0000}"/>
    <cellStyle name="Eingabe 2 19 3 2 3" xfId="15103" xr:uid="{00000000-0005-0000-0000-0000B72B0000}"/>
    <cellStyle name="Eingabe 2 19 3 2 4" xfId="21588" xr:uid="{00000000-0005-0000-0000-0000B82B0000}"/>
    <cellStyle name="Eingabe 2 19 3 3" xfId="2258" xr:uid="{00000000-0005-0000-0000-0000B92B0000}"/>
    <cellStyle name="Eingabe 2 19 3 3 2" xfId="9263" xr:uid="{00000000-0005-0000-0000-0000BA2B0000}"/>
    <cellStyle name="Eingabe 2 19 3 3 3" xfId="15793" xr:uid="{00000000-0005-0000-0000-0000BB2B0000}"/>
    <cellStyle name="Eingabe 2 19 3 3 4" xfId="22278" xr:uid="{00000000-0005-0000-0000-0000BC2B0000}"/>
    <cellStyle name="Eingabe 2 19 3 4" xfId="2948" xr:uid="{00000000-0005-0000-0000-0000BD2B0000}"/>
    <cellStyle name="Eingabe 2 19 3 4 2" xfId="9950" xr:uid="{00000000-0005-0000-0000-0000BE2B0000}"/>
    <cellStyle name="Eingabe 2 19 3 4 3" xfId="16480" xr:uid="{00000000-0005-0000-0000-0000BF2B0000}"/>
    <cellStyle name="Eingabe 2 19 3 4 4" xfId="22965" xr:uid="{00000000-0005-0000-0000-0000C02B0000}"/>
    <cellStyle name="Eingabe 2 19 3 5" xfId="3638" xr:uid="{00000000-0005-0000-0000-0000C12B0000}"/>
    <cellStyle name="Eingabe 2 19 3 5 2" xfId="10637" xr:uid="{00000000-0005-0000-0000-0000C22B0000}"/>
    <cellStyle name="Eingabe 2 19 3 5 3" xfId="17167" xr:uid="{00000000-0005-0000-0000-0000C32B0000}"/>
    <cellStyle name="Eingabe 2 19 3 5 4" xfId="23652" xr:uid="{00000000-0005-0000-0000-0000C42B0000}"/>
    <cellStyle name="Eingabe 2 19 3 6" xfId="4328" xr:uid="{00000000-0005-0000-0000-0000C52B0000}"/>
    <cellStyle name="Eingabe 2 19 3 6 2" xfId="11322" xr:uid="{00000000-0005-0000-0000-0000C62B0000}"/>
    <cellStyle name="Eingabe 2 19 3 6 3" xfId="17852" xr:uid="{00000000-0005-0000-0000-0000C72B0000}"/>
    <cellStyle name="Eingabe 2 19 3 6 4" xfId="24337" xr:uid="{00000000-0005-0000-0000-0000C82B0000}"/>
    <cellStyle name="Eingabe 2 19 3 7" xfId="4981" xr:uid="{00000000-0005-0000-0000-0000C92B0000}"/>
    <cellStyle name="Eingabe 2 19 3 7 2" xfId="11905" xr:uid="{00000000-0005-0000-0000-0000CA2B0000}"/>
    <cellStyle name="Eingabe 2 19 3 7 3" xfId="18435" xr:uid="{00000000-0005-0000-0000-0000CB2B0000}"/>
    <cellStyle name="Eingabe 2 19 3 7 4" xfId="24920" xr:uid="{00000000-0005-0000-0000-0000CC2B0000}"/>
    <cellStyle name="Eingabe 2 19 3 8" xfId="5439" xr:uid="{00000000-0005-0000-0000-0000CD2B0000}"/>
    <cellStyle name="Eingabe 2 19 3 8 2" xfId="12363" xr:uid="{00000000-0005-0000-0000-0000CE2B0000}"/>
    <cellStyle name="Eingabe 2 19 3 8 3" xfId="18893" xr:uid="{00000000-0005-0000-0000-0000CF2B0000}"/>
    <cellStyle name="Eingabe 2 19 3 8 4" xfId="25378" xr:uid="{00000000-0005-0000-0000-0000D02B0000}"/>
    <cellStyle name="Eingabe 2 19 3 9" xfId="6121" xr:uid="{00000000-0005-0000-0000-0000D12B0000}"/>
    <cellStyle name="Eingabe 2 19 3 9 2" xfId="13017" xr:uid="{00000000-0005-0000-0000-0000D22B0000}"/>
    <cellStyle name="Eingabe 2 19 3 9 3" xfId="19547" xr:uid="{00000000-0005-0000-0000-0000D32B0000}"/>
    <cellStyle name="Eingabe 2 19 3 9 4" xfId="26032" xr:uid="{00000000-0005-0000-0000-0000D42B0000}"/>
    <cellStyle name="Eingabe 2 19 4" xfId="1333" xr:uid="{00000000-0005-0000-0000-0000D52B0000}"/>
    <cellStyle name="Eingabe 2 19 4 2" xfId="8338" xr:uid="{00000000-0005-0000-0000-0000D62B0000}"/>
    <cellStyle name="Eingabe 2 19 4 3" xfId="14868" xr:uid="{00000000-0005-0000-0000-0000D72B0000}"/>
    <cellStyle name="Eingabe 2 19 4 4" xfId="21353" xr:uid="{00000000-0005-0000-0000-0000D82B0000}"/>
    <cellStyle name="Eingabe 2 19 5" xfId="2023" xr:uid="{00000000-0005-0000-0000-0000D92B0000}"/>
    <cellStyle name="Eingabe 2 19 5 2" xfId="9028" xr:uid="{00000000-0005-0000-0000-0000DA2B0000}"/>
    <cellStyle name="Eingabe 2 19 5 3" xfId="15558" xr:uid="{00000000-0005-0000-0000-0000DB2B0000}"/>
    <cellStyle name="Eingabe 2 19 5 4" xfId="22043" xr:uid="{00000000-0005-0000-0000-0000DC2B0000}"/>
    <cellStyle name="Eingabe 2 19 6" xfId="2713" xr:uid="{00000000-0005-0000-0000-0000DD2B0000}"/>
    <cellStyle name="Eingabe 2 19 6 2" xfId="9715" xr:uid="{00000000-0005-0000-0000-0000DE2B0000}"/>
    <cellStyle name="Eingabe 2 19 6 3" xfId="16245" xr:uid="{00000000-0005-0000-0000-0000DF2B0000}"/>
    <cellStyle name="Eingabe 2 19 6 4" xfId="22730" xr:uid="{00000000-0005-0000-0000-0000E02B0000}"/>
    <cellStyle name="Eingabe 2 19 7" xfId="3403" xr:uid="{00000000-0005-0000-0000-0000E12B0000}"/>
    <cellStyle name="Eingabe 2 19 7 2" xfId="10402" xr:uid="{00000000-0005-0000-0000-0000E22B0000}"/>
    <cellStyle name="Eingabe 2 19 7 3" xfId="16932" xr:uid="{00000000-0005-0000-0000-0000E32B0000}"/>
    <cellStyle name="Eingabe 2 19 7 4" xfId="23417" xr:uid="{00000000-0005-0000-0000-0000E42B0000}"/>
    <cellStyle name="Eingabe 2 19 8" xfId="4093" xr:uid="{00000000-0005-0000-0000-0000E52B0000}"/>
    <cellStyle name="Eingabe 2 19 8 2" xfId="11087" xr:uid="{00000000-0005-0000-0000-0000E62B0000}"/>
    <cellStyle name="Eingabe 2 19 8 3" xfId="17617" xr:uid="{00000000-0005-0000-0000-0000E72B0000}"/>
    <cellStyle name="Eingabe 2 19 8 4" xfId="24102" xr:uid="{00000000-0005-0000-0000-0000E82B0000}"/>
    <cellStyle name="Eingabe 2 19 9" xfId="1243" xr:uid="{00000000-0005-0000-0000-0000E92B0000}"/>
    <cellStyle name="Eingabe 2 19 9 2" xfId="8249" xr:uid="{00000000-0005-0000-0000-0000EA2B0000}"/>
    <cellStyle name="Eingabe 2 19 9 3" xfId="14779" xr:uid="{00000000-0005-0000-0000-0000EB2B0000}"/>
    <cellStyle name="Eingabe 2 19 9 4" xfId="21264" xr:uid="{00000000-0005-0000-0000-0000EC2B0000}"/>
    <cellStyle name="Eingabe 2 2" xfId="252" xr:uid="{00000000-0005-0000-0000-0000ED2B0000}"/>
    <cellStyle name="Eingabe 2 2 10" xfId="4744" xr:uid="{00000000-0005-0000-0000-0000EE2B0000}"/>
    <cellStyle name="Eingabe 2 2 10 2" xfId="11708" xr:uid="{00000000-0005-0000-0000-0000EF2B0000}"/>
    <cellStyle name="Eingabe 2 2 10 3" xfId="18238" xr:uid="{00000000-0005-0000-0000-0000F02B0000}"/>
    <cellStyle name="Eingabe 2 2 10 4" xfId="24723" xr:uid="{00000000-0005-0000-0000-0000F12B0000}"/>
    <cellStyle name="Eingabe 2 2 11" xfId="4895" xr:uid="{00000000-0005-0000-0000-0000F22B0000}"/>
    <cellStyle name="Eingabe 2 2 11 2" xfId="11826" xr:uid="{00000000-0005-0000-0000-0000F32B0000}"/>
    <cellStyle name="Eingabe 2 2 11 3" xfId="18356" xr:uid="{00000000-0005-0000-0000-0000F42B0000}"/>
    <cellStyle name="Eingabe 2 2 11 4" xfId="24841" xr:uid="{00000000-0005-0000-0000-0000F52B0000}"/>
    <cellStyle name="Eingabe 2 2 12" xfId="7304" xr:uid="{00000000-0005-0000-0000-0000F62B0000}"/>
    <cellStyle name="Eingabe 2 2 12 2" xfId="13834" xr:uid="{00000000-0005-0000-0000-0000F72B0000}"/>
    <cellStyle name="Eingabe 2 2 12 3" xfId="20321" xr:uid="{00000000-0005-0000-0000-0000F82B0000}"/>
    <cellStyle name="Eingabe 2 2 13" xfId="7065" xr:uid="{00000000-0005-0000-0000-0000F92B0000}"/>
    <cellStyle name="Eingabe 2 2 2" xfId="445" xr:uid="{00000000-0005-0000-0000-0000FA2B0000}"/>
    <cellStyle name="Eingabe 2 2 2 10" xfId="5876" xr:uid="{00000000-0005-0000-0000-0000FB2B0000}"/>
    <cellStyle name="Eingabe 2 2 2 10 2" xfId="12772" xr:uid="{00000000-0005-0000-0000-0000FC2B0000}"/>
    <cellStyle name="Eingabe 2 2 2 10 3" xfId="19302" xr:uid="{00000000-0005-0000-0000-0000FD2B0000}"/>
    <cellStyle name="Eingabe 2 2 2 10 4" xfId="25787" xr:uid="{00000000-0005-0000-0000-0000FE2B0000}"/>
    <cellStyle name="Eingabe 2 2 2 11" xfId="2620" xr:uid="{00000000-0005-0000-0000-0000FF2B0000}"/>
    <cellStyle name="Eingabe 2 2 2 11 2" xfId="9623" xr:uid="{00000000-0005-0000-0000-0000002C0000}"/>
    <cellStyle name="Eingabe 2 2 2 11 3" xfId="16153" xr:uid="{00000000-0005-0000-0000-0000012C0000}"/>
    <cellStyle name="Eingabe 2 2 2 11 4" xfId="22638" xr:uid="{00000000-0005-0000-0000-0000022C0000}"/>
    <cellStyle name="Eingabe 2 2 2 12" xfId="7457" xr:uid="{00000000-0005-0000-0000-0000032C0000}"/>
    <cellStyle name="Eingabe 2 2 2 12 2" xfId="13987" xr:uid="{00000000-0005-0000-0000-0000042C0000}"/>
    <cellStyle name="Eingabe 2 2 2 12 3" xfId="20472" xr:uid="{00000000-0005-0000-0000-0000052C0000}"/>
    <cellStyle name="Eingabe 2 2 2 13" xfId="6994" xr:uid="{00000000-0005-0000-0000-0000062C0000}"/>
    <cellStyle name="Eingabe 2 2 2 14" xfId="7092" xr:uid="{00000000-0005-0000-0000-0000072C0000}"/>
    <cellStyle name="Eingabe 2 2 2 2" xfId="881" xr:uid="{00000000-0005-0000-0000-0000082C0000}"/>
    <cellStyle name="Eingabe 2 2 2 2 10" xfId="7893" xr:uid="{00000000-0005-0000-0000-0000092C0000}"/>
    <cellStyle name="Eingabe 2 2 2 2 10 2" xfId="14423" xr:uid="{00000000-0005-0000-0000-00000A2C0000}"/>
    <cellStyle name="Eingabe 2 2 2 2 10 3" xfId="20908" xr:uid="{00000000-0005-0000-0000-00000B2C0000}"/>
    <cellStyle name="Eingabe 2 2 2 2 11" xfId="13751" xr:uid="{00000000-0005-0000-0000-00000C2C0000}"/>
    <cellStyle name="Eingabe 2 2 2 2 2" xfId="1759" xr:uid="{00000000-0005-0000-0000-00000D2C0000}"/>
    <cellStyle name="Eingabe 2 2 2 2 2 2" xfId="8764" xr:uid="{00000000-0005-0000-0000-00000E2C0000}"/>
    <cellStyle name="Eingabe 2 2 2 2 2 3" xfId="15294" xr:uid="{00000000-0005-0000-0000-00000F2C0000}"/>
    <cellStyle name="Eingabe 2 2 2 2 2 4" xfId="21779" xr:uid="{00000000-0005-0000-0000-0000102C0000}"/>
    <cellStyle name="Eingabe 2 2 2 2 3" xfId="2449" xr:uid="{00000000-0005-0000-0000-0000112C0000}"/>
    <cellStyle name="Eingabe 2 2 2 2 3 2" xfId="9454" xr:uid="{00000000-0005-0000-0000-0000122C0000}"/>
    <cellStyle name="Eingabe 2 2 2 2 3 3" xfId="15984" xr:uid="{00000000-0005-0000-0000-0000132C0000}"/>
    <cellStyle name="Eingabe 2 2 2 2 3 4" xfId="22469" xr:uid="{00000000-0005-0000-0000-0000142C0000}"/>
    <cellStyle name="Eingabe 2 2 2 2 4" xfId="3139" xr:uid="{00000000-0005-0000-0000-0000152C0000}"/>
    <cellStyle name="Eingabe 2 2 2 2 4 2" xfId="10141" xr:uid="{00000000-0005-0000-0000-0000162C0000}"/>
    <cellStyle name="Eingabe 2 2 2 2 4 3" xfId="16671" xr:uid="{00000000-0005-0000-0000-0000172C0000}"/>
    <cellStyle name="Eingabe 2 2 2 2 4 4" xfId="23156" xr:uid="{00000000-0005-0000-0000-0000182C0000}"/>
    <cellStyle name="Eingabe 2 2 2 2 5" xfId="3829" xr:uid="{00000000-0005-0000-0000-0000192C0000}"/>
    <cellStyle name="Eingabe 2 2 2 2 5 2" xfId="10828" xr:uid="{00000000-0005-0000-0000-00001A2C0000}"/>
    <cellStyle name="Eingabe 2 2 2 2 5 3" xfId="17358" xr:uid="{00000000-0005-0000-0000-00001B2C0000}"/>
    <cellStyle name="Eingabe 2 2 2 2 5 4" xfId="23843" xr:uid="{00000000-0005-0000-0000-00001C2C0000}"/>
    <cellStyle name="Eingabe 2 2 2 2 6" xfId="4519" xr:uid="{00000000-0005-0000-0000-00001D2C0000}"/>
    <cellStyle name="Eingabe 2 2 2 2 6 2" xfId="11513" xr:uid="{00000000-0005-0000-0000-00001E2C0000}"/>
    <cellStyle name="Eingabe 2 2 2 2 6 3" xfId="18043" xr:uid="{00000000-0005-0000-0000-00001F2C0000}"/>
    <cellStyle name="Eingabe 2 2 2 2 6 4" xfId="24528" xr:uid="{00000000-0005-0000-0000-0000202C0000}"/>
    <cellStyle name="Eingabe 2 2 2 2 7" xfId="5172" xr:uid="{00000000-0005-0000-0000-0000212C0000}"/>
    <cellStyle name="Eingabe 2 2 2 2 7 2" xfId="12096" xr:uid="{00000000-0005-0000-0000-0000222C0000}"/>
    <cellStyle name="Eingabe 2 2 2 2 7 3" xfId="18626" xr:uid="{00000000-0005-0000-0000-0000232C0000}"/>
    <cellStyle name="Eingabe 2 2 2 2 7 4" xfId="25111" xr:uid="{00000000-0005-0000-0000-0000242C0000}"/>
    <cellStyle name="Eingabe 2 2 2 2 8" xfId="5630" xr:uid="{00000000-0005-0000-0000-0000252C0000}"/>
    <cellStyle name="Eingabe 2 2 2 2 8 2" xfId="12554" xr:uid="{00000000-0005-0000-0000-0000262C0000}"/>
    <cellStyle name="Eingabe 2 2 2 2 8 3" xfId="19084" xr:uid="{00000000-0005-0000-0000-0000272C0000}"/>
    <cellStyle name="Eingabe 2 2 2 2 8 4" xfId="25569" xr:uid="{00000000-0005-0000-0000-0000282C0000}"/>
    <cellStyle name="Eingabe 2 2 2 2 9" xfId="6312" xr:uid="{00000000-0005-0000-0000-0000292C0000}"/>
    <cellStyle name="Eingabe 2 2 2 2 9 2" xfId="13208" xr:uid="{00000000-0005-0000-0000-00002A2C0000}"/>
    <cellStyle name="Eingabe 2 2 2 2 9 3" xfId="19738" xr:uid="{00000000-0005-0000-0000-00002B2C0000}"/>
    <cellStyle name="Eingabe 2 2 2 2 9 4" xfId="26223" xr:uid="{00000000-0005-0000-0000-00002C2C0000}"/>
    <cellStyle name="Eingabe 2 2 2 3" xfId="680" xr:uid="{00000000-0005-0000-0000-00002D2C0000}"/>
    <cellStyle name="Eingabe 2 2 2 3 10" xfId="7692" xr:uid="{00000000-0005-0000-0000-00002E2C0000}"/>
    <cellStyle name="Eingabe 2 2 2 3 10 2" xfId="14222" xr:uid="{00000000-0005-0000-0000-00002F2C0000}"/>
    <cellStyle name="Eingabe 2 2 2 3 10 3" xfId="20707" xr:uid="{00000000-0005-0000-0000-0000302C0000}"/>
    <cellStyle name="Eingabe 2 2 2 3 11" xfId="5796" xr:uid="{00000000-0005-0000-0000-0000312C0000}"/>
    <cellStyle name="Eingabe 2 2 2 3 2" xfId="1558" xr:uid="{00000000-0005-0000-0000-0000322C0000}"/>
    <cellStyle name="Eingabe 2 2 2 3 2 2" xfId="8563" xr:uid="{00000000-0005-0000-0000-0000332C0000}"/>
    <cellStyle name="Eingabe 2 2 2 3 2 3" xfId="15093" xr:uid="{00000000-0005-0000-0000-0000342C0000}"/>
    <cellStyle name="Eingabe 2 2 2 3 2 4" xfId="21578" xr:uid="{00000000-0005-0000-0000-0000352C0000}"/>
    <cellStyle name="Eingabe 2 2 2 3 3" xfId="2248" xr:uid="{00000000-0005-0000-0000-0000362C0000}"/>
    <cellStyle name="Eingabe 2 2 2 3 3 2" xfId="9253" xr:uid="{00000000-0005-0000-0000-0000372C0000}"/>
    <cellStyle name="Eingabe 2 2 2 3 3 3" xfId="15783" xr:uid="{00000000-0005-0000-0000-0000382C0000}"/>
    <cellStyle name="Eingabe 2 2 2 3 3 4" xfId="22268" xr:uid="{00000000-0005-0000-0000-0000392C0000}"/>
    <cellStyle name="Eingabe 2 2 2 3 4" xfId="2938" xr:uid="{00000000-0005-0000-0000-00003A2C0000}"/>
    <cellStyle name="Eingabe 2 2 2 3 4 2" xfId="9940" xr:uid="{00000000-0005-0000-0000-00003B2C0000}"/>
    <cellStyle name="Eingabe 2 2 2 3 4 3" xfId="16470" xr:uid="{00000000-0005-0000-0000-00003C2C0000}"/>
    <cellStyle name="Eingabe 2 2 2 3 4 4" xfId="22955" xr:uid="{00000000-0005-0000-0000-00003D2C0000}"/>
    <cellStyle name="Eingabe 2 2 2 3 5" xfId="3628" xr:uid="{00000000-0005-0000-0000-00003E2C0000}"/>
    <cellStyle name="Eingabe 2 2 2 3 5 2" xfId="10627" xr:uid="{00000000-0005-0000-0000-00003F2C0000}"/>
    <cellStyle name="Eingabe 2 2 2 3 5 3" xfId="17157" xr:uid="{00000000-0005-0000-0000-0000402C0000}"/>
    <cellStyle name="Eingabe 2 2 2 3 5 4" xfId="23642" xr:uid="{00000000-0005-0000-0000-0000412C0000}"/>
    <cellStyle name="Eingabe 2 2 2 3 6" xfId="4318" xr:uid="{00000000-0005-0000-0000-0000422C0000}"/>
    <cellStyle name="Eingabe 2 2 2 3 6 2" xfId="11312" xr:uid="{00000000-0005-0000-0000-0000432C0000}"/>
    <cellStyle name="Eingabe 2 2 2 3 6 3" xfId="17842" xr:uid="{00000000-0005-0000-0000-0000442C0000}"/>
    <cellStyle name="Eingabe 2 2 2 3 6 4" xfId="24327" xr:uid="{00000000-0005-0000-0000-0000452C0000}"/>
    <cellStyle name="Eingabe 2 2 2 3 7" xfId="4971" xr:uid="{00000000-0005-0000-0000-0000462C0000}"/>
    <cellStyle name="Eingabe 2 2 2 3 7 2" xfId="11895" xr:uid="{00000000-0005-0000-0000-0000472C0000}"/>
    <cellStyle name="Eingabe 2 2 2 3 7 3" xfId="18425" xr:uid="{00000000-0005-0000-0000-0000482C0000}"/>
    <cellStyle name="Eingabe 2 2 2 3 7 4" xfId="24910" xr:uid="{00000000-0005-0000-0000-0000492C0000}"/>
    <cellStyle name="Eingabe 2 2 2 3 8" xfId="5429" xr:uid="{00000000-0005-0000-0000-00004A2C0000}"/>
    <cellStyle name="Eingabe 2 2 2 3 8 2" xfId="12353" xr:uid="{00000000-0005-0000-0000-00004B2C0000}"/>
    <cellStyle name="Eingabe 2 2 2 3 8 3" xfId="18883" xr:uid="{00000000-0005-0000-0000-00004C2C0000}"/>
    <cellStyle name="Eingabe 2 2 2 3 8 4" xfId="25368" xr:uid="{00000000-0005-0000-0000-00004D2C0000}"/>
    <cellStyle name="Eingabe 2 2 2 3 9" xfId="6111" xr:uid="{00000000-0005-0000-0000-00004E2C0000}"/>
    <cellStyle name="Eingabe 2 2 2 3 9 2" xfId="13007" xr:uid="{00000000-0005-0000-0000-00004F2C0000}"/>
    <cellStyle name="Eingabe 2 2 2 3 9 3" xfId="19537" xr:uid="{00000000-0005-0000-0000-0000502C0000}"/>
    <cellStyle name="Eingabe 2 2 2 3 9 4" xfId="26022" xr:uid="{00000000-0005-0000-0000-0000512C0000}"/>
    <cellStyle name="Eingabe 2 2 2 4" xfId="1323" xr:uid="{00000000-0005-0000-0000-0000522C0000}"/>
    <cellStyle name="Eingabe 2 2 2 4 2" xfId="8328" xr:uid="{00000000-0005-0000-0000-0000532C0000}"/>
    <cellStyle name="Eingabe 2 2 2 4 3" xfId="14858" xr:uid="{00000000-0005-0000-0000-0000542C0000}"/>
    <cellStyle name="Eingabe 2 2 2 4 4" xfId="21343" xr:uid="{00000000-0005-0000-0000-0000552C0000}"/>
    <cellStyle name="Eingabe 2 2 2 5" xfId="2013" xr:uid="{00000000-0005-0000-0000-0000562C0000}"/>
    <cellStyle name="Eingabe 2 2 2 5 2" xfId="9018" xr:uid="{00000000-0005-0000-0000-0000572C0000}"/>
    <cellStyle name="Eingabe 2 2 2 5 3" xfId="15548" xr:uid="{00000000-0005-0000-0000-0000582C0000}"/>
    <cellStyle name="Eingabe 2 2 2 5 4" xfId="22033" xr:uid="{00000000-0005-0000-0000-0000592C0000}"/>
    <cellStyle name="Eingabe 2 2 2 6" xfId="2703" xr:uid="{00000000-0005-0000-0000-00005A2C0000}"/>
    <cellStyle name="Eingabe 2 2 2 6 2" xfId="9705" xr:uid="{00000000-0005-0000-0000-00005B2C0000}"/>
    <cellStyle name="Eingabe 2 2 2 6 3" xfId="16235" xr:uid="{00000000-0005-0000-0000-00005C2C0000}"/>
    <cellStyle name="Eingabe 2 2 2 6 4" xfId="22720" xr:uid="{00000000-0005-0000-0000-00005D2C0000}"/>
    <cellStyle name="Eingabe 2 2 2 7" xfId="3393" xr:uid="{00000000-0005-0000-0000-00005E2C0000}"/>
    <cellStyle name="Eingabe 2 2 2 7 2" xfId="10392" xr:uid="{00000000-0005-0000-0000-00005F2C0000}"/>
    <cellStyle name="Eingabe 2 2 2 7 3" xfId="16922" xr:uid="{00000000-0005-0000-0000-0000602C0000}"/>
    <cellStyle name="Eingabe 2 2 2 7 4" xfId="23407" xr:uid="{00000000-0005-0000-0000-0000612C0000}"/>
    <cellStyle name="Eingabe 2 2 2 8" xfId="4083" xr:uid="{00000000-0005-0000-0000-0000622C0000}"/>
    <cellStyle name="Eingabe 2 2 2 8 2" xfId="11077" xr:uid="{00000000-0005-0000-0000-0000632C0000}"/>
    <cellStyle name="Eingabe 2 2 2 8 3" xfId="17607" xr:uid="{00000000-0005-0000-0000-0000642C0000}"/>
    <cellStyle name="Eingabe 2 2 2 8 4" xfId="24092" xr:uid="{00000000-0005-0000-0000-0000652C0000}"/>
    <cellStyle name="Eingabe 2 2 2 9" xfId="3985" xr:uid="{00000000-0005-0000-0000-0000662C0000}"/>
    <cellStyle name="Eingabe 2 2 2 9 2" xfId="10983" xr:uid="{00000000-0005-0000-0000-0000672C0000}"/>
    <cellStyle name="Eingabe 2 2 2 9 3" xfId="17513" xr:uid="{00000000-0005-0000-0000-0000682C0000}"/>
    <cellStyle name="Eingabe 2 2 2 9 4" xfId="23998" xr:uid="{00000000-0005-0000-0000-0000692C0000}"/>
    <cellStyle name="Eingabe 2 2 3" xfId="386" xr:uid="{00000000-0005-0000-0000-00006A2C0000}"/>
    <cellStyle name="Eingabe 2 2 3 10" xfId="5817" xr:uid="{00000000-0005-0000-0000-00006B2C0000}"/>
    <cellStyle name="Eingabe 2 2 3 10 2" xfId="12713" xr:uid="{00000000-0005-0000-0000-00006C2C0000}"/>
    <cellStyle name="Eingabe 2 2 3 10 3" xfId="19243" xr:uid="{00000000-0005-0000-0000-00006D2C0000}"/>
    <cellStyle name="Eingabe 2 2 3 10 4" xfId="25728" xr:uid="{00000000-0005-0000-0000-00006E2C0000}"/>
    <cellStyle name="Eingabe 2 2 3 11" xfId="6807" xr:uid="{00000000-0005-0000-0000-00006F2C0000}"/>
    <cellStyle name="Eingabe 2 2 3 11 2" xfId="13474" xr:uid="{00000000-0005-0000-0000-0000702C0000}"/>
    <cellStyle name="Eingabe 2 2 3 11 3" xfId="20004" xr:uid="{00000000-0005-0000-0000-0000712C0000}"/>
    <cellStyle name="Eingabe 2 2 3 11 4" xfId="26489" xr:uid="{00000000-0005-0000-0000-0000722C0000}"/>
    <cellStyle name="Eingabe 2 2 3 12" xfId="7398" xr:uid="{00000000-0005-0000-0000-0000732C0000}"/>
    <cellStyle name="Eingabe 2 2 3 12 2" xfId="13928" xr:uid="{00000000-0005-0000-0000-0000742C0000}"/>
    <cellStyle name="Eingabe 2 2 3 12 3" xfId="20413" xr:uid="{00000000-0005-0000-0000-0000752C0000}"/>
    <cellStyle name="Eingabe 2 2 3 13" xfId="6552" xr:uid="{00000000-0005-0000-0000-0000762C0000}"/>
    <cellStyle name="Eingabe 2 2 3 14" xfId="7231" xr:uid="{00000000-0005-0000-0000-0000772C0000}"/>
    <cellStyle name="Eingabe 2 2 3 2" xfId="855" xr:uid="{00000000-0005-0000-0000-0000782C0000}"/>
    <cellStyle name="Eingabe 2 2 3 2 10" xfId="7867" xr:uid="{00000000-0005-0000-0000-0000792C0000}"/>
    <cellStyle name="Eingabe 2 2 3 2 10 2" xfId="14397" xr:uid="{00000000-0005-0000-0000-00007A2C0000}"/>
    <cellStyle name="Eingabe 2 2 3 2 10 3" xfId="20882" xr:uid="{00000000-0005-0000-0000-00007B2C0000}"/>
    <cellStyle name="Eingabe 2 2 3 2 11" xfId="13725" xr:uid="{00000000-0005-0000-0000-00007C2C0000}"/>
    <cellStyle name="Eingabe 2 2 3 2 2" xfId="1733" xr:uid="{00000000-0005-0000-0000-00007D2C0000}"/>
    <cellStyle name="Eingabe 2 2 3 2 2 2" xfId="8738" xr:uid="{00000000-0005-0000-0000-00007E2C0000}"/>
    <cellStyle name="Eingabe 2 2 3 2 2 3" xfId="15268" xr:uid="{00000000-0005-0000-0000-00007F2C0000}"/>
    <cellStyle name="Eingabe 2 2 3 2 2 4" xfId="21753" xr:uid="{00000000-0005-0000-0000-0000802C0000}"/>
    <cellStyle name="Eingabe 2 2 3 2 3" xfId="2423" xr:uid="{00000000-0005-0000-0000-0000812C0000}"/>
    <cellStyle name="Eingabe 2 2 3 2 3 2" xfId="9428" xr:uid="{00000000-0005-0000-0000-0000822C0000}"/>
    <cellStyle name="Eingabe 2 2 3 2 3 3" xfId="15958" xr:uid="{00000000-0005-0000-0000-0000832C0000}"/>
    <cellStyle name="Eingabe 2 2 3 2 3 4" xfId="22443" xr:uid="{00000000-0005-0000-0000-0000842C0000}"/>
    <cellStyle name="Eingabe 2 2 3 2 4" xfId="3113" xr:uid="{00000000-0005-0000-0000-0000852C0000}"/>
    <cellStyle name="Eingabe 2 2 3 2 4 2" xfId="10115" xr:uid="{00000000-0005-0000-0000-0000862C0000}"/>
    <cellStyle name="Eingabe 2 2 3 2 4 3" xfId="16645" xr:uid="{00000000-0005-0000-0000-0000872C0000}"/>
    <cellStyle name="Eingabe 2 2 3 2 4 4" xfId="23130" xr:uid="{00000000-0005-0000-0000-0000882C0000}"/>
    <cellStyle name="Eingabe 2 2 3 2 5" xfId="3803" xr:uid="{00000000-0005-0000-0000-0000892C0000}"/>
    <cellStyle name="Eingabe 2 2 3 2 5 2" xfId="10802" xr:uid="{00000000-0005-0000-0000-00008A2C0000}"/>
    <cellStyle name="Eingabe 2 2 3 2 5 3" xfId="17332" xr:uid="{00000000-0005-0000-0000-00008B2C0000}"/>
    <cellStyle name="Eingabe 2 2 3 2 5 4" xfId="23817" xr:uid="{00000000-0005-0000-0000-00008C2C0000}"/>
    <cellStyle name="Eingabe 2 2 3 2 6" xfId="4493" xr:uid="{00000000-0005-0000-0000-00008D2C0000}"/>
    <cellStyle name="Eingabe 2 2 3 2 6 2" xfId="11487" xr:uid="{00000000-0005-0000-0000-00008E2C0000}"/>
    <cellStyle name="Eingabe 2 2 3 2 6 3" xfId="18017" xr:uid="{00000000-0005-0000-0000-00008F2C0000}"/>
    <cellStyle name="Eingabe 2 2 3 2 6 4" xfId="24502" xr:uid="{00000000-0005-0000-0000-0000902C0000}"/>
    <cellStyle name="Eingabe 2 2 3 2 7" xfId="5146" xr:uid="{00000000-0005-0000-0000-0000912C0000}"/>
    <cellStyle name="Eingabe 2 2 3 2 7 2" xfId="12070" xr:uid="{00000000-0005-0000-0000-0000922C0000}"/>
    <cellStyle name="Eingabe 2 2 3 2 7 3" xfId="18600" xr:uid="{00000000-0005-0000-0000-0000932C0000}"/>
    <cellStyle name="Eingabe 2 2 3 2 7 4" xfId="25085" xr:uid="{00000000-0005-0000-0000-0000942C0000}"/>
    <cellStyle name="Eingabe 2 2 3 2 8" xfId="5604" xr:uid="{00000000-0005-0000-0000-0000952C0000}"/>
    <cellStyle name="Eingabe 2 2 3 2 8 2" xfId="12528" xr:uid="{00000000-0005-0000-0000-0000962C0000}"/>
    <cellStyle name="Eingabe 2 2 3 2 8 3" xfId="19058" xr:uid="{00000000-0005-0000-0000-0000972C0000}"/>
    <cellStyle name="Eingabe 2 2 3 2 8 4" xfId="25543" xr:uid="{00000000-0005-0000-0000-0000982C0000}"/>
    <cellStyle name="Eingabe 2 2 3 2 9" xfId="6286" xr:uid="{00000000-0005-0000-0000-0000992C0000}"/>
    <cellStyle name="Eingabe 2 2 3 2 9 2" xfId="13182" xr:uid="{00000000-0005-0000-0000-00009A2C0000}"/>
    <cellStyle name="Eingabe 2 2 3 2 9 3" xfId="19712" xr:uid="{00000000-0005-0000-0000-00009B2C0000}"/>
    <cellStyle name="Eingabe 2 2 3 2 9 4" xfId="26197" xr:uid="{00000000-0005-0000-0000-00009C2C0000}"/>
    <cellStyle name="Eingabe 2 2 3 3" xfId="621" xr:uid="{00000000-0005-0000-0000-00009D2C0000}"/>
    <cellStyle name="Eingabe 2 2 3 3 10" xfId="7633" xr:uid="{00000000-0005-0000-0000-00009E2C0000}"/>
    <cellStyle name="Eingabe 2 2 3 3 10 2" xfId="14163" xr:uid="{00000000-0005-0000-0000-00009F2C0000}"/>
    <cellStyle name="Eingabe 2 2 3 3 10 3" xfId="20648" xr:uid="{00000000-0005-0000-0000-0000A02C0000}"/>
    <cellStyle name="Eingabe 2 2 3 3 11" xfId="4011" xr:uid="{00000000-0005-0000-0000-0000A12C0000}"/>
    <cellStyle name="Eingabe 2 2 3 3 2" xfId="1499" xr:uid="{00000000-0005-0000-0000-0000A22C0000}"/>
    <cellStyle name="Eingabe 2 2 3 3 2 2" xfId="8504" xr:uid="{00000000-0005-0000-0000-0000A32C0000}"/>
    <cellStyle name="Eingabe 2 2 3 3 2 3" xfId="15034" xr:uid="{00000000-0005-0000-0000-0000A42C0000}"/>
    <cellStyle name="Eingabe 2 2 3 3 2 4" xfId="21519" xr:uid="{00000000-0005-0000-0000-0000A52C0000}"/>
    <cellStyle name="Eingabe 2 2 3 3 3" xfId="2189" xr:uid="{00000000-0005-0000-0000-0000A62C0000}"/>
    <cellStyle name="Eingabe 2 2 3 3 3 2" xfId="9194" xr:uid="{00000000-0005-0000-0000-0000A72C0000}"/>
    <cellStyle name="Eingabe 2 2 3 3 3 3" xfId="15724" xr:uid="{00000000-0005-0000-0000-0000A82C0000}"/>
    <cellStyle name="Eingabe 2 2 3 3 3 4" xfId="22209" xr:uid="{00000000-0005-0000-0000-0000A92C0000}"/>
    <cellStyle name="Eingabe 2 2 3 3 4" xfId="2879" xr:uid="{00000000-0005-0000-0000-0000AA2C0000}"/>
    <cellStyle name="Eingabe 2 2 3 3 4 2" xfId="9881" xr:uid="{00000000-0005-0000-0000-0000AB2C0000}"/>
    <cellStyle name="Eingabe 2 2 3 3 4 3" xfId="16411" xr:uid="{00000000-0005-0000-0000-0000AC2C0000}"/>
    <cellStyle name="Eingabe 2 2 3 3 4 4" xfId="22896" xr:uid="{00000000-0005-0000-0000-0000AD2C0000}"/>
    <cellStyle name="Eingabe 2 2 3 3 5" xfId="3569" xr:uid="{00000000-0005-0000-0000-0000AE2C0000}"/>
    <cellStyle name="Eingabe 2 2 3 3 5 2" xfId="10568" xr:uid="{00000000-0005-0000-0000-0000AF2C0000}"/>
    <cellStyle name="Eingabe 2 2 3 3 5 3" xfId="17098" xr:uid="{00000000-0005-0000-0000-0000B02C0000}"/>
    <cellStyle name="Eingabe 2 2 3 3 5 4" xfId="23583" xr:uid="{00000000-0005-0000-0000-0000B12C0000}"/>
    <cellStyle name="Eingabe 2 2 3 3 6" xfId="4259" xr:uid="{00000000-0005-0000-0000-0000B22C0000}"/>
    <cellStyle name="Eingabe 2 2 3 3 6 2" xfId="11253" xr:uid="{00000000-0005-0000-0000-0000B32C0000}"/>
    <cellStyle name="Eingabe 2 2 3 3 6 3" xfId="17783" xr:uid="{00000000-0005-0000-0000-0000B42C0000}"/>
    <cellStyle name="Eingabe 2 2 3 3 6 4" xfId="24268" xr:uid="{00000000-0005-0000-0000-0000B52C0000}"/>
    <cellStyle name="Eingabe 2 2 3 3 7" xfId="4912" xr:uid="{00000000-0005-0000-0000-0000B62C0000}"/>
    <cellStyle name="Eingabe 2 2 3 3 7 2" xfId="11836" xr:uid="{00000000-0005-0000-0000-0000B72C0000}"/>
    <cellStyle name="Eingabe 2 2 3 3 7 3" xfId="18366" xr:uid="{00000000-0005-0000-0000-0000B82C0000}"/>
    <cellStyle name="Eingabe 2 2 3 3 7 4" xfId="24851" xr:uid="{00000000-0005-0000-0000-0000B92C0000}"/>
    <cellStyle name="Eingabe 2 2 3 3 8" xfId="5370" xr:uid="{00000000-0005-0000-0000-0000BA2C0000}"/>
    <cellStyle name="Eingabe 2 2 3 3 8 2" xfId="12294" xr:uid="{00000000-0005-0000-0000-0000BB2C0000}"/>
    <cellStyle name="Eingabe 2 2 3 3 8 3" xfId="18824" xr:uid="{00000000-0005-0000-0000-0000BC2C0000}"/>
    <cellStyle name="Eingabe 2 2 3 3 8 4" xfId="25309" xr:uid="{00000000-0005-0000-0000-0000BD2C0000}"/>
    <cellStyle name="Eingabe 2 2 3 3 9" xfId="6052" xr:uid="{00000000-0005-0000-0000-0000BE2C0000}"/>
    <cellStyle name="Eingabe 2 2 3 3 9 2" xfId="12948" xr:uid="{00000000-0005-0000-0000-0000BF2C0000}"/>
    <cellStyle name="Eingabe 2 2 3 3 9 3" xfId="19478" xr:uid="{00000000-0005-0000-0000-0000C02C0000}"/>
    <cellStyle name="Eingabe 2 2 3 3 9 4" xfId="25963" xr:uid="{00000000-0005-0000-0000-0000C12C0000}"/>
    <cellStyle name="Eingabe 2 2 3 4" xfId="1264" xr:uid="{00000000-0005-0000-0000-0000C22C0000}"/>
    <cellStyle name="Eingabe 2 2 3 4 2" xfId="8269" xr:uid="{00000000-0005-0000-0000-0000C32C0000}"/>
    <cellStyle name="Eingabe 2 2 3 4 3" xfId="14799" xr:uid="{00000000-0005-0000-0000-0000C42C0000}"/>
    <cellStyle name="Eingabe 2 2 3 4 4" xfId="21284" xr:uid="{00000000-0005-0000-0000-0000C52C0000}"/>
    <cellStyle name="Eingabe 2 2 3 5" xfId="1954" xr:uid="{00000000-0005-0000-0000-0000C62C0000}"/>
    <cellStyle name="Eingabe 2 2 3 5 2" xfId="8959" xr:uid="{00000000-0005-0000-0000-0000C72C0000}"/>
    <cellStyle name="Eingabe 2 2 3 5 3" xfId="15489" xr:uid="{00000000-0005-0000-0000-0000C82C0000}"/>
    <cellStyle name="Eingabe 2 2 3 5 4" xfId="21974" xr:uid="{00000000-0005-0000-0000-0000C92C0000}"/>
    <cellStyle name="Eingabe 2 2 3 6" xfId="2644" xr:uid="{00000000-0005-0000-0000-0000CA2C0000}"/>
    <cellStyle name="Eingabe 2 2 3 6 2" xfId="9646" xr:uid="{00000000-0005-0000-0000-0000CB2C0000}"/>
    <cellStyle name="Eingabe 2 2 3 6 3" xfId="16176" xr:uid="{00000000-0005-0000-0000-0000CC2C0000}"/>
    <cellStyle name="Eingabe 2 2 3 6 4" xfId="22661" xr:uid="{00000000-0005-0000-0000-0000CD2C0000}"/>
    <cellStyle name="Eingabe 2 2 3 7" xfId="3334" xr:uid="{00000000-0005-0000-0000-0000CE2C0000}"/>
    <cellStyle name="Eingabe 2 2 3 7 2" xfId="10333" xr:uid="{00000000-0005-0000-0000-0000CF2C0000}"/>
    <cellStyle name="Eingabe 2 2 3 7 3" xfId="16863" xr:uid="{00000000-0005-0000-0000-0000D02C0000}"/>
    <cellStyle name="Eingabe 2 2 3 7 4" xfId="23348" xr:uid="{00000000-0005-0000-0000-0000D12C0000}"/>
    <cellStyle name="Eingabe 2 2 3 8" xfId="4024" xr:uid="{00000000-0005-0000-0000-0000D22C0000}"/>
    <cellStyle name="Eingabe 2 2 3 8 2" xfId="11018" xr:uid="{00000000-0005-0000-0000-0000D32C0000}"/>
    <cellStyle name="Eingabe 2 2 3 8 3" xfId="17548" xr:uid="{00000000-0005-0000-0000-0000D42C0000}"/>
    <cellStyle name="Eingabe 2 2 3 8 4" xfId="24033" xr:uid="{00000000-0005-0000-0000-0000D52C0000}"/>
    <cellStyle name="Eingabe 2 2 3 9" xfId="1009" xr:uid="{00000000-0005-0000-0000-0000D62C0000}"/>
    <cellStyle name="Eingabe 2 2 3 9 2" xfId="8018" xr:uid="{00000000-0005-0000-0000-0000D72C0000}"/>
    <cellStyle name="Eingabe 2 2 3 9 3" xfId="14548" xr:uid="{00000000-0005-0000-0000-0000D82C0000}"/>
    <cellStyle name="Eingabe 2 2 3 9 4" xfId="21033" xr:uid="{00000000-0005-0000-0000-0000D92C0000}"/>
    <cellStyle name="Eingabe 2 2 4" xfId="1124" xr:uid="{00000000-0005-0000-0000-0000DA2C0000}"/>
    <cellStyle name="Eingabe 2 2 4 2" xfId="8131" xr:uid="{00000000-0005-0000-0000-0000DB2C0000}"/>
    <cellStyle name="Eingabe 2 2 4 3" xfId="14661" xr:uid="{00000000-0005-0000-0000-0000DC2C0000}"/>
    <cellStyle name="Eingabe 2 2 4 4" xfId="21146" xr:uid="{00000000-0005-0000-0000-0000DD2C0000}"/>
    <cellStyle name="Eingabe 2 2 5" xfId="1017" xr:uid="{00000000-0005-0000-0000-0000DE2C0000}"/>
    <cellStyle name="Eingabe 2 2 5 2" xfId="8026" xr:uid="{00000000-0005-0000-0000-0000DF2C0000}"/>
    <cellStyle name="Eingabe 2 2 5 3" xfId="14556" xr:uid="{00000000-0005-0000-0000-0000E02C0000}"/>
    <cellStyle name="Eingabe 2 2 5 4" xfId="21041" xr:uid="{00000000-0005-0000-0000-0000E12C0000}"/>
    <cellStyle name="Eingabe 2 2 6" xfId="960" xr:uid="{00000000-0005-0000-0000-0000E22C0000}"/>
    <cellStyle name="Eingabe 2 2 6 2" xfId="7972" xr:uid="{00000000-0005-0000-0000-0000E32C0000}"/>
    <cellStyle name="Eingabe 2 2 6 3" xfId="14502" xr:uid="{00000000-0005-0000-0000-0000E42C0000}"/>
    <cellStyle name="Eingabe 2 2 6 4" xfId="20987" xr:uid="{00000000-0005-0000-0000-0000E52C0000}"/>
    <cellStyle name="Eingabe 2 2 7" xfId="139" xr:uid="{00000000-0005-0000-0000-0000E62C0000}"/>
    <cellStyle name="Eingabe 2 2 7 2" xfId="6635" xr:uid="{00000000-0005-0000-0000-0000E72C0000}"/>
    <cellStyle name="Eingabe 2 2 7 3" xfId="7009" xr:uid="{00000000-0005-0000-0000-0000E82C0000}"/>
    <cellStyle name="Eingabe 2 2 7 4" xfId="20136" xr:uid="{00000000-0005-0000-0000-0000E92C0000}"/>
    <cellStyle name="Eingabe 2 2 8" xfId="1892" xr:uid="{00000000-0005-0000-0000-0000EA2C0000}"/>
    <cellStyle name="Eingabe 2 2 8 2" xfId="8897" xr:uid="{00000000-0005-0000-0000-0000EB2C0000}"/>
    <cellStyle name="Eingabe 2 2 8 3" xfId="15427" xr:uid="{00000000-0005-0000-0000-0000EC2C0000}"/>
    <cellStyle name="Eingabe 2 2 8 4" xfId="21912" xr:uid="{00000000-0005-0000-0000-0000ED2C0000}"/>
    <cellStyle name="Eingabe 2 2 9" xfId="138" xr:uid="{00000000-0005-0000-0000-0000EE2C0000}"/>
    <cellStyle name="Eingabe 2 2 9 2" xfId="7024" xr:uid="{00000000-0005-0000-0000-0000EF2C0000}"/>
    <cellStyle name="Eingabe 2 2 9 3" xfId="6497" xr:uid="{00000000-0005-0000-0000-0000F02C0000}"/>
    <cellStyle name="Eingabe 2 2 9 4" xfId="20192" xr:uid="{00000000-0005-0000-0000-0000F12C0000}"/>
    <cellStyle name="Eingabe 2 20" xfId="533" xr:uid="{00000000-0005-0000-0000-0000F22C0000}"/>
    <cellStyle name="Eingabe 2 20 10" xfId="5964" xr:uid="{00000000-0005-0000-0000-0000F32C0000}"/>
    <cellStyle name="Eingabe 2 20 10 2" xfId="12860" xr:uid="{00000000-0005-0000-0000-0000F42C0000}"/>
    <cellStyle name="Eingabe 2 20 10 3" xfId="19390" xr:uid="{00000000-0005-0000-0000-0000F52C0000}"/>
    <cellStyle name="Eingabe 2 20 10 4" xfId="25875" xr:uid="{00000000-0005-0000-0000-0000F62C0000}"/>
    <cellStyle name="Eingabe 2 20 11" xfId="5770" xr:uid="{00000000-0005-0000-0000-0000F72C0000}"/>
    <cellStyle name="Eingabe 2 20 11 2" xfId="12690" xr:uid="{00000000-0005-0000-0000-0000F82C0000}"/>
    <cellStyle name="Eingabe 2 20 11 3" xfId="19220" xr:uid="{00000000-0005-0000-0000-0000F92C0000}"/>
    <cellStyle name="Eingabe 2 20 11 4" xfId="25705" xr:uid="{00000000-0005-0000-0000-0000FA2C0000}"/>
    <cellStyle name="Eingabe 2 20 12" xfId="7545" xr:uid="{00000000-0005-0000-0000-0000FB2C0000}"/>
    <cellStyle name="Eingabe 2 20 12 2" xfId="14075" xr:uid="{00000000-0005-0000-0000-0000FC2C0000}"/>
    <cellStyle name="Eingabe 2 20 12 3" xfId="20560" xr:uid="{00000000-0005-0000-0000-0000FD2C0000}"/>
    <cellStyle name="Eingabe 2 20 13" xfId="6813" xr:uid="{00000000-0005-0000-0000-0000FE2C0000}"/>
    <cellStyle name="Eingabe 2 20 14" xfId="4820" xr:uid="{00000000-0005-0000-0000-0000FF2C0000}"/>
    <cellStyle name="Eingabe 2 20 2" xfId="929" xr:uid="{00000000-0005-0000-0000-0000002D0000}"/>
    <cellStyle name="Eingabe 2 20 2 10" xfId="7941" xr:uid="{00000000-0005-0000-0000-0000012D0000}"/>
    <cellStyle name="Eingabe 2 20 2 10 2" xfId="14471" xr:uid="{00000000-0005-0000-0000-0000022D0000}"/>
    <cellStyle name="Eingabe 2 20 2 10 3" xfId="20956" xr:uid="{00000000-0005-0000-0000-0000032D0000}"/>
    <cellStyle name="Eingabe 2 20 2 11" xfId="13799" xr:uid="{00000000-0005-0000-0000-0000042D0000}"/>
    <cellStyle name="Eingabe 2 20 2 2" xfId="1807" xr:uid="{00000000-0005-0000-0000-0000052D0000}"/>
    <cellStyle name="Eingabe 2 20 2 2 2" xfId="8812" xr:uid="{00000000-0005-0000-0000-0000062D0000}"/>
    <cellStyle name="Eingabe 2 20 2 2 3" xfId="15342" xr:uid="{00000000-0005-0000-0000-0000072D0000}"/>
    <cellStyle name="Eingabe 2 20 2 2 4" xfId="21827" xr:uid="{00000000-0005-0000-0000-0000082D0000}"/>
    <cellStyle name="Eingabe 2 20 2 3" xfId="2497" xr:uid="{00000000-0005-0000-0000-0000092D0000}"/>
    <cellStyle name="Eingabe 2 20 2 3 2" xfId="9502" xr:uid="{00000000-0005-0000-0000-00000A2D0000}"/>
    <cellStyle name="Eingabe 2 20 2 3 3" xfId="16032" xr:uid="{00000000-0005-0000-0000-00000B2D0000}"/>
    <cellStyle name="Eingabe 2 20 2 3 4" xfId="22517" xr:uid="{00000000-0005-0000-0000-00000C2D0000}"/>
    <cellStyle name="Eingabe 2 20 2 4" xfId="3187" xr:uid="{00000000-0005-0000-0000-00000D2D0000}"/>
    <cellStyle name="Eingabe 2 20 2 4 2" xfId="10189" xr:uid="{00000000-0005-0000-0000-00000E2D0000}"/>
    <cellStyle name="Eingabe 2 20 2 4 3" xfId="16719" xr:uid="{00000000-0005-0000-0000-00000F2D0000}"/>
    <cellStyle name="Eingabe 2 20 2 4 4" xfId="23204" xr:uid="{00000000-0005-0000-0000-0000102D0000}"/>
    <cellStyle name="Eingabe 2 20 2 5" xfId="3877" xr:uid="{00000000-0005-0000-0000-0000112D0000}"/>
    <cellStyle name="Eingabe 2 20 2 5 2" xfId="10876" xr:uid="{00000000-0005-0000-0000-0000122D0000}"/>
    <cellStyle name="Eingabe 2 20 2 5 3" xfId="17406" xr:uid="{00000000-0005-0000-0000-0000132D0000}"/>
    <cellStyle name="Eingabe 2 20 2 5 4" xfId="23891" xr:uid="{00000000-0005-0000-0000-0000142D0000}"/>
    <cellStyle name="Eingabe 2 20 2 6" xfId="4567" xr:uid="{00000000-0005-0000-0000-0000152D0000}"/>
    <cellStyle name="Eingabe 2 20 2 6 2" xfId="11561" xr:uid="{00000000-0005-0000-0000-0000162D0000}"/>
    <cellStyle name="Eingabe 2 20 2 6 3" xfId="18091" xr:uid="{00000000-0005-0000-0000-0000172D0000}"/>
    <cellStyle name="Eingabe 2 20 2 6 4" xfId="24576" xr:uid="{00000000-0005-0000-0000-0000182D0000}"/>
    <cellStyle name="Eingabe 2 20 2 7" xfId="5220" xr:uid="{00000000-0005-0000-0000-0000192D0000}"/>
    <cellStyle name="Eingabe 2 20 2 7 2" xfId="12144" xr:uid="{00000000-0005-0000-0000-00001A2D0000}"/>
    <cellStyle name="Eingabe 2 20 2 7 3" xfId="18674" xr:uid="{00000000-0005-0000-0000-00001B2D0000}"/>
    <cellStyle name="Eingabe 2 20 2 7 4" xfId="25159" xr:uid="{00000000-0005-0000-0000-00001C2D0000}"/>
    <cellStyle name="Eingabe 2 20 2 8" xfId="5678" xr:uid="{00000000-0005-0000-0000-00001D2D0000}"/>
    <cellStyle name="Eingabe 2 20 2 8 2" xfId="12602" xr:uid="{00000000-0005-0000-0000-00001E2D0000}"/>
    <cellStyle name="Eingabe 2 20 2 8 3" xfId="19132" xr:uid="{00000000-0005-0000-0000-00001F2D0000}"/>
    <cellStyle name="Eingabe 2 20 2 8 4" xfId="25617" xr:uid="{00000000-0005-0000-0000-0000202D0000}"/>
    <cellStyle name="Eingabe 2 20 2 9" xfId="6360" xr:uid="{00000000-0005-0000-0000-0000212D0000}"/>
    <cellStyle name="Eingabe 2 20 2 9 2" xfId="13256" xr:uid="{00000000-0005-0000-0000-0000222D0000}"/>
    <cellStyle name="Eingabe 2 20 2 9 3" xfId="19786" xr:uid="{00000000-0005-0000-0000-0000232D0000}"/>
    <cellStyle name="Eingabe 2 20 2 9 4" xfId="26271" xr:uid="{00000000-0005-0000-0000-0000242D0000}"/>
    <cellStyle name="Eingabe 2 20 3" xfId="763" xr:uid="{00000000-0005-0000-0000-0000252D0000}"/>
    <cellStyle name="Eingabe 2 20 3 10" xfId="7775" xr:uid="{00000000-0005-0000-0000-0000262D0000}"/>
    <cellStyle name="Eingabe 2 20 3 10 2" xfId="14305" xr:uid="{00000000-0005-0000-0000-0000272D0000}"/>
    <cellStyle name="Eingabe 2 20 3 10 3" xfId="20790" xr:uid="{00000000-0005-0000-0000-0000282D0000}"/>
    <cellStyle name="Eingabe 2 20 3 11" xfId="13633" xr:uid="{00000000-0005-0000-0000-0000292D0000}"/>
    <cellStyle name="Eingabe 2 20 3 2" xfId="1641" xr:uid="{00000000-0005-0000-0000-00002A2D0000}"/>
    <cellStyle name="Eingabe 2 20 3 2 2" xfId="8646" xr:uid="{00000000-0005-0000-0000-00002B2D0000}"/>
    <cellStyle name="Eingabe 2 20 3 2 3" xfId="15176" xr:uid="{00000000-0005-0000-0000-00002C2D0000}"/>
    <cellStyle name="Eingabe 2 20 3 2 4" xfId="21661" xr:uid="{00000000-0005-0000-0000-00002D2D0000}"/>
    <cellStyle name="Eingabe 2 20 3 3" xfId="2331" xr:uid="{00000000-0005-0000-0000-00002E2D0000}"/>
    <cellStyle name="Eingabe 2 20 3 3 2" xfId="9336" xr:uid="{00000000-0005-0000-0000-00002F2D0000}"/>
    <cellStyle name="Eingabe 2 20 3 3 3" xfId="15866" xr:uid="{00000000-0005-0000-0000-0000302D0000}"/>
    <cellStyle name="Eingabe 2 20 3 3 4" xfId="22351" xr:uid="{00000000-0005-0000-0000-0000312D0000}"/>
    <cellStyle name="Eingabe 2 20 3 4" xfId="3021" xr:uid="{00000000-0005-0000-0000-0000322D0000}"/>
    <cellStyle name="Eingabe 2 20 3 4 2" xfId="10023" xr:uid="{00000000-0005-0000-0000-0000332D0000}"/>
    <cellStyle name="Eingabe 2 20 3 4 3" xfId="16553" xr:uid="{00000000-0005-0000-0000-0000342D0000}"/>
    <cellStyle name="Eingabe 2 20 3 4 4" xfId="23038" xr:uid="{00000000-0005-0000-0000-0000352D0000}"/>
    <cellStyle name="Eingabe 2 20 3 5" xfId="3711" xr:uid="{00000000-0005-0000-0000-0000362D0000}"/>
    <cellStyle name="Eingabe 2 20 3 5 2" xfId="10710" xr:uid="{00000000-0005-0000-0000-0000372D0000}"/>
    <cellStyle name="Eingabe 2 20 3 5 3" xfId="17240" xr:uid="{00000000-0005-0000-0000-0000382D0000}"/>
    <cellStyle name="Eingabe 2 20 3 5 4" xfId="23725" xr:uid="{00000000-0005-0000-0000-0000392D0000}"/>
    <cellStyle name="Eingabe 2 20 3 6" xfId="4401" xr:uid="{00000000-0005-0000-0000-00003A2D0000}"/>
    <cellStyle name="Eingabe 2 20 3 6 2" xfId="11395" xr:uid="{00000000-0005-0000-0000-00003B2D0000}"/>
    <cellStyle name="Eingabe 2 20 3 6 3" xfId="17925" xr:uid="{00000000-0005-0000-0000-00003C2D0000}"/>
    <cellStyle name="Eingabe 2 20 3 6 4" xfId="24410" xr:uid="{00000000-0005-0000-0000-00003D2D0000}"/>
    <cellStyle name="Eingabe 2 20 3 7" xfId="5054" xr:uid="{00000000-0005-0000-0000-00003E2D0000}"/>
    <cellStyle name="Eingabe 2 20 3 7 2" xfId="11978" xr:uid="{00000000-0005-0000-0000-00003F2D0000}"/>
    <cellStyle name="Eingabe 2 20 3 7 3" xfId="18508" xr:uid="{00000000-0005-0000-0000-0000402D0000}"/>
    <cellStyle name="Eingabe 2 20 3 7 4" xfId="24993" xr:uid="{00000000-0005-0000-0000-0000412D0000}"/>
    <cellStyle name="Eingabe 2 20 3 8" xfId="5512" xr:uid="{00000000-0005-0000-0000-0000422D0000}"/>
    <cellStyle name="Eingabe 2 20 3 8 2" xfId="12436" xr:uid="{00000000-0005-0000-0000-0000432D0000}"/>
    <cellStyle name="Eingabe 2 20 3 8 3" xfId="18966" xr:uid="{00000000-0005-0000-0000-0000442D0000}"/>
    <cellStyle name="Eingabe 2 20 3 8 4" xfId="25451" xr:uid="{00000000-0005-0000-0000-0000452D0000}"/>
    <cellStyle name="Eingabe 2 20 3 9" xfId="6194" xr:uid="{00000000-0005-0000-0000-0000462D0000}"/>
    <cellStyle name="Eingabe 2 20 3 9 2" xfId="13090" xr:uid="{00000000-0005-0000-0000-0000472D0000}"/>
    <cellStyle name="Eingabe 2 20 3 9 3" xfId="19620" xr:uid="{00000000-0005-0000-0000-0000482D0000}"/>
    <cellStyle name="Eingabe 2 20 3 9 4" xfId="26105" xr:uid="{00000000-0005-0000-0000-0000492D0000}"/>
    <cellStyle name="Eingabe 2 20 4" xfId="1411" xr:uid="{00000000-0005-0000-0000-00004A2D0000}"/>
    <cellStyle name="Eingabe 2 20 4 2" xfId="8416" xr:uid="{00000000-0005-0000-0000-00004B2D0000}"/>
    <cellStyle name="Eingabe 2 20 4 3" xfId="14946" xr:uid="{00000000-0005-0000-0000-00004C2D0000}"/>
    <cellStyle name="Eingabe 2 20 4 4" xfId="21431" xr:uid="{00000000-0005-0000-0000-00004D2D0000}"/>
    <cellStyle name="Eingabe 2 20 5" xfId="2101" xr:uid="{00000000-0005-0000-0000-00004E2D0000}"/>
    <cellStyle name="Eingabe 2 20 5 2" xfId="9106" xr:uid="{00000000-0005-0000-0000-00004F2D0000}"/>
    <cellStyle name="Eingabe 2 20 5 3" xfId="15636" xr:uid="{00000000-0005-0000-0000-0000502D0000}"/>
    <cellStyle name="Eingabe 2 20 5 4" xfId="22121" xr:uid="{00000000-0005-0000-0000-0000512D0000}"/>
    <cellStyle name="Eingabe 2 20 6" xfId="2791" xr:uid="{00000000-0005-0000-0000-0000522D0000}"/>
    <cellStyle name="Eingabe 2 20 6 2" xfId="9793" xr:uid="{00000000-0005-0000-0000-0000532D0000}"/>
    <cellStyle name="Eingabe 2 20 6 3" xfId="16323" xr:uid="{00000000-0005-0000-0000-0000542D0000}"/>
    <cellStyle name="Eingabe 2 20 6 4" xfId="22808" xr:uid="{00000000-0005-0000-0000-0000552D0000}"/>
    <cellStyle name="Eingabe 2 20 7" xfId="3481" xr:uid="{00000000-0005-0000-0000-0000562D0000}"/>
    <cellStyle name="Eingabe 2 20 7 2" xfId="10480" xr:uid="{00000000-0005-0000-0000-0000572D0000}"/>
    <cellStyle name="Eingabe 2 20 7 3" xfId="17010" xr:uid="{00000000-0005-0000-0000-0000582D0000}"/>
    <cellStyle name="Eingabe 2 20 7 4" xfId="23495" xr:uid="{00000000-0005-0000-0000-0000592D0000}"/>
    <cellStyle name="Eingabe 2 20 8" xfId="4171" xr:uid="{00000000-0005-0000-0000-00005A2D0000}"/>
    <cellStyle name="Eingabe 2 20 8 2" xfId="11165" xr:uid="{00000000-0005-0000-0000-00005B2D0000}"/>
    <cellStyle name="Eingabe 2 20 8 3" xfId="17695" xr:uid="{00000000-0005-0000-0000-00005C2D0000}"/>
    <cellStyle name="Eingabe 2 20 8 4" xfId="24180" xr:uid="{00000000-0005-0000-0000-00005D2D0000}"/>
    <cellStyle name="Eingabe 2 20 9" xfId="5282" xr:uid="{00000000-0005-0000-0000-00005E2D0000}"/>
    <cellStyle name="Eingabe 2 20 9 2" xfId="12206" xr:uid="{00000000-0005-0000-0000-00005F2D0000}"/>
    <cellStyle name="Eingabe 2 20 9 3" xfId="18736" xr:uid="{00000000-0005-0000-0000-0000602D0000}"/>
    <cellStyle name="Eingabe 2 20 9 4" xfId="25221" xr:uid="{00000000-0005-0000-0000-0000612D0000}"/>
    <cellStyle name="Eingabe 2 21" xfId="848" xr:uid="{00000000-0005-0000-0000-0000622D0000}"/>
    <cellStyle name="Eingabe 2 21 10" xfId="7860" xr:uid="{00000000-0005-0000-0000-0000632D0000}"/>
    <cellStyle name="Eingabe 2 21 10 2" xfId="14390" xr:uid="{00000000-0005-0000-0000-0000642D0000}"/>
    <cellStyle name="Eingabe 2 21 10 3" xfId="20875" xr:uid="{00000000-0005-0000-0000-0000652D0000}"/>
    <cellStyle name="Eingabe 2 21 11" xfId="13718" xr:uid="{00000000-0005-0000-0000-0000662D0000}"/>
    <cellStyle name="Eingabe 2 21 2" xfId="1726" xr:uid="{00000000-0005-0000-0000-0000672D0000}"/>
    <cellStyle name="Eingabe 2 21 2 2" xfId="8731" xr:uid="{00000000-0005-0000-0000-0000682D0000}"/>
    <cellStyle name="Eingabe 2 21 2 3" xfId="15261" xr:uid="{00000000-0005-0000-0000-0000692D0000}"/>
    <cellStyle name="Eingabe 2 21 2 4" xfId="21746" xr:uid="{00000000-0005-0000-0000-00006A2D0000}"/>
    <cellStyle name="Eingabe 2 21 3" xfId="2416" xr:uid="{00000000-0005-0000-0000-00006B2D0000}"/>
    <cellStyle name="Eingabe 2 21 3 2" xfId="9421" xr:uid="{00000000-0005-0000-0000-00006C2D0000}"/>
    <cellStyle name="Eingabe 2 21 3 3" xfId="15951" xr:uid="{00000000-0005-0000-0000-00006D2D0000}"/>
    <cellStyle name="Eingabe 2 21 3 4" xfId="22436" xr:uid="{00000000-0005-0000-0000-00006E2D0000}"/>
    <cellStyle name="Eingabe 2 21 4" xfId="3106" xr:uid="{00000000-0005-0000-0000-00006F2D0000}"/>
    <cellStyle name="Eingabe 2 21 4 2" xfId="10108" xr:uid="{00000000-0005-0000-0000-0000702D0000}"/>
    <cellStyle name="Eingabe 2 21 4 3" xfId="16638" xr:uid="{00000000-0005-0000-0000-0000712D0000}"/>
    <cellStyle name="Eingabe 2 21 4 4" xfId="23123" xr:uid="{00000000-0005-0000-0000-0000722D0000}"/>
    <cellStyle name="Eingabe 2 21 5" xfId="3796" xr:uid="{00000000-0005-0000-0000-0000732D0000}"/>
    <cellStyle name="Eingabe 2 21 5 2" xfId="10795" xr:uid="{00000000-0005-0000-0000-0000742D0000}"/>
    <cellStyle name="Eingabe 2 21 5 3" xfId="17325" xr:uid="{00000000-0005-0000-0000-0000752D0000}"/>
    <cellStyle name="Eingabe 2 21 5 4" xfId="23810" xr:uid="{00000000-0005-0000-0000-0000762D0000}"/>
    <cellStyle name="Eingabe 2 21 6" xfId="4486" xr:uid="{00000000-0005-0000-0000-0000772D0000}"/>
    <cellStyle name="Eingabe 2 21 6 2" xfId="11480" xr:uid="{00000000-0005-0000-0000-0000782D0000}"/>
    <cellStyle name="Eingabe 2 21 6 3" xfId="18010" xr:uid="{00000000-0005-0000-0000-0000792D0000}"/>
    <cellStyle name="Eingabe 2 21 6 4" xfId="24495" xr:uid="{00000000-0005-0000-0000-00007A2D0000}"/>
    <cellStyle name="Eingabe 2 21 7" xfId="5139" xr:uid="{00000000-0005-0000-0000-00007B2D0000}"/>
    <cellStyle name="Eingabe 2 21 7 2" xfId="12063" xr:uid="{00000000-0005-0000-0000-00007C2D0000}"/>
    <cellStyle name="Eingabe 2 21 7 3" xfId="18593" xr:uid="{00000000-0005-0000-0000-00007D2D0000}"/>
    <cellStyle name="Eingabe 2 21 7 4" xfId="25078" xr:uid="{00000000-0005-0000-0000-00007E2D0000}"/>
    <cellStyle name="Eingabe 2 21 8" xfId="5597" xr:uid="{00000000-0005-0000-0000-00007F2D0000}"/>
    <cellStyle name="Eingabe 2 21 8 2" xfId="12521" xr:uid="{00000000-0005-0000-0000-0000802D0000}"/>
    <cellStyle name="Eingabe 2 21 8 3" xfId="19051" xr:uid="{00000000-0005-0000-0000-0000812D0000}"/>
    <cellStyle name="Eingabe 2 21 8 4" xfId="25536" xr:uid="{00000000-0005-0000-0000-0000822D0000}"/>
    <cellStyle name="Eingabe 2 21 9" xfId="6279" xr:uid="{00000000-0005-0000-0000-0000832D0000}"/>
    <cellStyle name="Eingabe 2 21 9 2" xfId="13175" xr:uid="{00000000-0005-0000-0000-0000842D0000}"/>
    <cellStyle name="Eingabe 2 21 9 3" xfId="19705" xr:uid="{00000000-0005-0000-0000-0000852D0000}"/>
    <cellStyle name="Eingabe 2 21 9 4" xfId="26190" xr:uid="{00000000-0005-0000-0000-0000862D0000}"/>
    <cellStyle name="Eingabe 2 22" xfId="107" xr:uid="{00000000-0005-0000-0000-0000872D0000}"/>
    <cellStyle name="Eingabe 2 22 2" xfId="7034" xr:uid="{00000000-0005-0000-0000-0000882D0000}"/>
    <cellStyle name="Eingabe 2 22 3" xfId="4722" xr:uid="{00000000-0005-0000-0000-0000892D0000}"/>
    <cellStyle name="Eingabe 2 22 4" xfId="20196" xr:uid="{00000000-0005-0000-0000-00008A2D0000}"/>
    <cellStyle name="Eingabe 2 23" xfId="972" xr:uid="{00000000-0005-0000-0000-00008B2D0000}"/>
    <cellStyle name="Eingabe 2 23 2" xfId="7984" xr:uid="{00000000-0005-0000-0000-00008C2D0000}"/>
    <cellStyle name="Eingabe 2 23 3" xfId="14514" xr:uid="{00000000-0005-0000-0000-00008D2D0000}"/>
    <cellStyle name="Eingabe 2 23 4" xfId="20999" xr:uid="{00000000-0005-0000-0000-00008E2D0000}"/>
    <cellStyle name="Eingabe 2 24" xfId="1248" xr:uid="{00000000-0005-0000-0000-00008F2D0000}"/>
    <cellStyle name="Eingabe 2 24 2" xfId="8253" xr:uid="{00000000-0005-0000-0000-0000902D0000}"/>
    <cellStyle name="Eingabe 2 24 3" xfId="14783" xr:uid="{00000000-0005-0000-0000-0000912D0000}"/>
    <cellStyle name="Eingabe 2 24 4" xfId="21268" xr:uid="{00000000-0005-0000-0000-0000922D0000}"/>
    <cellStyle name="Eingabe 2 25" xfId="1938" xr:uid="{00000000-0005-0000-0000-0000932D0000}"/>
    <cellStyle name="Eingabe 2 25 2" xfId="8943" xr:uid="{00000000-0005-0000-0000-0000942D0000}"/>
    <cellStyle name="Eingabe 2 25 3" xfId="15473" xr:uid="{00000000-0005-0000-0000-0000952D0000}"/>
    <cellStyle name="Eingabe 2 25 4" xfId="21958" xr:uid="{00000000-0005-0000-0000-0000962D0000}"/>
    <cellStyle name="Eingabe 2 26" xfId="2627" xr:uid="{00000000-0005-0000-0000-0000972D0000}"/>
    <cellStyle name="Eingabe 2 26 2" xfId="9630" xr:uid="{00000000-0005-0000-0000-0000982D0000}"/>
    <cellStyle name="Eingabe 2 26 3" xfId="16160" xr:uid="{00000000-0005-0000-0000-0000992D0000}"/>
    <cellStyle name="Eingabe 2 26 4" xfId="22645" xr:uid="{00000000-0005-0000-0000-00009A2D0000}"/>
    <cellStyle name="Eingabe 2 27" xfId="3317" xr:uid="{00000000-0005-0000-0000-00009B2D0000}"/>
    <cellStyle name="Eingabe 2 27 2" xfId="10316" xr:uid="{00000000-0005-0000-0000-00009C2D0000}"/>
    <cellStyle name="Eingabe 2 27 3" xfId="16846" xr:uid="{00000000-0005-0000-0000-00009D2D0000}"/>
    <cellStyle name="Eingabe 2 27 4" xfId="23331" xr:uid="{00000000-0005-0000-0000-00009E2D0000}"/>
    <cellStyle name="Eingabe 2 28" xfId="4009" xr:uid="{00000000-0005-0000-0000-00009F2D0000}"/>
    <cellStyle name="Eingabe 2 28 2" xfId="11004" xr:uid="{00000000-0005-0000-0000-0000A02D0000}"/>
    <cellStyle name="Eingabe 2 28 3" xfId="17534" xr:uid="{00000000-0005-0000-0000-0000A12D0000}"/>
    <cellStyle name="Eingabe 2 28 4" xfId="24019" xr:uid="{00000000-0005-0000-0000-0000A22D0000}"/>
    <cellStyle name="Eingabe 2 29" xfId="4692" xr:uid="{00000000-0005-0000-0000-0000A32D0000}"/>
    <cellStyle name="Eingabe 2 29 2" xfId="11675" xr:uid="{00000000-0005-0000-0000-0000A42D0000}"/>
    <cellStyle name="Eingabe 2 29 3" xfId="18205" xr:uid="{00000000-0005-0000-0000-0000A52D0000}"/>
    <cellStyle name="Eingabe 2 29 4" xfId="24690" xr:uid="{00000000-0005-0000-0000-0000A62D0000}"/>
    <cellStyle name="Eingabe 2 3" xfId="257" xr:uid="{00000000-0005-0000-0000-0000A72D0000}"/>
    <cellStyle name="Eingabe 2 3 10" xfId="4703" xr:uid="{00000000-0005-0000-0000-0000A82D0000}"/>
    <cellStyle name="Eingabe 2 3 10 2" xfId="11682" xr:uid="{00000000-0005-0000-0000-0000A92D0000}"/>
    <cellStyle name="Eingabe 2 3 10 3" xfId="18212" xr:uid="{00000000-0005-0000-0000-0000AA2D0000}"/>
    <cellStyle name="Eingabe 2 3 10 4" xfId="24697" xr:uid="{00000000-0005-0000-0000-0000AB2D0000}"/>
    <cellStyle name="Eingabe 2 3 11" xfId="4716" xr:uid="{00000000-0005-0000-0000-0000AC2D0000}"/>
    <cellStyle name="Eingabe 2 3 11 2" xfId="11690" xr:uid="{00000000-0005-0000-0000-0000AD2D0000}"/>
    <cellStyle name="Eingabe 2 3 11 3" xfId="18220" xr:uid="{00000000-0005-0000-0000-0000AE2D0000}"/>
    <cellStyle name="Eingabe 2 3 11 4" xfId="24705" xr:uid="{00000000-0005-0000-0000-0000AF2D0000}"/>
    <cellStyle name="Eingabe 2 3 12" xfId="7309" xr:uid="{00000000-0005-0000-0000-0000B02D0000}"/>
    <cellStyle name="Eingabe 2 3 12 2" xfId="13839" xr:uid="{00000000-0005-0000-0000-0000B12D0000}"/>
    <cellStyle name="Eingabe 2 3 12 3" xfId="20326" xr:uid="{00000000-0005-0000-0000-0000B22D0000}"/>
    <cellStyle name="Eingabe 2 3 13" xfId="6837" xr:uid="{00000000-0005-0000-0000-0000B32D0000}"/>
    <cellStyle name="Eingabe 2 3 2" xfId="444" xr:uid="{00000000-0005-0000-0000-0000B42D0000}"/>
    <cellStyle name="Eingabe 2 3 2 10" xfId="5875" xr:uid="{00000000-0005-0000-0000-0000B52D0000}"/>
    <cellStyle name="Eingabe 2 3 2 10 2" xfId="12771" xr:uid="{00000000-0005-0000-0000-0000B62D0000}"/>
    <cellStyle name="Eingabe 2 3 2 10 3" xfId="19301" xr:uid="{00000000-0005-0000-0000-0000B72D0000}"/>
    <cellStyle name="Eingabe 2 3 2 10 4" xfId="25786" xr:uid="{00000000-0005-0000-0000-0000B82D0000}"/>
    <cellStyle name="Eingabe 2 3 2 11" xfId="6518" xr:uid="{00000000-0005-0000-0000-0000B92D0000}"/>
    <cellStyle name="Eingabe 2 3 2 11 2" xfId="13332" xr:uid="{00000000-0005-0000-0000-0000BA2D0000}"/>
    <cellStyle name="Eingabe 2 3 2 11 3" xfId="19862" xr:uid="{00000000-0005-0000-0000-0000BB2D0000}"/>
    <cellStyle name="Eingabe 2 3 2 11 4" xfId="26347" xr:uid="{00000000-0005-0000-0000-0000BC2D0000}"/>
    <cellStyle name="Eingabe 2 3 2 12" xfId="7456" xr:uid="{00000000-0005-0000-0000-0000BD2D0000}"/>
    <cellStyle name="Eingabe 2 3 2 12 2" xfId="13986" xr:uid="{00000000-0005-0000-0000-0000BE2D0000}"/>
    <cellStyle name="Eingabe 2 3 2 12 3" xfId="20471" xr:uid="{00000000-0005-0000-0000-0000BF2D0000}"/>
    <cellStyle name="Eingabe 2 3 2 13" xfId="5765" xr:uid="{00000000-0005-0000-0000-0000C02D0000}"/>
    <cellStyle name="Eingabe 2 3 2 14" xfId="7281" xr:uid="{00000000-0005-0000-0000-0000C12D0000}"/>
    <cellStyle name="Eingabe 2 3 2 2" xfId="880" xr:uid="{00000000-0005-0000-0000-0000C22D0000}"/>
    <cellStyle name="Eingabe 2 3 2 2 10" xfId="7892" xr:uid="{00000000-0005-0000-0000-0000C32D0000}"/>
    <cellStyle name="Eingabe 2 3 2 2 10 2" xfId="14422" xr:uid="{00000000-0005-0000-0000-0000C42D0000}"/>
    <cellStyle name="Eingabe 2 3 2 2 10 3" xfId="20907" xr:uid="{00000000-0005-0000-0000-0000C52D0000}"/>
    <cellStyle name="Eingabe 2 3 2 2 11" xfId="13750" xr:uid="{00000000-0005-0000-0000-0000C62D0000}"/>
    <cellStyle name="Eingabe 2 3 2 2 2" xfId="1758" xr:uid="{00000000-0005-0000-0000-0000C72D0000}"/>
    <cellStyle name="Eingabe 2 3 2 2 2 2" xfId="8763" xr:uid="{00000000-0005-0000-0000-0000C82D0000}"/>
    <cellStyle name="Eingabe 2 3 2 2 2 3" xfId="15293" xr:uid="{00000000-0005-0000-0000-0000C92D0000}"/>
    <cellStyle name="Eingabe 2 3 2 2 2 4" xfId="21778" xr:uid="{00000000-0005-0000-0000-0000CA2D0000}"/>
    <cellStyle name="Eingabe 2 3 2 2 3" xfId="2448" xr:uid="{00000000-0005-0000-0000-0000CB2D0000}"/>
    <cellStyle name="Eingabe 2 3 2 2 3 2" xfId="9453" xr:uid="{00000000-0005-0000-0000-0000CC2D0000}"/>
    <cellStyle name="Eingabe 2 3 2 2 3 3" xfId="15983" xr:uid="{00000000-0005-0000-0000-0000CD2D0000}"/>
    <cellStyle name="Eingabe 2 3 2 2 3 4" xfId="22468" xr:uid="{00000000-0005-0000-0000-0000CE2D0000}"/>
    <cellStyle name="Eingabe 2 3 2 2 4" xfId="3138" xr:uid="{00000000-0005-0000-0000-0000CF2D0000}"/>
    <cellStyle name="Eingabe 2 3 2 2 4 2" xfId="10140" xr:uid="{00000000-0005-0000-0000-0000D02D0000}"/>
    <cellStyle name="Eingabe 2 3 2 2 4 3" xfId="16670" xr:uid="{00000000-0005-0000-0000-0000D12D0000}"/>
    <cellStyle name="Eingabe 2 3 2 2 4 4" xfId="23155" xr:uid="{00000000-0005-0000-0000-0000D22D0000}"/>
    <cellStyle name="Eingabe 2 3 2 2 5" xfId="3828" xr:uid="{00000000-0005-0000-0000-0000D32D0000}"/>
    <cellStyle name="Eingabe 2 3 2 2 5 2" xfId="10827" xr:uid="{00000000-0005-0000-0000-0000D42D0000}"/>
    <cellStyle name="Eingabe 2 3 2 2 5 3" xfId="17357" xr:uid="{00000000-0005-0000-0000-0000D52D0000}"/>
    <cellStyle name="Eingabe 2 3 2 2 5 4" xfId="23842" xr:uid="{00000000-0005-0000-0000-0000D62D0000}"/>
    <cellStyle name="Eingabe 2 3 2 2 6" xfId="4518" xr:uid="{00000000-0005-0000-0000-0000D72D0000}"/>
    <cellStyle name="Eingabe 2 3 2 2 6 2" xfId="11512" xr:uid="{00000000-0005-0000-0000-0000D82D0000}"/>
    <cellStyle name="Eingabe 2 3 2 2 6 3" xfId="18042" xr:uid="{00000000-0005-0000-0000-0000D92D0000}"/>
    <cellStyle name="Eingabe 2 3 2 2 6 4" xfId="24527" xr:uid="{00000000-0005-0000-0000-0000DA2D0000}"/>
    <cellStyle name="Eingabe 2 3 2 2 7" xfId="5171" xr:uid="{00000000-0005-0000-0000-0000DB2D0000}"/>
    <cellStyle name="Eingabe 2 3 2 2 7 2" xfId="12095" xr:uid="{00000000-0005-0000-0000-0000DC2D0000}"/>
    <cellStyle name="Eingabe 2 3 2 2 7 3" xfId="18625" xr:uid="{00000000-0005-0000-0000-0000DD2D0000}"/>
    <cellStyle name="Eingabe 2 3 2 2 7 4" xfId="25110" xr:uid="{00000000-0005-0000-0000-0000DE2D0000}"/>
    <cellStyle name="Eingabe 2 3 2 2 8" xfId="5629" xr:uid="{00000000-0005-0000-0000-0000DF2D0000}"/>
    <cellStyle name="Eingabe 2 3 2 2 8 2" xfId="12553" xr:uid="{00000000-0005-0000-0000-0000E02D0000}"/>
    <cellStyle name="Eingabe 2 3 2 2 8 3" xfId="19083" xr:uid="{00000000-0005-0000-0000-0000E12D0000}"/>
    <cellStyle name="Eingabe 2 3 2 2 8 4" xfId="25568" xr:uid="{00000000-0005-0000-0000-0000E22D0000}"/>
    <cellStyle name="Eingabe 2 3 2 2 9" xfId="6311" xr:uid="{00000000-0005-0000-0000-0000E32D0000}"/>
    <cellStyle name="Eingabe 2 3 2 2 9 2" xfId="13207" xr:uid="{00000000-0005-0000-0000-0000E42D0000}"/>
    <cellStyle name="Eingabe 2 3 2 2 9 3" xfId="19737" xr:uid="{00000000-0005-0000-0000-0000E52D0000}"/>
    <cellStyle name="Eingabe 2 3 2 2 9 4" xfId="26222" xr:uid="{00000000-0005-0000-0000-0000E62D0000}"/>
    <cellStyle name="Eingabe 2 3 2 3" xfId="679" xr:uid="{00000000-0005-0000-0000-0000E72D0000}"/>
    <cellStyle name="Eingabe 2 3 2 3 10" xfId="7691" xr:uid="{00000000-0005-0000-0000-0000E82D0000}"/>
    <cellStyle name="Eingabe 2 3 2 3 10 2" xfId="14221" xr:uid="{00000000-0005-0000-0000-0000E92D0000}"/>
    <cellStyle name="Eingabe 2 3 2 3 10 3" xfId="20706" xr:uid="{00000000-0005-0000-0000-0000EA2D0000}"/>
    <cellStyle name="Eingabe 2 3 2 3 11" xfId="4899" xr:uid="{00000000-0005-0000-0000-0000EB2D0000}"/>
    <cellStyle name="Eingabe 2 3 2 3 2" xfId="1557" xr:uid="{00000000-0005-0000-0000-0000EC2D0000}"/>
    <cellStyle name="Eingabe 2 3 2 3 2 2" xfId="8562" xr:uid="{00000000-0005-0000-0000-0000ED2D0000}"/>
    <cellStyle name="Eingabe 2 3 2 3 2 3" xfId="15092" xr:uid="{00000000-0005-0000-0000-0000EE2D0000}"/>
    <cellStyle name="Eingabe 2 3 2 3 2 4" xfId="21577" xr:uid="{00000000-0005-0000-0000-0000EF2D0000}"/>
    <cellStyle name="Eingabe 2 3 2 3 3" xfId="2247" xr:uid="{00000000-0005-0000-0000-0000F02D0000}"/>
    <cellStyle name="Eingabe 2 3 2 3 3 2" xfId="9252" xr:uid="{00000000-0005-0000-0000-0000F12D0000}"/>
    <cellStyle name="Eingabe 2 3 2 3 3 3" xfId="15782" xr:uid="{00000000-0005-0000-0000-0000F22D0000}"/>
    <cellStyle name="Eingabe 2 3 2 3 3 4" xfId="22267" xr:uid="{00000000-0005-0000-0000-0000F32D0000}"/>
    <cellStyle name="Eingabe 2 3 2 3 4" xfId="2937" xr:uid="{00000000-0005-0000-0000-0000F42D0000}"/>
    <cellStyle name="Eingabe 2 3 2 3 4 2" xfId="9939" xr:uid="{00000000-0005-0000-0000-0000F52D0000}"/>
    <cellStyle name="Eingabe 2 3 2 3 4 3" xfId="16469" xr:uid="{00000000-0005-0000-0000-0000F62D0000}"/>
    <cellStyle name="Eingabe 2 3 2 3 4 4" xfId="22954" xr:uid="{00000000-0005-0000-0000-0000F72D0000}"/>
    <cellStyle name="Eingabe 2 3 2 3 5" xfId="3627" xr:uid="{00000000-0005-0000-0000-0000F82D0000}"/>
    <cellStyle name="Eingabe 2 3 2 3 5 2" xfId="10626" xr:uid="{00000000-0005-0000-0000-0000F92D0000}"/>
    <cellStyle name="Eingabe 2 3 2 3 5 3" xfId="17156" xr:uid="{00000000-0005-0000-0000-0000FA2D0000}"/>
    <cellStyle name="Eingabe 2 3 2 3 5 4" xfId="23641" xr:uid="{00000000-0005-0000-0000-0000FB2D0000}"/>
    <cellStyle name="Eingabe 2 3 2 3 6" xfId="4317" xr:uid="{00000000-0005-0000-0000-0000FC2D0000}"/>
    <cellStyle name="Eingabe 2 3 2 3 6 2" xfId="11311" xr:uid="{00000000-0005-0000-0000-0000FD2D0000}"/>
    <cellStyle name="Eingabe 2 3 2 3 6 3" xfId="17841" xr:uid="{00000000-0005-0000-0000-0000FE2D0000}"/>
    <cellStyle name="Eingabe 2 3 2 3 6 4" xfId="24326" xr:uid="{00000000-0005-0000-0000-0000FF2D0000}"/>
    <cellStyle name="Eingabe 2 3 2 3 7" xfId="4970" xr:uid="{00000000-0005-0000-0000-0000002E0000}"/>
    <cellStyle name="Eingabe 2 3 2 3 7 2" xfId="11894" xr:uid="{00000000-0005-0000-0000-0000012E0000}"/>
    <cellStyle name="Eingabe 2 3 2 3 7 3" xfId="18424" xr:uid="{00000000-0005-0000-0000-0000022E0000}"/>
    <cellStyle name="Eingabe 2 3 2 3 7 4" xfId="24909" xr:uid="{00000000-0005-0000-0000-0000032E0000}"/>
    <cellStyle name="Eingabe 2 3 2 3 8" xfId="5428" xr:uid="{00000000-0005-0000-0000-0000042E0000}"/>
    <cellStyle name="Eingabe 2 3 2 3 8 2" xfId="12352" xr:uid="{00000000-0005-0000-0000-0000052E0000}"/>
    <cellStyle name="Eingabe 2 3 2 3 8 3" xfId="18882" xr:uid="{00000000-0005-0000-0000-0000062E0000}"/>
    <cellStyle name="Eingabe 2 3 2 3 8 4" xfId="25367" xr:uid="{00000000-0005-0000-0000-0000072E0000}"/>
    <cellStyle name="Eingabe 2 3 2 3 9" xfId="6110" xr:uid="{00000000-0005-0000-0000-0000082E0000}"/>
    <cellStyle name="Eingabe 2 3 2 3 9 2" xfId="13006" xr:uid="{00000000-0005-0000-0000-0000092E0000}"/>
    <cellStyle name="Eingabe 2 3 2 3 9 3" xfId="19536" xr:uid="{00000000-0005-0000-0000-00000A2E0000}"/>
    <cellStyle name="Eingabe 2 3 2 3 9 4" xfId="26021" xr:uid="{00000000-0005-0000-0000-00000B2E0000}"/>
    <cellStyle name="Eingabe 2 3 2 4" xfId="1322" xr:uid="{00000000-0005-0000-0000-00000C2E0000}"/>
    <cellStyle name="Eingabe 2 3 2 4 2" xfId="8327" xr:uid="{00000000-0005-0000-0000-00000D2E0000}"/>
    <cellStyle name="Eingabe 2 3 2 4 3" xfId="14857" xr:uid="{00000000-0005-0000-0000-00000E2E0000}"/>
    <cellStyle name="Eingabe 2 3 2 4 4" xfId="21342" xr:uid="{00000000-0005-0000-0000-00000F2E0000}"/>
    <cellStyle name="Eingabe 2 3 2 5" xfId="2012" xr:uid="{00000000-0005-0000-0000-0000102E0000}"/>
    <cellStyle name="Eingabe 2 3 2 5 2" xfId="9017" xr:uid="{00000000-0005-0000-0000-0000112E0000}"/>
    <cellStyle name="Eingabe 2 3 2 5 3" xfId="15547" xr:uid="{00000000-0005-0000-0000-0000122E0000}"/>
    <cellStyle name="Eingabe 2 3 2 5 4" xfId="22032" xr:uid="{00000000-0005-0000-0000-0000132E0000}"/>
    <cellStyle name="Eingabe 2 3 2 6" xfId="2702" xr:uid="{00000000-0005-0000-0000-0000142E0000}"/>
    <cellStyle name="Eingabe 2 3 2 6 2" xfId="9704" xr:uid="{00000000-0005-0000-0000-0000152E0000}"/>
    <cellStyle name="Eingabe 2 3 2 6 3" xfId="16234" xr:uid="{00000000-0005-0000-0000-0000162E0000}"/>
    <cellStyle name="Eingabe 2 3 2 6 4" xfId="22719" xr:uid="{00000000-0005-0000-0000-0000172E0000}"/>
    <cellStyle name="Eingabe 2 3 2 7" xfId="3392" xr:uid="{00000000-0005-0000-0000-0000182E0000}"/>
    <cellStyle name="Eingabe 2 3 2 7 2" xfId="10391" xr:uid="{00000000-0005-0000-0000-0000192E0000}"/>
    <cellStyle name="Eingabe 2 3 2 7 3" xfId="16921" xr:uid="{00000000-0005-0000-0000-00001A2E0000}"/>
    <cellStyle name="Eingabe 2 3 2 7 4" xfId="23406" xr:uid="{00000000-0005-0000-0000-00001B2E0000}"/>
    <cellStyle name="Eingabe 2 3 2 8" xfId="4082" xr:uid="{00000000-0005-0000-0000-00001C2E0000}"/>
    <cellStyle name="Eingabe 2 3 2 8 2" xfId="11076" xr:uid="{00000000-0005-0000-0000-00001D2E0000}"/>
    <cellStyle name="Eingabe 2 3 2 8 3" xfId="17606" xr:uid="{00000000-0005-0000-0000-00001E2E0000}"/>
    <cellStyle name="Eingabe 2 3 2 8 4" xfId="24091" xr:uid="{00000000-0005-0000-0000-00001F2E0000}"/>
    <cellStyle name="Eingabe 2 3 2 9" xfId="3284" xr:uid="{00000000-0005-0000-0000-0000202E0000}"/>
    <cellStyle name="Eingabe 2 3 2 9 2" xfId="10285" xr:uid="{00000000-0005-0000-0000-0000212E0000}"/>
    <cellStyle name="Eingabe 2 3 2 9 3" xfId="16815" xr:uid="{00000000-0005-0000-0000-0000222E0000}"/>
    <cellStyle name="Eingabe 2 3 2 9 4" xfId="23300" xr:uid="{00000000-0005-0000-0000-0000232E0000}"/>
    <cellStyle name="Eingabe 2 3 3" xfId="385" xr:uid="{00000000-0005-0000-0000-0000242E0000}"/>
    <cellStyle name="Eingabe 2 3 3 10" xfId="5816" xr:uid="{00000000-0005-0000-0000-0000252E0000}"/>
    <cellStyle name="Eingabe 2 3 3 10 2" xfId="12712" xr:uid="{00000000-0005-0000-0000-0000262E0000}"/>
    <cellStyle name="Eingabe 2 3 3 10 3" xfId="19242" xr:uid="{00000000-0005-0000-0000-0000272E0000}"/>
    <cellStyle name="Eingabe 2 3 3 10 4" xfId="25727" xr:uid="{00000000-0005-0000-0000-0000282E0000}"/>
    <cellStyle name="Eingabe 2 3 3 11" xfId="4905" xr:uid="{00000000-0005-0000-0000-0000292E0000}"/>
    <cellStyle name="Eingabe 2 3 3 11 2" xfId="11830" xr:uid="{00000000-0005-0000-0000-00002A2E0000}"/>
    <cellStyle name="Eingabe 2 3 3 11 3" xfId="18360" xr:uid="{00000000-0005-0000-0000-00002B2E0000}"/>
    <cellStyle name="Eingabe 2 3 3 11 4" xfId="24845" xr:uid="{00000000-0005-0000-0000-00002C2E0000}"/>
    <cellStyle name="Eingabe 2 3 3 12" xfId="7397" xr:uid="{00000000-0005-0000-0000-00002D2E0000}"/>
    <cellStyle name="Eingabe 2 3 3 12 2" xfId="13927" xr:uid="{00000000-0005-0000-0000-00002E2E0000}"/>
    <cellStyle name="Eingabe 2 3 3 12 3" xfId="20412" xr:uid="{00000000-0005-0000-0000-00002F2E0000}"/>
    <cellStyle name="Eingabe 2 3 3 13" xfId="7007" xr:uid="{00000000-0005-0000-0000-0000302E0000}"/>
    <cellStyle name="Eingabe 2 3 3 14" xfId="7081" xr:uid="{00000000-0005-0000-0000-0000312E0000}"/>
    <cellStyle name="Eingabe 2 3 3 2" xfId="854" xr:uid="{00000000-0005-0000-0000-0000322E0000}"/>
    <cellStyle name="Eingabe 2 3 3 2 10" xfId="7866" xr:uid="{00000000-0005-0000-0000-0000332E0000}"/>
    <cellStyle name="Eingabe 2 3 3 2 10 2" xfId="14396" xr:uid="{00000000-0005-0000-0000-0000342E0000}"/>
    <cellStyle name="Eingabe 2 3 3 2 10 3" xfId="20881" xr:uid="{00000000-0005-0000-0000-0000352E0000}"/>
    <cellStyle name="Eingabe 2 3 3 2 11" xfId="13724" xr:uid="{00000000-0005-0000-0000-0000362E0000}"/>
    <cellStyle name="Eingabe 2 3 3 2 2" xfId="1732" xr:uid="{00000000-0005-0000-0000-0000372E0000}"/>
    <cellStyle name="Eingabe 2 3 3 2 2 2" xfId="8737" xr:uid="{00000000-0005-0000-0000-0000382E0000}"/>
    <cellStyle name="Eingabe 2 3 3 2 2 3" xfId="15267" xr:uid="{00000000-0005-0000-0000-0000392E0000}"/>
    <cellStyle name="Eingabe 2 3 3 2 2 4" xfId="21752" xr:uid="{00000000-0005-0000-0000-00003A2E0000}"/>
    <cellStyle name="Eingabe 2 3 3 2 3" xfId="2422" xr:uid="{00000000-0005-0000-0000-00003B2E0000}"/>
    <cellStyle name="Eingabe 2 3 3 2 3 2" xfId="9427" xr:uid="{00000000-0005-0000-0000-00003C2E0000}"/>
    <cellStyle name="Eingabe 2 3 3 2 3 3" xfId="15957" xr:uid="{00000000-0005-0000-0000-00003D2E0000}"/>
    <cellStyle name="Eingabe 2 3 3 2 3 4" xfId="22442" xr:uid="{00000000-0005-0000-0000-00003E2E0000}"/>
    <cellStyle name="Eingabe 2 3 3 2 4" xfId="3112" xr:uid="{00000000-0005-0000-0000-00003F2E0000}"/>
    <cellStyle name="Eingabe 2 3 3 2 4 2" xfId="10114" xr:uid="{00000000-0005-0000-0000-0000402E0000}"/>
    <cellStyle name="Eingabe 2 3 3 2 4 3" xfId="16644" xr:uid="{00000000-0005-0000-0000-0000412E0000}"/>
    <cellStyle name="Eingabe 2 3 3 2 4 4" xfId="23129" xr:uid="{00000000-0005-0000-0000-0000422E0000}"/>
    <cellStyle name="Eingabe 2 3 3 2 5" xfId="3802" xr:uid="{00000000-0005-0000-0000-0000432E0000}"/>
    <cellStyle name="Eingabe 2 3 3 2 5 2" xfId="10801" xr:uid="{00000000-0005-0000-0000-0000442E0000}"/>
    <cellStyle name="Eingabe 2 3 3 2 5 3" xfId="17331" xr:uid="{00000000-0005-0000-0000-0000452E0000}"/>
    <cellStyle name="Eingabe 2 3 3 2 5 4" xfId="23816" xr:uid="{00000000-0005-0000-0000-0000462E0000}"/>
    <cellStyle name="Eingabe 2 3 3 2 6" xfId="4492" xr:uid="{00000000-0005-0000-0000-0000472E0000}"/>
    <cellStyle name="Eingabe 2 3 3 2 6 2" xfId="11486" xr:uid="{00000000-0005-0000-0000-0000482E0000}"/>
    <cellStyle name="Eingabe 2 3 3 2 6 3" xfId="18016" xr:uid="{00000000-0005-0000-0000-0000492E0000}"/>
    <cellStyle name="Eingabe 2 3 3 2 6 4" xfId="24501" xr:uid="{00000000-0005-0000-0000-00004A2E0000}"/>
    <cellStyle name="Eingabe 2 3 3 2 7" xfId="5145" xr:uid="{00000000-0005-0000-0000-00004B2E0000}"/>
    <cellStyle name="Eingabe 2 3 3 2 7 2" xfId="12069" xr:uid="{00000000-0005-0000-0000-00004C2E0000}"/>
    <cellStyle name="Eingabe 2 3 3 2 7 3" xfId="18599" xr:uid="{00000000-0005-0000-0000-00004D2E0000}"/>
    <cellStyle name="Eingabe 2 3 3 2 7 4" xfId="25084" xr:uid="{00000000-0005-0000-0000-00004E2E0000}"/>
    <cellStyle name="Eingabe 2 3 3 2 8" xfId="5603" xr:uid="{00000000-0005-0000-0000-00004F2E0000}"/>
    <cellStyle name="Eingabe 2 3 3 2 8 2" xfId="12527" xr:uid="{00000000-0005-0000-0000-0000502E0000}"/>
    <cellStyle name="Eingabe 2 3 3 2 8 3" xfId="19057" xr:uid="{00000000-0005-0000-0000-0000512E0000}"/>
    <cellStyle name="Eingabe 2 3 3 2 8 4" xfId="25542" xr:uid="{00000000-0005-0000-0000-0000522E0000}"/>
    <cellStyle name="Eingabe 2 3 3 2 9" xfId="6285" xr:uid="{00000000-0005-0000-0000-0000532E0000}"/>
    <cellStyle name="Eingabe 2 3 3 2 9 2" xfId="13181" xr:uid="{00000000-0005-0000-0000-0000542E0000}"/>
    <cellStyle name="Eingabe 2 3 3 2 9 3" xfId="19711" xr:uid="{00000000-0005-0000-0000-0000552E0000}"/>
    <cellStyle name="Eingabe 2 3 3 2 9 4" xfId="26196" xr:uid="{00000000-0005-0000-0000-0000562E0000}"/>
    <cellStyle name="Eingabe 2 3 3 3" xfId="620" xr:uid="{00000000-0005-0000-0000-0000572E0000}"/>
    <cellStyle name="Eingabe 2 3 3 3 10" xfId="7632" xr:uid="{00000000-0005-0000-0000-0000582E0000}"/>
    <cellStyle name="Eingabe 2 3 3 3 10 2" xfId="14162" xr:uid="{00000000-0005-0000-0000-0000592E0000}"/>
    <cellStyle name="Eingabe 2 3 3 3 10 3" xfId="20647" xr:uid="{00000000-0005-0000-0000-00005A2E0000}"/>
    <cellStyle name="Eingabe 2 3 3 3 11" xfId="4709" xr:uid="{00000000-0005-0000-0000-00005B2E0000}"/>
    <cellStyle name="Eingabe 2 3 3 3 2" xfId="1498" xr:uid="{00000000-0005-0000-0000-00005C2E0000}"/>
    <cellStyle name="Eingabe 2 3 3 3 2 2" xfId="8503" xr:uid="{00000000-0005-0000-0000-00005D2E0000}"/>
    <cellStyle name="Eingabe 2 3 3 3 2 3" xfId="15033" xr:uid="{00000000-0005-0000-0000-00005E2E0000}"/>
    <cellStyle name="Eingabe 2 3 3 3 2 4" xfId="21518" xr:uid="{00000000-0005-0000-0000-00005F2E0000}"/>
    <cellStyle name="Eingabe 2 3 3 3 3" xfId="2188" xr:uid="{00000000-0005-0000-0000-0000602E0000}"/>
    <cellStyle name="Eingabe 2 3 3 3 3 2" xfId="9193" xr:uid="{00000000-0005-0000-0000-0000612E0000}"/>
    <cellStyle name="Eingabe 2 3 3 3 3 3" xfId="15723" xr:uid="{00000000-0005-0000-0000-0000622E0000}"/>
    <cellStyle name="Eingabe 2 3 3 3 3 4" xfId="22208" xr:uid="{00000000-0005-0000-0000-0000632E0000}"/>
    <cellStyle name="Eingabe 2 3 3 3 4" xfId="2878" xr:uid="{00000000-0005-0000-0000-0000642E0000}"/>
    <cellStyle name="Eingabe 2 3 3 3 4 2" xfId="9880" xr:uid="{00000000-0005-0000-0000-0000652E0000}"/>
    <cellStyle name="Eingabe 2 3 3 3 4 3" xfId="16410" xr:uid="{00000000-0005-0000-0000-0000662E0000}"/>
    <cellStyle name="Eingabe 2 3 3 3 4 4" xfId="22895" xr:uid="{00000000-0005-0000-0000-0000672E0000}"/>
    <cellStyle name="Eingabe 2 3 3 3 5" xfId="3568" xr:uid="{00000000-0005-0000-0000-0000682E0000}"/>
    <cellStyle name="Eingabe 2 3 3 3 5 2" xfId="10567" xr:uid="{00000000-0005-0000-0000-0000692E0000}"/>
    <cellStyle name="Eingabe 2 3 3 3 5 3" xfId="17097" xr:uid="{00000000-0005-0000-0000-00006A2E0000}"/>
    <cellStyle name="Eingabe 2 3 3 3 5 4" xfId="23582" xr:uid="{00000000-0005-0000-0000-00006B2E0000}"/>
    <cellStyle name="Eingabe 2 3 3 3 6" xfId="4258" xr:uid="{00000000-0005-0000-0000-00006C2E0000}"/>
    <cellStyle name="Eingabe 2 3 3 3 6 2" xfId="11252" xr:uid="{00000000-0005-0000-0000-00006D2E0000}"/>
    <cellStyle name="Eingabe 2 3 3 3 6 3" xfId="17782" xr:uid="{00000000-0005-0000-0000-00006E2E0000}"/>
    <cellStyle name="Eingabe 2 3 3 3 6 4" xfId="24267" xr:uid="{00000000-0005-0000-0000-00006F2E0000}"/>
    <cellStyle name="Eingabe 2 3 3 3 7" xfId="4911" xr:uid="{00000000-0005-0000-0000-0000702E0000}"/>
    <cellStyle name="Eingabe 2 3 3 3 7 2" xfId="11835" xr:uid="{00000000-0005-0000-0000-0000712E0000}"/>
    <cellStyle name="Eingabe 2 3 3 3 7 3" xfId="18365" xr:uid="{00000000-0005-0000-0000-0000722E0000}"/>
    <cellStyle name="Eingabe 2 3 3 3 7 4" xfId="24850" xr:uid="{00000000-0005-0000-0000-0000732E0000}"/>
    <cellStyle name="Eingabe 2 3 3 3 8" xfId="5369" xr:uid="{00000000-0005-0000-0000-0000742E0000}"/>
    <cellStyle name="Eingabe 2 3 3 3 8 2" xfId="12293" xr:uid="{00000000-0005-0000-0000-0000752E0000}"/>
    <cellStyle name="Eingabe 2 3 3 3 8 3" xfId="18823" xr:uid="{00000000-0005-0000-0000-0000762E0000}"/>
    <cellStyle name="Eingabe 2 3 3 3 8 4" xfId="25308" xr:uid="{00000000-0005-0000-0000-0000772E0000}"/>
    <cellStyle name="Eingabe 2 3 3 3 9" xfId="6051" xr:uid="{00000000-0005-0000-0000-0000782E0000}"/>
    <cellStyle name="Eingabe 2 3 3 3 9 2" xfId="12947" xr:uid="{00000000-0005-0000-0000-0000792E0000}"/>
    <cellStyle name="Eingabe 2 3 3 3 9 3" xfId="19477" xr:uid="{00000000-0005-0000-0000-00007A2E0000}"/>
    <cellStyle name="Eingabe 2 3 3 3 9 4" xfId="25962" xr:uid="{00000000-0005-0000-0000-00007B2E0000}"/>
    <cellStyle name="Eingabe 2 3 3 4" xfId="1263" xr:uid="{00000000-0005-0000-0000-00007C2E0000}"/>
    <cellStyle name="Eingabe 2 3 3 4 2" xfId="8268" xr:uid="{00000000-0005-0000-0000-00007D2E0000}"/>
    <cellStyle name="Eingabe 2 3 3 4 3" xfId="14798" xr:uid="{00000000-0005-0000-0000-00007E2E0000}"/>
    <cellStyle name="Eingabe 2 3 3 4 4" xfId="21283" xr:uid="{00000000-0005-0000-0000-00007F2E0000}"/>
    <cellStyle name="Eingabe 2 3 3 5" xfId="1953" xr:uid="{00000000-0005-0000-0000-0000802E0000}"/>
    <cellStyle name="Eingabe 2 3 3 5 2" xfId="8958" xr:uid="{00000000-0005-0000-0000-0000812E0000}"/>
    <cellStyle name="Eingabe 2 3 3 5 3" xfId="15488" xr:uid="{00000000-0005-0000-0000-0000822E0000}"/>
    <cellStyle name="Eingabe 2 3 3 5 4" xfId="21973" xr:uid="{00000000-0005-0000-0000-0000832E0000}"/>
    <cellStyle name="Eingabe 2 3 3 6" xfId="2643" xr:uid="{00000000-0005-0000-0000-0000842E0000}"/>
    <cellStyle name="Eingabe 2 3 3 6 2" xfId="9645" xr:uid="{00000000-0005-0000-0000-0000852E0000}"/>
    <cellStyle name="Eingabe 2 3 3 6 3" xfId="16175" xr:uid="{00000000-0005-0000-0000-0000862E0000}"/>
    <cellStyle name="Eingabe 2 3 3 6 4" xfId="22660" xr:uid="{00000000-0005-0000-0000-0000872E0000}"/>
    <cellStyle name="Eingabe 2 3 3 7" xfId="3333" xr:uid="{00000000-0005-0000-0000-0000882E0000}"/>
    <cellStyle name="Eingabe 2 3 3 7 2" xfId="10332" xr:uid="{00000000-0005-0000-0000-0000892E0000}"/>
    <cellStyle name="Eingabe 2 3 3 7 3" xfId="16862" xr:uid="{00000000-0005-0000-0000-00008A2E0000}"/>
    <cellStyle name="Eingabe 2 3 3 7 4" xfId="23347" xr:uid="{00000000-0005-0000-0000-00008B2E0000}"/>
    <cellStyle name="Eingabe 2 3 3 8" xfId="4023" xr:uid="{00000000-0005-0000-0000-00008C2E0000}"/>
    <cellStyle name="Eingabe 2 3 3 8 2" xfId="11017" xr:uid="{00000000-0005-0000-0000-00008D2E0000}"/>
    <cellStyle name="Eingabe 2 3 3 8 3" xfId="17547" xr:uid="{00000000-0005-0000-0000-00008E2E0000}"/>
    <cellStyle name="Eingabe 2 3 3 8 4" xfId="24032" xr:uid="{00000000-0005-0000-0000-00008F2E0000}"/>
    <cellStyle name="Eingabe 2 3 3 9" xfId="4666" xr:uid="{00000000-0005-0000-0000-0000902E0000}"/>
    <cellStyle name="Eingabe 2 3 3 9 2" xfId="11659" xr:uid="{00000000-0005-0000-0000-0000912E0000}"/>
    <cellStyle name="Eingabe 2 3 3 9 3" xfId="18189" xr:uid="{00000000-0005-0000-0000-0000922E0000}"/>
    <cellStyle name="Eingabe 2 3 3 9 4" xfId="24674" xr:uid="{00000000-0005-0000-0000-0000932E0000}"/>
    <cellStyle name="Eingabe 2 3 4" xfId="1129" xr:uid="{00000000-0005-0000-0000-0000942E0000}"/>
    <cellStyle name="Eingabe 2 3 4 2" xfId="8136" xr:uid="{00000000-0005-0000-0000-0000952E0000}"/>
    <cellStyle name="Eingabe 2 3 4 3" xfId="14666" xr:uid="{00000000-0005-0000-0000-0000962E0000}"/>
    <cellStyle name="Eingabe 2 3 4 4" xfId="21151" xr:uid="{00000000-0005-0000-0000-0000972E0000}"/>
    <cellStyle name="Eingabe 2 3 5" xfId="1032" xr:uid="{00000000-0005-0000-0000-0000982E0000}"/>
    <cellStyle name="Eingabe 2 3 5 2" xfId="8041" xr:uid="{00000000-0005-0000-0000-0000992E0000}"/>
    <cellStyle name="Eingabe 2 3 5 3" xfId="14571" xr:uid="{00000000-0005-0000-0000-00009A2E0000}"/>
    <cellStyle name="Eingabe 2 3 5 4" xfId="21056" xr:uid="{00000000-0005-0000-0000-00009B2E0000}"/>
    <cellStyle name="Eingabe 2 3 6" xfId="1041" xr:uid="{00000000-0005-0000-0000-00009C2E0000}"/>
    <cellStyle name="Eingabe 2 3 6 2" xfId="8050" xr:uid="{00000000-0005-0000-0000-00009D2E0000}"/>
    <cellStyle name="Eingabe 2 3 6 3" xfId="14580" xr:uid="{00000000-0005-0000-0000-00009E2E0000}"/>
    <cellStyle name="Eingabe 2 3 6 4" xfId="21065" xr:uid="{00000000-0005-0000-0000-00009F2E0000}"/>
    <cellStyle name="Eingabe 2 3 7" xfId="1024" xr:uid="{00000000-0005-0000-0000-0000A02E0000}"/>
    <cellStyle name="Eingabe 2 3 7 2" xfId="8033" xr:uid="{00000000-0005-0000-0000-0000A12E0000}"/>
    <cellStyle name="Eingabe 2 3 7 3" xfId="14563" xr:uid="{00000000-0005-0000-0000-0000A22E0000}"/>
    <cellStyle name="Eingabe 2 3 7 4" xfId="21048" xr:uid="{00000000-0005-0000-0000-0000A32E0000}"/>
    <cellStyle name="Eingabe 2 3 8" xfId="2600" xr:uid="{00000000-0005-0000-0000-0000A42E0000}"/>
    <cellStyle name="Eingabe 2 3 8 2" xfId="9603" xr:uid="{00000000-0005-0000-0000-0000A52E0000}"/>
    <cellStyle name="Eingabe 2 3 8 3" xfId="16133" xr:uid="{00000000-0005-0000-0000-0000A62E0000}"/>
    <cellStyle name="Eingabe 2 3 8 4" xfId="22618" xr:uid="{00000000-0005-0000-0000-0000A72E0000}"/>
    <cellStyle name="Eingabe 2 3 9" xfId="1895" xr:uid="{00000000-0005-0000-0000-0000A82E0000}"/>
    <cellStyle name="Eingabe 2 3 9 2" xfId="8900" xr:uid="{00000000-0005-0000-0000-0000A92E0000}"/>
    <cellStyle name="Eingabe 2 3 9 3" xfId="15430" xr:uid="{00000000-0005-0000-0000-0000AA2E0000}"/>
    <cellStyle name="Eingabe 2 3 9 4" xfId="21915" xr:uid="{00000000-0005-0000-0000-0000AB2E0000}"/>
    <cellStyle name="Eingabe 2 30" xfId="4670" xr:uid="{00000000-0005-0000-0000-0000AC2E0000}"/>
    <cellStyle name="Eingabe 2 30 2" xfId="11663" xr:uid="{00000000-0005-0000-0000-0000AD2E0000}"/>
    <cellStyle name="Eingabe 2 30 3" xfId="18193" xr:uid="{00000000-0005-0000-0000-0000AE2E0000}"/>
    <cellStyle name="Eingabe 2 30 4" xfId="24678" xr:uid="{00000000-0005-0000-0000-0000AF2E0000}"/>
    <cellStyle name="Eingabe 2 31" xfId="5801" xr:uid="{00000000-0005-0000-0000-0000B02E0000}"/>
    <cellStyle name="Eingabe 2 31 2" xfId="12698" xr:uid="{00000000-0005-0000-0000-0000B12E0000}"/>
    <cellStyle name="Eingabe 2 31 3" xfId="19228" xr:uid="{00000000-0005-0000-0000-0000B22E0000}"/>
    <cellStyle name="Eingabe 2 31 4" xfId="25713" xr:uid="{00000000-0005-0000-0000-0000B32E0000}"/>
    <cellStyle name="Eingabe 2 32" xfId="6800" xr:uid="{00000000-0005-0000-0000-0000B42E0000}"/>
    <cellStyle name="Eingabe 2 32 2" xfId="13471" xr:uid="{00000000-0005-0000-0000-0000B52E0000}"/>
    <cellStyle name="Eingabe 2 32 3" xfId="20001" xr:uid="{00000000-0005-0000-0000-0000B62E0000}"/>
    <cellStyle name="Eingabe 2 32 4" xfId="26486" xr:uid="{00000000-0005-0000-0000-0000B72E0000}"/>
    <cellStyle name="Eingabe 2 33" xfId="6950" xr:uid="{00000000-0005-0000-0000-0000B82E0000}"/>
    <cellStyle name="Eingabe 2 34" xfId="13917" xr:uid="{00000000-0005-0000-0000-0000B92E0000}"/>
    <cellStyle name="Eingabe 2 4" xfId="265" xr:uid="{00000000-0005-0000-0000-0000BA2E0000}"/>
    <cellStyle name="Eingabe 2 4 10" xfId="4854" xr:uid="{00000000-0005-0000-0000-0000BB2E0000}"/>
    <cellStyle name="Eingabe 2 4 10 2" xfId="11796" xr:uid="{00000000-0005-0000-0000-0000BC2E0000}"/>
    <cellStyle name="Eingabe 2 4 10 3" xfId="18326" xr:uid="{00000000-0005-0000-0000-0000BD2E0000}"/>
    <cellStyle name="Eingabe 2 4 10 4" xfId="24811" xr:uid="{00000000-0005-0000-0000-0000BE2E0000}"/>
    <cellStyle name="Eingabe 2 4 11" xfId="3315" xr:uid="{00000000-0005-0000-0000-0000BF2E0000}"/>
    <cellStyle name="Eingabe 2 4 11 2" xfId="10314" xr:uid="{00000000-0005-0000-0000-0000C02E0000}"/>
    <cellStyle name="Eingabe 2 4 11 3" xfId="16844" xr:uid="{00000000-0005-0000-0000-0000C12E0000}"/>
    <cellStyle name="Eingabe 2 4 11 4" xfId="23329" xr:uid="{00000000-0005-0000-0000-0000C22E0000}"/>
    <cellStyle name="Eingabe 2 4 12" xfId="7317" xr:uid="{00000000-0005-0000-0000-0000C32E0000}"/>
    <cellStyle name="Eingabe 2 4 12 2" xfId="13847" xr:uid="{00000000-0005-0000-0000-0000C42E0000}"/>
    <cellStyle name="Eingabe 2 4 12 3" xfId="20334" xr:uid="{00000000-0005-0000-0000-0000C52E0000}"/>
    <cellStyle name="Eingabe 2 4 13" xfId="6629" xr:uid="{00000000-0005-0000-0000-0000C62E0000}"/>
    <cellStyle name="Eingabe 2 4 2" xfId="443" xr:uid="{00000000-0005-0000-0000-0000C72E0000}"/>
    <cellStyle name="Eingabe 2 4 2 10" xfId="5874" xr:uid="{00000000-0005-0000-0000-0000C82E0000}"/>
    <cellStyle name="Eingabe 2 4 2 10 2" xfId="12770" xr:uid="{00000000-0005-0000-0000-0000C92E0000}"/>
    <cellStyle name="Eingabe 2 4 2 10 3" xfId="19300" xr:uid="{00000000-0005-0000-0000-0000CA2E0000}"/>
    <cellStyle name="Eingabe 2 4 2 10 4" xfId="25785" xr:uid="{00000000-0005-0000-0000-0000CB2E0000}"/>
    <cellStyle name="Eingabe 2 4 2 11" xfId="6878" xr:uid="{00000000-0005-0000-0000-0000CC2E0000}"/>
    <cellStyle name="Eingabe 2 4 2 11 2" xfId="13498" xr:uid="{00000000-0005-0000-0000-0000CD2E0000}"/>
    <cellStyle name="Eingabe 2 4 2 11 3" xfId="20028" xr:uid="{00000000-0005-0000-0000-0000CE2E0000}"/>
    <cellStyle name="Eingabe 2 4 2 11 4" xfId="26513" xr:uid="{00000000-0005-0000-0000-0000CF2E0000}"/>
    <cellStyle name="Eingabe 2 4 2 12" xfId="7455" xr:uid="{00000000-0005-0000-0000-0000D02E0000}"/>
    <cellStyle name="Eingabe 2 4 2 12 2" xfId="13985" xr:uid="{00000000-0005-0000-0000-0000D12E0000}"/>
    <cellStyle name="Eingabe 2 4 2 12 3" xfId="20470" xr:uid="{00000000-0005-0000-0000-0000D22E0000}"/>
    <cellStyle name="Eingabe 2 4 2 13" xfId="3314" xr:uid="{00000000-0005-0000-0000-0000D32E0000}"/>
    <cellStyle name="Eingabe 2 4 2 14" xfId="7169" xr:uid="{00000000-0005-0000-0000-0000D42E0000}"/>
    <cellStyle name="Eingabe 2 4 2 2" xfId="879" xr:uid="{00000000-0005-0000-0000-0000D52E0000}"/>
    <cellStyle name="Eingabe 2 4 2 2 10" xfId="7891" xr:uid="{00000000-0005-0000-0000-0000D62E0000}"/>
    <cellStyle name="Eingabe 2 4 2 2 10 2" xfId="14421" xr:uid="{00000000-0005-0000-0000-0000D72E0000}"/>
    <cellStyle name="Eingabe 2 4 2 2 10 3" xfId="20906" xr:uid="{00000000-0005-0000-0000-0000D82E0000}"/>
    <cellStyle name="Eingabe 2 4 2 2 11" xfId="13749" xr:uid="{00000000-0005-0000-0000-0000D92E0000}"/>
    <cellStyle name="Eingabe 2 4 2 2 2" xfId="1757" xr:uid="{00000000-0005-0000-0000-0000DA2E0000}"/>
    <cellStyle name="Eingabe 2 4 2 2 2 2" xfId="8762" xr:uid="{00000000-0005-0000-0000-0000DB2E0000}"/>
    <cellStyle name="Eingabe 2 4 2 2 2 3" xfId="15292" xr:uid="{00000000-0005-0000-0000-0000DC2E0000}"/>
    <cellStyle name="Eingabe 2 4 2 2 2 4" xfId="21777" xr:uid="{00000000-0005-0000-0000-0000DD2E0000}"/>
    <cellStyle name="Eingabe 2 4 2 2 3" xfId="2447" xr:uid="{00000000-0005-0000-0000-0000DE2E0000}"/>
    <cellStyle name="Eingabe 2 4 2 2 3 2" xfId="9452" xr:uid="{00000000-0005-0000-0000-0000DF2E0000}"/>
    <cellStyle name="Eingabe 2 4 2 2 3 3" xfId="15982" xr:uid="{00000000-0005-0000-0000-0000E02E0000}"/>
    <cellStyle name="Eingabe 2 4 2 2 3 4" xfId="22467" xr:uid="{00000000-0005-0000-0000-0000E12E0000}"/>
    <cellStyle name="Eingabe 2 4 2 2 4" xfId="3137" xr:uid="{00000000-0005-0000-0000-0000E22E0000}"/>
    <cellStyle name="Eingabe 2 4 2 2 4 2" xfId="10139" xr:uid="{00000000-0005-0000-0000-0000E32E0000}"/>
    <cellStyle name="Eingabe 2 4 2 2 4 3" xfId="16669" xr:uid="{00000000-0005-0000-0000-0000E42E0000}"/>
    <cellStyle name="Eingabe 2 4 2 2 4 4" xfId="23154" xr:uid="{00000000-0005-0000-0000-0000E52E0000}"/>
    <cellStyle name="Eingabe 2 4 2 2 5" xfId="3827" xr:uid="{00000000-0005-0000-0000-0000E62E0000}"/>
    <cellStyle name="Eingabe 2 4 2 2 5 2" xfId="10826" xr:uid="{00000000-0005-0000-0000-0000E72E0000}"/>
    <cellStyle name="Eingabe 2 4 2 2 5 3" xfId="17356" xr:uid="{00000000-0005-0000-0000-0000E82E0000}"/>
    <cellStyle name="Eingabe 2 4 2 2 5 4" xfId="23841" xr:uid="{00000000-0005-0000-0000-0000E92E0000}"/>
    <cellStyle name="Eingabe 2 4 2 2 6" xfId="4517" xr:uid="{00000000-0005-0000-0000-0000EA2E0000}"/>
    <cellStyle name="Eingabe 2 4 2 2 6 2" xfId="11511" xr:uid="{00000000-0005-0000-0000-0000EB2E0000}"/>
    <cellStyle name="Eingabe 2 4 2 2 6 3" xfId="18041" xr:uid="{00000000-0005-0000-0000-0000EC2E0000}"/>
    <cellStyle name="Eingabe 2 4 2 2 6 4" xfId="24526" xr:uid="{00000000-0005-0000-0000-0000ED2E0000}"/>
    <cellStyle name="Eingabe 2 4 2 2 7" xfId="5170" xr:uid="{00000000-0005-0000-0000-0000EE2E0000}"/>
    <cellStyle name="Eingabe 2 4 2 2 7 2" xfId="12094" xr:uid="{00000000-0005-0000-0000-0000EF2E0000}"/>
    <cellStyle name="Eingabe 2 4 2 2 7 3" xfId="18624" xr:uid="{00000000-0005-0000-0000-0000F02E0000}"/>
    <cellStyle name="Eingabe 2 4 2 2 7 4" xfId="25109" xr:uid="{00000000-0005-0000-0000-0000F12E0000}"/>
    <cellStyle name="Eingabe 2 4 2 2 8" xfId="5628" xr:uid="{00000000-0005-0000-0000-0000F22E0000}"/>
    <cellStyle name="Eingabe 2 4 2 2 8 2" xfId="12552" xr:uid="{00000000-0005-0000-0000-0000F32E0000}"/>
    <cellStyle name="Eingabe 2 4 2 2 8 3" xfId="19082" xr:uid="{00000000-0005-0000-0000-0000F42E0000}"/>
    <cellStyle name="Eingabe 2 4 2 2 8 4" xfId="25567" xr:uid="{00000000-0005-0000-0000-0000F52E0000}"/>
    <cellStyle name="Eingabe 2 4 2 2 9" xfId="6310" xr:uid="{00000000-0005-0000-0000-0000F62E0000}"/>
    <cellStyle name="Eingabe 2 4 2 2 9 2" xfId="13206" xr:uid="{00000000-0005-0000-0000-0000F72E0000}"/>
    <cellStyle name="Eingabe 2 4 2 2 9 3" xfId="19736" xr:uid="{00000000-0005-0000-0000-0000F82E0000}"/>
    <cellStyle name="Eingabe 2 4 2 2 9 4" xfId="26221" xr:uid="{00000000-0005-0000-0000-0000F92E0000}"/>
    <cellStyle name="Eingabe 2 4 2 3" xfId="678" xr:uid="{00000000-0005-0000-0000-0000FA2E0000}"/>
    <cellStyle name="Eingabe 2 4 2 3 10" xfId="7690" xr:uid="{00000000-0005-0000-0000-0000FB2E0000}"/>
    <cellStyle name="Eingabe 2 4 2 3 10 2" xfId="14220" xr:uid="{00000000-0005-0000-0000-0000FC2E0000}"/>
    <cellStyle name="Eingabe 2 4 2 3 10 3" xfId="20705" xr:uid="{00000000-0005-0000-0000-0000FD2E0000}"/>
    <cellStyle name="Eingabe 2 4 2 3 11" xfId="7008" xr:uid="{00000000-0005-0000-0000-0000FE2E0000}"/>
    <cellStyle name="Eingabe 2 4 2 3 2" xfId="1556" xr:uid="{00000000-0005-0000-0000-0000FF2E0000}"/>
    <cellStyle name="Eingabe 2 4 2 3 2 2" xfId="8561" xr:uid="{00000000-0005-0000-0000-0000002F0000}"/>
    <cellStyle name="Eingabe 2 4 2 3 2 3" xfId="15091" xr:uid="{00000000-0005-0000-0000-0000012F0000}"/>
    <cellStyle name="Eingabe 2 4 2 3 2 4" xfId="21576" xr:uid="{00000000-0005-0000-0000-0000022F0000}"/>
    <cellStyle name="Eingabe 2 4 2 3 3" xfId="2246" xr:uid="{00000000-0005-0000-0000-0000032F0000}"/>
    <cellStyle name="Eingabe 2 4 2 3 3 2" xfId="9251" xr:uid="{00000000-0005-0000-0000-0000042F0000}"/>
    <cellStyle name="Eingabe 2 4 2 3 3 3" xfId="15781" xr:uid="{00000000-0005-0000-0000-0000052F0000}"/>
    <cellStyle name="Eingabe 2 4 2 3 3 4" xfId="22266" xr:uid="{00000000-0005-0000-0000-0000062F0000}"/>
    <cellStyle name="Eingabe 2 4 2 3 4" xfId="2936" xr:uid="{00000000-0005-0000-0000-0000072F0000}"/>
    <cellStyle name="Eingabe 2 4 2 3 4 2" xfId="9938" xr:uid="{00000000-0005-0000-0000-0000082F0000}"/>
    <cellStyle name="Eingabe 2 4 2 3 4 3" xfId="16468" xr:uid="{00000000-0005-0000-0000-0000092F0000}"/>
    <cellStyle name="Eingabe 2 4 2 3 4 4" xfId="22953" xr:uid="{00000000-0005-0000-0000-00000A2F0000}"/>
    <cellStyle name="Eingabe 2 4 2 3 5" xfId="3626" xr:uid="{00000000-0005-0000-0000-00000B2F0000}"/>
    <cellStyle name="Eingabe 2 4 2 3 5 2" xfId="10625" xr:uid="{00000000-0005-0000-0000-00000C2F0000}"/>
    <cellStyle name="Eingabe 2 4 2 3 5 3" xfId="17155" xr:uid="{00000000-0005-0000-0000-00000D2F0000}"/>
    <cellStyle name="Eingabe 2 4 2 3 5 4" xfId="23640" xr:uid="{00000000-0005-0000-0000-00000E2F0000}"/>
    <cellStyle name="Eingabe 2 4 2 3 6" xfId="4316" xr:uid="{00000000-0005-0000-0000-00000F2F0000}"/>
    <cellStyle name="Eingabe 2 4 2 3 6 2" xfId="11310" xr:uid="{00000000-0005-0000-0000-0000102F0000}"/>
    <cellStyle name="Eingabe 2 4 2 3 6 3" xfId="17840" xr:uid="{00000000-0005-0000-0000-0000112F0000}"/>
    <cellStyle name="Eingabe 2 4 2 3 6 4" xfId="24325" xr:uid="{00000000-0005-0000-0000-0000122F0000}"/>
    <cellStyle name="Eingabe 2 4 2 3 7" xfId="4969" xr:uid="{00000000-0005-0000-0000-0000132F0000}"/>
    <cellStyle name="Eingabe 2 4 2 3 7 2" xfId="11893" xr:uid="{00000000-0005-0000-0000-0000142F0000}"/>
    <cellStyle name="Eingabe 2 4 2 3 7 3" xfId="18423" xr:uid="{00000000-0005-0000-0000-0000152F0000}"/>
    <cellStyle name="Eingabe 2 4 2 3 7 4" xfId="24908" xr:uid="{00000000-0005-0000-0000-0000162F0000}"/>
    <cellStyle name="Eingabe 2 4 2 3 8" xfId="5427" xr:uid="{00000000-0005-0000-0000-0000172F0000}"/>
    <cellStyle name="Eingabe 2 4 2 3 8 2" xfId="12351" xr:uid="{00000000-0005-0000-0000-0000182F0000}"/>
    <cellStyle name="Eingabe 2 4 2 3 8 3" xfId="18881" xr:uid="{00000000-0005-0000-0000-0000192F0000}"/>
    <cellStyle name="Eingabe 2 4 2 3 8 4" xfId="25366" xr:uid="{00000000-0005-0000-0000-00001A2F0000}"/>
    <cellStyle name="Eingabe 2 4 2 3 9" xfId="6109" xr:uid="{00000000-0005-0000-0000-00001B2F0000}"/>
    <cellStyle name="Eingabe 2 4 2 3 9 2" xfId="13005" xr:uid="{00000000-0005-0000-0000-00001C2F0000}"/>
    <cellStyle name="Eingabe 2 4 2 3 9 3" xfId="19535" xr:uid="{00000000-0005-0000-0000-00001D2F0000}"/>
    <cellStyle name="Eingabe 2 4 2 3 9 4" xfId="26020" xr:uid="{00000000-0005-0000-0000-00001E2F0000}"/>
    <cellStyle name="Eingabe 2 4 2 4" xfId="1321" xr:uid="{00000000-0005-0000-0000-00001F2F0000}"/>
    <cellStyle name="Eingabe 2 4 2 4 2" xfId="8326" xr:uid="{00000000-0005-0000-0000-0000202F0000}"/>
    <cellStyle name="Eingabe 2 4 2 4 3" xfId="14856" xr:uid="{00000000-0005-0000-0000-0000212F0000}"/>
    <cellStyle name="Eingabe 2 4 2 4 4" xfId="21341" xr:uid="{00000000-0005-0000-0000-0000222F0000}"/>
    <cellStyle name="Eingabe 2 4 2 5" xfId="2011" xr:uid="{00000000-0005-0000-0000-0000232F0000}"/>
    <cellStyle name="Eingabe 2 4 2 5 2" xfId="9016" xr:uid="{00000000-0005-0000-0000-0000242F0000}"/>
    <cellStyle name="Eingabe 2 4 2 5 3" xfId="15546" xr:uid="{00000000-0005-0000-0000-0000252F0000}"/>
    <cellStyle name="Eingabe 2 4 2 5 4" xfId="22031" xr:uid="{00000000-0005-0000-0000-0000262F0000}"/>
    <cellStyle name="Eingabe 2 4 2 6" xfId="2701" xr:uid="{00000000-0005-0000-0000-0000272F0000}"/>
    <cellStyle name="Eingabe 2 4 2 6 2" xfId="9703" xr:uid="{00000000-0005-0000-0000-0000282F0000}"/>
    <cellStyle name="Eingabe 2 4 2 6 3" xfId="16233" xr:uid="{00000000-0005-0000-0000-0000292F0000}"/>
    <cellStyle name="Eingabe 2 4 2 6 4" xfId="22718" xr:uid="{00000000-0005-0000-0000-00002A2F0000}"/>
    <cellStyle name="Eingabe 2 4 2 7" xfId="3391" xr:uid="{00000000-0005-0000-0000-00002B2F0000}"/>
    <cellStyle name="Eingabe 2 4 2 7 2" xfId="10390" xr:uid="{00000000-0005-0000-0000-00002C2F0000}"/>
    <cellStyle name="Eingabe 2 4 2 7 3" xfId="16920" xr:uid="{00000000-0005-0000-0000-00002D2F0000}"/>
    <cellStyle name="Eingabe 2 4 2 7 4" xfId="23405" xr:uid="{00000000-0005-0000-0000-00002E2F0000}"/>
    <cellStyle name="Eingabe 2 4 2 8" xfId="4081" xr:uid="{00000000-0005-0000-0000-00002F2F0000}"/>
    <cellStyle name="Eingabe 2 4 2 8 2" xfId="11075" xr:uid="{00000000-0005-0000-0000-0000302F0000}"/>
    <cellStyle name="Eingabe 2 4 2 8 3" xfId="17605" xr:uid="{00000000-0005-0000-0000-0000312F0000}"/>
    <cellStyle name="Eingabe 2 4 2 8 4" xfId="24090" xr:uid="{00000000-0005-0000-0000-0000322F0000}"/>
    <cellStyle name="Eingabe 2 4 2 9" xfId="3980" xr:uid="{00000000-0005-0000-0000-0000332F0000}"/>
    <cellStyle name="Eingabe 2 4 2 9 2" xfId="10978" xr:uid="{00000000-0005-0000-0000-0000342F0000}"/>
    <cellStyle name="Eingabe 2 4 2 9 3" xfId="17508" xr:uid="{00000000-0005-0000-0000-0000352F0000}"/>
    <cellStyle name="Eingabe 2 4 2 9 4" xfId="23993" xr:uid="{00000000-0005-0000-0000-0000362F0000}"/>
    <cellStyle name="Eingabe 2 4 3" xfId="384" xr:uid="{00000000-0005-0000-0000-0000372F0000}"/>
    <cellStyle name="Eingabe 2 4 3 10" xfId="5815" xr:uid="{00000000-0005-0000-0000-0000382F0000}"/>
    <cellStyle name="Eingabe 2 4 3 10 2" xfId="12711" xr:uid="{00000000-0005-0000-0000-0000392F0000}"/>
    <cellStyle name="Eingabe 2 4 3 10 3" xfId="19241" xr:uid="{00000000-0005-0000-0000-00003A2F0000}"/>
    <cellStyle name="Eingabe 2 4 3 10 4" xfId="25726" xr:uid="{00000000-0005-0000-0000-00003B2F0000}"/>
    <cellStyle name="Eingabe 2 4 3 11" xfId="6510" xr:uid="{00000000-0005-0000-0000-00003C2F0000}"/>
    <cellStyle name="Eingabe 2 4 3 11 2" xfId="13324" xr:uid="{00000000-0005-0000-0000-00003D2F0000}"/>
    <cellStyle name="Eingabe 2 4 3 11 3" xfId="19854" xr:uid="{00000000-0005-0000-0000-00003E2F0000}"/>
    <cellStyle name="Eingabe 2 4 3 11 4" xfId="26339" xr:uid="{00000000-0005-0000-0000-00003F2F0000}"/>
    <cellStyle name="Eingabe 2 4 3 12" xfId="7396" xr:uid="{00000000-0005-0000-0000-0000402F0000}"/>
    <cellStyle name="Eingabe 2 4 3 12 2" xfId="13926" xr:uid="{00000000-0005-0000-0000-0000412F0000}"/>
    <cellStyle name="Eingabe 2 4 3 12 3" xfId="20411" xr:uid="{00000000-0005-0000-0000-0000422F0000}"/>
    <cellStyle name="Eingabe 2 4 3 13" xfId="4906" xr:uid="{00000000-0005-0000-0000-0000432F0000}"/>
    <cellStyle name="Eingabe 2 4 3 14" xfId="7214" xr:uid="{00000000-0005-0000-0000-0000442F0000}"/>
    <cellStyle name="Eingabe 2 4 3 2" xfId="853" xr:uid="{00000000-0005-0000-0000-0000452F0000}"/>
    <cellStyle name="Eingabe 2 4 3 2 10" xfId="7865" xr:uid="{00000000-0005-0000-0000-0000462F0000}"/>
    <cellStyle name="Eingabe 2 4 3 2 10 2" xfId="14395" xr:uid="{00000000-0005-0000-0000-0000472F0000}"/>
    <cellStyle name="Eingabe 2 4 3 2 10 3" xfId="20880" xr:uid="{00000000-0005-0000-0000-0000482F0000}"/>
    <cellStyle name="Eingabe 2 4 3 2 11" xfId="13723" xr:uid="{00000000-0005-0000-0000-0000492F0000}"/>
    <cellStyle name="Eingabe 2 4 3 2 2" xfId="1731" xr:uid="{00000000-0005-0000-0000-00004A2F0000}"/>
    <cellStyle name="Eingabe 2 4 3 2 2 2" xfId="8736" xr:uid="{00000000-0005-0000-0000-00004B2F0000}"/>
    <cellStyle name="Eingabe 2 4 3 2 2 3" xfId="15266" xr:uid="{00000000-0005-0000-0000-00004C2F0000}"/>
    <cellStyle name="Eingabe 2 4 3 2 2 4" xfId="21751" xr:uid="{00000000-0005-0000-0000-00004D2F0000}"/>
    <cellStyle name="Eingabe 2 4 3 2 3" xfId="2421" xr:uid="{00000000-0005-0000-0000-00004E2F0000}"/>
    <cellStyle name="Eingabe 2 4 3 2 3 2" xfId="9426" xr:uid="{00000000-0005-0000-0000-00004F2F0000}"/>
    <cellStyle name="Eingabe 2 4 3 2 3 3" xfId="15956" xr:uid="{00000000-0005-0000-0000-0000502F0000}"/>
    <cellStyle name="Eingabe 2 4 3 2 3 4" xfId="22441" xr:uid="{00000000-0005-0000-0000-0000512F0000}"/>
    <cellStyle name="Eingabe 2 4 3 2 4" xfId="3111" xr:uid="{00000000-0005-0000-0000-0000522F0000}"/>
    <cellStyle name="Eingabe 2 4 3 2 4 2" xfId="10113" xr:uid="{00000000-0005-0000-0000-0000532F0000}"/>
    <cellStyle name="Eingabe 2 4 3 2 4 3" xfId="16643" xr:uid="{00000000-0005-0000-0000-0000542F0000}"/>
    <cellStyle name="Eingabe 2 4 3 2 4 4" xfId="23128" xr:uid="{00000000-0005-0000-0000-0000552F0000}"/>
    <cellStyle name="Eingabe 2 4 3 2 5" xfId="3801" xr:uid="{00000000-0005-0000-0000-0000562F0000}"/>
    <cellStyle name="Eingabe 2 4 3 2 5 2" xfId="10800" xr:uid="{00000000-0005-0000-0000-0000572F0000}"/>
    <cellStyle name="Eingabe 2 4 3 2 5 3" xfId="17330" xr:uid="{00000000-0005-0000-0000-0000582F0000}"/>
    <cellStyle name="Eingabe 2 4 3 2 5 4" xfId="23815" xr:uid="{00000000-0005-0000-0000-0000592F0000}"/>
    <cellStyle name="Eingabe 2 4 3 2 6" xfId="4491" xr:uid="{00000000-0005-0000-0000-00005A2F0000}"/>
    <cellStyle name="Eingabe 2 4 3 2 6 2" xfId="11485" xr:uid="{00000000-0005-0000-0000-00005B2F0000}"/>
    <cellStyle name="Eingabe 2 4 3 2 6 3" xfId="18015" xr:uid="{00000000-0005-0000-0000-00005C2F0000}"/>
    <cellStyle name="Eingabe 2 4 3 2 6 4" xfId="24500" xr:uid="{00000000-0005-0000-0000-00005D2F0000}"/>
    <cellStyle name="Eingabe 2 4 3 2 7" xfId="5144" xr:uid="{00000000-0005-0000-0000-00005E2F0000}"/>
    <cellStyle name="Eingabe 2 4 3 2 7 2" xfId="12068" xr:uid="{00000000-0005-0000-0000-00005F2F0000}"/>
    <cellStyle name="Eingabe 2 4 3 2 7 3" xfId="18598" xr:uid="{00000000-0005-0000-0000-0000602F0000}"/>
    <cellStyle name="Eingabe 2 4 3 2 7 4" xfId="25083" xr:uid="{00000000-0005-0000-0000-0000612F0000}"/>
    <cellStyle name="Eingabe 2 4 3 2 8" xfId="5602" xr:uid="{00000000-0005-0000-0000-0000622F0000}"/>
    <cellStyle name="Eingabe 2 4 3 2 8 2" xfId="12526" xr:uid="{00000000-0005-0000-0000-0000632F0000}"/>
    <cellStyle name="Eingabe 2 4 3 2 8 3" xfId="19056" xr:uid="{00000000-0005-0000-0000-0000642F0000}"/>
    <cellStyle name="Eingabe 2 4 3 2 8 4" xfId="25541" xr:uid="{00000000-0005-0000-0000-0000652F0000}"/>
    <cellStyle name="Eingabe 2 4 3 2 9" xfId="6284" xr:uid="{00000000-0005-0000-0000-0000662F0000}"/>
    <cellStyle name="Eingabe 2 4 3 2 9 2" xfId="13180" xr:uid="{00000000-0005-0000-0000-0000672F0000}"/>
    <cellStyle name="Eingabe 2 4 3 2 9 3" xfId="19710" xr:uid="{00000000-0005-0000-0000-0000682F0000}"/>
    <cellStyle name="Eingabe 2 4 3 2 9 4" xfId="26195" xr:uid="{00000000-0005-0000-0000-0000692F0000}"/>
    <cellStyle name="Eingabe 2 4 3 3" xfId="619" xr:uid="{00000000-0005-0000-0000-00006A2F0000}"/>
    <cellStyle name="Eingabe 2 4 3 3 10" xfId="7631" xr:uid="{00000000-0005-0000-0000-00006B2F0000}"/>
    <cellStyle name="Eingabe 2 4 3 3 10 2" xfId="14161" xr:uid="{00000000-0005-0000-0000-00006C2F0000}"/>
    <cellStyle name="Eingabe 2 4 3 3 10 3" xfId="20646" xr:uid="{00000000-0005-0000-0000-00006D2F0000}"/>
    <cellStyle name="Eingabe 2 4 3 3 11" xfId="4805" xr:uid="{00000000-0005-0000-0000-00006E2F0000}"/>
    <cellStyle name="Eingabe 2 4 3 3 2" xfId="1497" xr:uid="{00000000-0005-0000-0000-00006F2F0000}"/>
    <cellStyle name="Eingabe 2 4 3 3 2 2" xfId="8502" xr:uid="{00000000-0005-0000-0000-0000702F0000}"/>
    <cellStyle name="Eingabe 2 4 3 3 2 3" xfId="15032" xr:uid="{00000000-0005-0000-0000-0000712F0000}"/>
    <cellStyle name="Eingabe 2 4 3 3 2 4" xfId="21517" xr:uid="{00000000-0005-0000-0000-0000722F0000}"/>
    <cellStyle name="Eingabe 2 4 3 3 3" xfId="2187" xr:uid="{00000000-0005-0000-0000-0000732F0000}"/>
    <cellStyle name="Eingabe 2 4 3 3 3 2" xfId="9192" xr:uid="{00000000-0005-0000-0000-0000742F0000}"/>
    <cellStyle name="Eingabe 2 4 3 3 3 3" xfId="15722" xr:uid="{00000000-0005-0000-0000-0000752F0000}"/>
    <cellStyle name="Eingabe 2 4 3 3 3 4" xfId="22207" xr:uid="{00000000-0005-0000-0000-0000762F0000}"/>
    <cellStyle name="Eingabe 2 4 3 3 4" xfId="2877" xr:uid="{00000000-0005-0000-0000-0000772F0000}"/>
    <cellStyle name="Eingabe 2 4 3 3 4 2" xfId="9879" xr:uid="{00000000-0005-0000-0000-0000782F0000}"/>
    <cellStyle name="Eingabe 2 4 3 3 4 3" xfId="16409" xr:uid="{00000000-0005-0000-0000-0000792F0000}"/>
    <cellStyle name="Eingabe 2 4 3 3 4 4" xfId="22894" xr:uid="{00000000-0005-0000-0000-00007A2F0000}"/>
    <cellStyle name="Eingabe 2 4 3 3 5" xfId="3567" xr:uid="{00000000-0005-0000-0000-00007B2F0000}"/>
    <cellStyle name="Eingabe 2 4 3 3 5 2" xfId="10566" xr:uid="{00000000-0005-0000-0000-00007C2F0000}"/>
    <cellStyle name="Eingabe 2 4 3 3 5 3" xfId="17096" xr:uid="{00000000-0005-0000-0000-00007D2F0000}"/>
    <cellStyle name="Eingabe 2 4 3 3 5 4" xfId="23581" xr:uid="{00000000-0005-0000-0000-00007E2F0000}"/>
    <cellStyle name="Eingabe 2 4 3 3 6" xfId="4257" xr:uid="{00000000-0005-0000-0000-00007F2F0000}"/>
    <cellStyle name="Eingabe 2 4 3 3 6 2" xfId="11251" xr:uid="{00000000-0005-0000-0000-0000802F0000}"/>
    <cellStyle name="Eingabe 2 4 3 3 6 3" xfId="17781" xr:uid="{00000000-0005-0000-0000-0000812F0000}"/>
    <cellStyle name="Eingabe 2 4 3 3 6 4" xfId="24266" xr:uid="{00000000-0005-0000-0000-0000822F0000}"/>
    <cellStyle name="Eingabe 2 4 3 3 7" xfId="4910" xr:uid="{00000000-0005-0000-0000-0000832F0000}"/>
    <cellStyle name="Eingabe 2 4 3 3 7 2" xfId="11834" xr:uid="{00000000-0005-0000-0000-0000842F0000}"/>
    <cellStyle name="Eingabe 2 4 3 3 7 3" xfId="18364" xr:uid="{00000000-0005-0000-0000-0000852F0000}"/>
    <cellStyle name="Eingabe 2 4 3 3 7 4" xfId="24849" xr:uid="{00000000-0005-0000-0000-0000862F0000}"/>
    <cellStyle name="Eingabe 2 4 3 3 8" xfId="5368" xr:uid="{00000000-0005-0000-0000-0000872F0000}"/>
    <cellStyle name="Eingabe 2 4 3 3 8 2" xfId="12292" xr:uid="{00000000-0005-0000-0000-0000882F0000}"/>
    <cellStyle name="Eingabe 2 4 3 3 8 3" xfId="18822" xr:uid="{00000000-0005-0000-0000-0000892F0000}"/>
    <cellStyle name="Eingabe 2 4 3 3 8 4" xfId="25307" xr:uid="{00000000-0005-0000-0000-00008A2F0000}"/>
    <cellStyle name="Eingabe 2 4 3 3 9" xfId="6050" xr:uid="{00000000-0005-0000-0000-00008B2F0000}"/>
    <cellStyle name="Eingabe 2 4 3 3 9 2" xfId="12946" xr:uid="{00000000-0005-0000-0000-00008C2F0000}"/>
    <cellStyle name="Eingabe 2 4 3 3 9 3" xfId="19476" xr:uid="{00000000-0005-0000-0000-00008D2F0000}"/>
    <cellStyle name="Eingabe 2 4 3 3 9 4" xfId="25961" xr:uid="{00000000-0005-0000-0000-00008E2F0000}"/>
    <cellStyle name="Eingabe 2 4 3 4" xfId="1262" xr:uid="{00000000-0005-0000-0000-00008F2F0000}"/>
    <cellStyle name="Eingabe 2 4 3 4 2" xfId="8267" xr:uid="{00000000-0005-0000-0000-0000902F0000}"/>
    <cellStyle name="Eingabe 2 4 3 4 3" xfId="14797" xr:uid="{00000000-0005-0000-0000-0000912F0000}"/>
    <cellStyle name="Eingabe 2 4 3 4 4" xfId="21282" xr:uid="{00000000-0005-0000-0000-0000922F0000}"/>
    <cellStyle name="Eingabe 2 4 3 5" xfId="1952" xr:uid="{00000000-0005-0000-0000-0000932F0000}"/>
    <cellStyle name="Eingabe 2 4 3 5 2" xfId="8957" xr:uid="{00000000-0005-0000-0000-0000942F0000}"/>
    <cellStyle name="Eingabe 2 4 3 5 3" xfId="15487" xr:uid="{00000000-0005-0000-0000-0000952F0000}"/>
    <cellStyle name="Eingabe 2 4 3 5 4" xfId="21972" xr:uid="{00000000-0005-0000-0000-0000962F0000}"/>
    <cellStyle name="Eingabe 2 4 3 6" xfId="2642" xr:uid="{00000000-0005-0000-0000-0000972F0000}"/>
    <cellStyle name="Eingabe 2 4 3 6 2" xfId="9644" xr:uid="{00000000-0005-0000-0000-0000982F0000}"/>
    <cellStyle name="Eingabe 2 4 3 6 3" xfId="16174" xr:uid="{00000000-0005-0000-0000-0000992F0000}"/>
    <cellStyle name="Eingabe 2 4 3 6 4" xfId="22659" xr:uid="{00000000-0005-0000-0000-00009A2F0000}"/>
    <cellStyle name="Eingabe 2 4 3 7" xfId="3332" xr:uid="{00000000-0005-0000-0000-00009B2F0000}"/>
    <cellStyle name="Eingabe 2 4 3 7 2" xfId="10331" xr:uid="{00000000-0005-0000-0000-00009C2F0000}"/>
    <cellStyle name="Eingabe 2 4 3 7 3" xfId="16861" xr:uid="{00000000-0005-0000-0000-00009D2F0000}"/>
    <cellStyle name="Eingabe 2 4 3 7 4" xfId="23346" xr:uid="{00000000-0005-0000-0000-00009E2F0000}"/>
    <cellStyle name="Eingabe 2 4 3 8" xfId="4022" xr:uid="{00000000-0005-0000-0000-00009F2F0000}"/>
    <cellStyle name="Eingabe 2 4 3 8 2" xfId="11016" xr:uid="{00000000-0005-0000-0000-0000A02F0000}"/>
    <cellStyle name="Eingabe 2 4 3 8 3" xfId="17546" xr:uid="{00000000-0005-0000-0000-0000A12F0000}"/>
    <cellStyle name="Eingabe 2 4 3 8 4" xfId="24031" xr:uid="{00000000-0005-0000-0000-0000A22F0000}"/>
    <cellStyle name="Eingabe 2 4 3 9" xfId="1000" xr:uid="{00000000-0005-0000-0000-0000A32F0000}"/>
    <cellStyle name="Eingabe 2 4 3 9 2" xfId="8010" xr:uid="{00000000-0005-0000-0000-0000A42F0000}"/>
    <cellStyle name="Eingabe 2 4 3 9 3" xfId="14540" xr:uid="{00000000-0005-0000-0000-0000A52F0000}"/>
    <cellStyle name="Eingabe 2 4 3 9 4" xfId="21025" xr:uid="{00000000-0005-0000-0000-0000A62F0000}"/>
    <cellStyle name="Eingabe 2 4 4" xfId="1137" xr:uid="{00000000-0005-0000-0000-0000A72F0000}"/>
    <cellStyle name="Eingabe 2 4 4 2" xfId="8144" xr:uid="{00000000-0005-0000-0000-0000A82F0000}"/>
    <cellStyle name="Eingabe 2 4 4 3" xfId="14674" xr:uid="{00000000-0005-0000-0000-0000A92F0000}"/>
    <cellStyle name="Eingabe 2 4 4 4" xfId="21159" xr:uid="{00000000-0005-0000-0000-0000AA2F0000}"/>
    <cellStyle name="Eingabe 2 4 5" xfId="1084" xr:uid="{00000000-0005-0000-0000-0000AB2F0000}"/>
    <cellStyle name="Eingabe 2 4 5 2" xfId="8091" xr:uid="{00000000-0005-0000-0000-0000AC2F0000}"/>
    <cellStyle name="Eingabe 2 4 5 3" xfId="14621" xr:uid="{00000000-0005-0000-0000-0000AD2F0000}"/>
    <cellStyle name="Eingabe 2 4 5 4" xfId="21106" xr:uid="{00000000-0005-0000-0000-0000AE2F0000}"/>
    <cellStyle name="Eingabe 2 4 6" xfId="1073" xr:uid="{00000000-0005-0000-0000-0000AF2F0000}"/>
    <cellStyle name="Eingabe 2 4 6 2" xfId="8080" xr:uid="{00000000-0005-0000-0000-0000B02F0000}"/>
    <cellStyle name="Eingabe 2 4 6 3" xfId="14610" xr:uid="{00000000-0005-0000-0000-0000B12F0000}"/>
    <cellStyle name="Eingabe 2 4 6 4" xfId="21095" xr:uid="{00000000-0005-0000-0000-0000B22F0000}"/>
    <cellStyle name="Eingabe 2 4 7" xfId="1104" xr:uid="{00000000-0005-0000-0000-0000B32F0000}"/>
    <cellStyle name="Eingabe 2 4 7 2" xfId="8111" xr:uid="{00000000-0005-0000-0000-0000B42F0000}"/>
    <cellStyle name="Eingabe 2 4 7 3" xfId="14641" xr:uid="{00000000-0005-0000-0000-0000B52F0000}"/>
    <cellStyle name="Eingabe 2 4 7 4" xfId="21126" xr:uid="{00000000-0005-0000-0000-0000B62F0000}"/>
    <cellStyle name="Eingabe 2 4 8" xfId="1046" xr:uid="{00000000-0005-0000-0000-0000B72F0000}"/>
    <cellStyle name="Eingabe 2 4 8 2" xfId="8053" xr:uid="{00000000-0005-0000-0000-0000B82F0000}"/>
    <cellStyle name="Eingabe 2 4 8 3" xfId="14583" xr:uid="{00000000-0005-0000-0000-0000B92F0000}"/>
    <cellStyle name="Eingabe 2 4 8 4" xfId="21068" xr:uid="{00000000-0005-0000-0000-0000BA2F0000}"/>
    <cellStyle name="Eingabe 2 4 9" xfId="1928" xr:uid="{00000000-0005-0000-0000-0000BB2F0000}"/>
    <cellStyle name="Eingabe 2 4 9 2" xfId="8933" xr:uid="{00000000-0005-0000-0000-0000BC2F0000}"/>
    <cellStyle name="Eingabe 2 4 9 3" xfId="15463" xr:uid="{00000000-0005-0000-0000-0000BD2F0000}"/>
    <cellStyle name="Eingabe 2 4 9 4" xfId="21948" xr:uid="{00000000-0005-0000-0000-0000BE2F0000}"/>
    <cellStyle name="Eingabe 2 5" xfId="245" xr:uid="{00000000-0005-0000-0000-0000BF2F0000}"/>
    <cellStyle name="Eingabe 2 5 10" xfId="4863" xr:uid="{00000000-0005-0000-0000-0000C02F0000}"/>
    <cellStyle name="Eingabe 2 5 10 2" xfId="11805" xr:uid="{00000000-0005-0000-0000-0000C12F0000}"/>
    <cellStyle name="Eingabe 2 5 10 3" xfId="18335" xr:uid="{00000000-0005-0000-0000-0000C22F0000}"/>
    <cellStyle name="Eingabe 2 5 10 4" xfId="24820" xr:uid="{00000000-0005-0000-0000-0000C32F0000}"/>
    <cellStyle name="Eingabe 2 5 11" xfId="4849" xr:uid="{00000000-0005-0000-0000-0000C42F0000}"/>
    <cellStyle name="Eingabe 2 5 11 2" xfId="11792" xr:uid="{00000000-0005-0000-0000-0000C52F0000}"/>
    <cellStyle name="Eingabe 2 5 11 3" xfId="18322" xr:uid="{00000000-0005-0000-0000-0000C62F0000}"/>
    <cellStyle name="Eingabe 2 5 11 4" xfId="24807" xr:uid="{00000000-0005-0000-0000-0000C72F0000}"/>
    <cellStyle name="Eingabe 2 5 12" xfId="6824" xr:uid="{00000000-0005-0000-0000-0000C82F0000}"/>
    <cellStyle name="Eingabe 2 5 12 2" xfId="7031" xr:uid="{00000000-0005-0000-0000-0000C92F0000}"/>
    <cellStyle name="Eingabe 2 5 12 3" xfId="20180" xr:uid="{00000000-0005-0000-0000-0000CA2F0000}"/>
    <cellStyle name="Eingabe 2 5 13" xfId="7193" xr:uid="{00000000-0005-0000-0000-0000CB2F0000}"/>
    <cellStyle name="Eingabe 2 5 2" xfId="442" xr:uid="{00000000-0005-0000-0000-0000CC2F0000}"/>
    <cellStyle name="Eingabe 2 5 2 10" xfId="5873" xr:uid="{00000000-0005-0000-0000-0000CD2F0000}"/>
    <cellStyle name="Eingabe 2 5 2 10 2" xfId="12769" xr:uid="{00000000-0005-0000-0000-0000CE2F0000}"/>
    <cellStyle name="Eingabe 2 5 2 10 3" xfId="19299" xr:uid="{00000000-0005-0000-0000-0000CF2F0000}"/>
    <cellStyle name="Eingabe 2 5 2 10 4" xfId="25784" xr:uid="{00000000-0005-0000-0000-0000D02F0000}"/>
    <cellStyle name="Eingabe 2 5 2 11" xfId="6712" xr:uid="{00000000-0005-0000-0000-0000D12F0000}"/>
    <cellStyle name="Eingabe 2 5 2 11 2" xfId="13413" xr:uid="{00000000-0005-0000-0000-0000D22F0000}"/>
    <cellStyle name="Eingabe 2 5 2 11 3" xfId="19943" xr:uid="{00000000-0005-0000-0000-0000D32F0000}"/>
    <cellStyle name="Eingabe 2 5 2 11 4" xfId="26428" xr:uid="{00000000-0005-0000-0000-0000D42F0000}"/>
    <cellStyle name="Eingabe 2 5 2 12" xfId="7454" xr:uid="{00000000-0005-0000-0000-0000D52F0000}"/>
    <cellStyle name="Eingabe 2 5 2 12 2" xfId="13984" xr:uid="{00000000-0005-0000-0000-0000D62F0000}"/>
    <cellStyle name="Eingabe 2 5 2 12 3" xfId="20469" xr:uid="{00000000-0005-0000-0000-0000D72F0000}"/>
    <cellStyle name="Eingabe 2 5 2 13" xfId="6964" xr:uid="{00000000-0005-0000-0000-0000D82F0000}"/>
    <cellStyle name="Eingabe 2 5 2 14" xfId="7013" xr:uid="{00000000-0005-0000-0000-0000D92F0000}"/>
    <cellStyle name="Eingabe 2 5 2 2" xfId="878" xr:uid="{00000000-0005-0000-0000-0000DA2F0000}"/>
    <cellStyle name="Eingabe 2 5 2 2 10" xfId="7890" xr:uid="{00000000-0005-0000-0000-0000DB2F0000}"/>
    <cellStyle name="Eingabe 2 5 2 2 10 2" xfId="14420" xr:uid="{00000000-0005-0000-0000-0000DC2F0000}"/>
    <cellStyle name="Eingabe 2 5 2 2 10 3" xfId="20905" xr:uid="{00000000-0005-0000-0000-0000DD2F0000}"/>
    <cellStyle name="Eingabe 2 5 2 2 11" xfId="13748" xr:uid="{00000000-0005-0000-0000-0000DE2F0000}"/>
    <cellStyle name="Eingabe 2 5 2 2 2" xfId="1756" xr:uid="{00000000-0005-0000-0000-0000DF2F0000}"/>
    <cellStyle name="Eingabe 2 5 2 2 2 2" xfId="8761" xr:uid="{00000000-0005-0000-0000-0000E02F0000}"/>
    <cellStyle name="Eingabe 2 5 2 2 2 3" xfId="15291" xr:uid="{00000000-0005-0000-0000-0000E12F0000}"/>
    <cellStyle name="Eingabe 2 5 2 2 2 4" xfId="21776" xr:uid="{00000000-0005-0000-0000-0000E22F0000}"/>
    <cellStyle name="Eingabe 2 5 2 2 3" xfId="2446" xr:uid="{00000000-0005-0000-0000-0000E32F0000}"/>
    <cellStyle name="Eingabe 2 5 2 2 3 2" xfId="9451" xr:uid="{00000000-0005-0000-0000-0000E42F0000}"/>
    <cellStyle name="Eingabe 2 5 2 2 3 3" xfId="15981" xr:uid="{00000000-0005-0000-0000-0000E52F0000}"/>
    <cellStyle name="Eingabe 2 5 2 2 3 4" xfId="22466" xr:uid="{00000000-0005-0000-0000-0000E62F0000}"/>
    <cellStyle name="Eingabe 2 5 2 2 4" xfId="3136" xr:uid="{00000000-0005-0000-0000-0000E72F0000}"/>
    <cellStyle name="Eingabe 2 5 2 2 4 2" xfId="10138" xr:uid="{00000000-0005-0000-0000-0000E82F0000}"/>
    <cellStyle name="Eingabe 2 5 2 2 4 3" xfId="16668" xr:uid="{00000000-0005-0000-0000-0000E92F0000}"/>
    <cellStyle name="Eingabe 2 5 2 2 4 4" xfId="23153" xr:uid="{00000000-0005-0000-0000-0000EA2F0000}"/>
    <cellStyle name="Eingabe 2 5 2 2 5" xfId="3826" xr:uid="{00000000-0005-0000-0000-0000EB2F0000}"/>
    <cellStyle name="Eingabe 2 5 2 2 5 2" xfId="10825" xr:uid="{00000000-0005-0000-0000-0000EC2F0000}"/>
    <cellStyle name="Eingabe 2 5 2 2 5 3" xfId="17355" xr:uid="{00000000-0005-0000-0000-0000ED2F0000}"/>
    <cellStyle name="Eingabe 2 5 2 2 5 4" xfId="23840" xr:uid="{00000000-0005-0000-0000-0000EE2F0000}"/>
    <cellStyle name="Eingabe 2 5 2 2 6" xfId="4516" xr:uid="{00000000-0005-0000-0000-0000EF2F0000}"/>
    <cellStyle name="Eingabe 2 5 2 2 6 2" xfId="11510" xr:uid="{00000000-0005-0000-0000-0000F02F0000}"/>
    <cellStyle name="Eingabe 2 5 2 2 6 3" xfId="18040" xr:uid="{00000000-0005-0000-0000-0000F12F0000}"/>
    <cellStyle name="Eingabe 2 5 2 2 6 4" xfId="24525" xr:uid="{00000000-0005-0000-0000-0000F22F0000}"/>
    <cellStyle name="Eingabe 2 5 2 2 7" xfId="5169" xr:uid="{00000000-0005-0000-0000-0000F32F0000}"/>
    <cellStyle name="Eingabe 2 5 2 2 7 2" xfId="12093" xr:uid="{00000000-0005-0000-0000-0000F42F0000}"/>
    <cellStyle name="Eingabe 2 5 2 2 7 3" xfId="18623" xr:uid="{00000000-0005-0000-0000-0000F52F0000}"/>
    <cellStyle name="Eingabe 2 5 2 2 7 4" xfId="25108" xr:uid="{00000000-0005-0000-0000-0000F62F0000}"/>
    <cellStyle name="Eingabe 2 5 2 2 8" xfId="5627" xr:uid="{00000000-0005-0000-0000-0000F72F0000}"/>
    <cellStyle name="Eingabe 2 5 2 2 8 2" xfId="12551" xr:uid="{00000000-0005-0000-0000-0000F82F0000}"/>
    <cellStyle name="Eingabe 2 5 2 2 8 3" xfId="19081" xr:uid="{00000000-0005-0000-0000-0000F92F0000}"/>
    <cellStyle name="Eingabe 2 5 2 2 8 4" xfId="25566" xr:uid="{00000000-0005-0000-0000-0000FA2F0000}"/>
    <cellStyle name="Eingabe 2 5 2 2 9" xfId="6309" xr:uid="{00000000-0005-0000-0000-0000FB2F0000}"/>
    <cellStyle name="Eingabe 2 5 2 2 9 2" xfId="13205" xr:uid="{00000000-0005-0000-0000-0000FC2F0000}"/>
    <cellStyle name="Eingabe 2 5 2 2 9 3" xfId="19735" xr:uid="{00000000-0005-0000-0000-0000FD2F0000}"/>
    <cellStyle name="Eingabe 2 5 2 2 9 4" xfId="26220" xr:uid="{00000000-0005-0000-0000-0000FE2F0000}"/>
    <cellStyle name="Eingabe 2 5 2 3" xfId="677" xr:uid="{00000000-0005-0000-0000-0000FF2F0000}"/>
    <cellStyle name="Eingabe 2 5 2 3 10" xfId="7689" xr:uid="{00000000-0005-0000-0000-000000300000}"/>
    <cellStyle name="Eingabe 2 5 2 3 10 2" xfId="14219" xr:uid="{00000000-0005-0000-0000-000001300000}"/>
    <cellStyle name="Eingabe 2 5 2 3 10 3" xfId="20704" xr:uid="{00000000-0005-0000-0000-000002300000}"/>
    <cellStyle name="Eingabe 2 5 2 3 11" xfId="7049" xr:uid="{00000000-0005-0000-0000-000003300000}"/>
    <cellStyle name="Eingabe 2 5 2 3 2" xfId="1555" xr:uid="{00000000-0005-0000-0000-000004300000}"/>
    <cellStyle name="Eingabe 2 5 2 3 2 2" xfId="8560" xr:uid="{00000000-0005-0000-0000-000005300000}"/>
    <cellStyle name="Eingabe 2 5 2 3 2 3" xfId="15090" xr:uid="{00000000-0005-0000-0000-000006300000}"/>
    <cellStyle name="Eingabe 2 5 2 3 2 4" xfId="21575" xr:uid="{00000000-0005-0000-0000-000007300000}"/>
    <cellStyle name="Eingabe 2 5 2 3 3" xfId="2245" xr:uid="{00000000-0005-0000-0000-000008300000}"/>
    <cellStyle name="Eingabe 2 5 2 3 3 2" xfId="9250" xr:uid="{00000000-0005-0000-0000-000009300000}"/>
    <cellStyle name="Eingabe 2 5 2 3 3 3" xfId="15780" xr:uid="{00000000-0005-0000-0000-00000A300000}"/>
    <cellStyle name="Eingabe 2 5 2 3 3 4" xfId="22265" xr:uid="{00000000-0005-0000-0000-00000B300000}"/>
    <cellStyle name="Eingabe 2 5 2 3 4" xfId="2935" xr:uid="{00000000-0005-0000-0000-00000C300000}"/>
    <cellStyle name="Eingabe 2 5 2 3 4 2" xfId="9937" xr:uid="{00000000-0005-0000-0000-00000D300000}"/>
    <cellStyle name="Eingabe 2 5 2 3 4 3" xfId="16467" xr:uid="{00000000-0005-0000-0000-00000E300000}"/>
    <cellStyle name="Eingabe 2 5 2 3 4 4" xfId="22952" xr:uid="{00000000-0005-0000-0000-00000F300000}"/>
    <cellStyle name="Eingabe 2 5 2 3 5" xfId="3625" xr:uid="{00000000-0005-0000-0000-000010300000}"/>
    <cellStyle name="Eingabe 2 5 2 3 5 2" xfId="10624" xr:uid="{00000000-0005-0000-0000-000011300000}"/>
    <cellStyle name="Eingabe 2 5 2 3 5 3" xfId="17154" xr:uid="{00000000-0005-0000-0000-000012300000}"/>
    <cellStyle name="Eingabe 2 5 2 3 5 4" xfId="23639" xr:uid="{00000000-0005-0000-0000-000013300000}"/>
    <cellStyle name="Eingabe 2 5 2 3 6" xfId="4315" xr:uid="{00000000-0005-0000-0000-000014300000}"/>
    <cellStyle name="Eingabe 2 5 2 3 6 2" xfId="11309" xr:uid="{00000000-0005-0000-0000-000015300000}"/>
    <cellStyle name="Eingabe 2 5 2 3 6 3" xfId="17839" xr:uid="{00000000-0005-0000-0000-000016300000}"/>
    <cellStyle name="Eingabe 2 5 2 3 6 4" xfId="24324" xr:uid="{00000000-0005-0000-0000-000017300000}"/>
    <cellStyle name="Eingabe 2 5 2 3 7" xfId="4968" xr:uid="{00000000-0005-0000-0000-000018300000}"/>
    <cellStyle name="Eingabe 2 5 2 3 7 2" xfId="11892" xr:uid="{00000000-0005-0000-0000-000019300000}"/>
    <cellStyle name="Eingabe 2 5 2 3 7 3" xfId="18422" xr:uid="{00000000-0005-0000-0000-00001A300000}"/>
    <cellStyle name="Eingabe 2 5 2 3 7 4" xfId="24907" xr:uid="{00000000-0005-0000-0000-00001B300000}"/>
    <cellStyle name="Eingabe 2 5 2 3 8" xfId="5426" xr:uid="{00000000-0005-0000-0000-00001C300000}"/>
    <cellStyle name="Eingabe 2 5 2 3 8 2" xfId="12350" xr:uid="{00000000-0005-0000-0000-00001D300000}"/>
    <cellStyle name="Eingabe 2 5 2 3 8 3" xfId="18880" xr:uid="{00000000-0005-0000-0000-00001E300000}"/>
    <cellStyle name="Eingabe 2 5 2 3 8 4" xfId="25365" xr:uid="{00000000-0005-0000-0000-00001F300000}"/>
    <cellStyle name="Eingabe 2 5 2 3 9" xfId="6108" xr:uid="{00000000-0005-0000-0000-000020300000}"/>
    <cellStyle name="Eingabe 2 5 2 3 9 2" xfId="13004" xr:uid="{00000000-0005-0000-0000-000021300000}"/>
    <cellStyle name="Eingabe 2 5 2 3 9 3" xfId="19534" xr:uid="{00000000-0005-0000-0000-000022300000}"/>
    <cellStyle name="Eingabe 2 5 2 3 9 4" xfId="26019" xr:uid="{00000000-0005-0000-0000-000023300000}"/>
    <cellStyle name="Eingabe 2 5 2 4" xfId="1320" xr:uid="{00000000-0005-0000-0000-000024300000}"/>
    <cellStyle name="Eingabe 2 5 2 4 2" xfId="8325" xr:uid="{00000000-0005-0000-0000-000025300000}"/>
    <cellStyle name="Eingabe 2 5 2 4 3" xfId="14855" xr:uid="{00000000-0005-0000-0000-000026300000}"/>
    <cellStyle name="Eingabe 2 5 2 4 4" xfId="21340" xr:uid="{00000000-0005-0000-0000-000027300000}"/>
    <cellStyle name="Eingabe 2 5 2 5" xfId="2010" xr:uid="{00000000-0005-0000-0000-000028300000}"/>
    <cellStyle name="Eingabe 2 5 2 5 2" xfId="9015" xr:uid="{00000000-0005-0000-0000-000029300000}"/>
    <cellStyle name="Eingabe 2 5 2 5 3" xfId="15545" xr:uid="{00000000-0005-0000-0000-00002A300000}"/>
    <cellStyle name="Eingabe 2 5 2 5 4" xfId="22030" xr:uid="{00000000-0005-0000-0000-00002B300000}"/>
    <cellStyle name="Eingabe 2 5 2 6" xfId="2700" xr:uid="{00000000-0005-0000-0000-00002C300000}"/>
    <cellStyle name="Eingabe 2 5 2 6 2" xfId="9702" xr:uid="{00000000-0005-0000-0000-00002D300000}"/>
    <cellStyle name="Eingabe 2 5 2 6 3" xfId="16232" xr:uid="{00000000-0005-0000-0000-00002E300000}"/>
    <cellStyle name="Eingabe 2 5 2 6 4" xfId="22717" xr:uid="{00000000-0005-0000-0000-00002F300000}"/>
    <cellStyle name="Eingabe 2 5 2 7" xfId="3390" xr:uid="{00000000-0005-0000-0000-000030300000}"/>
    <cellStyle name="Eingabe 2 5 2 7 2" xfId="10389" xr:uid="{00000000-0005-0000-0000-000031300000}"/>
    <cellStyle name="Eingabe 2 5 2 7 3" xfId="16919" xr:uid="{00000000-0005-0000-0000-000032300000}"/>
    <cellStyle name="Eingabe 2 5 2 7 4" xfId="23404" xr:uid="{00000000-0005-0000-0000-000033300000}"/>
    <cellStyle name="Eingabe 2 5 2 8" xfId="4080" xr:uid="{00000000-0005-0000-0000-000034300000}"/>
    <cellStyle name="Eingabe 2 5 2 8 2" xfId="11074" xr:uid="{00000000-0005-0000-0000-000035300000}"/>
    <cellStyle name="Eingabe 2 5 2 8 3" xfId="17604" xr:uid="{00000000-0005-0000-0000-000036300000}"/>
    <cellStyle name="Eingabe 2 5 2 8 4" xfId="24089" xr:uid="{00000000-0005-0000-0000-000037300000}"/>
    <cellStyle name="Eingabe 2 5 2 9" xfId="1026" xr:uid="{00000000-0005-0000-0000-000038300000}"/>
    <cellStyle name="Eingabe 2 5 2 9 2" xfId="8035" xr:uid="{00000000-0005-0000-0000-000039300000}"/>
    <cellStyle name="Eingabe 2 5 2 9 3" xfId="14565" xr:uid="{00000000-0005-0000-0000-00003A300000}"/>
    <cellStyle name="Eingabe 2 5 2 9 4" xfId="21050" xr:uid="{00000000-0005-0000-0000-00003B300000}"/>
    <cellStyle name="Eingabe 2 5 3" xfId="383" xr:uid="{00000000-0005-0000-0000-00003C300000}"/>
    <cellStyle name="Eingabe 2 5 3 10" xfId="5814" xr:uid="{00000000-0005-0000-0000-00003D300000}"/>
    <cellStyle name="Eingabe 2 5 3 10 2" xfId="12710" xr:uid="{00000000-0005-0000-0000-00003E300000}"/>
    <cellStyle name="Eingabe 2 5 3 10 3" xfId="19240" xr:uid="{00000000-0005-0000-0000-00003F300000}"/>
    <cellStyle name="Eingabe 2 5 3 10 4" xfId="25725" xr:uid="{00000000-0005-0000-0000-000040300000}"/>
    <cellStyle name="Eingabe 2 5 3 11" xfId="6870" xr:uid="{00000000-0005-0000-0000-000041300000}"/>
    <cellStyle name="Eingabe 2 5 3 11 2" xfId="13490" xr:uid="{00000000-0005-0000-0000-000042300000}"/>
    <cellStyle name="Eingabe 2 5 3 11 3" xfId="20020" xr:uid="{00000000-0005-0000-0000-000043300000}"/>
    <cellStyle name="Eingabe 2 5 3 11 4" xfId="26505" xr:uid="{00000000-0005-0000-0000-000044300000}"/>
    <cellStyle name="Eingabe 2 5 3 12" xfId="7395" xr:uid="{00000000-0005-0000-0000-000045300000}"/>
    <cellStyle name="Eingabe 2 5 3 12 2" xfId="13925" xr:uid="{00000000-0005-0000-0000-000046300000}"/>
    <cellStyle name="Eingabe 2 5 3 12 3" xfId="20410" xr:uid="{00000000-0005-0000-0000-000047300000}"/>
    <cellStyle name="Eingabe 2 5 3 13" xfId="6961" xr:uid="{00000000-0005-0000-0000-000048300000}"/>
    <cellStyle name="Eingabe 2 5 3 14" xfId="7052" xr:uid="{00000000-0005-0000-0000-000049300000}"/>
    <cellStyle name="Eingabe 2 5 3 2" xfId="852" xr:uid="{00000000-0005-0000-0000-00004A300000}"/>
    <cellStyle name="Eingabe 2 5 3 2 10" xfId="7864" xr:uid="{00000000-0005-0000-0000-00004B300000}"/>
    <cellStyle name="Eingabe 2 5 3 2 10 2" xfId="14394" xr:uid="{00000000-0005-0000-0000-00004C300000}"/>
    <cellStyle name="Eingabe 2 5 3 2 10 3" xfId="20879" xr:uid="{00000000-0005-0000-0000-00004D300000}"/>
    <cellStyle name="Eingabe 2 5 3 2 11" xfId="13722" xr:uid="{00000000-0005-0000-0000-00004E300000}"/>
    <cellStyle name="Eingabe 2 5 3 2 2" xfId="1730" xr:uid="{00000000-0005-0000-0000-00004F300000}"/>
    <cellStyle name="Eingabe 2 5 3 2 2 2" xfId="8735" xr:uid="{00000000-0005-0000-0000-000050300000}"/>
    <cellStyle name="Eingabe 2 5 3 2 2 3" xfId="15265" xr:uid="{00000000-0005-0000-0000-000051300000}"/>
    <cellStyle name="Eingabe 2 5 3 2 2 4" xfId="21750" xr:uid="{00000000-0005-0000-0000-000052300000}"/>
    <cellStyle name="Eingabe 2 5 3 2 3" xfId="2420" xr:uid="{00000000-0005-0000-0000-000053300000}"/>
    <cellStyle name="Eingabe 2 5 3 2 3 2" xfId="9425" xr:uid="{00000000-0005-0000-0000-000054300000}"/>
    <cellStyle name="Eingabe 2 5 3 2 3 3" xfId="15955" xr:uid="{00000000-0005-0000-0000-000055300000}"/>
    <cellStyle name="Eingabe 2 5 3 2 3 4" xfId="22440" xr:uid="{00000000-0005-0000-0000-000056300000}"/>
    <cellStyle name="Eingabe 2 5 3 2 4" xfId="3110" xr:uid="{00000000-0005-0000-0000-000057300000}"/>
    <cellStyle name="Eingabe 2 5 3 2 4 2" xfId="10112" xr:uid="{00000000-0005-0000-0000-000058300000}"/>
    <cellStyle name="Eingabe 2 5 3 2 4 3" xfId="16642" xr:uid="{00000000-0005-0000-0000-000059300000}"/>
    <cellStyle name="Eingabe 2 5 3 2 4 4" xfId="23127" xr:uid="{00000000-0005-0000-0000-00005A300000}"/>
    <cellStyle name="Eingabe 2 5 3 2 5" xfId="3800" xr:uid="{00000000-0005-0000-0000-00005B300000}"/>
    <cellStyle name="Eingabe 2 5 3 2 5 2" xfId="10799" xr:uid="{00000000-0005-0000-0000-00005C300000}"/>
    <cellStyle name="Eingabe 2 5 3 2 5 3" xfId="17329" xr:uid="{00000000-0005-0000-0000-00005D300000}"/>
    <cellStyle name="Eingabe 2 5 3 2 5 4" xfId="23814" xr:uid="{00000000-0005-0000-0000-00005E300000}"/>
    <cellStyle name="Eingabe 2 5 3 2 6" xfId="4490" xr:uid="{00000000-0005-0000-0000-00005F300000}"/>
    <cellStyle name="Eingabe 2 5 3 2 6 2" xfId="11484" xr:uid="{00000000-0005-0000-0000-000060300000}"/>
    <cellStyle name="Eingabe 2 5 3 2 6 3" xfId="18014" xr:uid="{00000000-0005-0000-0000-000061300000}"/>
    <cellStyle name="Eingabe 2 5 3 2 6 4" xfId="24499" xr:uid="{00000000-0005-0000-0000-000062300000}"/>
    <cellStyle name="Eingabe 2 5 3 2 7" xfId="5143" xr:uid="{00000000-0005-0000-0000-000063300000}"/>
    <cellStyle name="Eingabe 2 5 3 2 7 2" xfId="12067" xr:uid="{00000000-0005-0000-0000-000064300000}"/>
    <cellStyle name="Eingabe 2 5 3 2 7 3" xfId="18597" xr:uid="{00000000-0005-0000-0000-000065300000}"/>
    <cellStyle name="Eingabe 2 5 3 2 7 4" xfId="25082" xr:uid="{00000000-0005-0000-0000-000066300000}"/>
    <cellStyle name="Eingabe 2 5 3 2 8" xfId="5601" xr:uid="{00000000-0005-0000-0000-000067300000}"/>
    <cellStyle name="Eingabe 2 5 3 2 8 2" xfId="12525" xr:uid="{00000000-0005-0000-0000-000068300000}"/>
    <cellStyle name="Eingabe 2 5 3 2 8 3" xfId="19055" xr:uid="{00000000-0005-0000-0000-000069300000}"/>
    <cellStyle name="Eingabe 2 5 3 2 8 4" xfId="25540" xr:uid="{00000000-0005-0000-0000-00006A300000}"/>
    <cellStyle name="Eingabe 2 5 3 2 9" xfId="6283" xr:uid="{00000000-0005-0000-0000-00006B300000}"/>
    <cellStyle name="Eingabe 2 5 3 2 9 2" xfId="13179" xr:uid="{00000000-0005-0000-0000-00006C300000}"/>
    <cellStyle name="Eingabe 2 5 3 2 9 3" xfId="19709" xr:uid="{00000000-0005-0000-0000-00006D300000}"/>
    <cellStyle name="Eingabe 2 5 3 2 9 4" xfId="26194" xr:uid="{00000000-0005-0000-0000-00006E300000}"/>
    <cellStyle name="Eingabe 2 5 3 3" xfId="618" xr:uid="{00000000-0005-0000-0000-00006F300000}"/>
    <cellStyle name="Eingabe 2 5 3 3 10" xfId="7630" xr:uid="{00000000-0005-0000-0000-000070300000}"/>
    <cellStyle name="Eingabe 2 5 3 3 10 2" xfId="14160" xr:uid="{00000000-0005-0000-0000-000071300000}"/>
    <cellStyle name="Eingabe 2 5 3 3 10 3" xfId="20645" xr:uid="{00000000-0005-0000-0000-000072300000}"/>
    <cellStyle name="Eingabe 2 5 3 3 11" xfId="6762" xr:uid="{00000000-0005-0000-0000-000073300000}"/>
    <cellStyle name="Eingabe 2 5 3 3 2" xfId="1496" xr:uid="{00000000-0005-0000-0000-000074300000}"/>
    <cellStyle name="Eingabe 2 5 3 3 2 2" xfId="8501" xr:uid="{00000000-0005-0000-0000-000075300000}"/>
    <cellStyle name="Eingabe 2 5 3 3 2 3" xfId="15031" xr:uid="{00000000-0005-0000-0000-000076300000}"/>
    <cellStyle name="Eingabe 2 5 3 3 2 4" xfId="21516" xr:uid="{00000000-0005-0000-0000-000077300000}"/>
    <cellStyle name="Eingabe 2 5 3 3 3" xfId="2186" xr:uid="{00000000-0005-0000-0000-000078300000}"/>
    <cellStyle name="Eingabe 2 5 3 3 3 2" xfId="9191" xr:uid="{00000000-0005-0000-0000-000079300000}"/>
    <cellStyle name="Eingabe 2 5 3 3 3 3" xfId="15721" xr:uid="{00000000-0005-0000-0000-00007A300000}"/>
    <cellStyle name="Eingabe 2 5 3 3 3 4" xfId="22206" xr:uid="{00000000-0005-0000-0000-00007B300000}"/>
    <cellStyle name="Eingabe 2 5 3 3 4" xfId="2876" xr:uid="{00000000-0005-0000-0000-00007C300000}"/>
    <cellStyle name="Eingabe 2 5 3 3 4 2" xfId="9878" xr:uid="{00000000-0005-0000-0000-00007D300000}"/>
    <cellStyle name="Eingabe 2 5 3 3 4 3" xfId="16408" xr:uid="{00000000-0005-0000-0000-00007E300000}"/>
    <cellStyle name="Eingabe 2 5 3 3 4 4" xfId="22893" xr:uid="{00000000-0005-0000-0000-00007F300000}"/>
    <cellStyle name="Eingabe 2 5 3 3 5" xfId="3566" xr:uid="{00000000-0005-0000-0000-000080300000}"/>
    <cellStyle name="Eingabe 2 5 3 3 5 2" xfId="10565" xr:uid="{00000000-0005-0000-0000-000081300000}"/>
    <cellStyle name="Eingabe 2 5 3 3 5 3" xfId="17095" xr:uid="{00000000-0005-0000-0000-000082300000}"/>
    <cellStyle name="Eingabe 2 5 3 3 5 4" xfId="23580" xr:uid="{00000000-0005-0000-0000-000083300000}"/>
    <cellStyle name="Eingabe 2 5 3 3 6" xfId="4256" xr:uid="{00000000-0005-0000-0000-000084300000}"/>
    <cellStyle name="Eingabe 2 5 3 3 6 2" xfId="11250" xr:uid="{00000000-0005-0000-0000-000085300000}"/>
    <cellStyle name="Eingabe 2 5 3 3 6 3" xfId="17780" xr:uid="{00000000-0005-0000-0000-000086300000}"/>
    <cellStyle name="Eingabe 2 5 3 3 6 4" xfId="24265" xr:uid="{00000000-0005-0000-0000-000087300000}"/>
    <cellStyle name="Eingabe 2 5 3 3 7" xfId="4909" xr:uid="{00000000-0005-0000-0000-000088300000}"/>
    <cellStyle name="Eingabe 2 5 3 3 7 2" xfId="11833" xr:uid="{00000000-0005-0000-0000-000089300000}"/>
    <cellStyle name="Eingabe 2 5 3 3 7 3" xfId="18363" xr:uid="{00000000-0005-0000-0000-00008A300000}"/>
    <cellStyle name="Eingabe 2 5 3 3 7 4" xfId="24848" xr:uid="{00000000-0005-0000-0000-00008B300000}"/>
    <cellStyle name="Eingabe 2 5 3 3 8" xfId="5367" xr:uid="{00000000-0005-0000-0000-00008C300000}"/>
    <cellStyle name="Eingabe 2 5 3 3 8 2" xfId="12291" xr:uid="{00000000-0005-0000-0000-00008D300000}"/>
    <cellStyle name="Eingabe 2 5 3 3 8 3" xfId="18821" xr:uid="{00000000-0005-0000-0000-00008E300000}"/>
    <cellStyle name="Eingabe 2 5 3 3 8 4" xfId="25306" xr:uid="{00000000-0005-0000-0000-00008F300000}"/>
    <cellStyle name="Eingabe 2 5 3 3 9" xfId="6049" xr:uid="{00000000-0005-0000-0000-000090300000}"/>
    <cellStyle name="Eingabe 2 5 3 3 9 2" xfId="12945" xr:uid="{00000000-0005-0000-0000-000091300000}"/>
    <cellStyle name="Eingabe 2 5 3 3 9 3" xfId="19475" xr:uid="{00000000-0005-0000-0000-000092300000}"/>
    <cellStyle name="Eingabe 2 5 3 3 9 4" xfId="25960" xr:uid="{00000000-0005-0000-0000-000093300000}"/>
    <cellStyle name="Eingabe 2 5 3 4" xfId="1261" xr:uid="{00000000-0005-0000-0000-000094300000}"/>
    <cellStyle name="Eingabe 2 5 3 4 2" xfId="8266" xr:uid="{00000000-0005-0000-0000-000095300000}"/>
    <cellStyle name="Eingabe 2 5 3 4 3" xfId="14796" xr:uid="{00000000-0005-0000-0000-000096300000}"/>
    <cellStyle name="Eingabe 2 5 3 4 4" xfId="21281" xr:uid="{00000000-0005-0000-0000-000097300000}"/>
    <cellStyle name="Eingabe 2 5 3 5" xfId="1951" xr:uid="{00000000-0005-0000-0000-000098300000}"/>
    <cellStyle name="Eingabe 2 5 3 5 2" xfId="8956" xr:uid="{00000000-0005-0000-0000-000099300000}"/>
    <cellStyle name="Eingabe 2 5 3 5 3" xfId="15486" xr:uid="{00000000-0005-0000-0000-00009A300000}"/>
    <cellStyle name="Eingabe 2 5 3 5 4" xfId="21971" xr:uid="{00000000-0005-0000-0000-00009B300000}"/>
    <cellStyle name="Eingabe 2 5 3 6" xfId="2641" xr:uid="{00000000-0005-0000-0000-00009C300000}"/>
    <cellStyle name="Eingabe 2 5 3 6 2" xfId="9643" xr:uid="{00000000-0005-0000-0000-00009D300000}"/>
    <cellStyle name="Eingabe 2 5 3 6 3" xfId="16173" xr:uid="{00000000-0005-0000-0000-00009E300000}"/>
    <cellStyle name="Eingabe 2 5 3 6 4" xfId="22658" xr:uid="{00000000-0005-0000-0000-00009F300000}"/>
    <cellStyle name="Eingabe 2 5 3 7" xfId="3331" xr:uid="{00000000-0005-0000-0000-0000A0300000}"/>
    <cellStyle name="Eingabe 2 5 3 7 2" xfId="10330" xr:uid="{00000000-0005-0000-0000-0000A1300000}"/>
    <cellStyle name="Eingabe 2 5 3 7 3" xfId="16860" xr:uid="{00000000-0005-0000-0000-0000A2300000}"/>
    <cellStyle name="Eingabe 2 5 3 7 4" xfId="23345" xr:uid="{00000000-0005-0000-0000-0000A3300000}"/>
    <cellStyle name="Eingabe 2 5 3 8" xfId="4021" xr:uid="{00000000-0005-0000-0000-0000A4300000}"/>
    <cellStyle name="Eingabe 2 5 3 8 2" xfId="11015" xr:uid="{00000000-0005-0000-0000-0000A5300000}"/>
    <cellStyle name="Eingabe 2 5 3 8 3" xfId="17545" xr:uid="{00000000-0005-0000-0000-0000A6300000}"/>
    <cellStyle name="Eingabe 2 5 3 8 4" xfId="24030" xr:uid="{00000000-0005-0000-0000-0000A7300000}"/>
    <cellStyle name="Eingabe 2 5 3 9" xfId="4667" xr:uid="{00000000-0005-0000-0000-0000A8300000}"/>
    <cellStyle name="Eingabe 2 5 3 9 2" xfId="11660" xr:uid="{00000000-0005-0000-0000-0000A9300000}"/>
    <cellStyle name="Eingabe 2 5 3 9 3" xfId="18190" xr:uid="{00000000-0005-0000-0000-0000AA300000}"/>
    <cellStyle name="Eingabe 2 5 3 9 4" xfId="24675" xr:uid="{00000000-0005-0000-0000-0000AB300000}"/>
    <cellStyle name="Eingabe 2 5 4" xfId="1117" xr:uid="{00000000-0005-0000-0000-0000AC300000}"/>
    <cellStyle name="Eingabe 2 5 4 2" xfId="8124" xr:uid="{00000000-0005-0000-0000-0000AD300000}"/>
    <cellStyle name="Eingabe 2 5 4 3" xfId="14654" xr:uid="{00000000-0005-0000-0000-0000AE300000}"/>
    <cellStyle name="Eingabe 2 5 4 4" xfId="21139" xr:uid="{00000000-0005-0000-0000-0000AF300000}"/>
    <cellStyle name="Eingabe 2 5 5" xfId="1018" xr:uid="{00000000-0005-0000-0000-0000B0300000}"/>
    <cellStyle name="Eingabe 2 5 5 2" xfId="8027" xr:uid="{00000000-0005-0000-0000-0000B1300000}"/>
    <cellStyle name="Eingabe 2 5 5 3" xfId="14557" xr:uid="{00000000-0005-0000-0000-0000B2300000}"/>
    <cellStyle name="Eingabe 2 5 5 4" xfId="21042" xr:uid="{00000000-0005-0000-0000-0000B3300000}"/>
    <cellStyle name="Eingabe 2 5 6" xfId="1219" xr:uid="{00000000-0005-0000-0000-0000B4300000}"/>
    <cellStyle name="Eingabe 2 5 6 2" xfId="8226" xr:uid="{00000000-0005-0000-0000-0000B5300000}"/>
    <cellStyle name="Eingabe 2 5 6 3" xfId="14756" xr:uid="{00000000-0005-0000-0000-0000B6300000}"/>
    <cellStyle name="Eingabe 2 5 6 4" xfId="21241" xr:uid="{00000000-0005-0000-0000-0000B7300000}"/>
    <cellStyle name="Eingabe 2 5 7" xfId="1911" xr:uid="{00000000-0005-0000-0000-0000B8300000}"/>
    <cellStyle name="Eingabe 2 5 7 2" xfId="8916" xr:uid="{00000000-0005-0000-0000-0000B9300000}"/>
    <cellStyle name="Eingabe 2 5 7 3" xfId="15446" xr:uid="{00000000-0005-0000-0000-0000BA300000}"/>
    <cellStyle name="Eingabe 2 5 7 4" xfId="21931" xr:uid="{00000000-0005-0000-0000-0000BB300000}"/>
    <cellStyle name="Eingabe 2 5 8" xfId="2603" xr:uid="{00000000-0005-0000-0000-0000BC300000}"/>
    <cellStyle name="Eingabe 2 5 8 2" xfId="9606" xr:uid="{00000000-0005-0000-0000-0000BD300000}"/>
    <cellStyle name="Eingabe 2 5 8 3" xfId="16136" xr:uid="{00000000-0005-0000-0000-0000BE300000}"/>
    <cellStyle name="Eingabe 2 5 8 4" xfId="22621" xr:uid="{00000000-0005-0000-0000-0000BF300000}"/>
    <cellStyle name="Eingabe 2 5 9" xfId="3288" xr:uid="{00000000-0005-0000-0000-0000C0300000}"/>
    <cellStyle name="Eingabe 2 5 9 2" xfId="10289" xr:uid="{00000000-0005-0000-0000-0000C1300000}"/>
    <cellStyle name="Eingabe 2 5 9 3" xfId="16819" xr:uid="{00000000-0005-0000-0000-0000C2300000}"/>
    <cellStyle name="Eingabe 2 5 9 4" xfId="23304" xr:uid="{00000000-0005-0000-0000-0000C3300000}"/>
    <cellStyle name="Eingabe 2 6" xfId="295" xr:uid="{00000000-0005-0000-0000-0000C4300000}"/>
    <cellStyle name="Eingabe 2 6 10" xfId="4765" xr:uid="{00000000-0005-0000-0000-0000C5300000}"/>
    <cellStyle name="Eingabe 2 6 10 2" xfId="11729" xr:uid="{00000000-0005-0000-0000-0000C6300000}"/>
    <cellStyle name="Eingabe 2 6 10 3" xfId="18259" xr:uid="{00000000-0005-0000-0000-0000C7300000}"/>
    <cellStyle name="Eingabe 2 6 10 4" xfId="24744" xr:uid="{00000000-0005-0000-0000-0000C8300000}"/>
    <cellStyle name="Eingabe 2 6 11" xfId="5728" xr:uid="{00000000-0005-0000-0000-0000C9300000}"/>
    <cellStyle name="Eingabe 2 6 11 2" xfId="12652" xr:uid="{00000000-0005-0000-0000-0000CA300000}"/>
    <cellStyle name="Eingabe 2 6 11 3" xfId="19182" xr:uid="{00000000-0005-0000-0000-0000CB300000}"/>
    <cellStyle name="Eingabe 2 6 11 4" xfId="25667" xr:uid="{00000000-0005-0000-0000-0000CC300000}"/>
    <cellStyle name="Eingabe 2 6 12" xfId="7347" xr:uid="{00000000-0005-0000-0000-0000CD300000}"/>
    <cellStyle name="Eingabe 2 6 12 2" xfId="13877" xr:uid="{00000000-0005-0000-0000-0000CE300000}"/>
    <cellStyle name="Eingabe 2 6 12 3" xfId="20364" xr:uid="{00000000-0005-0000-0000-0000CF300000}"/>
    <cellStyle name="Eingabe 2 6 13" xfId="7016" xr:uid="{00000000-0005-0000-0000-0000D0300000}"/>
    <cellStyle name="Eingabe 2 6 2" xfId="441" xr:uid="{00000000-0005-0000-0000-0000D1300000}"/>
    <cellStyle name="Eingabe 2 6 2 10" xfId="5872" xr:uid="{00000000-0005-0000-0000-0000D2300000}"/>
    <cellStyle name="Eingabe 2 6 2 10 2" xfId="12768" xr:uid="{00000000-0005-0000-0000-0000D3300000}"/>
    <cellStyle name="Eingabe 2 6 2 10 3" xfId="19298" xr:uid="{00000000-0005-0000-0000-0000D4300000}"/>
    <cellStyle name="Eingabe 2 6 2 10 4" xfId="25783" xr:uid="{00000000-0005-0000-0000-0000D5300000}"/>
    <cellStyle name="Eingabe 2 6 2 11" xfId="6471" xr:uid="{00000000-0005-0000-0000-0000D6300000}"/>
    <cellStyle name="Eingabe 2 6 2 11 2" xfId="13319" xr:uid="{00000000-0005-0000-0000-0000D7300000}"/>
    <cellStyle name="Eingabe 2 6 2 11 3" xfId="19849" xr:uid="{00000000-0005-0000-0000-0000D8300000}"/>
    <cellStyle name="Eingabe 2 6 2 11 4" xfId="26334" xr:uid="{00000000-0005-0000-0000-0000D9300000}"/>
    <cellStyle name="Eingabe 2 6 2 12" xfId="7453" xr:uid="{00000000-0005-0000-0000-0000DA300000}"/>
    <cellStyle name="Eingabe 2 6 2 12 2" xfId="13983" xr:uid="{00000000-0005-0000-0000-0000DB300000}"/>
    <cellStyle name="Eingabe 2 6 2 12 3" xfId="20468" xr:uid="{00000000-0005-0000-0000-0000DC300000}"/>
    <cellStyle name="Eingabe 2 6 2 13" xfId="6574" xr:uid="{00000000-0005-0000-0000-0000DD300000}"/>
    <cellStyle name="Eingabe 2 6 2 14" xfId="7241" xr:uid="{00000000-0005-0000-0000-0000DE300000}"/>
    <cellStyle name="Eingabe 2 6 2 2" xfId="877" xr:uid="{00000000-0005-0000-0000-0000DF300000}"/>
    <cellStyle name="Eingabe 2 6 2 2 10" xfId="7889" xr:uid="{00000000-0005-0000-0000-0000E0300000}"/>
    <cellStyle name="Eingabe 2 6 2 2 10 2" xfId="14419" xr:uid="{00000000-0005-0000-0000-0000E1300000}"/>
    <cellStyle name="Eingabe 2 6 2 2 10 3" xfId="20904" xr:uid="{00000000-0005-0000-0000-0000E2300000}"/>
    <cellStyle name="Eingabe 2 6 2 2 11" xfId="13747" xr:uid="{00000000-0005-0000-0000-0000E3300000}"/>
    <cellStyle name="Eingabe 2 6 2 2 2" xfId="1755" xr:uid="{00000000-0005-0000-0000-0000E4300000}"/>
    <cellStyle name="Eingabe 2 6 2 2 2 2" xfId="8760" xr:uid="{00000000-0005-0000-0000-0000E5300000}"/>
    <cellStyle name="Eingabe 2 6 2 2 2 3" xfId="15290" xr:uid="{00000000-0005-0000-0000-0000E6300000}"/>
    <cellStyle name="Eingabe 2 6 2 2 2 4" xfId="21775" xr:uid="{00000000-0005-0000-0000-0000E7300000}"/>
    <cellStyle name="Eingabe 2 6 2 2 3" xfId="2445" xr:uid="{00000000-0005-0000-0000-0000E8300000}"/>
    <cellStyle name="Eingabe 2 6 2 2 3 2" xfId="9450" xr:uid="{00000000-0005-0000-0000-0000E9300000}"/>
    <cellStyle name="Eingabe 2 6 2 2 3 3" xfId="15980" xr:uid="{00000000-0005-0000-0000-0000EA300000}"/>
    <cellStyle name="Eingabe 2 6 2 2 3 4" xfId="22465" xr:uid="{00000000-0005-0000-0000-0000EB300000}"/>
    <cellStyle name="Eingabe 2 6 2 2 4" xfId="3135" xr:uid="{00000000-0005-0000-0000-0000EC300000}"/>
    <cellStyle name="Eingabe 2 6 2 2 4 2" xfId="10137" xr:uid="{00000000-0005-0000-0000-0000ED300000}"/>
    <cellStyle name="Eingabe 2 6 2 2 4 3" xfId="16667" xr:uid="{00000000-0005-0000-0000-0000EE300000}"/>
    <cellStyle name="Eingabe 2 6 2 2 4 4" xfId="23152" xr:uid="{00000000-0005-0000-0000-0000EF300000}"/>
    <cellStyle name="Eingabe 2 6 2 2 5" xfId="3825" xr:uid="{00000000-0005-0000-0000-0000F0300000}"/>
    <cellStyle name="Eingabe 2 6 2 2 5 2" xfId="10824" xr:uid="{00000000-0005-0000-0000-0000F1300000}"/>
    <cellStyle name="Eingabe 2 6 2 2 5 3" xfId="17354" xr:uid="{00000000-0005-0000-0000-0000F2300000}"/>
    <cellStyle name="Eingabe 2 6 2 2 5 4" xfId="23839" xr:uid="{00000000-0005-0000-0000-0000F3300000}"/>
    <cellStyle name="Eingabe 2 6 2 2 6" xfId="4515" xr:uid="{00000000-0005-0000-0000-0000F4300000}"/>
    <cellStyle name="Eingabe 2 6 2 2 6 2" xfId="11509" xr:uid="{00000000-0005-0000-0000-0000F5300000}"/>
    <cellStyle name="Eingabe 2 6 2 2 6 3" xfId="18039" xr:uid="{00000000-0005-0000-0000-0000F6300000}"/>
    <cellStyle name="Eingabe 2 6 2 2 6 4" xfId="24524" xr:uid="{00000000-0005-0000-0000-0000F7300000}"/>
    <cellStyle name="Eingabe 2 6 2 2 7" xfId="5168" xr:uid="{00000000-0005-0000-0000-0000F8300000}"/>
    <cellStyle name="Eingabe 2 6 2 2 7 2" xfId="12092" xr:uid="{00000000-0005-0000-0000-0000F9300000}"/>
    <cellStyle name="Eingabe 2 6 2 2 7 3" xfId="18622" xr:uid="{00000000-0005-0000-0000-0000FA300000}"/>
    <cellStyle name="Eingabe 2 6 2 2 7 4" xfId="25107" xr:uid="{00000000-0005-0000-0000-0000FB300000}"/>
    <cellStyle name="Eingabe 2 6 2 2 8" xfId="5626" xr:uid="{00000000-0005-0000-0000-0000FC300000}"/>
    <cellStyle name="Eingabe 2 6 2 2 8 2" xfId="12550" xr:uid="{00000000-0005-0000-0000-0000FD300000}"/>
    <cellStyle name="Eingabe 2 6 2 2 8 3" xfId="19080" xr:uid="{00000000-0005-0000-0000-0000FE300000}"/>
    <cellStyle name="Eingabe 2 6 2 2 8 4" xfId="25565" xr:uid="{00000000-0005-0000-0000-0000FF300000}"/>
    <cellStyle name="Eingabe 2 6 2 2 9" xfId="6308" xr:uid="{00000000-0005-0000-0000-000000310000}"/>
    <cellStyle name="Eingabe 2 6 2 2 9 2" xfId="13204" xr:uid="{00000000-0005-0000-0000-000001310000}"/>
    <cellStyle name="Eingabe 2 6 2 2 9 3" xfId="19734" xr:uid="{00000000-0005-0000-0000-000002310000}"/>
    <cellStyle name="Eingabe 2 6 2 2 9 4" xfId="26219" xr:uid="{00000000-0005-0000-0000-000003310000}"/>
    <cellStyle name="Eingabe 2 6 2 3" xfId="676" xr:uid="{00000000-0005-0000-0000-000004310000}"/>
    <cellStyle name="Eingabe 2 6 2 3 10" xfId="7688" xr:uid="{00000000-0005-0000-0000-000005310000}"/>
    <cellStyle name="Eingabe 2 6 2 3 10 2" xfId="14218" xr:uid="{00000000-0005-0000-0000-000006310000}"/>
    <cellStyle name="Eingabe 2 6 2 3 10 3" xfId="20703" xr:uid="{00000000-0005-0000-0000-000007310000}"/>
    <cellStyle name="Eingabe 2 6 2 3 11" xfId="6810" xr:uid="{00000000-0005-0000-0000-000008310000}"/>
    <cellStyle name="Eingabe 2 6 2 3 2" xfId="1554" xr:uid="{00000000-0005-0000-0000-000009310000}"/>
    <cellStyle name="Eingabe 2 6 2 3 2 2" xfId="8559" xr:uid="{00000000-0005-0000-0000-00000A310000}"/>
    <cellStyle name="Eingabe 2 6 2 3 2 3" xfId="15089" xr:uid="{00000000-0005-0000-0000-00000B310000}"/>
    <cellStyle name="Eingabe 2 6 2 3 2 4" xfId="21574" xr:uid="{00000000-0005-0000-0000-00000C310000}"/>
    <cellStyle name="Eingabe 2 6 2 3 3" xfId="2244" xr:uid="{00000000-0005-0000-0000-00000D310000}"/>
    <cellStyle name="Eingabe 2 6 2 3 3 2" xfId="9249" xr:uid="{00000000-0005-0000-0000-00000E310000}"/>
    <cellStyle name="Eingabe 2 6 2 3 3 3" xfId="15779" xr:uid="{00000000-0005-0000-0000-00000F310000}"/>
    <cellStyle name="Eingabe 2 6 2 3 3 4" xfId="22264" xr:uid="{00000000-0005-0000-0000-000010310000}"/>
    <cellStyle name="Eingabe 2 6 2 3 4" xfId="2934" xr:uid="{00000000-0005-0000-0000-000011310000}"/>
    <cellStyle name="Eingabe 2 6 2 3 4 2" xfId="9936" xr:uid="{00000000-0005-0000-0000-000012310000}"/>
    <cellStyle name="Eingabe 2 6 2 3 4 3" xfId="16466" xr:uid="{00000000-0005-0000-0000-000013310000}"/>
    <cellStyle name="Eingabe 2 6 2 3 4 4" xfId="22951" xr:uid="{00000000-0005-0000-0000-000014310000}"/>
    <cellStyle name="Eingabe 2 6 2 3 5" xfId="3624" xr:uid="{00000000-0005-0000-0000-000015310000}"/>
    <cellStyle name="Eingabe 2 6 2 3 5 2" xfId="10623" xr:uid="{00000000-0005-0000-0000-000016310000}"/>
    <cellStyle name="Eingabe 2 6 2 3 5 3" xfId="17153" xr:uid="{00000000-0005-0000-0000-000017310000}"/>
    <cellStyle name="Eingabe 2 6 2 3 5 4" xfId="23638" xr:uid="{00000000-0005-0000-0000-000018310000}"/>
    <cellStyle name="Eingabe 2 6 2 3 6" xfId="4314" xr:uid="{00000000-0005-0000-0000-000019310000}"/>
    <cellStyle name="Eingabe 2 6 2 3 6 2" xfId="11308" xr:uid="{00000000-0005-0000-0000-00001A310000}"/>
    <cellStyle name="Eingabe 2 6 2 3 6 3" xfId="17838" xr:uid="{00000000-0005-0000-0000-00001B310000}"/>
    <cellStyle name="Eingabe 2 6 2 3 6 4" xfId="24323" xr:uid="{00000000-0005-0000-0000-00001C310000}"/>
    <cellStyle name="Eingabe 2 6 2 3 7" xfId="4967" xr:uid="{00000000-0005-0000-0000-00001D310000}"/>
    <cellStyle name="Eingabe 2 6 2 3 7 2" xfId="11891" xr:uid="{00000000-0005-0000-0000-00001E310000}"/>
    <cellStyle name="Eingabe 2 6 2 3 7 3" xfId="18421" xr:uid="{00000000-0005-0000-0000-00001F310000}"/>
    <cellStyle name="Eingabe 2 6 2 3 7 4" xfId="24906" xr:uid="{00000000-0005-0000-0000-000020310000}"/>
    <cellStyle name="Eingabe 2 6 2 3 8" xfId="5425" xr:uid="{00000000-0005-0000-0000-000021310000}"/>
    <cellStyle name="Eingabe 2 6 2 3 8 2" xfId="12349" xr:uid="{00000000-0005-0000-0000-000022310000}"/>
    <cellStyle name="Eingabe 2 6 2 3 8 3" xfId="18879" xr:uid="{00000000-0005-0000-0000-000023310000}"/>
    <cellStyle name="Eingabe 2 6 2 3 8 4" xfId="25364" xr:uid="{00000000-0005-0000-0000-000024310000}"/>
    <cellStyle name="Eingabe 2 6 2 3 9" xfId="6107" xr:uid="{00000000-0005-0000-0000-000025310000}"/>
    <cellStyle name="Eingabe 2 6 2 3 9 2" xfId="13003" xr:uid="{00000000-0005-0000-0000-000026310000}"/>
    <cellStyle name="Eingabe 2 6 2 3 9 3" xfId="19533" xr:uid="{00000000-0005-0000-0000-000027310000}"/>
    <cellStyle name="Eingabe 2 6 2 3 9 4" xfId="26018" xr:uid="{00000000-0005-0000-0000-000028310000}"/>
    <cellStyle name="Eingabe 2 6 2 4" xfId="1319" xr:uid="{00000000-0005-0000-0000-000029310000}"/>
    <cellStyle name="Eingabe 2 6 2 4 2" xfId="8324" xr:uid="{00000000-0005-0000-0000-00002A310000}"/>
    <cellStyle name="Eingabe 2 6 2 4 3" xfId="14854" xr:uid="{00000000-0005-0000-0000-00002B310000}"/>
    <cellStyle name="Eingabe 2 6 2 4 4" xfId="21339" xr:uid="{00000000-0005-0000-0000-00002C310000}"/>
    <cellStyle name="Eingabe 2 6 2 5" xfId="2009" xr:uid="{00000000-0005-0000-0000-00002D310000}"/>
    <cellStyle name="Eingabe 2 6 2 5 2" xfId="9014" xr:uid="{00000000-0005-0000-0000-00002E310000}"/>
    <cellStyle name="Eingabe 2 6 2 5 3" xfId="15544" xr:uid="{00000000-0005-0000-0000-00002F310000}"/>
    <cellStyle name="Eingabe 2 6 2 5 4" xfId="22029" xr:uid="{00000000-0005-0000-0000-000030310000}"/>
    <cellStyle name="Eingabe 2 6 2 6" xfId="2699" xr:uid="{00000000-0005-0000-0000-000031310000}"/>
    <cellStyle name="Eingabe 2 6 2 6 2" xfId="9701" xr:uid="{00000000-0005-0000-0000-000032310000}"/>
    <cellStyle name="Eingabe 2 6 2 6 3" xfId="16231" xr:uid="{00000000-0005-0000-0000-000033310000}"/>
    <cellStyle name="Eingabe 2 6 2 6 4" xfId="22716" xr:uid="{00000000-0005-0000-0000-000034310000}"/>
    <cellStyle name="Eingabe 2 6 2 7" xfId="3389" xr:uid="{00000000-0005-0000-0000-000035310000}"/>
    <cellStyle name="Eingabe 2 6 2 7 2" xfId="10388" xr:uid="{00000000-0005-0000-0000-000036310000}"/>
    <cellStyle name="Eingabe 2 6 2 7 3" xfId="16918" xr:uid="{00000000-0005-0000-0000-000037310000}"/>
    <cellStyle name="Eingabe 2 6 2 7 4" xfId="23403" xr:uid="{00000000-0005-0000-0000-000038310000}"/>
    <cellStyle name="Eingabe 2 6 2 8" xfId="4079" xr:uid="{00000000-0005-0000-0000-000039310000}"/>
    <cellStyle name="Eingabe 2 6 2 8 2" xfId="11073" xr:uid="{00000000-0005-0000-0000-00003A310000}"/>
    <cellStyle name="Eingabe 2 6 2 8 3" xfId="17603" xr:uid="{00000000-0005-0000-0000-00003B310000}"/>
    <cellStyle name="Eingabe 2 6 2 8 4" xfId="24088" xr:uid="{00000000-0005-0000-0000-00003C310000}"/>
    <cellStyle name="Eingabe 2 6 2 9" xfId="1103" xr:uid="{00000000-0005-0000-0000-00003D310000}"/>
    <cellStyle name="Eingabe 2 6 2 9 2" xfId="8110" xr:uid="{00000000-0005-0000-0000-00003E310000}"/>
    <cellStyle name="Eingabe 2 6 2 9 3" xfId="14640" xr:uid="{00000000-0005-0000-0000-00003F310000}"/>
    <cellStyle name="Eingabe 2 6 2 9 4" xfId="21125" xr:uid="{00000000-0005-0000-0000-000040310000}"/>
    <cellStyle name="Eingabe 2 6 3" xfId="382" xr:uid="{00000000-0005-0000-0000-000041310000}"/>
    <cellStyle name="Eingabe 2 6 3 10" xfId="5813" xr:uid="{00000000-0005-0000-0000-000042310000}"/>
    <cellStyle name="Eingabe 2 6 3 10 2" xfId="12709" xr:uid="{00000000-0005-0000-0000-000043310000}"/>
    <cellStyle name="Eingabe 2 6 3 10 3" xfId="19239" xr:uid="{00000000-0005-0000-0000-000044310000}"/>
    <cellStyle name="Eingabe 2 6 3 10 4" xfId="25724" xr:uid="{00000000-0005-0000-0000-000045310000}"/>
    <cellStyle name="Eingabe 2 6 3 11" xfId="6703" xr:uid="{00000000-0005-0000-0000-000046310000}"/>
    <cellStyle name="Eingabe 2 6 3 11 2" xfId="13405" xr:uid="{00000000-0005-0000-0000-000047310000}"/>
    <cellStyle name="Eingabe 2 6 3 11 3" xfId="19935" xr:uid="{00000000-0005-0000-0000-000048310000}"/>
    <cellStyle name="Eingabe 2 6 3 11 4" xfId="26420" xr:uid="{00000000-0005-0000-0000-000049310000}"/>
    <cellStyle name="Eingabe 2 6 3 12" xfId="7394" xr:uid="{00000000-0005-0000-0000-00004A310000}"/>
    <cellStyle name="Eingabe 2 6 3 12 2" xfId="13924" xr:uid="{00000000-0005-0000-0000-00004B310000}"/>
    <cellStyle name="Eingabe 2 6 3 12 3" xfId="20409" xr:uid="{00000000-0005-0000-0000-00004C310000}"/>
    <cellStyle name="Eingabe 2 6 3 13" xfId="6563" xr:uid="{00000000-0005-0000-0000-00004D310000}"/>
    <cellStyle name="Eingabe 2 6 3 14" xfId="7011" xr:uid="{00000000-0005-0000-0000-00004E310000}"/>
    <cellStyle name="Eingabe 2 6 3 2" xfId="851" xr:uid="{00000000-0005-0000-0000-00004F310000}"/>
    <cellStyle name="Eingabe 2 6 3 2 10" xfId="7863" xr:uid="{00000000-0005-0000-0000-000050310000}"/>
    <cellStyle name="Eingabe 2 6 3 2 10 2" xfId="14393" xr:uid="{00000000-0005-0000-0000-000051310000}"/>
    <cellStyle name="Eingabe 2 6 3 2 10 3" xfId="20878" xr:uid="{00000000-0005-0000-0000-000052310000}"/>
    <cellStyle name="Eingabe 2 6 3 2 11" xfId="13721" xr:uid="{00000000-0005-0000-0000-000053310000}"/>
    <cellStyle name="Eingabe 2 6 3 2 2" xfId="1729" xr:uid="{00000000-0005-0000-0000-000054310000}"/>
    <cellStyle name="Eingabe 2 6 3 2 2 2" xfId="8734" xr:uid="{00000000-0005-0000-0000-000055310000}"/>
    <cellStyle name="Eingabe 2 6 3 2 2 3" xfId="15264" xr:uid="{00000000-0005-0000-0000-000056310000}"/>
    <cellStyle name="Eingabe 2 6 3 2 2 4" xfId="21749" xr:uid="{00000000-0005-0000-0000-000057310000}"/>
    <cellStyle name="Eingabe 2 6 3 2 3" xfId="2419" xr:uid="{00000000-0005-0000-0000-000058310000}"/>
    <cellStyle name="Eingabe 2 6 3 2 3 2" xfId="9424" xr:uid="{00000000-0005-0000-0000-000059310000}"/>
    <cellStyle name="Eingabe 2 6 3 2 3 3" xfId="15954" xr:uid="{00000000-0005-0000-0000-00005A310000}"/>
    <cellStyle name="Eingabe 2 6 3 2 3 4" xfId="22439" xr:uid="{00000000-0005-0000-0000-00005B310000}"/>
    <cellStyle name="Eingabe 2 6 3 2 4" xfId="3109" xr:uid="{00000000-0005-0000-0000-00005C310000}"/>
    <cellStyle name="Eingabe 2 6 3 2 4 2" xfId="10111" xr:uid="{00000000-0005-0000-0000-00005D310000}"/>
    <cellStyle name="Eingabe 2 6 3 2 4 3" xfId="16641" xr:uid="{00000000-0005-0000-0000-00005E310000}"/>
    <cellStyle name="Eingabe 2 6 3 2 4 4" xfId="23126" xr:uid="{00000000-0005-0000-0000-00005F310000}"/>
    <cellStyle name="Eingabe 2 6 3 2 5" xfId="3799" xr:uid="{00000000-0005-0000-0000-000060310000}"/>
    <cellStyle name="Eingabe 2 6 3 2 5 2" xfId="10798" xr:uid="{00000000-0005-0000-0000-000061310000}"/>
    <cellStyle name="Eingabe 2 6 3 2 5 3" xfId="17328" xr:uid="{00000000-0005-0000-0000-000062310000}"/>
    <cellStyle name="Eingabe 2 6 3 2 5 4" xfId="23813" xr:uid="{00000000-0005-0000-0000-000063310000}"/>
    <cellStyle name="Eingabe 2 6 3 2 6" xfId="4489" xr:uid="{00000000-0005-0000-0000-000064310000}"/>
    <cellStyle name="Eingabe 2 6 3 2 6 2" xfId="11483" xr:uid="{00000000-0005-0000-0000-000065310000}"/>
    <cellStyle name="Eingabe 2 6 3 2 6 3" xfId="18013" xr:uid="{00000000-0005-0000-0000-000066310000}"/>
    <cellStyle name="Eingabe 2 6 3 2 6 4" xfId="24498" xr:uid="{00000000-0005-0000-0000-000067310000}"/>
    <cellStyle name="Eingabe 2 6 3 2 7" xfId="5142" xr:uid="{00000000-0005-0000-0000-000068310000}"/>
    <cellStyle name="Eingabe 2 6 3 2 7 2" xfId="12066" xr:uid="{00000000-0005-0000-0000-000069310000}"/>
    <cellStyle name="Eingabe 2 6 3 2 7 3" xfId="18596" xr:uid="{00000000-0005-0000-0000-00006A310000}"/>
    <cellStyle name="Eingabe 2 6 3 2 7 4" xfId="25081" xr:uid="{00000000-0005-0000-0000-00006B310000}"/>
    <cellStyle name="Eingabe 2 6 3 2 8" xfId="5600" xr:uid="{00000000-0005-0000-0000-00006C310000}"/>
    <cellStyle name="Eingabe 2 6 3 2 8 2" xfId="12524" xr:uid="{00000000-0005-0000-0000-00006D310000}"/>
    <cellStyle name="Eingabe 2 6 3 2 8 3" xfId="19054" xr:uid="{00000000-0005-0000-0000-00006E310000}"/>
    <cellStyle name="Eingabe 2 6 3 2 8 4" xfId="25539" xr:uid="{00000000-0005-0000-0000-00006F310000}"/>
    <cellStyle name="Eingabe 2 6 3 2 9" xfId="6282" xr:uid="{00000000-0005-0000-0000-000070310000}"/>
    <cellStyle name="Eingabe 2 6 3 2 9 2" xfId="13178" xr:uid="{00000000-0005-0000-0000-000071310000}"/>
    <cellStyle name="Eingabe 2 6 3 2 9 3" xfId="19708" xr:uid="{00000000-0005-0000-0000-000072310000}"/>
    <cellStyle name="Eingabe 2 6 3 2 9 4" xfId="26193" xr:uid="{00000000-0005-0000-0000-000073310000}"/>
    <cellStyle name="Eingabe 2 6 3 3" xfId="617" xr:uid="{00000000-0005-0000-0000-000074310000}"/>
    <cellStyle name="Eingabe 2 6 3 3 10" xfId="7629" xr:uid="{00000000-0005-0000-0000-000075310000}"/>
    <cellStyle name="Eingabe 2 6 3 3 10 2" xfId="14159" xr:uid="{00000000-0005-0000-0000-000076310000}"/>
    <cellStyle name="Eingabe 2 6 3 3 10 3" xfId="20644" xr:uid="{00000000-0005-0000-0000-000077310000}"/>
    <cellStyle name="Eingabe 2 6 3 3 11" xfId="6975" xr:uid="{00000000-0005-0000-0000-000078310000}"/>
    <cellStyle name="Eingabe 2 6 3 3 2" xfId="1495" xr:uid="{00000000-0005-0000-0000-000079310000}"/>
    <cellStyle name="Eingabe 2 6 3 3 2 2" xfId="8500" xr:uid="{00000000-0005-0000-0000-00007A310000}"/>
    <cellStyle name="Eingabe 2 6 3 3 2 3" xfId="15030" xr:uid="{00000000-0005-0000-0000-00007B310000}"/>
    <cellStyle name="Eingabe 2 6 3 3 2 4" xfId="21515" xr:uid="{00000000-0005-0000-0000-00007C310000}"/>
    <cellStyle name="Eingabe 2 6 3 3 3" xfId="2185" xr:uid="{00000000-0005-0000-0000-00007D310000}"/>
    <cellStyle name="Eingabe 2 6 3 3 3 2" xfId="9190" xr:uid="{00000000-0005-0000-0000-00007E310000}"/>
    <cellStyle name="Eingabe 2 6 3 3 3 3" xfId="15720" xr:uid="{00000000-0005-0000-0000-00007F310000}"/>
    <cellStyle name="Eingabe 2 6 3 3 3 4" xfId="22205" xr:uid="{00000000-0005-0000-0000-000080310000}"/>
    <cellStyle name="Eingabe 2 6 3 3 4" xfId="2875" xr:uid="{00000000-0005-0000-0000-000081310000}"/>
    <cellStyle name="Eingabe 2 6 3 3 4 2" xfId="9877" xr:uid="{00000000-0005-0000-0000-000082310000}"/>
    <cellStyle name="Eingabe 2 6 3 3 4 3" xfId="16407" xr:uid="{00000000-0005-0000-0000-000083310000}"/>
    <cellStyle name="Eingabe 2 6 3 3 4 4" xfId="22892" xr:uid="{00000000-0005-0000-0000-000084310000}"/>
    <cellStyle name="Eingabe 2 6 3 3 5" xfId="3565" xr:uid="{00000000-0005-0000-0000-000085310000}"/>
    <cellStyle name="Eingabe 2 6 3 3 5 2" xfId="10564" xr:uid="{00000000-0005-0000-0000-000086310000}"/>
    <cellStyle name="Eingabe 2 6 3 3 5 3" xfId="17094" xr:uid="{00000000-0005-0000-0000-000087310000}"/>
    <cellStyle name="Eingabe 2 6 3 3 5 4" xfId="23579" xr:uid="{00000000-0005-0000-0000-000088310000}"/>
    <cellStyle name="Eingabe 2 6 3 3 6" xfId="4255" xr:uid="{00000000-0005-0000-0000-000089310000}"/>
    <cellStyle name="Eingabe 2 6 3 3 6 2" xfId="11249" xr:uid="{00000000-0005-0000-0000-00008A310000}"/>
    <cellStyle name="Eingabe 2 6 3 3 6 3" xfId="17779" xr:uid="{00000000-0005-0000-0000-00008B310000}"/>
    <cellStyle name="Eingabe 2 6 3 3 6 4" xfId="24264" xr:uid="{00000000-0005-0000-0000-00008C310000}"/>
    <cellStyle name="Eingabe 2 6 3 3 7" xfId="4908" xr:uid="{00000000-0005-0000-0000-00008D310000}"/>
    <cellStyle name="Eingabe 2 6 3 3 7 2" xfId="11832" xr:uid="{00000000-0005-0000-0000-00008E310000}"/>
    <cellStyle name="Eingabe 2 6 3 3 7 3" xfId="18362" xr:uid="{00000000-0005-0000-0000-00008F310000}"/>
    <cellStyle name="Eingabe 2 6 3 3 7 4" xfId="24847" xr:uid="{00000000-0005-0000-0000-000090310000}"/>
    <cellStyle name="Eingabe 2 6 3 3 8" xfId="5366" xr:uid="{00000000-0005-0000-0000-000091310000}"/>
    <cellStyle name="Eingabe 2 6 3 3 8 2" xfId="12290" xr:uid="{00000000-0005-0000-0000-000092310000}"/>
    <cellStyle name="Eingabe 2 6 3 3 8 3" xfId="18820" xr:uid="{00000000-0005-0000-0000-000093310000}"/>
    <cellStyle name="Eingabe 2 6 3 3 8 4" xfId="25305" xr:uid="{00000000-0005-0000-0000-000094310000}"/>
    <cellStyle name="Eingabe 2 6 3 3 9" xfId="6048" xr:uid="{00000000-0005-0000-0000-000095310000}"/>
    <cellStyle name="Eingabe 2 6 3 3 9 2" xfId="12944" xr:uid="{00000000-0005-0000-0000-000096310000}"/>
    <cellStyle name="Eingabe 2 6 3 3 9 3" xfId="19474" xr:uid="{00000000-0005-0000-0000-000097310000}"/>
    <cellStyle name="Eingabe 2 6 3 3 9 4" xfId="25959" xr:uid="{00000000-0005-0000-0000-000098310000}"/>
    <cellStyle name="Eingabe 2 6 3 4" xfId="1260" xr:uid="{00000000-0005-0000-0000-000099310000}"/>
    <cellStyle name="Eingabe 2 6 3 4 2" xfId="8265" xr:uid="{00000000-0005-0000-0000-00009A310000}"/>
    <cellStyle name="Eingabe 2 6 3 4 3" xfId="14795" xr:uid="{00000000-0005-0000-0000-00009B310000}"/>
    <cellStyle name="Eingabe 2 6 3 4 4" xfId="21280" xr:uid="{00000000-0005-0000-0000-00009C310000}"/>
    <cellStyle name="Eingabe 2 6 3 5" xfId="1950" xr:uid="{00000000-0005-0000-0000-00009D310000}"/>
    <cellStyle name="Eingabe 2 6 3 5 2" xfId="8955" xr:uid="{00000000-0005-0000-0000-00009E310000}"/>
    <cellStyle name="Eingabe 2 6 3 5 3" xfId="15485" xr:uid="{00000000-0005-0000-0000-00009F310000}"/>
    <cellStyle name="Eingabe 2 6 3 5 4" xfId="21970" xr:uid="{00000000-0005-0000-0000-0000A0310000}"/>
    <cellStyle name="Eingabe 2 6 3 6" xfId="2640" xr:uid="{00000000-0005-0000-0000-0000A1310000}"/>
    <cellStyle name="Eingabe 2 6 3 6 2" xfId="9642" xr:uid="{00000000-0005-0000-0000-0000A2310000}"/>
    <cellStyle name="Eingabe 2 6 3 6 3" xfId="16172" xr:uid="{00000000-0005-0000-0000-0000A3310000}"/>
    <cellStyle name="Eingabe 2 6 3 6 4" xfId="22657" xr:uid="{00000000-0005-0000-0000-0000A4310000}"/>
    <cellStyle name="Eingabe 2 6 3 7" xfId="3330" xr:uid="{00000000-0005-0000-0000-0000A5310000}"/>
    <cellStyle name="Eingabe 2 6 3 7 2" xfId="10329" xr:uid="{00000000-0005-0000-0000-0000A6310000}"/>
    <cellStyle name="Eingabe 2 6 3 7 3" xfId="16859" xr:uid="{00000000-0005-0000-0000-0000A7310000}"/>
    <cellStyle name="Eingabe 2 6 3 7 4" xfId="23344" xr:uid="{00000000-0005-0000-0000-0000A8310000}"/>
    <cellStyle name="Eingabe 2 6 3 8" xfId="4020" xr:uid="{00000000-0005-0000-0000-0000A9310000}"/>
    <cellStyle name="Eingabe 2 6 3 8 2" xfId="11014" xr:uid="{00000000-0005-0000-0000-0000AA310000}"/>
    <cellStyle name="Eingabe 2 6 3 8 3" xfId="17544" xr:uid="{00000000-0005-0000-0000-0000AB310000}"/>
    <cellStyle name="Eingabe 2 6 3 8 4" xfId="24029" xr:uid="{00000000-0005-0000-0000-0000AC310000}"/>
    <cellStyle name="Eingabe 2 6 3 9" xfId="3963" xr:uid="{00000000-0005-0000-0000-0000AD310000}"/>
    <cellStyle name="Eingabe 2 6 3 9 2" xfId="10961" xr:uid="{00000000-0005-0000-0000-0000AE310000}"/>
    <cellStyle name="Eingabe 2 6 3 9 3" xfId="17491" xr:uid="{00000000-0005-0000-0000-0000AF310000}"/>
    <cellStyle name="Eingabe 2 6 3 9 4" xfId="23976" xr:uid="{00000000-0005-0000-0000-0000B0310000}"/>
    <cellStyle name="Eingabe 2 6 4" xfId="1167" xr:uid="{00000000-0005-0000-0000-0000B1310000}"/>
    <cellStyle name="Eingabe 2 6 4 2" xfId="8174" xr:uid="{00000000-0005-0000-0000-0000B2310000}"/>
    <cellStyle name="Eingabe 2 6 4 3" xfId="14704" xr:uid="{00000000-0005-0000-0000-0000B3310000}"/>
    <cellStyle name="Eingabe 2 6 4 4" xfId="21189" xr:uid="{00000000-0005-0000-0000-0000B4310000}"/>
    <cellStyle name="Eingabe 2 6 5" xfId="1857" xr:uid="{00000000-0005-0000-0000-0000B5310000}"/>
    <cellStyle name="Eingabe 2 6 5 2" xfId="8862" xr:uid="{00000000-0005-0000-0000-0000B6310000}"/>
    <cellStyle name="Eingabe 2 6 5 3" xfId="15392" xr:uid="{00000000-0005-0000-0000-0000B7310000}"/>
    <cellStyle name="Eingabe 2 6 5 4" xfId="21877" xr:uid="{00000000-0005-0000-0000-0000B8310000}"/>
    <cellStyle name="Eingabe 2 6 6" xfId="2545" xr:uid="{00000000-0005-0000-0000-0000B9310000}"/>
    <cellStyle name="Eingabe 2 6 6 2" xfId="9550" xr:uid="{00000000-0005-0000-0000-0000BA310000}"/>
    <cellStyle name="Eingabe 2 6 6 3" xfId="16080" xr:uid="{00000000-0005-0000-0000-0000BB310000}"/>
    <cellStyle name="Eingabe 2 6 6 4" xfId="22565" xr:uid="{00000000-0005-0000-0000-0000BC310000}"/>
    <cellStyle name="Eingabe 2 6 7" xfId="3235" xr:uid="{00000000-0005-0000-0000-0000BD310000}"/>
    <cellStyle name="Eingabe 2 6 7 2" xfId="10237" xr:uid="{00000000-0005-0000-0000-0000BE310000}"/>
    <cellStyle name="Eingabe 2 6 7 3" xfId="16767" xr:uid="{00000000-0005-0000-0000-0000BF310000}"/>
    <cellStyle name="Eingabe 2 6 7 4" xfId="23252" xr:uid="{00000000-0005-0000-0000-0000C0310000}"/>
    <cellStyle name="Eingabe 2 6 8" xfId="3927" xr:uid="{00000000-0005-0000-0000-0000C1310000}"/>
    <cellStyle name="Eingabe 2 6 8 2" xfId="10926" xr:uid="{00000000-0005-0000-0000-0000C2310000}"/>
    <cellStyle name="Eingabe 2 6 8 3" xfId="17456" xr:uid="{00000000-0005-0000-0000-0000C3310000}"/>
    <cellStyle name="Eingabe 2 6 8 4" xfId="23941" xr:uid="{00000000-0005-0000-0000-0000C4310000}"/>
    <cellStyle name="Eingabe 2 6 9" xfId="4615" xr:uid="{00000000-0005-0000-0000-0000C5310000}"/>
    <cellStyle name="Eingabe 2 6 9 2" xfId="11609" xr:uid="{00000000-0005-0000-0000-0000C6310000}"/>
    <cellStyle name="Eingabe 2 6 9 3" xfId="18139" xr:uid="{00000000-0005-0000-0000-0000C7310000}"/>
    <cellStyle name="Eingabe 2 6 9 4" xfId="24624" xr:uid="{00000000-0005-0000-0000-0000C8310000}"/>
    <cellStyle name="Eingabe 2 7" xfId="305" xr:uid="{00000000-0005-0000-0000-0000C9310000}"/>
    <cellStyle name="Eingabe 2 7 10" xfId="4771" xr:uid="{00000000-0005-0000-0000-0000CA310000}"/>
    <cellStyle name="Eingabe 2 7 10 2" xfId="11735" xr:uid="{00000000-0005-0000-0000-0000CB310000}"/>
    <cellStyle name="Eingabe 2 7 10 3" xfId="18265" xr:uid="{00000000-0005-0000-0000-0000CC310000}"/>
    <cellStyle name="Eingabe 2 7 10 4" xfId="24750" xr:uid="{00000000-0005-0000-0000-0000CD310000}"/>
    <cellStyle name="Eingabe 2 7 11" xfId="5738" xr:uid="{00000000-0005-0000-0000-0000CE310000}"/>
    <cellStyle name="Eingabe 2 7 11 2" xfId="12662" xr:uid="{00000000-0005-0000-0000-0000CF310000}"/>
    <cellStyle name="Eingabe 2 7 11 3" xfId="19192" xr:uid="{00000000-0005-0000-0000-0000D0310000}"/>
    <cellStyle name="Eingabe 2 7 11 4" xfId="25677" xr:uid="{00000000-0005-0000-0000-0000D1310000}"/>
    <cellStyle name="Eingabe 2 7 12" xfId="7357" xr:uid="{00000000-0005-0000-0000-0000D2310000}"/>
    <cellStyle name="Eingabe 2 7 12 2" xfId="13887" xr:uid="{00000000-0005-0000-0000-0000D3310000}"/>
    <cellStyle name="Eingabe 2 7 12 3" xfId="20374" xr:uid="{00000000-0005-0000-0000-0000D4310000}"/>
    <cellStyle name="Eingabe 2 7 13" xfId="4736" xr:uid="{00000000-0005-0000-0000-0000D5310000}"/>
    <cellStyle name="Eingabe 2 7 2" xfId="440" xr:uid="{00000000-0005-0000-0000-0000D6310000}"/>
    <cellStyle name="Eingabe 2 7 2 10" xfId="5871" xr:uid="{00000000-0005-0000-0000-0000D7310000}"/>
    <cellStyle name="Eingabe 2 7 2 10 2" xfId="12767" xr:uid="{00000000-0005-0000-0000-0000D8310000}"/>
    <cellStyle name="Eingabe 2 7 2 10 3" xfId="19297" xr:uid="{00000000-0005-0000-0000-0000D9310000}"/>
    <cellStyle name="Eingabe 2 7 2 10 4" xfId="25782" xr:uid="{00000000-0005-0000-0000-0000DA310000}"/>
    <cellStyle name="Eingabe 2 7 2 11" xfId="6857" xr:uid="{00000000-0005-0000-0000-0000DB310000}"/>
    <cellStyle name="Eingabe 2 7 2 11 2" xfId="13488" xr:uid="{00000000-0005-0000-0000-0000DC310000}"/>
    <cellStyle name="Eingabe 2 7 2 11 3" xfId="20018" xr:uid="{00000000-0005-0000-0000-0000DD310000}"/>
    <cellStyle name="Eingabe 2 7 2 11 4" xfId="26503" xr:uid="{00000000-0005-0000-0000-0000DE310000}"/>
    <cellStyle name="Eingabe 2 7 2 12" xfId="7452" xr:uid="{00000000-0005-0000-0000-0000DF310000}"/>
    <cellStyle name="Eingabe 2 7 2 12 2" xfId="13982" xr:uid="{00000000-0005-0000-0000-0000E0310000}"/>
    <cellStyle name="Eingabe 2 7 2 12 3" xfId="20467" xr:uid="{00000000-0005-0000-0000-0000E1310000}"/>
    <cellStyle name="Eingabe 2 7 2 13" xfId="6995" xr:uid="{00000000-0005-0000-0000-0000E2310000}"/>
    <cellStyle name="Eingabe 2 7 2 14" xfId="7091" xr:uid="{00000000-0005-0000-0000-0000E3310000}"/>
    <cellStyle name="Eingabe 2 7 2 2" xfId="876" xr:uid="{00000000-0005-0000-0000-0000E4310000}"/>
    <cellStyle name="Eingabe 2 7 2 2 10" xfId="7888" xr:uid="{00000000-0005-0000-0000-0000E5310000}"/>
    <cellStyle name="Eingabe 2 7 2 2 10 2" xfId="14418" xr:uid="{00000000-0005-0000-0000-0000E6310000}"/>
    <cellStyle name="Eingabe 2 7 2 2 10 3" xfId="20903" xr:uid="{00000000-0005-0000-0000-0000E7310000}"/>
    <cellStyle name="Eingabe 2 7 2 2 11" xfId="13746" xr:uid="{00000000-0005-0000-0000-0000E8310000}"/>
    <cellStyle name="Eingabe 2 7 2 2 2" xfId="1754" xr:uid="{00000000-0005-0000-0000-0000E9310000}"/>
    <cellStyle name="Eingabe 2 7 2 2 2 2" xfId="8759" xr:uid="{00000000-0005-0000-0000-0000EA310000}"/>
    <cellStyle name="Eingabe 2 7 2 2 2 3" xfId="15289" xr:uid="{00000000-0005-0000-0000-0000EB310000}"/>
    <cellStyle name="Eingabe 2 7 2 2 2 4" xfId="21774" xr:uid="{00000000-0005-0000-0000-0000EC310000}"/>
    <cellStyle name="Eingabe 2 7 2 2 3" xfId="2444" xr:uid="{00000000-0005-0000-0000-0000ED310000}"/>
    <cellStyle name="Eingabe 2 7 2 2 3 2" xfId="9449" xr:uid="{00000000-0005-0000-0000-0000EE310000}"/>
    <cellStyle name="Eingabe 2 7 2 2 3 3" xfId="15979" xr:uid="{00000000-0005-0000-0000-0000EF310000}"/>
    <cellStyle name="Eingabe 2 7 2 2 3 4" xfId="22464" xr:uid="{00000000-0005-0000-0000-0000F0310000}"/>
    <cellStyle name="Eingabe 2 7 2 2 4" xfId="3134" xr:uid="{00000000-0005-0000-0000-0000F1310000}"/>
    <cellStyle name="Eingabe 2 7 2 2 4 2" xfId="10136" xr:uid="{00000000-0005-0000-0000-0000F2310000}"/>
    <cellStyle name="Eingabe 2 7 2 2 4 3" xfId="16666" xr:uid="{00000000-0005-0000-0000-0000F3310000}"/>
    <cellStyle name="Eingabe 2 7 2 2 4 4" xfId="23151" xr:uid="{00000000-0005-0000-0000-0000F4310000}"/>
    <cellStyle name="Eingabe 2 7 2 2 5" xfId="3824" xr:uid="{00000000-0005-0000-0000-0000F5310000}"/>
    <cellStyle name="Eingabe 2 7 2 2 5 2" xfId="10823" xr:uid="{00000000-0005-0000-0000-0000F6310000}"/>
    <cellStyle name="Eingabe 2 7 2 2 5 3" xfId="17353" xr:uid="{00000000-0005-0000-0000-0000F7310000}"/>
    <cellStyle name="Eingabe 2 7 2 2 5 4" xfId="23838" xr:uid="{00000000-0005-0000-0000-0000F8310000}"/>
    <cellStyle name="Eingabe 2 7 2 2 6" xfId="4514" xr:uid="{00000000-0005-0000-0000-0000F9310000}"/>
    <cellStyle name="Eingabe 2 7 2 2 6 2" xfId="11508" xr:uid="{00000000-0005-0000-0000-0000FA310000}"/>
    <cellStyle name="Eingabe 2 7 2 2 6 3" xfId="18038" xr:uid="{00000000-0005-0000-0000-0000FB310000}"/>
    <cellStyle name="Eingabe 2 7 2 2 6 4" xfId="24523" xr:uid="{00000000-0005-0000-0000-0000FC310000}"/>
    <cellStyle name="Eingabe 2 7 2 2 7" xfId="5167" xr:uid="{00000000-0005-0000-0000-0000FD310000}"/>
    <cellStyle name="Eingabe 2 7 2 2 7 2" xfId="12091" xr:uid="{00000000-0005-0000-0000-0000FE310000}"/>
    <cellStyle name="Eingabe 2 7 2 2 7 3" xfId="18621" xr:uid="{00000000-0005-0000-0000-0000FF310000}"/>
    <cellStyle name="Eingabe 2 7 2 2 7 4" xfId="25106" xr:uid="{00000000-0005-0000-0000-000000320000}"/>
    <cellStyle name="Eingabe 2 7 2 2 8" xfId="5625" xr:uid="{00000000-0005-0000-0000-000001320000}"/>
    <cellStyle name="Eingabe 2 7 2 2 8 2" xfId="12549" xr:uid="{00000000-0005-0000-0000-000002320000}"/>
    <cellStyle name="Eingabe 2 7 2 2 8 3" xfId="19079" xr:uid="{00000000-0005-0000-0000-000003320000}"/>
    <cellStyle name="Eingabe 2 7 2 2 8 4" xfId="25564" xr:uid="{00000000-0005-0000-0000-000004320000}"/>
    <cellStyle name="Eingabe 2 7 2 2 9" xfId="6307" xr:uid="{00000000-0005-0000-0000-000005320000}"/>
    <cellStyle name="Eingabe 2 7 2 2 9 2" xfId="13203" xr:uid="{00000000-0005-0000-0000-000006320000}"/>
    <cellStyle name="Eingabe 2 7 2 2 9 3" xfId="19733" xr:uid="{00000000-0005-0000-0000-000007320000}"/>
    <cellStyle name="Eingabe 2 7 2 2 9 4" xfId="26218" xr:uid="{00000000-0005-0000-0000-000008320000}"/>
    <cellStyle name="Eingabe 2 7 2 3" xfId="675" xr:uid="{00000000-0005-0000-0000-000009320000}"/>
    <cellStyle name="Eingabe 2 7 2 3 10" xfId="7687" xr:uid="{00000000-0005-0000-0000-00000A320000}"/>
    <cellStyle name="Eingabe 2 7 2 3 10 2" xfId="14217" xr:uid="{00000000-0005-0000-0000-00000B320000}"/>
    <cellStyle name="Eingabe 2 7 2 3 10 3" xfId="20702" xr:uid="{00000000-0005-0000-0000-00000C320000}"/>
    <cellStyle name="Eingabe 2 7 2 3 11" xfId="4879" xr:uid="{00000000-0005-0000-0000-00000D320000}"/>
    <cellStyle name="Eingabe 2 7 2 3 2" xfId="1553" xr:uid="{00000000-0005-0000-0000-00000E320000}"/>
    <cellStyle name="Eingabe 2 7 2 3 2 2" xfId="8558" xr:uid="{00000000-0005-0000-0000-00000F320000}"/>
    <cellStyle name="Eingabe 2 7 2 3 2 3" xfId="15088" xr:uid="{00000000-0005-0000-0000-000010320000}"/>
    <cellStyle name="Eingabe 2 7 2 3 2 4" xfId="21573" xr:uid="{00000000-0005-0000-0000-000011320000}"/>
    <cellStyle name="Eingabe 2 7 2 3 3" xfId="2243" xr:uid="{00000000-0005-0000-0000-000012320000}"/>
    <cellStyle name="Eingabe 2 7 2 3 3 2" xfId="9248" xr:uid="{00000000-0005-0000-0000-000013320000}"/>
    <cellStyle name="Eingabe 2 7 2 3 3 3" xfId="15778" xr:uid="{00000000-0005-0000-0000-000014320000}"/>
    <cellStyle name="Eingabe 2 7 2 3 3 4" xfId="22263" xr:uid="{00000000-0005-0000-0000-000015320000}"/>
    <cellStyle name="Eingabe 2 7 2 3 4" xfId="2933" xr:uid="{00000000-0005-0000-0000-000016320000}"/>
    <cellStyle name="Eingabe 2 7 2 3 4 2" xfId="9935" xr:uid="{00000000-0005-0000-0000-000017320000}"/>
    <cellStyle name="Eingabe 2 7 2 3 4 3" xfId="16465" xr:uid="{00000000-0005-0000-0000-000018320000}"/>
    <cellStyle name="Eingabe 2 7 2 3 4 4" xfId="22950" xr:uid="{00000000-0005-0000-0000-000019320000}"/>
    <cellStyle name="Eingabe 2 7 2 3 5" xfId="3623" xr:uid="{00000000-0005-0000-0000-00001A320000}"/>
    <cellStyle name="Eingabe 2 7 2 3 5 2" xfId="10622" xr:uid="{00000000-0005-0000-0000-00001B320000}"/>
    <cellStyle name="Eingabe 2 7 2 3 5 3" xfId="17152" xr:uid="{00000000-0005-0000-0000-00001C320000}"/>
    <cellStyle name="Eingabe 2 7 2 3 5 4" xfId="23637" xr:uid="{00000000-0005-0000-0000-00001D320000}"/>
    <cellStyle name="Eingabe 2 7 2 3 6" xfId="4313" xr:uid="{00000000-0005-0000-0000-00001E320000}"/>
    <cellStyle name="Eingabe 2 7 2 3 6 2" xfId="11307" xr:uid="{00000000-0005-0000-0000-00001F320000}"/>
    <cellStyle name="Eingabe 2 7 2 3 6 3" xfId="17837" xr:uid="{00000000-0005-0000-0000-000020320000}"/>
    <cellStyle name="Eingabe 2 7 2 3 6 4" xfId="24322" xr:uid="{00000000-0005-0000-0000-000021320000}"/>
    <cellStyle name="Eingabe 2 7 2 3 7" xfId="4966" xr:uid="{00000000-0005-0000-0000-000022320000}"/>
    <cellStyle name="Eingabe 2 7 2 3 7 2" xfId="11890" xr:uid="{00000000-0005-0000-0000-000023320000}"/>
    <cellStyle name="Eingabe 2 7 2 3 7 3" xfId="18420" xr:uid="{00000000-0005-0000-0000-000024320000}"/>
    <cellStyle name="Eingabe 2 7 2 3 7 4" xfId="24905" xr:uid="{00000000-0005-0000-0000-000025320000}"/>
    <cellStyle name="Eingabe 2 7 2 3 8" xfId="5424" xr:uid="{00000000-0005-0000-0000-000026320000}"/>
    <cellStyle name="Eingabe 2 7 2 3 8 2" xfId="12348" xr:uid="{00000000-0005-0000-0000-000027320000}"/>
    <cellStyle name="Eingabe 2 7 2 3 8 3" xfId="18878" xr:uid="{00000000-0005-0000-0000-000028320000}"/>
    <cellStyle name="Eingabe 2 7 2 3 8 4" xfId="25363" xr:uid="{00000000-0005-0000-0000-000029320000}"/>
    <cellStyle name="Eingabe 2 7 2 3 9" xfId="6106" xr:uid="{00000000-0005-0000-0000-00002A320000}"/>
    <cellStyle name="Eingabe 2 7 2 3 9 2" xfId="13002" xr:uid="{00000000-0005-0000-0000-00002B320000}"/>
    <cellStyle name="Eingabe 2 7 2 3 9 3" xfId="19532" xr:uid="{00000000-0005-0000-0000-00002C320000}"/>
    <cellStyle name="Eingabe 2 7 2 3 9 4" xfId="26017" xr:uid="{00000000-0005-0000-0000-00002D320000}"/>
    <cellStyle name="Eingabe 2 7 2 4" xfId="1318" xr:uid="{00000000-0005-0000-0000-00002E320000}"/>
    <cellStyle name="Eingabe 2 7 2 4 2" xfId="8323" xr:uid="{00000000-0005-0000-0000-00002F320000}"/>
    <cellStyle name="Eingabe 2 7 2 4 3" xfId="14853" xr:uid="{00000000-0005-0000-0000-000030320000}"/>
    <cellStyle name="Eingabe 2 7 2 4 4" xfId="21338" xr:uid="{00000000-0005-0000-0000-000031320000}"/>
    <cellStyle name="Eingabe 2 7 2 5" xfId="2008" xr:uid="{00000000-0005-0000-0000-000032320000}"/>
    <cellStyle name="Eingabe 2 7 2 5 2" xfId="9013" xr:uid="{00000000-0005-0000-0000-000033320000}"/>
    <cellStyle name="Eingabe 2 7 2 5 3" xfId="15543" xr:uid="{00000000-0005-0000-0000-000034320000}"/>
    <cellStyle name="Eingabe 2 7 2 5 4" xfId="22028" xr:uid="{00000000-0005-0000-0000-000035320000}"/>
    <cellStyle name="Eingabe 2 7 2 6" xfId="2698" xr:uid="{00000000-0005-0000-0000-000036320000}"/>
    <cellStyle name="Eingabe 2 7 2 6 2" xfId="9700" xr:uid="{00000000-0005-0000-0000-000037320000}"/>
    <cellStyle name="Eingabe 2 7 2 6 3" xfId="16230" xr:uid="{00000000-0005-0000-0000-000038320000}"/>
    <cellStyle name="Eingabe 2 7 2 6 4" xfId="22715" xr:uid="{00000000-0005-0000-0000-000039320000}"/>
    <cellStyle name="Eingabe 2 7 2 7" xfId="3388" xr:uid="{00000000-0005-0000-0000-00003A320000}"/>
    <cellStyle name="Eingabe 2 7 2 7 2" xfId="10387" xr:uid="{00000000-0005-0000-0000-00003B320000}"/>
    <cellStyle name="Eingabe 2 7 2 7 3" xfId="16917" xr:uid="{00000000-0005-0000-0000-00003C320000}"/>
    <cellStyle name="Eingabe 2 7 2 7 4" xfId="23402" xr:uid="{00000000-0005-0000-0000-00003D320000}"/>
    <cellStyle name="Eingabe 2 7 2 8" xfId="4078" xr:uid="{00000000-0005-0000-0000-00003E320000}"/>
    <cellStyle name="Eingabe 2 7 2 8 2" xfId="11072" xr:uid="{00000000-0005-0000-0000-00003F320000}"/>
    <cellStyle name="Eingabe 2 7 2 8 3" xfId="17602" xr:uid="{00000000-0005-0000-0000-000040320000}"/>
    <cellStyle name="Eingabe 2 7 2 8 4" xfId="24087" xr:uid="{00000000-0005-0000-0000-000041320000}"/>
    <cellStyle name="Eingabe 2 7 2 9" xfId="4657" xr:uid="{00000000-0005-0000-0000-000042320000}"/>
    <cellStyle name="Eingabe 2 7 2 9 2" xfId="11650" xr:uid="{00000000-0005-0000-0000-000043320000}"/>
    <cellStyle name="Eingabe 2 7 2 9 3" xfId="18180" xr:uid="{00000000-0005-0000-0000-000044320000}"/>
    <cellStyle name="Eingabe 2 7 2 9 4" xfId="24665" xr:uid="{00000000-0005-0000-0000-000045320000}"/>
    <cellStyle name="Eingabe 2 7 3" xfId="554" xr:uid="{00000000-0005-0000-0000-000046320000}"/>
    <cellStyle name="Eingabe 2 7 3 10" xfId="5985" xr:uid="{00000000-0005-0000-0000-000047320000}"/>
    <cellStyle name="Eingabe 2 7 3 10 2" xfId="12881" xr:uid="{00000000-0005-0000-0000-000048320000}"/>
    <cellStyle name="Eingabe 2 7 3 10 3" xfId="19411" xr:uid="{00000000-0005-0000-0000-000049320000}"/>
    <cellStyle name="Eingabe 2 7 3 10 4" xfId="25896" xr:uid="{00000000-0005-0000-0000-00004A320000}"/>
    <cellStyle name="Eingabe 2 7 3 11" xfId="6392" xr:uid="{00000000-0005-0000-0000-00004B320000}"/>
    <cellStyle name="Eingabe 2 7 3 11 2" xfId="13286" xr:uid="{00000000-0005-0000-0000-00004C320000}"/>
    <cellStyle name="Eingabe 2 7 3 11 3" xfId="19816" xr:uid="{00000000-0005-0000-0000-00004D320000}"/>
    <cellStyle name="Eingabe 2 7 3 11 4" xfId="26301" xr:uid="{00000000-0005-0000-0000-00004E320000}"/>
    <cellStyle name="Eingabe 2 7 3 12" xfId="7566" xr:uid="{00000000-0005-0000-0000-00004F320000}"/>
    <cellStyle name="Eingabe 2 7 3 12 2" xfId="14096" xr:uid="{00000000-0005-0000-0000-000050320000}"/>
    <cellStyle name="Eingabe 2 7 3 12 3" xfId="20581" xr:uid="{00000000-0005-0000-0000-000051320000}"/>
    <cellStyle name="Eingabe 2 7 3 13" xfId="6505" xr:uid="{00000000-0005-0000-0000-000052320000}"/>
    <cellStyle name="Eingabe 2 7 3 14" xfId="7141" xr:uid="{00000000-0005-0000-0000-000053320000}"/>
    <cellStyle name="Eingabe 2 7 3 2" xfId="940" xr:uid="{00000000-0005-0000-0000-000054320000}"/>
    <cellStyle name="Eingabe 2 7 3 2 10" xfId="7952" xr:uid="{00000000-0005-0000-0000-000055320000}"/>
    <cellStyle name="Eingabe 2 7 3 2 10 2" xfId="14482" xr:uid="{00000000-0005-0000-0000-000056320000}"/>
    <cellStyle name="Eingabe 2 7 3 2 10 3" xfId="20967" xr:uid="{00000000-0005-0000-0000-000057320000}"/>
    <cellStyle name="Eingabe 2 7 3 2 11" xfId="13810" xr:uid="{00000000-0005-0000-0000-000058320000}"/>
    <cellStyle name="Eingabe 2 7 3 2 2" xfId="1818" xr:uid="{00000000-0005-0000-0000-000059320000}"/>
    <cellStyle name="Eingabe 2 7 3 2 2 2" xfId="8823" xr:uid="{00000000-0005-0000-0000-00005A320000}"/>
    <cellStyle name="Eingabe 2 7 3 2 2 3" xfId="15353" xr:uid="{00000000-0005-0000-0000-00005B320000}"/>
    <cellStyle name="Eingabe 2 7 3 2 2 4" xfId="21838" xr:uid="{00000000-0005-0000-0000-00005C320000}"/>
    <cellStyle name="Eingabe 2 7 3 2 3" xfId="2508" xr:uid="{00000000-0005-0000-0000-00005D320000}"/>
    <cellStyle name="Eingabe 2 7 3 2 3 2" xfId="9513" xr:uid="{00000000-0005-0000-0000-00005E320000}"/>
    <cellStyle name="Eingabe 2 7 3 2 3 3" xfId="16043" xr:uid="{00000000-0005-0000-0000-00005F320000}"/>
    <cellStyle name="Eingabe 2 7 3 2 3 4" xfId="22528" xr:uid="{00000000-0005-0000-0000-000060320000}"/>
    <cellStyle name="Eingabe 2 7 3 2 4" xfId="3198" xr:uid="{00000000-0005-0000-0000-000061320000}"/>
    <cellStyle name="Eingabe 2 7 3 2 4 2" xfId="10200" xr:uid="{00000000-0005-0000-0000-000062320000}"/>
    <cellStyle name="Eingabe 2 7 3 2 4 3" xfId="16730" xr:uid="{00000000-0005-0000-0000-000063320000}"/>
    <cellStyle name="Eingabe 2 7 3 2 4 4" xfId="23215" xr:uid="{00000000-0005-0000-0000-000064320000}"/>
    <cellStyle name="Eingabe 2 7 3 2 5" xfId="3888" xr:uid="{00000000-0005-0000-0000-000065320000}"/>
    <cellStyle name="Eingabe 2 7 3 2 5 2" xfId="10887" xr:uid="{00000000-0005-0000-0000-000066320000}"/>
    <cellStyle name="Eingabe 2 7 3 2 5 3" xfId="17417" xr:uid="{00000000-0005-0000-0000-000067320000}"/>
    <cellStyle name="Eingabe 2 7 3 2 5 4" xfId="23902" xr:uid="{00000000-0005-0000-0000-000068320000}"/>
    <cellStyle name="Eingabe 2 7 3 2 6" xfId="4578" xr:uid="{00000000-0005-0000-0000-000069320000}"/>
    <cellStyle name="Eingabe 2 7 3 2 6 2" xfId="11572" xr:uid="{00000000-0005-0000-0000-00006A320000}"/>
    <cellStyle name="Eingabe 2 7 3 2 6 3" xfId="18102" xr:uid="{00000000-0005-0000-0000-00006B320000}"/>
    <cellStyle name="Eingabe 2 7 3 2 6 4" xfId="24587" xr:uid="{00000000-0005-0000-0000-00006C320000}"/>
    <cellStyle name="Eingabe 2 7 3 2 7" xfId="5231" xr:uid="{00000000-0005-0000-0000-00006D320000}"/>
    <cellStyle name="Eingabe 2 7 3 2 7 2" xfId="12155" xr:uid="{00000000-0005-0000-0000-00006E320000}"/>
    <cellStyle name="Eingabe 2 7 3 2 7 3" xfId="18685" xr:uid="{00000000-0005-0000-0000-00006F320000}"/>
    <cellStyle name="Eingabe 2 7 3 2 7 4" xfId="25170" xr:uid="{00000000-0005-0000-0000-000070320000}"/>
    <cellStyle name="Eingabe 2 7 3 2 8" xfId="5689" xr:uid="{00000000-0005-0000-0000-000071320000}"/>
    <cellStyle name="Eingabe 2 7 3 2 8 2" xfId="12613" xr:uid="{00000000-0005-0000-0000-000072320000}"/>
    <cellStyle name="Eingabe 2 7 3 2 8 3" xfId="19143" xr:uid="{00000000-0005-0000-0000-000073320000}"/>
    <cellStyle name="Eingabe 2 7 3 2 8 4" xfId="25628" xr:uid="{00000000-0005-0000-0000-000074320000}"/>
    <cellStyle name="Eingabe 2 7 3 2 9" xfId="6371" xr:uid="{00000000-0005-0000-0000-000075320000}"/>
    <cellStyle name="Eingabe 2 7 3 2 9 2" xfId="13267" xr:uid="{00000000-0005-0000-0000-000076320000}"/>
    <cellStyle name="Eingabe 2 7 3 2 9 3" xfId="19797" xr:uid="{00000000-0005-0000-0000-000077320000}"/>
    <cellStyle name="Eingabe 2 7 3 2 9 4" xfId="26282" xr:uid="{00000000-0005-0000-0000-000078320000}"/>
    <cellStyle name="Eingabe 2 7 3 3" xfId="784" xr:uid="{00000000-0005-0000-0000-000079320000}"/>
    <cellStyle name="Eingabe 2 7 3 3 10" xfId="7796" xr:uid="{00000000-0005-0000-0000-00007A320000}"/>
    <cellStyle name="Eingabe 2 7 3 3 10 2" xfId="14326" xr:uid="{00000000-0005-0000-0000-00007B320000}"/>
    <cellStyle name="Eingabe 2 7 3 3 10 3" xfId="20811" xr:uid="{00000000-0005-0000-0000-00007C320000}"/>
    <cellStyle name="Eingabe 2 7 3 3 11" xfId="13654" xr:uid="{00000000-0005-0000-0000-00007D320000}"/>
    <cellStyle name="Eingabe 2 7 3 3 2" xfId="1662" xr:uid="{00000000-0005-0000-0000-00007E320000}"/>
    <cellStyle name="Eingabe 2 7 3 3 2 2" xfId="8667" xr:uid="{00000000-0005-0000-0000-00007F320000}"/>
    <cellStyle name="Eingabe 2 7 3 3 2 3" xfId="15197" xr:uid="{00000000-0005-0000-0000-000080320000}"/>
    <cellStyle name="Eingabe 2 7 3 3 2 4" xfId="21682" xr:uid="{00000000-0005-0000-0000-000081320000}"/>
    <cellStyle name="Eingabe 2 7 3 3 3" xfId="2352" xr:uid="{00000000-0005-0000-0000-000082320000}"/>
    <cellStyle name="Eingabe 2 7 3 3 3 2" xfId="9357" xr:uid="{00000000-0005-0000-0000-000083320000}"/>
    <cellStyle name="Eingabe 2 7 3 3 3 3" xfId="15887" xr:uid="{00000000-0005-0000-0000-000084320000}"/>
    <cellStyle name="Eingabe 2 7 3 3 3 4" xfId="22372" xr:uid="{00000000-0005-0000-0000-000085320000}"/>
    <cellStyle name="Eingabe 2 7 3 3 4" xfId="3042" xr:uid="{00000000-0005-0000-0000-000086320000}"/>
    <cellStyle name="Eingabe 2 7 3 3 4 2" xfId="10044" xr:uid="{00000000-0005-0000-0000-000087320000}"/>
    <cellStyle name="Eingabe 2 7 3 3 4 3" xfId="16574" xr:uid="{00000000-0005-0000-0000-000088320000}"/>
    <cellStyle name="Eingabe 2 7 3 3 4 4" xfId="23059" xr:uid="{00000000-0005-0000-0000-000089320000}"/>
    <cellStyle name="Eingabe 2 7 3 3 5" xfId="3732" xr:uid="{00000000-0005-0000-0000-00008A320000}"/>
    <cellStyle name="Eingabe 2 7 3 3 5 2" xfId="10731" xr:uid="{00000000-0005-0000-0000-00008B320000}"/>
    <cellStyle name="Eingabe 2 7 3 3 5 3" xfId="17261" xr:uid="{00000000-0005-0000-0000-00008C320000}"/>
    <cellStyle name="Eingabe 2 7 3 3 5 4" xfId="23746" xr:uid="{00000000-0005-0000-0000-00008D320000}"/>
    <cellStyle name="Eingabe 2 7 3 3 6" xfId="4422" xr:uid="{00000000-0005-0000-0000-00008E320000}"/>
    <cellStyle name="Eingabe 2 7 3 3 6 2" xfId="11416" xr:uid="{00000000-0005-0000-0000-00008F320000}"/>
    <cellStyle name="Eingabe 2 7 3 3 6 3" xfId="17946" xr:uid="{00000000-0005-0000-0000-000090320000}"/>
    <cellStyle name="Eingabe 2 7 3 3 6 4" xfId="24431" xr:uid="{00000000-0005-0000-0000-000091320000}"/>
    <cellStyle name="Eingabe 2 7 3 3 7" xfId="5075" xr:uid="{00000000-0005-0000-0000-000092320000}"/>
    <cellStyle name="Eingabe 2 7 3 3 7 2" xfId="11999" xr:uid="{00000000-0005-0000-0000-000093320000}"/>
    <cellStyle name="Eingabe 2 7 3 3 7 3" xfId="18529" xr:uid="{00000000-0005-0000-0000-000094320000}"/>
    <cellStyle name="Eingabe 2 7 3 3 7 4" xfId="25014" xr:uid="{00000000-0005-0000-0000-000095320000}"/>
    <cellStyle name="Eingabe 2 7 3 3 8" xfId="5533" xr:uid="{00000000-0005-0000-0000-000096320000}"/>
    <cellStyle name="Eingabe 2 7 3 3 8 2" xfId="12457" xr:uid="{00000000-0005-0000-0000-000097320000}"/>
    <cellStyle name="Eingabe 2 7 3 3 8 3" xfId="18987" xr:uid="{00000000-0005-0000-0000-000098320000}"/>
    <cellStyle name="Eingabe 2 7 3 3 8 4" xfId="25472" xr:uid="{00000000-0005-0000-0000-000099320000}"/>
    <cellStyle name="Eingabe 2 7 3 3 9" xfId="6215" xr:uid="{00000000-0005-0000-0000-00009A320000}"/>
    <cellStyle name="Eingabe 2 7 3 3 9 2" xfId="13111" xr:uid="{00000000-0005-0000-0000-00009B320000}"/>
    <cellStyle name="Eingabe 2 7 3 3 9 3" xfId="19641" xr:uid="{00000000-0005-0000-0000-00009C320000}"/>
    <cellStyle name="Eingabe 2 7 3 3 9 4" xfId="26126" xr:uid="{00000000-0005-0000-0000-00009D320000}"/>
    <cellStyle name="Eingabe 2 7 3 4" xfId="1432" xr:uid="{00000000-0005-0000-0000-00009E320000}"/>
    <cellStyle name="Eingabe 2 7 3 4 2" xfId="8437" xr:uid="{00000000-0005-0000-0000-00009F320000}"/>
    <cellStyle name="Eingabe 2 7 3 4 3" xfId="14967" xr:uid="{00000000-0005-0000-0000-0000A0320000}"/>
    <cellStyle name="Eingabe 2 7 3 4 4" xfId="21452" xr:uid="{00000000-0005-0000-0000-0000A1320000}"/>
    <cellStyle name="Eingabe 2 7 3 5" xfId="2122" xr:uid="{00000000-0005-0000-0000-0000A2320000}"/>
    <cellStyle name="Eingabe 2 7 3 5 2" xfId="9127" xr:uid="{00000000-0005-0000-0000-0000A3320000}"/>
    <cellStyle name="Eingabe 2 7 3 5 3" xfId="15657" xr:uid="{00000000-0005-0000-0000-0000A4320000}"/>
    <cellStyle name="Eingabe 2 7 3 5 4" xfId="22142" xr:uid="{00000000-0005-0000-0000-0000A5320000}"/>
    <cellStyle name="Eingabe 2 7 3 6" xfId="2812" xr:uid="{00000000-0005-0000-0000-0000A6320000}"/>
    <cellStyle name="Eingabe 2 7 3 6 2" xfId="9814" xr:uid="{00000000-0005-0000-0000-0000A7320000}"/>
    <cellStyle name="Eingabe 2 7 3 6 3" xfId="16344" xr:uid="{00000000-0005-0000-0000-0000A8320000}"/>
    <cellStyle name="Eingabe 2 7 3 6 4" xfId="22829" xr:uid="{00000000-0005-0000-0000-0000A9320000}"/>
    <cellStyle name="Eingabe 2 7 3 7" xfId="3502" xr:uid="{00000000-0005-0000-0000-0000AA320000}"/>
    <cellStyle name="Eingabe 2 7 3 7 2" xfId="10501" xr:uid="{00000000-0005-0000-0000-0000AB320000}"/>
    <cellStyle name="Eingabe 2 7 3 7 3" xfId="17031" xr:uid="{00000000-0005-0000-0000-0000AC320000}"/>
    <cellStyle name="Eingabe 2 7 3 7 4" xfId="23516" xr:uid="{00000000-0005-0000-0000-0000AD320000}"/>
    <cellStyle name="Eingabe 2 7 3 8" xfId="4192" xr:uid="{00000000-0005-0000-0000-0000AE320000}"/>
    <cellStyle name="Eingabe 2 7 3 8 2" xfId="11186" xr:uid="{00000000-0005-0000-0000-0000AF320000}"/>
    <cellStyle name="Eingabe 2 7 3 8 3" xfId="17716" xr:uid="{00000000-0005-0000-0000-0000B0320000}"/>
    <cellStyle name="Eingabe 2 7 3 8 4" xfId="24201" xr:uid="{00000000-0005-0000-0000-0000B1320000}"/>
    <cellStyle name="Eingabe 2 7 3 9" xfId="5303" xr:uid="{00000000-0005-0000-0000-0000B2320000}"/>
    <cellStyle name="Eingabe 2 7 3 9 2" xfId="12227" xr:uid="{00000000-0005-0000-0000-0000B3320000}"/>
    <cellStyle name="Eingabe 2 7 3 9 3" xfId="18757" xr:uid="{00000000-0005-0000-0000-0000B4320000}"/>
    <cellStyle name="Eingabe 2 7 3 9 4" xfId="25242" xr:uid="{00000000-0005-0000-0000-0000B5320000}"/>
    <cellStyle name="Eingabe 2 7 4" xfId="1177" xr:uid="{00000000-0005-0000-0000-0000B6320000}"/>
    <cellStyle name="Eingabe 2 7 4 2" xfId="8184" xr:uid="{00000000-0005-0000-0000-0000B7320000}"/>
    <cellStyle name="Eingabe 2 7 4 3" xfId="14714" xr:uid="{00000000-0005-0000-0000-0000B8320000}"/>
    <cellStyle name="Eingabe 2 7 4 4" xfId="21199" xr:uid="{00000000-0005-0000-0000-0000B9320000}"/>
    <cellStyle name="Eingabe 2 7 5" xfId="1867" xr:uid="{00000000-0005-0000-0000-0000BA320000}"/>
    <cellStyle name="Eingabe 2 7 5 2" xfId="8872" xr:uid="{00000000-0005-0000-0000-0000BB320000}"/>
    <cellStyle name="Eingabe 2 7 5 3" xfId="15402" xr:uid="{00000000-0005-0000-0000-0000BC320000}"/>
    <cellStyle name="Eingabe 2 7 5 4" xfId="21887" xr:uid="{00000000-0005-0000-0000-0000BD320000}"/>
    <cellStyle name="Eingabe 2 7 6" xfId="2555" xr:uid="{00000000-0005-0000-0000-0000BE320000}"/>
    <cellStyle name="Eingabe 2 7 6 2" xfId="9560" xr:uid="{00000000-0005-0000-0000-0000BF320000}"/>
    <cellStyle name="Eingabe 2 7 6 3" xfId="16090" xr:uid="{00000000-0005-0000-0000-0000C0320000}"/>
    <cellStyle name="Eingabe 2 7 6 4" xfId="22575" xr:uid="{00000000-0005-0000-0000-0000C1320000}"/>
    <cellStyle name="Eingabe 2 7 7" xfId="3245" xr:uid="{00000000-0005-0000-0000-0000C2320000}"/>
    <cellStyle name="Eingabe 2 7 7 2" xfId="10247" xr:uid="{00000000-0005-0000-0000-0000C3320000}"/>
    <cellStyle name="Eingabe 2 7 7 3" xfId="16777" xr:uid="{00000000-0005-0000-0000-0000C4320000}"/>
    <cellStyle name="Eingabe 2 7 7 4" xfId="23262" xr:uid="{00000000-0005-0000-0000-0000C5320000}"/>
    <cellStyle name="Eingabe 2 7 8" xfId="3937" xr:uid="{00000000-0005-0000-0000-0000C6320000}"/>
    <cellStyle name="Eingabe 2 7 8 2" xfId="10936" xr:uid="{00000000-0005-0000-0000-0000C7320000}"/>
    <cellStyle name="Eingabe 2 7 8 3" xfId="17466" xr:uid="{00000000-0005-0000-0000-0000C8320000}"/>
    <cellStyle name="Eingabe 2 7 8 4" xfId="23951" xr:uid="{00000000-0005-0000-0000-0000C9320000}"/>
    <cellStyle name="Eingabe 2 7 9" xfId="4625" xr:uid="{00000000-0005-0000-0000-0000CA320000}"/>
    <cellStyle name="Eingabe 2 7 9 2" xfId="11619" xr:uid="{00000000-0005-0000-0000-0000CB320000}"/>
    <cellStyle name="Eingabe 2 7 9 3" xfId="18149" xr:uid="{00000000-0005-0000-0000-0000CC320000}"/>
    <cellStyle name="Eingabe 2 7 9 4" xfId="24634" xr:uid="{00000000-0005-0000-0000-0000CD320000}"/>
    <cellStyle name="Eingabe 2 8" xfId="258" xr:uid="{00000000-0005-0000-0000-0000CE320000}"/>
    <cellStyle name="Eingabe 2 8 10" xfId="4747" xr:uid="{00000000-0005-0000-0000-0000CF320000}"/>
    <cellStyle name="Eingabe 2 8 10 2" xfId="11711" xr:uid="{00000000-0005-0000-0000-0000D0320000}"/>
    <cellStyle name="Eingabe 2 8 10 3" xfId="18241" xr:uid="{00000000-0005-0000-0000-0000D1320000}"/>
    <cellStyle name="Eingabe 2 8 10 4" xfId="24726" xr:uid="{00000000-0005-0000-0000-0000D2320000}"/>
    <cellStyle name="Eingabe 2 8 11" xfId="4010" xr:uid="{00000000-0005-0000-0000-0000D3320000}"/>
    <cellStyle name="Eingabe 2 8 11 2" xfId="11005" xr:uid="{00000000-0005-0000-0000-0000D4320000}"/>
    <cellStyle name="Eingabe 2 8 11 3" xfId="17535" xr:uid="{00000000-0005-0000-0000-0000D5320000}"/>
    <cellStyle name="Eingabe 2 8 11 4" xfId="24020" xr:uid="{00000000-0005-0000-0000-0000D6320000}"/>
    <cellStyle name="Eingabe 2 8 12" xfId="7310" xr:uid="{00000000-0005-0000-0000-0000D7320000}"/>
    <cellStyle name="Eingabe 2 8 12 2" xfId="13840" xr:uid="{00000000-0005-0000-0000-0000D8320000}"/>
    <cellStyle name="Eingabe 2 8 12 3" xfId="20327" xr:uid="{00000000-0005-0000-0000-0000D9320000}"/>
    <cellStyle name="Eingabe 2 8 13" xfId="6770" xr:uid="{00000000-0005-0000-0000-0000DA320000}"/>
    <cellStyle name="Eingabe 2 8 2" xfId="439" xr:uid="{00000000-0005-0000-0000-0000DB320000}"/>
    <cellStyle name="Eingabe 2 8 2 10" xfId="5870" xr:uid="{00000000-0005-0000-0000-0000DC320000}"/>
    <cellStyle name="Eingabe 2 8 2 10 2" xfId="12766" xr:uid="{00000000-0005-0000-0000-0000DD320000}"/>
    <cellStyle name="Eingabe 2 8 2 10 3" xfId="19296" xr:uid="{00000000-0005-0000-0000-0000DE320000}"/>
    <cellStyle name="Eingabe 2 8 2 10 4" xfId="25781" xr:uid="{00000000-0005-0000-0000-0000DF320000}"/>
    <cellStyle name="Eingabe 2 8 2 11" xfId="6669" xr:uid="{00000000-0005-0000-0000-0000E0320000}"/>
    <cellStyle name="Eingabe 2 8 2 11 2" xfId="13403" xr:uid="{00000000-0005-0000-0000-0000E1320000}"/>
    <cellStyle name="Eingabe 2 8 2 11 3" xfId="19933" xr:uid="{00000000-0005-0000-0000-0000E2320000}"/>
    <cellStyle name="Eingabe 2 8 2 11 4" xfId="26418" xr:uid="{00000000-0005-0000-0000-0000E3320000}"/>
    <cellStyle name="Eingabe 2 8 2 12" xfId="7451" xr:uid="{00000000-0005-0000-0000-0000E4320000}"/>
    <cellStyle name="Eingabe 2 8 2 12 2" xfId="13981" xr:uid="{00000000-0005-0000-0000-0000E5320000}"/>
    <cellStyle name="Eingabe 2 8 2 12 3" xfId="20466" xr:uid="{00000000-0005-0000-0000-0000E6320000}"/>
    <cellStyle name="Eingabe 2 8 2 13" xfId="6443" xr:uid="{00000000-0005-0000-0000-0000E7320000}"/>
    <cellStyle name="Eingabe 2 8 2 14" xfId="7282" xr:uid="{00000000-0005-0000-0000-0000E8320000}"/>
    <cellStyle name="Eingabe 2 8 2 2" xfId="875" xr:uid="{00000000-0005-0000-0000-0000E9320000}"/>
    <cellStyle name="Eingabe 2 8 2 2 10" xfId="7887" xr:uid="{00000000-0005-0000-0000-0000EA320000}"/>
    <cellStyle name="Eingabe 2 8 2 2 10 2" xfId="14417" xr:uid="{00000000-0005-0000-0000-0000EB320000}"/>
    <cellStyle name="Eingabe 2 8 2 2 10 3" xfId="20902" xr:uid="{00000000-0005-0000-0000-0000EC320000}"/>
    <cellStyle name="Eingabe 2 8 2 2 11" xfId="13745" xr:uid="{00000000-0005-0000-0000-0000ED320000}"/>
    <cellStyle name="Eingabe 2 8 2 2 2" xfId="1753" xr:uid="{00000000-0005-0000-0000-0000EE320000}"/>
    <cellStyle name="Eingabe 2 8 2 2 2 2" xfId="8758" xr:uid="{00000000-0005-0000-0000-0000EF320000}"/>
    <cellStyle name="Eingabe 2 8 2 2 2 3" xfId="15288" xr:uid="{00000000-0005-0000-0000-0000F0320000}"/>
    <cellStyle name="Eingabe 2 8 2 2 2 4" xfId="21773" xr:uid="{00000000-0005-0000-0000-0000F1320000}"/>
    <cellStyle name="Eingabe 2 8 2 2 3" xfId="2443" xr:uid="{00000000-0005-0000-0000-0000F2320000}"/>
    <cellStyle name="Eingabe 2 8 2 2 3 2" xfId="9448" xr:uid="{00000000-0005-0000-0000-0000F3320000}"/>
    <cellStyle name="Eingabe 2 8 2 2 3 3" xfId="15978" xr:uid="{00000000-0005-0000-0000-0000F4320000}"/>
    <cellStyle name="Eingabe 2 8 2 2 3 4" xfId="22463" xr:uid="{00000000-0005-0000-0000-0000F5320000}"/>
    <cellStyle name="Eingabe 2 8 2 2 4" xfId="3133" xr:uid="{00000000-0005-0000-0000-0000F6320000}"/>
    <cellStyle name="Eingabe 2 8 2 2 4 2" xfId="10135" xr:uid="{00000000-0005-0000-0000-0000F7320000}"/>
    <cellStyle name="Eingabe 2 8 2 2 4 3" xfId="16665" xr:uid="{00000000-0005-0000-0000-0000F8320000}"/>
    <cellStyle name="Eingabe 2 8 2 2 4 4" xfId="23150" xr:uid="{00000000-0005-0000-0000-0000F9320000}"/>
    <cellStyle name="Eingabe 2 8 2 2 5" xfId="3823" xr:uid="{00000000-0005-0000-0000-0000FA320000}"/>
    <cellStyle name="Eingabe 2 8 2 2 5 2" xfId="10822" xr:uid="{00000000-0005-0000-0000-0000FB320000}"/>
    <cellStyle name="Eingabe 2 8 2 2 5 3" xfId="17352" xr:uid="{00000000-0005-0000-0000-0000FC320000}"/>
    <cellStyle name="Eingabe 2 8 2 2 5 4" xfId="23837" xr:uid="{00000000-0005-0000-0000-0000FD320000}"/>
    <cellStyle name="Eingabe 2 8 2 2 6" xfId="4513" xr:uid="{00000000-0005-0000-0000-0000FE320000}"/>
    <cellStyle name="Eingabe 2 8 2 2 6 2" xfId="11507" xr:uid="{00000000-0005-0000-0000-0000FF320000}"/>
    <cellStyle name="Eingabe 2 8 2 2 6 3" xfId="18037" xr:uid="{00000000-0005-0000-0000-000000330000}"/>
    <cellStyle name="Eingabe 2 8 2 2 6 4" xfId="24522" xr:uid="{00000000-0005-0000-0000-000001330000}"/>
    <cellStyle name="Eingabe 2 8 2 2 7" xfId="5166" xr:uid="{00000000-0005-0000-0000-000002330000}"/>
    <cellStyle name="Eingabe 2 8 2 2 7 2" xfId="12090" xr:uid="{00000000-0005-0000-0000-000003330000}"/>
    <cellStyle name="Eingabe 2 8 2 2 7 3" xfId="18620" xr:uid="{00000000-0005-0000-0000-000004330000}"/>
    <cellStyle name="Eingabe 2 8 2 2 7 4" xfId="25105" xr:uid="{00000000-0005-0000-0000-000005330000}"/>
    <cellStyle name="Eingabe 2 8 2 2 8" xfId="5624" xr:uid="{00000000-0005-0000-0000-000006330000}"/>
    <cellStyle name="Eingabe 2 8 2 2 8 2" xfId="12548" xr:uid="{00000000-0005-0000-0000-000007330000}"/>
    <cellStyle name="Eingabe 2 8 2 2 8 3" xfId="19078" xr:uid="{00000000-0005-0000-0000-000008330000}"/>
    <cellStyle name="Eingabe 2 8 2 2 8 4" xfId="25563" xr:uid="{00000000-0005-0000-0000-000009330000}"/>
    <cellStyle name="Eingabe 2 8 2 2 9" xfId="6306" xr:uid="{00000000-0005-0000-0000-00000A330000}"/>
    <cellStyle name="Eingabe 2 8 2 2 9 2" xfId="13202" xr:uid="{00000000-0005-0000-0000-00000B330000}"/>
    <cellStyle name="Eingabe 2 8 2 2 9 3" xfId="19732" xr:uid="{00000000-0005-0000-0000-00000C330000}"/>
    <cellStyle name="Eingabe 2 8 2 2 9 4" xfId="26217" xr:uid="{00000000-0005-0000-0000-00000D330000}"/>
    <cellStyle name="Eingabe 2 8 2 3" xfId="674" xr:uid="{00000000-0005-0000-0000-00000E330000}"/>
    <cellStyle name="Eingabe 2 8 2 3 10" xfId="7686" xr:uid="{00000000-0005-0000-0000-00000F330000}"/>
    <cellStyle name="Eingabe 2 8 2 3 10 2" xfId="14216" xr:uid="{00000000-0005-0000-0000-000010330000}"/>
    <cellStyle name="Eingabe 2 8 2 3 10 3" xfId="20701" xr:uid="{00000000-0005-0000-0000-000011330000}"/>
    <cellStyle name="Eingabe 2 8 2 3 11" xfId="5780" xr:uid="{00000000-0005-0000-0000-000012330000}"/>
    <cellStyle name="Eingabe 2 8 2 3 2" xfId="1552" xr:uid="{00000000-0005-0000-0000-000013330000}"/>
    <cellStyle name="Eingabe 2 8 2 3 2 2" xfId="8557" xr:uid="{00000000-0005-0000-0000-000014330000}"/>
    <cellStyle name="Eingabe 2 8 2 3 2 3" xfId="15087" xr:uid="{00000000-0005-0000-0000-000015330000}"/>
    <cellStyle name="Eingabe 2 8 2 3 2 4" xfId="21572" xr:uid="{00000000-0005-0000-0000-000016330000}"/>
    <cellStyle name="Eingabe 2 8 2 3 3" xfId="2242" xr:uid="{00000000-0005-0000-0000-000017330000}"/>
    <cellStyle name="Eingabe 2 8 2 3 3 2" xfId="9247" xr:uid="{00000000-0005-0000-0000-000018330000}"/>
    <cellStyle name="Eingabe 2 8 2 3 3 3" xfId="15777" xr:uid="{00000000-0005-0000-0000-000019330000}"/>
    <cellStyle name="Eingabe 2 8 2 3 3 4" xfId="22262" xr:uid="{00000000-0005-0000-0000-00001A330000}"/>
    <cellStyle name="Eingabe 2 8 2 3 4" xfId="2932" xr:uid="{00000000-0005-0000-0000-00001B330000}"/>
    <cellStyle name="Eingabe 2 8 2 3 4 2" xfId="9934" xr:uid="{00000000-0005-0000-0000-00001C330000}"/>
    <cellStyle name="Eingabe 2 8 2 3 4 3" xfId="16464" xr:uid="{00000000-0005-0000-0000-00001D330000}"/>
    <cellStyle name="Eingabe 2 8 2 3 4 4" xfId="22949" xr:uid="{00000000-0005-0000-0000-00001E330000}"/>
    <cellStyle name="Eingabe 2 8 2 3 5" xfId="3622" xr:uid="{00000000-0005-0000-0000-00001F330000}"/>
    <cellStyle name="Eingabe 2 8 2 3 5 2" xfId="10621" xr:uid="{00000000-0005-0000-0000-000020330000}"/>
    <cellStyle name="Eingabe 2 8 2 3 5 3" xfId="17151" xr:uid="{00000000-0005-0000-0000-000021330000}"/>
    <cellStyle name="Eingabe 2 8 2 3 5 4" xfId="23636" xr:uid="{00000000-0005-0000-0000-000022330000}"/>
    <cellStyle name="Eingabe 2 8 2 3 6" xfId="4312" xr:uid="{00000000-0005-0000-0000-000023330000}"/>
    <cellStyle name="Eingabe 2 8 2 3 6 2" xfId="11306" xr:uid="{00000000-0005-0000-0000-000024330000}"/>
    <cellStyle name="Eingabe 2 8 2 3 6 3" xfId="17836" xr:uid="{00000000-0005-0000-0000-000025330000}"/>
    <cellStyle name="Eingabe 2 8 2 3 6 4" xfId="24321" xr:uid="{00000000-0005-0000-0000-000026330000}"/>
    <cellStyle name="Eingabe 2 8 2 3 7" xfId="4965" xr:uid="{00000000-0005-0000-0000-000027330000}"/>
    <cellStyle name="Eingabe 2 8 2 3 7 2" xfId="11889" xr:uid="{00000000-0005-0000-0000-000028330000}"/>
    <cellStyle name="Eingabe 2 8 2 3 7 3" xfId="18419" xr:uid="{00000000-0005-0000-0000-000029330000}"/>
    <cellStyle name="Eingabe 2 8 2 3 7 4" xfId="24904" xr:uid="{00000000-0005-0000-0000-00002A330000}"/>
    <cellStyle name="Eingabe 2 8 2 3 8" xfId="5423" xr:uid="{00000000-0005-0000-0000-00002B330000}"/>
    <cellStyle name="Eingabe 2 8 2 3 8 2" xfId="12347" xr:uid="{00000000-0005-0000-0000-00002C330000}"/>
    <cellStyle name="Eingabe 2 8 2 3 8 3" xfId="18877" xr:uid="{00000000-0005-0000-0000-00002D330000}"/>
    <cellStyle name="Eingabe 2 8 2 3 8 4" xfId="25362" xr:uid="{00000000-0005-0000-0000-00002E330000}"/>
    <cellStyle name="Eingabe 2 8 2 3 9" xfId="6105" xr:uid="{00000000-0005-0000-0000-00002F330000}"/>
    <cellStyle name="Eingabe 2 8 2 3 9 2" xfId="13001" xr:uid="{00000000-0005-0000-0000-000030330000}"/>
    <cellStyle name="Eingabe 2 8 2 3 9 3" xfId="19531" xr:uid="{00000000-0005-0000-0000-000031330000}"/>
    <cellStyle name="Eingabe 2 8 2 3 9 4" xfId="26016" xr:uid="{00000000-0005-0000-0000-000032330000}"/>
    <cellStyle name="Eingabe 2 8 2 4" xfId="1317" xr:uid="{00000000-0005-0000-0000-000033330000}"/>
    <cellStyle name="Eingabe 2 8 2 4 2" xfId="8322" xr:uid="{00000000-0005-0000-0000-000034330000}"/>
    <cellStyle name="Eingabe 2 8 2 4 3" xfId="14852" xr:uid="{00000000-0005-0000-0000-000035330000}"/>
    <cellStyle name="Eingabe 2 8 2 4 4" xfId="21337" xr:uid="{00000000-0005-0000-0000-000036330000}"/>
    <cellStyle name="Eingabe 2 8 2 5" xfId="2007" xr:uid="{00000000-0005-0000-0000-000037330000}"/>
    <cellStyle name="Eingabe 2 8 2 5 2" xfId="9012" xr:uid="{00000000-0005-0000-0000-000038330000}"/>
    <cellStyle name="Eingabe 2 8 2 5 3" xfId="15542" xr:uid="{00000000-0005-0000-0000-000039330000}"/>
    <cellStyle name="Eingabe 2 8 2 5 4" xfId="22027" xr:uid="{00000000-0005-0000-0000-00003A330000}"/>
    <cellStyle name="Eingabe 2 8 2 6" xfId="2697" xr:uid="{00000000-0005-0000-0000-00003B330000}"/>
    <cellStyle name="Eingabe 2 8 2 6 2" xfId="9699" xr:uid="{00000000-0005-0000-0000-00003C330000}"/>
    <cellStyle name="Eingabe 2 8 2 6 3" xfId="16229" xr:uid="{00000000-0005-0000-0000-00003D330000}"/>
    <cellStyle name="Eingabe 2 8 2 6 4" xfId="22714" xr:uid="{00000000-0005-0000-0000-00003E330000}"/>
    <cellStyle name="Eingabe 2 8 2 7" xfId="3387" xr:uid="{00000000-0005-0000-0000-00003F330000}"/>
    <cellStyle name="Eingabe 2 8 2 7 2" xfId="10386" xr:uid="{00000000-0005-0000-0000-000040330000}"/>
    <cellStyle name="Eingabe 2 8 2 7 3" xfId="16916" xr:uid="{00000000-0005-0000-0000-000041330000}"/>
    <cellStyle name="Eingabe 2 8 2 7 4" xfId="23401" xr:uid="{00000000-0005-0000-0000-000042330000}"/>
    <cellStyle name="Eingabe 2 8 2 8" xfId="4077" xr:uid="{00000000-0005-0000-0000-000043330000}"/>
    <cellStyle name="Eingabe 2 8 2 8 2" xfId="11071" xr:uid="{00000000-0005-0000-0000-000044330000}"/>
    <cellStyle name="Eingabe 2 8 2 8 3" xfId="17601" xr:uid="{00000000-0005-0000-0000-000045330000}"/>
    <cellStyle name="Eingabe 2 8 2 8 4" xfId="24086" xr:uid="{00000000-0005-0000-0000-000046330000}"/>
    <cellStyle name="Eingabe 2 8 2 9" xfId="3998" xr:uid="{00000000-0005-0000-0000-000047330000}"/>
    <cellStyle name="Eingabe 2 8 2 9 2" xfId="10996" xr:uid="{00000000-0005-0000-0000-000048330000}"/>
    <cellStyle name="Eingabe 2 8 2 9 3" xfId="17526" xr:uid="{00000000-0005-0000-0000-000049330000}"/>
    <cellStyle name="Eingabe 2 8 2 9 4" xfId="24011" xr:uid="{00000000-0005-0000-0000-00004A330000}"/>
    <cellStyle name="Eingabe 2 8 3" xfId="555" xr:uid="{00000000-0005-0000-0000-00004B330000}"/>
    <cellStyle name="Eingabe 2 8 3 10" xfId="5986" xr:uid="{00000000-0005-0000-0000-00004C330000}"/>
    <cellStyle name="Eingabe 2 8 3 10 2" xfId="12882" xr:uid="{00000000-0005-0000-0000-00004D330000}"/>
    <cellStyle name="Eingabe 2 8 3 10 3" xfId="19412" xr:uid="{00000000-0005-0000-0000-00004E330000}"/>
    <cellStyle name="Eingabe 2 8 3 10 4" xfId="25897" xr:uid="{00000000-0005-0000-0000-00004F330000}"/>
    <cellStyle name="Eingabe 2 8 3 11" xfId="6778" xr:uid="{00000000-0005-0000-0000-000050330000}"/>
    <cellStyle name="Eingabe 2 8 3 11 2" xfId="13454" xr:uid="{00000000-0005-0000-0000-000051330000}"/>
    <cellStyle name="Eingabe 2 8 3 11 3" xfId="19984" xr:uid="{00000000-0005-0000-0000-000052330000}"/>
    <cellStyle name="Eingabe 2 8 3 11 4" xfId="26469" xr:uid="{00000000-0005-0000-0000-000053330000}"/>
    <cellStyle name="Eingabe 2 8 3 12" xfId="7567" xr:uid="{00000000-0005-0000-0000-000054330000}"/>
    <cellStyle name="Eingabe 2 8 3 12 2" xfId="14097" xr:uid="{00000000-0005-0000-0000-000055330000}"/>
    <cellStyle name="Eingabe 2 8 3 12 3" xfId="20582" xr:uid="{00000000-0005-0000-0000-000056330000}"/>
    <cellStyle name="Eingabe 2 8 3 13" xfId="6679" xr:uid="{00000000-0005-0000-0000-000057330000}"/>
    <cellStyle name="Eingabe 2 8 3 14" xfId="7118" xr:uid="{00000000-0005-0000-0000-000058330000}"/>
    <cellStyle name="Eingabe 2 8 3 2" xfId="941" xr:uid="{00000000-0005-0000-0000-000059330000}"/>
    <cellStyle name="Eingabe 2 8 3 2 10" xfId="7953" xr:uid="{00000000-0005-0000-0000-00005A330000}"/>
    <cellStyle name="Eingabe 2 8 3 2 10 2" xfId="14483" xr:uid="{00000000-0005-0000-0000-00005B330000}"/>
    <cellStyle name="Eingabe 2 8 3 2 10 3" xfId="20968" xr:uid="{00000000-0005-0000-0000-00005C330000}"/>
    <cellStyle name="Eingabe 2 8 3 2 11" xfId="13811" xr:uid="{00000000-0005-0000-0000-00005D330000}"/>
    <cellStyle name="Eingabe 2 8 3 2 2" xfId="1819" xr:uid="{00000000-0005-0000-0000-00005E330000}"/>
    <cellStyle name="Eingabe 2 8 3 2 2 2" xfId="8824" xr:uid="{00000000-0005-0000-0000-00005F330000}"/>
    <cellStyle name="Eingabe 2 8 3 2 2 3" xfId="15354" xr:uid="{00000000-0005-0000-0000-000060330000}"/>
    <cellStyle name="Eingabe 2 8 3 2 2 4" xfId="21839" xr:uid="{00000000-0005-0000-0000-000061330000}"/>
    <cellStyle name="Eingabe 2 8 3 2 3" xfId="2509" xr:uid="{00000000-0005-0000-0000-000062330000}"/>
    <cellStyle name="Eingabe 2 8 3 2 3 2" xfId="9514" xr:uid="{00000000-0005-0000-0000-000063330000}"/>
    <cellStyle name="Eingabe 2 8 3 2 3 3" xfId="16044" xr:uid="{00000000-0005-0000-0000-000064330000}"/>
    <cellStyle name="Eingabe 2 8 3 2 3 4" xfId="22529" xr:uid="{00000000-0005-0000-0000-000065330000}"/>
    <cellStyle name="Eingabe 2 8 3 2 4" xfId="3199" xr:uid="{00000000-0005-0000-0000-000066330000}"/>
    <cellStyle name="Eingabe 2 8 3 2 4 2" xfId="10201" xr:uid="{00000000-0005-0000-0000-000067330000}"/>
    <cellStyle name="Eingabe 2 8 3 2 4 3" xfId="16731" xr:uid="{00000000-0005-0000-0000-000068330000}"/>
    <cellStyle name="Eingabe 2 8 3 2 4 4" xfId="23216" xr:uid="{00000000-0005-0000-0000-000069330000}"/>
    <cellStyle name="Eingabe 2 8 3 2 5" xfId="3889" xr:uid="{00000000-0005-0000-0000-00006A330000}"/>
    <cellStyle name="Eingabe 2 8 3 2 5 2" xfId="10888" xr:uid="{00000000-0005-0000-0000-00006B330000}"/>
    <cellStyle name="Eingabe 2 8 3 2 5 3" xfId="17418" xr:uid="{00000000-0005-0000-0000-00006C330000}"/>
    <cellStyle name="Eingabe 2 8 3 2 5 4" xfId="23903" xr:uid="{00000000-0005-0000-0000-00006D330000}"/>
    <cellStyle name="Eingabe 2 8 3 2 6" xfId="4579" xr:uid="{00000000-0005-0000-0000-00006E330000}"/>
    <cellStyle name="Eingabe 2 8 3 2 6 2" xfId="11573" xr:uid="{00000000-0005-0000-0000-00006F330000}"/>
    <cellStyle name="Eingabe 2 8 3 2 6 3" xfId="18103" xr:uid="{00000000-0005-0000-0000-000070330000}"/>
    <cellStyle name="Eingabe 2 8 3 2 6 4" xfId="24588" xr:uid="{00000000-0005-0000-0000-000071330000}"/>
    <cellStyle name="Eingabe 2 8 3 2 7" xfId="5232" xr:uid="{00000000-0005-0000-0000-000072330000}"/>
    <cellStyle name="Eingabe 2 8 3 2 7 2" xfId="12156" xr:uid="{00000000-0005-0000-0000-000073330000}"/>
    <cellStyle name="Eingabe 2 8 3 2 7 3" xfId="18686" xr:uid="{00000000-0005-0000-0000-000074330000}"/>
    <cellStyle name="Eingabe 2 8 3 2 7 4" xfId="25171" xr:uid="{00000000-0005-0000-0000-000075330000}"/>
    <cellStyle name="Eingabe 2 8 3 2 8" xfId="5690" xr:uid="{00000000-0005-0000-0000-000076330000}"/>
    <cellStyle name="Eingabe 2 8 3 2 8 2" xfId="12614" xr:uid="{00000000-0005-0000-0000-000077330000}"/>
    <cellStyle name="Eingabe 2 8 3 2 8 3" xfId="19144" xr:uid="{00000000-0005-0000-0000-000078330000}"/>
    <cellStyle name="Eingabe 2 8 3 2 8 4" xfId="25629" xr:uid="{00000000-0005-0000-0000-000079330000}"/>
    <cellStyle name="Eingabe 2 8 3 2 9" xfId="6372" xr:uid="{00000000-0005-0000-0000-00007A330000}"/>
    <cellStyle name="Eingabe 2 8 3 2 9 2" xfId="13268" xr:uid="{00000000-0005-0000-0000-00007B330000}"/>
    <cellStyle name="Eingabe 2 8 3 2 9 3" xfId="19798" xr:uid="{00000000-0005-0000-0000-00007C330000}"/>
    <cellStyle name="Eingabe 2 8 3 2 9 4" xfId="26283" xr:uid="{00000000-0005-0000-0000-00007D330000}"/>
    <cellStyle name="Eingabe 2 8 3 3" xfId="785" xr:uid="{00000000-0005-0000-0000-00007E330000}"/>
    <cellStyle name="Eingabe 2 8 3 3 10" xfId="7797" xr:uid="{00000000-0005-0000-0000-00007F330000}"/>
    <cellStyle name="Eingabe 2 8 3 3 10 2" xfId="14327" xr:uid="{00000000-0005-0000-0000-000080330000}"/>
    <cellStyle name="Eingabe 2 8 3 3 10 3" xfId="20812" xr:uid="{00000000-0005-0000-0000-000081330000}"/>
    <cellStyle name="Eingabe 2 8 3 3 11" xfId="13655" xr:uid="{00000000-0005-0000-0000-000082330000}"/>
    <cellStyle name="Eingabe 2 8 3 3 2" xfId="1663" xr:uid="{00000000-0005-0000-0000-000083330000}"/>
    <cellStyle name="Eingabe 2 8 3 3 2 2" xfId="8668" xr:uid="{00000000-0005-0000-0000-000084330000}"/>
    <cellStyle name="Eingabe 2 8 3 3 2 3" xfId="15198" xr:uid="{00000000-0005-0000-0000-000085330000}"/>
    <cellStyle name="Eingabe 2 8 3 3 2 4" xfId="21683" xr:uid="{00000000-0005-0000-0000-000086330000}"/>
    <cellStyle name="Eingabe 2 8 3 3 3" xfId="2353" xr:uid="{00000000-0005-0000-0000-000087330000}"/>
    <cellStyle name="Eingabe 2 8 3 3 3 2" xfId="9358" xr:uid="{00000000-0005-0000-0000-000088330000}"/>
    <cellStyle name="Eingabe 2 8 3 3 3 3" xfId="15888" xr:uid="{00000000-0005-0000-0000-000089330000}"/>
    <cellStyle name="Eingabe 2 8 3 3 3 4" xfId="22373" xr:uid="{00000000-0005-0000-0000-00008A330000}"/>
    <cellStyle name="Eingabe 2 8 3 3 4" xfId="3043" xr:uid="{00000000-0005-0000-0000-00008B330000}"/>
    <cellStyle name="Eingabe 2 8 3 3 4 2" xfId="10045" xr:uid="{00000000-0005-0000-0000-00008C330000}"/>
    <cellStyle name="Eingabe 2 8 3 3 4 3" xfId="16575" xr:uid="{00000000-0005-0000-0000-00008D330000}"/>
    <cellStyle name="Eingabe 2 8 3 3 4 4" xfId="23060" xr:uid="{00000000-0005-0000-0000-00008E330000}"/>
    <cellStyle name="Eingabe 2 8 3 3 5" xfId="3733" xr:uid="{00000000-0005-0000-0000-00008F330000}"/>
    <cellStyle name="Eingabe 2 8 3 3 5 2" xfId="10732" xr:uid="{00000000-0005-0000-0000-000090330000}"/>
    <cellStyle name="Eingabe 2 8 3 3 5 3" xfId="17262" xr:uid="{00000000-0005-0000-0000-000091330000}"/>
    <cellStyle name="Eingabe 2 8 3 3 5 4" xfId="23747" xr:uid="{00000000-0005-0000-0000-000092330000}"/>
    <cellStyle name="Eingabe 2 8 3 3 6" xfId="4423" xr:uid="{00000000-0005-0000-0000-000093330000}"/>
    <cellStyle name="Eingabe 2 8 3 3 6 2" xfId="11417" xr:uid="{00000000-0005-0000-0000-000094330000}"/>
    <cellStyle name="Eingabe 2 8 3 3 6 3" xfId="17947" xr:uid="{00000000-0005-0000-0000-000095330000}"/>
    <cellStyle name="Eingabe 2 8 3 3 6 4" xfId="24432" xr:uid="{00000000-0005-0000-0000-000096330000}"/>
    <cellStyle name="Eingabe 2 8 3 3 7" xfId="5076" xr:uid="{00000000-0005-0000-0000-000097330000}"/>
    <cellStyle name="Eingabe 2 8 3 3 7 2" xfId="12000" xr:uid="{00000000-0005-0000-0000-000098330000}"/>
    <cellStyle name="Eingabe 2 8 3 3 7 3" xfId="18530" xr:uid="{00000000-0005-0000-0000-000099330000}"/>
    <cellStyle name="Eingabe 2 8 3 3 7 4" xfId="25015" xr:uid="{00000000-0005-0000-0000-00009A330000}"/>
    <cellStyle name="Eingabe 2 8 3 3 8" xfId="5534" xr:uid="{00000000-0005-0000-0000-00009B330000}"/>
    <cellStyle name="Eingabe 2 8 3 3 8 2" xfId="12458" xr:uid="{00000000-0005-0000-0000-00009C330000}"/>
    <cellStyle name="Eingabe 2 8 3 3 8 3" xfId="18988" xr:uid="{00000000-0005-0000-0000-00009D330000}"/>
    <cellStyle name="Eingabe 2 8 3 3 8 4" xfId="25473" xr:uid="{00000000-0005-0000-0000-00009E330000}"/>
    <cellStyle name="Eingabe 2 8 3 3 9" xfId="6216" xr:uid="{00000000-0005-0000-0000-00009F330000}"/>
    <cellStyle name="Eingabe 2 8 3 3 9 2" xfId="13112" xr:uid="{00000000-0005-0000-0000-0000A0330000}"/>
    <cellStyle name="Eingabe 2 8 3 3 9 3" xfId="19642" xr:uid="{00000000-0005-0000-0000-0000A1330000}"/>
    <cellStyle name="Eingabe 2 8 3 3 9 4" xfId="26127" xr:uid="{00000000-0005-0000-0000-0000A2330000}"/>
    <cellStyle name="Eingabe 2 8 3 4" xfId="1433" xr:uid="{00000000-0005-0000-0000-0000A3330000}"/>
    <cellStyle name="Eingabe 2 8 3 4 2" xfId="8438" xr:uid="{00000000-0005-0000-0000-0000A4330000}"/>
    <cellStyle name="Eingabe 2 8 3 4 3" xfId="14968" xr:uid="{00000000-0005-0000-0000-0000A5330000}"/>
    <cellStyle name="Eingabe 2 8 3 4 4" xfId="21453" xr:uid="{00000000-0005-0000-0000-0000A6330000}"/>
    <cellStyle name="Eingabe 2 8 3 5" xfId="2123" xr:uid="{00000000-0005-0000-0000-0000A7330000}"/>
    <cellStyle name="Eingabe 2 8 3 5 2" xfId="9128" xr:uid="{00000000-0005-0000-0000-0000A8330000}"/>
    <cellStyle name="Eingabe 2 8 3 5 3" xfId="15658" xr:uid="{00000000-0005-0000-0000-0000A9330000}"/>
    <cellStyle name="Eingabe 2 8 3 5 4" xfId="22143" xr:uid="{00000000-0005-0000-0000-0000AA330000}"/>
    <cellStyle name="Eingabe 2 8 3 6" xfId="2813" xr:uid="{00000000-0005-0000-0000-0000AB330000}"/>
    <cellStyle name="Eingabe 2 8 3 6 2" xfId="9815" xr:uid="{00000000-0005-0000-0000-0000AC330000}"/>
    <cellStyle name="Eingabe 2 8 3 6 3" xfId="16345" xr:uid="{00000000-0005-0000-0000-0000AD330000}"/>
    <cellStyle name="Eingabe 2 8 3 6 4" xfId="22830" xr:uid="{00000000-0005-0000-0000-0000AE330000}"/>
    <cellStyle name="Eingabe 2 8 3 7" xfId="3503" xr:uid="{00000000-0005-0000-0000-0000AF330000}"/>
    <cellStyle name="Eingabe 2 8 3 7 2" xfId="10502" xr:uid="{00000000-0005-0000-0000-0000B0330000}"/>
    <cellStyle name="Eingabe 2 8 3 7 3" xfId="17032" xr:uid="{00000000-0005-0000-0000-0000B1330000}"/>
    <cellStyle name="Eingabe 2 8 3 7 4" xfId="23517" xr:uid="{00000000-0005-0000-0000-0000B2330000}"/>
    <cellStyle name="Eingabe 2 8 3 8" xfId="4193" xr:uid="{00000000-0005-0000-0000-0000B3330000}"/>
    <cellStyle name="Eingabe 2 8 3 8 2" xfId="11187" xr:uid="{00000000-0005-0000-0000-0000B4330000}"/>
    <cellStyle name="Eingabe 2 8 3 8 3" xfId="17717" xr:uid="{00000000-0005-0000-0000-0000B5330000}"/>
    <cellStyle name="Eingabe 2 8 3 8 4" xfId="24202" xr:uid="{00000000-0005-0000-0000-0000B6330000}"/>
    <cellStyle name="Eingabe 2 8 3 9" xfId="5304" xr:uid="{00000000-0005-0000-0000-0000B7330000}"/>
    <cellStyle name="Eingabe 2 8 3 9 2" xfId="12228" xr:uid="{00000000-0005-0000-0000-0000B8330000}"/>
    <cellStyle name="Eingabe 2 8 3 9 3" xfId="18758" xr:uid="{00000000-0005-0000-0000-0000B9330000}"/>
    <cellStyle name="Eingabe 2 8 3 9 4" xfId="25243" xr:uid="{00000000-0005-0000-0000-0000BA330000}"/>
    <cellStyle name="Eingabe 2 8 4" xfId="1130" xr:uid="{00000000-0005-0000-0000-0000BB330000}"/>
    <cellStyle name="Eingabe 2 8 4 2" xfId="8137" xr:uid="{00000000-0005-0000-0000-0000BC330000}"/>
    <cellStyle name="Eingabe 2 8 4 3" xfId="14667" xr:uid="{00000000-0005-0000-0000-0000BD330000}"/>
    <cellStyle name="Eingabe 2 8 4 4" xfId="21152" xr:uid="{00000000-0005-0000-0000-0000BE330000}"/>
    <cellStyle name="Eingabe 2 8 5" xfId="1085" xr:uid="{00000000-0005-0000-0000-0000BF330000}"/>
    <cellStyle name="Eingabe 2 8 5 2" xfId="8092" xr:uid="{00000000-0005-0000-0000-0000C0330000}"/>
    <cellStyle name="Eingabe 2 8 5 3" xfId="14622" xr:uid="{00000000-0005-0000-0000-0000C1330000}"/>
    <cellStyle name="Eingabe 2 8 5 4" xfId="21107" xr:uid="{00000000-0005-0000-0000-0000C2330000}"/>
    <cellStyle name="Eingabe 2 8 6" xfId="994" xr:uid="{00000000-0005-0000-0000-0000C3330000}"/>
    <cellStyle name="Eingabe 2 8 6 2" xfId="8004" xr:uid="{00000000-0005-0000-0000-0000C4330000}"/>
    <cellStyle name="Eingabe 2 8 6 3" xfId="14534" xr:uid="{00000000-0005-0000-0000-0000C5330000}"/>
    <cellStyle name="Eingabe 2 8 6 4" xfId="21019" xr:uid="{00000000-0005-0000-0000-0000C6330000}"/>
    <cellStyle name="Eingabe 2 8 7" xfId="971" xr:uid="{00000000-0005-0000-0000-0000C7330000}"/>
    <cellStyle name="Eingabe 2 8 7 2" xfId="7983" xr:uid="{00000000-0005-0000-0000-0000C8330000}"/>
    <cellStyle name="Eingabe 2 8 7 3" xfId="14513" xr:uid="{00000000-0005-0000-0000-0000C9330000}"/>
    <cellStyle name="Eingabe 2 8 7 4" xfId="20998" xr:uid="{00000000-0005-0000-0000-0000CA330000}"/>
    <cellStyle name="Eingabe 2 8 8" xfId="992" xr:uid="{00000000-0005-0000-0000-0000CB330000}"/>
    <cellStyle name="Eingabe 2 8 8 2" xfId="8002" xr:uid="{00000000-0005-0000-0000-0000CC330000}"/>
    <cellStyle name="Eingabe 2 8 8 3" xfId="14532" xr:uid="{00000000-0005-0000-0000-0000CD330000}"/>
    <cellStyle name="Eingabe 2 8 8 4" xfId="21017" xr:uid="{00000000-0005-0000-0000-0000CE330000}"/>
    <cellStyle name="Eingabe 2 8 9" xfId="2613" xr:uid="{00000000-0005-0000-0000-0000CF330000}"/>
    <cellStyle name="Eingabe 2 8 9 2" xfId="9616" xr:uid="{00000000-0005-0000-0000-0000D0330000}"/>
    <cellStyle name="Eingabe 2 8 9 3" xfId="16146" xr:uid="{00000000-0005-0000-0000-0000D1330000}"/>
    <cellStyle name="Eingabe 2 8 9 4" xfId="22631" xr:uid="{00000000-0005-0000-0000-0000D2330000}"/>
    <cellStyle name="Eingabe 2 9" xfId="272" xr:uid="{00000000-0005-0000-0000-0000D3330000}"/>
    <cellStyle name="Eingabe 2 9 10" xfId="4755" xr:uid="{00000000-0005-0000-0000-0000D4330000}"/>
    <cellStyle name="Eingabe 2 9 10 2" xfId="11719" xr:uid="{00000000-0005-0000-0000-0000D5330000}"/>
    <cellStyle name="Eingabe 2 9 10 3" xfId="18249" xr:uid="{00000000-0005-0000-0000-0000D6330000}"/>
    <cellStyle name="Eingabe 2 9 10 4" xfId="24734" xr:uid="{00000000-0005-0000-0000-0000D7330000}"/>
    <cellStyle name="Eingabe 2 9 11" xfId="1076" xr:uid="{00000000-0005-0000-0000-0000D8330000}"/>
    <cellStyle name="Eingabe 2 9 11 2" xfId="8083" xr:uid="{00000000-0005-0000-0000-0000D9330000}"/>
    <cellStyle name="Eingabe 2 9 11 3" xfId="14613" xr:uid="{00000000-0005-0000-0000-0000DA330000}"/>
    <cellStyle name="Eingabe 2 9 11 4" xfId="21098" xr:uid="{00000000-0005-0000-0000-0000DB330000}"/>
    <cellStyle name="Eingabe 2 9 12" xfId="7324" xr:uid="{00000000-0005-0000-0000-0000DC330000}"/>
    <cellStyle name="Eingabe 2 9 12 2" xfId="13854" xr:uid="{00000000-0005-0000-0000-0000DD330000}"/>
    <cellStyle name="Eingabe 2 9 12 3" xfId="20341" xr:uid="{00000000-0005-0000-0000-0000DE330000}"/>
    <cellStyle name="Eingabe 2 9 13" xfId="6903" xr:uid="{00000000-0005-0000-0000-0000DF330000}"/>
    <cellStyle name="Eingabe 2 9 2" xfId="438" xr:uid="{00000000-0005-0000-0000-0000E0330000}"/>
    <cellStyle name="Eingabe 2 9 2 10" xfId="5869" xr:uid="{00000000-0005-0000-0000-0000E1330000}"/>
    <cellStyle name="Eingabe 2 9 2 10 2" xfId="12765" xr:uid="{00000000-0005-0000-0000-0000E2330000}"/>
    <cellStyle name="Eingabe 2 9 2 10 3" xfId="19295" xr:uid="{00000000-0005-0000-0000-0000E3330000}"/>
    <cellStyle name="Eingabe 2 9 2 10 4" xfId="25780" xr:uid="{00000000-0005-0000-0000-0000E4330000}"/>
    <cellStyle name="Eingabe 2 9 2 11" xfId="6600" xr:uid="{00000000-0005-0000-0000-0000E5330000}"/>
    <cellStyle name="Eingabe 2 9 2 11 2" xfId="13383" xr:uid="{00000000-0005-0000-0000-0000E6330000}"/>
    <cellStyle name="Eingabe 2 9 2 11 3" xfId="19913" xr:uid="{00000000-0005-0000-0000-0000E7330000}"/>
    <cellStyle name="Eingabe 2 9 2 11 4" xfId="26398" xr:uid="{00000000-0005-0000-0000-0000E8330000}"/>
    <cellStyle name="Eingabe 2 9 2 12" xfId="7450" xr:uid="{00000000-0005-0000-0000-0000E9330000}"/>
    <cellStyle name="Eingabe 2 9 2 12 2" xfId="13980" xr:uid="{00000000-0005-0000-0000-0000EA330000}"/>
    <cellStyle name="Eingabe 2 9 2 12 3" xfId="20465" xr:uid="{00000000-0005-0000-0000-0000EB330000}"/>
    <cellStyle name="Eingabe 2 9 2 13" xfId="4723" xr:uid="{00000000-0005-0000-0000-0000EC330000}"/>
    <cellStyle name="Eingabe 2 9 2 14" xfId="7170" xr:uid="{00000000-0005-0000-0000-0000ED330000}"/>
    <cellStyle name="Eingabe 2 9 2 2" xfId="874" xr:uid="{00000000-0005-0000-0000-0000EE330000}"/>
    <cellStyle name="Eingabe 2 9 2 2 10" xfId="7886" xr:uid="{00000000-0005-0000-0000-0000EF330000}"/>
    <cellStyle name="Eingabe 2 9 2 2 10 2" xfId="14416" xr:uid="{00000000-0005-0000-0000-0000F0330000}"/>
    <cellStyle name="Eingabe 2 9 2 2 10 3" xfId="20901" xr:uid="{00000000-0005-0000-0000-0000F1330000}"/>
    <cellStyle name="Eingabe 2 9 2 2 11" xfId="13744" xr:uid="{00000000-0005-0000-0000-0000F2330000}"/>
    <cellStyle name="Eingabe 2 9 2 2 2" xfId="1752" xr:uid="{00000000-0005-0000-0000-0000F3330000}"/>
    <cellStyle name="Eingabe 2 9 2 2 2 2" xfId="8757" xr:uid="{00000000-0005-0000-0000-0000F4330000}"/>
    <cellStyle name="Eingabe 2 9 2 2 2 3" xfId="15287" xr:uid="{00000000-0005-0000-0000-0000F5330000}"/>
    <cellStyle name="Eingabe 2 9 2 2 2 4" xfId="21772" xr:uid="{00000000-0005-0000-0000-0000F6330000}"/>
    <cellStyle name="Eingabe 2 9 2 2 3" xfId="2442" xr:uid="{00000000-0005-0000-0000-0000F7330000}"/>
    <cellStyle name="Eingabe 2 9 2 2 3 2" xfId="9447" xr:uid="{00000000-0005-0000-0000-0000F8330000}"/>
    <cellStyle name="Eingabe 2 9 2 2 3 3" xfId="15977" xr:uid="{00000000-0005-0000-0000-0000F9330000}"/>
    <cellStyle name="Eingabe 2 9 2 2 3 4" xfId="22462" xr:uid="{00000000-0005-0000-0000-0000FA330000}"/>
    <cellStyle name="Eingabe 2 9 2 2 4" xfId="3132" xr:uid="{00000000-0005-0000-0000-0000FB330000}"/>
    <cellStyle name="Eingabe 2 9 2 2 4 2" xfId="10134" xr:uid="{00000000-0005-0000-0000-0000FC330000}"/>
    <cellStyle name="Eingabe 2 9 2 2 4 3" xfId="16664" xr:uid="{00000000-0005-0000-0000-0000FD330000}"/>
    <cellStyle name="Eingabe 2 9 2 2 4 4" xfId="23149" xr:uid="{00000000-0005-0000-0000-0000FE330000}"/>
    <cellStyle name="Eingabe 2 9 2 2 5" xfId="3822" xr:uid="{00000000-0005-0000-0000-0000FF330000}"/>
    <cellStyle name="Eingabe 2 9 2 2 5 2" xfId="10821" xr:uid="{00000000-0005-0000-0000-000000340000}"/>
    <cellStyle name="Eingabe 2 9 2 2 5 3" xfId="17351" xr:uid="{00000000-0005-0000-0000-000001340000}"/>
    <cellStyle name="Eingabe 2 9 2 2 5 4" xfId="23836" xr:uid="{00000000-0005-0000-0000-000002340000}"/>
    <cellStyle name="Eingabe 2 9 2 2 6" xfId="4512" xr:uid="{00000000-0005-0000-0000-000003340000}"/>
    <cellStyle name="Eingabe 2 9 2 2 6 2" xfId="11506" xr:uid="{00000000-0005-0000-0000-000004340000}"/>
    <cellStyle name="Eingabe 2 9 2 2 6 3" xfId="18036" xr:uid="{00000000-0005-0000-0000-000005340000}"/>
    <cellStyle name="Eingabe 2 9 2 2 6 4" xfId="24521" xr:uid="{00000000-0005-0000-0000-000006340000}"/>
    <cellStyle name="Eingabe 2 9 2 2 7" xfId="5165" xr:uid="{00000000-0005-0000-0000-000007340000}"/>
    <cellStyle name="Eingabe 2 9 2 2 7 2" xfId="12089" xr:uid="{00000000-0005-0000-0000-000008340000}"/>
    <cellStyle name="Eingabe 2 9 2 2 7 3" xfId="18619" xr:uid="{00000000-0005-0000-0000-000009340000}"/>
    <cellStyle name="Eingabe 2 9 2 2 7 4" xfId="25104" xr:uid="{00000000-0005-0000-0000-00000A340000}"/>
    <cellStyle name="Eingabe 2 9 2 2 8" xfId="5623" xr:uid="{00000000-0005-0000-0000-00000B340000}"/>
    <cellStyle name="Eingabe 2 9 2 2 8 2" xfId="12547" xr:uid="{00000000-0005-0000-0000-00000C340000}"/>
    <cellStyle name="Eingabe 2 9 2 2 8 3" xfId="19077" xr:uid="{00000000-0005-0000-0000-00000D340000}"/>
    <cellStyle name="Eingabe 2 9 2 2 8 4" xfId="25562" xr:uid="{00000000-0005-0000-0000-00000E340000}"/>
    <cellStyle name="Eingabe 2 9 2 2 9" xfId="6305" xr:uid="{00000000-0005-0000-0000-00000F340000}"/>
    <cellStyle name="Eingabe 2 9 2 2 9 2" xfId="13201" xr:uid="{00000000-0005-0000-0000-000010340000}"/>
    <cellStyle name="Eingabe 2 9 2 2 9 3" xfId="19731" xr:uid="{00000000-0005-0000-0000-000011340000}"/>
    <cellStyle name="Eingabe 2 9 2 2 9 4" xfId="26216" xr:uid="{00000000-0005-0000-0000-000012340000}"/>
    <cellStyle name="Eingabe 2 9 2 3" xfId="673" xr:uid="{00000000-0005-0000-0000-000013340000}"/>
    <cellStyle name="Eingabe 2 9 2 3 10" xfId="7685" xr:uid="{00000000-0005-0000-0000-000014340000}"/>
    <cellStyle name="Eingabe 2 9 2 3 10 2" xfId="14215" xr:uid="{00000000-0005-0000-0000-000015340000}"/>
    <cellStyle name="Eingabe 2 9 2 3 10 3" xfId="20700" xr:uid="{00000000-0005-0000-0000-000016340000}"/>
    <cellStyle name="Eingabe 2 9 2 3 11" xfId="4787" xr:uid="{00000000-0005-0000-0000-000017340000}"/>
    <cellStyle name="Eingabe 2 9 2 3 2" xfId="1551" xr:uid="{00000000-0005-0000-0000-000018340000}"/>
    <cellStyle name="Eingabe 2 9 2 3 2 2" xfId="8556" xr:uid="{00000000-0005-0000-0000-000019340000}"/>
    <cellStyle name="Eingabe 2 9 2 3 2 3" xfId="15086" xr:uid="{00000000-0005-0000-0000-00001A340000}"/>
    <cellStyle name="Eingabe 2 9 2 3 2 4" xfId="21571" xr:uid="{00000000-0005-0000-0000-00001B340000}"/>
    <cellStyle name="Eingabe 2 9 2 3 3" xfId="2241" xr:uid="{00000000-0005-0000-0000-00001C340000}"/>
    <cellStyle name="Eingabe 2 9 2 3 3 2" xfId="9246" xr:uid="{00000000-0005-0000-0000-00001D340000}"/>
    <cellStyle name="Eingabe 2 9 2 3 3 3" xfId="15776" xr:uid="{00000000-0005-0000-0000-00001E340000}"/>
    <cellStyle name="Eingabe 2 9 2 3 3 4" xfId="22261" xr:uid="{00000000-0005-0000-0000-00001F340000}"/>
    <cellStyle name="Eingabe 2 9 2 3 4" xfId="2931" xr:uid="{00000000-0005-0000-0000-000020340000}"/>
    <cellStyle name="Eingabe 2 9 2 3 4 2" xfId="9933" xr:uid="{00000000-0005-0000-0000-000021340000}"/>
    <cellStyle name="Eingabe 2 9 2 3 4 3" xfId="16463" xr:uid="{00000000-0005-0000-0000-000022340000}"/>
    <cellStyle name="Eingabe 2 9 2 3 4 4" xfId="22948" xr:uid="{00000000-0005-0000-0000-000023340000}"/>
    <cellStyle name="Eingabe 2 9 2 3 5" xfId="3621" xr:uid="{00000000-0005-0000-0000-000024340000}"/>
    <cellStyle name="Eingabe 2 9 2 3 5 2" xfId="10620" xr:uid="{00000000-0005-0000-0000-000025340000}"/>
    <cellStyle name="Eingabe 2 9 2 3 5 3" xfId="17150" xr:uid="{00000000-0005-0000-0000-000026340000}"/>
    <cellStyle name="Eingabe 2 9 2 3 5 4" xfId="23635" xr:uid="{00000000-0005-0000-0000-000027340000}"/>
    <cellStyle name="Eingabe 2 9 2 3 6" xfId="4311" xr:uid="{00000000-0005-0000-0000-000028340000}"/>
    <cellStyle name="Eingabe 2 9 2 3 6 2" xfId="11305" xr:uid="{00000000-0005-0000-0000-000029340000}"/>
    <cellStyle name="Eingabe 2 9 2 3 6 3" xfId="17835" xr:uid="{00000000-0005-0000-0000-00002A340000}"/>
    <cellStyle name="Eingabe 2 9 2 3 6 4" xfId="24320" xr:uid="{00000000-0005-0000-0000-00002B340000}"/>
    <cellStyle name="Eingabe 2 9 2 3 7" xfId="4964" xr:uid="{00000000-0005-0000-0000-00002C340000}"/>
    <cellStyle name="Eingabe 2 9 2 3 7 2" xfId="11888" xr:uid="{00000000-0005-0000-0000-00002D340000}"/>
    <cellStyle name="Eingabe 2 9 2 3 7 3" xfId="18418" xr:uid="{00000000-0005-0000-0000-00002E340000}"/>
    <cellStyle name="Eingabe 2 9 2 3 7 4" xfId="24903" xr:uid="{00000000-0005-0000-0000-00002F340000}"/>
    <cellStyle name="Eingabe 2 9 2 3 8" xfId="5422" xr:uid="{00000000-0005-0000-0000-000030340000}"/>
    <cellStyle name="Eingabe 2 9 2 3 8 2" xfId="12346" xr:uid="{00000000-0005-0000-0000-000031340000}"/>
    <cellStyle name="Eingabe 2 9 2 3 8 3" xfId="18876" xr:uid="{00000000-0005-0000-0000-000032340000}"/>
    <cellStyle name="Eingabe 2 9 2 3 8 4" xfId="25361" xr:uid="{00000000-0005-0000-0000-000033340000}"/>
    <cellStyle name="Eingabe 2 9 2 3 9" xfId="6104" xr:uid="{00000000-0005-0000-0000-000034340000}"/>
    <cellStyle name="Eingabe 2 9 2 3 9 2" xfId="13000" xr:uid="{00000000-0005-0000-0000-000035340000}"/>
    <cellStyle name="Eingabe 2 9 2 3 9 3" xfId="19530" xr:uid="{00000000-0005-0000-0000-000036340000}"/>
    <cellStyle name="Eingabe 2 9 2 3 9 4" xfId="26015" xr:uid="{00000000-0005-0000-0000-000037340000}"/>
    <cellStyle name="Eingabe 2 9 2 4" xfId="1316" xr:uid="{00000000-0005-0000-0000-000038340000}"/>
    <cellStyle name="Eingabe 2 9 2 4 2" xfId="8321" xr:uid="{00000000-0005-0000-0000-000039340000}"/>
    <cellStyle name="Eingabe 2 9 2 4 3" xfId="14851" xr:uid="{00000000-0005-0000-0000-00003A340000}"/>
    <cellStyle name="Eingabe 2 9 2 4 4" xfId="21336" xr:uid="{00000000-0005-0000-0000-00003B340000}"/>
    <cellStyle name="Eingabe 2 9 2 5" xfId="2006" xr:uid="{00000000-0005-0000-0000-00003C340000}"/>
    <cellStyle name="Eingabe 2 9 2 5 2" xfId="9011" xr:uid="{00000000-0005-0000-0000-00003D340000}"/>
    <cellStyle name="Eingabe 2 9 2 5 3" xfId="15541" xr:uid="{00000000-0005-0000-0000-00003E340000}"/>
    <cellStyle name="Eingabe 2 9 2 5 4" xfId="22026" xr:uid="{00000000-0005-0000-0000-00003F340000}"/>
    <cellStyle name="Eingabe 2 9 2 6" xfId="2696" xr:uid="{00000000-0005-0000-0000-000040340000}"/>
    <cellStyle name="Eingabe 2 9 2 6 2" xfId="9698" xr:uid="{00000000-0005-0000-0000-000041340000}"/>
    <cellStyle name="Eingabe 2 9 2 6 3" xfId="16228" xr:uid="{00000000-0005-0000-0000-000042340000}"/>
    <cellStyle name="Eingabe 2 9 2 6 4" xfId="22713" xr:uid="{00000000-0005-0000-0000-000043340000}"/>
    <cellStyle name="Eingabe 2 9 2 7" xfId="3386" xr:uid="{00000000-0005-0000-0000-000044340000}"/>
    <cellStyle name="Eingabe 2 9 2 7 2" xfId="10385" xr:uid="{00000000-0005-0000-0000-000045340000}"/>
    <cellStyle name="Eingabe 2 9 2 7 3" xfId="16915" xr:uid="{00000000-0005-0000-0000-000046340000}"/>
    <cellStyle name="Eingabe 2 9 2 7 4" xfId="23400" xr:uid="{00000000-0005-0000-0000-000047340000}"/>
    <cellStyle name="Eingabe 2 9 2 8" xfId="4076" xr:uid="{00000000-0005-0000-0000-000048340000}"/>
    <cellStyle name="Eingabe 2 9 2 8 2" xfId="11070" xr:uid="{00000000-0005-0000-0000-000049340000}"/>
    <cellStyle name="Eingabe 2 9 2 8 3" xfId="17600" xr:uid="{00000000-0005-0000-0000-00004A340000}"/>
    <cellStyle name="Eingabe 2 9 2 8 4" xfId="24085" xr:uid="{00000000-0005-0000-0000-00004B340000}"/>
    <cellStyle name="Eingabe 2 9 2 9" xfId="1001" xr:uid="{00000000-0005-0000-0000-00004C340000}"/>
    <cellStyle name="Eingabe 2 9 2 9 2" xfId="8011" xr:uid="{00000000-0005-0000-0000-00004D340000}"/>
    <cellStyle name="Eingabe 2 9 2 9 3" xfId="14541" xr:uid="{00000000-0005-0000-0000-00004E340000}"/>
    <cellStyle name="Eingabe 2 9 2 9 4" xfId="21026" xr:uid="{00000000-0005-0000-0000-00004F340000}"/>
    <cellStyle name="Eingabe 2 9 3" xfId="556" xr:uid="{00000000-0005-0000-0000-000050340000}"/>
    <cellStyle name="Eingabe 2 9 3 10" xfId="5987" xr:uid="{00000000-0005-0000-0000-000051340000}"/>
    <cellStyle name="Eingabe 2 9 3 10 2" xfId="12883" xr:uid="{00000000-0005-0000-0000-000052340000}"/>
    <cellStyle name="Eingabe 2 9 3 10 3" xfId="19413" xr:uid="{00000000-0005-0000-0000-000053340000}"/>
    <cellStyle name="Eingabe 2 9 3 10 4" xfId="25898" xr:uid="{00000000-0005-0000-0000-000054340000}"/>
    <cellStyle name="Eingabe 2 9 3 11" xfId="6915" xr:uid="{00000000-0005-0000-0000-000055340000}"/>
    <cellStyle name="Eingabe 2 9 3 11 2" xfId="13531" xr:uid="{00000000-0005-0000-0000-000056340000}"/>
    <cellStyle name="Eingabe 2 9 3 11 3" xfId="20061" xr:uid="{00000000-0005-0000-0000-000057340000}"/>
    <cellStyle name="Eingabe 2 9 3 11 4" xfId="26546" xr:uid="{00000000-0005-0000-0000-000058340000}"/>
    <cellStyle name="Eingabe 2 9 3 12" xfId="7568" xr:uid="{00000000-0005-0000-0000-000059340000}"/>
    <cellStyle name="Eingabe 2 9 3 12 2" xfId="14098" xr:uid="{00000000-0005-0000-0000-00005A340000}"/>
    <cellStyle name="Eingabe 2 9 3 12 3" xfId="20583" xr:uid="{00000000-0005-0000-0000-00005B340000}"/>
    <cellStyle name="Eingabe 2 9 3 13" xfId="6636" xr:uid="{00000000-0005-0000-0000-00005C340000}"/>
    <cellStyle name="Eingabe 2 9 3 14" xfId="5787" xr:uid="{00000000-0005-0000-0000-00005D340000}"/>
    <cellStyle name="Eingabe 2 9 3 2" xfId="942" xr:uid="{00000000-0005-0000-0000-00005E340000}"/>
    <cellStyle name="Eingabe 2 9 3 2 10" xfId="7954" xr:uid="{00000000-0005-0000-0000-00005F340000}"/>
    <cellStyle name="Eingabe 2 9 3 2 10 2" xfId="14484" xr:uid="{00000000-0005-0000-0000-000060340000}"/>
    <cellStyle name="Eingabe 2 9 3 2 10 3" xfId="20969" xr:uid="{00000000-0005-0000-0000-000061340000}"/>
    <cellStyle name="Eingabe 2 9 3 2 11" xfId="13812" xr:uid="{00000000-0005-0000-0000-000062340000}"/>
    <cellStyle name="Eingabe 2 9 3 2 2" xfId="1820" xr:uid="{00000000-0005-0000-0000-000063340000}"/>
    <cellStyle name="Eingabe 2 9 3 2 2 2" xfId="8825" xr:uid="{00000000-0005-0000-0000-000064340000}"/>
    <cellStyle name="Eingabe 2 9 3 2 2 3" xfId="15355" xr:uid="{00000000-0005-0000-0000-000065340000}"/>
    <cellStyle name="Eingabe 2 9 3 2 2 4" xfId="21840" xr:uid="{00000000-0005-0000-0000-000066340000}"/>
    <cellStyle name="Eingabe 2 9 3 2 3" xfId="2510" xr:uid="{00000000-0005-0000-0000-000067340000}"/>
    <cellStyle name="Eingabe 2 9 3 2 3 2" xfId="9515" xr:uid="{00000000-0005-0000-0000-000068340000}"/>
    <cellStyle name="Eingabe 2 9 3 2 3 3" xfId="16045" xr:uid="{00000000-0005-0000-0000-000069340000}"/>
    <cellStyle name="Eingabe 2 9 3 2 3 4" xfId="22530" xr:uid="{00000000-0005-0000-0000-00006A340000}"/>
    <cellStyle name="Eingabe 2 9 3 2 4" xfId="3200" xr:uid="{00000000-0005-0000-0000-00006B340000}"/>
    <cellStyle name="Eingabe 2 9 3 2 4 2" xfId="10202" xr:uid="{00000000-0005-0000-0000-00006C340000}"/>
    <cellStyle name="Eingabe 2 9 3 2 4 3" xfId="16732" xr:uid="{00000000-0005-0000-0000-00006D340000}"/>
    <cellStyle name="Eingabe 2 9 3 2 4 4" xfId="23217" xr:uid="{00000000-0005-0000-0000-00006E340000}"/>
    <cellStyle name="Eingabe 2 9 3 2 5" xfId="3890" xr:uid="{00000000-0005-0000-0000-00006F340000}"/>
    <cellStyle name="Eingabe 2 9 3 2 5 2" xfId="10889" xr:uid="{00000000-0005-0000-0000-000070340000}"/>
    <cellStyle name="Eingabe 2 9 3 2 5 3" xfId="17419" xr:uid="{00000000-0005-0000-0000-000071340000}"/>
    <cellStyle name="Eingabe 2 9 3 2 5 4" xfId="23904" xr:uid="{00000000-0005-0000-0000-000072340000}"/>
    <cellStyle name="Eingabe 2 9 3 2 6" xfId="4580" xr:uid="{00000000-0005-0000-0000-000073340000}"/>
    <cellStyle name="Eingabe 2 9 3 2 6 2" xfId="11574" xr:uid="{00000000-0005-0000-0000-000074340000}"/>
    <cellStyle name="Eingabe 2 9 3 2 6 3" xfId="18104" xr:uid="{00000000-0005-0000-0000-000075340000}"/>
    <cellStyle name="Eingabe 2 9 3 2 6 4" xfId="24589" xr:uid="{00000000-0005-0000-0000-000076340000}"/>
    <cellStyle name="Eingabe 2 9 3 2 7" xfId="5233" xr:uid="{00000000-0005-0000-0000-000077340000}"/>
    <cellStyle name="Eingabe 2 9 3 2 7 2" xfId="12157" xr:uid="{00000000-0005-0000-0000-000078340000}"/>
    <cellStyle name="Eingabe 2 9 3 2 7 3" xfId="18687" xr:uid="{00000000-0005-0000-0000-000079340000}"/>
    <cellStyle name="Eingabe 2 9 3 2 7 4" xfId="25172" xr:uid="{00000000-0005-0000-0000-00007A340000}"/>
    <cellStyle name="Eingabe 2 9 3 2 8" xfId="5691" xr:uid="{00000000-0005-0000-0000-00007B340000}"/>
    <cellStyle name="Eingabe 2 9 3 2 8 2" xfId="12615" xr:uid="{00000000-0005-0000-0000-00007C340000}"/>
    <cellStyle name="Eingabe 2 9 3 2 8 3" xfId="19145" xr:uid="{00000000-0005-0000-0000-00007D340000}"/>
    <cellStyle name="Eingabe 2 9 3 2 8 4" xfId="25630" xr:uid="{00000000-0005-0000-0000-00007E340000}"/>
    <cellStyle name="Eingabe 2 9 3 2 9" xfId="6373" xr:uid="{00000000-0005-0000-0000-00007F340000}"/>
    <cellStyle name="Eingabe 2 9 3 2 9 2" xfId="13269" xr:uid="{00000000-0005-0000-0000-000080340000}"/>
    <cellStyle name="Eingabe 2 9 3 2 9 3" xfId="19799" xr:uid="{00000000-0005-0000-0000-000081340000}"/>
    <cellStyle name="Eingabe 2 9 3 2 9 4" xfId="26284" xr:uid="{00000000-0005-0000-0000-000082340000}"/>
    <cellStyle name="Eingabe 2 9 3 3" xfId="786" xr:uid="{00000000-0005-0000-0000-000083340000}"/>
    <cellStyle name="Eingabe 2 9 3 3 10" xfId="7798" xr:uid="{00000000-0005-0000-0000-000084340000}"/>
    <cellStyle name="Eingabe 2 9 3 3 10 2" xfId="14328" xr:uid="{00000000-0005-0000-0000-000085340000}"/>
    <cellStyle name="Eingabe 2 9 3 3 10 3" xfId="20813" xr:uid="{00000000-0005-0000-0000-000086340000}"/>
    <cellStyle name="Eingabe 2 9 3 3 11" xfId="13656" xr:uid="{00000000-0005-0000-0000-000087340000}"/>
    <cellStyle name="Eingabe 2 9 3 3 2" xfId="1664" xr:uid="{00000000-0005-0000-0000-000088340000}"/>
    <cellStyle name="Eingabe 2 9 3 3 2 2" xfId="8669" xr:uid="{00000000-0005-0000-0000-000089340000}"/>
    <cellStyle name="Eingabe 2 9 3 3 2 3" xfId="15199" xr:uid="{00000000-0005-0000-0000-00008A340000}"/>
    <cellStyle name="Eingabe 2 9 3 3 2 4" xfId="21684" xr:uid="{00000000-0005-0000-0000-00008B340000}"/>
    <cellStyle name="Eingabe 2 9 3 3 3" xfId="2354" xr:uid="{00000000-0005-0000-0000-00008C340000}"/>
    <cellStyle name="Eingabe 2 9 3 3 3 2" xfId="9359" xr:uid="{00000000-0005-0000-0000-00008D340000}"/>
    <cellStyle name="Eingabe 2 9 3 3 3 3" xfId="15889" xr:uid="{00000000-0005-0000-0000-00008E340000}"/>
    <cellStyle name="Eingabe 2 9 3 3 3 4" xfId="22374" xr:uid="{00000000-0005-0000-0000-00008F340000}"/>
    <cellStyle name="Eingabe 2 9 3 3 4" xfId="3044" xr:uid="{00000000-0005-0000-0000-000090340000}"/>
    <cellStyle name="Eingabe 2 9 3 3 4 2" xfId="10046" xr:uid="{00000000-0005-0000-0000-000091340000}"/>
    <cellStyle name="Eingabe 2 9 3 3 4 3" xfId="16576" xr:uid="{00000000-0005-0000-0000-000092340000}"/>
    <cellStyle name="Eingabe 2 9 3 3 4 4" xfId="23061" xr:uid="{00000000-0005-0000-0000-000093340000}"/>
    <cellStyle name="Eingabe 2 9 3 3 5" xfId="3734" xr:uid="{00000000-0005-0000-0000-000094340000}"/>
    <cellStyle name="Eingabe 2 9 3 3 5 2" xfId="10733" xr:uid="{00000000-0005-0000-0000-000095340000}"/>
    <cellStyle name="Eingabe 2 9 3 3 5 3" xfId="17263" xr:uid="{00000000-0005-0000-0000-000096340000}"/>
    <cellStyle name="Eingabe 2 9 3 3 5 4" xfId="23748" xr:uid="{00000000-0005-0000-0000-000097340000}"/>
    <cellStyle name="Eingabe 2 9 3 3 6" xfId="4424" xr:uid="{00000000-0005-0000-0000-000098340000}"/>
    <cellStyle name="Eingabe 2 9 3 3 6 2" xfId="11418" xr:uid="{00000000-0005-0000-0000-000099340000}"/>
    <cellStyle name="Eingabe 2 9 3 3 6 3" xfId="17948" xr:uid="{00000000-0005-0000-0000-00009A340000}"/>
    <cellStyle name="Eingabe 2 9 3 3 6 4" xfId="24433" xr:uid="{00000000-0005-0000-0000-00009B340000}"/>
    <cellStyle name="Eingabe 2 9 3 3 7" xfId="5077" xr:uid="{00000000-0005-0000-0000-00009C340000}"/>
    <cellStyle name="Eingabe 2 9 3 3 7 2" xfId="12001" xr:uid="{00000000-0005-0000-0000-00009D340000}"/>
    <cellStyle name="Eingabe 2 9 3 3 7 3" xfId="18531" xr:uid="{00000000-0005-0000-0000-00009E340000}"/>
    <cellStyle name="Eingabe 2 9 3 3 7 4" xfId="25016" xr:uid="{00000000-0005-0000-0000-00009F340000}"/>
    <cellStyle name="Eingabe 2 9 3 3 8" xfId="5535" xr:uid="{00000000-0005-0000-0000-0000A0340000}"/>
    <cellStyle name="Eingabe 2 9 3 3 8 2" xfId="12459" xr:uid="{00000000-0005-0000-0000-0000A1340000}"/>
    <cellStyle name="Eingabe 2 9 3 3 8 3" xfId="18989" xr:uid="{00000000-0005-0000-0000-0000A2340000}"/>
    <cellStyle name="Eingabe 2 9 3 3 8 4" xfId="25474" xr:uid="{00000000-0005-0000-0000-0000A3340000}"/>
    <cellStyle name="Eingabe 2 9 3 3 9" xfId="6217" xr:uid="{00000000-0005-0000-0000-0000A4340000}"/>
    <cellStyle name="Eingabe 2 9 3 3 9 2" xfId="13113" xr:uid="{00000000-0005-0000-0000-0000A5340000}"/>
    <cellStyle name="Eingabe 2 9 3 3 9 3" xfId="19643" xr:uid="{00000000-0005-0000-0000-0000A6340000}"/>
    <cellStyle name="Eingabe 2 9 3 3 9 4" xfId="26128" xr:uid="{00000000-0005-0000-0000-0000A7340000}"/>
    <cellStyle name="Eingabe 2 9 3 4" xfId="1434" xr:uid="{00000000-0005-0000-0000-0000A8340000}"/>
    <cellStyle name="Eingabe 2 9 3 4 2" xfId="8439" xr:uid="{00000000-0005-0000-0000-0000A9340000}"/>
    <cellStyle name="Eingabe 2 9 3 4 3" xfId="14969" xr:uid="{00000000-0005-0000-0000-0000AA340000}"/>
    <cellStyle name="Eingabe 2 9 3 4 4" xfId="21454" xr:uid="{00000000-0005-0000-0000-0000AB340000}"/>
    <cellStyle name="Eingabe 2 9 3 5" xfId="2124" xr:uid="{00000000-0005-0000-0000-0000AC340000}"/>
    <cellStyle name="Eingabe 2 9 3 5 2" xfId="9129" xr:uid="{00000000-0005-0000-0000-0000AD340000}"/>
    <cellStyle name="Eingabe 2 9 3 5 3" xfId="15659" xr:uid="{00000000-0005-0000-0000-0000AE340000}"/>
    <cellStyle name="Eingabe 2 9 3 5 4" xfId="22144" xr:uid="{00000000-0005-0000-0000-0000AF340000}"/>
    <cellStyle name="Eingabe 2 9 3 6" xfId="2814" xr:uid="{00000000-0005-0000-0000-0000B0340000}"/>
    <cellStyle name="Eingabe 2 9 3 6 2" xfId="9816" xr:uid="{00000000-0005-0000-0000-0000B1340000}"/>
    <cellStyle name="Eingabe 2 9 3 6 3" xfId="16346" xr:uid="{00000000-0005-0000-0000-0000B2340000}"/>
    <cellStyle name="Eingabe 2 9 3 6 4" xfId="22831" xr:uid="{00000000-0005-0000-0000-0000B3340000}"/>
    <cellStyle name="Eingabe 2 9 3 7" xfId="3504" xr:uid="{00000000-0005-0000-0000-0000B4340000}"/>
    <cellStyle name="Eingabe 2 9 3 7 2" xfId="10503" xr:uid="{00000000-0005-0000-0000-0000B5340000}"/>
    <cellStyle name="Eingabe 2 9 3 7 3" xfId="17033" xr:uid="{00000000-0005-0000-0000-0000B6340000}"/>
    <cellStyle name="Eingabe 2 9 3 7 4" xfId="23518" xr:uid="{00000000-0005-0000-0000-0000B7340000}"/>
    <cellStyle name="Eingabe 2 9 3 8" xfId="4194" xr:uid="{00000000-0005-0000-0000-0000B8340000}"/>
    <cellStyle name="Eingabe 2 9 3 8 2" xfId="11188" xr:uid="{00000000-0005-0000-0000-0000B9340000}"/>
    <cellStyle name="Eingabe 2 9 3 8 3" xfId="17718" xr:uid="{00000000-0005-0000-0000-0000BA340000}"/>
    <cellStyle name="Eingabe 2 9 3 8 4" xfId="24203" xr:uid="{00000000-0005-0000-0000-0000BB340000}"/>
    <cellStyle name="Eingabe 2 9 3 9" xfId="5305" xr:uid="{00000000-0005-0000-0000-0000BC340000}"/>
    <cellStyle name="Eingabe 2 9 3 9 2" xfId="12229" xr:uid="{00000000-0005-0000-0000-0000BD340000}"/>
    <cellStyle name="Eingabe 2 9 3 9 3" xfId="18759" xr:uid="{00000000-0005-0000-0000-0000BE340000}"/>
    <cellStyle name="Eingabe 2 9 3 9 4" xfId="25244" xr:uid="{00000000-0005-0000-0000-0000BF340000}"/>
    <cellStyle name="Eingabe 2 9 4" xfId="1144" xr:uid="{00000000-0005-0000-0000-0000C0340000}"/>
    <cellStyle name="Eingabe 2 9 4 2" xfId="8151" xr:uid="{00000000-0005-0000-0000-0000C1340000}"/>
    <cellStyle name="Eingabe 2 9 4 3" xfId="14681" xr:uid="{00000000-0005-0000-0000-0000C2340000}"/>
    <cellStyle name="Eingabe 2 9 4 4" xfId="21166" xr:uid="{00000000-0005-0000-0000-0000C3340000}"/>
    <cellStyle name="Eingabe 2 9 5" xfId="1083" xr:uid="{00000000-0005-0000-0000-0000C4340000}"/>
    <cellStyle name="Eingabe 2 9 5 2" xfId="8090" xr:uid="{00000000-0005-0000-0000-0000C5340000}"/>
    <cellStyle name="Eingabe 2 9 5 3" xfId="14620" xr:uid="{00000000-0005-0000-0000-0000C6340000}"/>
    <cellStyle name="Eingabe 2 9 5 4" xfId="21105" xr:uid="{00000000-0005-0000-0000-0000C7340000}"/>
    <cellStyle name="Eingabe 2 9 6" xfId="995" xr:uid="{00000000-0005-0000-0000-0000C8340000}"/>
    <cellStyle name="Eingabe 2 9 6 2" xfId="8005" xr:uid="{00000000-0005-0000-0000-0000C9340000}"/>
    <cellStyle name="Eingabe 2 9 6 3" xfId="14535" xr:uid="{00000000-0005-0000-0000-0000CA340000}"/>
    <cellStyle name="Eingabe 2 9 6 4" xfId="21020" xr:uid="{00000000-0005-0000-0000-0000CB340000}"/>
    <cellStyle name="Eingabe 2 9 7" xfId="1043" xr:uid="{00000000-0005-0000-0000-0000CC340000}"/>
    <cellStyle name="Eingabe 2 9 7 2" xfId="8051" xr:uid="{00000000-0005-0000-0000-0000CD340000}"/>
    <cellStyle name="Eingabe 2 9 7 3" xfId="14581" xr:uid="{00000000-0005-0000-0000-0000CE340000}"/>
    <cellStyle name="Eingabe 2 9 7 4" xfId="21066" xr:uid="{00000000-0005-0000-0000-0000CF340000}"/>
    <cellStyle name="Eingabe 2 9 8" xfId="128" xr:uid="{00000000-0005-0000-0000-0000D0340000}"/>
    <cellStyle name="Eingabe 2 9 8 2" xfId="6847" xr:uid="{00000000-0005-0000-0000-0000D1340000}"/>
    <cellStyle name="Eingabe 2 9 8 3" xfId="6576" xr:uid="{00000000-0005-0000-0000-0000D2340000}"/>
    <cellStyle name="Eingabe 2 9 8 4" xfId="20187" xr:uid="{00000000-0005-0000-0000-0000D3340000}"/>
    <cellStyle name="Eingabe 2 9 9" xfId="1222" xr:uid="{00000000-0005-0000-0000-0000D4340000}"/>
    <cellStyle name="Eingabe 2 9 9 2" xfId="8229" xr:uid="{00000000-0005-0000-0000-0000D5340000}"/>
    <cellStyle name="Eingabe 2 9 9 3" xfId="14759" xr:uid="{00000000-0005-0000-0000-0000D6340000}"/>
    <cellStyle name="Eingabe 2 9 9 4" xfId="21244" xr:uid="{00000000-0005-0000-0000-0000D7340000}"/>
    <cellStyle name="Ergebnis 2" xfId="52" xr:uid="{00000000-0005-0000-0000-0000D8340000}"/>
    <cellStyle name="Ergebnis 2 10" xfId="244" xr:uid="{00000000-0005-0000-0000-0000D9340000}"/>
    <cellStyle name="Ergebnis 2 10 10" xfId="4701" xr:uid="{00000000-0005-0000-0000-0000DA340000}"/>
    <cellStyle name="Ergebnis 2 10 10 2" xfId="11681" xr:uid="{00000000-0005-0000-0000-0000DB340000}"/>
    <cellStyle name="Ergebnis 2 10 10 3" xfId="18211" xr:uid="{00000000-0005-0000-0000-0000DC340000}"/>
    <cellStyle name="Ergebnis 2 10 10 4" xfId="24696" xr:uid="{00000000-0005-0000-0000-0000DD340000}"/>
    <cellStyle name="Ergebnis 2 10 11" xfId="1914" xr:uid="{00000000-0005-0000-0000-0000DE340000}"/>
    <cellStyle name="Ergebnis 2 10 11 2" xfId="8919" xr:uid="{00000000-0005-0000-0000-0000DF340000}"/>
    <cellStyle name="Ergebnis 2 10 11 3" xfId="15449" xr:uid="{00000000-0005-0000-0000-0000E0340000}"/>
    <cellStyle name="Ergebnis 2 10 11 4" xfId="21934" xr:uid="{00000000-0005-0000-0000-0000E1340000}"/>
    <cellStyle name="Ergebnis 2 10 12" xfId="6976" xr:uid="{00000000-0005-0000-0000-0000E2340000}"/>
    <cellStyle name="Ergebnis 2 10 12 2" xfId="7253" xr:uid="{00000000-0005-0000-0000-0000E3340000}"/>
    <cellStyle name="Ergebnis 2 10 12 3" xfId="20135" xr:uid="{00000000-0005-0000-0000-0000E4340000}"/>
    <cellStyle name="Ergebnis 2 10 13" xfId="7014" xr:uid="{00000000-0005-0000-0000-0000E5340000}"/>
    <cellStyle name="Ergebnis 2 10 14" xfId="7198" xr:uid="{00000000-0005-0000-0000-0000E6340000}"/>
    <cellStyle name="Ergebnis 2 10 2" xfId="436" xr:uid="{00000000-0005-0000-0000-0000E7340000}"/>
    <cellStyle name="Ergebnis 2 10 2 10" xfId="5867" xr:uid="{00000000-0005-0000-0000-0000E8340000}"/>
    <cellStyle name="Ergebnis 2 10 2 10 2" xfId="12763" xr:uid="{00000000-0005-0000-0000-0000E9340000}"/>
    <cellStyle name="Ergebnis 2 10 2 10 3" xfId="19293" xr:uid="{00000000-0005-0000-0000-0000EA340000}"/>
    <cellStyle name="Ergebnis 2 10 2 10 4" xfId="25778" xr:uid="{00000000-0005-0000-0000-0000EB340000}"/>
    <cellStyle name="Ergebnis 2 10 2 11" xfId="6785" xr:uid="{00000000-0005-0000-0000-0000EC340000}"/>
    <cellStyle name="Ergebnis 2 10 2 11 2" xfId="13461" xr:uid="{00000000-0005-0000-0000-0000ED340000}"/>
    <cellStyle name="Ergebnis 2 10 2 11 3" xfId="19991" xr:uid="{00000000-0005-0000-0000-0000EE340000}"/>
    <cellStyle name="Ergebnis 2 10 2 11 4" xfId="26476" xr:uid="{00000000-0005-0000-0000-0000EF340000}"/>
    <cellStyle name="Ergebnis 2 10 2 12" xfId="7448" xr:uid="{00000000-0005-0000-0000-0000F0340000}"/>
    <cellStyle name="Ergebnis 2 10 2 12 2" xfId="13978" xr:uid="{00000000-0005-0000-0000-0000F1340000}"/>
    <cellStyle name="Ergebnis 2 10 2 12 3" xfId="20463" xr:uid="{00000000-0005-0000-0000-0000F2340000}"/>
    <cellStyle name="Ergebnis 2 10 2 13" xfId="6760" xr:uid="{00000000-0005-0000-0000-0000F3340000}"/>
    <cellStyle name="Ergebnis 2 10 2 14" xfId="7240" xr:uid="{00000000-0005-0000-0000-0000F4340000}"/>
    <cellStyle name="Ergebnis 2 10 2 15" xfId="20110" xr:uid="{00000000-0005-0000-0000-0000F5340000}"/>
    <cellStyle name="Ergebnis 2 10 2 2" xfId="872" xr:uid="{00000000-0005-0000-0000-0000F6340000}"/>
    <cellStyle name="Ergebnis 2 10 2 2 10" xfId="7884" xr:uid="{00000000-0005-0000-0000-0000F7340000}"/>
    <cellStyle name="Ergebnis 2 10 2 2 10 2" xfId="14414" xr:uid="{00000000-0005-0000-0000-0000F8340000}"/>
    <cellStyle name="Ergebnis 2 10 2 2 10 3" xfId="20899" xr:uid="{00000000-0005-0000-0000-0000F9340000}"/>
    <cellStyle name="Ergebnis 2 10 2 2 11" xfId="13742" xr:uid="{00000000-0005-0000-0000-0000FA340000}"/>
    <cellStyle name="Ergebnis 2 10 2 2 12" xfId="20296" xr:uid="{00000000-0005-0000-0000-0000FB340000}"/>
    <cellStyle name="Ergebnis 2 10 2 2 2" xfId="1750" xr:uid="{00000000-0005-0000-0000-0000FC340000}"/>
    <cellStyle name="Ergebnis 2 10 2 2 2 2" xfId="8755" xr:uid="{00000000-0005-0000-0000-0000FD340000}"/>
    <cellStyle name="Ergebnis 2 10 2 2 2 3" xfId="15285" xr:uid="{00000000-0005-0000-0000-0000FE340000}"/>
    <cellStyle name="Ergebnis 2 10 2 2 2 4" xfId="21770" xr:uid="{00000000-0005-0000-0000-0000FF340000}"/>
    <cellStyle name="Ergebnis 2 10 2 2 3" xfId="2440" xr:uid="{00000000-0005-0000-0000-000000350000}"/>
    <cellStyle name="Ergebnis 2 10 2 2 3 2" xfId="9445" xr:uid="{00000000-0005-0000-0000-000001350000}"/>
    <cellStyle name="Ergebnis 2 10 2 2 3 3" xfId="15975" xr:uid="{00000000-0005-0000-0000-000002350000}"/>
    <cellStyle name="Ergebnis 2 10 2 2 3 4" xfId="22460" xr:uid="{00000000-0005-0000-0000-000003350000}"/>
    <cellStyle name="Ergebnis 2 10 2 2 4" xfId="3130" xr:uid="{00000000-0005-0000-0000-000004350000}"/>
    <cellStyle name="Ergebnis 2 10 2 2 4 2" xfId="10132" xr:uid="{00000000-0005-0000-0000-000005350000}"/>
    <cellStyle name="Ergebnis 2 10 2 2 4 3" xfId="16662" xr:uid="{00000000-0005-0000-0000-000006350000}"/>
    <cellStyle name="Ergebnis 2 10 2 2 4 4" xfId="23147" xr:uid="{00000000-0005-0000-0000-000007350000}"/>
    <cellStyle name="Ergebnis 2 10 2 2 5" xfId="3820" xr:uid="{00000000-0005-0000-0000-000008350000}"/>
    <cellStyle name="Ergebnis 2 10 2 2 5 2" xfId="10819" xr:uid="{00000000-0005-0000-0000-000009350000}"/>
    <cellStyle name="Ergebnis 2 10 2 2 5 3" xfId="17349" xr:uid="{00000000-0005-0000-0000-00000A350000}"/>
    <cellStyle name="Ergebnis 2 10 2 2 5 4" xfId="23834" xr:uid="{00000000-0005-0000-0000-00000B350000}"/>
    <cellStyle name="Ergebnis 2 10 2 2 6" xfId="4510" xr:uid="{00000000-0005-0000-0000-00000C350000}"/>
    <cellStyle name="Ergebnis 2 10 2 2 6 2" xfId="11504" xr:uid="{00000000-0005-0000-0000-00000D350000}"/>
    <cellStyle name="Ergebnis 2 10 2 2 6 3" xfId="18034" xr:uid="{00000000-0005-0000-0000-00000E350000}"/>
    <cellStyle name="Ergebnis 2 10 2 2 6 4" xfId="24519" xr:uid="{00000000-0005-0000-0000-00000F350000}"/>
    <cellStyle name="Ergebnis 2 10 2 2 7" xfId="5163" xr:uid="{00000000-0005-0000-0000-000010350000}"/>
    <cellStyle name="Ergebnis 2 10 2 2 7 2" xfId="12087" xr:uid="{00000000-0005-0000-0000-000011350000}"/>
    <cellStyle name="Ergebnis 2 10 2 2 7 3" xfId="18617" xr:uid="{00000000-0005-0000-0000-000012350000}"/>
    <cellStyle name="Ergebnis 2 10 2 2 7 4" xfId="25102" xr:uid="{00000000-0005-0000-0000-000013350000}"/>
    <cellStyle name="Ergebnis 2 10 2 2 8" xfId="5621" xr:uid="{00000000-0005-0000-0000-000014350000}"/>
    <cellStyle name="Ergebnis 2 10 2 2 8 2" xfId="12545" xr:uid="{00000000-0005-0000-0000-000015350000}"/>
    <cellStyle name="Ergebnis 2 10 2 2 8 3" xfId="19075" xr:uid="{00000000-0005-0000-0000-000016350000}"/>
    <cellStyle name="Ergebnis 2 10 2 2 8 4" xfId="25560" xr:uid="{00000000-0005-0000-0000-000017350000}"/>
    <cellStyle name="Ergebnis 2 10 2 2 9" xfId="6303" xr:uid="{00000000-0005-0000-0000-000018350000}"/>
    <cellStyle name="Ergebnis 2 10 2 2 9 2" xfId="13199" xr:uid="{00000000-0005-0000-0000-000019350000}"/>
    <cellStyle name="Ergebnis 2 10 2 2 9 3" xfId="19729" xr:uid="{00000000-0005-0000-0000-00001A350000}"/>
    <cellStyle name="Ergebnis 2 10 2 2 9 4" xfId="26214" xr:uid="{00000000-0005-0000-0000-00001B350000}"/>
    <cellStyle name="Ergebnis 2 10 2 3" xfId="671" xr:uid="{00000000-0005-0000-0000-00001C350000}"/>
    <cellStyle name="Ergebnis 2 10 2 3 10" xfId="7683" xr:uid="{00000000-0005-0000-0000-00001D350000}"/>
    <cellStyle name="Ergebnis 2 10 2 3 10 2" xfId="14213" xr:uid="{00000000-0005-0000-0000-00001E350000}"/>
    <cellStyle name="Ergebnis 2 10 2 3 10 3" xfId="20698" xr:uid="{00000000-0005-0000-0000-00001F350000}"/>
    <cellStyle name="Ergebnis 2 10 2 3 11" xfId="6583" xr:uid="{00000000-0005-0000-0000-000020350000}"/>
    <cellStyle name="Ergebnis 2 10 2 3 12" xfId="20222" xr:uid="{00000000-0005-0000-0000-000021350000}"/>
    <cellStyle name="Ergebnis 2 10 2 3 2" xfId="1549" xr:uid="{00000000-0005-0000-0000-000022350000}"/>
    <cellStyle name="Ergebnis 2 10 2 3 2 2" xfId="8554" xr:uid="{00000000-0005-0000-0000-000023350000}"/>
    <cellStyle name="Ergebnis 2 10 2 3 2 3" xfId="15084" xr:uid="{00000000-0005-0000-0000-000024350000}"/>
    <cellStyle name="Ergebnis 2 10 2 3 2 4" xfId="21569" xr:uid="{00000000-0005-0000-0000-000025350000}"/>
    <cellStyle name="Ergebnis 2 10 2 3 3" xfId="2239" xr:uid="{00000000-0005-0000-0000-000026350000}"/>
    <cellStyle name="Ergebnis 2 10 2 3 3 2" xfId="9244" xr:uid="{00000000-0005-0000-0000-000027350000}"/>
    <cellStyle name="Ergebnis 2 10 2 3 3 3" xfId="15774" xr:uid="{00000000-0005-0000-0000-000028350000}"/>
    <cellStyle name="Ergebnis 2 10 2 3 3 4" xfId="22259" xr:uid="{00000000-0005-0000-0000-000029350000}"/>
    <cellStyle name="Ergebnis 2 10 2 3 4" xfId="2929" xr:uid="{00000000-0005-0000-0000-00002A350000}"/>
    <cellStyle name="Ergebnis 2 10 2 3 4 2" xfId="9931" xr:uid="{00000000-0005-0000-0000-00002B350000}"/>
    <cellStyle name="Ergebnis 2 10 2 3 4 3" xfId="16461" xr:uid="{00000000-0005-0000-0000-00002C350000}"/>
    <cellStyle name="Ergebnis 2 10 2 3 4 4" xfId="22946" xr:uid="{00000000-0005-0000-0000-00002D350000}"/>
    <cellStyle name="Ergebnis 2 10 2 3 5" xfId="3619" xr:uid="{00000000-0005-0000-0000-00002E350000}"/>
    <cellStyle name="Ergebnis 2 10 2 3 5 2" xfId="10618" xr:uid="{00000000-0005-0000-0000-00002F350000}"/>
    <cellStyle name="Ergebnis 2 10 2 3 5 3" xfId="17148" xr:uid="{00000000-0005-0000-0000-000030350000}"/>
    <cellStyle name="Ergebnis 2 10 2 3 5 4" xfId="23633" xr:uid="{00000000-0005-0000-0000-000031350000}"/>
    <cellStyle name="Ergebnis 2 10 2 3 6" xfId="4309" xr:uid="{00000000-0005-0000-0000-000032350000}"/>
    <cellStyle name="Ergebnis 2 10 2 3 6 2" xfId="11303" xr:uid="{00000000-0005-0000-0000-000033350000}"/>
    <cellStyle name="Ergebnis 2 10 2 3 6 3" xfId="17833" xr:uid="{00000000-0005-0000-0000-000034350000}"/>
    <cellStyle name="Ergebnis 2 10 2 3 6 4" xfId="24318" xr:uid="{00000000-0005-0000-0000-000035350000}"/>
    <cellStyle name="Ergebnis 2 10 2 3 7" xfId="4962" xr:uid="{00000000-0005-0000-0000-000036350000}"/>
    <cellStyle name="Ergebnis 2 10 2 3 7 2" xfId="11886" xr:uid="{00000000-0005-0000-0000-000037350000}"/>
    <cellStyle name="Ergebnis 2 10 2 3 7 3" xfId="18416" xr:uid="{00000000-0005-0000-0000-000038350000}"/>
    <cellStyle name="Ergebnis 2 10 2 3 7 4" xfId="24901" xr:uid="{00000000-0005-0000-0000-000039350000}"/>
    <cellStyle name="Ergebnis 2 10 2 3 8" xfId="5420" xr:uid="{00000000-0005-0000-0000-00003A350000}"/>
    <cellStyle name="Ergebnis 2 10 2 3 8 2" xfId="12344" xr:uid="{00000000-0005-0000-0000-00003B350000}"/>
    <cellStyle name="Ergebnis 2 10 2 3 8 3" xfId="18874" xr:uid="{00000000-0005-0000-0000-00003C350000}"/>
    <cellStyle name="Ergebnis 2 10 2 3 8 4" xfId="25359" xr:uid="{00000000-0005-0000-0000-00003D350000}"/>
    <cellStyle name="Ergebnis 2 10 2 3 9" xfId="6102" xr:uid="{00000000-0005-0000-0000-00003E350000}"/>
    <cellStyle name="Ergebnis 2 10 2 3 9 2" xfId="12998" xr:uid="{00000000-0005-0000-0000-00003F350000}"/>
    <cellStyle name="Ergebnis 2 10 2 3 9 3" xfId="19528" xr:uid="{00000000-0005-0000-0000-000040350000}"/>
    <cellStyle name="Ergebnis 2 10 2 3 9 4" xfId="26013" xr:uid="{00000000-0005-0000-0000-000041350000}"/>
    <cellStyle name="Ergebnis 2 10 2 4" xfId="1314" xr:uid="{00000000-0005-0000-0000-000042350000}"/>
    <cellStyle name="Ergebnis 2 10 2 4 2" xfId="8319" xr:uid="{00000000-0005-0000-0000-000043350000}"/>
    <cellStyle name="Ergebnis 2 10 2 4 3" xfId="14849" xr:uid="{00000000-0005-0000-0000-000044350000}"/>
    <cellStyle name="Ergebnis 2 10 2 4 4" xfId="21334" xr:uid="{00000000-0005-0000-0000-000045350000}"/>
    <cellStyle name="Ergebnis 2 10 2 5" xfId="2004" xr:uid="{00000000-0005-0000-0000-000046350000}"/>
    <cellStyle name="Ergebnis 2 10 2 5 2" xfId="9009" xr:uid="{00000000-0005-0000-0000-000047350000}"/>
    <cellStyle name="Ergebnis 2 10 2 5 3" xfId="15539" xr:uid="{00000000-0005-0000-0000-000048350000}"/>
    <cellStyle name="Ergebnis 2 10 2 5 4" xfId="22024" xr:uid="{00000000-0005-0000-0000-000049350000}"/>
    <cellStyle name="Ergebnis 2 10 2 6" xfId="2694" xr:uid="{00000000-0005-0000-0000-00004A350000}"/>
    <cellStyle name="Ergebnis 2 10 2 6 2" xfId="9696" xr:uid="{00000000-0005-0000-0000-00004B350000}"/>
    <cellStyle name="Ergebnis 2 10 2 6 3" xfId="16226" xr:uid="{00000000-0005-0000-0000-00004C350000}"/>
    <cellStyle name="Ergebnis 2 10 2 6 4" xfId="22711" xr:uid="{00000000-0005-0000-0000-00004D350000}"/>
    <cellStyle name="Ergebnis 2 10 2 7" xfId="3384" xr:uid="{00000000-0005-0000-0000-00004E350000}"/>
    <cellStyle name="Ergebnis 2 10 2 7 2" xfId="10383" xr:uid="{00000000-0005-0000-0000-00004F350000}"/>
    <cellStyle name="Ergebnis 2 10 2 7 3" xfId="16913" xr:uid="{00000000-0005-0000-0000-000050350000}"/>
    <cellStyle name="Ergebnis 2 10 2 7 4" xfId="23398" xr:uid="{00000000-0005-0000-0000-000051350000}"/>
    <cellStyle name="Ergebnis 2 10 2 8" xfId="4074" xr:uid="{00000000-0005-0000-0000-000052350000}"/>
    <cellStyle name="Ergebnis 2 10 2 8 2" xfId="11068" xr:uid="{00000000-0005-0000-0000-000053350000}"/>
    <cellStyle name="Ergebnis 2 10 2 8 3" xfId="17598" xr:uid="{00000000-0005-0000-0000-000054350000}"/>
    <cellStyle name="Ergebnis 2 10 2 8 4" xfId="24083" xr:uid="{00000000-0005-0000-0000-000055350000}"/>
    <cellStyle name="Ergebnis 2 10 2 9" xfId="1008" xr:uid="{00000000-0005-0000-0000-000056350000}"/>
    <cellStyle name="Ergebnis 2 10 2 9 2" xfId="8017" xr:uid="{00000000-0005-0000-0000-000057350000}"/>
    <cellStyle name="Ergebnis 2 10 2 9 3" xfId="14547" xr:uid="{00000000-0005-0000-0000-000058350000}"/>
    <cellStyle name="Ergebnis 2 10 2 9 4" xfId="21032" xr:uid="{00000000-0005-0000-0000-000059350000}"/>
    <cellStyle name="Ergebnis 2 10 3" xfId="558" xr:uid="{00000000-0005-0000-0000-00005A350000}"/>
    <cellStyle name="Ergebnis 2 10 3 10" xfId="5989" xr:uid="{00000000-0005-0000-0000-00005B350000}"/>
    <cellStyle name="Ergebnis 2 10 3 10 2" xfId="12885" xr:uid="{00000000-0005-0000-0000-00005C350000}"/>
    <cellStyle name="Ergebnis 2 10 3 10 3" xfId="19415" xr:uid="{00000000-0005-0000-0000-00005D350000}"/>
    <cellStyle name="Ergebnis 2 10 3 10 4" xfId="25900" xr:uid="{00000000-0005-0000-0000-00005E350000}"/>
    <cellStyle name="Ergebnis 2 10 3 11" xfId="6729" xr:uid="{00000000-0005-0000-0000-00005F350000}"/>
    <cellStyle name="Ergebnis 2 10 3 11 2" xfId="13428" xr:uid="{00000000-0005-0000-0000-000060350000}"/>
    <cellStyle name="Ergebnis 2 10 3 11 3" xfId="19958" xr:uid="{00000000-0005-0000-0000-000061350000}"/>
    <cellStyle name="Ergebnis 2 10 3 11 4" xfId="26443" xr:uid="{00000000-0005-0000-0000-000062350000}"/>
    <cellStyle name="Ergebnis 2 10 3 12" xfId="7570" xr:uid="{00000000-0005-0000-0000-000063350000}"/>
    <cellStyle name="Ergebnis 2 10 3 12 2" xfId="14100" xr:uid="{00000000-0005-0000-0000-000064350000}"/>
    <cellStyle name="Ergebnis 2 10 3 12 3" xfId="20585" xr:uid="{00000000-0005-0000-0000-000065350000}"/>
    <cellStyle name="Ergebnis 2 10 3 13" xfId="6490" xr:uid="{00000000-0005-0000-0000-000066350000}"/>
    <cellStyle name="Ergebnis 2 10 3 14" xfId="7140" xr:uid="{00000000-0005-0000-0000-000067350000}"/>
    <cellStyle name="Ergebnis 2 10 3 15" xfId="20158" xr:uid="{00000000-0005-0000-0000-000068350000}"/>
    <cellStyle name="Ergebnis 2 10 3 2" xfId="944" xr:uid="{00000000-0005-0000-0000-000069350000}"/>
    <cellStyle name="Ergebnis 2 10 3 2 10" xfId="7956" xr:uid="{00000000-0005-0000-0000-00006A350000}"/>
    <cellStyle name="Ergebnis 2 10 3 2 10 2" xfId="14486" xr:uid="{00000000-0005-0000-0000-00006B350000}"/>
    <cellStyle name="Ergebnis 2 10 3 2 10 3" xfId="20971" xr:uid="{00000000-0005-0000-0000-00006C350000}"/>
    <cellStyle name="Ergebnis 2 10 3 2 11" xfId="13814" xr:uid="{00000000-0005-0000-0000-00006D350000}"/>
    <cellStyle name="Ergebnis 2 10 3 2 12" xfId="20301" xr:uid="{00000000-0005-0000-0000-00006E350000}"/>
    <cellStyle name="Ergebnis 2 10 3 2 2" xfId="1822" xr:uid="{00000000-0005-0000-0000-00006F350000}"/>
    <cellStyle name="Ergebnis 2 10 3 2 2 2" xfId="8827" xr:uid="{00000000-0005-0000-0000-000070350000}"/>
    <cellStyle name="Ergebnis 2 10 3 2 2 3" xfId="15357" xr:uid="{00000000-0005-0000-0000-000071350000}"/>
    <cellStyle name="Ergebnis 2 10 3 2 2 4" xfId="21842" xr:uid="{00000000-0005-0000-0000-000072350000}"/>
    <cellStyle name="Ergebnis 2 10 3 2 3" xfId="2512" xr:uid="{00000000-0005-0000-0000-000073350000}"/>
    <cellStyle name="Ergebnis 2 10 3 2 3 2" xfId="9517" xr:uid="{00000000-0005-0000-0000-000074350000}"/>
    <cellStyle name="Ergebnis 2 10 3 2 3 3" xfId="16047" xr:uid="{00000000-0005-0000-0000-000075350000}"/>
    <cellStyle name="Ergebnis 2 10 3 2 3 4" xfId="22532" xr:uid="{00000000-0005-0000-0000-000076350000}"/>
    <cellStyle name="Ergebnis 2 10 3 2 4" xfId="3202" xr:uid="{00000000-0005-0000-0000-000077350000}"/>
    <cellStyle name="Ergebnis 2 10 3 2 4 2" xfId="10204" xr:uid="{00000000-0005-0000-0000-000078350000}"/>
    <cellStyle name="Ergebnis 2 10 3 2 4 3" xfId="16734" xr:uid="{00000000-0005-0000-0000-000079350000}"/>
    <cellStyle name="Ergebnis 2 10 3 2 4 4" xfId="23219" xr:uid="{00000000-0005-0000-0000-00007A350000}"/>
    <cellStyle name="Ergebnis 2 10 3 2 5" xfId="3892" xr:uid="{00000000-0005-0000-0000-00007B350000}"/>
    <cellStyle name="Ergebnis 2 10 3 2 5 2" xfId="10891" xr:uid="{00000000-0005-0000-0000-00007C350000}"/>
    <cellStyle name="Ergebnis 2 10 3 2 5 3" xfId="17421" xr:uid="{00000000-0005-0000-0000-00007D350000}"/>
    <cellStyle name="Ergebnis 2 10 3 2 5 4" xfId="23906" xr:uid="{00000000-0005-0000-0000-00007E350000}"/>
    <cellStyle name="Ergebnis 2 10 3 2 6" xfId="4582" xr:uid="{00000000-0005-0000-0000-00007F350000}"/>
    <cellStyle name="Ergebnis 2 10 3 2 6 2" xfId="11576" xr:uid="{00000000-0005-0000-0000-000080350000}"/>
    <cellStyle name="Ergebnis 2 10 3 2 6 3" xfId="18106" xr:uid="{00000000-0005-0000-0000-000081350000}"/>
    <cellStyle name="Ergebnis 2 10 3 2 6 4" xfId="24591" xr:uid="{00000000-0005-0000-0000-000082350000}"/>
    <cellStyle name="Ergebnis 2 10 3 2 7" xfId="5235" xr:uid="{00000000-0005-0000-0000-000083350000}"/>
    <cellStyle name="Ergebnis 2 10 3 2 7 2" xfId="12159" xr:uid="{00000000-0005-0000-0000-000084350000}"/>
    <cellStyle name="Ergebnis 2 10 3 2 7 3" xfId="18689" xr:uid="{00000000-0005-0000-0000-000085350000}"/>
    <cellStyle name="Ergebnis 2 10 3 2 7 4" xfId="25174" xr:uid="{00000000-0005-0000-0000-000086350000}"/>
    <cellStyle name="Ergebnis 2 10 3 2 8" xfId="5693" xr:uid="{00000000-0005-0000-0000-000087350000}"/>
    <cellStyle name="Ergebnis 2 10 3 2 8 2" xfId="12617" xr:uid="{00000000-0005-0000-0000-000088350000}"/>
    <cellStyle name="Ergebnis 2 10 3 2 8 3" xfId="19147" xr:uid="{00000000-0005-0000-0000-000089350000}"/>
    <cellStyle name="Ergebnis 2 10 3 2 8 4" xfId="25632" xr:uid="{00000000-0005-0000-0000-00008A350000}"/>
    <cellStyle name="Ergebnis 2 10 3 2 9" xfId="6375" xr:uid="{00000000-0005-0000-0000-00008B350000}"/>
    <cellStyle name="Ergebnis 2 10 3 2 9 2" xfId="13271" xr:uid="{00000000-0005-0000-0000-00008C350000}"/>
    <cellStyle name="Ergebnis 2 10 3 2 9 3" xfId="19801" xr:uid="{00000000-0005-0000-0000-00008D350000}"/>
    <cellStyle name="Ergebnis 2 10 3 2 9 4" xfId="26286" xr:uid="{00000000-0005-0000-0000-00008E350000}"/>
    <cellStyle name="Ergebnis 2 10 3 3" xfId="788" xr:uid="{00000000-0005-0000-0000-00008F350000}"/>
    <cellStyle name="Ergebnis 2 10 3 3 10" xfId="7800" xr:uid="{00000000-0005-0000-0000-000090350000}"/>
    <cellStyle name="Ergebnis 2 10 3 3 10 2" xfId="14330" xr:uid="{00000000-0005-0000-0000-000091350000}"/>
    <cellStyle name="Ergebnis 2 10 3 3 10 3" xfId="20815" xr:uid="{00000000-0005-0000-0000-000092350000}"/>
    <cellStyle name="Ergebnis 2 10 3 3 11" xfId="13658" xr:uid="{00000000-0005-0000-0000-000093350000}"/>
    <cellStyle name="Ergebnis 2 10 3 3 12" xfId="20262" xr:uid="{00000000-0005-0000-0000-000094350000}"/>
    <cellStyle name="Ergebnis 2 10 3 3 2" xfId="1666" xr:uid="{00000000-0005-0000-0000-000095350000}"/>
    <cellStyle name="Ergebnis 2 10 3 3 2 2" xfId="8671" xr:uid="{00000000-0005-0000-0000-000096350000}"/>
    <cellStyle name="Ergebnis 2 10 3 3 2 3" xfId="15201" xr:uid="{00000000-0005-0000-0000-000097350000}"/>
    <cellStyle name="Ergebnis 2 10 3 3 2 4" xfId="21686" xr:uid="{00000000-0005-0000-0000-000098350000}"/>
    <cellStyle name="Ergebnis 2 10 3 3 3" xfId="2356" xr:uid="{00000000-0005-0000-0000-000099350000}"/>
    <cellStyle name="Ergebnis 2 10 3 3 3 2" xfId="9361" xr:uid="{00000000-0005-0000-0000-00009A350000}"/>
    <cellStyle name="Ergebnis 2 10 3 3 3 3" xfId="15891" xr:uid="{00000000-0005-0000-0000-00009B350000}"/>
    <cellStyle name="Ergebnis 2 10 3 3 3 4" xfId="22376" xr:uid="{00000000-0005-0000-0000-00009C350000}"/>
    <cellStyle name="Ergebnis 2 10 3 3 4" xfId="3046" xr:uid="{00000000-0005-0000-0000-00009D350000}"/>
    <cellStyle name="Ergebnis 2 10 3 3 4 2" xfId="10048" xr:uid="{00000000-0005-0000-0000-00009E350000}"/>
    <cellStyle name="Ergebnis 2 10 3 3 4 3" xfId="16578" xr:uid="{00000000-0005-0000-0000-00009F350000}"/>
    <cellStyle name="Ergebnis 2 10 3 3 4 4" xfId="23063" xr:uid="{00000000-0005-0000-0000-0000A0350000}"/>
    <cellStyle name="Ergebnis 2 10 3 3 5" xfId="3736" xr:uid="{00000000-0005-0000-0000-0000A1350000}"/>
    <cellStyle name="Ergebnis 2 10 3 3 5 2" xfId="10735" xr:uid="{00000000-0005-0000-0000-0000A2350000}"/>
    <cellStyle name="Ergebnis 2 10 3 3 5 3" xfId="17265" xr:uid="{00000000-0005-0000-0000-0000A3350000}"/>
    <cellStyle name="Ergebnis 2 10 3 3 5 4" xfId="23750" xr:uid="{00000000-0005-0000-0000-0000A4350000}"/>
    <cellStyle name="Ergebnis 2 10 3 3 6" xfId="4426" xr:uid="{00000000-0005-0000-0000-0000A5350000}"/>
    <cellStyle name="Ergebnis 2 10 3 3 6 2" xfId="11420" xr:uid="{00000000-0005-0000-0000-0000A6350000}"/>
    <cellStyle name="Ergebnis 2 10 3 3 6 3" xfId="17950" xr:uid="{00000000-0005-0000-0000-0000A7350000}"/>
    <cellStyle name="Ergebnis 2 10 3 3 6 4" xfId="24435" xr:uid="{00000000-0005-0000-0000-0000A8350000}"/>
    <cellStyle name="Ergebnis 2 10 3 3 7" xfId="5079" xr:uid="{00000000-0005-0000-0000-0000A9350000}"/>
    <cellStyle name="Ergebnis 2 10 3 3 7 2" xfId="12003" xr:uid="{00000000-0005-0000-0000-0000AA350000}"/>
    <cellStyle name="Ergebnis 2 10 3 3 7 3" xfId="18533" xr:uid="{00000000-0005-0000-0000-0000AB350000}"/>
    <cellStyle name="Ergebnis 2 10 3 3 7 4" xfId="25018" xr:uid="{00000000-0005-0000-0000-0000AC350000}"/>
    <cellStyle name="Ergebnis 2 10 3 3 8" xfId="5537" xr:uid="{00000000-0005-0000-0000-0000AD350000}"/>
    <cellStyle name="Ergebnis 2 10 3 3 8 2" xfId="12461" xr:uid="{00000000-0005-0000-0000-0000AE350000}"/>
    <cellStyle name="Ergebnis 2 10 3 3 8 3" xfId="18991" xr:uid="{00000000-0005-0000-0000-0000AF350000}"/>
    <cellStyle name="Ergebnis 2 10 3 3 8 4" xfId="25476" xr:uid="{00000000-0005-0000-0000-0000B0350000}"/>
    <cellStyle name="Ergebnis 2 10 3 3 9" xfId="6219" xr:uid="{00000000-0005-0000-0000-0000B1350000}"/>
    <cellStyle name="Ergebnis 2 10 3 3 9 2" xfId="13115" xr:uid="{00000000-0005-0000-0000-0000B2350000}"/>
    <cellStyle name="Ergebnis 2 10 3 3 9 3" xfId="19645" xr:uid="{00000000-0005-0000-0000-0000B3350000}"/>
    <cellStyle name="Ergebnis 2 10 3 3 9 4" xfId="26130" xr:uid="{00000000-0005-0000-0000-0000B4350000}"/>
    <cellStyle name="Ergebnis 2 10 3 4" xfId="1436" xr:uid="{00000000-0005-0000-0000-0000B5350000}"/>
    <cellStyle name="Ergebnis 2 10 3 4 2" xfId="8441" xr:uid="{00000000-0005-0000-0000-0000B6350000}"/>
    <cellStyle name="Ergebnis 2 10 3 4 3" xfId="14971" xr:uid="{00000000-0005-0000-0000-0000B7350000}"/>
    <cellStyle name="Ergebnis 2 10 3 4 4" xfId="21456" xr:uid="{00000000-0005-0000-0000-0000B8350000}"/>
    <cellStyle name="Ergebnis 2 10 3 5" xfId="2126" xr:uid="{00000000-0005-0000-0000-0000B9350000}"/>
    <cellStyle name="Ergebnis 2 10 3 5 2" xfId="9131" xr:uid="{00000000-0005-0000-0000-0000BA350000}"/>
    <cellStyle name="Ergebnis 2 10 3 5 3" xfId="15661" xr:uid="{00000000-0005-0000-0000-0000BB350000}"/>
    <cellStyle name="Ergebnis 2 10 3 5 4" xfId="22146" xr:uid="{00000000-0005-0000-0000-0000BC350000}"/>
    <cellStyle name="Ergebnis 2 10 3 6" xfId="2816" xr:uid="{00000000-0005-0000-0000-0000BD350000}"/>
    <cellStyle name="Ergebnis 2 10 3 6 2" xfId="9818" xr:uid="{00000000-0005-0000-0000-0000BE350000}"/>
    <cellStyle name="Ergebnis 2 10 3 6 3" xfId="16348" xr:uid="{00000000-0005-0000-0000-0000BF350000}"/>
    <cellStyle name="Ergebnis 2 10 3 6 4" xfId="22833" xr:uid="{00000000-0005-0000-0000-0000C0350000}"/>
    <cellStyle name="Ergebnis 2 10 3 7" xfId="3506" xr:uid="{00000000-0005-0000-0000-0000C1350000}"/>
    <cellStyle name="Ergebnis 2 10 3 7 2" xfId="10505" xr:uid="{00000000-0005-0000-0000-0000C2350000}"/>
    <cellStyle name="Ergebnis 2 10 3 7 3" xfId="17035" xr:uid="{00000000-0005-0000-0000-0000C3350000}"/>
    <cellStyle name="Ergebnis 2 10 3 7 4" xfId="23520" xr:uid="{00000000-0005-0000-0000-0000C4350000}"/>
    <cellStyle name="Ergebnis 2 10 3 8" xfId="4196" xr:uid="{00000000-0005-0000-0000-0000C5350000}"/>
    <cellStyle name="Ergebnis 2 10 3 8 2" xfId="11190" xr:uid="{00000000-0005-0000-0000-0000C6350000}"/>
    <cellStyle name="Ergebnis 2 10 3 8 3" xfId="17720" xr:uid="{00000000-0005-0000-0000-0000C7350000}"/>
    <cellStyle name="Ergebnis 2 10 3 8 4" xfId="24205" xr:uid="{00000000-0005-0000-0000-0000C8350000}"/>
    <cellStyle name="Ergebnis 2 10 3 9" xfId="5307" xr:uid="{00000000-0005-0000-0000-0000C9350000}"/>
    <cellStyle name="Ergebnis 2 10 3 9 2" xfId="12231" xr:uid="{00000000-0005-0000-0000-0000CA350000}"/>
    <cellStyle name="Ergebnis 2 10 3 9 3" xfId="18761" xr:uid="{00000000-0005-0000-0000-0000CB350000}"/>
    <cellStyle name="Ergebnis 2 10 3 9 4" xfId="25246" xr:uid="{00000000-0005-0000-0000-0000CC350000}"/>
    <cellStyle name="Ergebnis 2 10 4" xfId="1116" xr:uid="{00000000-0005-0000-0000-0000CD350000}"/>
    <cellStyle name="Ergebnis 2 10 4 2" xfId="8123" xr:uid="{00000000-0005-0000-0000-0000CE350000}"/>
    <cellStyle name="Ergebnis 2 10 4 3" xfId="14653" xr:uid="{00000000-0005-0000-0000-0000CF350000}"/>
    <cellStyle name="Ergebnis 2 10 4 4" xfId="21138" xr:uid="{00000000-0005-0000-0000-0000D0350000}"/>
    <cellStyle name="Ergebnis 2 10 5" xfId="1087" xr:uid="{00000000-0005-0000-0000-0000D1350000}"/>
    <cellStyle name="Ergebnis 2 10 5 2" xfId="8094" xr:uid="{00000000-0005-0000-0000-0000D2350000}"/>
    <cellStyle name="Ergebnis 2 10 5 3" xfId="14624" xr:uid="{00000000-0005-0000-0000-0000D3350000}"/>
    <cellStyle name="Ergebnis 2 10 5 4" xfId="21109" xr:uid="{00000000-0005-0000-0000-0000D4350000}"/>
    <cellStyle name="Ergebnis 2 10 6" xfId="993" xr:uid="{00000000-0005-0000-0000-0000D5350000}"/>
    <cellStyle name="Ergebnis 2 10 6 2" xfId="8003" xr:uid="{00000000-0005-0000-0000-0000D6350000}"/>
    <cellStyle name="Ergebnis 2 10 6 3" xfId="14533" xr:uid="{00000000-0005-0000-0000-0000D7350000}"/>
    <cellStyle name="Ergebnis 2 10 6 4" xfId="21018" xr:uid="{00000000-0005-0000-0000-0000D8350000}"/>
    <cellStyle name="Ergebnis 2 10 7" xfId="1066" xr:uid="{00000000-0005-0000-0000-0000D9350000}"/>
    <cellStyle name="Ergebnis 2 10 7 2" xfId="8073" xr:uid="{00000000-0005-0000-0000-0000DA350000}"/>
    <cellStyle name="Ergebnis 2 10 7 3" xfId="14603" xr:uid="{00000000-0005-0000-0000-0000DB350000}"/>
    <cellStyle name="Ergebnis 2 10 7 4" xfId="21088" xr:uid="{00000000-0005-0000-0000-0000DC350000}"/>
    <cellStyle name="Ergebnis 2 10 8" xfId="1929" xr:uid="{00000000-0005-0000-0000-0000DD350000}"/>
    <cellStyle name="Ergebnis 2 10 8 2" xfId="8934" xr:uid="{00000000-0005-0000-0000-0000DE350000}"/>
    <cellStyle name="Ergebnis 2 10 8 3" xfId="15464" xr:uid="{00000000-0005-0000-0000-0000DF350000}"/>
    <cellStyle name="Ergebnis 2 10 8 4" xfId="21949" xr:uid="{00000000-0005-0000-0000-0000E0350000}"/>
    <cellStyle name="Ergebnis 2 10 9" xfId="129" xr:uid="{00000000-0005-0000-0000-0000E1350000}"/>
    <cellStyle name="Ergebnis 2 10 9 2" xfId="7042" xr:uid="{00000000-0005-0000-0000-0000E2350000}"/>
    <cellStyle name="Ergebnis 2 10 9 3" xfId="6439" xr:uid="{00000000-0005-0000-0000-0000E3350000}"/>
    <cellStyle name="Ergebnis 2 10 9 4" xfId="20203" xr:uid="{00000000-0005-0000-0000-0000E4350000}"/>
    <cellStyle name="Ergebnis 2 11" xfId="290" xr:uid="{00000000-0005-0000-0000-0000E5350000}"/>
    <cellStyle name="Ergebnis 2 11 10" xfId="4840" xr:uid="{00000000-0005-0000-0000-0000E6350000}"/>
    <cellStyle name="Ergebnis 2 11 10 2" xfId="11785" xr:uid="{00000000-0005-0000-0000-0000E7350000}"/>
    <cellStyle name="Ergebnis 2 11 10 3" xfId="18315" xr:uid="{00000000-0005-0000-0000-0000E8350000}"/>
    <cellStyle name="Ergebnis 2 11 10 4" xfId="24800" xr:uid="{00000000-0005-0000-0000-0000E9350000}"/>
    <cellStyle name="Ergebnis 2 11 11" xfId="5723" xr:uid="{00000000-0005-0000-0000-0000EA350000}"/>
    <cellStyle name="Ergebnis 2 11 11 2" xfId="12647" xr:uid="{00000000-0005-0000-0000-0000EB350000}"/>
    <cellStyle name="Ergebnis 2 11 11 3" xfId="19177" xr:uid="{00000000-0005-0000-0000-0000EC350000}"/>
    <cellStyle name="Ergebnis 2 11 11 4" xfId="25662" xr:uid="{00000000-0005-0000-0000-0000ED350000}"/>
    <cellStyle name="Ergebnis 2 11 12" xfId="7342" xr:uid="{00000000-0005-0000-0000-0000EE350000}"/>
    <cellStyle name="Ergebnis 2 11 12 2" xfId="13872" xr:uid="{00000000-0005-0000-0000-0000EF350000}"/>
    <cellStyle name="Ergebnis 2 11 12 3" xfId="20359" xr:uid="{00000000-0005-0000-0000-0000F0350000}"/>
    <cellStyle name="Ergebnis 2 11 13" xfId="6763" xr:uid="{00000000-0005-0000-0000-0000F1350000}"/>
    <cellStyle name="Ergebnis 2 11 14" xfId="5782" xr:uid="{00000000-0005-0000-0000-0000F2350000}"/>
    <cellStyle name="Ergebnis 2 11 2" xfId="435" xr:uid="{00000000-0005-0000-0000-0000F3350000}"/>
    <cellStyle name="Ergebnis 2 11 2 10" xfId="5866" xr:uid="{00000000-0005-0000-0000-0000F4350000}"/>
    <cellStyle name="Ergebnis 2 11 2 10 2" xfId="12762" xr:uid="{00000000-0005-0000-0000-0000F5350000}"/>
    <cellStyle name="Ergebnis 2 11 2 10 3" xfId="19292" xr:uid="{00000000-0005-0000-0000-0000F6350000}"/>
    <cellStyle name="Ergebnis 2 11 2 10 4" xfId="25777" xr:uid="{00000000-0005-0000-0000-0000F7350000}"/>
    <cellStyle name="Ergebnis 2 11 2 11" xfId="6850" xr:uid="{00000000-0005-0000-0000-0000F8350000}"/>
    <cellStyle name="Ergebnis 2 11 2 11 2" xfId="13482" xr:uid="{00000000-0005-0000-0000-0000F9350000}"/>
    <cellStyle name="Ergebnis 2 11 2 11 3" xfId="20012" xr:uid="{00000000-0005-0000-0000-0000FA350000}"/>
    <cellStyle name="Ergebnis 2 11 2 11 4" xfId="26497" xr:uid="{00000000-0005-0000-0000-0000FB350000}"/>
    <cellStyle name="Ergebnis 2 11 2 12" xfId="7447" xr:uid="{00000000-0005-0000-0000-0000FC350000}"/>
    <cellStyle name="Ergebnis 2 11 2 12 2" xfId="13977" xr:uid="{00000000-0005-0000-0000-0000FD350000}"/>
    <cellStyle name="Ergebnis 2 11 2 12 3" xfId="20462" xr:uid="{00000000-0005-0000-0000-0000FE350000}"/>
    <cellStyle name="Ergebnis 2 11 2 13" xfId="6996" xr:uid="{00000000-0005-0000-0000-0000FF350000}"/>
    <cellStyle name="Ergebnis 2 11 2 14" xfId="7090" xr:uid="{00000000-0005-0000-0000-000000360000}"/>
    <cellStyle name="Ergebnis 2 11 2 15" xfId="20109" xr:uid="{00000000-0005-0000-0000-000001360000}"/>
    <cellStyle name="Ergebnis 2 11 2 2" xfId="871" xr:uid="{00000000-0005-0000-0000-000002360000}"/>
    <cellStyle name="Ergebnis 2 11 2 2 10" xfId="7883" xr:uid="{00000000-0005-0000-0000-000003360000}"/>
    <cellStyle name="Ergebnis 2 11 2 2 10 2" xfId="14413" xr:uid="{00000000-0005-0000-0000-000004360000}"/>
    <cellStyle name="Ergebnis 2 11 2 2 10 3" xfId="20898" xr:uid="{00000000-0005-0000-0000-000005360000}"/>
    <cellStyle name="Ergebnis 2 11 2 2 11" xfId="13741" xr:uid="{00000000-0005-0000-0000-000006360000}"/>
    <cellStyle name="Ergebnis 2 11 2 2 12" xfId="20295" xr:uid="{00000000-0005-0000-0000-000007360000}"/>
    <cellStyle name="Ergebnis 2 11 2 2 2" xfId="1749" xr:uid="{00000000-0005-0000-0000-000008360000}"/>
    <cellStyle name="Ergebnis 2 11 2 2 2 2" xfId="8754" xr:uid="{00000000-0005-0000-0000-000009360000}"/>
    <cellStyle name="Ergebnis 2 11 2 2 2 3" xfId="15284" xr:uid="{00000000-0005-0000-0000-00000A360000}"/>
    <cellStyle name="Ergebnis 2 11 2 2 2 4" xfId="21769" xr:uid="{00000000-0005-0000-0000-00000B360000}"/>
    <cellStyle name="Ergebnis 2 11 2 2 3" xfId="2439" xr:uid="{00000000-0005-0000-0000-00000C360000}"/>
    <cellStyle name="Ergebnis 2 11 2 2 3 2" xfId="9444" xr:uid="{00000000-0005-0000-0000-00000D360000}"/>
    <cellStyle name="Ergebnis 2 11 2 2 3 3" xfId="15974" xr:uid="{00000000-0005-0000-0000-00000E360000}"/>
    <cellStyle name="Ergebnis 2 11 2 2 3 4" xfId="22459" xr:uid="{00000000-0005-0000-0000-00000F360000}"/>
    <cellStyle name="Ergebnis 2 11 2 2 4" xfId="3129" xr:uid="{00000000-0005-0000-0000-000010360000}"/>
    <cellStyle name="Ergebnis 2 11 2 2 4 2" xfId="10131" xr:uid="{00000000-0005-0000-0000-000011360000}"/>
    <cellStyle name="Ergebnis 2 11 2 2 4 3" xfId="16661" xr:uid="{00000000-0005-0000-0000-000012360000}"/>
    <cellStyle name="Ergebnis 2 11 2 2 4 4" xfId="23146" xr:uid="{00000000-0005-0000-0000-000013360000}"/>
    <cellStyle name="Ergebnis 2 11 2 2 5" xfId="3819" xr:uid="{00000000-0005-0000-0000-000014360000}"/>
    <cellStyle name="Ergebnis 2 11 2 2 5 2" xfId="10818" xr:uid="{00000000-0005-0000-0000-000015360000}"/>
    <cellStyle name="Ergebnis 2 11 2 2 5 3" xfId="17348" xr:uid="{00000000-0005-0000-0000-000016360000}"/>
    <cellStyle name="Ergebnis 2 11 2 2 5 4" xfId="23833" xr:uid="{00000000-0005-0000-0000-000017360000}"/>
    <cellStyle name="Ergebnis 2 11 2 2 6" xfId="4509" xr:uid="{00000000-0005-0000-0000-000018360000}"/>
    <cellStyle name="Ergebnis 2 11 2 2 6 2" xfId="11503" xr:uid="{00000000-0005-0000-0000-000019360000}"/>
    <cellStyle name="Ergebnis 2 11 2 2 6 3" xfId="18033" xr:uid="{00000000-0005-0000-0000-00001A360000}"/>
    <cellStyle name="Ergebnis 2 11 2 2 6 4" xfId="24518" xr:uid="{00000000-0005-0000-0000-00001B360000}"/>
    <cellStyle name="Ergebnis 2 11 2 2 7" xfId="5162" xr:uid="{00000000-0005-0000-0000-00001C360000}"/>
    <cellStyle name="Ergebnis 2 11 2 2 7 2" xfId="12086" xr:uid="{00000000-0005-0000-0000-00001D360000}"/>
    <cellStyle name="Ergebnis 2 11 2 2 7 3" xfId="18616" xr:uid="{00000000-0005-0000-0000-00001E360000}"/>
    <cellStyle name="Ergebnis 2 11 2 2 7 4" xfId="25101" xr:uid="{00000000-0005-0000-0000-00001F360000}"/>
    <cellStyle name="Ergebnis 2 11 2 2 8" xfId="5620" xr:uid="{00000000-0005-0000-0000-000020360000}"/>
    <cellStyle name="Ergebnis 2 11 2 2 8 2" xfId="12544" xr:uid="{00000000-0005-0000-0000-000021360000}"/>
    <cellStyle name="Ergebnis 2 11 2 2 8 3" xfId="19074" xr:uid="{00000000-0005-0000-0000-000022360000}"/>
    <cellStyle name="Ergebnis 2 11 2 2 8 4" xfId="25559" xr:uid="{00000000-0005-0000-0000-000023360000}"/>
    <cellStyle name="Ergebnis 2 11 2 2 9" xfId="6302" xr:uid="{00000000-0005-0000-0000-000024360000}"/>
    <cellStyle name="Ergebnis 2 11 2 2 9 2" xfId="13198" xr:uid="{00000000-0005-0000-0000-000025360000}"/>
    <cellStyle name="Ergebnis 2 11 2 2 9 3" xfId="19728" xr:uid="{00000000-0005-0000-0000-000026360000}"/>
    <cellStyle name="Ergebnis 2 11 2 2 9 4" xfId="26213" xr:uid="{00000000-0005-0000-0000-000027360000}"/>
    <cellStyle name="Ergebnis 2 11 2 3" xfId="670" xr:uid="{00000000-0005-0000-0000-000028360000}"/>
    <cellStyle name="Ergebnis 2 11 2 3 10" xfId="7682" xr:uid="{00000000-0005-0000-0000-000029360000}"/>
    <cellStyle name="Ergebnis 2 11 2 3 10 2" xfId="14212" xr:uid="{00000000-0005-0000-0000-00002A360000}"/>
    <cellStyle name="Ergebnis 2 11 2 3 10 3" xfId="20697" xr:uid="{00000000-0005-0000-0000-00002B360000}"/>
    <cellStyle name="Ergebnis 2 11 2 3 11" xfId="6391" xr:uid="{00000000-0005-0000-0000-00002C360000}"/>
    <cellStyle name="Ergebnis 2 11 2 3 12" xfId="20221" xr:uid="{00000000-0005-0000-0000-00002D360000}"/>
    <cellStyle name="Ergebnis 2 11 2 3 2" xfId="1548" xr:uid="{00000000-0005-0000-0000-00002E360000}"/>
    <cellStyle name="Ergebnis 2 11 2 3 2 2" xfId="8553" xr:uid="{00000000-0005-0000-0000-00002F360000}"/>
    <cellStyle name="Ergebnis 2 11 2 3 2 3" xfId="15083" xr:uid="{00000000-0005-0000-0000-000030360000}"/>
    <cellStyle name="Ergebnis 2 11 2 3 2 4" xfId="21568" xr:uid="{00000000-0005-0000-0000-000031360000}"/>
    <cellStyle name="Ergebnis 2 11 2 3 3" xfId="2238" xr:uid="{00000000-0005-0000-0000-000032360000}"/>
    <cellStyle name="Ergebnis 2 11 2 3 3 2" xfId="9243" xr:uid="{00000000-0005-0000-0000-000033360000}"/>
    <cellStyle name="Ergebnis 2 11 2 3 3 3" xfId="15773" xr:uid="{00000000-0005-0000-0000-000034360000}"/>
    <cellStyle name="Ergebnis 2 11 2 3 3 4" xfId="22258" xr:uid="{00000000-0005-0000-0000-000035360000}"/>
    <cellStyle name="Ergebnis 2 11 2 3 4" xfId="2928" xr:uid="{00000000-0005-0000-0000-000036360000}"/>
    <cellStyle name="Ergebnis 2 11 2 3 4 2" xfId="9930" xr:uid="{00000000-0005-0000-0000-000037360000}"/>
    <cellStyle name="Ergebnis 2 11 2 3 4 3" xfId="16460" xr:uid="{00000000-0005-0000-0000-000038360000}"/>
    <cellStyle name="Ergebnis 2 11 2 3 4 4" xfId="22945" xr:uid="{00000000-0005-0000-0000-000039360000}"/>
    <cellStyle name="Ergebnis 2 11 2 3 5" xfId="3618" xr:uid="{00000000-0005-0000-0000-00003A360000}"/>
    <cellStyle name="Ergebnis 2 11 2 3 5 2" xfId="10617" xr:uid="{00000000-0005-0000-0000-00003B360000}"/>
    <cellStyle name="Ergebnis 2 11 2 3 5 3" xfId="17147" xr:uid="{00000000-0005-0000-0000-00003C360000}"/>
    <cellStyle name="Ergebnis 2 11 2 3 5 4" xfId="23632" xr:uid="{00000000-0005-0000-0000-00003D360000}"/>
    <cellStyle name="Ergebnis 2 11 2 3 6" xfId="4308" xr:uid="{00000000-0005-0000-0000-00003E360000}"/>
    <cellStyle name="Ergebnis 2 11 2 3 6 2" xfId="11302" xr:uid="{00000000-0005-0000-0000-00003F360000}"/>
    <cellStyle name="Ergebnis 2 11 2 3 6 3" xfId="17832" xr:uid="{00000000-0005-0000-0000-000040360000}"/>
    <cellStyle name="Ergebnis 2 11 2 3 6 4" xfId="24317" xr:uid="{00000000-0005-0000-0000-000041360000}"/>
    <cellStyle name="Ergebnis 2 11 2 3 7" xfId="4961" xr:uid="{00000000-0005-0000-0000-000042360000}"/>
    <cellStyle name="Ergebnis 2 11 2 3 7 2" xfId="11885" xr:uid="{00000000-0005-0000-0000-000043360000}"/>
    <cellStyle name="Ergebnis 2 11 2 3 7 3" xfId="18415" xr:uid="{00000000-0005-0000-0000-000044360000}"/>
    <cellStyle name="Ergebnis 2 11 2 3 7 4" xfId="24900" xr:uid="{00000000-0005-0000-0000-000045360000}"/>
    <cellStyle name="Ergebnis 2 11 2 3 8" xfId="5419" xr:uid="{00000000-0005-0000-0000-000046360000}"/>
    <cellStyle name="Ergebnis 2 11 2 3 8 2" xfId="12343" xr:uid="{00000000-0005-0000-0000-000047360000}"/>
    <cellStyle name="Ergebnis 2 11 2 3 8 3" xfId="18873" xr:uid="{00000000-0005-0000-0000-000048360000}"/>
    <cellStyle name="Ergebnis 2 11 2 3 8 4" xfId="25358" xr:uid="{00000000-0005-0000-0000-000049360000}"/>
    <cellStyle name="Ergebnis 2 11 2 3 9" xfId="6101" xr:uid="{00000000-0005-0000-0000-00004A360000}"/>
    <cellStyle name="Ergebnis 2 11 2 3 9 2" xfId="12997" xr:uid="{00000000-0005-0000-0000-00004B360000}"/>
    <cellStyle name="Ergebnis 2 11 2 3 9 3" xfId="19527" xr:uid="{00000000-0005-0000-0000-00004C360000}"/>
    <cellStyle name="Ergebnis 2 11 2 3 9 4" xfId="26012" xr:uid="{00000000-0005-0000-0000-00004D360000}"/>
    <cellStyle name="Ergebnis 2 11 2 4" xfId="1313" xr:uid="{00000000-0005-0000-0000-00004E360000}"/>
    <cellStyle name="Ergebnis 2 11 2 4 2" xfId="8318" xr:uid="{00000000-0005-0000-0000-00004F360000}"/>
    <cellStyle name="Ergebnis 2 11 2 4 3" xfId="14848" xr:uid="{00000000-0005-0000-0000-000050360000}"/>
    <cellStyle name="Ergebnis 2 11 2 4 4" xfId="21333" xr:uid="{00000000-0005-0000-0000-000051360000}"/>
    <cellStyle name="Ergebnis 2 11 2 5" xfId="2003" xr:uid="{00000000-0005-0000-0000-000052360000}"/>
    <cellStyle name="Ergebnis 2 11 2 5 2" xfId="9008" xr:uid="{00000000-0005-0000-0000-000053360000}"/>
    <cellStyle name="Ergebnis 2 11 2 5 3" xfId="15538" xr:uid="{00000000-0005-0000-0000-000054360000}"/>
    <cellStyle name="Ergebnis 2 11 2 5 4" xfId="22023" xr:uid="{00000000-0005-0000-0000-000055360000}"/>
    <cellStyle name="Ergebnis 2 11 2 6" xfId="2693" xr:uid="{00000000-0005-0000-0000-000056360000}"/>
    <cellStyle name="Ergebnis 2 11 2 6 2" xfId="9695" xr:uid="{00000000-0005-0000-0000-000057360000}"/>
    <cellStyle name="Ergebnis 2 11 2 6 3" xfId="16225" xr:uid="{00000000-0005-0000-0000-000058360000}"/>
    <cellStyle name="Ergebnis 2 11 2 6 4" xfId="22710" xr:uid="{00000000-0005-0000-0000-000059360000}"/>
    <cellStyle name="Ergebnis 2 11 2 7" xfId="3383" xr:uid="{00000000-0005-0000-0000-00005A360000}"/>
    <cellStyle name="Ergebnis 2 11 2 7 2" xfId="10382" xr:uid="{00000000-0005-0000-0000-00005B360000}"/>
    <cellStyle name="Ergebnis 2 11 2 7 3" xfId="16912" xr:uid="{00000000-0005-0000-0000-00005C360000}"/>
    <cellStyle name="Ergebnis 2 11 2 7 4" xfId="23397" xr:uid="{00000000-0005-0000-0000-00005D360000}"/>
    <cellStyle name="Ergebnis 2 11 2 8" xfId="4073" xr:uid="{00000000-0005-0000-0000-00005E360000}"/>
    <cellStyle name="Ergebnis 2 11 2 8 2" xfId="11067" xr:uid="{00000000-0005-0000-0000-00005F360000}"/>
    <cellStyle name="Ergebnis 2 11 2 8 3" xfId="17597" xr:uid="{00000000-0005-0000-0000-000060360000}"/>
    <cellStyle name="Ergebnis 2 11 2 8 4" xfId="24082" xr:uid="{00000000-0005-0000-0000-000061360000}"/>
    <cellStyle name="Ergebnis 2 11 2 9" xfId="2615" xr:uid="{00000000-0005-0000-0000-000062360000}"/>
    <cellStyle name="Ergebnis 2 11 2 9 2" xfId="9618" xr:uid="{00000000-0005-0000-0000-000063360000}"/>
    <cellStyle name="Ergebnis 2 11 2 9 3" xfId="16148" xr:uid="{00000000-0005-0000-0000-000064360000}"/>
    <cellStyle name="Ergebnis 2 11 2 9 4" xfId="22633" xr:uid="{00000000-0005-0000-0000-000065360000}"/>
    <cellStyle name="Ergebnis 2 11 3" xfId="381" xr:uid="{00000000-0005-0000-0000-000066360000}"/>
    <cellStyle name="Ergebnis 2 11 3 10" xfId="5812" xr:uid="{00000000-0005-0000-0000-000067360000}"/>
    <cellStyle name="Ergebnis 2 11 3 10 2" xfId="12708" xr:uid="{00000000-0005-0000-0000-000068360000}"/>
    <cellStyle name="Ergebnis 2 11 3 10 3" xfId="19238" xr:uid="{00000000-0005-0000-0000-000069360000}"/>
    <cellStyle name="Ergebnis 2 11 3 10 4" xfId="25723" xr:uid="{00000000-0005-0000-0000-00006A360000}"/>
    <cellStyle name="Ergebnis 2 11 3 11" xfId="6624" xr:uid="{00000000-0005-0000-0000-00006B360000}"/>
    <cellStyle name="Ergebnis 2 11 3 11 2" xfId="13396" xr:uid="{00000000-0005-0000-0000-00006C360000}"/>
    <cellStyle name="Ergebnis 2 11 3 11 3" xfId="19926" xr:uid="{00000000-0005-0000-0000-00006D360000}"/>
    <cellStyle name="Ergebnis 2 11 3 11 4" xfId="26411" xr:uid="{00000000-0005-0000-0000-00006E360000}"/>
    <cellStyle name="Ergebnis 2 11 3 12" xfId="7393" xr:uid="{00000000-0005-0000-0000-00006F360000}"/>
    <cellStyle name="Ergebnis 2 11 3 12 2" xfId="13923" xr:uid="{00000000-0005-0000-0000-000070360000}"/>
    <cellStyle name="Ergebnis 2 11 3 12 3" xfId="20408" xr:uid="{00000000-0005-0000-0000-000071360000}"/>
    <cellStyle name="Ergebnis 2 11 3 13" xfId="2628" xr:uid="{00000000-0005-0000-0000-000072360000}"/>
    <cellStyle name="Ergebnis 2 11 3 14" xfId="7230" xr:uid="{00000000-0005-0000-0000-000073360000}"/>
    <cellStyle name="Ergebnis 2 11 3 15" xfId="20093" xr:uid="{00000000-0005-0000-0000-000074360000}"/>
    <cellStyle name="Ergebnis 2 11 3 2" xfId="850" xr:uid="{00000000-0005-0000-0000-000075360000}"/>
    <cellStyle name="Ergebnis 2 11 3 2 10" xfId="7862" xr:uid="{00000000-0005-0000-0000-000076360000}"/>
    <cellStyle name="Ergebnis 2 11 3 2 10 2" xfId="14392" xr:uid="{00000000-0005-0000-0000-000077360000}"/>
    <cellStyle name="Ergebnis 2 11 3 2 10 3" xfId="20877" xr:uid="{00000000-0005-0000-0000-000078360000}"/>
    <cellStyle name="Ergebnis 2 11 3 2 11" xfId="13720" xr:uid="{00000000-0005-0000-0000-000079360000}"/>
    <cellStyle name="Ergebnis 2 11 3 2 12" xfId="20279" xr:uid="{00000000-0005-0000-0000-00007A360000}"/>
    <cellStyle name="Ergebnis 2 11 3 2 2" xfId="1728" xr:uid="{00000000-0005-0000-0000-00007B360000}"/>
    <cellStyle name="Ergebnis 2 11 3 2 2 2" xfId="8733" xr:uid="{00000000-0005-0000-0000-00007C360000}"/>
    <cellStyle name="Ergebnis 2 11 3 2 2 3" xfId="15263" xr:uid="{00000000-0005-0000-0000-00007D360000}"/>
    <cellStyle name="Ergebnis 2 11 3 2 2 4" xfId="21748" xr:uid="{00000000-0005-0000-0000-00007E360000}"/>
    <cellStyle name="Ergebnis 2 11 3 2 3" xfId="2418" xr:uid="{00000000-0005-0000-0000-00007F360000}"/>
    <cellStyle name="Ergebnis 2 11 3 2 3 2" xfId="9423" xr:uid="{00000000-0005-0000-0000-000080360000}"/>
    <cellStyle name="Ergebnis 2 11 3 2 3 3" xfId="15953" xr:uid="{00000000-0005-0000-0000-000081360000}"/>
    <cellStyle name="Ergebnis 2 11 3 2 3 4" xfId="22438" xr:uid="{00000000-0005-0000-0000-000082360000}"/>
    <cellStyle name="Ergebnis 2 11 3 2 4" xfId="3108" xr:uid="{00000000-0005-0000-0000-000083360000}"/>
    <cellStyle name="Ergebnis 2 11 3 2 4 2" xfId="10110" xr:uid="{00000000-0005-0000-0000-000084360000}"/>
    <cellStyle name="Ergebnis 2 11 3 2 4 3" xfId="16640" xr:uid="{00000000-0005-0000-0000-000085360000}"/>
    <cellStyle name="Ergebnis 2 11 3 2 4 4" xfId="23125" xr:uid="{00000000-0005-0000-0000-000086360000}"/>
    <cellStyle name="Ergebnis 2 11 3 2 5" xfId="3798" xr:uid="{00000000-0005-0000-0000-000087360000}"/>
    <cellStyle name="Ergebnis 2 11 3 2 5 2" xfId="10797" xr:uid="{00000000-0005-0000-0000-000088360000}"/>
    <cellStyle name="Ergebnis 2 11 3 2 5 3" xfId="17327" xr:uid="{00000000-0005-0000-0000-000089360000}"/>
    <cellStyle name="Ergebnis 2 11 3 2 5 4" xfId="23812" xr:uid="{00000000-0005-0000-0000-00008A360000}"/>
    <cellStyle name="Ergebnis 2 11 3 2 6" xfId="4488" xr:uid="{00000000-0005-0000-0000-00008B360000}"/>
    <cellStyle name="Ergebnis 2 11 3 2 6 2" xfId="11482" xr:uid="{00000000-0005-0000-0000-00008C360000}"/>
    <cellStyle name="Ergebnis 2 11 3 2 6 3" xfId="18012" xr:uid="{00000000-0005-0000-0000-00008D360000}"/>
    <cellStyle name="Ergebnis 2 11 3 2 6 4" xfId="24497" xr:uid="{00000000-0005-0000-0000-00008E360000}"/>
    <cellStyle name="Ergebnis 2 11 3 2 7" xfId="5141" xr:uid="{00000000-0005-0000-0000-00008F360000}"/>
    <cellStyle name="Ergebnis 2 11 3 2 7 2" xfId="12065" xr:uid="{00000000-0005-0000-0000-000090360000}"/>
    <cellStyle name="Ergebnis 2 11 3 2 7 3" xfId="18595" xr:uid="{00000000-0005-0000-0000-000091360000}"/>
    <cellStyle name="Ergebnis 2 11 3 2 7 4" xfId="25080" xr:uid="{00000000-0005-0000-0000-000092360000}"/>
    <cellStyle name="Ergebnis 2 11 3 2 8" xfId="5599" xr:uid="{00000000-0005-0000-0000-000093360000}"/>
    <cellStyle name="Ergebnis 2 11 3 2 8 2" xfId="12523" xr:uid="{00000000-0005-0000-0000-000094360000}"/>
    <cellStyle name="Ergebnis 2 11 3 2 8 3" xfId="19053" xr:uid="{00000000-0005-0000-0000-000095360000}"/>
    <cellStyle name="Ergebnis 2 11 3 2 8 4" xfId="25538" xr:uid="{00000000-0005-0000-0000-000096360000}"/>
    <cellStyle name="Ergebnis 2 11 3 2 9" xfId="6281" xr:uid="{00000000-0005-0000-0000-000097360000}"/>
    <cellStyle name="Ergebnis 2 11 3 2 9 2" xfId="13177" xr:uid="{00000000-0005-0000-0000-000098360000}"/>
    <cellStyle name="Ergebnis 2 11 3 2 9 3" xfId="19707" xr:uid="{00000000-0005-0000-0000-000099360000}"/>
    <cellStyle name="Ergebnis 2 11 3 2 9 4" xfId="26192" xr:uid="{00000000-0005-0000-0000-00009A360000}"/>
    <cellStyle name="Ergebnis 2 11 3 3" xfId="616" xr:uid="{00000000-0005-0000-0000-00009B360000}"/>
    <cellStyle name="Ergebnis 2 11 3 3 10" xfId="7628" xr:uid="{00000000-0005-0000-0000-00009C360000}"/>
    <cellStyle name="Ergebnis 2 11 3 3 10 2" xfId="14158" xr:uid="{00000000-0005-0000-0000-00009D360000}"/>
    <cellStyle name="Ergebnis 2 11 3 3 10 3" xfId="20643" xr:uid="{00000000-0005-0000-0000-00009E360000}"/>
    <cellStyle name="Ergebnis 2 11 3 3 11" xfId="6941" xr:uid="{00000000-0005-0000-0000-00009F360000}"/>
    <cellStyle name="Ergebnis 2 11 3 3 12" xfId="20205" xr:uid="{00000000-0005-0000-0000-0000A0360000}"/>
    <cellStyle name="Ergebnis 2 11 3 3 2" xfId="1494" xr:uid="{00000000-0005-0000-0000-0000A1360000}"/>
    <cellStyle name="Ergebnis 2 11 3 3 2 2" xfId="8499" xr:uid="{00000000-0005-0000-0000-0000A2360000}"/>
    <cellStyle name="Ergebnis 2 11 3 3 2 3" xfId="15029" xr:uid="{00000000-0005-0000-0000-0000A3360000}"/>
    <cellStyle name="Ergebnis 2 11 3 3 2 4" xfId="21514" xr:uid="{00000000-0005-0000-0000-0000A4360000}"/>
    <cellStyle name="Ergebnis 2 11 3 3 3" xfId="2184" xr:uid="{00000000-0005-0000-0000-0000A5360000}"/>
    <cellStyle name="Ergebnis 2 11 3 3 3 2" xfId="9189" xr:uid="{00000000-0005-0000-0000-0000A6360000}"/>
    <cellStyle name="Ergebnis 2 11 3 3 3 3" xfId="15719" xr:uid="{00000000-0005-0000-0000-0000A7360000}"/>
    <cellStyle name="Ergebnis 2 11 3 3 3 4" xfId="22204" xr:uid="{00000000-0005-0000-0000-0000A8360000}"/>
    <cellStyle name="Ergebnis 2 11 3 3 4" xfId="2874" xr:uid="{00000000-0005-0000-0000-0000A9360000}"/>
    <cellStyle name="Ergebnis 2 11 3 3 4 2" xfId="9876" xr:uid="{00000000-0005-0000-0000-0000AA360000}"/>
    <cellStyle name="Ergebnis 2 11 3 3 4 3" xfId="16406" xr:uid="{00000000-0005-0000-0000-0000AB360000}"/>
    <cellStyle name="Ergebnis 2 11 3 3 4 4" xfId="22891" xr:uid="{00000000-0005-0000-0000-0000AC360000}"/>
    <cellStyle name="Ergebnis 2 11 3 3 5" xfId="3564" xr:uid="{00000000-0005-0000-0000-0000AD360000}"/>
    <cellStyle name="Ergebnis 2 11 3 3 5 2" xfId="10563" xr:uid="{00000000-0005-0000-0000-0000AE360000}"/>
    <cellStyle name="Ergebnis 2 11 3 3 5 3" xfId="17093" xr:uid="{00000000-0005-0000-0000-0000AF360000}"/>
    <cellStyle name="Ergebnis 2 11 3 3 5 4" xfId="23578" xr:uid="{00000000-0005-0000-0000-0000B0360000}"/>
    <cellStyle name="Ergebnis 2 11 3 3 6" xfId="4254" xr:uid="{00000000-0005-0000-0000-0000B1360000}"/>
    <cellStyle name="Ergebnis 2 11 3 3 6 2" xfId="11248" xr:uid="{00000000-0005-0000-0000-0000B2360000}"/>
    <cellStyle name="Ergebnis 2 11 3 3 6 3" xfId="17778" xr:uid="{00000000-0005-0000-0000-0000B3360000}"/>
    <cellStyle name="Ergebnis 2 11 3 3 6 4" xfId="24263" xr:uid="{00000000-0005-0000-0000-0000B4360000}"/>
    <cellStyle name="Ergebnis 2 11 3 3 7" xfId="4907" xr:uid="{00000000-0005-0000-0000-0000B5360000}"/>
    <cellStyle name="Ergebnis 2 11 3 3 7 2" xfId="11831" xr:uid="{00000000-0005-0000-0000-0000B6360000}"/>
    <cellStyle name="Ergebnis 2 11 3 3 7 3" xfId="18361" xr:uid="{00000000-0005-0000-0000-0000B7360000}"/>
    <cellStyle name="Ergebnis 2 11 3 3 7 4" xfId="24846" xr:uid="{00000000-0005-0000-0000-0000B8360000}"/>
    <cellStyle name="Ergebnis 2 11 3 3 8" xfId="5365" xr:uid="{00000000-0005-0000-0000-0000B9360000}"/>
    <cellStyle name="Ergebnis 2 11 3 3 8 2" xfId="12289" xr:uid="{00000000-0005-0000-0000-0000BA360000}"/>
    <cellStyle name="Ergebnis 2 11 3 3 8 3" xfId="18819" xr:uid="{00000000-0005-0000-0000-0000BB360000}"/>
    <cellStyle name="Ergebnis 2 11 3 3 8 4" xfId="25304" xr:uid="{00000000-0005-0000-0000-0000BC360000}"/>
    <cellStyle name="Ergebnis 2 11 3 3 9" xfId="6047" xr:uid="{00000000-0005-0000-0000-0000BD360000}"/>
    <cellStyle name="Ergebnis 2 11 3 3 9 2" xfId="12943" xr:uid="{00000000-0005-0000-0000-0000BE360000}"/>
    <cellStyle name="Ergebnis 2 11 3 3 9 3" xfId="19473" xr:uid="{00000000-0005-0000-0000-0000BF360000}"/>
    <cellStyle name="Ergebnis 2 11 3 3 9 4" xfId="25958" xr:uid="{00000000-0005-0000-0000-0000C0360000}"/>
    <cellStyle name="Ergebnis 2 11 3 4" xfId="1259" xr:uid="{00000000-0005-0000-0000-0000C1360000}"/>
    <cellStyle name="Ergebnis 2 11 3 4 2" xfId="8264" xr:uid="{00000000-0005-0000-0000-0000C2360000}"/>
    <cellStyle name="Ergebnis 2 11 3 4 3" xfId="14794" xr:uid="{00000000-0005-0000-0000-0000C3360000}"/>
    <cellStyle name="Ergebnis 2 11 3 4 4" xfId="21279" xr:uid="{00000000-0005-0000-0000-0000C4360000}"/>
    <cellStyle name="Ergebnis 2 11 3 5" xfId="1949" xr:uid="{00000000-0005-0000-0000-0000C5360000}"/>
    <cellStyle name="Ergebnis 2 11 3 5 2" xfId="8954" xr:uid="{00000000-0005-0000-0000-0000C6360000}"/>
    <cellStyle name="Ergebnis 2 11 3 5 3" xfId="15484" xr:uid="{00000000-0005-0000-0000-0000C7360000}"/>
    <cellStyle name="Ergebnis 2 11 3 5 4" xfId="21969" xr:uid="{00000000-0005-0000-0000-0000C8360000}"/>
    <cellStyle name="Ergebnis 2 11 3 6" xfId="2639" xr:uid="{00000000-0005-0000-0000-0000C9360000}"/>
    <cellStyle name="Ergebnis 2 11 3 6 2" xfId="9641" xr:uid="{00000000-0005-0000-0000-0000CA360000}"/>
    <cellStyle name="Ergebnis 2 11 3 6 3" xfId="16171" xr:uid="{00000000-0005-0000-0000-0000CB360000}"/>
    <cellStyle name="Ergebnis 2 11 3 6 4" xfId="22656" xr:uid="{00000000-0005-0000-0000-0000CC360000}"/>
    <cellStyle name="Ergebnis 2 11 3 7" xfId="3329" xr:uid="{00000000-0005-0000-0000-0000CD360000}"/>
    <cellStyle name="Ergebnis 2 11 3 7 2" xfId="10328" xr:uid="{00000000-0005-0000-0000-0000CE360000}"/>
    <cellStyle name="Ergebnis 2 11 3 7 3" xfId="16858" xr:uid="{00000000-0005-0000-0000-0000CF360000}"/>
    <cellStyle name="Ergebnis 2 11 3 7 4" xfId="23343" xr:uid="{00000000-0005-0000-0000-0000D0360000}"/>
    <cellStyle name="Ergebnis 2 11 3 8" xfId="4019" xr:uid="{00000000-0005-0000-0000-0000D1360000}"/>
    <cellStyle name="Ergebnis 2 11 3 8 2" xfId="11013" xr:uid="{00000000-0005-0000-0000-0000D2360000}"/>
    <cellStyle name="Ergebnis 2 11 3 8 3" xfId="17543" xr:uid="{00000000-0005-0000-0000-0000D3360000}"/>
    <cellStyle name="Ergebnis 2 11 3 8 4" xfId="24028" xr:uid="{00000000-0005-0000-0000-0000D4360000}"/>
    <cellStyle name="Ergebnis 2 11 3 9" xfId="4668" xr:uid="{00000000-0005-0000-0000-0000D5360000}"/>
    <cellStyle name="Ergebnis 2 11 3 9 2" xfId="11661" xr:uid="{00000000-0005-0000-0000-0000D6360000}"/>
    <cellStyle name="Ergebnis 2 11 3 9 3" xfId="18191" xr:uid="{00000000-0005-0000-0000-0000D7360000}"/>
    <cellStyle name="Ergebnis 2 11 3 9 4" xfId="24676" xr:uid="{00000000-0005-0000-0000-0000D8360000}"/>
    <cellStyle name="Ergebnis 2 11 4" xfId="1162" xr:uid="{00000000-0005-0000-0000-0000D9360000}"/>
    <cellStyle name="Ergebnis 2 11 4 2" xfId="8169" xr:uid="{00000000-0005-0000-0000-0000DA360000}"/>
    <cellStyle name="Ergebnis 2 11 4 3" xfId="14699" xr:uid="{00000000-0005-0000-0000-0000DB360000}"/>
    <cellStyle name="Ergebnis 2 11 4 4" xfId="21184" xr:uid="{00000000-0005-0000-0000-0000DC360000}"/>
    <cellStyle name="Ergebnis 2 11 5" xfId="1852" xr:uid="{00000000-0005-0000-0000-0000DD360000}"/>
    <cellStyle name="Ergebnis 2 11 5 2" xfId="8857" xr:uid="{00000000-0005-0000-0000-0000DE360000}"/>
    <cellStyle name="Ergebnis 2 11 5 3" xfId="15387" xr:uid="{00000000-0005-0000-0000-0000DF360000}"/>
    <cellStyle name="Ergebnis 2 11 5 4" xfId="21872" xr:uid="{00000000-0005-0000-0000-0000E0360000}"/>
    <cellStyle name="Ergebnis 2 11 6" xfId="2540" xr:uid="{00000000-0005-0000-0000-0000E1360000}"/>
    <cellStyle name="Ergebnis 2 11 6 2" xfId="9545" xr:uid="{00000000-0005-0000-0000-0000E2360000}"/>
    <cellStyle name="Ergebnis 2 11 6 3" xfId="16075" xr:uid="{00000000-0005-0000-0000-0000E3360000}"/>
    <cellStyle name="Ergebnis 2 11 6 4" xfId="22560" xr:uid="{00000000-0005-0000-0000-0000E4360000}"/>
    <cellStyle name="Ergebnis 2 11 7" xfId="3230" xr:uid="{00000000-0005-0000-0000-0000E5360000}"/>
    <cellStyle name="Ergebnis 2 11 7 2" xfId="10232" xr:uid="{00000000-0005-0000-0000-0000E6360000}"/>
    <cellStyle name="Ergebnis 2 11 7 3" xfId="16762" xr:uid="{00000000-0005-0000-0000-0000E7360000}"/>
    <cellStyle name="Ergebnis 2 11 7 4" xfId="23247" xr:uid="{00000000-0005-0000-0000-0000E8360000}"/>
    <cellStyle name="Ergebnis 2 11 8" xfId="3922" xr:uid="{00000000-0005-0000-0000-0000E9360000}"/>
    <cellStyle name="Ergebnis 2 11 8 2" xfId="10921" xr:uid="{00000000-0005-0000-0000-0000EA360000}"/>
    <cellStyle name="Ergebnis 2 11 8 3" xfId="17451" xr:uid="{00000000-0005-0000-0000-0000EB360000}"/>
    <cellStyle name="Ergebnis 2 11 8 4" xfId="23936" xr:uid="{00000000-0005-0000-0000-0000EC360000}"/>
    <cellStyle name="Ergebnis 2 11 9" xfId="4610" xr:uid="{00000000-0005-0000-0000-0000ED360000}"/>
    <cellStyle name="Ergebnis 2 11 9 2" xfId="11604" xr:uid="{00000000-0005-0000-0000-0000EE360000}"/>
    <cellStyle name="Ergebnis 2 11 9 3" xfId="18134" xr:uid="{00000000-0005-0000-0000-0000EF360000}"/>
    <cellStyle name="Ergebnis 2 11 9 4" xfId="24619" xr:uid="{00000000-0005-0000-0000-0000F0360000}"/>
    <cellStyle name="Ergebnis 2 12" xfId="293" xr:uid="{00000000-0005-0000-0000-0000F1360000}"/>
    <cellStyle name="Ergebnis 2 12 10" xfId="4764" xr:uid="{00000000-0005-0000-0000-0000F2360000}"/>
    <cellStyle name="Ergebnis 2 12 10 2" xfId="11728" xr:uid="{00000000-0005-0000-0000-0000F3360000}"/>
    <cellStyle name="Ergebnis 2 12 10 3" xfId="18258" xr:uid="{00000000-0005-0000-0000-0000F4360000}"/>
    <cellStyle name="Ergebnis 2 12 10 4" xfId="24743" xr:uid="{00000000-0005-0000-0000-0000F5360000}"/>
    <cellStyle name="Ergebnis 2 12 11" xfId="5726" xr:uid="{00000000-0005-0000-0000-0000F6360000}"/>
    <cellStyle name="Ergebnis 2 12 11 2" xfId="12650" xr:uid="{00000000-0005-0000-0000-0000F7360000}"/>
    <cellStyle name="Ergebnis 2 12 11 3" xfId="19180" xr:uid="{00000000-0005-0000-0000-0000F8360000}"/>
    <cellStyle name="Ergebnis 2 12 11 4" xfId="25665" xr:uid="{00000000-0005-0000-0000-0000F9360000}"/>
    <cellStyle name="Ergebnis 2 12 12" xfId="7345" xr:uid="{00000000-0005-0000-0000-0000FA360000}"/>
    <cellStyle name="Ergebnis 2 12 12 2" xfId="13875" xr:uid="{00000000-0005-0000-0000-0000FB360000}"/>
    <cellStyle name="Ergebnis 2 12 12 3" xfId="20362" xr:uid="{00000000-0005-0000-0000-0000FC360000}"/>
    <cellStyle name="Ergebnis 2 12 13" xfId="7069" xr:uid="{00000000-0005-0000-0000-0000FD360000}"/>
    <cellStyle name="Ergebnis 2 12 14" xfId="7203" xr:uid="{00000000-0005-0000-0000-0000FE360000}"/>
    <cellStyle name="Ergebnis 2 12 2" xfId="434" xr:uid="{00000000-0005-0000-0000-0000FF360000}"/>
    <cellStyle name="Ergebnis 2 12 2 10" xfId="5865" xr:uid="{00000000-0005-0000-0000-000000370000}"/>
    <cellStyle name="Ergebnis 2 12 2 10 2" xfId="12761" xr:uid="{00000000-0005-0000-0000-000001370000}"/>
    <cellStyle name="Ergebnis 2 12 2 10 3" xfId="19291" xr:uid="{00000000-0005-0000-0000-000002370000}"/>
    <cellStyle name="Ergebnis 2 12 2 10 4" xfId="25776" xr:uid="{00000000-0005-0000-0000-000003370000}"/>
    <cellStyle name="Ergebnis 2 12 2 11" xfId="4884" xr:uid="{00000000-0005-0000-0000-000004370000}"/>
    <cellStyle name="Ergebnis 2 12 2 11 2" xfId="11818" xr:uid="{00000000-0005-0000-0000-000005370000}"/>
    <cellStyle name="Ergebnis 2 12 2 11 3" xfId="18348" xr:uid="{00000000-0005-0000-0000-000006370000}"/>
    <cellStyle name="Ergebnis 2 12 2 11 4" xfId="24833" xr:uid="{00000000-0005-0000-0000-000007370000}"/>
    <cellStyle name="Ergebnis 2 12 2 12" xfId="7446" xr:uid="{00000000-0005-0000-0000-000008370000}"/>
    <cellStyle name="Ergebnis 2 12 2 12 2" xfId="13976" xr:uid="{00000000-0005-0000-0000-000009370000}"/>
    <cellStyle name="Ergebnis 2 12 2 12 3" xfId="20461" xr:uid="{00000000-0005-0000-0000-00000A370000}"/>
    <cellStyle name="Ergebnis 2 12 2 13" xfId="5766" xr:uid="{00000000-0005-0000-0000-00000B370000}"/>
    <cellStyle name="Ergebnis 2 12 2 14" xfId="7283" xr:uid="{00000000-0005-0000-0000-00000C370000}"/>
    <cellStyle name="Ergebnis 2 12 2 15" xfId="20108" xr:uid="{00000000-0005-0000-0000-00000D370000}"/>
    <cellStyle name="Ergebnis 2 12 2 2" xfId="870" xr:uid="{00000000-0005-0000-0000-00000E370000}"/>
    <cellStyle name="Ergebnis 2 12 2 2 10" xfId="7882" xr:uid="{00000000-0005-0000-0000-00000F370000}"/>
    <cellStyle name="Ergebnis 2 12 2 2 10 2" xfId="14412" xr:uid="{00000000-0005-0000-0000-000010370000}"/>
    <cellStyle name="Ergebnis 2 12 2 2 10 3" xfId="20897" xr:uid="{00000000-0005-0000-0000-000011370000}"/>
    <cellStyle name="Ergebnis 2 12 2 2 11" xfId="13740" xr:uid="{00000000-0005-0000-0000-000012370000}"/>
    <cellStyle name="Ergebnis 2 12 2 2 12" xfId="20294" xr:uid="{00000000-0005-0000-0000-000013370000}"/>
    <cellStyle name="Ergebnis 2 12 2 2 2" xfId="1748" xr:uid="{00000000-0005-0000-0000-000014370000}"/>
    <cellStyle name="Ergebnis 2 12 2 2 2 2" xfId="8753" xr:uid="{00000000-0005-0000-0000-000015370000}"/>
    <cellStyle name="Ergebnis 2 12 2 2 2 3" xfId="15283" xr:uid="{00000000-0005-0000-0000-000016370000}"/>
    <cellStyle name="Ergebnis 2 12 2 2 2 4" xfId="21768" xr:uid="{00000000-0005-0000-0000-000017370000}"/>
    <cellStyle name="Ergebnis 2 12 2 2 3" xfId="2438" xr:uid="{00000000-0005-0000-0000-000018370000}"/>
    <cellStyle name="Ergebnis 2 12 2 2 3 2" xfId="9443" xr:uid="{00000000-0005-0000-0000-000019370000}"/>
    <cellStyle name="Ergebnis 2 12 2 2 3 3" xfId="15973" xr:uid="{00000000-0005-0000-0000-00001A370000}"/>
    <cellStyle name="Ergebnis 2 12 2 2 3 4" xfId="22458" xr:uid="{00000000-0005-0000-0000-00001B370000}"/>
    <cellStyle name="Ergebnis 2 12 2 2 4" xfId="3128" xr:uid="{00000000-0005-0000-0000-00001C370000}"/>
    <cellStyle name="Ergebnis 2 12 2 2 4 2" xfId="10130" xr:uid="{00000000-0005-0000-0000-00001D370000}"/>
    <cellStyle name="Ergebnis 2 12 2 2 4 3" xfId="16660" xr:uid="{00000000-0005-0000-0000-00001E370000}"/>
    <cellStyle name="Ergebnis 2 12 2 2 4 4" xfId="23145" xr:uid="{00000000-0005-0000-0000-00001F370000}"/>
    <cellStyle name="Ergebnis 2 12 2 2 5" xfId="3818" xr:uid="{00000000-0005-0000-0000-000020370000}"/>
    <cellStyle name="Ergebnis 2 12 2 2 5 2" xfId="10817" xr:uid="{00000000-0005-0000-0000-000021370000}"/>
    <cellStyle name="Ergebnis 2 12 2 2 5 3" xfId="17347" xr:uid="{00000000-0005-0000-0000-000022370000}"/>
    <cellStyle name="Ergebnis 2 12 2 2 5 4" xfId="23832" xr:uid="{00000000-0005-0000-0000-000023370000}"/>
    <cellStyle name="Ergebnis 2 12 2 2 6" xfId="4508" xr:uid="{00000000-0005-0000-0000-000024370000}"/>
    <cellStyle name="Ergebnis 2 12 2 2 6 2" xfId="11502" xr:uid="{00000000-0005-0000-0000-000025370000}"/>
    <cellStyle name="Ergebnis 2 12 2 2 6 3" xfId="18032" xr:uid="{00000000-0005-0000-0000-000026370000}"/>
    <cellStyle name="Ergebnis 2 12 2 2 6 4" xfId="24517" xr:uid="{00000000-0005-0000-0000-000027370000}"/>
    <cellStyle name="Ergebnis 2 12 2 2 7" xfId="5161" xr:uid="{00000000-0005-0000-0000-000028370000}"/>
    <cellStyle name="Ergebnis 2 12 2 2 7 2" xfId="12085" xr:uid="{00000000-0005-0000-0000-000029370000}"/>
    <cellStyle name="Ergebnis 2 12 2 2 7 3" xfId="18615" xr:uid="{00000000-0005-0000-0000-00002A370000}"/>
    <cellStyle name="Ergebnis 2 12 2 2 7 4" xfId="25100" xr:uid="{00000000-0005-0000-0000-00002B370000}"/>
    <cellStyle name="Ergebnis 2 12 2 2 8" xfId="5619" xr:uid="{00000000-0005-0000-0000-00002C370000}"/>
    <cellStyle name="Ergebnis 2 12 2 2 8 2" xfId="12543" xr:uid="{00000000-0005-0000-0000-00002D370000}"/>
    <cellStyle name="Ergebnis 2 12 2 2 8 3" xfId="19073" xr:uid="{00000000-0005-0000-0000-00002E370000}"/>
    <cellStyle name="Ergebnis 2 12 2 2 8 4" xfId="25558" xr:uid="{00000000-0005-0000-0000-00002F370000}"/>
    <cellStyle name="Ergebnis 2 12 2 2 9" xfId="6301" xr:uid="{00000000-0005-0000-0000-000030370000}"/>
    <cellStyle name="Ergebnis 2 12 2 2 9 2" xfId="13197" xr:uid="{00000000-0005-0000-0000-000031370000}"/>
    <cellStyle name="Ergebnis 2 12 2 2 9 3" xfId="19727" xr:uid="{00000000-0005-0000-0000-000032370000}"/>
    <cellStyle name="Ergebnis 2 12 2 2 9 4" xfId="26212" xr:uid="{00000000-0005-0000-0000-000033370000}"/>
    <cellStyle name="Ergebnis 2 12 2 3" xfId="669" xr:uid="{00000000-0005-0000-0000-000034370000}"/>
    <cellStyle name="Ergebnis 2 12 2 3 10" xfId="7681" xr:uid="{00000000-0005-0000-0000-000035370000}"/>
    <cellStyle name="Ergebnis 2 12 2 3 10 2" xfId="14211" xr:uid="{00000000-0005-0000-0000-000036370000}"/>
    <cellStyle name="Ergebnis 2 12 2 3 10 3" xfId="20696" xr:uid="{00000000-0005-0000-0000-000037370000}"/>
    <cellStyle name="Ergebnis 2 12 2 3 11" xfId="7047" xr:uid="{00000000-0005-0000-0000-000038370000}"/>
    <cellStyle name="Ergebnis 2 12 2 3 12" xfId="20220" xr:uid="{00000000-0005-0000-0000-000039370000}"/>
    <cellStyle name="Ergebnis 2 12 2 3 2" xfId="1547" xr:uid="{00000000-0005-0000-0000-00003A370000}"/>
    <cellStyle name="Ergebnis 2 12 2 3 2 2" xfId="8552" xr:uid="{00000000-0005-0000-0000-00003B370000}"/>
    <cellStyle name="Ergebnis 2 12 2 3 2 3" xfId="15082" xr:uid="{00000000-0005-0000-0000-00003C370000}"/>
    <cellStyle name="Ergebnis 2 12 2 3 2 4" xfId="21567" xr:uid="{00000000-0005-0000-0000-00003D370000}"/>
    <cellStyle name="Ergebnis 2 12 2 3 3" xfId="2237" xr:uid="{00000000-0005-0000-0000-00003E370000}"/>
    <cellStyle name="Ergebnis 2 12 2 3 3 2" xfId="9242" xr:uid="{00000000-0005-0000-0000-00003F370000}"/>
    <cellStyle name="Ergebnis 2 12 2 3 3 3" xfId="15772" xr:uid="{00000000-0005-0000-0000-000040370000}"/>
    <cellStyle name="Ergebnis 2 12 2 3 3 4" xfId="22257" xr:uid="{00000000-0005-0000-0000-000041370000}"/>
    <cellStyle name="Ergebnis 2 12 2 3 4" xfId="2927" xr:uid="{00000000-0005-0000-0000-000042370000}"/>
    <cellStyle name="Ergebnis 2 12 2 3 4 2" xfId="9929" xr:uid="{00000000-0005-0000-0000-000043370000}"/>
    <cellStyle name="Ergebnis 2 12 2 3 4 3" xfId="16459" xr:uid="{00000000-0005-0000-0000-000044370000}"/>
    <cellStyle name="Ergebnis 2 12 2 3 4 4" xfId="22944" xr:uid="{00000000-0005-0000-0000-000045370000}"/>
    <cellStyle name="Ergebnis 2 12 2 3 5" xfId="3617" xr:uid="{00000000-0005-0000-0000-000046370000}"/>
    <cellStyle name="Ergebnis 2 12 2 3 5 2" xfId="10616" xr:uid="{00000000-0005-0000-0000-000047370000}"/>
    <cellStyle name="Ergebnis 2 12 2 3 5 3" xfId="17146" xr:uid="{00000000-0005-0000-0000-000048370000}"/>
    <cellStyle name="Ergebnis 2 12 2 3 5 4" xfId="23631" xr:uid="{00000000-0005-0000-0000-000049370000}"/>
    <cellStyle name="Ergebnis 2 12 2 3 6" xfId="4307" xr:uid="{00000000-0005-0000-0000-00004A370000}"/>
    <cellStyle name="Ergebnis 2 12 2 3 6 2" xfId="11301" xr:uid="{00000000-0005-0000-0000-00004B370000}"/>
    <cellStyle name="Ergebnis 2 12 2 3 6 3" xfId="17831" xr:uid="{00000000-0005-0000-0000-00004C370000}"/>
    <cellStyle name="Ergebnis 2 12 2 3 6 4" xfId="24316" xr:uid="{00000000-0005-0000-0000-00004D370000}"/>
    <cellStyle name="Ergebnis 2 12 2 3 7" xfId="4960" xr:uid="{00000000-0005-0000-0000-00004E370000}"/>
    <cellStyle name="Ergebnis 2 12 2 3 7 2" xfId="11884" xr:uid="{00000000-0005-0000-0000-00004F370000}"/>
    <cellStyle name="Ergebnis 2 12 2 3 7 3" xfId="18414" xr:uid="{00000000-0005-0000-0000-000050370000}"/>
    <cellStyle name="Ergebnis 2 12 2 3 7 4" xfId="24899" xr:uid="{00000000-0005-0000-0000-000051370000}"/>
    <cellStyle name="Ergebnis 2 12 2 3 8" xfId="5418" xr:uid="{00000000-0005-0000-0000-000052370000}"/>
    <cellStyle name="Ergebnis 2 12 2 3 8 2" xfId="12342" xr:uid="{00000000-0005-0000-0000-000053370000}"/>
    <cellStyle name="Ergebnis 2 12 2 3 8 3" xfId="18872" xr:uid="{00000000-0005-0000-0000-000054370000}"/>
    <cellStyle name="Ergebnis 2 12 2 3 8 4" xfId="25357" xr:uid="{00000000-0005-0000-0000-000055370000}"/>
    <cellStyle name="Ergebnis 2 12 2 3 9" xfId="6100" xr:uid="{00000000-0005-0000-0000-000056370000}"/>
    <cellStyle name="Ergebnis 2 12 2 3 9 2" xfId="12996" xr:uid="{00000000-0005-0000-0000-000057370000}"/>
    <cellStyle name="Ergebnis 2 12 2 3 9 3" xfId="19526" xr:uid="{00000000-0005-0000-0000-000058370000}"/>
    <cellStyle name="Ergebnis 2 12 2 3 9 4" xfId="26011" xr:uid="{00000000-0005-0000-0000-000059370000}"/>
    <cellStyle name="Ergebnis 2 12 2 4" xfId="1312" xr:uid="{00000000-0005-0000-0000-00005A370000}"/>
    <cellStyle name="Ergebnis 2 12 2 4 2" xfId="8317" xr:uid="{00000000-0005-0000-0000-00005B370000}"/>
    <cellStyle name="Ergebnis 2 12 2 4 3" xfId="14847" xr:uid="{00000000-0005-0000-0000-00005C370000}"/>
    <cellStyle name="Ergebnis 2 12 2 4 4" xfId="21332" xr:uid="{00000000-0005-0000-0000-00005D370000}"/>
    <cellStyle name="Ergebnis 2 12 2 5" xfId="2002" xr:uid="{00000000-0005-0000-0000-00005E370000}"/>
    <cellStyle name="Ergebnis 2 12 2 5 2" xfId="9007" xr:uid="{00000000-0005-0000-0000-00005F370000}"/>
    <cellStyle name="Ergebnis 2 12 2 5 3" xfId="15537" xr:uid="{00000000-0005-0000-0000-000060370000}"/>
    <cellStyle name="Ergebnis 2 12 2 5 4" xfId="22022" xr:uid="{00000000-0005-0000-0000-000061370000}"/>
    <cellStyle name="Ergebnis 2 12 2 6" xfId="2692" xr:uid="{00000000-0005-0000-0000-000062370000}"/>
    <cellStyle name="Ergebnis 2 12 2 6 2" xfId="9694" xr:uid="{00000000-0005-0000-0000-000063370000}"/>
    <cellStyle name="Ergebnis 2 12 2 6 3" xfId="16224" xr:uid="{00000000-0005-0000-0000-000064370000}"/>
    <cellStyle name="Ergebnis 2 12 2 6 4" xfId="22709" xr:uid="{00000000-0005-0000-0000-000065370000}"/>
    <cellStyle name="Ergebnis 2 12 2 7" xfId="3382" xr:uid="{00000000-0005-0000-0000-000066370000}"/>
    <cellStyle name="Ergebnis 2 12 2 7 2" xfId="10381" xr:uid="{00000000-0005-0000-0000-000067370000}"/>
    <cellStyle name="Ergebnis 2 12 2 7 3" xfId="16911" xr:uid="{00000000-0005-0000-0000-000068370000}"/>
    <cellStyle name="Ergebnis 2 12 2 7 4" xfId="23396" xr:uid="{00000000-0005-0000-0000-000069370000}"/>
    <cellStyle name="Ergebnis 2 12 2 8" xfId="4072" xr:uid="{00000000-0005-0000-0000-00006A370000}"/>
    <cellStyle name="Ergebnis 2 12 2 8 2" xfId="11066" xr:uid="{00000000-0005-0000-0000-00006B370000}"/>
    <cellStyle name="Ergebnis 2 12 2 8 3" xfId="17596" xr:uid="{00000000-0005-0000-0000-00006C370000}"/>
    <cellStyle name="Ergebnis 2 12 2 8 4" xfId="24081" xr:uid="{00000000-0005-0000-0000-00006D370000}"/>
    <cellStyle name="Ergebnis 2 12 2 9" xfId="3316" xr:uid="{00000000-0005-0000-0000-00006E370000}"/>
    <cellStyle name="Ergebnis 2 12 2 9 2" xfId="10315" xr:uid="{00000000-0005-0000-0000-00006F370000}"/>
    <cellStyle name="Ergebnis 2 12 2 9 3" xfId="16845" xr:uid="{00000000-0005-0000-0000-000070370000}"/>
    <cellStyle name="Ergebnis 2 12 2 9 4" xfId="23330" xr:uid="{00000000-0005-0000-0000-000071370000}"/>
    <cellStyle name="Ergebnis 2 12 3" xfId="543" xr:uid="{00000000-0005-0000-0000-000072370000}"/>
    <cellStyle name="Ergebnis 2 12 3 10" xfId="5974" xr:uid="{00000000-0005-0000-0000-000073370000}"/>
    <cellStyle name="Ergebnis 2 12 3 10 2" xfId="12870" xr:uid="{00000000-0005-0000-0000-000074370000}"/>
    <cellStyle name="Ergebnis 2 12 3 10 3" xfId="19400" xr:uid="{00000000-0005-0000-0000-000075370000}"/>
    <cellStyle name="Ergebnis 2 12 3 10 4" xfId="25885" xr:uid="{00000000-0005-0000-0000-000076370000}"/>
    <cellStyle name="Ergebnis 2 12 3 11" xfId="6595" xr:uid="{00000000-0005-0000-0000-000077370000}"/>
    <cellStyle name="Ergebnis 2 12 3 11 2" xfId="13378" xr:uid="{00000000-0005-0000-0000-000078370000}"/>
    <cellStyle name="Ergebnis 2 12 3 11 3" xfId="19908" xr:uid="{00000000-0005-0000-0000-000079370000}"/>
    <cellStyle name="Ergebnis 2 12 3 11 4" xfId="26393" xr:uid="{00000000-0005-0000-0000-00007A370000}"/>
    <cellStyle name="Ergebnis 2 12 3 12" xfId="7555" xr:uid="{00000000-0005-0000-0000-00007B370000}"/>
    <cellStyle name="Ergebnis 2 12 3 12 2" xfId="14085" xr:uid="{00000000-0005-0000-0000-00007C370000}"/>
    <cellStyle name="Ergebnis 2 12 3 12 3" xfId="20570" xr:uid="{00000000-0005-0000-0000-00007D370000}"/>
    <cellStyle name="Ergebnis 2 12 3 13" xfId="6682" xr:uid="{00000000-0005-0000-0000-00007E370000}"/>
    <cellStyle name="Ergebnis 2 12 3 14" xfId="7144" xr:uid="{00000000-0005-0000-0000-00007F370000}"/>
    <cellStyle name="Ergebnis 2 12 3 15" xfId="20156" xr:uid="{00000000-0005-0000-0000-000080370000}"/>
    <cellStyle name="Ergebnis 2 12 3 2" xfId="939" xr:uid="{00000000-0005-0000-0000-000081370000}"/>
    <cellStyle name="Ergebnis 2 12 3 2 10" xfId="7951" xr:uid="{00000000-0005-0000-0000-000082370000}"/>
    <cellStyle name="Ergebnis 2 12 3 2 10 2" xfId="14481" xr:uid="{00000000-0005-0000-0000-000083370000}"/>
    <cellStyle name="Ergebnis 2 12 3 2 10 3" xfId="20966" xr:uid="{00000000-0005-0000-0000-000084370000}"/>
    <cellStyle name="Ergebnis 2 12 3 2 11" xfId="13809" xr:uid="{00000000-0005-0000-0000-000085370000}"/>
    <cellStyle name="Ergebnis 2 12 3 2 12" xfId="20299" xr:uid="{00000000-0005-0000-0000-000086370000}"/>
    <cellStyle name="Ergebnis 2 12 3 2 2" xfId="1817" xr:uid="{00000000-0005-0000-0000-000087370000}"/>
    <cellStyle name="Ergebnis 2 12 3 2 2 2" xfId="8822" xr:uid="{00000000-0005-0000-0000-000088370000}"/>
    <cellStyle name="Ergebnis 2 12 3 2 2 3" xfId="15352" xr:uid="{00000000-0005-0000-0000-000089370000}"/>
    <cellStyle name="Ergebnis 2 12 3 2 2 4" xfId="21837" xr:uid="{00000000-0005-0000-0000-00008A370000}"/>
    <cellStyle name="Ergebnis 2 12 3 2 3" xfId="2507" xr:uid="{00000000-0005-0000-0000-00008B370000}"/>
    <cellStyle name="Ergebnis 2 12 3 2 3 2" xfId="9512" xr:uid="{00000000-0005-0000-0000-00008C370000}"/>
    <cellStyle name="Ergebnis 2 12 3 2 3 3" xfId="16042" xr:uid="{00000000-0005-0000-0000-00008D370000}"/>
    <cellStyle name="Ergebnis 2 12 3 2 3 4" xfId="22527" xr:uid="{00000000-0005-0000-0000-00008E370000}"/>
    <cellStyle name="Ergebnis 2 12 3 2 4" xfId="3197" xr:uid="{00000000-0005-0000-0000-00008F370000}"/>
    <cellStyle name="Ergebnis 2 12 3 2 4 2" xfId="10199" xr:uid="{00000000-0005-0000-0000-000090370000}"/>
    <cellStyle name="Ergebnis 2 12 3 2 4 3" xfId="16729" xr:uid="{00000000-0005-0000-0000-000091370000}"/>
    <cellStyle name="Ergebnis 2 12 3 2 4 4" xfId="23214" xr:uid="{00000000-0005-0000-0000-000092370000}"/>
    <cellStyle name="Ergebnis 2 12 3 2 5" xfId="3887" xr:uid="{00000000-0005-0000-0000-000093370000}"/>
    <cellStyle name="Ergebnis 2 12 3 2 5 2" xfId="10886" xr:uid="{00000000-0005-0000-0000-000094370000}"/>
    <cellStyle name="Ergebnis 2 12 3 2 5 3" xfId="17416" xr:uid="{00000000-0005-0000-0000-000095370000}"/>
    <cellStyle name="Ergebnis 2 12 3 2 5 4" xfId="23901" xr:uid="{00000000-0005-0000-0000-000096370000}"/>
    <cellStyle name="Ergebnis 2 12 3 2 6" xfId="4577" xr:uid="{00000000-0005-0000-0000-000097370000}"/>
    <cellStyle name="Ergebnis 2 12 3 2 6 2" xfId="11571" xr:uid="{00000000-0005-0000-0000-000098370000}"/>
    <cellStyle name="Ergebnis 2 12 3 2 6 3" xfId="18101" xr:uid="{00000000-0005-0000-0000-000099370000}"/>
    <cellStyle name="Ergebnis 2 12 3 2 6 4" xfId="24586" xr:uid="{00000000-0005-0000-0000-00009A370000}"/>
    <cellStyle name="Ergebnis 2 12 3 2 7" xfId="5230" xr:uid="{00000000-0005-0000-0000-00009B370000}"/>
    <cellStyle name="Ergebnis 2 12 3 2 7 2" xfId="12154" xr:uid="{00000000-0005-0000-0000-00009C370000}"/>
    <cellStyle name="Ergebnis 2 12 3 2 7 3" xfId="18684" xr:uid="{00000000-0005-0000-0000-00009D370000}"/>
    <cellStyle name="Ergebnis 2 12 3 2 7 4" xfId="25169" xr:uid="{00000000-0005-0000-0000-00009E370000}"/>
    <cellStyle name="Ergebnis 2 12 3 2 8" xfId="5688" xr:uid="{00000000-0005-0000-0000-00009F370000}"/>
    <cellStyle name="Ergebnis 2 12 3 2 8 2" xfId="12612" xr:uid="{00000000-0005-0000-0000-0000A0370000}"/>
    <cellStyle name="Ergebnis 2 12 3 2 8 3" xfId="19142" xr:uid="{00000000-0005-0000-0000-0000A1370000}"/>
    <cellStyle name="Ergebnis 2 12 3 2 8 4" xfId="25627" xr:uid="{00000000-0005-0000-0000-0000A2370000}"/>
    <cellStyle name="Ergebnis 2 12 3 2 9" xfId="6370" xr:uid="{00000000-0005-0000-0000-0000A3370000}"/>
    <cellStyle name="Ergebnis 2 12 3 2 9 2" xfId="13266" xr:uid="{00000000-0005-0000-0000-0000A4370000}"/>
    <cellStyle name="Ergebnis 2 12 3 2 9 3" xfId="19796" xr:uid="{00000000-0005-0000-0000-0000A5370000}"/>
    <cellStyle name="Ergebnis 2 12 3 2 9 4" xfId="26281" xr:uid="{00000000-0005-0000-0000-0000A6370000}"/>
    <cellStyle name="Ergebnis 2 12 3 3" xfId="773" xr:uid="{00000000-0005-0000-0000-0000A7370000}"/>
    <cellStyle name="Ergebnis 2 12 3 3 10" xfId="7785" xr:uid="{00000000-0005-0000-0000-0000A8370000}"/>
    <cellStyle name="Ergebnis 2 12 3 3 10 2" xfId="14315" xr:uid="{00000000-0005-0000-0000-0000A9370000}"/>
    <cellStyle name="Ergebnis 2 12 3 3 10 3" xfId="20800" xr:uid="{00000000-0005-0000-0000-0000AA370000}"/>
    <cellStyle name="Ergebnis 2 12 3 3 11" xfId="13643" xr:uid="{00000000-0005-0000-0000-0000AB370000}"/>
    <cellStyle name="Ergebnis 2 12 3 3 12" xfId="20260" xr:uid="{00000000-0005-0000-0000-0000AC370000}"/>
    <cellStyle name="Ergebnis 2 12 3 3 2" xfId="1651" xr:uid="{00000000-0005-0000-0000-0000AD370000}"/>
    <cellStyle name="Ergebnis 2 12 3 3 2 2" xfId="8656" xr:uid="{00000000-0005-0000-0000-0000AE370000}"/>
    <cellStyle name="Ergebnis 2 12 3 3 2 3" xfId="15186" xr:uid="{00000000-0005-0000-0000-0000AF370000}"/>
    <cellStyle name="Ergebnis 2 12 3 3 2 4" xfId="21671" xr:uid="{00000000-0005-0000-0000-0000B0370000}"/>
    <cellStyle name="Ergebnis 2 12 3 3 3" xfId="2341" xr:uid="{00000000-0005-0000-0000-0000B1370000}"/>
    <cellStyle name="Ergebnis 2 12 3 3 3 2" xfId="9346" xr:uid="{00000000-0005-0000-0000-0000B2370000}"/>
    <cellStyle name="Ergebnis 2 12 3 3 3 3" xfId="15876" xr:uid="{00000000-0005-0000-0000-0000B3370000}"/>
    <cellStyle name="Ergebnis 2 12 3 3 3 4" xfId="22361" xr:uid="{00000000-0005-0000-0000-0000B4370000}"/>
    <cellStyle name="Ergebnis 2 12 3 3 4" xfId="3031" xr:uid="{00000000-0005-0000-0000-0000B5370000}"/>
    <cellStyle name="Ergebnis 2 12 3 3 4 2" xfId="10033" xr:uid="{00000000-0005-0000-0000-0000B6370000}"/>
    <cellStyle name="Ergebnis 2 12 3 3 4 3" xfId="16563" xr:uid="{00000000-0005-0000-0000-0000B7370000}"/>
    <cellStyle name="Ergebnis 2 12 3 3 4 4" xfId="23048" xr:uid="{00000000-0005-0000-0000-0000B8370000}"/>
    <cellStyle name="Ergebnis 2 12 3 3 5" xfId="3721" xr:uid="{00000000-0005-0000-0000-0000B9370000}"/>
    <cellStyle name="Ergebnis 2 12 3 3 5 2" xfId="10720" xr:uid="{00000000-0005-0000-0000-0000BA370000}"/>
    <cellStyle name="Ergebnis 2 12 3 3 5 3" xfId="17250" xr:uid="{00000000-0005-0000-0000-0000BB370000}"/>
    <cellStyle name="Ergebnis 2 12 3 3 5 4" xfId="23735" xr:uid="{00000000-0005-0000-0000-0000BC370000}"/>
    <cellStyle name="Ergebnis 2 12 3 3 6" xfId="4411" xr:uid="{00000000-0005-0000-0000-0000BD370000}"/>
    <cellStyle name="Ergebnis 2 12 3 3 6 2" xfId="11405" xr:uid="{00000000-0005-0000-0000-0000BE370000}"/>
    <cellStyle name="Ergebnis 2 12 3 3 6 3" xfId="17935" xr:uid="{00000000-0005-0000-0000-0000BF370000}"/>
    <cellStyle name="Ergebnis 2 12 3 3 6 4" xfId="24420" xr:uid="{00000000-0005-0000-0000-0000C0370000}"/>
    <cellStyle name="Ergebnis 2 12 3 3 7" xfId="5064" xr:uid="{00000000-0005-0000-0000-0000C1370000}"/>
    <cellStyle name="Ergebnis 2 12 3 3 7 2" xfId="11988" xr:uid="{00000000-0005-0000-0000-0000C2370000}"/>
    <cellStyle name="Ergebnis 2 12 3 3 7 3" xfId="18518" xr:uid="{00000000-0005-0000-0000-0000C3370000}"/>
    <cellStyle name="Ergebnis 2 12 3 3 7 4" xfId="25003" xr:uid="{00000000-0005-0000-0000-0000C4370000}"/>
    <cellStyle name="Ergebnis 2 12 3 3 8" xfId="5522" xr:uid="{00000000-0005-0000-0000-0000C5370000}"/>
    <cellStyle name="Ergebnis 2 12 3 3 8 2" xfId="12446" xr:uid="{00000000-0005-0000-0000-0000C6370000}"/>
    <cellStyle name="Ergebnis 2 12 3 3 8 3" xfId="18976" xr:uid="{00000000-0005-0000-0000-0000C7370000}"/>
    <cellStyle name="Ergebnis 2 12 3 3 8 4" xfId="25461" xr:uid="{00000000-0005-0000-0000-0000C8370000}"/>
    <cellStyle name="Ergebnis 2 12 3 3 9" xfId="6204" xr:uid="{00000000-0005-0000-0000-0000C9370000}"/>
    <cellStyle name="Ergebnis 2 12 3 3 9 2" xfId="13100" xr:uid="{00000000-0005-0000-0000-0000CA370000}"/>
    <cellStyle name="Ergebnis 2 12 3 3 9 3" xfId="19630" xr:uid="{00000000-0005-0000-0000-0000CB370000}"/>
    <cellStyle name="Ergebnis 2 12 3 3 9 4" xfId="26115" xr:uid="{00000000-0005-0000-0000-0000CC370000}"/>
    <cellStyle name="Ergebnis 2 12 3 4" xfId="1421" xr:uid="{00000000-0005-0000-0000-0000CD370000}"/>
    <cellStyle name="Ergebnis 2 12 3 4 2" xfId="8426" xr:uid="{00000000-0005-0000-0000-0000CE370000}"/>
    <cellStyle name="Ergebnis 2 12 3 4 3" xfId="14956" xr:uid="{00000000-0005-0000-0000-0000CF370000}"/>
    <cellStyle name="Ergebnis 2 12 3 4 4" xfId="21441" xr:uid="{00000000-0005-0000-0000-0000D0370000}"/>
    <cellStyle name="Ergebnis 2 12 3 5" xfId="2111" xr:uid="{00000000-0005-0000-0000-0000D1370000}"/>
    <cellStyle name="Ergebnis 2 12 3 5 2" xfId="9116" xr:uid="{00000000-0005-0000-0000-0000D2370000}"/>
    <cellStyle name="Ergebnis 2 12 3 5 3" xfId="15646" xr:uid="{00000000-0005-0000-0000-0000D3370000}"/>
    <cellStyle name="Ergebnis 2 12 3 5 4" xfId="22131" xr:uid="{00000000-0005-0000-0000-0000D4370000}"/>
    <cellStyle name="Ergebnis 2 12 3 6" xfId="2801" xr:uid="{00000000-0005-0000-0000-0000D5370000}"/>
    <cellStyle name="Ergebnis 2 12 3 6 2" xfId="9803" xr:uid="{00000000-0005-0000-0000-0000D6370000}"/>
    <cellStyle name="Ergebnis 2 12 3 6 3" xfId="16333" xr:uid="{00000000-0005-0000-0000-0000D7370000}"/>
    <cellStyle name="Ergebnis 2 12 3 6 4" xfId="22818" xr:uid="{00000000-0005-0000-0000-0000D8370000}"/>
    <cellStyle name="Ergebnis 2 12 3 7" xfId="3491" xr:uid="{00000000-0005-0000-0000-0000D9370000}"/>
    <cellStyle name="Ergebnis 2 12 3 7 2" xfId="10490" xr:uid="{00000000-0005-0000-0000-0000DA370000}"/>
    <cellStyle name="Ergebnis 2 12 3 7 3" xfId="17020" xr:uid="{00000000-0005-0000-0000-0000DB370000}"/>
    <cellStyle name="Ergebnis 2 12 3 7 4" xfId="23505" xr:uid="{00000000-0005-0000-0000-0000DC370000}"/>
    <cellStyle name="Ergebnis 2 12 3 8" xfId="4181" xr:uid="{00000000-0005-0000-0000-0000DD370000}"/>
    <cellStyle name="Ergebnis 2 12 3 8 2" xfId="11175" xr:uid="{00000000-0005-0000-0000-0000DE370000}"/>
    <cellStyle name="Ergebnis 2 12 3 8 3" xfId="17705" xr:uid="{00000000-0005-0000-0000-0000DF370000}"/>
    <cellStyle name="Ergebnis 2 12 3 8 4" xfId="24190" xr:uid="{00000000-0005-0000-0000-0000E0370000}"/>
    <cellStyle name="Ergebnis 2 12 3 9" xfId="5292" xr:uid="{00000000-0005-0000-0000-0000E1370000}"/>
    <cellStyle name="Ergebnis 2 12 3 9 2" xfId="12216" xr:uid="{00000000-0005-0000-0000-0000E2370000}"/>
    <cellStyle name="Ergebnis 2 12 3 9 3" xfId="18746" xr:uid="{00000000-0005-0000-0000-0000E3370000}"/>
    <cellStyle name="Ergebnis 2 12 3 9 4" xfId="25231" xr:uid="{00000000-0005-0000-0000-0000E4370000}"/>
    <cellStyle name="Ergebnis 2 12 4" xfId="1165" xr:uid="{00000000-0005-0000-0000-0000E5370000}"/>
    <cellStyle name="Ergebnis 2 12 4 2" xfId="8172" xr:uid="{00000000-0005-0000-0000-0000E6370000}"/>
    <cellStyle name="Ergebnis 2 12 4 3" xfId="14702" xr:uid="{00000000-0005-0000-0000-0000E7370000}"/>
    <cellStyle name="Ergebnis 2 12 4 4" xfId="21187" xr:uid="{00000000-0005-0000-0000-0000E8370000}"/>
    <cellStyle name="Ergebnis 2 12 5" xfId="1855" xr:uid="{00000000-0005-0000-0000-0000E9370000}"/>
    <cellStyle name="Ergebnis 2 12 5 2" xfId="8860" xr:uid="{00000000-0005-0000-0000-0000EA370000}"/>
    <cellStyle name="Ergebnis 2 12 5 3" xfId="15390" xr:uid="{00000000-0005-0000-0000-0000EB370000}"/>
    <cellStyle name="Ergebnis 2 12 5 4" xfId="21875" xr:uid="{00000000-0005-0000-0000-0000EC370000}"/>
    <cellStyle name="Ergebnis 2 12 6" xfId="2543" xr:uid="{00000000-0005-0000-0000-0000ED370000}"/>
    <cellStyle name="Ergebnis 2 12 6 2" xfId="9548" xr:uid="{00000000-0005-0000-0000-0000EE370000}"/>
    <cellStyle name="Ergebnis 2 12 6 3" xfId="16078" xr:uid="{00000000-0005-0000-0000-0000EF370000}"/>
    <cellStyle name="Ergebnis 2 12 6 4" xfId="22563" xr:uid="{00000000-0005-0000-0000-0000F0370000}"/>
    <cellStyle name="Ergebnis 2 12 7" xfId="3233" xr:uid="{00000000-0005-0000-0000-0000F1370000}"/>
    <cellStyle name="Ergebnis 2 12 7 2" xfId="10235" xr:uid="{00000000-0005-0000-0000-0000F2370000}"/>
    <cellStyle name="Ergebnis 2 12 7 3" xfId="16765" xr:uid="{00000000-0005-0000-0000-0000F3370000}"/>
    <cellStyle name="Ergebnis 2 12 7 4" xfId="23250" xr:uid="{00000000-0005-0000-0000-0000F4370000}"/>
    <cellStyle name="Ergebnis 2 12 8" xfId="3925" xr:uid="{00000000-0005-0000-0000-0000F5370000}"/>
    <cellStyle name="Ergebnis 2 12 8 2" xfId="10924" xr:uid="{00000000-0005-0000-0000-0000F6370000}"/>
    <cellStyle name="Ergebnis 2 12 8 3" xfId="17454" xr:uid="{00000000-0005-0000-0000-0000F7370000}"/>
    <cellStyle name="Ergebnis 2 12 8 4" xfId="23939" xr:uid="{00000000-0005-0000-0000-0000F8370000}"/>
    <cellStyle name="Ergebnis 2 12 9" xfId="4613" xr:uid="{00000000-0005-0000-0000-0000F9370000}"/>
    <cellStyle name="Ergebnis 2 12 9 2" xfId="11607" xr:uid="{00000000-0005-0000-0000-0000FA370000}"/>
    <cellStyle name="Ergebnis 2 12 9 3" xfId="18137" xr:uid="{00000000-0005-0000-0000-0000FB370000}"/>
    <cellStyle name="Ergebnis 2 12 9 4" xfId="24622" xr:uid="{00000000-0005-0000-0000-0000FC370000}"/>
    <cellStyle name="Ergebnis 2 13" xfId="283" xr:uid="{00000000-0005-0000-0000-0000FD370000}"/>
    <cellStyle name="Ergebnis 2 13 10" xfId="4759" xr:uid="{00000000-0005-0000-0000-0000FE370000}"/>
    <cellStyle name="Ergebnis 2 13 10 2" xfId="11723" xr:uid="{00000000-0005-0000-0000-0000FF370000}"/>
    <cellStyle name="Ergebnis 2 13 10 3" xfId="18253" xr:uid="{00000000-0005-0000-0000-000000380000}"/>
    <cellStyle name="Ergebnis 2 13 10 4" xfId="24738" xr:uid="{00000000-0005-0000-0000-000001380000}"/>
    <cellStyle name="Ergebnis 2 13 11" xfId="5716" xr:uid="{00000000-0005-0000-0000-000002380000}"/>
    <cellStyle name="Ergebnis 2 13 11 2" xfId="12640" xr:uid="{00000000-0005-0000-0000-000003380000}"/>
    <cellStyle name="Ergebnis 2 13 11 3" xfId="19170" xr:uid="{00000000-0005-0000-0000-000004380000}"/>
    <cellStyle name="Ergebnis 2 13 11 4" xfId="25655" xr:uid="{00000000-0005-0000-0000-000005380000}"/>
    <cellStyle name="Ergebnis 2 13 12" xfId="7335" xr:uid="{00000000-0005-0000-0000-000006380000}"/>
    <cellStyle name="Ergebnis 2 13 12 2" xfId="13865" xr:uid="{00000000-0005-0000-0000-000007380000}"/>
    <cellStyle name="Ergebnis 2 13 12 3" xfId="20352" xr:uid="{00000000-0005-0000-0000-000008380000}"/>
    <cellStyle name="Ergebnis 2 13 13" xfId="7067" xr:uid="{00000000-0005-0000-0000-000009380000}"/>
    <cellStyle name="Ergebnis 2 13 14" xfId="3281" xr:uid="{00000000-0005-0000-0000-00000A380000}"/>
    <cellStyle name="Ergebnis 2 13 2" xfId="433" xr:uid="{00000000-0005-0000-0000-00000B380000}"/>
    <cellStyle name="Ergebnis 2 13 2 10" xfId="5864" xr:uid="{00000000-0005-0000-0000-00000C380000}"/>
    <cellStyle name="Ergebnis 2 13 2 10 2" xfId="12760" xr:uid="{00000000-0005-0000-0000-00000D380000}"/>
    <cellStyle name="Ergebnis 2 13 2 10 3" xfId="19290" xr:uid="{00000000-0005-0000-0000-00000E380000}"/>
    <cellStyle name="Ergebnis 2 13 2 10 4" xfId="25775" xr:uid="{00000000-0005-0000-0000-00000F380000}"/>
    <cellStyle name="Ergebnis 2 13 2 11" xfId="6517" xr:uid="{00000000-0005-0000-0000-000010380000}"/>
    <cellStyle name="Ergebnis 2 13 2 11 2" xfId="13331" xr:uid="{00000000-0005-0000-0000-000011380000}"/>
    <cellStyle name="Ergebnis 2 13 2 11 3" xfId="19861" xr:uid="{00000000-0005-0000-0000-000012380000}"/>
    <cellStyle name="Ergebnis 2 13 2 11 4" xfId="26346" xr:uid="{00000000-0005-0000-0000-000013380000}"/>
    <cellStyle name="Ergebnis 2 13 2 12" xfId="7445" xr:uid="{00000000-0005-0000-0000-000014380000}"/>
    <cellStyle name="Ergebnis 2 13 2 12 2" xfId="13975" xr:uid="{00000000-0005-0000-0000-000015380000}"/>
    <cellStyle name="Ergebnis 2 13 2 12 3" xfId="20460" xr:uid="{00000000-0005-0000-0000-000016380000}"/>
    <cellStyle name="Ergebnis 2 13 2 13" xfId="6693" xr:uid="{00000000-0005-0000-0000-000017380000}"/>
    <cellStyle name="Ergebnis 2 13 2 14" xfId="7171" xr:uid="{00000000-0005-0000-0000-000018380000}"/>
    <cellStyle name="Ergebnis 2 13 2 15" xfId="20107" xr:uid="{00000000-0005-0000-0000-000019380000}"/>
    <cellStyle name="Ergebnis 2 13 2 2" xfId="869" xr:uid="{00000000-0005-0000-0000-00001A380000}"/>
    <cellStyle name="Ergebnis 2 13 2 2 10" xfId="7881" xr:uid="{00000000-0005-0000-0000-00001B380000}"/>
    <cellStyle name="Ergebnis 2 13 2 2 10 2" xfId="14411" xr:uid="{00000000-0005-0000-0000-00001C380000}"/>
    <cellStyle name="Ergebnis 2 13 2 2 10 3" xfId="20896" xr:uid="{00000000-0005-0000-0000-00001D380000}"/>
    <cellStyle name="Ergebnis 2 13 2 2 11" xfId="13739" xr:uid="{00000000-0005-0000-0000-00001E380000}"/>
    <cellStyle name="Ergebnis 2 13 2 2 12" xfId="20293" xr:uid="{00000000-0005-0000-0000-00001F380000}"/>
    <cellStyle name="Ergebnis 2 13 2 2 2" xfId="1747" xr:uid="{00000000-0005-0000-0000-000020380000}"/>
    <cellStyle name="Ergebnis 2 13 2 2 2 2" xfId="8752" xr:uid="{00000000-0005-0000-0000-000021380000}"/>
    <cellStyle name="Ergebnis 2 13 2 2 2 3" xfId="15282" xr:uid="{00000000-0005-0000-0000-000022380000}"/>
    <cellStyle name="Ergebnis 2 13 2 2 2 4" xfId="21767" xr:uid="{00000000-0005-0000-0000-000023380000}"/>
    <cellStyle name="Ergebnis 2 13 2 2 3" xfId="2437" xr:uid="{00000000-0005-0000-0000-000024380000}"/>
    <cellStyle name="Ergebnis 2 13 2 2 3 2" xfId="9442" xr:uid="{00000000-0005-0000-0000-000025380000}"/>
    <cellStyle name="Ergebnis 2 13 2 2 3 3" xfId="15972" xr:uid="{00000000-0005-0000-0000-000026380000}"/>
    <cellStyle name="Ergebnis 2 13 2 2 3 4" xfId="22457" xr:uid="{00000000-0005-0000-0000-000027380000}"/>
    <cellStyle name="Ergebnis 2 13 2 2 4" xfId="3127" xr:uid="{00000000-0005-0000-0000-000028380000}"/>
    <cellStyle name="Ergebnis 2 13 2 2 4 2" xfId="10129" xr:uid="{00000000-0005-0000-0000-000029380000}"/>
    <cellStyle name="Ergebnis 2 13 2 2 4 3" xfId="16659" xr:uid="{00000000-0005-0000-0000-00002A380000}"/>
    <cellStyle name="Ergebnis 2 13 2 2 4 4" xfId="23144" xr:uid="{00000000-0005-0000-0000-00002B380000}"/>
    <cellStyle name="Ergebnis 2 13 2 2 5" xfId="3817" xr:uid="{00000000-0005-0000-0000-00002C380000}"/>
    <cellStyle name="Ergebnis 2 13 2 2 5 2" xfId="10816" xr:uid="{00000000-0005-0000-0000-00002D380000}"/>
    <cellStyle name="Ergebnis 2 13 2 2 5 3" xfId="17346" xr:uid="{00000000-0005-0000-0000-00002E380000}"/>
    <cellStyle name="Ergebnis 2 13 2 2 5 4" xfId="23831" xr:uid="{00000000-0005-0000-0000-00002F380000}"/>
    <cellStyle name="Ergebnis 2 13 2 2 6" xfId="4507" xr:uid="{00000000-0005-0000-0000-000030380000}"/>
    <cellStyle name="Ergebnis 2 13 2 2 6 2" xfId="11501" xr:uid="{00000000-0005-0000-0000-000031380000}"/>
    <cellStyle name="Ergebnis 2 13 2 2 6 3" xfId="18031" xr:uid="{00000000-0005-0000-0000-000032380000}"/>
    <cellStyle name="Ergebnis 2 13 2 2 6 4" xfId="24516" xr:uid="{00000000-0005-0000-0000-000033380000}"/>
    <cellStyle name="Ergebnis 2 13 2 2 7" xfId="5160" xr:uid="{00000000-0005-0000-0000-000034380000}"/>
    <cellStyle name="Ergebnis 2 13 2 2 7 2" xfId="12084" xr:uid="{00000000-0005-0000-0000-000035380000}"/>
    <cellStyle name="Ergebnis 2 13 2 2 7 3" xfId="18614" xr:uid="{00000000-0005-0000-0000-000036380000}"/>
    <cellStyle name="Ergebnis 2 13 2 2 7 4" xfId="25099" xr:uid="{00000000-0005-0000-0000-000037380000}"/>
    <cellStyle name="Ergebnis 2 13 2 2 8" xfId="5618" xr:uid="{00000000-0005-0000-0000-000038380000}"/>
    <cellStyle name="Ergebnis 2 13 2 2 8 2" xfId="12542" xr:uid="{00000000-0005-0000-0000-000039380000}"/>
    <cellStyle name="Ergebnis 2 13 2 2 8 3" xfId="19072" xr:uid="{00000000-0005-0000-0000-00003A380000}"/>
    <cellStyle name="Ergebnis 2 13 2 2 8 4" xfId="25557" xr:uid="{00000000-0005-0000-0000-00003B380000}"/>
    <cellStyle name="Ergebnis 2 13 2 2 9" xfId="6300" xr:uid="{00000000-0005-0000-0000-00003C380000}"/>
    <cellStyle name="Ergebnis 2 13 2 2 9 2" xfId="13196" xr:uid="{00000000-0005-0000-0000-00003D380000}"/>
    <cellStyle name="Ergebnis 2 13 2 2 9 3" xfId="19726" xr:uid="{00000000-0005-0000-0000-00003E380000}"/>
    <cellStyle name="Ergebnis 2 13 2 2 9 4" xfId="26211" xr:uid="{00000000-0005-0000-0000-00003F380000}"/>
    <cellStyle name="Ergebnis 2 13 2 3" xfId="668" xr:uid="{00000000-0005-0000-0000-000040380000}"/>
    <cellStyle name="Ergebnis 2 13 2 3 10" xfId="7680" xr:uid="{00000000-0005-0000-0000-000041380000}"/>
    <cellStyle name="Ergebnis 2 13 2 3 10 2" xfId="14210" xr:uid="{00000000-0005-0000-0000-000042380000}"/>
    <cellStyle name="Ergebnis 2 13 2 3 10 3" xfId="20695" xr:uid="{00000000-0005-0000-0000-000043380000}"/>
    <cellStyle name="Ergebnis 2 13 2 3 11" xfId="6431" xr:uid="{00000000-0005-0000-0000-000044380000}"/>
    <cellStyle name="Ergebnis 2 13 2 3 12" xfId="20219" xr:uid="{00000000-0005-0000-0000-000045380000}"/>
    <cellStyle name="Ergebnis 2 13 2 3 2" xfId="1546" xr:uid="{00000000-0005-0000-0000-000046380000}"/>
    <cellStyle name="Ergebnis 2 13 2 3 2 2" xfId="8551" xr:uid="{00000000-0005-0000-0000-000047380000}"/>
    <cellStyle name="Ergebnis 2 13 2 3 2 3" xfId="15081" xr:uid="{00000000-0005-0000-0000-000048380000}"/>
    <cellStyle name="Ergebnis 2 13 2 3 2 4" xfId="21566" xr:uid="{00000000-0005-0000-0000-000049380000}"/>
    <cellStyle name="Ergebnis 2 13 2 3 3" xfId="2236" xr:uid="{00000000-0005-0000-0000-00004A380000}"/>
    <cellStyle name="Ergebnis 2 13 2 3 3 2" xfId="9241" xr:uid="{00000000-0005-0000-0000-00004B380000}"/>
    <cellStyle name="Ergebnis 2 13 2 3 3 3" xfId="15771" xr:uid="{00000000-0005-0000-0000-00004C380000}"/>
    <cellStyle name="Ergebnis 2 13 2 3 3 4" xfId="22256" xr:uid="{00000000-0005-0000-0000-00004D380000}"/>
    <cellStyle name="Ergebnis 2 13 2 3 4" xfId="2926" xr:uid="{00000000-0005-0000-0000-00004E380000}"/>
    <cellStyle name="Ergebnis 2 13 2 3 4 2" xfId="9928" xr:uid="{00000000-0005-0000-0000-00004F380000}"/>
    <cellStyle name="Ergebnis 2 13 2 3 4 3" xfId="16458" xr:uid="{00000000-0005-0000-0000-000050380000}"/>
    <cellStyle name="Ergebnis 2 13 2 3 4 4" xfId="22943" xr:uid="{00000000-0005-0000-0000-000051380000}"/>
    <cellStyle name="Ergebnis 2 13 2 3 5" xfId="3616" xr:uid="{00000000-0005-0000-0000-000052380000}"/>
    <cellStyle name="Ergebnis 2 13 2 3 5 2" xfId="10615" xr:uid="{00000000-0005-0000-0000-000053380000}"/>
    <cellStyle name="Ergebnis 2 13 2 3 5 3" xfId="17145" xr:uid="{00000000-0005-0000-0000-000054380000}"/>
    <cellStyle name="Ergebnis 2 13 2 3 5 4" xfId="23630" xr:uid="{00000000-0005-0000-0000-000055380000}"/>
    <cellStyle name="Ergebnis 2 13 2 3 6" xfId="4306" xr:uid="{00000000-0005-0000-0000-000056380000}"/>
    <cellStyle name="Ergebnis 2 13 2 3 6 2" xfId="11300" xr:uid="{00000000-0005-0000-0000-000057380000}"/>
    <cellStyle name="Ergebnis 2 13 2 3 6 3" xfId="17830" xr:uid="{00000000-0005-0000-0000-000058380000}"/>
    <cellStyle name="Ergebnis 2 13 2 3 6 4" xfId="24315" xr:uid="{00000000-0005-0000-0000-000059380000}"/>
    <cellStyle name="Ergebnis 2 13 2 3 7" xfId="4959" xr:uid="{00000000-0005-0000-0000-00005A380000}"/>
    <cellStyle name="Ergebnis 2 13 2 3 7 2" xfId="11883" xr:uid="{00000000-0005-0000-0000-00005B380000}"/>
    <cellStyle name="Ergebnis 2 13 2 3 7 3" xfId="18413" xr:uid="{00000000-0005-0000-0000-00005C380000}"/>
    <cellStyle name="Ergebnis 2 13 2 3 7 4" xfId="24898" xr:uid="{00000000-0005-0000-0000-00005D380000}"/>
    <cellStyle name="Ergebnis 2 13 2 3 8" xfId="5417" xr:uid="{00000000-0005-0000-0000-00005E380000}"/>
    <cellStyle name="Ergebnis 2 13 2 3 8 2" xfId="12341" xr:uid="{00000000-0005-0000-0000-00005F380000}"/>
    <cellStyle name="Ergebnis 2 13 2 3 8 3" xfId="18871" xr:uid="{00000000-0005-0000-0000-000060380000}"/>
    <cellStyle name="Ergebnis 2 13 2 3 8 4" xfId="25356" xr:uid="{00000000-0005-0000-0000-000061380000}"/>
    <cellStyle name="Ergebnis 2 13 2 3 9" xfId="6099" xr:uid="{00000000-0005-0000-0000-000062380000}"/>
    <cellStyle name="Ergebnis 2 13 2 3 9 2" xfId="12995" xr:uid="{00000000-0005-0000-0000-000063380000}"/>
    <cellStyle name="Ergebnis 2 13 2 3 9 3" xfId="19525" xr:uid="{00000000-0005-0000-0000-000064380000}"/>
    <cellStyle name="Ergebnis 2 13 2 3 9 4" xfId="26010" xr:uid="{00000000-0005-0000-0000-000065380000}"/>
    <cellStyle name="Ergebnis 2 13 2 4" xfId="1311" xr:uid="{00000000-0005-0000-0000-000066380000}"/>
    <cellStyle name="Ergebnis 2 13 2 4 2" xfId="8316" xr:uid="{00000000-0005-0000-0000-000067380000}"/>
    <cellStyle name="Ergebnis 2 13 2 4 3" xfId="14846" xr:uid="{00000000-0005-0000-0000-000068380000}"/>
    <cellStyle name="Ergebnis 2 13 2 4 4" xfId="21331" xr:uid="{00000000-0005-0000-0000-000069380000}"/>
    <cellStyle name="Ergebnis 2 13 2 5" xfId="2001" xr:uid="{00000000-0005-0000-0000-00006A380000}"/>
    <cellStyle name="Ergebnis 2 13 2 5 2" xfId="9006" xr:uid="{00000000-0005-0000-0000-00006B380000}"/>
    <cellStyle name="Ergebnis 2 13 2 5 3" xfId="15536" xr:uid="{00000000-0005-0000-0000-00006C380000}"/>
    <cellStyle name="Ergebnis 2 13 2 5 4" xfId="22021" xr:uid="{00000000-0005-0000-0000-00006D380000}"/>
    <cellStyle name="Ergebnis 2 13 2 6" xfId="2691" xr:uid="{00000000-0005-0000-0000-00006E380000}"/>
    <cellStyle name="Ergebnis 2 13 2 6 2" xfId="9693" xr:uid="{00000000-0005-0000-0000-00006F380000}"/>
    <cellStyle name="Ergebnis 2 13 2 6 3" xfId="16223" xr:uid="{00000000-0005-0000-0000-000070380000}"/>
    <cellStyle name="Ergebnis 2 13 2 6 4" xfId="22708" xr:uid="{00000000-0005-0000-0000-000071380000}"/>
    <cellStyle name="Ergebnis 2 13 2 7" xfId="3381" xr:uid="{00000000-0005-0000-0000-000072380000}"/>
    <cellStyle name="Ergebnis 2 13 2 7 2" xfId="10380" xr:uid="{00000000-0005-0000-0000-000073380000}"/>
    <cellStyle name="Ergebnis 2 13 2 7 3" xfId="16910" xr:uid="{00000000-0005-0000-0000-000074380000}"/>
    <cellStyle name="Ergebnis 2 13 2 7 4" xfId="23395" xr:uid="{00000000-0005-0000-0000-000075380000}"/>
    <cellStyle name="Ergebnis 2 13 2 8" xfId="4071" xr:uid="{00000000-0005-0000-0000-000076380000}"/>
    <cellStyle name="Ergebnis 2 13 2 8 2" xfId="11065" xr:uid="{00000000-0005-0000-0000-000077380000}"/>
    <cellStyle name="Ergebnis 2 13 2 8 3" xfId="17595" xr:uid="{00000000-0005-0000-0000-000078380000}"/>
    <cellStyle name="Ergebnis 2 13 2 8 4" xfId="24080" xr:uid="{00000000-0005-0000-0000-000079380000}"/>
    <cellStyle name="Ergebnis 2 13 2 9" xfId="4658" xr:uid="{00000000-0005-0000-0000-00007A380000}"/>
    <cellStyle name="Ergebnis 2 13 2 9 2" xfId="11651" xr:uid="{00000000-0005-0000-0000-00007B380000}"/>
    <cellStyle name="Ergebnis 2 13 2 9 3" xfId="18181" xr:uid="{00000000-0005-0000-0000-00007C380000}"/>
    <cellStyle name="Ergebnis 2 13 2 9 4" xfId="24666" xr:uid="{00000000-0005-0000-0000-00007D380000}"/>
    <cellStyle name="Ergebnis 2 13 3" xfId="559" xr:uid="{00000000-0005-0000-0000-00007E380000}"/>
    <cellStyle name="Ergebnis 2 13 3 10" xfId="5990" xr:uid="{00000000-0005-0000-0000-00007F380000}"/>
    <cellStyle name="Ergebnis 2 13 3 10 2" xfId="12886" xr:uid="{00000000-0005-0000-0000-000080380000}"/>
    <cellStyle name="Ergebnis 2 13 3 10 3" xfId="19416" xr:uid="{00000000-0005-0000-0000-000081380000}"/>
    <cellStyle name="Ergebnis 2 13 3 10 4" xfId="25901" xr:uid="{00000000-0005-0000-0000-000082380000}"/>
    <cellStyle name="Ergebnis 2 13 3 11" xfId="6895" xr:uid="{00000000-0005-0000-0000-000083380000}"/>
    <cellStyle name="Ergebnis 2 13 3 11 2" xfId="13515" xr:uid="{00000000-0005-0000-0000-000084380000}"/>
    <cellStyle name="Ergebnis 2 13 3 11 3" xfId="20045" xr:uid="{00000000-0005-0000-0000-000085380000}"/>
    <cellStyle name="Ergebnis 2 13 3 11 4" xfId="26530" xr:uid="{00000000-0005-0000-0000-000086380000}"/>
    <cellStyle name="Ergebnis 2 13 3 12" xfId="7571" xr:uid="{00000000-0005-0000-0000-000087380000}"/>
    <cellStyle name="Ergebnis 2 13 3 12 2" xfId="14101" xr:uid="{00000000-0005-0000-0000-000088380000}"/>
    <cellStyle name="Ergebnis 2 13 3 12 3" xfId="20586" xr:uid="{00000000-0005-0000-0000-000089380000}"/>
    <cellStyle name="Ergebnis 2 13 3 13" xfId="6478" xr:uid="{00000000-0005-0000-0000-00008A380000}"/>
    <cellStyle name="Ergebnis 2 13 3 14" xfId="7119" xr:uid="{00000000-0005-0000-0000-00008B380000}"/>
    <cellStyle name="Ergebnis 2 13 3 15" xfId="20159" xr:uid="{00000000-0005-0000-0000-00008C380000}"/>
    <cellStyle name="Ergebnis 2 13 3 2" xfId="945" xr:uid="{00000000-0005-0000-0000-00008D380000}"/>
    <cellStyle name="Ergebnis 2 13 3 2 10" xfId="7957" xr:uid="{00000000-0005-0000-0000-00008E380000}"/>
    <cellStyle name="Ergebnis 2 13 3 2 10 2" xfId="14487" xr:uid="{00000000-0005-0000-0000-00008F380000}"/>
    <cellStyle name="Ergebnis 2 13 3 2 10 3" xfId="20972" xr:uid="{00000000-0005-0000-0000-000090380000}"/>
    <cellStyle name="Ergebnis 2 13 3 2 11" xfId="13815" xr:uid="{00000000-0005-0000-0000-000091380000}"/>
    <cellStyle name="Ergebnis 2 13 3 2 12" xfId="20302" xr:uid="{00000000-0005-0000-0000-000092380000}"/>
    <cellStyle name="Ergebnis 2 13 3 2 2" xfId="1823" xr:uid="{00000000-0005-0000-0000-000093380000}"/>
    <cellStyle name="Ergebnis 2 13 3 2 2 2" xfId="8828" xr:uid="{00000000-0005-0000-0000-000094380000}"/>
    <cellStyle name="Ergebnis 2 13 3 2 2 3" xfId="15358" xr:uid="{00000000-0005-0000-0000-000095380000}"/>
    <cellStyle name="Ergebnis 2 13 3 2 2 4" xfId="21843" xr:uid="{00000000-0005-0000-0000-000096380000}"/>
    <cellStyle name="Ergebnis 2 13 3 2 3" xfId="2513" xr:uid="{00000000-0005-0000-0000-000097380000}"/>
    <cellStyle name="Ergebnis 2 13 3 2 3 2" xfId="9518" xr:uid="{00000000-0005-0000-0000-000098380000}"/>
    <cellStyle name="Ergebnis 2 13 3 2 3 3" xfId="16048" xr:uid="{00000000-0005-0000-0000-000099380000}"/>
    <cellStyle name="Ergebnis 2 13 3 2 3 4" xfId="22533" xr:uid="{00000000-0005-0000-0000-00009A380000}"/>
    <cellStyle name="Ergebnis 2 13 3 2 4" xfId="3203" xr:uid="{00000000-0005-0000-0000-00009B380000}"/>
    <cellStyle name="Ergebnis 2 13 3 2 4 2" xfId="10205" xr:uid="{00000000-0005-0000-0000-00009C380000}"/>
    <cellStyle name="Ergebnis 2 13 3 2 4 3" xfId="16735" xr:uid="{00000000-0005-0000-0000-00009D380000}"/>
    <cellStyle name="Ergebnis 2 13 3 2 4 4" xfId="23220" xr:uid="{00000000-0005-0000-0000-00009E380000}"/>
    <cellStyle name="Ergebnis 2 13 3 2 5" xfId="3893" xr:uid="{00000000-0005-0000-0000-00009F380000}"/>
    <cellStyle name="Ergebnis 2 13 3 2 5 2" xfId="10892" xr:uid="{00000000-0005-0000-0000-0000A0380000}"/>
    <cellStyle name="Ergebnis 2 13 3 2 5 3" xfId="17422" xr:uid="{00000000-0005-0000-0000-0000A1380000}"/>
    <cellStyle name="Ergebnis 2 13 3 2 5 4" xfId="23907" xr:uid="{00000000-0005-0000-0000-0000A2380000}"/>
    <cellStyle name="Ergebnis 2 13 3 2 6" xfId="4583" xr:uid="{00000000-0005-0000-0000-0000A3380000}"/>
    <cellStyle name="Ergebnis 2 13 3 2 6 2" xfId="11577" xr:uid="{00000000-0005-0000-0000-0000A4380000}"/>
    <cellStyle name="Ergebnis 2 13 3 2 6 3" xfId="18107" xr:uid="{00000000-0005-0000-0000-0000A5380000}"/>
    <cellStyle name="Ergebnis 2 13 3 2 6 4" xfId="24592" xr:uid="{00000000-0005-0000-0000-0000A6380000}"/>
    <cellStyle name="Ergebnis 2 13 3 2 7" xfId="5236" xr:uid="{00000000-0005-0000-0000-0000A7380000}"/>
    <cellStyle name="Ergebnis 2 13 3 2 7 2" xfId="12160" xr:uid="{00000000-0005-0000-0000-0000A8380000}"/>
    <cellStyle name="Ergebnis 2 13 3 2 7 3" xfId="18690" xr:uid="{00000000-0005-0000-0000-0000A9380000}"/>
    <cellStyle name="Ergebnis 2 13 3 2 7 4" xfId="25175" xr:uid="{00000000-0005-0000-0000-0000AA380000}"/>
    <cellStyle name="Ergebnis 2 13 3 2 8" xfId="5694" xr:uid="{00000000-0005-0000-0000-0000AB380000}"/>
    <cellStyle name="Ergebnis 2 13 3 2 8 2" xfId="12618" xr:uid="{00000000-0005-0000-0000-0000AC380000}"/>
    <cellStyle name="Ergebnis 2 13 3 2 8 3" xfId="19148" xr:uid="{00000000-0005-0000-0000-0000AD380000}"/>
    <cellStyle name="Ergebnis 2 13 3 2 8 4" xfId="25633" xr:uid="{00000000-0005-0000-0000-0000AE380000}"/>
    <cellStyle name="Ergebnis 2 13 3 2 9" xfId="6376" xr:uid="{00000000-0005-0000-0000-0000AF380000}"/>
    <cellStyle name="Ergebnis 2 13 3 2 9 2" xfId="13272" xr:uid="{00000000-0005-0000-0000-0000B0380000}"/>
    <cellStyle name="Ergebnis 2 13 3 2 9 3" xfId="19802" xr:uid="{00000000-0005-0000-0000-0000B1380000}"/>
    <cellStyle name="Ergebnis 2 13 3 2 9 4" xfId="26287" xr:uid="{00000000-0005-0000-0000-0000B2380000}"/>
    <cellStyle name="Ergebnis 2 13 3 3" xfId="789" xr:uid="{00000000-0005-0000-0000-0000B3380000}"/>
    <cellStyle name="Ergebnis 2 13 3 3 10" xfId="7801" xr:uid="{00000000-0005-0000-0000-0000B4380000}"/>
    <cellStyle name="Ergebnis 2 13 3 3 10 2" xfId="14331" xr:uid="{00000000-0005-0000-0000-0000B5380000}"/>
    <cellStyle name="Ergebnis 2 13 3 3 10 3" xfId="20816" xr:uid="{00000000-0005-0000-0000-0000B6380000}"/>
    <cellStyle name="Ergebnis 2 13 3 3 11" xfId="13659" xr:uid="{00000000-0005-0000-0000-0000B7380000}"/>
    <cellStyle name="Ergebnis 2 13 3 3 12" xfId="20263" xr:uid="{00000000-0005-0000-0000-0000B8380000}"/>
    <cellStyle name="Ergebnis 2 13 3 3 2" xfId="1667" xr:uid="{00000000-0005-0000-0000-0000B9380000}"/>
    <cellStyle name="Ergebnis 2 13 3 3 2 2" xfId="8672" xr:uid="{00000000-0005-0000-0000-0000BA380000}"/>
    <cellStyle name="Ergebnis 2 13 3 3 2 3" xfId="15202" xr:uid="{00000000-0005-0000-0000-0000BB380000}"/>
    <cellStyle name="Ergebnis 2 13 3 3 2 4" xfId="21687" xr:uid="{00000000-0005-0000-0000-0000BC380000}"/>
    <cellStyle name="Ergebnis 2 13 3 3 3" xfId="2357" xr:uid="{00000000-0005-0000-0000-0000BD380000}"/>
    <cellStyle name="Ergebnis 2 13 3 3 3 2" xfId="9362" xr:uid="{00000000-0005-0000-0000-0000BE380000}"/>
    <cellStyle name="Ergebnis 2 13 3 3 3 3" xfId="15892" xr:uid="{00000000-0005-0000-0000-0000BF380000}"/>
    <cellStyle name="Ergebnis 2 13 3 3 3 4" xfId="22377" xr:uid="{00000000-0005-0000-0000-0000C0380000}"/>
    <cellStyle name="Ergebnis 2 13 3 3 4" xfId="3047" xr:uid="{00000000-0005-0000-0000-0000C1380000}"/>
    <cellStyle name="Ergebnis 2 13 3 3 4 2" xfId="10049" xr:uid="{00000000-0005-0000-0000-0000C2380000}"/>
    <cellStyle name="Ergebnis 2 13 3 3 4 3" xfId="16579" xr:uid="{00000000-0005-0000-0000-0000C3380000}"/>
    <cellStyle name="Ergebnis 2 13 3 3 4 4" xfId="23064" xr:uid="{00000000-0005-0000-0000-0000C4380000}"/>
    <cellStyle name="Ergebnis 2 13 3 3 5" xfId="3737" xr:uid="{00000000-0005-0000-0000-0000C5380000}"/>
    <cellStyle name="Ergebnis 2 13 3 3 5 2" xfId="10736" xr:uid="{00000000-0005-0000-0000-0000C6380000}"/>
    <cellStyle name="Ergebnis 2 13 3 3 5 3" xfId="17266" xr:uid="{00000000-0005-0000-0000-0000C7380000}"/>
    <cellStyle name="Ergebnis 2 13 3 3 5 4" xfId="23751" xr:uid="{00000000-0005-0000-0000-0000C8380000}"/>
    <cellStyle name="Ergebnis 2 13 3 3 6" xfId="4427" xr:uid="{00000000-0005-0000-0000-0000C9380000}"/>
    <cellStyle name="Ergebnis 2 13 3 3 6 2" xfId="11421" xr:uid="{00000000-0005-0000-0000-0000CA380000}"/>
    <cellStyle name="Ergebnis 2 13 3 3 6 3" xfId="17951" xr:uid="{00000000-0005-0000-0000-0000CB380000}"/>
    <cellStyle name="Ergebnis 2 13 3 3 6 4" xfId="24436" xr:uid="{00000000-0005-0000-0000-0000CC380000}"/>
    <cellStyle name="Ergebnis 2 13 3 3 7" xfId="5080" xr:uid="{00000000-0005-0000-0000-0000CD380000}"/>
    <cellStyle name="Ergebnis 2 13 3 3 7 2" xfId="12004" xr:uid="{00000000-0005-0000-0000-0000CE380000}"/>
    <cellStyle name="Ergebnis 2 13 3 3 7 3" xfId="18534" xr:uid="{00000000-0005-0000-0000-0000CF380000}"/>
    <cellStyle name="Ergebnis 2 13 3 3 7 4" xfId="25019" xr:uid="{00000000-0005-0000-0000-0000D0380000}"/>
    <cellStyle name="Ergebnis 2 13 3 3 8" xfId="5538" xr:uid="{00000000-0005-0000-0000-0000D1380000}"/>
    <cellStyle name="Ergebnis 2 13 3 3 8 2" xfId="12462" xr:uid="{00000000-0005-0000-0000-0000D2380000}"/>
    <cellStyle name="Ergebnis 2 13 3 3 8 3" xfId="18992" xr:uid="{00000000-0005-0000-0000-0000D3380000}"/>
    <cellStyle name="Ergebnis 2 13 3 3 8 4" xfId="25477" xr:uid="{00000000-0005-0000-0000-0000D4380000}"/>
    <cellStyle name="Ergebnis 2 13 3 3 9" xfId="6220" xr:uid="{00000000-0005-0000-0000-0000D5380000}"/>
    <cellStyle name="Ergebnis 2 13 3 3 9 2" xfId="13116" xr:uid="{00000000-0005-0000-0000-0000D6380000}"/>
    <cellStyle name="Ergebnis 2 13 3 3 9 3" xfId="19646" xr:uid="{00000000-0005-0000-0000-0000D7380000}"/>
    <cellStyle name="Ergebnis 2 13 3 3 9 4" xfId="26131" xr:uid="{00000000-0005-0000-0000-0000D8380000}"/>
    <cellStyle name="Ergebnis 2 13 3 4" xfId="1437" xr:uid="{00000000-0005-0000-0000-0000D9380000}"/>
    <cellStyle name="Ergebnis 2 13 3 4 2" xfId="8442" xr:uid="{00000000-0005-0000-0000-0000DA380000}"/>
    <cellStyle name="Ergebnis 2 13 3 4 3" xfId="14972" xr:uid="{00000000-0005-0000-0000-0000DB380000}"/>
    <cellStyle name="Ergebnis 2 13 3 4 4" xfId="21457" xr:uid="{00000000-0005-0000-0000-0000DC380000}"/>
    <cellStyle name="Ergebnis 2 13 3 5" xfId="2127" xr:uid="{00000000-0005-0000-0000-0000DD380000}"/>
    <cellStyle name="Ergebnis 2 13 3 5 2" xfId="9132" xr:uid="{00000000-0005-0000-0000-0000DE380000}"/>
    <cellStyle name="Ergebnis 2 13 3 5 3" xfId="15662" xr:uid="{00000000-0005-0000-0000-0000DF380000}"/>
    <cellStyle name="Ergebnis 2 13 3 5 4" xfId="22147" xr:uid="{00000000-0005-0000-0000-0000E0380000}"/>
    <cellStyle name="Ergebnis 2 13 3 6" xfId="2817" xr:uid="{00000000-0005-0000-0000-0000E1380000}"/>
    <cellStyle name="Ergebnis 2 13 3 6 2" xfId="9819" xr:uid="{00000000-0005-0000-0000-0000E2380000}"/>
    <cellStyle name="Ergebnis 2 13 3 6 3" xfId="16349" xr:uid="{00000000-0005-0000-0000-0000E3380000}"/>
    <cellStyle name="Ergebnis 2 13 3 6 4" xfId="22834" xr:uid="{00000000-0005-0000-0000-0000E4380000}"/>
    <cellStyle name="Ergebnis 2 13 3 7" xfId="3507" xr:uid="{00000000-0005-0000-0000-0000E5380000}"/>
    <cellStyle name="Ergebnis 2 13 3 7 2" xfId="10506" xr:uid="{00000000-0005-0000-0000-0000E6380000}"/>
    <cellStyle name="Ergebnis 2 13 3 7 3" xfId="17036" xr:uid="{00000000-0005-0000-0000-0000E7380000}"/>
    <cellStyle name="Ergebnis 2 13 3 7 4" xfId="23521" xr:uid="{00000000-0005-0000-0000-0000E8380000}"/>
    <cellStyle name="Ergebnis 2 13 3 8" xfId="4197" xr:uid="{00000000-0005-0000-0000-0000E9380000}"/>
    <cellStyle name="Ergebnis 2 13 3 8 2" xfId="11191" xr:uid="{00000000-0005-0000-0000-0000EA380000}"/>
    <cellStyle name="Ergebnis 2 13 3 8 3" xfId="17721" xr:uid="{00000000-0005-0000-0000-0000EB380000}"/>
    <cellStyle name="Ergebnis 2 13 3 8 4" xfId="24206" xr:uid="{00000000-0005-0000-0000-0000EC380000}"/>
    <cellStyle name="Ergebnis 2 13 3 9" xfId="5308" xr:uid="{00000000-0005-0000-0000-0000ED380000}"/>
    <cellStyle name="Ergebnis 2 13 3 9 2" xfId="12232" xr:uid="{00000000-0005-0000-0000-0000EE380000}"/>
    <cellStyle name="Ergebnis 2 13 3 9 3" xfId="18762" xr:uid="{00000000-0005-0000-0000-0000EF380000}"/>
    <cellStyle name="Ergebnis 2 13 3 9 4" xfId="25247" xr:uid="{00000000-0005-0000-0000-0000F0380000}"/>
    <cellStyle name="Ergebnis 2 13 4" xfId="1155" xr:uid="{00000000-0005-0000-0000-0000F1380000}"/>
    <cellStyle name="Ergebnis 2 13 4 2" xfId="8162" xr:uid="{00000000-0005-0000-0000-0000F2380000}"/>
    <cellStyle name="Ergebnis 2 13 4 3" xfId="14692" xr:uid="{00000000-0005-0000-0000-0000F3380000}"/>
    <cellStyle name="Ergebnis 2 13 4 4" xfId="21177" xr:uid="{00000000-0005-0000-0000-0000F4380000}"/>
    <cellStyle name="Ergebnis 2 13 5" xfId="1845" xr:uid="{00000000-0005-0000-0000-0000F5380000}"/>
    <cellStyle name="Ergebnis 2 13 5 2" xfId="8850" xr:uid="{00000000-0005-0000-0000-0000F6380000}"/>
    <cellStyle name="Ergebnis 2 13 5 3" xfId="15380" xr:uid="{00000000-0005-0000-0000-0000F7380000}"/>
    <cellStyle name="Ergebnis 2 13 5 4" xfId="21865" xr:uid="{00000000-0005-0000-0000-0000F8380000}"/>
    <cellStyle name="Ergebnis 2 13 6" xfId="2533" xr:uid="{00000000-0005-0000-0000-0000F9380000}"/>
    <cellStyle name="Ergebnis 2 13 6 2" xfId="9538" xr:uid="{00000000-0005-0000-0000-0000FA380000}"/>
    <cellStyle name="Ergebnis 2 13 6 3" xfId="16068" xr:uid="{00000000-0005-0000-0000-0000FB380000}"/>
    <cellStyle name="Ergebnis 2 13 6 4" xfId="22553" xr:uid="{00000000-0005-0000-0000-0000FC380000}"/>
    <cellStyle name="Ergebnis 2 13 7" xfId="3223" xr:uid="{00000000-0005-0000-0000-0000FD380000}"/>
    <cellStyle name="Ergebnis 2 13 7 2" xfId="10225" xr:uid="{00000000-0005-0000-0000-0000FE380000}"/>
    <cellStyle name="Ergebnis 2 13 7 3" xfId="16755" xr:uid="{00000000-0005-0000-0000-0000FF380000}"/>
    <cellStyle name="Ergebnis 2 13 7 4" xfId="23240" xr:uid="{00000000-0005-0000-0000-000000390000}"/>
    <cellStyle name="Ergebnis 2 13 8" xfId="3915" xr:uid="{00000000-0005-0000-0000-000001390000}"/>
    <cellStyle name="Ergebnis 2 13 8 2" xfId="10914" xr:uid="{00000000-0005-0000-0000-000002390000}"/>
    <cellStyle name="Ergebnis 2 13 8 3" xfId="17444" xr:uid="{00000000-0005-0000-0000-000003390000}"/>
    <cellStyle name="Ergebnis 2 13 8 4" xfId="23929" xr:uid="{00000000-0005-0000-0000-000004390000}"/>
    <cellStyle name="Ergebnis 2 13 9" xfId="4603" xr:uid="{00000000-0005-0000-0000-000005390000}"/>
    <cellStyle name="Ergebnis 2 13 9 2" xfId="11597" xr:uid="{00000000-0005-0000-0000-000006390000}"/>
    <cellStyle name="Ergebnis 2 13 9 3" xfId="18127" xr:uid="{00000000-0005-0000-0000-000007390000}"/>
    <cellStyle name="Ergebnis 2 13 9 4" xfId="24612" xr:uid="{00000000-0005-0000-0000-000008390000}"/>
    <cellStyle name="Ergebnis 2 14" xfId="309" xr:uid="{00000000-0005-0000-0000-000009390000}"/>
    <cellStyle name="Ergebnis 2 14 10" xfId="4773" xr:uid="{00000000-0005-0000-0000-00000A390000}"/>
    <cellStyle name="Ergebnis 2 14 10 2" xfId="11737" xr:uid="{00000000-0005-0000-0000-00000B390000}"/>
    <cellStyle name="Ergebnis 2 14 10 3" xfId="18267" xr:uid="{00000000-0005-0000-0000-00000C390000}"/>
    <cellStyle name="Ergebnis 2 14 10 4" xfId="24752" xr:uid="{00000000-0005-0000-0000-00000D390000}"/>
    <cellStyle name="Ergebnis 2 14 11" xfId="5742" xr:uid="{00000000-0005-0000-0000-00000E390000}"/>
    <cellStyle name="Ergebnis 2 14 11 2" xfId="12666" xr:uid="{00000000-0005-0000-0000-00000F390000}"/>
    <cellStyle name="Ergebnis 2 14 11 3" xfId="19196" xr:uid="{00000000-0005-0000-0000-000010390000}"/>
    <cellStyle name="Ergebnis 2 14 11 4" xfId="25681" xr:uid="{00000000-0005-0000-0000-000011390000}"/>
    <cellStyle name="Ergebnis 2 14 12" xfId="7361" xr:uid="{00000000-0005-0000-0000-000012390000}"/>
    <cellStyle name="Ergebnis 2 14 12 2" xfId="13891" xr:uid="{00000000-0005-0000-0000-000013390000}"/>
    <cellStyle name="Ergebnis 2 14 12 3" xfId="20378" xr:uid="{00000000-0005-0000-0000-000014390000}"/>
    <cellStyle name="Ergebnis 2 14 13" xfId="7223" xr:uid="{00000000-0005-0000-0000-000015390000}"/>
    <cellStyle name="Ergebnis 2 14 14" xfId="7177" xr:uid="{00000000-0005-0000-0000-000016390000}"/>
    <cellStyle name="Ergebnis 2 14 2" xfId="432" xr:uid="{00000000-0005-0000-0000-000017390000}"/>
    <cellStyle name="Ergebnis 2 14 2 10" xfId="5863" xr:uid="{00000000-0005-0000-0000-000018390000}"/>
    <cellStyle name="Ergebnis 2 14 2 10 2" xfId="12759" xr:uid="{00000000-0005-0000-0000-000019390000}"/>
    <cellStyle name="Ergebnis 2 14 2 10 3" xfId="19289" xr:uid="{00000000-0005-0000-0000-00001A390000}"/>
    <cellStyle name="Ergebnis 2 14 2 10 4" xfId="25774" xr:uid="{00000000-0005-0000-0000-00001B390000}"/>
    <cellStyle name="Ergebnis 2 14 2 11" xfId="6877" xr:uid="{00000000-0005-0000-0000-00001C390000}"/>
    <cellStyle name="Ergebnis 2 14 2 11 2" xfId="13497" xr:uid="{00000000-0005-0000-0000-00001D390000}"/>
    <cellStyle name="Ergebnis 2 14 2 11 3" xfId="20027" xr:uid="{00000000-0005-0000-0000-00001E390000}"/>
    <cellStyle name="Ergebnis 2 14 2 11 4" xfId="26512" xr:uid="{00000000-0005-0000-0000-00001F390000}"/>
    <cellStyle name="Ergebnis 2 14 2 12" xfId="7444" xr:uid="{00000000-0005-0000-0000-000020390000}"/>
    <cellStyle name="Ergebnis 2 14 2 12 2" xfId="13974" xr:uid="{00000000-0005-0000-0000-000021390000}"/>
    <cellStyle name="Ergebnis 2 14 2 12 3" xfId="20459" xr:uid="{00000000-0005-0000-0000-000022390000}"/>
    <cellStyle name="Ergebnis 2 14 2 13" xfId="6962" xr:uid="{00000000-0005-0000-0000-000023390000}"/>
    <cellStyle name="Ergebnis 2 14 2 14" xfId="4890" xr:uid="{00000000-0005-0000-0000-000024390000}"/>
    <cellStyle name="Ergebnis 2 14 2 15" xfId="20106" xr:uid="{00000000-0005-0000-0000-000025390000}"/>
    <cellStyle name="Ergebnis 2 14 2 2" xfId="868" xr:uid="{00000000-0005-0000-0000-000026390000}"/>
    <cellStyle name="Ergebnis 2 14 2 2 10" xfId="7880" xr:uid="{00000000-0005-0000-0000-000027390000}"/>
    <cellStyle name="Ergebnis 2 14 2 2 10 2" xfId="14410" xr:uid="{00000000-0005-0000-0000-000028390000}"/>
    <cellStyle name="Ergebnis 2 14 2 2 10 3" xfId="20895" xr:uid="{00000000-0005-0000-0000-000029390000}"/>
    <cellStyle name="Ergebnis 2 14 2 2 11" xfId="13738" xr:uid="{00000000-0005-0000-0000-00002A390000}"/>
    <cellStyle name="Ergebnis 2 14 2 2 12" xfId="20292" xr:uid="{00000000-0005-0000-0000-00002B390000}"/>
    <cellStyle name="Ergebnis 2 14 2 2 2" xfId="1746" xr:uid="{00000000-0005-0000-0000-00002C390000}"/>
    <cellStyle name="Ergebnis 2 14 2 2 2 2" xfId="8751" xr:uid="{00000000-0005-0000-0000-00002D390000}"/>
    <cellStyle name="Ergebnis 2 14 2 2 2 3" xfId="15281" xr:uid="{00000000-0005-0000-0000-00002E390000}"/>
    <cellStyle name="Ergebnis 2 14 2 2 2 4" xfId="21766" xr:uid="{00000000-0005-0000-0000-00002F390000}"/>
    <cellStyle name="Ergebnis 2 14 2 2 3" xfId="2436" xr:uid="{00000000-0005-0000-0000-000030390000}"/>
    <cellStyle name="Ergebnis 2 14 2 2 3 2" xfId="9441" xr:uid="{00000000-0005-0000-0000-000031390000}"/>
    <cellStyle name="Ergebnis 2 14 2 2 3 3" xfId="15971" xr:uid="{00000000-0005-0000-0000-000032390000}"/>
    <cellStyle name="Ergebnis 2 14 2 2 3 4" xfId="22456" xr:uid="{00000000-0005-0000-0000-000033390000}"/>
    <cellStyle name="Ergebnis 2 14 2 2 4" xfId="3126" xr:uid="{00000000-0005-0000-0000-000034390000}"/>
    <cellStyle name="Ergebnis 2 14 2 2 4 2" xfId="10128" xr:uid="{00000000-0005-0000-0000-000035390000}"/>
    <cellStyle name="Ergebnis 2 14 2 2 4 3" xfId="16658" xr:uid="{00000000-0005-0000-0000-000036390000}"/>
    <cellStyle name="Ergebnis 2 14 2 2 4 4" xfId="23143" xr:uid="{00000000-0005-0000-0000-000037390000}"/>
    <cellStyle name="Ergebnis 2 14 2 2 5" xfId="3816" xr:uid="{00000000-0005-0000-0000-000038390000}"/>
    <cellStyle name="Ergebnis 2 14 2 2 5 2" xfId="10815" xr:uid="{00000000-0005-0000-0000-000039390000}"/>
    <cellStyle name="Ergebnis 2 14 2 2 5 3" xfId="17345" xr:uid="{00000000-0005-0000-0000-00003A390000}"/>
    <cellStyle name="Ergebnis 2 14 2 2 5 4" xfId="23830" xr:uid="{00000000-0005-0000-0000-00003B390000}"/>
    <cellStyle name="Ergebnis 2 14 2 2 6" xfId="4506" xr:uid="{00000000-0005-0000-0000-00003C390000}"/>
    <cellStyle name="Ergebnis 2 14 2 2 6 2" xfId="11500" xr:uid="{00000000-0005-0000-0000-00003D390000}"/>
    <cellStyle name="Ergebnis 2 14 2 2 6 3" xfId="18030" xr:uid="{00000000-0005-0000-0000-00003E390000}"/>
    <cellStyle name="Ergebnis 2 14 2 2 6 4" xfId="24515" xr:uid="{00000000-0005-0000-0000-00003F390000}"/>
    <cellStyle name="Ergebnis 2 14 2 2 7" xfId="5159" xr:uid="{00000000-0005-0000-0000-000040390000}"/>
    <cellStyle name="Ergebnis 2 14 2 2 7 2" xfId="12083" xr:uid="{00000000-0005-0000-0000-000041390000}"/>
    <cellStyle name="Ergebnis 2 14 2 2 7 3" xfId="18613" xr:uid="{00000000-0005-0000-0000-000042390000}"/>
    <cellStyle name="Ergebnis 2 14 2 2 7 4" xfId="25098" xr:uid="{00000000-0005-0000-0000-000043390000}"/>
    <cellStyle name="Ergebnis 2 14 2 2 8" xfId="5617" xr:uid="{00000000-0005-0000-0000-000044390000}"/>
    <cellStyle name="Ergebnis 2 14 2 2 8 2" xfId="12541" xr:uid="{00000000-0005-0000-0000-000045390000}"/>
    <cellStyle name="Ergebnis 2 14 2 2 8 3" xfId="19071" xr:uid="{00000000-0005-0000-0000-000046390000}"/>
    <cellStyle name="Ergebnis 2 14 2 2 8 4" xfId="25556" xr:uid="{00000000-0005-0000-0000-000047390000}"/>
    <cellStyle name="Ergebnis 2 14 2 2 9" xfId="6299" xr:uid="{00000000-0005-0000-0000-000048390000}"/>
    <cellStyle name="Ergebnis 2 14 2 2 9 2" xfId="13195" xr:uid="{00000000-0005-0000-0000-000049390000}"/>
    <cellStyle name="Ergebnis 2 14 2 2 9 3" xfId="19725" xr:uid="{00000000-0005-0000-0000-00004A390000}"/>
    <cellStyle name="Ergebnis 2 14 2 2 9 4" xfId="26210" xr:uid="{00000000-0005-0000-0000-00004B390000}"/>
    <cellStyle name="Ergebnis 2 14 2 3" xfId="667" xr:uid="{00000000-0005-0000-0000-00004C390000}"/>
    <cellStyle name="Ergebnis 2 14 2 3 10" xfId="7679" xr:uid="{00000000-0005-0000-0000-00004D390000}"/>
    <cellStyle name="Ergebnis 2 14 2 3 10 2" xfId="14209" xr:uid="{00000000-0005-0000-0000-00004E390000}"/>
    <cellStyle name="Ergebnis 2 14 2 3 10 3" xfId="20694" xr:uid="{00000000-0005-0000-0000-00004F390000}"/>
    <cellStyle name="Ergebnis 2 14 2 3 11" xfId="6420" xr:uid="{00000000-0005-0000-0000-000050390000}"/>
    <cellStyle name="Ergebnis 2 14 2 3 12" xfId="20218" xr:uid="{00000000-0005-0000-0000-000051390000}"/>
    <cellStyle name="Ergebnis 2 14 2 3 2" xfId="1545" xr:uid="{00000000-0005-0000-0000-000052390000}"/>
    <cellStyle name="Ergebnis 2 14 2 3 2 2" xfId="8550" xr:uid="{00000000-0005-0000-0000-000053390000}"/>
    <cellStyle name="Ergebnis 2 14 2 3 2 3" xfId="15080" xr:uid="{00000000-0005-0000-0000-000054390000}"/>
    <cellStyle name="Ergebnis 2 14 2 3 2 4" xfId="21565" xr:uid="{00000000-0005-0000-0000-000055390000}"/>
    <cellStyle name="Ergebnis 2 14 2 3 3" xfId="2235" xr:uid="{00000000-0005-0000-0000-000056390000}"/>
    <cellStyle name="Ergebnis 2 14 2 3 3 2" xfId="9240" xr:uid="{00000000-0005-0000-0000-000057390000}"/>
    <cellStyle name="Ergebnis 2 14 2 3 3 3" xfId="15770" xr:uid="{00000000-0005-0000-0000-000058390000}"/>
    <cellStyle name="Ergebnis 2 14 2 3 3 4" xfId="22255" xr:uid="{00000000-0005-0000-0000-000059390000}"/>
    <cellStyle name="Ergebnis 2 14 2 3 4" xfId="2925" xr:uid="{00000000-0005-0000-0000-00005A390000}"/>
    <cellStyle name="Ergebnis 2 14 2 3 4 2" xfId="9927" xr:uid="{00000000-0005-0000-0000-00005B390000}"/>
    <cellStyle name="Ergebnis 2 14 2 3 4 3" xfId="16457" xr:uid="{00000000-0005-0000-0000-00005C390000}"/>
    <cellStyle name="Ergebnis 2 14 2 3 4 4" xfId="22942" xr:uid="{00000000-0005-0000-0000-00005D390000}"/>
    <cellStyle name="Ergebnis 2 14 2 3 5" xfId="3615" xr:uid="{00000000-0005-0000-0000-00005E390000}"/>
    <cellStyle name="Ergebnis 2 14 2 3 5 2" xfId="10614" xr:uid="{00000000-0005-0000-0000-00005F390000}"/>
    <cellStyle name="Ergebnis 2 14 2 3 5 3" xfId="17144" xr:uid="{00000000-0005-0000-0000-000060390000}"/>
    <cellStyle name="Ergebnis 2 14 2 3 5 4" xfId="23629" xr:uid="{00000000-0005-0000-0000-000061390000}"/>
    <cellStyle name="Ergebnis 2 14 2 3 6" xfId="4305" xr:uid="{00000000-0005-0000-0000-000062390000}"/>
    <cellStyle name="Ergebnis 2 14 2 3 6 2" xfId="11299" xr:uid="{00000000-0005-0000-0000-000063390000}"/>
    <cellStyle name="Ergebnis 2 14 2 3 6 3" xfId="17829" xr:uid="{00000000-0005-0000-0000-000064390000}"/>
    <cellStyle name="Ergebnis 2 14 2 3 6 4" xfId="24314" xr:uid="{00000000-0005-0000-0000-000065390000}"/>
    <cellStyle name="Ergebnis 2 14 2 3 7" xfId="4958" xr:uid="{00000000-0005-0000-0000-000066390000}"/>
    <cellStyle name="Ergebnis 2 14 2 3 7 2" xfId="11882" xr:uid="{00000000-0005-0000-0000-000067390000}"/>
    <cellStyle name="Ergebnis 2 14 2 3 7 3" xfId="18412" xr:uid="{00000000-0005-0000-0000-000068390000}"/>
    <cellStyle name="Ergebnis 2 14 2 3 7 4" xfId="24897" xr:uid="{00000000-0005-0000-0000-000069390000}"/>
    <cellStyle name="Ergebnis 2 14 2 3 8" xfId="5416" xr:uid="{00000000-0005-0000-0000-00006A390000}"/>
    <cellStyle name="Ergebnis 2 14 2 3 8 2" xfId="12340" xr:uid="{00000000-0005-0000-0000-00006B390000}"/>
    <cellStyle name="Ergebnis 2 14 2 3 8 3" xfId="18870" xr:uid="{00000000-0005-0000-0000-00006C390000}"/>
    <cellStyle name="Ergebnis 2 14 2 3 8 4" xfId="25355" xr:uid="{00000000-0005-0000-0000-00006D390000}"/>
    <cellStyle name="Ergebnis 2 14 2 3 9" xfId="6098" xr:uid="{00000000-0005-0000-0000-00006E390000}"/>
    <cellStyle name="Ergebnis 2 14 2 3 9 2" xfId="12994" xr:uid="{00000000-0005-0000-0000-00006F390000}"/>
    <cellStyle name="Ergebnis 2 14 2 3 9 3" xfId="19524" xr:uid="{00000000-0005-0000-0000-000070390000}"/>
    <cellStyle name="Ergebnis 2 14 2 3 9 4" xfId="26009" xr:uid="{00000000-0005-0000-0000-000071390000}"/>
    <cellStyle name="Ergebnis 2 14 2 4" xfId="1310" xr:uid="{00000000-0005-0000-0000-000072390000}"/>
    <cellStyle name="Ergebnis 2 14 2 4 2" xfId="8315" xr:uid="{00000000-0005-0000-0000-000073390000}"/>
    <cellStyle name="Ergebnis 2 14 2 4 3" xfId="14845" xr:uid="{00000000-0005-0000-0000-000074390000}"/>
    <cellStyle name="Ergebnis 2 14 2 4 4" xfId="21330" xr:uid="{00000000-0005-0000-0000-000075390000}"/>
    <cellStyle name="Ergebnis 2 14 2 5" xfId="2000" xr:uid="{00000000-0005-0000-0000-000076390000}"/>
    <cellStyle name="Ergebnis 2 14 2 5 2" xfId="9005" xr:uid="{00000000-0005-0000-0000-000077390000}"/>
    <cellStyle name="Ergebnis 2 14 2 5 3" xfId="15535" xr:uid="{00000000-0005-0000-0000-000078390000}"/>
    <cellStyle name="Ergebnis 2 14 2 5 4" xfId="22020" xr:uid="{00000000-0005-0000-0000-000079390000}"/>
    <cellStyle name="Ergebnis 2 14 2 6" xfId="2690" xr:uid="{00000000-0005-0000-0000-00007A390000}"/>
    <cellStyle name="Ergebnis 2 14 2 6 2" xfId="9692" xr:uid="{00000000-0005-0000-0000-00007B390000}"/>
    <cellStyle name="Ergebnis 2 14 2 6 3" xfId="16222" xr:uid="{00000000-0005-0000-0000-00007C390000}"/>
    <cellStyle name="Ergebnis 2 14 2 6 4" xfId="22707" xr:uid="{00000000-0005-0000-0000-00007D390000}"/>
    <cellStyle name="Ergebnis 2 14 2 7" xfId="3380" xr:uid="{00000000-0005-0000-0000-00007E390000}"/>
    <cellStyle name="Ergebnis 2 14 2 7 2" xfId="10379" xr:uid="{00000000-0005-0000-0000-00007F390000}"/>
    <cellStyle name="Ergebnis 2 14 2 7 3" xfId="16909" xr:uid="{00000000-0005-0000-0000-000080390000}"/>
    <cellStyle name="Ergebnis 2 14 2 7 4" xfId="23394" xr:uid="{00000000-0005-0000-0000-000081390000}"/>
    <cellStyle name="Ergebnis 2 14 2 8" xfId="4070" xr:uid="{00000000-0005-0000-0000-000082390000}"/>
    <cellStyle name="Ergebnis 2 14 2 8 2" xfId="11064" xr:uid="{00000000-0005-0000-0000-000083390000}"/>
    <cellStyle name="Ergebnis 2 14 2 8 3" xfId="17594" xr:uid="{00000000-0005-0000-0000-000084390000}"/>
    <cellStyle name="Ergebnis 2 14 2 8 4" xfId="24079" xr:uid="{00000000-0005-0000-0000-000085390000}"/>
    <cellStyle name="Ergebnis 2 14 2 9" xfId="2624" xr:uid="{00000000-0005-0000-0000-000086390000}"/>
    <cellStyle name="Ergebnis 2 14 2 9 2" xfId="9627" xr:uid="{00000000-0005-0000-0000-000087390000}"/>
    <cellStyle name="Ergebnis 2 14 2 9 3" xfId="16157" xr:uid="{00000000-0005-0000-0000-000088390000}"/>
    <cellStyle name="Ergebnis 2 14 2 9 4" xfId="22642" xr:uid="{00000000-0005-0000-0000-000089390000}"/>
    <cellStyle name="Ergebnis 2 14 3" xfId="560" xr:uid="{00000000-0005-0000-0000-00008A390000}"/>
    <cellStyle name="Ergebnis 2 14 3 10" xfId="5991" xr:uid="{00000000-0005-0000-0000-00008B390000}"/>
    <cellStyle name="Ergebnis 2 14 3 10 2" xfId="12887" xr:uid="{00000000-0005-0000-0000-00008C390000}"/>
    <cellStyle name="Ergebnis 2 14 3 10 3" xfId="19417" xr:uid="{00000000-0005-0000-0000-00008D390000}"/>
    <cellStyle name="Ergebnis 2 14 3 10 4" xfId="25902" xr:uid="{00000000-0005-0000-0000-00008E390000}"/>
    <cellStyle name="Ergebnis 2 14 3 11" xfId="6535" xr:uid="{00000000-0005-0000-0000-00008F390000}"/>
    <cellStyle name="Ergebnis 2 14 3 11 2" xfId="13349" xr:uid="{00000000-0005-0000-0000-000090390000}"/>
    <cellStyle name="Ergebnis 2 14 3 11 3" xfId="19879" xr:uid="{00000000-0005-0000-0000-000091390000}"/>
    <cellStyle name="Ergebnis 2 14 3 11 4" xfId="26364" xr:uid="{00000000-0005-0000-0000-000092390000}"/>
    <cellStyle name="Ergebnis 2 14 3 12" xfId="7572" xr:uid="{00000000-0005-0000-0000-000093390000}"/>
    <cellStyle name="Ergebnis 2 14 3 12 2" xfId="14102" xr:uid="{00000000-0005-0000-0000-000094390000}"/>
    <cellStyle name="Ergebnis 2 14 3 12 3" xfId="20587" xr:uid="{00000000-0005-0000-0000-000095390000}"/>
    <cellStyle name="Ergebnis 2 14 3 13" xfId="6845" xr:uid="{00000000-0005-0000-0000-000096390000}"/>
    <cellStyle name="Ergebnis 2 14 3 14" xfId="7261" xr:uid="{00000000-0005-0000-0000-000097390000}"/>
    <cellStyle name="Ergebnis 2 14 3 15" xfId="20160" xr:uid="{00000000-0005-0000-0000-000098390000}"/>
    <cellStyle name="Ergebnis 2 14 3 2" xfId="946" xr:uid="{00000000-0005-0000-0000-000099390000}"/>
    <cellStyle name="Ergebnis 2 14 3 2 10" xfId="7958" xr:uid="{00000000-0005-0000-0000-00009A390000}"/>
    <cellStyle name="Ergebnis 2 14 3 2 10 2" xfId="14488" xr:uid="{00000000-0005-0000-0000-00009B390000}"/>
    <cellStyle name="Ergebnis 2 14 3 2 10 3" xfId="20973" xr:uid="{00000000-0005-0000-0000-00009C390000}"/>
    <cellStyle name="Ergebnis 2 14 3 2 11" xfId="13816" xr:uid="{00000000-0005-0000-0000-00009D390000}"/>
    <cellStyle name="Ergebnis 2 14 3 2 12" xfId="20303" xr:uid="{00000000-0005-0000-0000-00009E390000}"/>
    <cellStyle name="Ergebnis 2 14 3 2 2" xfId="1824" xr:uid="{00000000-0005-0000-0000-00009F390000}"/>
    <cellStyle name="Ergebnis 2 14 3 2 2 2" xfId="8829" xr:uid="{00000000-0005-0000-0000-0000A0390000}"/>
    <cellStyle name="Ergebnis 2 14 3 2 2 3" xfId="15359" xr:uid="{00000000-0005-0000-0000-0000A1390000}"/>
    <cellStyle name="Ergebnis 2 14 3 2 2 4" xfId="21844" xr:uid="{00000000-0005-0000-0000-0000A2390000}"/>
    <cellStyle name="Ergebnis 2 14 3 2 3" xfId="2514" xr:uid="{00000000-0005-0000-0000-0000A3390000}"/>
    <cellStyle name="Ergebnis 2 14 3 2 3 2" xfId="9519" xr:uid="{00000000-0005-0000-0000-0000A4390000}"/>
    <cellStyle name="Ergebnis 2 14 3 2 3 3" xfId="16049" xr:uid="{00000000-0005-0000-0000-0000A5390000}"/>
    <cellStyle name="Ergebnis 2 14 3 2 3 4" xfId="22534" xr:uid="{00000000-0005-0000-0000-0000A6390000}"/>
    <cellStyle name="Ergebnis 2 14 3 2 4" xfId="3204" xr:uid="{00000000-0005-0000-0000-0000A7390000}"/>
    <cellStyle name="Ergebnis 2 14 3 2 4 2" xfId="10206" xr:uid="{00000000-0005-0000-0000-0000A8390000}"/>
    <cellStyle name="Ergebnis 2 14 3 2 4 3" xfId="16736" xr:uid="{00000000-0005-0000-0000-0000A9390000}"/>
    <cellStyle name="Ergebnis 2 14 3 2 4 4" xfId="23221" xr:uid="{00000000-0005-0000-0000-0000AA390000}"/>
    <cellStyle name="Ergebnis 2 14 3 2 5" xfId="3894" xr:uid="{00000000-0005-0000-0000-0000AB390000}"/>
    <cellStyle name="Ergebnis 2 14 3 2 5 2" xfId="10893" xr:uid="{00000000-0005-0000-0000-0000AC390000}"/>
    <cellStyle name="Ergebnis 2 14 3 2 5 3" xfId="17423" xr:uid="{00000000-0005-0000-0000-0000AD390000}"/>
    <cellStyle name="Ergebnis 2 14 3 2 5 4" xfId="23908" xr:uid="{00000000-0005-0000-0000-0000AE390000}"/>
    <cellStyle name="Ergebnis 2 14 3 2 6" xfId="4584" xr:uid="{00000000-0005-0000-0000-0000AF390000}"/>
    <cellStyle name="Ergebnis 2 14 3 2 6 2" xfId="11578" xr:uid="{00000000-0005-0000-0000-0000B0390000}"/>
    <cellStyle name="Ergebnis 2 14 3 2 6 3" xfId="18108" xr:uid="{00000000-0005-0000-0000-0000B1390000}"/>
    <cellStyle name="Ergebnis 2 14 3 2 6 4" xfId="24593" xr:uid="{00000000-0005-0000-0000-0000B2390000}"/>
    <cellStyle name="Ergebnis 2 14 3 2 7" xfId="5237" xr:uid="{00000000-0005-0000-0000-0000B3390000}"/>
    <cellStyle name="Ergebnis 2 14 3 2 7 2" xfId="12161" xr:uid="{00000000-0005-0000-0000-0000B4390000}"/>
    <cellStyle name="Ergebnis 2 14 3 2 7 3" xfId="18691" xr:uid="{00000000-0005-0000-0000-0000B5390000}"/>
    <cellStyle name="Ergebnis 2 14 3 2 7 4" xfId="25176" xr:uid="{00000000-0005-0000-0000-0000B6390000}"/>
    <cellStyle name="Ergebnis 2 14 3 2 8" xfId="5695" xr:uid="{00000000-0005-0000-0000-0000B7390000}"/>
    <cellStyle name="Ergebnis 2 14 3 2 8 2" xfId="12619" xr:uid="{00000000-0005-0000-0000-0000B8390000}"/>
    <cellStyle name="Ergebnis 2 14 3 2 8 3" xfId="19149" xr:uid="{00000000-0005-0000-0000-0000B9390000}"/>
    <cellStyle name="Ergebnis 2 14 3 2 8 4" xfId="25634" xr:uid="{00000000-0005-0000-0000-0000BA390000}"/>
    <cellStyle name="Ergebnis 2 14 3 2 9" xfId="6377" xr:uid="{00000000-0005-0000-0000-0000BB390000}"/>
    <cellStyle name="Ergebnis 2 14 3 2 9 2" xfId="13273" xr:uid="{00000000-0005-0000-0000-0000BC390000}"/>
    <cellStyle name="Ergebnis 2 14 3 2 9 3" xfId="19803" xr:uid="{00000000-0005-0000-0000-0000BD390000}"/>
    <cellStyle name="Ergebnis 2 14 3 2 9 4" xfId="26288" xr:uid="{00000000-0005-0000-0000-0000BE390000}"/>
    <cellStyle name="Ergebnis 2 14 3 3" xfId="790" xr:uid="{00000000-0005-0000-0000-0000BF390000}"/>
    <cellStyle name="Ergebnis 2 14 3 3 10" xfId="7802" xr:uid="{00000000-0005-0000-0000-0000C0390000}"/>
    <cellStyle name="Ergebnis 2 14 3 3 10 2" xfId="14332" xr:uid="{00000000-0005-0000-0000-0000C1390000}"/>
    <cellStyle name="Ergebnis 2 14 3 3 10 3" xfId="20817" xr:uid="{00000000-0005-0000-0000-0000C2390000}"/>
    <cellStyle name="Ergebnis 2 14 3 3 11" xfId="13660" xr:uid="{00000000-0005-0000-0000-0000C3390000}"/>
    <cellStyle name="Ergebnis 2 14 3 3 12" xfId="20264" xr:uid="{00000000-0005-0000-0000-0000C4390000}"/>
    <cellStyle name="Ergebnis 2 14 3 3 2" xfId="1668" xr:uid="{00000000-0005-0000-0000-0000C5390000}"/>
    <cellStyle name="Ergebnis 2 14 3 3 2 2" xfId="8673" xr:uid="{00000000-0005-0000-0000-0000C6390000}"/>
    <cellStyle name="Ergebnis 2 14 3 3 2 3" xfId="15203" xr:uid="{00000000-0005-0000-0000-0000C7390000}"/>
    <cellStyle name="Ergebnis 2 14 3 3 2 4" xfId="21688" xr:uid="{00000000-0005-0000-0000-0000C8390000}"/>
    <cellStyle name="Ergebnis 2 14 3 3 3" xfId="2358" xr:uid="{00000000-0005-0000-0000-0000C9390000}"/>
    <cellStyle name="Ergebnis 2 14 3 3 3 2" xfId="9363" xr:uid="{00000000-0005-0000-0000-0000CA390000}"/>
    <cellStyle name="Ergebnis 2 14 3 3 3 3" xfId="15893" xr:uid="{00000000-0005-0000-0000-0000CB390000}"/>
    <cellStyle name="Ergebnis 2 14 3 3 3 4" xfId="22378" xr:uid="{00000000-0005-0000-0000-0000CC390000}"/>
    <cellStyle name="Ergebnis 2 14 3 3 4" xfId="3048" xr:uid="{00000000-0005-0000-0000-0000CD390000}"/>
    <cellStyle name="Ergebnis 2 14 3 3 4 2" xfId="10050" xr:uid="{00000000-0005-0000-0000-0000CE390000}"/>
    <cellStyle name="Ergebnis 2 14 3 3 4 3" xfId="16580" xr:uid="{00000000-0005-0000-0000-0000CF390000}"/>
    <cellStyle name="Ergebnis 2 14 3 3 4 4" xfId="23065" xr:uid="{00000000-0005-0000-0000-0000D0390000}"/>
    <cellStyle name="Ergebnis 2 14 3 3 5" xfId="3738" xr:uid="{00000000-0005-0000-0000-0000D1390000}"/>
    <cellStyle name="Ergebnis 2 14 3 3 5 2" xfId="10737" xr:uid="{00000000-0005-0000-0000-0000D2390000}"/>
    <cellStyle name="Ergebnis 2 14 3 3 5 3" xfId="17267" xr:uid="{00000000-0005-0000-0000-0000D3390000}"/>
    <cellStyle name="Ergebnis 2 14 3 3 5 4" xfId="23752" xr:uid="{00000000-0005-0000-0000-0000D4390000}"/>
    <cellStyle name="Ergebnis 2 14 3 3 6" xfId="4428" xr:uid="{00000000-0005-0000-0000-0000D5390000}"/>
    <cellStyle name="Ergebnis 2 14 3 3 6 2" xfId="11422" xr:uid="{00000000-0005-0000-0000-0000D6390000}"/>
    <cellStyle name="Ergebnis 2 14 3 3 6 3" xfId="17952" xr:uid="{00000000-0005-0000-0000-0000D7390000}"/>
    <cellStyle name="Ergebnis 2 14 3 3 6 4" xfId="24437" xr:uid="{00000000-0005-0000-0000-0000D8390000}"/>
    <cellStyle name="Ergebnis 2 14 3 3 7" xfId="5081" xr:uid="{00000000-0005-0000-0000-0000D9390000}"/>
    <cellStyle name="Ergebnis 2 14 3 3 7 2" xfId="12005" xr:uid="{00000000-0005-0000-0000-0000DA390000}"/>
    <cellStyle name="Ergebnis 2 14 3 3 7 3" xfId="18535" xr:uid="{00000000-0005-0000-0000-0000DB390000}"/>
    <cellStyle name="Ergebnis 2 14 3 3 7 4" xfId="25020" xr:uid="{00000000-0005-0000-0000-0000DC390000}"/>
    <cellStyle name="Ergebnis 2 14 3 3 8" xfId="5539" xr:uid="{00000000-0005-0000-0000-0000DD390000}"/>
    <cellStyle name="Ergebnis 2 14 3 3 8 2" xfId="12463" xr:uid="{00000000-0005-0000-0000-0000DE390000}"/>
    <cellStyle name="Ergebnis 2 14 3 3 8 3" xfId="18993" xr:uid="{00000000-0005-0000-0000-0000DF390000}"/>
    <cellStyle name="Ergebnis 2 14 3 3 8 4" xfId="25478" xr:uid="{00000000-0005-0000-0000-0000E0390000}"/>
    <cellStyle name="Ergebnis 2 14 3 3 9" xfId="6221" xr:uid="{00000000-0005-0000-0000-0000E1390000}"/>
    <cellStyle name="Ergebnis 2 14 3 3 9 2" xfId="13117" xr:uid="{00000000-0005-0000-0000-0000E2390000}"/>
    <cellStyle name="Ergebnis 2 14 3 3 9 3" xfId="19647" xr:uid="{00000000-0005-0000-0000-0000E3390000}"/>
    <cellStyle name="Ergebnis 2 14 3 3 9 4" xfId="26132" xr:uid="{00000000-0005-0000-0000-0000E4390000}"/>
    <cellStyle name="Ergebnis 2 14 3 4" xfId="1438" xr:uid="{00000000-0005-0000-0000-0000E5390000}"/>
    <cellStyle name="Ergebnis 2 14 3 4 2" xfId="8443" xr:uid="{00000000-0005-0000-0000-0000E6390000}"/>
    <cellStyle name="Ergebnis 2 14 3 4 3" xfId="14973" xr:uid="{00000000-0005-0000-0000-0000E7390000}"/>
    <cellStyle name="Ergebnis 2 14 3 4 4" xfId="21458" xr:uid="{00000000-0005-0000-0000-0000E8390000}"/>
    <cellStyle name="Ergebnis 2 14 3 5" xfId="2128" xr:uid="{00000000-0005-0000-0000-0000E9390000}"/>
    <cellStyle name="Ergebnis 2 14 3 5 2" xfId="9133" xr:uid="{00000000-0005-0000-0000-0000EA390000}"/>
    <cellStyle name="Ergebnis 2 14 3 5 3" xfId="15663" xr:uid="{00000000-0005-0000-0000-0000EB390000}"/>
    <cellStyle name="Ergebnis 2 14 3 5 4" xfId="22148" xr:uid="{00000000-0005-0000-0000-0000EC390000}"/>
    <cellStyle name="Ergebnis 2 14 3 6" xfId="2818" xr:uid="{00000000-0005-0000-0000-0000ED390000}"/>
    <cellStyle name="Ergebnis 2 14 3 6 2" xfId="9820" xr:uid="{00000000-0005-0000-0000-0000EE390000}"/>
    <cellStyle name="Ergebnis 2 14 3 6 3" xfId="16350" xr:uid="{00000000-0005-0000-0000-0000EF390000}"/>
    <cellStyle name="Ergebnis 2 14 3 6 4" xfId="22835" xr:uid="{00000000-0005-0000-0000-0000F0390000}"/>
    <cellStyle name="Ergebnis 2 14 3 7" xfId="3508" xr:uid="{00000000-0005-0000-0000-0000F1390000}"/>
    <cellStyle name="Ergebnis 2 14 3 7 2" xfId="10507" xr:uid="{00000000-0005-0000-0000-0000F2390000}"/>
    <cellStyle name="Ergebnis 2 14 3 7 3" xfId="17037" xr:uid="{00000000-0005-0000-0000-0000F3390000}"/>
    <cellStyle name="Ergebnis 2 14 3 7 4" xfId="23522" xr:uid="{00000000-0005-0000-0000-0000F4390000}"/>
    <cellStyle name="Ergebnis 2 14 3 8" xfId="4198" xr:uid="{00000000-0005-0000-0000-0000F5390000}"/>
    <cellStyle name="Ergebnis 2 14 3 8 2" xfId="11192" xr:uid="{00000000-0005-0000-0000-0000F6390000}"/>
    <cellStyle name="Ergebnis 2 14 3 8 3" xfId="17722" xr:uid="{00000000-0005-0000-0000-0000F7390000}"/>
    <cellStyle name="Ergebnis 2 14 3 8 4" xfId="24207" xr:uid="{00000000-0005-0000-0000-0000F8390000}"/>
    <cellStyle name="Ergebnis 2 14 3 9" xfId="5309" xr:uid="{00000000-0005-0000-0000-0000F9390000}"/>
    <cellStyle name="Ergebnis 2 14 3 9 2" xfId="12233" xr:uid="{00000000-0005-0000-0000-0000FA390000}"/>
    <cellStyle name="Ergebnis 2 14 3 9 3" xfId="18763" xr:uid="{00000000-0005-0000-0000-0000FB390000}"/>
    <cellStyle name="Ergebnis 2 14 3 9 4" xfId="25248" xr:uid="{00000000-0005-0000-0000-0000FC390000}"/>
    <cellStyle name="Ergebnis 2 14 4" xfId="1181" xr:uid="{00000000-0005-0000-0000-0000FD390000}"/>
    <cellStyle name="Ergebnis 2 14 4 2" xfId="8188" xr:uid="{00000000-0005-0000-0000-0000FE390000}"/>
    <cellStyle name="Ergebnis 2 14 4 3" xfId="14718" xr:uid="{00000000-0005-0000-0000-0000FF390000}"/>
    <cellStyle name="Ergebnis 2 14 4 4" xfId="21203" xr:uid="{00000000-0005-0000-0000-0000003A0000}"/>
    <cellStyle name="Ergebnis 2 14 5" xfId="1871" xr:uid="{00000000-0005-0000-0000-0000013A0000}"/>
    <cellStyle name="Ergebnis 2 14 5 2" xfId="8876" xr:uid="{00000000-0005-0000-0000-0000023A0000}"/>
    <cellStyle name="Ergebnis 2 14 5 3" xfId="15406" xr:uid="{00000000-0005-0000-0000-0000033A0000}"/>
    <cellStyle name="Ergebnis 2 14 5 4" xfId="21891" xr:uid="{00000000-0005-0000-0000-0000043A0000}"/>
    <cellStyle name="Ergebnis 2 14 6" xfId="2559" xr:uid="{00000000-0005-0000-0000-0000053A0000}"/>
    <cellStyle name="Ergebnis 2 14 6 2" xfId="9564" xr:uid="{00000000-0005-0000-0000-0000063A0000}"/>
    <cellStyle name="Ergebnis 2 14 6 3" xfId="16094" xr:uid="{00000000-0005-0000-0000-0000073A0000}"/>
    <cellStyle name="Ergebnis 2 14 6 4" xfId="22579" xr:uid="{00000000-0005-0000-0000-0000083A0000}"/>
    <cellStyle name="Ergebnis 2 14 7" xfId="3249" xr:uid="{00000000-0005-0000-0000-0000093A0000}"/>
    <cellStyle name="Ergebnis 2 14 7 2" xfId="10251" xr:uid="{00000000-0005-0000-0000-00000A3A0000}"/>
    <cellStyle name="Ergebnis 2 14 7 3" xfId="16781" xr:uid="{00000000-0005-0000-0000-00000B3A0000}"/>
    <cellStyle name="Ergebnis 2 14 7 4" xfId="23266" xr:uid="{00000000-0005-0000-0000-00000C3A0000}"/>
    <cellStyle name="Ergebnis 2 14 8" xfId="3941" xr:uid="{00000000-0005-0000-0000-00000D3A0000}"/>
    <cellStyle name="Ergebnis 2 14 8 2" xfId="10940" xr:uid="{00000000-0005-0000-0000-00000E3A0000}"/>
    <cellStyle name="Ergebnis 2 14 8 3" xfId="17470" xr:uid="{00000000-0005-0000-0000-00000F3A0000}"/>
    <cellStyle name="Ergebnis 2 14 8 4" xfId="23955" xr:uid="{00000000-0005-0000-0000-0000103A0000}"/>
    <cellStyle name="Ergebnis 2 14 9" xfId="4629" xr:uid="{00000000-0005-0000-0000-0000113A0000}"/>
    <cellStyle name="Ergebnis 2 14 9 2" xfId="11623" xr:uid="{00000000-0005-0000-0000-0000123A0000}"/>
    <cellStyle name="Ergebnis 2 14 9 3" xfId="18153" xr:uid="{00000000-0005-0000-0000-0000133A0000}"/>
    <cellStyle name="Ergebnis 2 14 9 4" xfId="24638" xr:uid="{00000000-0005-0000-0000-0000143A0000}"/>
    <cellStyle name="Ergebnis 2 15" xfId="269" xr:uid="{00000000-0005-0000-0000-0000153A0000}"/>
    <cellStyle name="Ergebnis 2 15 10" xfId="4705" xr:uid="{00000000-0005-0000-0000-0000163A0000}"/>
    <cellStyle name="Ergebnis 2 15 10 2" xfId="11684" xr:uid="{00000000-0005-0000-0000-0000173A0000}"/>
    <cellStyle name="Ergebnis 2 15 10 3" xfId="18214" xr:uid="{00000000-0005-0000-0000-0000183A0000}"/>
    <cellStyle name="Ergebnis 2 15 10 4" xfId="24699" xr:uid="{00000000-0005-0000-0000-0000193A0000}"/>
    <cellStyle name="Ergebnis 2 15 11" xfId="4724" xr:uid="{00000000-0005-0000-0000-00001A3A0000}"/>
    <cellStyle name="Ergebnis 2 15 11 2" xfId="11693" xr:uid="{00000000-0005-0000-0000-00001B3A0000}"/>
    <cellStyle name="Ergebnis 2 15 11 3" xfId="18223" xr:uid="{00000000-0005-0000-0000-00001C3A0000}"/>
    <cellStyle name="Ergebnis 2 15 11 4" xfId="24708" xr:uid="{00000000-0005-0000-0000-00001D3A0000}"/>
    <cellStyle name="Ergebnis 2 15 12" xfId="7321" xr:uid="{00000000-0005-0000-0000-00001E3A0000}"/>
    <cellStyle name="Ergebnis 2 15 12 2" xfId="13851" xr:uid="{00000000-0005-0000-0000-00001F3A0000}"/>
    <cellStyle name="Ergebnis 2 15 12 3" xfId="20338" xr:uid="{00000000-0005-0000-0000-0000203A0000}"/>
    <cellStyle name="Ergebnis 2 15 13" xfId="6656" xr:uid="{00000000-0005-0000-0000-0000213A0000}"/>
    <cellStyle name="Ergebnis 2 15 14" xfId="7202" xr:uid="{00000000-0005-0000-0000-0000223A0000}"/>
    <cellStyle name="Ergebnis 2 15 2" xfId="431" xr:uid="{00000000-0005-0000-0000-0000233A0000}"/>
    <cellStyle name="Ergebnis 2 15 2 10" xfId="5862" xr:uid="{00000000-0005-0000-0000-0000243A0000}"/>
    <cellStyle name="Ergebnis 2 15 2 10 2" xfId="12758" xr:uid="{00000000-0005-0000-0000-0000253A0000}"/>
    <cellStyle name="Ergebnis 2 15 2 10 3" xfId="19288" xr:uid="{00000000-0005-0000-0000-0000263A0000}"/>
    <cellStyle name="Ergebnis 2 15 2 10 4" xfId="25773" xr:uid="{00000000-0005-0000-0000-0000273A0000}"/>
    <cellStyle name="Ergebnis 2 15 2 11" xfId="6711" xr:uid="{00000000-0005-0000-0000-0000283A0000}"/>
    <cellStyle name="Ergebnis 2 15 2 11 2" xfId="13412" xr:uid="{00000000-0005-0000-0000-0000293A0000}"/>
    <cellStyle name="Ergebnis 2 15 2 11 3" xfId="19942" xr:uid="{00000000-0005-0000-0000-00002A3A0000}"/>
    <cellStyle name="Ergebnis 2 15 2 11 4" xfId="26427" xr:uid="{00000000-0005-0000-0000-00002B3A0000}"/>
    <cellStyle name="Ergebnis 2 15 2 12" xfId="7443" xr:uid="{00000000-0005-0000-0000-00002C3A0000}"/>
    <cellStyle name="Ergebnis 2 15 2 12 2" xfId="13973" xr:uid="{00000000-0005-0000-0000-00002D3A0000}"/>
    <cellStyle name="Ergebnis 2 15 2 12 3" xfId="20458" xr:uid="{00000000-0005-0000-0000-00002E3A0000}"/>
    <cellStyle name="Ergebnis 2 15 2 13" xfId="6461" xr:uid="{00000000-0005-0000-0000-00002F3A0000}"/>
    <cellStyle name="Ergebnis 2 15 2 14" xfId="7239" xr:uid="{00000000-0005-0000-0000-0000303A0000}"/>
    <cellStyle name="Ergebnis 2 15 2 15" xfId="20105" xr:uid="{00000000-0005-0000-0000-0000313A0000}"/>
    <cellStyle name="Ergebnis 2 15 2 2" xfId="867" xr:uid="{00000000-0005-0000-0000-0000323A0000}"/>
    <cellStyle name="Ergebnis 2 15 2 2 10" xfId="7879" xr:uid="{00000000-0005-0000-0000-0000333A0000}"/>
    <cellStyle name="Ergebnis 2 15 2 2 10 2" xfId="14409" xr:uid="{00000000-0005-0000-0000-0000343A0000}"/>
    <cellStyle name="Ergebnis 2 15 2 2 10 3" xfId="20894" xr:uid="{00000000-0005-0000-0000-0000353A0000}"/>
    <cellStyle name="Ergebnis 2 15 2 2 11" xfId="13737" xr:uid="{00000000-0005-0000-0000-0000363A0000}"/>
    <cellStyle name="Ergebnis 2 15 2 2 12" xfId="20291" xr:uid="{00000000-0005-0000-0000-0000373A0000}"/>
    <cellStyle name="Ergebnis 2 15 2 2 2" xfId="1745" xr:uid="{00000000-0005-0000-0000-0000383A0000}"/>
    <cellStyle name="Ergebnis 2 15 2 2 2 2" xfId="8750" xr:uid="{00000000-0005-0000-0000-0000393A0000}"/>
    <cellStyle name="Ergebnis 2 15 2 2 2 3" xfId="15280" xr:uid="{00000000-0005-0000-0000-00003A3A0000}"/>
    <cellStyle name="Ergebnis 2 15 2 2 2 4" xfId="21765" xr:uid="{00000000-0005-0000-0000-00003B3A0000}"/>
    <cellStyle name="Ergebnis 2 15 2 2 3" xfId="2435" xr:uid="{00000000-0005-0000-0000-00003C3A0000}"/>
    <cellStyle name="Ergebnis 2 15 2 2 3 2" xfId="9440" xr:uid="{00000000-0005-0000-0000-00003D3A0000}"/>
    <cellStyle name="Ergebnis 2 15 2 2 3 3" xfId="15970" xr:uid="{00000000-0005-0000-0000-00003E3A0000}"/>
    <cellStyle name="Ergebnis 2 15 2 2 3 4" xfId="22455" xr:uid="{00000000-0005-0000-0000-00003F3A0000}"/>
    <cellStyle name="Ergebnis 2 15 2 2 4" xfId="3125" xr:uid="{00000000-0005-0000-0000-0000403A0000}"/>
    <cellStyle name="Ergebnis 2 15 2 2 4 2" xfId="10127" xr:uid="{00000000-0005-0000-0000-0000413A0000}"/>
    <cellStyle name="Ergebnis 2 15 2 2 4 3" xfId="16657" xr:uid="{00000000-0005-0000-0000-0000423A0000}"/>
    <cellStyle name="Ergebnis 2 15 2 2 4 4" xfId="23142" xr:uid="{00000000-0005-0000-0000-0000433A0000}"/>
    <cellStyle name="Ergebnis 2 15 2 2 5" xfId="3815" xr:uid="{00000000-0005-0000-0000-0000443A0000}"/>
    <cellStyle name="Ergebnis 2 15 2 2 5 2" xfId="10814" xr:uid="{00000000-0005-0000-0000-0000453A0000}"/>
    <cellStyle name="Ergebnis 2 15 2 2 5 3" xfId="17344" xr:uid="{00000000-0005-0000-0000-0000463A0000}"/>
    <cellStyle name="Ergebnis 2 15 2 2 5 4" xfId="23829" xr:uid="{00000000-0005-0000-0000-0000473A0000}"/>
    <cellStyle name="Ergebnis 2 15 2 2 6" xfId="4505" xr:uid="{00000000-0005-0000-0000-0000483A0000}"/>
    <cellStyle name="Ergebnis 2 15 2 2 6 2" xfId="11499" xr:uid="{00000000-0005-0000-0000-0000493A0000}"/>
    <cellStyle name="Ergebnis 2 15 2 2 6 3" xfId="18029" xr:uid="{00000000-0005-0000-0000-00004A3A0000}"/>
    <cellStyle name="Ergebnis 2 15 2 2 6 4" xfId="24514" xr:uid="{00000000-0005-0000-0000-00004B3A0000}"/>
    <cellStyle name="Ergebnis 2 15 2 2 7" xfId="5158" xr:uid="{00000000-0005-0000-0000-00004C3A0000}"/>
    <cellStyle name="Ergebnis 2 15 2 2 7 2" xfId="12082" xr:uid="{00000000-0005-0000-0000-00004D3A0000}"/>
    <cellStyle name="Ergebnis 2 15 2 2 7 3" xfId="18612" xr:uid="{00000000-0005-0000-0000-00004E3A0000}"/>
    <cellStyle name="Ergebnis 2 15 2 2 7 4" xfId="25097" xr:uid="{00000000-0005-0000-0000-00004F3A0000}"/>
    <cellStyle name="Ergebnis 2 15 2 2 8" xfId="5616" xr:uid="{00000000-0005-0000-0000-0000503A0000}"/>
    <cellStyle name="Ergebnis 2 15 2 2 8 2" xfId="12540" xr:uid="{00000000-0005-0000-0000-0000513A0000}"/>
    <cellStyle name="Ergebnis 2 15 2 2 8 3" xfId="19070" xr:uid="{00000000-0005-0000-0000-0000523A0000}"/>
    <cellStyle name="Ergebnis 2 15 2 2 8 4" xfId="25555" xr:uid="{00000000-0005-0000-0000-0000533A0000}"/>
    <cellStyle name="Ergebnis 2 15 2 2 9" xfId="6298" xr:uid="{00000000-0005-0000-0000-0000543A0000}"/>
    <cellStyle name="Ergebnis 2 15 2 2 9 2" xfId="13194" xr:uid="{00000000-0005-0000-0000-0000553A0000}"/>
    <cellStyle name="Ergebnis 2 15 2 2 9 3" xfId="19724" xr:uid="{00000000-0005-0000-0000-0000563A0000}"/>
    <cellStyle name="Ergebnis 2 15 2 2 9 4" xfId="26209" xr:uid="{00000000-0005-0000-0000-0000573A0000}"/>
    <cellStyle name="Ergebnis 2 15 2 3" xfId="666" xr:uid="{00000000-0005-0000-0000-0000583A0000}"/>
    <cellStyle name="Ergebnis 2 15 2 3 10" xfId="7678" xr:uid="{00000000-0005-0000-0000-0000593A0000}"/>
    <cellStyle name="Ergebnis 2 15 2 3 10 2" xfId="14208" xr:uid="{00000000-0005-0000-0000-00005A3A0000}"/>
    <cellStyle name="Ergebnis 2 15 2 3 10 3" xfId="20693" xr:uid="{00000000-0005-0000-0000-00005B3A0000}"/>
    <cellStyle name="Ergebnis 2 15 2 3 11" xfId="6767" xr:uid="{00000000-0005-0000-0000-00005C3A0000}"/>
    <cellStyle name="Ergebnis 2 15 2 3 12" xfId="20217" xr:uid="{00000000-0005-0000-0000-00005D3A0000}"/>
    <cellStyle name="Ergebnis 2 15 2 3 2" xfId="1544" xr:uid="{00000000-0005-0000-0000-00005E3A0000}"/>
    <cellStyle name="Ergebnis 2 15 2 3 2 2" xfId="8549" xr:uid="{00000000-0005-0000-0000-00005F3A0000}"/>
    <cellStyle name="Ergebnis 2 15 2 3 2 3" xfId="15079" xr:uid="{00000000-0005-0000-0000-0000603A0000}"/>
    <cellStyle name="Ergebnis 2 15 2 3 2 4" xfId="21564" xr:uid="{00000000-0005-0000-0000-0000613A0000}"/>
    <cellStyle name="Ergebnis 2 15 2 3 3" xfId="2234" xr:uid="{00000000-0005-0000-0000-0000623A0000}"/>
    <cellStyle name="Ergebnis 2 15 2 3 3 2" xfId="9239" xr:uid="{00000000-0005-0000-0000-0000633A0000}"/>
    <cellStyle name="Ergebnis 2 15 2 3 3 3" xfId="15769" xr:uid="{00000000-0005-0000-0000-0000643A0000}"/>
    <cellStyle name="Ergebnis 2 15 2 3 3 4" xfId="22254" xr:uid="{00000000-0005-0000-0000-0000653A0000}"/>
    <cellStyle name="Ergebnis 2 15 2 3 4" xfId="2924" xr:uid="{00000000-0005-0000-0000-0000663A0000}"/>
    <cellStyle name="Ergebnis 2 15 2 3 4 2" xfId="9926" xr:uid="{00000000-0005-0000-0000-0000673A0000}"/>
    <cellStyle name="Ergebnis 2 15 2 3 4 3" xfId="16456" xr:uid="{00000000-0005-0000-0000-0000683A0000}"/>
    <cellStyle name="Ergebnis 2 15 2 3 4 4" xfId="22941" xr:uid="{00000000-0005-0000-0000-0000693A0000}"/>
    <cellStyle name="Ergebnis 2 15 2 3 5" xfId="3614" xr:uid="{00000000-0005-0000-0000-00006A3A0000}"/>
    <cellStyle name="Ergebnis 2 15 2 3 5 2" xfId="10613" xr:uid="{00000000-0005-0000-0000-00006B3A0000}"/>
    <cellStyle name="Ergebnis 2 15 2 3 5 3" xfId="17143" xr:uid="{00000000-0005-0000-0000-00006C3A0000}"/>
    <cellStyle name="Ergebnis 2 15 2 3 5 4" xfId="23628" xr:uid="{00000000-0005-0000-0000-00006D3A0000}"/>
    <cellStyle name="Ergebnis 2 15 2 3 6" xfId="4304" xr:uid="{00000000-0005-0000-0000-00006E3A0000}"/>
    <cellStyle name="Ergebnis 2 15 2 3 6 2" xfId="11298" xr:uid="{00000000-0005-0000-0000-00006F3A0000}"/>
    <cellStyle name="Ergebnis 2 15 2 3 6 3" xfId="17828" xr:uid="{00000000-0005-0000-0000-0000703A0000}"/>
    <cellStyle name="Ergebnis 2 15 2 3 6 4" xfId="24313" xr:uid="{00000000-0005-0000-0000-0000713A0000}"/>
    <cellStyle name="Ergebnis 2 15 2 3 7" xfId="4957" xr:uid="{00000000-0005-0000-0000-0000723A0000}"/>
    <cellStyle name="Ergebnis 2 15 2 3 7 2" xfId="11881" xr:uid="{00000000-0005-0000-0000-0000733A0000}"/>
    <cellStyle name="Ergebnis 2 15 2 3 7 3" xfId="18411" xr:uid="{00000000-0005-0000-0000-0000743A0000}"/>
    <cellStyle name="Ergebnis 2 15 2 3 7 4" xfId="24896" xr:uid="{00000000-0005-0000-0000-0000753A0000}"/>
    <cellStyle name="Ergebnis 2 15 2 3 8" xfId="5415" xr:uid="{00000000-0005-0000-0000-0000763A0000}"/>
    <cellStyle name="Ergebnis 2 15 2 3 8 2" xfId="12339" xr:uid="{00000000-0005-0000-0000-0000773A0000}"/>
    <cellStyle name="Ergebnis 2 15 2 3 8 3" xfId="18869" xr:uid="{00000000-0005-0000-0000-0000783A0000}"/>
    <cellStyle name="Ergebnis 2 15 2 3 8 4" xfId="25354" xr:uid="{00000000-0005-0000-0000-0000793A0000}"/>
    <cellStyle name="Ergebnis 2 15 2 3 9" xfId="6097" xr:uid="{00000000-0005-0000-0000-00007A3A0000}"/>
    <cellStyle name="Ergebnis 2 15 2 3 9 2" xfId="12993" xr:uid="{00000000-0005-0000-0000-00007B3A0000}"/>
    <cellStyle name="Ergebnis 2 15 2 3 9 3" xfId="19523" xr:uid="{00000000-0005-0000-0000-00007C3A0000}"/>
    <cellStyle name="Ergebnis 2 15 2 3 9 4" xfId="26008" xr:uid="{00000000-0005-0000-0000-00007D3A0000}"/>
    <cellStyle name="Ergebnis 2 15 2 4" xfId="1309" xr:uid="{00000000-0005-0000-0000-00007E3A0000}"/>
    <cellStyle name="Ergebnis 2 15 2 4 2" xfId="8314" xr:uid="{00000000-0005-0000-0000-00007F3A0000}"/>
    <cellStyle name="Ergebnis 2 15 2 4 3" xfId="14844" xr:uid="{00000000-0005-0000-0000-0000803A0000}"/>
    <cellStyle name="Ergebnis 2 15 2 4 4" xfId="21329" xr:uid="{00000000-0005-0000-0000-0000813A0000}"/>
    <cellStyle name="Ergebnis 2 15 2 5" xfId="1999" xr:uid="{00000000-0005-0000-0000-0000823A0000}"/>
    <cellStyle name="Ergebnis 2 15 2 5 2" xfId="9004" xr:uid="{00000000-0005-0000-0000-0000833A0000}"/>
    <cellStyle name="Ergebnis 2 15 2 5 3" xfId="15534" xr:uid="{00000000-0005-0000-0000-0000843A0000}"/>
    <cellStyle name="Ergebnis 2 15 2 5 4" xfId="22019" xr:uid="{00000000-0005-0000-0000-0000853A0000}"/>
    <cellStyle name="Ergebnis 2 15 2 6" xfId="2689" xr:uid="{00000000-0005-0000-0000-0000863A0000}"/>
    <cellStyle name="Ergebnis 2 15 2 6 2" xfId="9691" xr:uid="{00000000-0005-0000-0000-0000873A0000}"/>
    <cellStyle name="Ergebnis 2 15 2 6 3" xfId="16221" xr:uid="{00000000-0005-0000-0000-0000883A0000}"/>
    <cellStyle name="Ergebnis 2 15 2 6 4" xfId="22706" xr:uid="{00000000-0005-0000-0000-0000893A0000}"/>
    <cellStyle name="Ergebnis 2 15 2 7" xfId="3379" xr:uid="{00000000-0005-0000-0000-00008A3A0000}"/>
    <cellStyle name="Ergebnis 2 15 2 7 2" xfId="10378" xr:uid="{00000000-0005-0000-0000-00008B3A0000}"/>
    <cellStyle name="Ergebnis 2 15 2 7 3" xfId="16908" xr:uid="{00000000-0005-0000-0000-00008C3A0000}"/>
    <cellStyle name="Ergebnis 2 15 2 7 4" xfId="23393" xr:uid="{00000000-0005-0000-0000-00008D3A0000}"/>
    <cellStyle name="Ergebnis 2 15 2 8" xfId="4069" xr:uid="{00000000-0005-0000-0000-00008E3A0000}"/>
    <cellStyle name="Ergebnis 2 15 2 8 2" xfId="11063" xr:uid="{00000000-0005-0000-0000-00008F3A0000}"/>
    <cellStyle name="Ergebnis 2 15 2 8 3" xfId="17593" xr:uid="{00000000-0005-0000-0000-0000903A0000}"/>
    <cellStyle name="Ergebnis 2 15 2 8 4" xfId="24078" xr:uid="{00000000-0005-0000-0000-0000913A0000}"/>
    <cellStyle name="Ergebnis 2 15 2 9" xfId="3984" xr:uid="{00000000-0005-0000-0000-0000923A0000}"/>
    <cellStyle name="Ergebnis 2 15 2 9 2" xfId="10982" xr:uid="{00000000-0005-0000-0000-0000933A0000}"/>
    <cellStyle name="Ergebnis 2 15 2 9 3" xfId="17512" xr:uid="{00000000-0005-0000-0000-0000943A0000}"/>
    <cellStyle name="Ergebnis 2 15 2 9 4" xfId="23997" xr:uid="{00000000-0005-0000-0000-0000953A0000}"/>
    <cellStyle name="Ergebnis 2 15 3" xfId="561" xr:uid="{00000000-0005-0000-0000-0000963A0000}"/>
    <cellStyle name="Ergebnis 2 15 3 10" xfId="5992" xr:uid="{00000000-0005-0000-0000-0000973A0000}"/>
    <cellStyle name="Ergebnis 2 15 3 10 2" xfId="12888" xr:uid="{00000000-0005-0000-0000-0000983A0000}"/>
    <cellStyle name="Ergebnis 2 15 3 10 3" xfId="19418" xr:uid="{00000000-0005-0000-0000-0000993A0000}"/>
    <cellStyle name="Ergebnis 2 15 3 10 4" xfId="25903" xr:uid="{00000000-0005-0000-0000-00009A3A0000}"/>
    <cellStyle name="Ergebnis 2 15 3 11" xfId="6398" xr:uid="{00000000-0005-0000-0000-00009B3A0000}"/>
    <cellStyle name="Ergebnis 2 15 3 11 2" xfId="13289" xr:uid="{00000000-0005-0000-0000-00009C3A0000}"/>
    <cellStyle name="Ergebnis 2 15 3 11 3" xfId="19819" xr:uid="{00000000-0005-0000-0000-00009D3A0000}"/>
    <cellStyle name="Ergebnis 2 15 3 11 4" xfId="26304" xr:uid="{00000000-0005-0000-0000-00009E3A0000}"/>
    <cellStyle name="Ergebnis 2 15 3 12" xfId="7573" xr:uid="{00000000-0005-0000-0000-00009F3A0000}"/>
    <cellStyle name="Ergebnis 2 15 3 12 2" xfId="14103" xr:uid="{00000000-0005-0000-0000-0000A03A0000}"/>
    <cellStyle name="Ergebnis 2 15 3 12 3" xfId="20588" xr:uid="{00000000-0005-0000-0000-0000A13A0000}"/>
    <cellStyle name="Ergebnis 2 15 3 13" xfId="6865" xr:uid="{00000000-0005-0000-0000-0000A23A0000}"/>
    <cellStyle name="Ergebnis 2 15 3 14" xfId="6973" xr:uid="{00000000-0005-0000-0000-0000A33A0000}"/>
    <cellStyle name="Ergebnis 2 15 3 15" xfId="20161" xr:uid="{00000000-0005-0000-0000-0000A43A0000}"/>
    <cellStyle name="Ergebnis 2 15 3 2" xfId="947" xr:uid="{00000000-0005-0000-0000-0000A53A0000}"/>
    <cellStyle name="Ergebnis 2 15 3 2 10" xfId="7959" xr:uid="{00000000-0005-0000-0000-0000A63A0000}"/>
    <cellStyle name="Ergebnis 2 15 3 2 10 2" xfId="14489" xr:uid="{00000000-0005-0000-0000-0000A73A0000}"/>
    <cellStyle name="Ergebnis 2 15 3 2 10 3" xfId="20974" xr:uid="{00000000-0005-0000-0000-0000A83A0000}"/>
    <cellStyle name="Ergebnis 2 15 3 2 11" xfId="13817" xr:uid="{00000000-0005-0000-0000-0000A93A0000}"/>
    <cellStyle name="Ergebnis 2 15 3 2 12" xfId="20304" xr:uid="{00000000-0005-0000-0000-0000AA3A0000}"/>
    <cellStyle name="Ergebnis 2 15 3 2 2" xfId="1825" xr:uid="{00000000-0005-0000-0000-0000AB3A0000}"/>
    <cellStyle name="Ergebnis 2 15 3 2 2 2" xfId="8830" xr:uid="{00000000-0005-0000-0000-0000AC3A0000}"/>
    <cellStyle name="Ergebnis 2 15 3 2 2 3" xfId="15360" xr:uid="{00000000-0005-0000-0000-0000AD3A0000}"/>
    <cellStyle name="Ergebnis 2 15 3 2 2 4" xfId="21845" xr:uid="{00000000-0005-0000-0000-0000AE3A0000}"/>
    <cellStyle name="Ergebnis 2 15 3 2 3" xfId="2515" xr:uid="{00000000-0005-0000-0000-0000AF3A0000}"/>
    <cellStyle name="Ergebnis 2 15 3 2 3 2" xfId="9520" xr:uid="{00000000-0005-0000-0000-0000B03A0000}"/>
    <cellStyle name="Ergebnis 2 15 3 2 3 3" xfId="16050" xr:uid="{00000000-0005-0000-0000-0000B13A0000}"/>
    <cellStyle name="Ergebnis 2 15 3 2 3 4" xfId="22535" xr:uid="{00000000-0005-0000-0000-0000B23A0000}"/>
    <cellStyle name="Ergebnis 2 15 3 2 4" xfId="3205" xr:uid="{00000000-0005-0000-0000-0000B33A0000}"/>
    <cellStyle name="Ergebnis 2 15 3 2 4 2" xfId="10207" xr:uid="{00000000-0005-0000-0000-0000B43A0000}"/>
    <cellStyle name="Ergebnis 2 15 3 2 4 3" xfId="16737" xr:uid="{00000000-0005-0000-0000-0000B53A0000}"/>
    <cellStyle name="Ergebnis 2 15 3 2 4 4" xfId="23222" xr:uid="{00000000-0005-0000-0000-0000B63A0000}"/>
    <cellStyle name="Ergebnis 2 15 3 2 5" xfId="3895" xr:uid="{00000000-0005-0000-0000-0000B73A0000}"/>
    <cellStyle name="Ergebnis 2 15 3 2 5 2" xfId="10894" xr:uid="{00000000-0005-0000-0000-0000B83A0000}"/>
    <cellStyle name="Ergebnis 2 15 3 2 5 3" xfId="17424" xr:uid="{00000000-0005-0000-0000-0000B93A0000}"/>
    <cellStyle name="Ergebnis 2 15 3 2 5 4" xfId="23909" xr:uid="{00000000-0005-0000-0000-0000BA3A0000}"/>
    <cellStyle name="Ergebnis 2 15 3 2 6" xfId="4585" xr:uid="{00000000-0005-0000-0000-0000BB3A0000}"/>
    <cellStyle name="Ergebnis 2 15 3 2 6 2" xfId="11579" xr:uid="{00000000-0005-0000-0000-0000BC3A0000}"/>
    <cellStyle name="Ergebnis 2 15 3 2 6 3" xfId="18109" xr:uid="{00000000-0005-0000-0000-0000BD3A0000}"/>
    <cellStyle name="Ergebnis 2 15 3 2 6 4" xfId="24594" xr:uid="{00000000-0005-0000-0000-0000BE3A0000}"/>
    <cellStyle name="Ergebnis 2 15 3 2 7" xfId="5238" xr:uid="{00000000-0005-0000-0000-0000BF3A0000}"/>
    <cellStyle name="Ergebnis 2 15 3 2 7 2" xfId="12162" xr:uid="{00000000-0005-0000-0000-0000C03A0000}"/>
    <cellStyle name="Ergebnis 2 15 3 2 7 3" xfId="18692" xr:uid="{00000000-0005-0000-0000-0000C13A0000}"/>
    <cellStyle name="Ergebnis 2 15 3 2 7 4" xfId="25177" xr:uid="{00000000-0005-0000-0000-0000C23A0000}"/>
    <cellStyle name="Ergebnis 2 15 3 2 8" xfId="5696" xr:uid="{00000000-0005-0000-0000-0000C33A0000}"/>
    <cellStyle name="Ergebnis 2 15 3 2 8 2" xfId="12620" xr:uid="{00000000-0005-0000-0000-0000C43A0000}"/>
    <cellStyle name="Ergebnis 2 15 3 2 8 3" xfId="19150" xr:uid="{00000000-0005-0000-0000-0000C53A0000}"/>
    <cellStyle name="Ergebnis 2 15 3 2 8 4" xfId="25635" xr:uid="{00000000-0005-0000-0000-0000C63A0000}"/>
    <cellStyle name="Ergebnis 2 15 3 2 9" xfId="6378" xr:uid="{00000000-0005-0000-0000-0000C73A0000}"/>
    <cellStyle name="Ergebnis 2 15 3 2 9 2" xfId="13274" xr:uid="{00000000-0005-0000-0000-0000C83A0000}"/>
    <cellStyle name="Ergebnis 2 15 3 2 9 3" xfId="19804" xr:uid="{00000000-0005-0000-0000-0000C93A0000}"/>
    <cellStyle name="Ergebnis 2 15 3 2 9 4" xfId="26289" xr:uid="{00000000-0005-0000-0000-0000CA3A0000}"/>
    <cellStyle name="Ergebnis 2 15 3 3" xfId="791" xr:uid="{00000000-0005-0000-0000-0000CB3A0000}"/>
    <cellStyle name="Ergebnis 2 15 3 3 10" xfId="7803" xr:uid="{00000000-0005-0000-0000-0000CC3A0000}"/>
    <cellStyle name="Ergebnis 2 15 3 3 10 2" xfId="14333" xr:uid="{00000000-0005-0000-0000-0000CD3A0000}"/>
    <cellStyle name="Ergebnis 2 15 3 3 10 3" xfId="20818" xr:uid="{00000000-0005-0000-0000-0000CE3A0000}"/>
    <cellStyle name="Ergebnis 2 15 3 3 11" xfId="13661" xr:uid="{00000000-0005-0000-0000-0000CF3A0000}"/>
    <cellStyle name="Ergebnis 2 15 3 3 12" xfId="20265" xr:uid="{00000000-0005-0000-0000-0000D03A0000}"/>
    <cellStyle name="Ergebnis 2 15 3 3 2" xfId="1669" xr:uid="{00000000-0005-0000-0000-0000D13A0000}"/>
    <cellStyle name="Ergebnis 2 15 3 3 2 2" xfId="8674" xr:uid="{00000000-0005-0000-0000-0000D23A0000}"/>
    <cellStyle name="Ergebnis 2 15 3 3 2 3" xfId="15204" xr:uid="{00000000-0005-0000-0000-0000D33A0000}"/>
    <cellStyle name="Ergebnis 2 15 3 3 2 4" xfId="21689" xr:uid="{00000000-0005-0000-0000-0000D43A0000}"/>
    <cellStyle name="Ergebnis 2 15 3 3 3" xfId="2359" xr:uid="{00000000-0005-0000-0000-0000D53A0000}"/>
    <cellStyle name="Ergebnis 2 15 3 3 3 2" xfId="9364" xr:uid="{00000000-0005-0000-0000-0000D63A0000}"/>
    <cellStyle name="Ergebnis 2 15 3 3 3 3" xfId="15894" xr:uid="{00000000-0005-0000-0000-0000D73A0000}"/>
    <cellStyle name="Ergebnis 2 15 3 3 3 4" xfId="22379" xr:uid="{00000000-0005-0000-0000-0000D83A0000}"/>
    <cellStyle name="Ergebnis 2 15 3 3 4" xfId="3049" xr:uid="{00000000-0005-0000-0000-0000D93A0000}"/>
    <cellStyle name="Ergebnis 2 15 3 3 4 2" xfId="10051" xr:uid="{00000000-0005-0000-0000-0000DA3A0000}"/>
    <cellStyle name="Ergebnis 2 15 3 3 4 3" xfId="16581" xr:uid="{00000000-0005-0000-0000-0000DB3A0000}"/>
    <cellStyle name="Ergebnis 2 15 3 3 4 4" xfId="23066" xr:uid="{00000000-0005-0000-0000-0000DC3A0000}"/>
    <cellStyle name="Ergebnis 2 15 3 3 5" xfId="3739" xr:uid="{00000000-0005-0000-0000-0000DD3A0000}"/>
    <cellStyle name="Ergebnis 2 15 3 3 5 2" xfId="10738" xr:uid="{00000000-0005-0000-0000-0000DE3A0000}"/>
    <cellStyle name="Ergebnis 2 15 3 3 5 3" xfId="17268" xr:uid="{00000000-0005-0000-0000-0000DF3A0000}"/>
    <cellStyle name="Ergebnis 2 15 3 3 5 4" xfId="23753" xr:uid="{00000000-0005-0000-0000-0000E03A0000}"/>
    <cellStyle name="Ergebnis 2 15 3 3 6" xfId="4429" xr:uid="{00000000-0005-0000-0000-0000E13A0000}"/>
    <cellStyle name="Ergebnis 2 15 3 3 6 2" xfId="11423" xr:uid="{00000000-0005-0000-0000-0000E23A0000}"/>
    <cellStyle name="Ergebnis 2 15 3 3 6 3" xfId="17953" xr:uid="{00000000-0005-0000-0000-0000E33A0000}"/>
    <cellStyle name="Ergebnis 2 15 3 3 6 4" xfId="24438" xr:uid="{00000000-0005-0000-0000-0000E43A0000}"/>
    <cellStyle name="Ergebnis 2 15 3 3 7" xfId="5082" xr:uid="{00000000-0005-0000-0000-0000E53A0000}"/>
    <cellStyle name="Ergebnis 2 15 3 3 7 2" xfId="12006" xr:uid="{00000000-0005-0000-0000-0000E63A0000}"/>
    <cellStyle name="Ergebnis 2 15 3 3 7 3" xfId="18536" xr:uid="{00000000-0005-0000-0000-0000E73A0000}"/>
    <cellStyle name="Ergebnis 2 15 3 3 7 4" xfId="25021" xr:uid="{00000000-0005-0000-0000-0000E83A0000}"/>
    <cellStyle name="Ergebnis 2 15 3 3 8" xfId="5540" xr:uid="{00000000-0005-0000-0000-0000E93A0000}"/>
    <cellStyle name="Ergebnis 2 15 3 3 8 2" xfId="12464" xr:uid="{00000000-0005-0000-0000-0000EA3A0000}"/>
    <cellStyle name="Ergebnis 2 15 3 3 8 3" xfId="18994" xr:uid="{00000000-0005-0000-0000-0000EB3A0000}"/>
    <cellStyle name="Ergebnis 2 15 3 3 8 4" xfId="25479" xr:uid="{00000000-0005-0000-0000-0000EC3A0000}"/>
    <cellStyle name="Ergebnis 2 15 3 3 9" xfId="6222" xr:uid="{00000000-0005-0000-0000-0000ED3A0000}"/>
    <cellStyle name="Ergebnis 2 15 3 3 9 2" xfId="13118" xr:uid="{00000000-0005-0000-0000-0000EE3A0000}"/>
    <cellStyle name="Ergebnis 2 15 3 3 9 3" xfId="19648" xr:uid="{00000000-0005-0000-0000-0000EF3A0000}"/>
    <cellStyle name="Ergebnis 2 15 3 3 9 4" xfId="26133" xr:uid="{00000000-0005-0000-0000-0000F03A0000}"/>
    <cellStyle name="Ergebnis 2 15 3 4" xfId="1439" xr:uid="{00000000-0005-0000-0000-0000F13A0000}"/>
    <cellStyle name="Ergebnis 2 15 3 4 2" xfId="8444" xr:uid="{00000000-0005-0000-0000-0000F23A0000}"/>
    <cellStyle name="Ergebnis 2 15 3 4 3" xfId="14974" xr:uid="{00000000-0005-0000-0000-0000F33A0000}"/>
    <cellStyle name="Ergebnis 2 15 3 4 4" xfId="21459" xr:uid="{00000000-0005-0000-0000-0000F43A0000}"/>
    <cellStyle name="Ergebnis 2 15 3 5" xfId="2129" xr:uid="{00000000-0005-0000-0000-0000F53A0000}"/>
    <cellStyle name="Ergebnis 2 15 3 5 2" xfId="9134" xr:uid="{00000000-0005-0000-0000-0000F63A0000}"/>
    <cellStyle name="Ergebnis 2 15 3 5 3" xfId="15664" xr:uid="{00000000-0005-0000-0000-0000F73A0000}"/>
    <cellStyle name="Ergebnis 2 15 3 5 4" xfId="22149" xr:uid="{00000000-0005-0000-0000-0000F83A0000}"/>
    <cellStyle name="Ergebnis 2 15 3 6" xfId="2819" xr:uid="{00000000-0005-0000-0000-0000F93A0000}"/>
    <cellStyle name="Ergebnis 2 15 3 6 2" xfId="9821" xr:uid="{00000000-0005-0000-0000-0000FA3A0000}"/>
    <cellStyle name="Ergebnis 2 15 3 6 3" xfId="16351" xr:uid="{00000000-0005-0000-0000-0000FB3A0000}"/>
    <cellStyle name="Ergebnis 2 15 3 6 4" xfId="22836" xr:uid="{00000000-0005-0000-0000-0000FC3A0000}"/>
    <cellStyle name="Ergebnis 2 15 3 7" xfId="3509" xr:uid="{00000000-0005-0000-0000-0000FD3A0000}"/>
    <cellStyle name="Ergebnis 2 15 3 7 2" xfId="10508" xr:uid="{00000000-0005-0000-0000-0000FE3A0000}"/>
    <cellStyle name="Ergebnis 2 15 3 7 3" xfId="17038" xr:uid="{00000000-0005-0000-0000-0000FF3A0000}"/>
    <cellStyle name="Ergebnis 2 15 3 7 4" xfId="23523" xr:uid="{00000000-0005-0000-0000-0000003B0000}"/>
    <cellStyle name="Ergebnis 2 15 3 8" xfId="4199" xr:uid="{00000000-0005-0000-0000-0000013B0000}"/>
    <cellStyle name="Ergebnis 2 15 3 8 2" xfId="11193" xr:uid="{00000000-0005-0000-0000-0000023B0000}"/>
    <cellStyle name="Ergebnis 2 15 3 8 3" xfId="17723" xr:uid="{00000000-0005-0000-0000-0000033B0000}"/>
    <cellStyle name="Ergebnis 2 15 3 8 4" xfId="24208" xr:uid="{00000000-0005-0000-0000-0000043B0000}"/>
    <cellStyle name="Ergebnis 2 15 3 9" xfId="5310" xr:uid="{00000000-0005-0000-0000-0000053B0000}"/>
    <cellStyle name="Ergebnis 2 15 3 9 2" xfId="12234" xr:uid="{00000000-0005-0000-0000-0000063B0000}"/>
    <cellStyle name="Ergebnis 2 15 3 9 3" xfId="18764" xr:uid="{00000000-0005-0000-0000-0000073B0000}"/>
    <cellStyle name="Ergebnis 2 15 3 9 4" xfId="25249" xr:uid="{00000000-0005-0000-0000-0000083B0000}"/>
    <cellStyle name="Ergebnis 2 15 4" xfId="1141" xr:uid="{00000000-0005-0000-0000-0000093B0000}"/>
    <cellStyle name="Ergebnis 2 15 4 2" xfId="8148" xr:uid="{00000000-0005-0000-0000-00000A3B0000}"/>
    <cellStyle name="Ergebnis 2 15 4 3" xfId="14678" xr:uid="{00000000-0005-0000-0000-00000B3B0000}"/>
    <cellStyle name="Ergebnis 2 15 4 4" xfId="21163" xr:uid="{00000000-0005-0000-0000-00000C3B0000}"/>
    <cellStyle name="Ergebnis 2 15 5" xfId="1053" xr:uid="{00000000-0005-0000-0000-00000D3B0000}"/>
    <cellStyle name="Ergebnis 2 15 5 2" xfId="8060" xr:uid="{00000000-0005-0000-0000-00000E3B0000}"/>
    <cellStyle name="Ergebnis 2 15 5 3" xfId="14590" xr:uid="{00000000-0005-0000-0000-00000F3B0000}"/>
    <cellStyle name="Ergebnis 2 15 5 4" xfId="21075" xr:uid="{00000000-0005-0000-0000-0000103B0000}"/>
    <cellStyle name="Ergebnis 2 15 6" xfId="988" xr:uid="{00000000-0005-0000-0000-0000113B0000}"/>
    <cellStyle name="Ergebnis 2 15 6 2" xfId="7998" xr:uid="{00000000-0005-0000-0000-0000123B0000}"/>
    <cellStyle name="Ergebnis 2 15 6 3" xfId="14528" xr:uid="{00000000-0005-0000-0000-0000133B0000}"/>
    <cellStyle name="Ergebnis 2 15 6 4" xfId="21013" xr:uid="{00000000-0005-0000-0000-0000143B0000}"/>
    <cellStyle name="Ergebnis 2 15 7" xfId="1095" xr:uid="{00000000-0005-0000-0000-0000153B0000}"/>
    <cellStyle name="Ergebnis 2 15 7 2" xfId="8102" xr:uid="{00000000-0005-0000-0000-0000163B0000}"/>
    <cellStyle name="Ergebnis 2 15 7 3" xfId="14632" xr:uid="{00000000-0005-0000-0000-0000173B0000}"/>
    <cellStyle name="Ergebnis 2 15 7 4" xfId="21117" xr:uid="{00000000-0005-0000-0000-0000183B0000}"/>
    <cellStyle name="Ergebnis 2 15 8" xfId="1249" xr:uid="{00000000-0005-0000-0000-0000193B0000}"/>
    <cellStyle name="Ergebnis 2 15 8 2" xfId="8254" xr:uid="{00000000-0005-0000-0000-00001A3B0000}"/>
    <cellStyle name="Ergebnis 2 15 8 3" xfId="14784" xr:uid="{00000000-0005-0000-0000-00001B3B0000}"/>
    <cellStyle name="Ergebnis 2 15 8 4" xfId="21269" xr:uid="{00000000-0005-0000-0000-00001C3B0000}"/>
    <cellStyle name="Ergebnis 2 15 9" xfId="1038" xr:uid="{00000000-0005-0000-0000-00001D3B0000}"/>
    <cellStyle name="Ergebnis 2 15 9 2" xfId="8047" xr:uid="{00000000-0005-0000-0000-00001E3B0000}"/>
    <cellStyle name="Ergebnis 2 15 9 3" xfId="14577" xr:uid="{00000000-0005-0000-0000-00001F3B0000}"/>
    <cellStyle name="Ergebnis 2 15 9 4" xfId="21062" xr:uid="{00000000-0005-0000-0000-0000203B0000}"/>
    <cellStyle name="Ergebnis 2 16" xfId="196" xr:uid="{00000000-0005-0000-0000-0000213B0000}"/>
    <cellStyle name="Ergebnis 2 16 10" xfId="4730" xr:uid="{00000000-0005-0000-0000-0000223B0000}"/>
    <cellStyle name="Ergebnis 2 16 10 2" xfId="11697" xr:uid="{00000000-0005-0000-0000-0000233B0000}"/>
    <cellStyle name="Ergebnis 2 16 10 3" xfId="18227" xr:uid="{00000000-0005-0000-0000-0000243B0000}"/>
    <cellStyle name="Ergebnis 2 16 10 4" xfId="24712" xr:uid="{00000000-0005-0000-0000-0000253B0000}"/>
    <cellStyle name="Ergebnis 2 16 11" xfId="4885" xr:uid="{00000000-0005-0000-0000-0000263B0000}"/>
    <cellStyle name="Ergebnis 2 16 11 2" xfId="11819" xr:uid="{00000000-0005-0000-0000-0000273B0000}"/>
    <cellStyle name="Ergebnis 2 16 11 3" xfId="18349" xr:uid="{00000000-0005-0000-0000-0000283B0000}"/>
    <cellStyle name="Ergebnis 2 16 11 4" xfId="24834" xr:uid="{00000000-0005-0000-0000-0000293B0000}"/>
    <cellStyle name="Ergebnis 2 16 12" xfId="6663" xr:uid="{00000000-0005-0000-0000-00002A3B0000}"/>
    <cellStyle name="Ergebnis 2 16 12 2" xfId="5784" xr:uid="{00000000-0005-0000-0000-00002B3B0000}"/>
    <cellStyle name="Ergebnis 2 16 12 3" xfId="20185" xr:uid="{00000000-0005-0000-0000-00002C3B0000}"/>
    <cellStyle name="Ergebnis 2 16 13" xfId="7057" xr:uid="{00000000-0005-0000-0000-00002D3B0000}"/>
    <cellStyle name="Ergebnis 2 16 14" xfId="7208" xr:uid="{00000000-0005-0000-0000-00002E3B0000}"/>
    <cellStyle name="Ergebnis 2 16 2" xfId="430" xr:uid="{00000000-0005-0000-0000-00002F3B0000}"/>
    <cellStyle name="Ergebnis 2 16 2 10" xfId="5861" xr:uid="{00000000-0005-0000-0000-0000303B0000}"/>
    <cellStyle name="Ergebnis 2 16 2 10 2" xfId="12757" xr:uid="{00000000-0005-0000-0000-0000313B0000}"/>
    <cellStyle name="Ergebnis 2 16 2 10 3" xfId="19287" xr:uid="{00000000-0005-0000-0000-0000323B0000}"/>
    <cellStyle name="Ergebnis 2 16 2 10 4" xfId="25772" xr:uid="{00000000-0005-0000-0000-0000333B0000}"/>
    <cellStyle name="Ergebnis 2 16 2 11" xfId="6470" xr:uid="{00000000-0005-0000-0000-0000343B0000}"/>
    <cellStyle name="Ergebnis 2 16 2 11 2" xfId="13318" xr:uid="{00000000-0005-0000-0000-0000353B0000}"/>
    <cellStyle name="Ergebnis 2 16 2 11 3" xfId="19848" xr:uid="{00000000-0005-0000-0000-0000363B0000}"/>
    <cellStyle name="Ergebnis 2 16 2 11 4" xfId="26333" xr:uid="{00000000-0005-0000-0000-0000373B0000}"/>
    <cellStyle name="Ergebnis 2 16 2 12" xfId="7442" xr:uid="{00000000-0005-0000-0000-0000383B0000}"/>
    <cellStyle name="Ergebnis 2 16 2 12 2" xfId="13972" xr:uid="{00000000-0005-0000-0000-0000393B0000}"/>
    <cellStyle name="Ergebnis 2 16 2 12 3" xfId="20457" xr:uid="{00000000-0005-0000-0000-00003A3B0000}"/>
    <cellStyle name="Ergebnis 2 16 2 13" xfId="6997" xr:uid="{00000000-0005-0000-0000-00003B3B0000}"/>
    <cellStyle name="Ergebnis 2 16 2 14" xfId="7089" xr:uid="{00000000-0005-0000-0000-00003C3B0000}"/>
    <cellStyle name="Ergebnis 2 16 2 15" xfId="20104" xr:uid="{00000000-0005-0000-0000-00003D3B0000}"/>
    <cellStyle name="Ergebnis 2 16 2 2" xfId="866" xr:uid="{00000000-0005-0000-0000-00003E3B0000}"/>
    <cellStyle name="Ergebnis 2 16 2 2 10" xfId="7878" xr:uid="{00000000-0005-0000-0000-00003F3B0000}"/>
    <cellStyle name="Ergebnis 2 16 2 2 10 2" xfId="14408" xr:uid="{00000000-0005-0000-0000-0000403B0000}"/>
    <cellStyle name="Ergebnis 2 16 2 2 10 3" xfId="20893" xr:uid="{00000000-0005-0000-0000-0000413B0000}"/>
    <cellStyle name="Ergebnis 2 16 2 2 11" xfId="13736" xr:uid="{00000000-0005-0000-0000-0000423B0000}"/>
    <cellStyle name="Ergebnis 2 16 2 2 12" xfId="20290" xr:uid="{00000000-0005-0000-0000-0000433B0000}"/>
    <cellStyle name="Ergebnis 2 16 2 2 2" xfId="1744" xr:uid="{00000000-0005-0000-0000-0000443B0000}"/>
    <cellStyle name="Ergebnis 2 16 2 2 2 2" xfId="8749" xr:uid="{00000000-0005-0000-0000-0000453B0000}"/>
    <cellStyle name="Ergebnis 2 16 2 2 2 3" xfId="15279" xr:uid="{00000000-0005-0000-0000-0000463B0000}"/>
    <cellStyle name="Ergebnis 2 16 2 2 2 4" xfId="21764" xr:uid="{00000000-0005-0000-0000-0000473B0000}"/>
    <cellStyle name="Ergebnis 2 16 2 2 3" xfId="2434" xr:uid="{00000000-0005-0000-0000-0000483B0000}"/>
    <cellStyle name="Ergebnis 2 16 2 2 3 2" xfId="9439" xr:uid="{00000000-0005-0000-0000-0000493B0000}"/>
    <cellStyle name="Ergebnis 2 16 2 2 3 3" xfId="15969" xr:uid="{00000000-0005-0000-0000-00004A3B0000}"/>
    <cellStyle name="Ergebnis 2 16 2 2 3 4" xfId="22454" xr:uid="{00000000-0005-0000-0000-00004B3B0000}"/>
    <cellStyle name="Ergebnis 2 16 2 2 4" xfId="3124" xr:uid="{00000000-0005-0000-0000-00004C3B0000}"/>
    <cellStyle name="Ergebnis 2 16 2 2 4 2" xfId="10126" xr:uid="{00000000-0005-0000-0000-00004D3B0000}"/>
    <cellStyle name="Ergebnis 2 16 2 2 4 3" xfId="16656" xr:uid="{00000000-0005-0000-0000-00004E3B0000}"/>
    <cellStyle name="Ergebnis 2 16 2 2 4 4" xfId="23141" xr:uid="{00000000-0005-0000-0000-00004F3B0000}"/>
    <cellStyle name="Ergebnis 2 16 2 2 5" xfId="3814" xr:uid="{00000000-0005-0000-0000-0000503B0000}"/>
    <cellStyle name="Ergebnis 2 16 2 2 5 2" xfId="10813" xr:uid="{00000000-0005-0000-0000-0000513B0000}"/>
    <cellStyle name="Ergebnis 2 16 2 2 5 3" xfId="17343" xr:uid="{00000000-0005-0000-0000-0000523B0000}"/>
    <cellStyle name="Ergebnis 2 16 2 2 5 4" xfId="23828" xr:uid="{00000000-0005-0000-0000-0000533B0000}"/>
    <cellStyle name="Ergebnis 2 16 2 2 6" xfId="4504" xr:uid="{00000000-0005-0000-0000-0000543B0000}"/>
    <cellStyle name="Ergebnis 2 16 2 2 6 2" xfId="11498" xr:uid="{00000000-0005-0000-0000-0000553B0000}"/>
    <cellStyle name="Ergebnis 2 16 2 2 6 3" xfId="18028" xr:uid="{00000000-0005-0000-0000-0000563B0000}"/>
    <cellStyle name="Ergebnis 2 16 2 2 6 4" xfId="24513" xr:uid="{00000000-0005-0000-0000-0000573B0000}"/>
    <cellStyle name="Ergebnis 2 16 2 2 7" xfId="5157" xr:uid="{00000000-0005-0000-0000-0000583B0000}"/>
    <cellStyle name="Ergebnis 2 16 2 2 7 2" xfId="12081" xr:uid="{00000000-0005-0000-0000-0000593B0000}"/>
    <cellStyle name="Ergebnis 2 16 2 2 7 3" xfId="18611" xr:uid="{00000000-0005-0000-0000-00005A3B0000}"/>
    <cellStyle name="Ergebnis 2 16 2 2 7 4" xfId="25096" xr:uid="{00000000-0005-0000-0000-00005B3B0000}"/>
    <cellStyle name="Ergebnis 2 16 2 2 8" xfId="5615" xr:uid="{00000000-0005-0000-0000-00005C3B0000}"/>
    <cellStyle name="Ergebnis 2 16 2 2 8 2" xfId="12539" xr:uid="{00000000-0005-0000-0000-00005D3B0000}"/>
    <cellStyle name="Ergebnis 2 16 2 2 8 3" xfId="19069" xr:uid="{00000000-0005-0000-0000-00005E3B0000}"/>
    <cellStyle name="Ergebnis 2 16 2 2 8 4" xfId="25554" xr:uid="{00000000-0005-0000-0000-00005F3B0000}"/>
    <cellStyle name="Ergebnis 2 16 2 2 9" xfId="6297" xr:uid="{00000000-0005-0000-0000-0000603B0000}"/>
    <cellStyle name="Ergebnis 2 16 2 2 9 2" xfId="13193" xr:uid="{00000000-0005-0000-0000-0000613B0000}"/>
    <cellStyle name="Ergebnis 2 16 2 2 9 3" xfId="19723" xr:uid="{00000000-0005-0000-0000-0000623B0000}"/>
    <cellStyle name="Ergebnis 2 16 2 2 9 4" xfId="26208" xr:uid="{00000000-0005-0000-0000-0000633B0000}"/>
    <cellStyle name="Ergebnis 2 16 2 3" xfId="665" xr:uid="{00000000-0005-0000-0000-0000643B0000}"/>
    <cellStyle name="Ergebnis 2 16 2 3 10" xfId="7677" xr:uid="{00000000-0005-0000-0000-0000653B0000}"/>
    <cellStyle name="Ergebnis 2 16 2 3 10 2" xfId="14207" xr:uid="{00000000-0005-0000-0000-0000663B0000}"/>
    <cellStyle name="Ergebnis 2 16 2 3 10 3" xfId="20692" xr:uid="{00000000-0005-0000-0000-0000673B0000}"/>
    <cellStyle name="Ergebnis 2 16 2 3 11" xfId="4788" xr:uid="{00000000-0005-0000-0000-0000683B0000}"/>
    <cellStyle name="Ergebnis 2 16 2 3 12" xfId="20216" xr:uid="{00000000-0005-0000-0000-0000693B0000}"/>
    <cellStyle name="Ergebnis 2 16 2 3 2" xfId="1543" xr:uid="{00000000-0005-0000-0000-00006A3B0000}"/>
    <cellStyle name="Ergebnis 2 16 2 3 2 2" xfId="8548" xr:uid="{00000000-0005-0000-0000-00006B3B0000}"/>
    <cellStyle name="Ergebnis 2 16 2 3 2 3" xfId="15078" xr:uid="{00000000-0005-0000-0000-00006C3B0000}"/>
    <cellStyle name="Ergebnis 2 16 2 3 2 4" xfId="21563" xr:uid="{00000000-0005-0000-0000-00006D3B0000}"/>
    <cellStyle name="Ergebnis 2 16 2 3 3" xfId="2233" xr:uid="{00000000-0005-0000-0000-00006E3B0000}"/>
    <cellStyle name="Ergebnis 2 16 2 3 3 2" xfId="9238" xr:uid="{00000000-0005-0000-0000-00006F3B0000}"/>
    <cellStyle name="Ergebnis 2 16 2 3 3 3" xfId="15768" xr:uid="{00000000-0005-0000-0000-0000703B0000}"/>
    <cellStyle name="Ergebnis 2 16 2 3 3 4" xfId="22253" xr:uid="{00000000-0005-0000-0000-0000713B0000}"/>
    <cellStyle name="Ergebnis 2 16 2 3 4" xfId="2923" xr:uid="{00000000-0005-0000-0000-0000723B0000}"/>
    <cellStyle name="Ergebnis 2 16 2 3 4 2" xfId="9925" xr:uid="{00000000-0005-0000-0000-0000733B0000}"/>
    <cellStyle name="Ergebnis 2 16 2 3 4 3" xfId="16455" xr:uid="{00000000-0005-0000-0000-0000743B0000}"/>
    <cellStyle name="Ergebnis 2 16 2 3 4 4" xfId="22940" xr:uid="{00000000-0005-0000-0000-0000753B0000}"/>
    <cellStyle name="Ergebnis 2 16 2 3 5" xfId="3613" xr:uid="{00000000-0005-0000-0000-0000763B0000}"/>
    <cellStyle name="Ergebnis 2 16 2 3 5 2" xfId="10612" xr:uid="{00000000-0005-0000-0000-0000773B0000}"/>
    <cellStyle name="Ergebnis 2 16 2 3 5 3" xfId="17142" xr:uid="{00000000-0005-0000-0000-0000783B0000}"/>
    <cellStyle name="Ergebnis 2 16 2 3 5 4" xfId="23627" xr:uid="{00000000-0005-0000-0000-0000793B0000}"/>
    <cellStyle name="Ergebnis 2 16 2 3 6" xfId="4303" xr:uid="{00000000-0005-0000-0000-00007A3B0000}"/>
    <cellStyle name="Ergebnis 2 16 2 3 6 2" xfId="11297" xr:uid="{00000000-0005-0000-0000-00007B3B0000}"/>
    <cellStyle name="Ergebnis 2 16 2 3 6 3" xfId="17827" xr:uid="{00000000-0005-0000-0000-00007C3B0000}"/>
    <cellStyle name="Ergebnis 2 16 2 3 6 4" xfId="24312" xr:uid="{00000000-0005-0000-0000-00007D3B0000}"/>
    <cellStyle name="Ergebnis 2 16 2 3 7" xfId="4956" xr:uid="{00000000-0005-0000-0000-00007E3B0000}"/>
    <cellStyle name="Ergebnis 2 16 2 3 7 2" xfId="11880" xr:uid="{00000000-0005-0000-0000-00007F3B0000}"/>
    <cellStyle name="Ergebnis 2 16 2 3 7 3" xfId="18410" xr:uid="{00000000-0005-0000-0000-0000803B0000}"/>
    <cellStyle name="Ergebnis 2 16 2 3 7 4" xfId="24895" xr:uid="{00000000-0005-0000-0000-0000813B0000}"/>
    <cellStyle name="Ergebnis 2 16 2 3 8" xfId="5414" xr:uid="{00000000-0005-0000-0000-0000823B0000}"/>
    <cellStyle name="Ergebnis 2 16 2 3 8 2" xfId="12338" xr:uid="{00000000-0005-0000-0000-0000833B0000}"/>
    <cellStyle name="Ergebnis 2 16 2 3 8 3" xfId="18868" xr:uid="{00000000-0005-0000-0000-0000843B0000}"/>
    <cellStyle name="Ergebnis 2 16 2 3 8 4" xfId="25353" xr:uid="{00000000-0005-0000-0000-0000853B0000}"/>
    <cellStyle name="Ergebnis 2 16 2 3 9" xfId="6096" xr:uid="{00000000-0005-0000-0000-0000863B0000}"/>
    <cellStyle name="Ergebnis 2 16 2 3 9 2" xfId="12992" xr:uid="{00000000-0005-0000-0000-0000873B0000}"/>
    <cellStyle name="Ergebnis 2 16 2 3 9 3" xfId="19522" xr:uid="{00000000-0005-0000-0000-0000883B0000}"/>
    <cellStyle name="Ergebnis 2 16 2 3 9 4" xfId="26007" xr:uid="{00000000-0005-0000-0000-0000893B0000}"/>
    <cellStyle name="Ergebnis 2 16 2 4" xfId="1308" xr:uid="{00000000-0005-0000-0000-00008A3B0000}"/>
    <cellStyle name="Ergebnis 2 16 2 4 2" xfId="8313" xr:uid="{00000000-0005-0000-0000-00008B3B0000}"/>
    <cellStyle name="Ergebnis 2 16 2 4 3" xfId="14843" xr:uid="{00000000-0005-0000-0000-00008C3B0000}"/>
    <cellStyle name="Ergebnis 2 16 2 4 4" xfId="21328" xr:uid="{00000000-0005-0000-0000-00008D3B0000}"/>
    <cellStyle name="Ergebnis 2 16 2 5" xfId="1998" xr:uid="{00000000-0005-0000-0000-00008E3B0000}"/>
    <cellStyle name="Ergebnis 2 16 2 5 2" xfId="9003" xr:uid="{00000000-0005-0000-0000-00008F3B0000}"/>
    <cellStyle name="Ergebnis 2 16 2 5 3" xfId="15533" xr:uid="{00000000-0005-0000-0000-0000903B0000}"/>
    <cellStyle name="Ergebnis 2 16 2 5 4" xfId="22018" xr:uid="{00000000-0005-0000-0000-0000913B0000}"/>
    <cellStyle name="Ergebnis 2 16 2 6" xfId="2688" xr:uid="{00000000-0005-0000-0000-0000923B0000}"/>
    <cellStyle name="Ergebnis 2 16 2 6 2" xfId="9690" xr:uid="{00000000-0005-0000-0000-0000933B0000}"/>
    <cellStyle name="Ergebnis 2 16 2 6 3" xfId="16220" xr:uid="{00000000-0005-0000-0000-0000943B0000}"/>
    <cellStyle name="Ergebnis 2 16 2 6 4" xfId="22705" xr:uid="{00000000-0005-0000-0000-0000953B0000}"/>
    <cellStyle name="Ergebnis 2 16 2 7" xfId="3378" xr:uid="{00000000-0005-0000-0000-0000963B0000}"/>
    <cellStyle name="Ergebnis 2 16 2 7 2" xfId="10377" xr:uid="{00000000-0005-0000-0000-0000973B0000}"/>
    <cellStyle name="Ergebnis 2 16 2 7 3" xfId="16907" xr:uid="{00000000-0005-0000-0000-0000983B0000}"/>
    <cellStyle name="Ergebnis 2 16 2 7 4" xfId="23392" xr:uid="{00000000-0005-0000-0000-0000993B0000}"/>
    <cellStyle name="Ergebnis 2 16 2 8" xfId="4068" xr:uid="{00000000-0005-0000-0000-00009A3B0000}"/>
    <cellStyle name="Ergebnis 2 16 2 8 2" xfId="11062" xr:uid="{00000000-0005-0000-0000-00009B3B0000}"/>
    <cellStyle name="Ergebnis 2 16 2 8 3" xfId="17592" xr:uid="{00000000-0005-0000-0000-00009C3B0000}"/>
    <cellStyle name="Ergebnis 2 16 2 8 4" xfId="24077" xr:uid="{00000000-0005-0000-0000-00009D3B0000}"/>
    <cellStyle name="Ergebnis 2 16 2 9" xfId="3287" xr:uid="{00000000-0005-0000-0000-00009E3B0000}"/>
    <cellStyle name="Ergebnis 2 16 2 9 2" xfId="10288" xr:uid="{00000000-0005-0000-0000-00009F3B0000}"/>
    <cellStyle name="Ergebnis 2 16 2 9 3" xfId="16818" xr:uid="{00000000-0005-0000-0000-0000A03B0000}"/>
    <cellStyle name="Ergebnis 2 16 2 9 4" xfId="23303" xr:uid="{00000000-0005-0000-0000-0000A13B0000}"/>
    <cellStyle name="Ergebnis 2 16 3" xfId="562" xr:uid="{00000000-0005-0000-0000-0000A23B0000}"/>
    <cellStyle name="Ergebnis 2 16 3 10" xfId="5993" xr:uid="{00000000-0005-0000-0000-0000A33B0000}"/>
    <cellStyle name="Ergebnis 2 16 3 10 2" xfId="12889" xr:uid="{00000000-0005-0000-0000-0000A43B0000}"/>
    <cellStyle name="Ergebnis 2 16 3 10 3" xfId="19419" xr:uid="{00000000-0005-0000-0000-0000A53B0000}"/>
    <cellStyle name="Ergebnis 2 16 3 10 4" xfId="25904" xr:uid="{00000000-0005-0000-0000-0000A63B0000}"/>
    <cellStyle name="Ergebnis 2 16 3 11" xfId="6849" xr:uid="{00000000-0005-0000-0000-0000A73B0000}"/>
    <cellStyle name="Ergebnis 2 16 3 11 2" xfId="13481" xr:uid="{00000000-0005-0000-0000-0000A83B0000}"/>
    <cellStyle name="Ergebnis 2 16 3 11 3" xfId="20011" xr:uid="{00000000-0005-0000-0000-0000A93B0000}"/>
    <cellStyle name="Ergebnis 2 16 3 11 4" xfId="26496" xr:uid="{00000000-0005-0000-0000-0000AA3B0000}"/>
    <cellStyle name="Ergebnis 2 16 3 12" xfId="7574" xr:uid="{00000000-0005-0000-0000-0000AB3B0000}"/>
    <cellStyle name="Ergebnis 2 16 3 12 2" xfId="14104" xr:uid="{00000000-0005-0000-0000-0000AC3B0000}"/>
    <cellStyle name="Ergebnis 2 16 3 12 3" xfId="20589" xr:uid="{00000000-0005-0000-0000-0000AD3B0000}"/>
    <cellStyle name="Ergebnis 2 16 3 13" xfId="6644" xr:uid="{00000000-0005-0000-0000-0000AE3B0000}"/>
    <cellStyle name="Ergebnis 2 16 3 14" xfId="7139" xr:uid="{00000000-0005-0000-0000-0000AF3B0000}"/>
    <cellStyle name="Ergebnis 2 16 3 15" xfId="20162" xr:uid="{00000000-0005-0000-0000-0000B03B0000}"/>
    <cellStyle name="Ergebnis 2 16 3 2" xfId="948" xr:uid="{00000000-0005-0000-0000-0000B13B0000}"/>
    <cellStyle name="Ergebnis 2 16 3 2 10" xfId="7960" xr:uid="{00000000-0005-0000-0000-0000B23B0000}"/>
    <cellStyle name="Ergebnis 2 16 3 2 10 2" xfId="14490" xr:uid="{00000000-0005-0000-0000-0000B33B0000}"/>
    <cellStyle name="Ergebnis 2 16 3 2 10 3" xfId="20975" xr:uid="{00000000-0005-0000-0000-0000B43B0000}"/>
    <cellStyle name="Ergebnis 2 16 3 2 11" xfId="13818" xr:uid="{00000000-0005-0000-0000-0000B53B0000}"/>
    <cellStyle name="Ergebnis 2 16 3 2 12" xfId="20305" xr:uid="{00000000-0005-0000-0000-0000B63B0000}"/>
    <cellStyle name="Ergebnis 2 16 3 2 2" xfId="1826" xr:uid="{00000000-0005-0000-0000-0000B73B0000}"/>
    <cellStyle name="Ergebnis 2 16 3 2 2 2" xfId="8831" xr:uid="{00000000-0005-0000-0000-0000B83B0000}"/>
    <cellStyle name="Ergebnis 2 16 3 2 2 3" xfId="15361" xr:uid="{00000000-0005-0000-0000-0000B93B0000}"/>
    <cellStyle name="Ergebnis 2 16 3 2 2 4" xfId="21846" xr:uid="{00000000-0005-0000-0000-0000BA3B0000}"/>
    <cellStyle name="Ergebnis 2 16 3 2 3" xfId="2516" xr:uid="{00000000-0005-0000-0000-0000BB3B0000}"/>
    <cellStyle name="Ergebnis 2 16 3 2 3 2" xfId="9521" xr:uid="{00000000-0005-0000-0000-0000BC3B0000}"/>
    <cellStyle name="Ergebnis 2 16 3 2 3 3" xfId="16051" xr:uid="{00000000-0005-0000-0000-0000BD3B0000}"/>
    <cellStyle name="Ergebnis 2 16 3 2 3 4" xfId="22536" xr:uid="{00000000-0005-0000-0000-0000BE3B0000}"/>
    <cellStyle name="Ergebnis 2 16 3 2 4" xfId="3206" xr:uid="{00000000-0005-0000-0000-0000BF3B0000}"/>
    <cellStyle name="Ergebnis 2 16 3 2 4 2" xfId="10208" xr:uid="{00000000-0005-0000-0000-0000C03B0000}"/>
    <cellStyle name="Ergebnis 2 16 3 2 4 3" xfId="16738" xr:uid="{00000000-0005-0000-0000-0000C13B0000}"/>
    <cellStyle name="Ergebnis 2 16 3 2 4 4" xfId="23223" xr:uid="{00000000-0005-0000-0000-0000C23B0000}"/>
    <cellStyle name="Ergebnis 2 16 3 2 5" xfId="3896" xr:uid="{00000000-0005-0000-0000-0000C33B0000}"/>
    <cellStyle name="Ergebnis 2 16 3 2 5 2" xfId="10895" xr:uid="{00000000-0005-0000-0000-0000C43B0000}"/>
    <cellStyle name="Ergebnis 2 16 3 2 5 3" xfId="17425" xr:uid="{00000000-0005-0000-0000-0000C53B0000}"/>
    <cellStyle name="Ergebnis 2 16 3 2 5 4" xfId="23910" xr:uid="{00000000-0005-0000-0000-0000C63B0000}"/>
    <cellStyle name="Ergebnis 2 16 3 2 6" xfId="4586" xr:uid="{00000000-0005-0000-0000-0000C73B0000}"/>
    <cellStyle name="Ergebnis 2 16 3 2 6 2" xfId="11580" xr:uid="{00000000-0005-0000-0000-0000C83B0000}"/>
    <cellStyle name="Ergebnis 2 16 3 2 6 3" xfId="18110" xr:uid="{00000000-0005-0000-0000-0000C93B0000}"/>
    <cellStyle name="Ergebnis 2 16 3 2 6 4" xfId="24595" xr:uid="{00000000-0005-0000-0000-0000CA3B0000}"/>
    <cellStyle name="Ergebnis 2 16 3 2 7" xfId="5239" xr:uid="{00000000-0005-0000-0000-0000CB3B0000}"/>
    <cellStyle name="Ergebnis 2 16 3 2 7 2" xfId="12163" xr:uid="{00000000-0005-0000-0000-0000CC3B0000}"/>
    <cellStyle name="Ergebnis 2 16 3 2 7 3" xfId="18693" xr:uid="{00000000-0005-0000-0000-0000CD3B0000}"/>
    <cellStyle name="Ergebnis 2 16 3 2 7 4" xfId="25178" xr:uid="{00000000-0005-0000-0000-0000CE3B0000}"/>
    <cellStyle name="Ergebnis 2 16 3 2 8" xfId="5697" xr:uid="{00000000-0005-0000-0000-0000CF3B0000}"/>
    <cellStyle name="Ergebnis 2 16 3 2 8 2" xfId="12621" xr:uid="{00000000-0005-0000-0000-0000D03B0000}"/>
    <cellStyle name="Ergebnis 2 16 3 2 8 3" xfId="19151" xr:uid="{00000000-0005-0000-0000-0000D13B0000}"/>
    <cellStyle name="Ergebnis 2 16 3 2 8 4" xfId="25636" xr:uid="{00000000-0005-0000-0000-0000D23B0000}"/>
    <cellStyle name="Ergebnis 2 16 3 2 9" xfId="6379" xr:uid="{00000000-0005-0000-0000-0000D33B0000}"/>
    <cellStyle name="Ergebnis 2 16 3 2 9 2" xfId="13275" xr:uid="{00000000-0005-0000-0000-0000D43B0000}"/>
    <cellStyle name="Ergebnis 2 16 3 2 9 3" xfId="19805" xr:uid="{00000000-0005-0000-0000-0000D53B0000}"/>
    <cellStyle name="Ergebnis 2 16 3 2 9 4" xfId="26290" xr:uid="{00000000-0005-0000-0000-0000D63B0000}"/>
    <cellStyle name="Ergebnis 2 16 3 3" xfId="792" xr:uid="{00000000-0005-0000-0000-0000D73B0000}"/>
    <cellStyle name="Ergebnis 2 16 3 3 10" xfId="7804" xr:uid="{00000000-0005-0000-0000-0000D83B0000}"/>
    <cellStyle name="Ergebnis 2 16 3 3 10 2" xfId="14334" xr:uid="{00000000-0005-0000-0000-0000D93B0000}"/>
    <cellStyle name="Ergebnis 2 16 3 3 10 3" xfId="20819" xr:uid="{00000000-0005-0000-0000-0000DA3B0000}"/>
    <cellStyle name="Ergebnis 2 16 3 3 11" xfId="13662" xr:uid="{00000000-0005-0000-0000-0000DB3B0000}"/>
    <cellStyle name="Ergebnis 2 16 3 3 12" xfId="20266" xr:uid="{00000000-0005-0000-0000-0000DC3B0000}"/>
    <cellStyle name="Ergebnis 2 16 3 3 2" xfId="1670" xr:uid="{00000000-0005-0000-0000-0000DD3B0000}"/>
    <cellStyle name="Ergebnis 2 16 3 3 2 2" xfId="8675" xr:uid="{00000000-0005-0000-0000-0000DE3B0000}"/>
    <cellStyle name="Ergebnis 2 16 3 3 2 3" xfId="15205" xr:uid="{00000000-0005-0000-0000-0000DF3B0000}"/>
    <cellStyle name="Ergebnis 2 16 3 3 2 4" xfId="21690" xr:uid="{00000000-0005-0000-0000-0000E03B0000}"/>
    <cellStyle name="Ergebnis 2 16 3 3 3" xfId="2360" xr:uid="{00000000-0005-0000-0000-0000E13B0000}"/>
    <cellStyle name="Ergebnis 2 16 3 3 3 2" xfId="9365" xr:uid="{00000000-0005-0000-0000-0000E23B0000}"/>
    <cellStyle name="Ergebnis 2 16 3 3 3 3" xfId="15895" xr:uid="{00000000-0005-0000-0000-0000E33B0000}"/>
    <cellStyle name="Ergebnis 2 16 3 3 3 4" xfId="22380" xr:uid="{00000000-0005-0000-0000-0000E43B0000}"/>
    <cellStyle name="Ergebnis 2 16 3 3 4" xfId="3050" xr:uid="{00000000-0005-0000-0000-0000E53B0000}"/>
    <cellStyle name="Ergebnis 2 16 3 3 4 2" xfId="10052" xr:uid="{00000000-0005-0000-0000-0000E63B0000}"/>
    <cellStyle name="Ergebnis 2 16 3 3 4 3" xfId="16582" xr:uid="{00000000-0005-0000-0000-0000E73B0000}"/>
    <cellStyle name="Ergebnis 2 16 3 3 4 4" xfId="23067" xr:uid="{00000000-0005-0000-0000-0000E83B0000}"/>
    <cellStyle name="Ergebnis 2 16 3 3 5" xfId="3740" xr:uid="{00000000-0005-0000-0000-0000E93B0000}"/>
    <cellStyle name="Ergebnis 2 16 3 3 5 2" xfId="10739" xr:uid="{00000000-0005-0000-0000-0000EA3B0000}"/>
    <cellStyle name="Ergebnis 2 16 3 3 5 3" xfId="17269" xr:uid="{00000000-0005-0000-0000-0000EB3B0000}"/>
    <cellStyle name="Ergebnis 2 16 3 3 5 4" xfId="23754" xr:uid="{00000000-0005-0000-0000-0000EC3B0000}"/>
    <cellStyle name="Ergebnis 2 16 3 3 6" xfId="4430" xr:uid="{00000000-0005-0000-0000-0000ED3B0000}"/>
    <cellStyle name="Ergebnis 2 16 3 3 6 2" xfId="11424" xr:uid="{00000000-0005-0000-0000-0000EE3B0000}"/>
    <cellStyle name="Ergebnis 2 16 3 3 6 3" xfId="17954" xr:uid="{00000000-0005-0000-0000-0000EF3B0000}"/>
    <cellStyle name="Ergebnis 2 16 3 3 6 4" xfId="24439" xr:uid="{00000000-0005-0000-0000-0000F03B0000}"/>
    <cellStyle name="Ergebnis 2 16 3 3 7" xfId="5083" xr:uid="{00000000-0005-0000-0000-0000F13B0000}"/>
    <cellStyle name="Ergebnis 2 16 3 3 7 2" xfId="12007" xr:uid="{00000000-0005-0000-0000-0000F23B0000}"/>
    <cellStyle name="Ergebnis 2 16 3 3 7 3" xfId="18537" xr:uid="{00000000-0005-0000-0000-0000F33B0000}"/>
    <cellStyle name="Ergebnis 2 16 3 3 7 4" xfId="25022" xr:uid="{00000000-0005-0000-0000-0000F43B0000}"/>
    <cellStyle name="Ergebnis 2 16 3 3 8" xfId="5541" xr:uid="{00000000-0005-0000-0000-0000F53B0000}"/>
    <cellStyle name="Ergebnis 2 16 3 3 8 2" xfId="12465" xr:uid="{00000000-0005-0000-0000-0000F63B0000}"/>
    <cellStyle name="Ergebnis 2 16 3 3 8 3" xfId="18995" xr:uid="{00000000-0005-0000-0000-0000F73B0000}"/>
    <cellStyle name="Ergebnis 2 16 3 3 8 4" xfId="25480" xr:uid="{00000000-0005-0000-0000-0000F83B0000}"/>
    <cellStyle name="Ergebnis 2 16 3 3 9" xfId="6223" xr:uid="{00000000-0005-0000-0000-0000F93B0000}"/>
    <cellStyle name="Ergebnis 2 16 3 3 9 2" xfId="13119" xr:uid="{00000000-0005-0000-0000-0000FA3B0000}"/>
    <cellStyle name="Ergebnis 2 16 3 3 9 3" xfId="19649" xr:uid="{00000000-0005-0000-0000-0000FB3B0000}"/>
    <cellStyle name="Ergebnis 2 16 3 3 9 4" xfId="26134" xr:uid="{00000000-0005-0000-0000-0000FC3B0000}"/>
    <cellStyle name="Ergebnis 2 16 3 4" xfId="1440" xr:uid="{00000000-0005-0000-0000-0000FD3B0000}"/>
    <cellStyle name="Ergebnis 2 16 3 4 2" xfId="8445" xr:uid="{00000000-0005-0000-0000-0000FE3B0000}"/>
    <cellStyle name="Ergebnis 2 16 3 4 3" xfId="14975" xr:uid="{00000000-0005-0000-0000-0000FF3B0000}"/>
    <cellStyle name="Ergebnis 2 16 3 4 4" xfId="21460" xr:uid="{00000000-0005-0000-0000-0000003C0000}"/>
    <cellStyle name="Ergebnis 2 16 3 5" xfId="2130" xr:uid="{00000000-0005-0000-0000-0000013C0000}"/>
    <cellStyle name="Ergebnis 2 16 3 5 2" xfId="9135" xr:uid="{00000000-0005-0000-0000-0000023C0000}"/>
    <cellStyle name="Ergebnis 2 16 3 5 3" xfId="15665" xr:uid="{00000000-0005-0000-0000-0000033C0000}"/>
    <cellStyle name="Ergebnis 2 16 3 5 4" xfId="22150" xr:uid="{00000000-0005-0000-0000-0000043C0000}"/>
    <cellStyle name="Ergebnis 2 16 3 6" xfId="2820" xr:uid="{00000000-0005-0000-0000-0000053C0000}"/>
    <cellStyle name="Ergebnis 2 16 3 6 2" xfId="9822" xr:uid="{00000000-0005-0000-0000-0000063C0000}"/>
    <cellStyle name="Ergebnis 2 16 3 6 3" xfId="16352" xr:uid="{00000000-0005-0000-0000-0000073C0000}"/>
    <cellStyle name="Ergebnis 2 16 3 6 4" xfId="22837" xr:uid="{00000000-0005-0000-0000-0000083C0000}"/>
    <cellStyle name="Ergebnis 2 16 3 7" xfId="3510" xr:uid="{00000000-0005-0000-0000-0000093C0000}"/>
    <cellStyle name="Ergebnis 2 16 3 7 2" xfId="10509" xr:uid="{00000000-0005-0000-0000-00000A3C0000}"/>
    <cellStyle name="Ergebnis 2 16 3 7 3" xfId="17039" xr:uid="{00000000-0005-0000-0000-00000B3C0000}"/>
    <cellStyle name="Ergebnis 2 16 3 7 4" xfId="23524" xr:uid="{00000000-0005-0000-0000-00000C3C0000}"/>
    <cellStyle name="Ergebnis 2 16 3 8" xfId="4200" xr:uid="{00000000-0005-0000-0000-00000D3C0000}"/>
    <cellStyle name="Ergebnis 2 16 3 8 2" xfId="11194" xr:uid="{00000000-0005-0000-0000-00000E3C0000}"/>
    <cellStyle name="Ergebnis 2 16 3 8 3" xfId="17724" xr:uid="{00000000-0005-0000-0000-00000F3C0000}"/>
    <cellStyle name="Ergebnis 2 16 3 8 4" xfId="24209" xr:uid="{00000000-0005-0000-0000-0000103C0000}"/>
    <cellStyle name="Ergebnis 2 16 3 9" xfId="5311" xr:uid="{00000000-0005-0000-0000-0000113C0000}"/>
    <cellStyle name="Ergebnis 2 16 3 9 2" xfId="12235" xr:uid="{00000000-0005-0000-0000-0000123C0000}"/>
    <cellStyle name="Ergebnis 2 16 3 9 3" xfId="18765" xr:uid="{00000000-0005-0000-0000-0000133C0000}"/>
    <cellStyle name="Ergebnis 2 16 3 9 4" xfId="25250" xr:uid="{00000000-0005-0000-0000-0000143C0000}"/>
    <cellStyle name="Ergebnis 2 16 4" xfId="1068" xr:uid="{00000000-0005-0000-0000-0000153C0000}"/>
    <cellStyle name="Ergebnis 2 16 4 2" xfId="8075" xr:uid="{00000000-0005-0000-0000-0000163C0000}"/>
    <cellStyle name="Ergebnis 2 16 4 3" xfId="14605" xr:uid="{00000000-0005-0000-0000-0000173C0000}"/>
    <cellStyle name="Ergebnis 2 16 4 4" xfId="21090" xr:uid="{00000000-0005-0000-0000-0000183C0000}"/>
    <cellStyle name="Ergebnis 2 16 5" xfId="1039" xr:uid="{00000000-0005-0000-0000-0000193C0000}"/>
    <cellStyle name="Ergebnis 2 16 5 2" xfId="8048" xr:uid="{00000000-0005-0000-0000-00001A3C0000}"/>
    <cellStyle name="Ergebnis 2 16 5 3" xfId="14578" xr:uid="{00000000-0005-0000-0000-00001B3C0000}"/>
    <cellStyle name="Ergebnis 2 16 5 4" xfId="21063" xr:uid="{00000000-0005-0000-0000-00001C3C0000}"/>
    <cellStyle name="Ergebnis 2 16 6" xfId="1040" xr:uid="{00000000-0005-0000-0000-00001D3C0000}"/>
    <cellStyle name="Ergebnis 2 16 6 2" xfId="8049" xr:uid="{00000000-0005-0000-0000-00001E3C0000}"/>
    <cellStyle name="Ergebnis 2 16 6 3" xfId="14579" xr:uid="{00000000-0005-0000-0000-00001F3C0000}"/>
    <cellStyle name="Ergebnis 2 16 6 4" xfId="21064" xr:uid="{00000000-0005-0000-0000-0000203C0000}"/>
    <cellStyle name="Ergebnis 2 16 7" xfId="1093" xr:uid="{00000000-0005-0000-0000-0000213C0000}"/>
    <cellStyle name="Ergebnis 2 16 7 2" xfId="8100" xr:uid="{00000000-0005-0000-0000-0000223C0000}"/>
    <cellStyle name="Ergebnis 2 16 7 3" xfId="14630" xr:uid="{00000000-0005-0000-0000-0000233C0000}"/>
    <cellStyle name="Ergebnis 2 16 7 4" xfId="21115" xr:uid="{00000000-0005-0000-0000-0000243C0000}"/>
    <cellStyle name="Ergebnis 2 16 8" xfId="1894" xr:uid="{00000000-0005-0000-0000-0000253C0000}"/>
    <cellStyle name="Ergebnis 2 16 8 2" xfId="8899" xr:uid="{00000000-0005-0000-0000-0000263C0000}"/>
    <cellStyle name="Ergebnis 2 16 8 3" xfId="15429" xr:uid="{00000000-0005-0000-0000-0000273C0000}"/>
    <cellStyle name="Ergebnis 2 16 8 4" xfId="21914" xr:uid="{00000000-0005-0000-0000-0000283C0000}"/>
    <cellStyle name="Ergebnis 2 16 9" xfId="2596" xr:uid="{00000000-0005-0000-0000-0000293C0000}"/>
    <cellStyle name="Ergebnis 2 16 9 2" xfId="9600" xr:uid="{00000000-0005-0000-0000-00002A3C0000}"/>
    <cellStyle name="Ergebnis 2 16 9 3" xfId="16130" xr:uid="{00000000-0005-0000-0000-00002B3C0000}"/>
    <cellStyle name="Ergebnis 2 16 9 4" xfId="22615" xr:uid="{00000000-0005-0000-0000-00002C3C0000}"/>
    <cellStyle name="Ergebnis 2 17" xfId="357" xr:uid="{00000000-0005-0000-0000-00002D3C0000}"/>
    <cellStyle name="Ergebnis 2 17 10" xfId="4793" xr:uid="{00000000-0005-0000-0000-00002E3C0000}"/>
    <cellStyle name="Ergebnis 2 17 10 2" xfId="11752" xr:uid="{00000000-0005-0000-0000-00002F3C0000}"/>
    <cellStyle name="Ergebnis 2 17 10 3" xfId="18282" xr:uid="{00000000-0005-0000-0000-0000303C0000}"/>
    <cellStyle name="Ergebnis 2 17 10 4" xfId="24767" xr:uid="{00000000-0005-0000-0000-0000313C0000}"/>
    <cellStyle name="Ergebnis 2 17 11" xfId="5791" xr:uid="{00000000-0005-0000-0000-0000323C0000}"/>
    <cellStyle name="Ergebnis 2 17 11 2" xfId="12695" xr:uid="{00000000-0005-0000-0000-0000333C0000}"/>
    <cellStyle name="Ergebnis 2 17 11 3" xfId="19225" xr:uid="{00000000-0005-0000-0000-0000343C0000}"/>
    <cellStyle name="Ergebnis 2 17 11 4" xfId="25710" xr:uid="{00000000-0005-0000-0000-0000353C0000}"/>
    <cellStyle name="Ergebnis 2 17 12" xfId="7385" xr:uid="{00000000-0005-0000-0000-0000363C0000}"/>
    <cellStyle name="Ergebnis 2 17 12 2" xfId="13915" xr:uid="{00000000-0005-0000-0000-0000373C0000}"/>
    <cellStyle name="Ergebnis 2 17 12 3" xfId="20402" xr:uid="{00000000-0005-0000-0000-0000383C0000}"/>
    <cellStyle name="Ergebnis 2 17 13" xfId="7050" xr:uid="{00000000-0005-0000-0000-0000393C0000}"/>
    <cellStyle name="Ergebnis 2 17 14" xfId="20090" xr:uid="{00000000-0005-0000-0000-00003A3C0000}"/>
    <cellStyle name="Ergebnis 2 17 2" xfId="429" xr:uid="{00000000-0005-0000-0000-00003B3C0000}"/>
    <cellStyle name="Ergebnis 2 17 2 10" xfId="5860" xr:uid="{00000000-0005-0000-0000-00003C3C0000}"/>
    <cellStyle name="Ergebnis 2 17 2 10 2" xfId="12756" xr:uid="{00000000-0005-0000-0000-00003D3C0000}"/>
    <cellStyle name="Ergebnis 2 17 2 10 3" xfId="19286" xr:uid="{00000000-0005-0000-0000-00003E3C0000}"/>
    <cellStyle name="Ergebnis 2 17 2 10 4" xfId="25771" xr:uid="{00000000-0005-0000-0000-00003F3C0000}"/>
    <cellStyle name="Ergebnis 2 17 2 11" xfId="6856" xr:uid="{00000000-0005-0000-0000-0000403C0000}"/>
    <cellStyle name="Ergebnis 2 17 2 11 2" xfId="13487" xr:uid="{00000000-0005-0000-0000-0000413C0000}"/>
    <cellStyle name="Ergebnis 2 17 2 11 3" xfId="20017" xr:uid="{00000000-0005-0000-0000-0000423C0000}"/>
    <cellStyle name="Ergebnis 2 17 2 11 4" xfId="26502" xr:uid="{00000000-0005-0000-0000-0000433C0000}"/>
    <cellStyle name="Ergebnis 2 17 2 12" xfId="7441" xr:uid="{00000000-0005-0000-0000-0000443C0000}"/>
    <cellStyle name="Ergebnis 2 17 2 12 2" xfId="13971" xr:uid="{00000000-0005-0000-0000-0000453C0000}"/>
    <cellStyle name="Ergebnis 2 17 2 12 3" xfId="20456" xr:uid="{00000000-0005-0000-0000-0000463C0000}"/>
    <cellStyle name="Ergebnis 2 17 2 13" xfId="5774" xr:uid="{00000000-0005-0000-0000-0000473C0000}"/>
    <cellStyle name="Ergebnis 2 17 2 14" xfId="7284" xr:uid="{00000000-0005-0000-0000-0000483C0000}"/>
    <cellStyle name="Ergebnis 2 17 2 15" xfId="20103" xr:uid="{00000000-0005-0000-0000-0000493C0000}"/>
    <cellStyle name="Ergebnis 2 17 2 2" xfId="865" xr:uid="{00000000-0005-0000-0000-00004A3C0000}"/>
    <cellStyle name="Ergebnis 2 17 2 2 10" xfId="7877" xr:uid="{00000000-0005-0000-0000-00004B3C0000}"/>
    <cellStyle name="Ergebnis 2 17 2 2 10 2" xfId="14407" xr:uid="{00000000-0005-0000-0000-00004C3C0000}"/>
    <cellStyle name="Ergebnis 2 17 2 2 10 3" xfId="20892" xr:uid="{00000000-0005-0000-0000-00004D3C0000}"/>
    <cellStyle name="Ergebnis 2 17 2 2 11" xfId="13735" xr:uid="{00000000-0005-0000-0000-00004E3C0000}"/>
    <cellStyle name="Ergebnis 2 17 2 2 12" xfId="20289" xr:uid="{00000000-0005-0000-0000-00004F3C0000}"/>
    <cellStyle name="Ergebnis 2 17 2 2 2" xfId="1743" xr:uid="{00000000-0005-0000-0000-0000503C0000}"/>
    <cellStyle name="Ergebnis 2 17 2 2 2 2" xfId="8748" xr:uid="{00000000-0005-0000-0000-0000513C0000}"/>
    <cellStyle name="Ergebnis 2 17 2 2 2 3" xfId="15278" xr:uid="{00000000-0005-0000-0000-0000523C0000}"/>
    <cellStyle name="Ergebnis 2 17 2 2 2 4" xfId="21763" xr:uid="{00000000-0005-0000-0000-0000533C0000}"/>
    <cellStyle name="Ergebnis 2 17 2 2 3" xfId="2433" xr:uid="{00000000-0005-0000-0000-0000543C0000}"/>
    <cellStyle name="Ergebnis 2 17 2 2 3 2" xfId="9438" xr:uid="{00000000-0005-0000-0000-0000553C0000}"/>
    <cellStyle name="Ergebnis 2 17 2 2 3 3" xfId="15968" xr:uid="{00000000-0005-0000-0000-0000563C0000}"/>
    <cellStyle name="Ergebnis 2 17 2 2 3 4" xfId="22453" xr:uid="{00000000-0005-0000-0000-0000573C0000}"/>
    <cellStyle name="Ergebnis 2 17 2 2 4" xfId="3123" xr:uid="{00000000-0005-0000-0000-0000583C0000}"/>
    <cellStyle name="Ergebnis 2 17 2 2 4 2" xfId="10125" xr:uid="{00000000-0005-0000-0000-0000593C0000}"/>
    <cellStyle name="Ergebnis 2 17 2 2 4 3" xfId="16655" xr:uid="{00000000-0005-0000-0000-00005A3C0000}"/>
    <cellStyle name="Ergebnis 2 17 2 2 4 4" xfId="23140" xr:uid="{00000000-0005-0000-0000-00005B3C0000}"/>
    <cellStyle name="Ergebnis 2 17 2 2 5" xfId="3813" xr:uid="{00000000-0005-0000-0000-00005C3C0000}"/>
    <cellStyle name="Ergebnis 2 17 2 2 5 2" xfId="10812" xr:uid="{00000000-0005-0000-0000-00005D3C0000}"/>
    <cellStyle name="Ergebnis 2 17 2 2 5 3" xfId="17342" xr:uid="{00000000-0005-0000-0000-00005E3C0000}"/>
    <cellStyle name="Ergebnis 2 17 2 2 5 4" xfId="23827" xr:uid="{00000000-0005-0000-0000-00005F3C0000}"/>
    <cellStyle name="Ergebnis 2 17 2 2 6" xfId="4503" xr:uid="{00000000-0005-0000-0000-0000603C0000}"/>
    <cellStyle name="Ergebnis 2 17 2 2 6 2" xfId="11497" xr:uid="{00000000-0005-0000-0000-0000613C0000}"/>
    <cellStyle name="Ergebnis 2 17 2 2 6 3" xfId="18027" xr:uid="{00000000-0005-0000-0000-0000623C0000}"/>
    <cellStyle name="Ergebnis 2 17 2 2 6 4" xfId="24512" xr:uid="{00000000-0005-0000-0000-0000633C0000}"/>
    <cellStyle name="Ergebnis 2 17 2 2 7" xfId="5156" xr:uid="{00000000-0005-0000-0000-0000643C0000}"/>
    <cellStyle name="Ergebnis 2 17 2 2 7 2" xfId="12080" xr:uid="{00000000-0005-0000-0000-0000653C0000}"/>
    <cellStyle name="Ergebnis 2 17 2 2 7 3" xfId="18610" xr:uid="{00000000-0005-0000-0000-0000663C0000}"/>
    <cellStyle name="Ergebnis 2 17 2 2 7 4" xfId="25095" xr:uid="{00000000-0005-0000-0000-0000673C0000}"/>
    <cellStyle name="Ergebnis 2 17 2 2 8" xfId="5614" xr:uid="{00000000-0005-0000-0000-0000683C0000}"/>
    <cellStyle name="Ergebnis 2 17 2 2 8 2" xfId="12538" xr:uid="{00000000-0005-0000-0000-0000693C0000}"/>
    <cellStyle name="Ergebnis 2 17 2 2 8 3" xfId="19068" xr:uid="{00000000-0005-0000-0000-00006A3C0000}"/>
    <cellStyle name="Ergebnis 2 17 2 2 8 4" xfId="25553" xr:uid="{00000000-0005-0000-0000-00006B3C0000}"/>
    <cellStyle name="Ergebnis 2 17 2 2 9" xfId="6296" xr:uid="{00000000-0005-0000-0000-00006C3C0000}"/>
    <cellStyle name="Ergebnis 2 17 2 2 9 2" xfId="13192" xr:uid="{00000000-0005-0000-0000-00006D3C0000}"/>
    <cellStyle name="Ergebnis 2 17 2 2 9 3" xfId="19722" xr:uid="{00000000-0005-0000-0000-00006E3C0000}"/>
    <cellStyle name="Ergebnis 2 17 2 2 9 4" xfId="26207" xr:uid="{00000000-0005-0000-0000-00006F3C0000}"/>
    <cellStyle name="Ergebnis 2 17 2 3" xfId="664" xr:uid="{00000000-0005-0000-0000-0000703C0000}"/>
    <cellStyle name="Ergebnis 2 17 2 3 10" xfId="7676" xr:uid="{00000000-0005-0000-0000-0000713C0000}"/>
    <cellStyle name="Ergebnis 2 17 2 3 10 2" xfId="14206" xr:uid="{00000000-0005-0000-0000-0000723C0000}"/>
    <cellStyle name="Ergebnis 2 17 2 3 10 3" xfId="20691" xr:uid="{00000000-0005-0000-0000-0000733C0000}"/>
    <cellStyle name="Ergebnis 2 17 2 3 11" xfId="6863" xr:uid="{00000000-0005-0000-0000-0000743C0000}"/>
    <cellStyle name="Ergebnis 2 17 2 3 12" xfId="20215" xr:uid="{00000000-0005-0000-0000-0000753C0000}"/>
    <cellStyle name="Ergebnis 2 17 2 3 2" xfId="1542" xr:uid="{00000000-0005-0000-0000-0000763C0000}"/>
    <cellStyle name="Ergebnis 2 17 2 3 2 2" xfId="8547" xr:uid="{00000000-0005-0000-0000-0000773C0000}"/>
    <cellStyle name="Ergebnis 2 17 2 3 2 3" xfId="15077" xr:uid="{00000000-0005-0000-0000-0000783C0000}"/>
    <cellStyle name="Ergebnis 2 17 2 3 2 4" xfId="21562" xr:uid="{00000000-0005-0000-0000-0000793C0000}"/>
    <cellStyle name="Ergebnis 2 17 2 3 3" xfId="2232" xr:uid="{00000000-0005-0000-0000-00007A3C0000}"/>
    <cellStyle name="Ergebnis 2 17 2 3 3 2" xfId="9237" xr:uid="{00000000-0005-0000-0000-00007B3C0000}"/>
    <cellStyle name="Ergebnis 2 17 2 3 3 3" xfId="15767" xr:uid="{00000000-0005-0000-0000-00007C3C0000}"/>
    <cellStyle name="Ergebnis 2 17 2 3 3 4" xfId="22252" xr:uid="{00000000-0005-0000-0000-00007D3C0000}"/>
    <cellStyle name="Ergebnis 2 17 2 3 4" xfId="2922" xr:uid="{00000000-0005-0000-0000-00007E3C0000}"/>
    <cellStyle name="Ergebnis 2 17 2 3 4 2" xfId="9924" xr:uid="{00000000-0005-0000-0000-00007F3C0000}"/>
    <cellStyle name="Ergebnis 2 17 2 3 4 3" xfId="16454" xr:uid="{00000000-0005-0000-0000-0000803C0000}"/>
    <cellStyle name="Ergebnis 2 17 2 3 4 4" xfId="22939" xr:uid="{00000000-0005-0000-0000-0000813C0000}"/>
    <cellStyle name="Ergebnis 2 17 2 3 5" xfId="3612" xr:uid="{00000000-0005-0000-0000-0000823C0000}"/>
    <cellStyle name="Ergebnis 2 17 2 3 5 2" xfId="10611" xr:uid="{00000000-0005-0000-0000-0000833C0000}"/>
    <cellStyle name="Ergebnis 2 17 2 3 5 3" xfId="17141" xr:uid="{00000000-0005-0000-0000-0000843C0000}"/>
    <cellStyle name="Ergebnis 2 17 2 3 5 4" xfId="23626" xr:uid="{00000000-0005-0000-0000-0000853C0000}"/>
    <cellStyle name="Ergebnis 2 17 2 3 6" xfId="4302" xr:uid="{00000000-0005-0000-0000-0000863C0000}"/>
    <cellStyle name="Ergebnis 2 17 2 3 6 2" xfId="11296" xr:uid="{00000000-0005-0000-0000-0000873C0000}"/>
    <cellStyle name="Ergebnis 2 17 2 3 6 3" xfId="17826" xr:uid="{00000000-0005-0000-0000-0000883C0000}"/>
    <cellStyle name="Ergebnis 2 17 2 3 6 4" xfId="24311" xr:uid="{00000000-0005-0000-0000-0000893C0000}"/>
    <cellStyle name="Ergebnis 2 17 2 3 7" xfId="4955" xr:uid="{00000000-0005-0000-0000-00008A3C0000}"/>
    <cellStyle name="Ergebnis 2 17 2 3 7 2" xfId="11879" xr:uid="{00000000-0005-0000-0000-00008B3C0000}"/>
    <cellStyle name="Ergebnis 2 17 2 3 7 3" xfId="18409" xr:uid="{00000000-0005-0000-0000-00008C3C0000}"/>
    <cellStyle name="Ergebnis 2 17 2 3 7 4" xfId="24894" xr:uid="{00000000-0005-0000-0000-00008D3C0000}"/>
    <cellStyle name="Ergebnis 2 17 2 3 8" xfId="5413" xr:uid="{00000000-0005-0000-0000-00008E3C0000}"/>
    <cellStyle name="Ergebnis 2 17 2 3 8 2" xfId="12337" xr:uid="{00000000-0005-0000-0000-00008F3C0000}"/>
    <cellStyle name="Ergebnis 2 17 2 3 8 3" xfId="18867" xr:uid="{00000000-0005-0000-0000-0000903C0000}"/>
    <cellStyle name="Ergebnis 2 17 2 3 8 4" xfId="25352" xr:uid="{00000000-0005-0000-0000-0000913C0000}"/>
    <cellStyle name="Ergebnis 2 17 2 3 9" xfId="6095" xr:uid="{00000000-0005-0000-0000-0000923C0000}"/>
    <cellStyle name="Ergebnis 2 17 2 3 9 2" xfId="12991" xr:uid="{00000000-0005-0000-0000-0000933C0000}"/>
    <cellStyle name="Ergebnis 2 17 2 3 9 3" xfId="19521" xr:uid="{00000000-0005-0000-0000-0000943C0000}"/>
    <cellStyle name="Ergebnis 2 17 2 3 9 4" xfId="26006" xr:uid="{00000000-0005-0000-0000-0000953C0000}"/>
    <cellStyle name="Ergebnis 2 17 2 4" xfId="1307" xr:uid="{00000000-0005-0000-0000-0000963C0000}"/>
    <cellStyle name="Ergebnis 2 17 2 4 2" xfId="8312" xr:uid="{00000000-0005-0000-0000-0000973C0000}"/>
    <cellStyle name="Ergebnis 2 17 2 4 3" xfId="14842" xr:uid="{00000000-0005-0000-0000-0000983C0000}"/>
    <cellStyle name="Ergebnis 2 17 2 4 4" xfId="21327" xr:uid="{00000000-0005-0000-0000-0000993C0000}"/>
    <cellStyle name="Ergebnis 2 17 2 5" xfId="1997" xr:uid="{00000000-0005-0000-0000-00009A3C0000}"/>
    <cellStyle name="Ergebnis 2 17 2 5 2" xfId="9002" xr:uid="{00000000-0005-0000-0000-00009B3C0000}"/>
    <cellStyle name="Ergebnis 2 17 2 5 3" xfId="15532" xr:uid="{00000000-0005-0000-0000-00009C3C0000}"/>
    <cellStyle name="Ergebnis 2 17 2 5 4" xfId="22017" xr:uid="{00000000-0005-0000-0000-00009D3C0000}"/>
    <cellStyle name="Ergebnis 2 17 2 6" xfId="2687" xr:uid="{00000000-0005-0000-0000-00009E3C0000}"/>
    <cellStyle name="Ergebnis 2 17 2 6 2" xfId="9689" xr:uid="{00000000-0005-0000-0000-00009F3C0000}"/>
    <cellStyle name="Ergebnis 2 17 2 6 3" xfId="16219" xr:uid="{00000000-0005-0000-0000-0000A03C0000}"/>
    <cellStyle name="Ergebnis 2 17 2 6 4" xfId="22704" xr:uid="{00000000-0005-0000-0000-0000A13C0000}"/>
    <cellStyle name="Ergebnis 2 17 2 7" xfId="3377" xr:uid="{00000000-0005-0000-0000-0000A23C0000}"/>
    <cellStyle name="Ergebnis 2 17 2 7 2" xfId="10376" xr:uid="{00000000-0005-0000-0000-0000A33C0000}"/>
    <cellStyle name="Ergebnis 2 17 2 7 3" xfId="16906" xr:uid="{00000000-0005-0000-0000-0000A43C0000}"/>
    <cellStyle name="Ergebnis 2 17 2 7 4" xfId="23391" xr:uid="{00000000-0005-0000-0000-0000A53C0000}"/>
    <cellStyle name="Ergebnis 2 17 2 8" xfId="4067" xr:uid="{00000000-0005-0000-0000-0000A63C0000}"/>
    <cellStyle name="Ergebnis 2 17 2 8 2" xfId="11061" xr:uid="{00000000-0005-0000-0000-0000A73C0000}"/>
    <cellStyle name="Ergebnis 2 17 2 8 3" xfId="17591" xr:uid="{00000000-0005-0000-0000-0000A83C0000}"/>
    <cellStyle name="Ergebnis 2 17 2 8 4" xfId="24076" xr:uid="{00000000-0005-0000-0000-0000A93C0000}"/>
    <cellStyle name="Ergebnis 2 17 2 9" xfId="3979" xr:uid="{00000000-0005-0000-0000-0000AA3C0000}"/>
    <cellStyle name="Ergebnis 2 17 2 9 2" xfId="10977" xr:uid="{00000000-0005-0000-0000-0000AB3C0000}"/>
    <cellStyle name="Ergebnis 2 17 2 9 3" xfId="17507" xr:uid="{00000000-0005-0000-0000-0000AC3C0000}"/>
    <cellStyle name="Ergebnis 2 17 2 9 4" xfId="23992" xr:uid="{00000000-0005-0000-0000-0000AD3C0000}"/>
    <cellStyle name="Ergebnis 2 17 3" xfId="563" xr:uid="{00000000-0005-0000-0000-0000AE3C0000}"/>
    <cellStyle name="Ergebnis 2 17 3 10" xfId="5994" xr:uid="{00000000-0005-0000-0000-0000AF3C0000}"/>
    <cellStyle name="Ergebnis 2 17 3 10 2" xfId="12890" xr:uid="{00000000-0005-0000-0000-0000B03C0000}"/>
    <cellStyle name="Ergebnis 2 17 3 10 3" xfId="19420" xr:uid="{00000000-0005-0000-0000-0000B13C0000}"/>
    <cellStyle name="Ergebnis 2 17 3 10 4" xfId="25905" xr:uid="{00000000-0005-0000-0000-0000B23C0000}"/>
    <cellStyle name="Ergebnis 2 17 3 11" xfId="6769" xr:uid="{00000000-0005-0000-0000-0000B33C0000}"/>
    <cellStyle name="Ergebnis 2 17 3 11 2" xfId="13446" xr:uid="{00000000-0005-0000-0000-0000B43C0000}"/>
    <cellStyle name="Ergebnis 2 17 3 11 3" xfId="19976" xr:uid="{00000000-0005-0000-0000-0000B53C0000}"/>
    <cellStyle name="Ergebnis 2 17 3 11 4" xfId="26461" xr:uid="{00000000-0005-0000-0000-0000B63C0000}"/>
    <cellStyle name="Ergebnis 2 17 3 12" xfId="7575" xr:uid="{00000000-0005-0000-0000-0000B73C0000}"/>
    <cellStyle name="Ergebnis 2 17 3 12 2" xfId="14105" xr:uid="{00000000-0005-0000-0000-0000B83C0000}"/>
    <cellStyle name="Ergebnis 2 17 3 12 3" xfId="20590" xr:uid="{00000000-0005-0000-0000-0000B93C0000}"/>
    <cellStyle name="Ergebnis 2 17 3 13" xfId="6821" xr:uid="{00000000-0005-0000-0000-0000BA3C0000}"/>
    <cellStyle name="Ergebnis 2 17 3 14" xfId="7120" xr:uid="{00000000-0005-0000-0000-0000BB3C0000}"/>
    <cellStyle name="Ergebnis 2 17 3 15" xfId="20163" xr:uid="{00000000-0005-0000-0000-0000BC3C0000}"/>
    <cellStyle name="Ergebnis 2 17 3 2" xfId="949" xr:uid="{00000000-0005-0000-0000-0000BD3C0000}"/>
    <cellStyle name="Ergebnis 2 17 3 2 10" xfId="7961" xr:uid="{00000000-0005-0000-0000-0000BE3C0000}"/>
    <cellStyle name="Ergebnis 2 17 3 2 10 2" xfId="14491" xr:uid="{00000000-0005-0000-0000-0000BF3C0000}"/>
    <cellStyle name="Ergebnis 2 17 3 2 10 3" xfId="20976" xr:uid="{00000000-0005-0000-0000-0000C03C0000}"/>
    <cellStyle name="Ergebnis 2 17 3 2 11" xfId="13819" xr:uid="{00000000-0005-0000-0000-0000C13C0000}"/>
    <cellStyle name="Ergebnis 2 17 3 2 12" xfId="20306" xr:uid="{00000000-0005-0000-0000-0000C23C0000}"/>
    <cellStyle name="Ergebnis 2 17 3 2 2" xfId="1827" xr:uid="{00000000-0005-0000-0000-0000C33C0000}"/>
    <cellStyle name="Ergebnis 2 17 3 2 2 2" xfId="8832" xr:uid="{00000000-0005-0000-0000-0000C43C0000}"/>
    <cellStyle name="Ergebnis 2 17 3 2 2 3" xfId="15362" xr:uid="{00000000-0005-0000-0000-0000C53C0000}"/>
    <cellStyle name="Ergebnis 2 17 3 2 2 4" xfId="21847" xr:uid="{00000000-0005-0000-0000-0000C63C0000}"/>
    <cellStyle name="Ergebnis 2 17 3 2 3" xfId="2517" xr:uid="{00000000-0005-0000-0000-0000C73C0000}"/>
    <cellStyle name="Ergebnis 2 17 3 2 3 2" xfId="9522" xr:uid="{00000000-0005-0000-0000-0000C83C0000}"/>
    <cellStyle name="Ergebnis 2 17 3 2 3 3" xfId="16052" xr:uid="{00000000-0005-0000-0000-0000C93C0000}"/>
    <cellStyle name="Ergebnis 2 17 3 2 3 4" xfId="22537" xr:uid="{00000000-0005-0000-0000-0000CA3C0000}"/>
    <cellStyle name="Ergebnis 2 17 3 2 4" xfId="3207" xr:uid="{00000000-0005-0000-0000-0000CB3C0000}"/>
    <cellStyle name="Ergebnis 2 17 3 2 4 2" xfId="10209" xr:uid="{00000000-0005-0000-0000-0000CC3C0000}"/>
    <cellStyle name="Ergebnis 2 17 3 2 4 3" xfId="16739" xr:uid="{00000000-0005-0000-0000-0000CD3C0000}"/>
    <cellStyle name="Ergebnis 2 17 3 2 4 4" xfId="23224" xr:uid="{00000000-0005-0000-0000-0000CE3C0000}"/>
    <cellStyle name="Ergebnis 2 17 3 2 5" xfId="3897" xr:uid="{00000000-0005-0000-0000-0000CF3C0000}"/>
    <cellStyle name="Ergebnis 2 17 3 2 5 2" xfId="10896" xr:uid="{00000000-0005-0000-0000-0000D03C0000}"/>
    <cellStyle name="Ergebnis 2 17 3 2 5 3" xfId="17426" xr:uid="{00000000-0005-0000-0000-0000D13C0000}"/>
    <cellStyle name="Ergebnis 2 17 3 2 5 4" xfId="23911" xr:uid="{00000000-0005-0000-0000-0000D23C0000}"/>
    <cellStyle name="Ergebnis 2 17 3 2 6" xfId="4587" xr:uid="{00000000-0005-0000-0000-0000D33C0000}"/>
    <cellStyle name="Ergebnis 2 17 3 2 6 2" xfId="11581" xr:uid="{00000000-0005-0000-0000-0000D43C0000}"/>
    <cellStyle name="Ergebnis 2 17 3 2 6 3" xfId="18111" xr:uid="{00000000-0005-0000-0000-0000D53C0000}"/>
    <cellStyle name="Ergebnis 2 17 3 2 6 4" xfId="24596" xr:uid="{00000000-0005-0000-0000-0000D63C0000}"/>
    <cellStyle name="Ergebnis 2 17 3 2 7" xfId="5240" xr:uid="{00000000-0005-0000-0000-0000D73C0000}"/>
    <cellStyle name="Ergebnis 2 17 3 2 7 2" xfId="12164" xr:uid="{00000000-0005-0000-0000-0000D83C0000}"/>
    <cellStyle name="Ergebnis 2 17 3 2 7 3" xfId="18694" xr:uid="{00000000-0005-0000-0000-0000D93C0000}"/>
    <cellStyle name="Ergebnis 2 17 3 2 7 4" xfId="25179" xr:uid="{00000000-0005-0000-0000-0000DA3C0000}"/>
    <cellStyle name="Ergebnis 2 17 3 2 8" xfId="5698" xr:uid="{00000000-0005-0000-0000-0000DB3C0000}"/>
    <cellStyle name="Ergebnis 2 17 3 2 8 2" xfId="12622" xr:uid="{00000000-0005-0000-0000-0000DC3C0000}"/>
    <cellStyle name="Ergebnis 2 17 3 2 8 3" xfId="19152" xr:uid="{00000000-0005-0000-0000-0000DD3C0000}"/>
    <cellStyle name="Ergebnis 2 17 3 2 8 4" xfId="25637" xr:uid="{00000000-0005-0000-0000-0000DE3C0000}"/>
    <cellStyle name="Ergebnis 2 17 3 2 9" xfId="6380" xr:uid="{00000000-0005-0000-0000-0000DF3C0000}"/>
    <cellStyle name="Ergebnis 2 17 3 2 9 2" xfId="13276" xr:uid="{00000000-0005-0000-0000-0000E03C0000}"/>
    <cellStyle name="Ergebnis 2 17 3 2 9 3" xfId="19806" xr:uid="{00000000-0005-0000-0000-0000E13C0000}"/>
    <cellStyle name="Ergebnis 2 17 3 2 9 4" xfId="26291" xr:uid="{00000000-0005-0000-0000-0000E23C0000}"/>
    <cellStyle name="Ergebnis 2 17 3 3" xfId="793" xr:uid="{00000000-0005-0000-0000-0000E33C0000}"/>
    <cellStyle name="Ergebnis 2 17 3 3 10" xfId="7805" xr:uid="{00000000-0005-0000-0000-0000E43C0000}"/>
    <cellStyle name="Ergebnis 2 17 3 3 10 2" xfId="14335" xr:uid="{00000000-0005-0000-0000-0000E53C0000}"/>
    <cellStyle name="Ergebnis 2 17 3 3 10 3" xfId="20820" xr:uid="{00000000-0005-0000-0000-0000E63C0000}"/>
    <cellStyle name="Ergebnis 2 17 3 3 11" xfId="13663" xr:uid="{00000000-0005-0000-0000-0000E73C0000}"/>
    <cellStyle name="Ergebnis 2 17 3 3 12" xfId="20267" xr:uid="{00000000-0005-0000-0000-0000E83C0000}"/>
    <cellStyle name="Ergebnis 2 17 3 3 2" xfId="1671" xr:uid="{00000000-0005-0000-0000-0000E93C0000}"/>
    <cellStyle name="Ergebnis 2 17 3 3 2 2" xfId="8676" xr:uid="{00000000-0005-0000-0000-0000EA3C0000}"/>
    <cellStyle name="Ergebnis 2 17 3 3 2 3" xfId="15206" xr:uid="{00000000-0005-0000-0000-0000EB3C0000}"/>
    <cellStyle name="Ergebnis 2 17 3 3 2 4" xfId="21691" xr:uid="{00000000-0005-0000-0000-0000EC3C0000}"/>
    <cellStyle name="Ergebnis 2 17 3 3 3" xfId="2361" xr:uid="{00000000-0005-0000-0000-0000ED3C0000}"/>
    <cellStyle name="Ergebnis 2 17 3 3 3 2" xfId="9366" xr:uid="{00000000-0005-0000-0000-0000EE3C0000}"/>
    <cellStyle name="Ergebnis 2 17 3 3 3 3" xfId="15896" xr:uid="{00000000-0005-0000-0000-0000EF3C0000}"/>
    <cellStyle name="Ergebnis 2 17 3 3 3 4" xfId="22381" xr:uid="{00000000-0005-0000-0000-0000F03C0000}"/>
    <cellStyle name="Ergebnis 2 17 3 3 4" xfId="3051" xr:uid="{00000000-0005-0000-0000-0000F13C0000}"/>
    <cellStyle name="Ergebnis 2 17 3 3 4 2" xfId="10053" xr:uid="{00000000-0005-0000-0000-0000F23C0000}"/>
    <cellStyle name="Ergebnis 2 17 3 3 4 3" xfId="16583" xr:uid="{00000000-0005-0000-0000-0000F33C0000}"/>
    <cellStyle name="Ergebnis 2 17 3 3 4 4" xfId="23068" xr:uid="{00000000-0005-0000-0000-0000F43C0000}"/>
    <cellStyle name="Ergebnis 2 17 3 3 5" xfId="3741" xr:uid="{00000000-0005-0000-0000-0000F53C0000}"/>
    <cellStyle name="Ergebnis 2 17 3 3 5 2" xfId="10740" xr:uid="{00000000-0005-0000-0000-0000F63C0000}"/>
    <cellStyle name="Ergebnis 2 17 3 3 5 3" xfId="17270" xr:uid="{00000000-0005-0000-0000-0000F73C0000}"/>
    <cellStyle name="Ergebnis 2 17 3 3 5 4" xfId="23755" xr:uid="{00000000-0005-0000-0000-0000F83C0000}"/>
    <cellStyle name="Ergebnis 2 17 3 3 6" xfId="4431" xr:uid="{00000000-0005-0000-0000-0000F93C0000}"/>
    <cellStyle name="Ergebnis 2 17 3 3 6 2" xfId="11425" xr:uid="{00000000-0005-0000-0000-0000FA3C0000}"/>
    <cellStyle name="Ergebnis 2 17 3 3 6 3" xfId="17955" xr:uid="{00000000-0005-0000-0000-0000FB3C0000}"/>
    <cellStyle name="Ergebnis 2 17 3 3 6 4" xfId="24440" xr:uid="{00000000-0005-0000-0000-0000FC3C0000}"/>
    <cellStyle name="Ergebnis 2 17 3 3 7" xfId="5084" xr:uid="{00000000-0005-0000-0000-0000FD3C0000}"/>
    <cellStyle name="Ergebnis 2 17 3 3 7 2" xfId="12008" xr:uid="{00000000-0005-0000-0000-0000FE3C0000}"/>
    <cellStyle name="Ergebnis 2 17 3 3 7 3" xfId="18538" xr:uid="{00000000-0005-0000-0000-0000FF3C0000}"/>
    <cellStyle name="Ergebnis 2 17 3 3 7 4" xfId="25023" xr:uid="{00000000-0005-0000-0000-0000003D0000}"/>
    <cellStyle name="Ergebnis 2 17 3 3 8" xfId="5542" xr:uid="{00000000-0005-0000-0000-0000013D0000}"/>
    <cellStyle name="Ergebnis 2 17 3 3 8 2" xfId="12466" xr:uid="{00000000-0005-0000-0000-0000023D0000}"/>
    <cellStyle name="Ergebnis 2 17 3 3 8 3" xfId="18996" xr:uid="{00000000-0005-0000-0000-0000033D0000}"/>
    <cellStyle name="Ergebnis 2 17 3 3 8 4" xfId="25481" xr:uid="{00000000-0005-0000-0000-0000043D0000}"/>
    <cellStyle name="Ergebnis 2 17 3 3 9" xfId="6224" xr:uid="{00000000-0005-0000-0000-0000053D0000}"/>
    <cellStyle name="Ergebnis 2 17 3 3 9 2" xfId="13120" xr:uid="{00000000-0005-0000-0000-0000063D0000}"/>
    <cellStyle name="Ergebnis 2 17 3 3 9 3" xfId="19650" xr:uid="{00000000-0005-0000-0000-0000073D0000}"/>
    <cellStyle name="Ergebnis 2 17 3 3 9 4" xfId="26135" xr:uid="{00000000-0005-0000-0000-0000083D0000}"/>
    <cellStyle name="Ergebnis 2 17 3 4" xfId="1441" xr:uid="{00000000-0005-0000-0000-0000093D0000}"/>
    <cellStyle name="Ergebnis 2 17 3 4 2" xfId="8446" xr:uid="{00000000-0005-0000-0000-00000A3D0000}"/>
    <cellStyle name="Ergebnis 2 17 3 4 3" xfId="14976" xr:uid="{00000000-0005-0000-0000-00000B3D0000}"/>
    <cellStyle name="Ergebnis 2 17 3 4 4" xfId="21461" xr:uid="{00000000-0005-0000-0000-00000C3D0000}"/>
    <cellStyle name="Ergebnis 2 17 3 5" xfId="2131" xr:uid="{00000000-0005-0000-0000-00000D3D0000}"/>
    <cellStyle name="Ergebnis 2 17 3 5 2" xfId="9136" xr:uid="{00000000-0005-0000-0000-00000E3D0000}"/>
    <cellStyle name="Ergebnis 2 17 3 5 3" xfId="15666" xr:uid="{00000000-0005-0000-0000-00000F3D0000}"/>
    <cellStyle name="Ergebnis 2 17 3 5 4" xfId="22151" xr:uid="{00000000-0005-0000-0000-0000103D0000}"/>
    <cellStyle name="Ergebnis 2 17 3 6" xfId="2821" xr:uid="{00000000-0005-0000-0000-0000113D0000}"/>
    <cellStyle name="Ergebnis 2 17 3 6 2" xfId="9823" xr:uid="{00000000-0005-0000-0000-0000123D0000}"/>
    <cellStyle name="Ergebnis 2 17 3 6 3" xfId="16353" xr:uid="{00000000-0005-0000-0000-0000133D0000}"/>
    <cellStyle name="Ergebnis 2 17 3 6 4" xfId="22838" xr:uid="{00000000-0005-0000-0000-0000143D0000}"/>
    <cellStyle name="Ergebnis 2 17 3 7" xfId="3511" xr:uid="{00000000-0005-0000-0000-0000153D0000}"/>
    <cellStyle name="Ergebnis 2 17 3 7 2" xfId="10510" xr:uid="{00000000-0005-0000-0000-0000163D0000}"/>
    <cellStyle name="Ergebnis 2 17 3 7 3" xfId="17040" xr:uid="{00000000-0005-0000-0000-0000173D0000}"/>
    <cellStyle name="Ergebnis 2 17 3 7 4" xfId="23525" xr:uid="{00000000-0005-0000-0000-0000183D0000}"/>
    <cellStyle name="Ergebnis 2 17 3 8" xfId="4201" xr:uid="{00000000-0005-0000-0000-0000193D0000}"/>
    <cellStyle name="Ergebnis 2 17 3 8 2" xfId="11195" xr:uid="{00000000-0005-0000-0000-00001A3D0000}"/>
    <cellStyle name="Ergebnis 2 17 3 8 3" xfId="17725" xr:uid="{00000000-0005-0000-0000-00001B3D0000}"/>
    <cellStyle name="Ergebnis 2 17 3 8 4" xfId="24210" xr:uid="{00000000-0005-0000-0000-00001C3D0000}"/>
    <cellStyle name="Ergebnis 2 17 3 9" xfId="5312" xr:uid="{00000000-0005-0000-0000-00001D3D0000}"/>
    <cellStyle name="Ergebnis 2 17 3 9 2" xfId="12236" xr:uid="{00000000-0005-0000-0000-00001E3D0000}"/>
    <cellStyle name="Ergebnis 2 17 3 9 3" xfId="18766" xr:uid="{00000000-0005-0000-0000-00001F3D0000}"/>
    <cellStyle name="Ergebnis 2 17 3 9 4" xfId="25251" xr:uid="{00000000-0005-0000-0000-0000203D0000}"/>
    <cellStyle name="Ergebnis 2 17 4" xfId="1232" xr:uid="{00000000-0005-0000-0000-0000213D0000}"/>
    <cellStyle name="Ergebnis 2 17 4 2" xfId="8239" xr:uid="{00000000-0005-0000-0000-0000223D0000}"/>
    <cellStyle name="Ergebnis 2 17 4 3" xfId="14769" xr:uid="{00000000-0005-0000-0000-0000233D0000}"/>
    <cellStyle name="Ergebnis 2 17 4 4" xfId="21254" xr:uid="{00000000-0005-0000-0000-0000243D0000}"/>
    <cellStyle name="Ergebnis 2 17 5" xfId="1923" xr:uid="{00000000-0005-0000-0000-0000253D0000}"/>
    <cellStyle name="Ergebnis 2 17 5 2" xfId="8928" xr:uid="{00000000-0005-0000-0000-0000263D0000}"/>
    <cellStyle name="Ergebnis 2 17 5 3" xfId="15458" xr:uid="{00000000-0005-0000-0000-0000273D0000}"/>
    <cellStyle name="Ergebnis 2 17 5 4" xfId="21943" xr:uid="{00000000-0005-0000-0000-0000283D0000}"/>
    <cellStyle name="Ergebnis 2 17 6" xfId="2610" xr:uid="{00000000-0005-0000-0000-0000293D0000}"/>
    <cellStyle name="Ergebnis 2 17 6 2" xfId="9613" xr:uid="{00000000-0005-0000-0000-00002A3D0000}"/>
    <cellStyle name="Ergebnis 2 17 6 3" xfId="16143" xr:uid="{00000000-0005-0000-0000-00002B3D0000}"/>
    <cellStyle name="Ergebnis 2 17 6 4" xfId="22628" xr:uid="{00000000-0005-0000-0000-00002C3D0000}"/>
    <cellStyle name="Ergebnis 2 17 7" xfId="3301" xr:uid="{00000000-0005-0000-0000-00002D3D0000}"/>
    <cellStyle name="Ergebnis 2 17 7 2" xfId="10301" xr:uid="{00000000-0005-0000-0000-00002E3D0000}"/>
    <cellStyle name="Ergebnis 2 17 7 3" xfId="16831" xr:uid="{00000000-0005-0000-0000-00002F3D0000}"/>
    <cellStyle name="Ergebnis 2 17 7 4" xfId="23316" xr:uid="{00000000-0005-0000-0000-0000303D0000}"/>
    <cellStyle name="Ergebnis 2 17 8" xfId="3993" xr:uid="{00000000-0005-0000-0000-0000313D0000}"/>
    <cellStyle name="Ergebnis 2 17 8 2" xfId="10991" xr:uid="{00000000-0005-0000-0000-0000323D0000}"/>
    <cellStyle name="Ergebnis 2 17 8 3" xfId="17521" xr:uid="{00000000-0005-0000-0000-0000333D0000}"/>
    <cellStyle name="Ergebnis 2 17 8 4" xfId="24006" xr:uid="{00000000-0005-0000-0000-0000343D0000}"/>
    <cellStyle name="Ergebnis 2 17 9" xfId="4676" xr:uid="{00000000-0005-0000-0000-0000353D0000}"/>
    <cellStyle name="Ergebnis 2 17 9 2" xfId="11668" xr:uid="{00000000-0005-0000-0000-0000363D0000}"/>
    <cellStyle name="Ergebnis 2 17 9 3" xfId="18198" xr:uid="{00000000-0005-0000-0000-0000373D0000}"/>
    <cellStyle name="Ergebnis 2 17 9 4" xfId="24683" xr:uid="{00000000-0005-0000-0000-0000383D0000}"/>
    <cellStyle name="Ergebnis 2 18" xfId="379" xr:uid="{00000000-0005-0000-0000-0000393D0000}"/>
    <cellStyle name="Ergebnis 2 18 10" xfId="3297" xr:uid="{00000000-0005-0000-0000-00003A3D0000}"/>
    <cellStyle name="Ergebnis 2 18 10 2" xfId="10297" xr:uid="{00000000-0005-0000-0000-00003B3D0000}"/>
    <cellStyle name="Ergebnis 2 18 10 3" xfId="16827" xr:uid="{00000000-0005-0000-0000-00003C3D0000}"/>
    <cellStyle name="Ergebnis 2 18 10 4" xfId="23312" xr:uid="{00000000-0005-0000-0000-00003D3D0000}"/>
    <cellStyle name="Ergebnis 2 18 11" xfId="5810" xr:uid="{00000000-0005-0000-0000-00003E3D0000}"/>
    <cellStyle name="Ergebnis 2 18 11 2" xfId="12706" xr:uid="{00000000-0005-0000-0000-00003F3D0000}"/>
    <cellStyle name="Ergebnis 2 18 11 3" xfId="19236" xr:uid="{00000000-0005-0000-0000-0000403D0000}"/>
    <cellStyle name="Ergebnis 2 18 11 4" xfId="25721" xr:uid="{00000000-0005-0000-0000-0000413D0000}"/>
    <cellStyle name="Ergebnis 2 18 12" xfId="6809" xr:uid="{00000000-0005-0000-0000-0000423D0000}"/>
    <cellStyle name="Ergebnis 2 18 12 2" xfId="13475" xr:uid="{00000000-0005-0000-0000-0000433D0000}"/>
    <cellStyle name="Ergebnis 2 18 12 3" xfId="20005" xr:uid="{00000000-0005-0000-0000-0000443D0000}"/>
    <cellStyle name="Ergebnis 2 18 12 4" xfId="26490" xr:uid="{00000000-0005-0000-0000-0000453D0000}"/>
    <cellStyle name="Ergebnis 2 18 13" xfId="7391" xr:uid="{00000000-0005-0000-0000-0000463D0000}"/>
    <cellStyle name="Ergebnis 2 18 13 2" xfId="13921" xr:uid="{00000000-0005-0000-0000-0000473D0000}"/>
    <cellStyle name="Ergebnis 2 18 13 3" xfId="20406" xr:uid="{00000000-0005-0000-0000-0000483D0000}"/>
    <cellStyle name="Ergebnis 2 18 14" xfId="6743" xr:uid="{00000000-0005-0000-0000-0000493D0000}"/>
    <cellStyle name="Ergebnis 2 18 15" xfId="7213" xr:uid="{00000000-0005-0000-0000-00004A3D0000}"/>
    <cellStyle name="Ergebnis 2 18 16" xfId="20092" xr:uid="{00000000-0005-0000-0000-00004B3D0000}"/>
    <cellStyle name="Ergebnis 2 18 2" xfId="495" xr:uid="{00000000-0005-0000-0000-00004C3D0000}"/>
    <cellStyle name="Ergebnis 2 18 2 10" xfId="7507" xr:uid="{00000000-0005-0000-0000-00004D3D0000}"/>
    <cellStyle name="Ergebnis 2 18 2 10 2" xfId="14037" xr:uid="{00000000-0005-0000-0000-00004E3D0000}"/>
    <cellStyle name="Ergebnis 2 18 2 10 3" xfId="20522" xr:uid="{00000000-0005-0000-0000-00004F3D0000}"/>
    <cellStyle name="Ergebnis 2 18 2 11" xfId="7157" xr:uid="{00000000-0005-0000-0000-0000503D0000}"/>
    <cellStyle name="Ergebnis 2 18 2 12" xfId="20132" xr:uid="{00000000-0005-0000-0000-0000513D0000}"/>
    <cellStyle name="Ergebnis 2 18 2 2" xfId="1373" xr:uid="{00000000-0005-0000-0000-0000523D0000}"/>
    <cellStyle name="Ergebnis 2 18 2 2 2" xfId="8378" xr:uid="{00000000-0005-0000-0000-0000533D0000}"/>
    <cellStyle name="Ergebnis 2 18 2 2 3" xfId="14908" xr:uid="{00000000-0005-0000-0000-0000543D0000}"/>
    <cellStyle name="Ergebnis 2 18 2 2 4" xfId="21393" xr:uid="{00000000-0005-0000-0000-0000553D0000}"/>
    <cellStyle name="Ergebnis 2 18 2 3" xfId="2063" xr:uid="{00000000-0005-0000-0000-0000563D0000}"/>
    <cellStyle name="Ergebnis 2 18 2 3 2" xfId="9068" xr:uid="{00000000-0005-0000-0000-0000573D0000}"/>
    <cellStyle name="Ergebnis 2 18 2 3 3" xfId="15598" xr:uid="{00000000-0005-0000-0000-0000583D0000}"/>
    <cellStyle name="Ergebnis 2 18 2 3 4" xfId="22083" xr:uid="{00000000-0005-0000-0000-0000593D0000}"/>
    <cellStyle name="Ergebnis 2 18 2 4" xfId="2753" xr:uid="{00000000-0005-0000-0000-00005A3D0000}"/>
    <cellStyle name="Ergebnis 2 18 2 4 2" xfId="9755" xr:uid="{00000000-0005-0000-0000-00005B3D0000}"/>
    <cellStyle name="Ergebnis 2 18 2 4 3" xfId="16285" xr:uid="{00000000-0005-0000-0000-00005C3D0000}"/>
    <cellStyle name="Ergebnis 2 18 2 4 4" xfId="22770" xr:uid="{00000000-0005-0000-0000-00005D3D0000}"/>
    <cellStyle name="Ergebnis 2 18 2 5" xfId="3443" xr:uid="{00000000-0005-0000-0000-00005E3D0000}"/>
    <cellStyle name="Ergebnis 2 18 2 5 2" xfId="10442" xr:uid="{00000000-0005-0000-0000-00005F3D0000}"/>
    <cellStyle name="Ergebnis 2 18 2 5 3" xfId="16972" xr:uid="{00000000-0005-0000-0000-0000603D0000}"/>
    <cellStyle name="Ergebnis 2 18 2 5 4" xfId="23457" xr:uid="{00000000-0005-0000-0000-0000613D0000}"/>
    <cellStyle name="Ergebnis 2 18 2 6" xfId="4133" xr:uid="{00000000-0005-0000-0000-0000623D0000}"/>
    <cellStyle name="Ergebnis 2 18 2 6 2" xfId="11127" xr:uid="{00000000-0005-0000-0000-0000633D0000}"/>
    <cellStyle name="Ergebnis 2 18 2 6 3" xfId="17657" xr:uid="{00000000-0005-0000-0000-0000643D0000}"/>
    <cellStyle name="Ergebnis 2 18 2 6 4" xfId="24142" xr:uid="{00000000-0005-0000-0000-0000653D0000}"/>
    <cellStyle name="Ergebnis 2 18 2 7" xfId="4802" xr:uid="{00000000-0005-0000-0000-0000663D0000}"/>
    <cellStyle name="Ergebnis 2 18 2 7 2" xfId="11756" xr:uid="{00000000-0005-0000-0000-0000673D0000}"/>
    <cellStyle name="Ergebnis 2 18 2 7 3" xfId="18286" xr:uid="{00000000-0005-0000-0000-0000683D0000}"/>
    <cellStyle name="Ergebnis 2 18 2 7 4" xfId="24771" xr:uid="{00000000-0005-0000-0000-0000693D0000}"/>
    <cellStyle name="Ergebnis 2 18 2 8" xfId="1080" xr:uid="{00000000-0005-0000-0000-00006A3D0000}"/>
    <cellStyle name="Ergebnis 2 18 2 8 2" xfId="8087" xr:uid="{00000000-0005-0000-0000-00006B3D0000}"/>
    <cellStyle name="Ergebnis 2 18 2 8 3" xfId="14617" xr:uid="{00000000-0005-0000-0000-00006C3D0000}"/>
    <cellStyle name="Ergebnis 2 18 2 8 4" xfId="21102" xr:uid="{00000000-0005-0000-0000-00006D3D0000}"/>
    <cellStyle name="Ergebnis 2 18 2 9" xfId="5926" xr:uid="{00000000-0005-0000-0000-00006E3D0000}"/>
    <cellStyle name="Ergebnis 2 18 2 9 2" xfId="12822" xr:uid="{00000000-0005-0000-0000-00006F3D0000}"/>
    <cellStyle name="Ergebnis 2 18 2 9 3" xfId="19352" xr:uid="{00000000-0005-0000-0000-0000703D0000}"/>
    <cellStyle name="Ergebnis 2 18 2 9 4" xfId="25837" xr:uid="{00000000-0005-0000-0000-0000713D0000}"/>
    <cellStyle name="Ergebnis 2 18 3" xfId="428" xr:uid="{00000000-0005-0000-0000-0000723D0000}"/>
    <cellStyle name="Ergebnis 2 18 3 10" xfId="5859" xr:uid="{00000000-0005-0000-0000-0000733D0000}"/>
    <cellStyle name="Ergebnis 2 18 3 10 2" xfId="12755" xr:uid="{00000000-0005-0000-0000-0000743D0000}"/>
    <cellStyle name="Ergebnis 2 18 3 10 3" xfId="19285" xr:uid="{00000000-0005-0000-0000-0000753D0000}"/>
    <cellStyle name="Ergebnis 2 18 3 10 4" xfId="25770" xr:uid="{00000000-0005-0000-0000-0000763D0000}"/>
    <cellStyle name="Ergebnis 2 18 3 11" xfId="6668" xr:uid="{00000000-0005-0000-0000-0000773D0000}"/>
    <cellStyle name="Ergebnis 2 18 3 11 2" xfId="13402" xr:uid="{00000000-0005-0000-0000-0000783D0000}"/>
    <cellStyle name="Ergebnis 2 18 3 11 3" xfId="19932" xr:uid="{00000000-0005-0000-0000-0000793D0000}"/>
    <cellStyle name="Ergebnis 2 18 3 11 4" xfId="26417" xr:uid="{00000000-0005-0000-0000-00007A3D0000}"/>
    <cellStyle name="Ergebnis 2 18 3 12" xfId="7440" xr:uid="{00000000-0005-0000-0000-00007B3D0000}"/>
    <cellStyle name="Ergebnis 2 18 3 12 2" xfId="13970" xr:uid="{00000000-0005-0000-0000-00007C3D0000}"/>
    <cellStyle name="Ergebnis 2 18 3 12 3" xfId="20455" xr:uid="{00000000-0005-0000-0000-00007D3D0000}"/>
    <cellStyle name="Ergebnis 2 18 3 13" xfId="6633" xr:uid="{00000000-0005-0000-0000-00007E3D0000}"/>
    <cellStyle name="Ergebnis 2 18 3 14" xfId="7172" xr:uid="{00000000-0005-0000-0000-00007F3D0000}"/>
    <cellStyle name="Ergebnis 2 18 3 15" xfId="20102" xr:uid="{00000000-0005-0000-0000-0000803D0000}"/>
    <cellStyle name="Ergebnis 2 18 3 2" xfId="864" xr:uid="{00000000-0005-0000-0000-0000813D0000}"/>
    <cellStyle name="Ergebnis 2 18 3 2 10" xfId="7876" xr:uid="{00000000-0005-0000-0000-0000823D0000}"/>
    <cellStyle name="Ergebnis 2 18 3 2 10 2" xfId="14406" xr:uid="{00000000-0005-0000-0000-0000833D0000}"/>
    <cellStyle name="Ergebnis 2 18 3 2 10 3" xfId="20891" xr:uid="{00000000-0005-0000-0000-0000843D0000}"/>
    <cellStyle name="Ergebnis 2 18 3 2 11" xfId="13734" xr:uid="{00000000-0005-0000-0000-0000853D0000}"/>
    <cellStyle name="Ergebnis 2 18 3 2 12" xfId="20288" xr:uid="{00000000-0005-0000-0000-0000863D0000}"/>
    <cellStyle name="Ergebnis 2 18 3 2 2" xfId="1742" xr:uid="{00000000-0005-0000-0000-0000873D0000}"/>
    <cellStyle name="Ergebnis 2 18 3 2 2 2" xfId="8747" xr:uid="{00000000-0005-0000-0000-0000883D0000}"/>
    <cellStyle name="Ergebnis 2 18 3 2 2 3" xfId="15277" xr:uid="{00000000-0005-0000-0000-0000893D0000}"/>
    <cellStyle name="Ergebnis 2 18 3 2 2 4" xfId="21762" xr:uid="{00000000-0005-0000-0000-00008A3D0000}"/>
    <cellStyle name="Ergebnis 2 18 3 2 3" xfId="2432" xr:uid="{00000000-0005-0000-0000-00008B3D0000}"/>
    <cellStyle name="Ergebnis 2 18 3 2 3 2" xfId="9437" xr:uid="{00000000-0005-0000-0000-00008C3D0000}"/>
    <cellStyle name="Ergebnis 2 18 3 2 3 3" xfId="15967" xr:uid="{00000000-0005-0000-0000-00008D3D0000}"/>
    <cellStyle name="Ergebnis 2 18 3 2 3 4" xfId="22452" xr:uid="{00000000-0005-0000-0000-00008E3D0000}"/>
    <cellStyle name="Ergebnis 2 18 3 2 4" xfId="3122" xr:uid="{00000000-0005-0000-0000-00008F3D0000}"/>
    <cellStyle name="Ergebnis 2 18 3 2 4 2" xfId="10124" xr:uid="{00000000-0005-0000-0000-0000903D0000}"/>
    <cellStyle name="Ergebnis 2 18 3 2 4 3" xfId="16654" xr:uid="{00000000-0005-0000-0000-0000913D0000}"/>
    <cellStyle name="Ergebnis 2 18 3 2 4 4" xfId="23139" xr:uid="{00000000-0005-0000-0000-0000923D0000}"/>
    <cellStyle name="Ergebnis 2 18 3 2 5" xfId="3812" xr:uid="{00000000-0005-0000-0000-0000933D0000}"/>
    <cellStyle name="Ergebnis 2 18 3 2 5 2" xfId="10811" xr:uid="{00000000-0005-0000-0000-0000943D0000}"/>
    <cellStyle name="Ergebnis 2 18 3 2 5 3" xfId="17341" xr:uid="{00000000-0005-0000-0000-0000953D0000}"/>
    <cellStyle name="Ergebnis 2 18 3 2 5 4" xfId="23826" xr:uid="{00000000-0005-0000-0000-0000963D0000}"/>
    <cellStyle name="Ergebnis 2 18 3 2 6" xfId="4502" xr:uid="{00000000-0005-0000-0000-0000973D0000}"/>
    <cellStyle name="Ergebnis 2 18 3 2 6 2" xfId="11496" xr:uid="{00000000-0005-0000-0000-0000983D0000}"/>
    <cellStyle name="Ergebnis 2 18 3 2 6 3" xfId="18026" xr:uid="{00000000-0005-0000-0000-0000993D0000}"/>
    <cellStyle name="Ergebnis 2 18 3 2 6 4" xfId="24511" xr:uid="{00000000-0005-0000-0000-00009A3D0000}"/>
    <cellStyle name="Ergebnis 2 18 3 2 7" xfId="5155" xr:uid="{00000000-0005-0000-0000-00009B3D0000}"/>
    <cellStyle name="Ergebnis 2 18 3 2 7 2" xfId="12079" xr:uid="{00000000-0005-0000-0000-00009C3D0000}"/>
    <cellStyle name="Ergebnis 2 18 3 2 7 3" xfId="18609" xr:uid="{00000000-0005-0000-0000-00009D3D0000}"/>
    <cellStyle name="Ergebnis 2 18 3 2 7 4" xfId="25094" xr:uid="{00000000-0005-0000-0000-00009E3D0000}"/>
    <cellStyle name="Ergebnis 2 18 3 2 8" xfId="5613" xr:uid="{00000000-0005-0000-0000-00009F3D0000}"/>
    <cellStyle name="Ergebnis 2 18 3 2 8 2" xfId="12537" xr:uid="{00000000-0005-0000-0000-0000A03D0000}"/>
    <cellStyle name="Ergebnis 2 18 3 2 8 3" xfId="19067" xr:uid="{00000000-0005-0000-0000-0000A13D0000}"/>
    <cellStyle name="Ergebnis 2 18 3 2 8 4" xfId="25552" xr:uid="{00000000-0005-0000-0000-0000A23D0000}"/>
    <cellStyle name="Ergebnis 2 18 3 2 9" xfId="6295" xr:uid="{00000000-0005-0000-0000-0000A33D0000}"/>
    <cellStyle name="Ergebnis 2 18 3 2 9 2" xfId="13191" xr:uid="{00000000-0005-0000-0000-0000A43D0000}"/>
    <cellStyle name="Ergebnis 2 18 3 2 9 3" xfId="19721" xr:uid="{00000000-0005-0000-0000-0000A53D0000}"/>
    <cellStyle name="Ergebnis 2 18 3 2 9 4" xfId="26206" xr:uid="{00000000-0005-0000-0000-0000A63D0000}"/>
    <cellStyle name="Ergebnis 2 18 3 3" xfId="663" xr:uid="{00000000-0005-0000-0000-0000A73D0000}"/>
    <cellStyle name="Ergebnis 2 18 3 3 10" xfId="7675" xr:uid="{00000000-0005-0000-0000-0000A83D0000}"/>
    <cellStyle name="Ergebnis 2 18 3 3 10 2" xfId="14205" xr:uid="{00000000-0005-0000-0000-0000A93D0000}"/>
    <cellStyle name="Ergebnis 2 18 3 3 10 3" xfId="20690" xr:uid="{00000000-0005-0000-0000-0000AA3D0000}"/>
    <cellStyle name="Ergebnis 2 18 3 3 11" xfId="6816" xr:uid="{00000000-0005-0000-0000-0000AB3D0000}"/>
    <cellStyle name="Ergebnis 2 18 3 3 12" xfId="20214" xr:uid="{00000000-0005-0000-0000-0000AC3D0000}"/>
    <cellStyle name="Ergebnis 2 18 3 3 2" xfId="1541" xr:uid="{00000000-0005-0000-0000-0000AD3D0000}"/>
    <cellStyle name="Ergebnis 2 18 3 3 2 2" xfId="8546" xr:uid="{00000000-0005-0000-0000-0000AE3D0000}"/>
    <cellStyle name="Ergebnis 2 18 3 3 2 3" xfId="15076" xr:uid="{00000000-0005-0000-0000-0000AF3D0000}"/>
    <cellStyle name="Ergebnis 2 18 3 3 2 4" xfId="21561" xr:uid="{00000000-0005-0000-0000-0000B03D0000}"/>
    <cellStyle name="Ergebnis 2 18 3 3 3" xfId="2231" xr:uid="{00000000-0005-0000-0000-0000B13D0000}"/>
    <cellStyle name="Ergebnis 2 18 3 3 3 2" xfId="9236" xr:uid="{00000000-0005-0000-0000-0000B23D0000}"/>
    <cellStyle name="Ergebnis 2 18 3 3 3 3" xfId="15766" xr:uid="{00000000-0005-0000-0000-0000B33D0000}"/>
    <cellStyle name="Ergebnis 2 18 3 3 3 4" xfId="22251" xr:uid="{00000000-0005-0000-0000-0000B43D0000}"/>
    <cellStyle name="Ergebnis 2 18 3 3 4" xfId="2921" xr:uid="{00000000-0005-0000-0000-0000B53D0000}"/>
    <cellStyle name="Ergebnis 2 18 3 3 4 2" xfId="9923" xr:uid="{00000000-0005-0000-0000-0000B63D0000}"/>
    <cellStyle name="Ergebnis 2 18 3 3 4 3" xfId="16453" xr:uid="{00000000-0005-0000-0000-0000B73D0000}"/>
    <cellStyle name="Ergebnis 2 18 3 3 4 4" xfId="22938" xr:uid="{00000000-0005-0000-0000-0000B83D0000}"/>
    <cellStyle name="Ergebnis 2 18 3 3 5" xfId="3611" xr:uid="{00000000-0005-0000-0000-0000B93D0000}"/>
    <cellStyle name="Ergebnis 2 18 3 3 5 2" xfId="10610" xr:uid="{00000000-0005-0000-0000-0000BA3D0000}"/>
    <cellStyle name="Ergebnis 2 18 3 3 5 3" xfId="17140" xr:uid="{00000000-0005-0000-0000-0000BB3D0000}"/>
    <cellStyle name="Ergebnis 2 18 3 3 5 4" xfId="23625" xr:uid="{00000000-0005-0000-0000-0000BC3D0000}"/>
    <cellStyle name="Ergebnis 2 18 3 3 6" xfId="4301" xr:uid="{00000000-0005-0000-0000-0000BD3D0000}"/>
    <cellStyle name="Ergebnis 2 18 3 3 6 2" xfId="11295" xr:uid="{00000000-0005-0000-0000-0000BE3D0000}"/>
    <cellStyle name="Ergebnis 2 18 3 3 6 3" xfId="17825" xr:uid="{00000000-0005-0000-0000-0000BF3D0000}"/>
    <cellStyle name="Ergebnis 2 18 3 3 6 4" xfId="24310" xr:uid="{00000000-0005-0000-0000-0000C03D0000}"/>
    <cellStyle name="Ergebnis 2 18 3 3 7" xfId="4954" xr:uid="{00000000-0005-0000-0000-0000C13D0000}"/>
    <cellStyle name="Ergebnis 2 18 3 3 7 2" xfId="11878" xr:uid="{00000000-0005-0000-0000-0000C23D0000}"/>
    <cellStyle name="Ergebnis 2 18 3 3 7 3" xfId="18408" xr:uid="{00000000-0005-0000-0000-0000C33D0000}"/>
    <cellStyle name="Ergebnis 2 18 3 3 7 4" xfId="24893" xr:uid="{00000000-0005-0000-0000-0000C43D0000}"/>
    <cellStyle name="Ergebnis 2 18 3 3 8" xfId="5412" xr:uid="{00000000-0005-0000-0000-0000C53D0000}"/>
    <cellStyle name="Ergebnis 2 18 3 3 8 2" xfId="12336" xr:uid="{00000000-0005-0000-0000-0000C63D0000}"/>
    <cellStyle name="Ergebnis 2 18 3 3 8 3" xfId="18866" xr:uid="{00000000-0005-0000-0000-0000C73D0000}"/>
    <cellStyle name="Ergebnis 2 18 3 3 8 4" xfId="25351" xr:uid="{00000000-0005-0000-0000-0000C83D0000}"/>
    <cellStyle name="Ergebnis 2 18 3 3 9" xfId="6094" xr:uid="{00000000-0005-0000-0000-0000C93D0000}"/>
    <cellStyle name="Ergebnis 2 18 3 3 9 2" xfId="12990" xr:uid="{00000000-0005-0000-0000-0000CA3D0000}"/>
    <cellStyle name="Ergebnis 2 18 3 3 9 3" xfId="19520" xr:uid="{00000000-0005-0000-0000-0000CB3D0000}"/>
    <cellStyle name="Ergebnis 2 18 3 3 9 4" xfId="26005" xr:uid="{00000000-0005-0000-0000-0000CC3D0000}"/>
    <cellStyle name="Ergebnis 2 18 3 4" xfId="1306" xr:uid="{00000000-0005-0000-0000-0000CD3D0000}"/>
    <cellStyle name="Ergebnis 2 18 3 4 2" xfId="8311" xr:uid="{00000000-0005-0000-0000-0000CE3D0000}"/>
    <cellStyle name="Ergebnis 2 18 3 4 3" xfId="14841" xr:uid="{00000000-0005-0000-0000-0000CF3D0000}"/>
    <cellStyle name="Ergebnis 2 18 3 4 4" xfId="21326" xr:uid="{00000000-0005-0000-0000-0000D03D0000}"/>
    <cellStyle name="Ergebnis 2 18 3 5" xfId="1996" xr:uid="{00000000-0005-0000-0000-0000D13D0000}"/>
    <cellStyle name="Ergebnis 2 18 3 5 2" xfId="9001" xr:uid="{00000000-0005-0000-0000-0000D23D0000}"/>
    <cellStyle name="Ergebnis 2 18 3 5 3" xfId="15531" xr:uid="{00000000-0005-0000-0000-0000D33D0000}"/>
    <cellStyle name="Ergebnis 2 18 3 5 4" xfId="22016" xr:uid="{00000000-0005-0000-0000-0000D43D0000}"/>
    <cellStyle name="Ergebnis 2 18 3 6" xfId="2686" xr:uid="{00000000-0005-0000-0000-0000D53D0000}"/>
    <cellStyle name="Ergebnis 2 18 3 6 2" xfId="9688" xr:uid="{00000000-0005-0000-0000-0000D63D0000}"/>
    <cellStyle name="Ergebnis 2 18 3 6 3" xfId="16218" xr:uid="{00000000-0005-0000-0000-0000D73D0000}"/>
    <cellStyle name="Ergebnis 2 18 3 6 4" xfId="22703" xr:uid="{00000000-0005-0000-0000-0000D83D0000}"/>
    <cellStyle name="Ergebnis 2 18 3 7" xfId="3376" xr:uid="{00000000-0005-0000-0000-0000D93D0000}"/>
    <cellStyle name="Ergebnis 2 18 3 7 2" xfId="10375" xr:uid="{00000000-0005-0000-0000-0000DA3D0000}"/>
    <cellStyle name="Ergebnis 2 18 3 7 3" xfId="16905" xr:uid="{00000000-0005-0000-0000-0000DB3D0000}"/>
    <cellStyle name="Ergebnis 2 18 3 7 4" xfId="23390" xr:uid="{00000000-0005-0000-0000-0000DC3D0000}"/>
    <cellStyle name="Ergebnis 2 18 3 8" xfId="4066" xr:uid="{00000000-0005-0000-0000-0000DD3D0000}"/>
    <cellStyle name="Ergebnis 2 18 3 8 2" xfId="11060" xr:uid="{00000000-0005-0000-0000-0000DE3D0000}"/>
    <cellStyle name="Ergebnis 2 18 3 8 3" xfId="17590" xr:uid="{00000000-0005-0000-0000-0000DF3D0000}"/>
    <cellStyle name="Ergebnis 2 18 3 8 4" xfId="24075" xr:uid="{00000000-0005-0000-0000-0000E03D0000}"/>
    <cellStyle name="Ergebnis 2 18 3 9" xfId="3304" xr:uid="{00000000-0005-0000-0000-0000E13D0000}"/>
    <cellStyle name="Ergebnis 2 18 3 9 2" xfId="10304" xr:uid="{00000000-0005-0000-0000-0000E23D0000}"/>
    <cellStyle name="Ergebnis 2 18 3 9 3" xfId="16834" xr:uid="{00000000-0005-0000-0000-0000E33D0000}"/>
    <cellStyle name="Ergebnis 2 18 3 9 4" xfId="23319" xr:uid="{00000000-0005-0000-0000-0000E43D0000}"/>
    <cellStyle name="Ergebnis 2 18 4" xfId="564" xr:uid="{00000000-0005-0000-0000-0000E53D0000}"/>
    <cellStyle name="Ergebnis 2 18 4 10" xfId="5995" xr:uid="{00000000-0005-0000-0000-0000E63D0000}"/>
    <cellStyle name="Ergebnis 2 18 4 10 2" xfId="12891" xr:uid="{00000000-0005-0000-0000-0000E73D0000}"/>
    <cellStyle name="Ergebnis 2 18 4 10 3" xfId="19421" xr:uid="{00000000-0005-0000-0000-0000E83D0000}"/>
    <cellStyle name="Ergebnis 2 18 4 10 4" xfId="25906" xr:uid="{00000000-0005-0000-0000-0000E93D0000}"/>
    <cellStyle name="Ergebnis 2 18 4 11" xfId="6906" xr:uid="{00000000-0005-0000-0000-0000EA3D0000}"/>
    <cellStyle name="Ergebnis 2 18 4 11 2" xfId="13523" xr:uid="{00000000-0005-0000-0000-0000EB3D0000}"/>
    <cellStyle name="Ergebnis 2 18 4 11 3" xfId="20053" xr:uid="{00000000-0005-0000-0000-0000EC3D0000}"/>
    <cellStyle name="Ergebnis 2 18 4 11 4" xfId="26538" xr:uid="{00000000-0005-0000-0000-0000ED3D0000}"/>
    <cellStyle name="Ergebnis 2 18 4 12" xfId="7576" xr:uid="{00000000-0005-0000-0000-0000EE3D0000}"/>
    <cellStyle name="Ergebnis 2 18 4 12 2" xfId="14106" xr:uid="{00000000-0005-0000-0000-0000EF3D0000}"/>
    <cellStyle name="Ergebnis 2 18 4 12 3" xfId="20591" xr:uid="{00000000-0005-0000-0000-0000F03D0000}"/>
    <cellStyle name="Ergebnis 2 18 4 13" xfId="6480" xr:uid="{00000000-0005-0000-0000-0000F13D0000}"/>
    <cellStyle name="Ergebnis 2 18 4 14" xfId="5778" xr:uid="{00000000-0005-0000-0000-0000F23D0000}"/>
    <cellStyle name="Ergebnis 2 18 4 15" xfId="20164" xr:uid="{00000000-0005-0000-0000-0000F33D0000}"/>
    <cellStyle name="Ergebnis 2 18 4 2" xfId="950" xr:uid="{00000000-0005-0000-0000-0000F43D0000}"/>
    <cellStyle name="Ergebnis 2 18 4 2 10" xfId="7962" xr:uid="{00000000-0005-0000-0000-0000F53D0000}"/>
    <cellStyle name="Ergebnis 2 18 4 2 10 2" xfId="14492" xr:uid="{00000000-0005-0000-0000-0000F63D0000}"/>
    <cellStyle name="Ergebnis 2 18 4 2 10 3" xfId="20977" xr:uid="{00000000-0005-0000-0000-0000F73D0000}"/>
    <cellStyle name="Ergebnis 2 18 4 2 11" xfId="13820" xr:uid="{00000000-0005-0000-0000-0000F83D0000}"/>
    <cellStyle name="Ergebnis 2 18 4 2 12" xfId="20307" xr:uid="{00000000-0005-0000-0000-0000F93D0000}"/>
    <cellStyle name="Ergebnis 2 18 4 2 2" xfId="1828" xr:uid="{00000000-0005-0000-0000-0000FA3D0000}"/>
    <cellStyle name="Ergebnis 2 18 4 2 2 2" xfId="8833" xr:uid="{00000000-0005-0000-0000-0000FB3D0000}"/>
    <cellStyle name="Ergebnis 2 18 4 2 2 3" xfId="15363" xr:uid="{00000000-0005-0000-0000-0000FC3D0000}"/>
    <cellStyle name="Ergebnis 2 18 4 2 2 4" xfId="21848" xr:uid="{00000000-0005-0000-0000-0000FD3D0000}"/>
    <cellStyle name="Ergebnis 2 18 4 2 3" xfId="2518" xr:uid="{00000000-0005-0000-0000-0000FE3D0000}"/>
    <cellStyle name="Ergebnis 2 18 4 2 3 2" xfId="9523" xr:uid="{00000000-0005-0000-0000-0000FF3D0000}"/>
    <cellStyle name="Ergebnis 2 18 4 2 3 3" xfId="16053" xr:uid="{00000000-0005-0000-0000-0000003E0000}"/>
    <cellStyle name="Ergebnis 2 18 4 2 3 4" xfId="22538" xr:uid="{00000000-0005-0000-0000-0000013E0000}"/>
    <cellStyle name="Ergebnis 2 18 4 2 4" xfId="3208" xr:uid="{00000000-0005-0000-0000-0000023E0000}"/>
    <cellStyle name="Ergebnis 2 18 4 2 4 2" xfId="10210" xr:uid="{00000000-0005-0000-0000-0000033E0000}"/>
    <cellStyle name="Ergebnis 2 18 4 2 4 3" xfId="16740" xr:uid="{00000000-0005-0000-0000-0000043E0000}"/>
    <cellStyle name="Ergebnis 2 18 4 2 4 4" xfId="23225" xr:uid="{00000000-0005-0000-0000-0000053E0000}"/>
    <cellStyle name="Ergebnis 2 18 4 2 5" xfId="3898" xr:uid="{00000000-0005-0000-0000-0000063E0000}"/>
    <cellStyle name="Ergebnis 2 18 4 2 5 2" xfId="10897" xr:uid="{00000000-0005-0000-0000-0000073E0000}"/>
    <cellStyle name="Ergebnis 2 18 4 2 5 3" xfId="17427" xr:uid="{00000000-0005-0000-0000-0000083E0000}"/>
    <cellStyle name="Ergebnis 2 18 4 2 5 4" xfId="23912" xr:uid="{00000000-0005-0000-0000-0000093E0000}"/>
    <cellStyle name="Ergebnis 2 18 4 2 6" xfId="4588" xr:uid="{00000000-0005-0000-0000-00000A3E0000}"/>
    <cellStyle name="Ergebnis 2 18 4 2 6 2" xfId="11582" xr:uid="{00000000-0005-0000-0000-00000B3E0000}"/>
    <cellStyle name="Ergebnis 2 18 4 2 6 3" xfId="18112" xr:uid="{00000000-0005-0000-0000-00000C3E0000}"/>
    <cellStyle name="Ergebnis 2 18 4 2 6 4" xfId="24597" xr:uid="{00000000-0005-0000-0000-00000D3E0000}"/>
    <cellStyle name="Ergebnis 2 18 4 2 7" xfId="5241" xr:uid="{00000000-0005-0000-0000-00000E3E0000}"/>
    <cellStyle name="Ergebnis 2 18 4 2 7 2" xfId="12165" xr:uid="{00000000-0005-0000-0000-00000F3E0000}"/>
    <cellStyle name="Ergebnis 2 18 4 2 7 3" xfId="18695" xr:uid="{00000000-0005-0000-0000-0000103E0000}"/>
    <cellStyle name="Ergebnis 2 18 4 2 7 4" xfId="25180" xr:uid="{00000000-0005-0000-0000-0000113E0000}"/>
    <cellStyle name="Ergebnis 2 18 4 2 8" xfId="5699" xr:uid="{00000000-0005-0000-0000-0000123E0000}"/>
    <cellStyle name="Ergebnis 2 18 4 2 8 2" xfId="12623" xr:uid="{00000000-0005-0000-0000-0000133E0000}"/>
    <cellStyle name="Ergebnis 2 18 4 2 8 3" xfId="19153" xr:uid="{00000000-0005-0000-0000-0000143E0000}"/>
    <cellStyle name="Ergebnis 2 18 4 2 8 4" xfId="25638" xr:uid="{00000000-0005-0000-0000-0000153E0000}"/>
    <cellStyle name="Ergebnis 2 18 4 2 9" xfId="6381" xr:uid="{00000000-0005-0000-0000-0000163E0000}"/>
    <cellStyle name="Ergebnis 2 18 4 2 9 2" xfId="13277" xr:uid="{00000000-0005-0000-0000-0000173E0000}"/>
    <cellStyle name="Ergebnis 2 18 4 2 9 3" xfId="19807" xr:uid="{00000000-0005-0000-0000-0000183E0000}"/>
    <cellStyle name="Ergebnis 2 18 4 2 9 4" xfId="26292" xr:uid="{00000000-0005-0000-0000-0000193E0000}"/>
    <cellStyle name="Ergebnis 2 18 4 3" xfId="794" xr:uid="{00000000-0005-0000-0000-00001A3E0000}"/>
    <cellStyle name="Ergebnis 2 18 4 3 10" xfId="7806" xr:uid="{00000000-0005-0000-0000-00001B3E0000}"/>
    <cellStyle name="Ergebnis 2 18 4 3 10 2" xfId="14336" xr:uid="{00000000-0005-0000-0000-00001C3E0000}"/>
    <cellStyle name="Ergebnis 2 18 4 3 10 3" xfId="20821" xr:uid="{00000000-0005-0000-0000-00001D3E0000}"/>
    <cellStyle name="Ergebnis 2 18 4 3 11" xfId="13664" xr:uid="{00000000-0005-0000-0000-00001E3E0000}"/>
    <cellStyle name="Ergebnis 2 18 4 3 12" xfId="20268" xr:uid="{00000000-0005-0000-0000-00001F3E0000}"/>
    <cellStyle name="Ergebnis 2 18 4 3 2" xfId="1672" xr:uid="{00000000-0005-0000-0000-0000203E0000}"/>
    <cellStyle name="Ergebnis 2 18 4 3 2 2" xfId="8677" xr:uid="{00000000-0005-0000-0000-0000213E0000}"/>
    <cellStyle name="Ergebnis 2 18 4 3 2 3" xfId="15207" xr:uid="{00000000-0005-0000-0000-0000223E0000}"/>
    <cellStyle name="Ergebnis 2 18 4 3 2 4" xfId="21692" xr:uid="{00000000-0005-0000-0000-0000233E0000}"/>
    <cellStyle name="Ergebnis 2 18 4 3 3" xfId="2362" xr:uid="{00000000-0005-0000-0000-0000243E0000}"/>
    <cellStyle name="Ergebnis 2 18 4 3 3 2" xfId="9367" xr:uid="{00000000-0005-0000-0000-0000253E0000}"/>
    <cellStyle name="Ergebnis 2 18 4 3 3 3" xfId="15897" xr:uid="{00000000-0005-0000-0000-0000263E0000}"/>
    <cellStyle name="Ergebnis 2 18 4 3 3 4" xfId="22382" xr:uid="{00000000-0005-0000-0000-0000273E0000}"/>
    <cellStyle name="Ergebnis 2 18 4 3 4" xfId="3052" xr:uid="{00000000-0005-0000-0000-0000283E0000}"/>
    <cellStyle name="Ergebnis 2 18 4 3 4 2" xfId="10054" xr:uid="{00000000-0005-0000-0000-0000293E0000}"/>
    <cellStyle name="Ergebnis 2 18 4 3 4 3" xfId="16584" xr:uid="{00000000-0005-0000-0000-00002A3E0000}"/>
    <cellStyle name="Ergebnis 2 18 4 3 4 4" xfId="23069" xr:uid="{00000000-0005-0000-0000-00002B3E0000}"/>
    <cellStyle name="Ergebnis 2 18 4 3 5" xfId="3742" xr:uid="{00000000-0005-0000-0000-00002C3E0000}"/>
    <cellStyle name="Ergebnis 2 18 4 3 5 2" xfId="10741" xr:uid="{00000000-0005-0000-0000-00002D3E0000}"/>
    <cellStyle name="Ergebnis 2 18 4 3 5 3" xfId="17271" xr:uid="{00000000-0005-0000-0000-00002E3E0000}"/>
    <cellStyle name="Ergebnis 2 18 4 3 5 4" xfId="23756" xr:uid="{00000000-0005-0000-0000-00002F3E0000}"/>
    <cellStyle name="Ergebnis 2 18 4 3 6" xfId="4432" xr:uid="{00000000-0005-0000-0000-0000303E0000}"/>
    <cellStyle name="Ergebnis 2 18 4 3 6 2" xfId="11426" xr:uid="{00000000-0005-0000-0000-0000313E0000}"/>
    <cellStyle name="Ergebnis 2 18 4 3 6 3" xfId="17956" xr:uid="{00000000-0005-0000-0000-0000323E0000}"/>
    <cellStyle name="Ergebnis 2 18 4 3 6 4" xfId="24441" xr:uid="{00000000-0005-0000-0000-0000333E0000}"/>
    <cellStyle name="Ergebnis 2 18 4 3 7" xfId="5085" xr:uid="{00000000-0005-0000-0000-0000343E0000}"/>
    <cellStyle name="Ergebnis 2 18 4 3 7 2" xfId="12009" xr:uid="{00000000-0005-0000-0000-0000353E0000}"/>
    <cellStyle name="Ergebnis 2 18 4 3 7 3" xfId="18539" xr:uid="{00000000-0005-0000-0000-0000363E0000}"/>
    <cellStyle name="Ergebnis 2 18 4 3 7 4" xfId="25024" xr:uid="{00000000-0005-0000-0000-0000373E0000}"/>
    <cellStyle name="Ergebnis 2 18 4 3 8" xfId="5543" xr:uid="{00000000-0005-0000-0000-0000383E0000}"/>
    <cellStyle name="Ergebnis 2 18 4 3 8 2" xfId="12467" xr:uid="{00000000-0005-0000-0000-0000393E0000}"/>
    <cellStyle name="Ergebnis 2 18 4 3 8 3" xfId="18997" xr:uid="{00000000-0005-0000-0000-00003A3E0000}"/>
    <cellStyle name="Ergebnis 2 18 4 3 8 4" xfId="25482" xr:uid="{00000000-0005-0000-0000-00003B3E0000}"/>
    <cellStyle name="Ergebnis 2 18 4 3 9" xfId="6225" xr:uid="{00000000-0005-0000-0000-00003C3E0000}"/>
    <cellStyle name="Ergebnis 2 18 4 3 9 2" xfId="13121" xr:uid="{00000000-0005-0000-0000-00003D3E0000}"/>
    <cellStyle name="Ergebnis 2 18 4 3 9 3" xfId="19651" xr:uid="{00000000-0005-0000-0000-00003E3E0000}"/>
    <cellStyle name="Ergebnis 2 18 4 3 9 4" xfId="26136" xr:uid="{00000000-0005-0000-0000-00003F3E0000}"/>
    <cellStyle name="Ergebnis 2 18 4 4" xfId="1442" xr:uid="{00000000-0005-0000-0000-0000403E0000}"/>
    <cellStyle name="Ergebnis 2 18 4 4 2" xfId="8447" xr:uid="{00000000-0005-0000-0000-0000413E0000}"/>
    <cellStyle name="Ergebnis 2 18 4 4 3" xfId="14977" xr:uid="{00000000-0005-0000-0000-0000423E0000}"/>
    <cellStyle name="Ergebnis 2 18 4 4 4" xfId="21462" xr:uid="{00000000-0005-0000-0000-0000433E0000}"/>
    <cellStyle name="Ergebnis 2 18 4 5" xfId="2132" xr:uid="{00000000-0005-0000-0000-0000443E0000}"/>
    <cellStyle name="Ergebnis 2 18 4 5 2" xfId="9137" xr:uid="{00000000-0005-0000-0000-0000453E0000}"/>
    <cellStyle name="Ergebnis 2 18 4 5 3" xfId="15667" xr:uid="{00000000-0005-0000-0000-0000463E0000}"/>
    <cellStyle name="Ergebnis 2 18 4 5 4" xfId="22152" xr:uid="{00000000-0005-0000-0000-0000473E0000}"/>
    <cellStyle name="Ergebnis 2 18 4 6" xfId="2822" xr:uid="{00000000-0005-0000-0000-0000483E0000}"/>
    <cellStyle name="Ergebnis 2 18 4 6 2" xfId="9824" xr:uid="{00000000-0005-0000-0000-0000493E0000}"/>
    <cellStyle name="Ergebnis 2 18 4 6 3" xfId="16354" xr:uid="{00000000-0005-0000-0000-00004A3E0000}"/>
    <cellStyle name="Ergebnis 2 18 4 6 4" xfId="22839" xr:uid="{00000000-0005-0000-0000-00004B3E0000}"/>
    <cellStyle name="Ergebnis 2 18 4 7" xfId="3512" xr:uid="{00000000-0005-0000-0000-00004C3E0000}"/>
    <cellStyle name="Ergebnis 2 18 4 7 2" xfId="10511" xr:uid="{00000000-0005-0000-0000-00004D3E0000}"/>
    <cellStyle name="Ergebnis 2 18 4 7 3" xfId="17041" xr:uid="{00000000-0005-0000-0000-00004E3E0000}"/>
    <cellStyle name="Ergebnis 2 18 4 7 4" xfId="23526" xr:uid="{00000000-0005-0000-0000-00004F3E0000}"/>
    <cellStyle name="Ergebnis 2 18 4 8" xfId="4202" xr:uid="{00000000-0005-0000-0000-0000503E0000}"/>
    <cellStyle name="Ergebnis 2 18 4 8 2" xfId="11196" xr:uid="{00000000-0005-0000-0000-0000513E0000}"/>
    <cellStyle name="Ergebnis 2 18 4 8 3" xfId="17726" xr:uid="{00000000-0005-0000-0000-0000523E0000}"/>
    <cellStyle name="Ergebnis 2 18 4 8 4" xfId="24211" xr:uid="{00000000-0005-0000-0000-0000533E0000}"/>
    <cellStyle name="Ergebnis 2 18 4 9" xfId="5313" xr:uid="{00000000-0005-0000-0000-0000543E0000}"/>
    <cellStyle name="Ergebnis 2 18 4 9 2" xfId="12237" xr:uid="{00000000-0005-0000-0000-0000553E0000}"/>
    <cellStyle name="Ergebnis 2 18 4 9 3" xfId="18767" xr:uid="{00000000-0005-0000-0000-0000563E0000}"/>
    <cellStyle name="Ergebnis 2 18 4 9 4" xfId="25252" xr:uid="{00000000-0005-0000-0000-0000573E0000}"/>
    <cellStyle name="Ergebnis 2 18 5" xfId="1257" xr:uid="{00000000-0005-0000-0000-0000583E0000}"/>
    <cellStyle name="Ergebnis 2 18 5 2" xfId="8262" xr:uid="{00000000-0005-0000-0000-0000593E0000}"/>
    <cellStyle name="Ergebnis 2 18 5 3" xfId="14792" xr:uid="{00000000-0005-0000-0000-00005A3E0000}"/>
    <cellStyle name="Ergebnis 2 18 5 4" xfId="21277" xr:uid="{00000000-0005-0000-0000-00005B3E0000}"/>
    <cellStyle name="Ergebnis 2 18 6" xfId="1947" xr:uid="{00000000-0005-0000-0000-00005C3E0000}"/>
    <cellStyle name="Ergebnis 2 18 6 2" xfId="8952" xr:uid="{00000000-0005-0000-0000-00005D3E0000}"/>
    <cellStyle name="Ergebnis 2 18 6 3" xfId="15482" xr:uid="{00000000-0005-0000-0000-00005E3E0000}"/>
    <cellStyle name="Ergebnis 2 18 6 4" xfId="21967" xr:uid="{00000000-0005-0000-0000-00005F3E0000}"/>
    <cellStyle name="Ergebnis 2 18 7" xfId="2637" xr:uid="{00000000-0005-0000-0000-0000603E0000}"/>
    <cellStyle name="Ergebnis 2 18 7 2" xfId="9639" xr:uid="{00000000-0005-0000-0000-0000613E0000}"/>
    <cellStyle name="Ergebnis 2 18 7 3" xfId="16169" xr:uid="{00000000-0005-0000-0000-0000623E0000}"/>
    <cellStyle name="Ergebnis 2 18 7 4" xfId="22654" xr:uid="{00000000-0005-0000-0000-0000633E0000}"/>
    <cellStyle name="Ergebnis 2 18 8" xfId="3327" xr:uid="{00000000-0005-0000-0000-0000643E0000}"/>
    <cellStyle name="Ergebnis 2 18 8 2" xfId="10326" xr:uid="{00000000-0005-0000-0000-0000653E0000}"/>
    <cellStyle name="Ergebnis 2 18 8 3" xfId="16856" xr:uid="{00000000-0005-0000-0000-0000663E0000}"/>
    <cellStyle name="Ergebnis 2 18 8 4" xfId="23341" xr:uid="{00000000-0005-0000-0000-0000673E0000}"/>
    <cellStyle name="Ergebnis 2 18 9" xfId="4017" xr:uid="{00000000-0005-0000-0000-0000683E0000}"/>
    <cellStyle name="Ergebnis 2 18 9 2" xfId="11011" xr:uid="{00000000-0005-0000-0000-0000693E0000}"/>
    <cellStyle name="Ergebnis 2 18 9 3" xfId="17541" xr:uid="{00000000-0005-0000-0000-00006A3E0000}"/>
    <cellStyle name="Ergebnis 2 18 9 4" xfId="24026" xr:uid="{00000000-0005-0000-0000-00006B3E0000}"/>
    <cellStyle name="Ergebnis 2 19" xfId="437" xr:uid="{00000000-0005-0000-0000-00006C3E0000}"/>
    <cellStyle name="Ergebnis 2 19 10" xfId="5868" xr:uid="{00000000-0005-0000-0000-00006D3E0000}"/>
    <cellStyle name="Ergebnis 2 19 10 2" xfId="12764" xr:uid="{00000000-0005-0000-0000-00006E3E0000}"/>
    <cellStyle name="Ergebnis 2 19 10 3" xfId="19294" xr:uid="{00000000-0005-0000-0000-00006F3E0000}"/>
    <cellStyle name="Ergebnis 2 19 10 4" xfId="25779" xr:uid="{00000000-0005-0000-0000-0000703E0000}"/>
    <cellStyle name="Ergebnis 2 19 11" xfId="6922" xr:uid="{00000000-0005-0000-0000-0000713E0000}"/>
    <cellStyle name="Ergebnis 2 19 11 2" xfId="13538" xr:uid="{00000000-0005-0000-0000-0000723E0000}"/>
    <cellStyle name="Ergebnis 2 19 11 3" xfId="20068" xr:uid="{00000000-0005-0000-0000-0000733E0000}"/>
    <cellStyle name="Ergebnis 2 19 11 4" xfId="26553" xr:uid="{00000000-0005-0000-0000-0000743E0000}"/>
    <cellStyle name="Ergebnis 2 19 12" xfId="7449" xr:uid="{00000000-0005-0000-0000-0000753E0000}"/>
    <cellStyle name="Ergebnis 2 19 12 2" xfId="13979" xr:uid="{00000000-0005-0000-0000-0000763E0000}"/>
    <cellStyle name="Ergebnis 2 19 12 3" xfId="20464" xr:uid="{00000000-0005-0000-0000-0000773E0000}"/>
    <cellStyle name="Ergebnis 2 19 13" xfId="6963" xr:uid="{00000000-0005-0000-0000-0000783E0000}"/>
    <cellStyle name="Ergebnis 2 19 14" xfId="6625" xr:uid="{00000000-0005-0000-0000-0000793E0000}"/>
    <cellStyle name="Ergebnis 2 19 15" xfId="20111" xr:uid="{00000000-0005-0000-0000-00007A3E0000}"/>
    <cellStyle name="Ergebnis 2 19 2" xfId="873" xr:uid="{00000000-0005-0000-0000-00007B3E0000}"/>
    <cellStyle name="Ergebnis 2 19 2 10" xfId="7885" xr:uid="{00000000-0005-0000-0000-00007C3E0000}"/>
    <cellStyle name="Ergebnis 2 19 2 10 2" xfId="14415" xr:uid="{00000000-0005-0000-0000-00007D3E0000}"/>
    <cellStyle name="Ergebnis 2 19 2 10 3" xfId="20900" xr:uid="{00000000-0005-0000-0000-00007E3E0000}"/>
    <cellStyle name="Ergebnis 2 19 2 11" xfId="13743" xr:uid="{00000000-0005-0000-0000-00007F3E0000}"/>
    <cellStyle name="Ergebnis 2 19 2 12" xfId="20297" xr:uid="{00000000-0005-0000-0000-0000803E0000}"/>
    <cellStyle name="Ergebnis 2 19 2 2" xfId="1751" xr:uid="{00000000-0005-0000-0000-0000813E0000}"/>
    <cellStyle name="Ergebnis 2 19 2 2 2" xfId="8756" xr:uid="{00000000-0005-0000-0000-0000823E0000}"/>
    <cellStyle name="Ergebnis 2 19 2 2 3" xfId="15286" xr:uid="{00000000-0005-0000-0000-0000833E0000}"/>
    <cellStyle name="Ergebnis 2 19 2 2 4" xfId="21771" xr:uid="{00000000-0005-0000-0000-0000843E0000}"/>
    <cellStyle name="Ergebnis 2 19 2 3" xfId="2441" xr:uid="{00000000-0005-0000-0000-0000853E0000}"/>
    <cellStyle name="Ergebnis 2 19 2 3 2" xfId="9446" xr:uid="{00000000-0005-0000-0000-0000863E0000}"/>
    <cellStyle name="Ergebnis 2 19 2 3 3" xfId="15976" xr:uid="{00000000-0005-0000-0000-0000873E0000}"/>
    <cellStyle name="Ergebnis 2 19 2 3 4" xfId="22461" xr:uid="{00000000-0005-0000-0000-0000883E0000}"/>
    <cellStyle name="Ergebnis 2 19 2 4" xfId="3131" xr:uid="{00000000-0005-0000-0000-0000893E0000}"/>
    <cellStyle name="Ergebnis 2 19 2 4 2" xfId="10133" xr:uid="{00000000-0005-0000-0000-00008A3E0000}"/>
    <cellStyle name="Ergebnis 2 19 2 4 3" xfId="16663" xr:uid="{00000000-0005-0000-0000-00008B3E0000}"/>
    <cellStyle name="Ergebnis 2 19 2 4 4" xfId="23148" xr:uid="{00000000-0005-0000-0000-00008C3E0000}"/>
    <cellStyle name="Ergebnis 2 19 2 5" xfId="3821" xr:uid="{00000000-0005-0000-0000-00008D3E0000}"/>
    <cellStyle name="Ergebnis 2 19 2 5 2" xfId="10820" xr:uid="{00000000-0005-0000-0000-00008E3E0000}"/>
    <cellStyle name="Ergebnis 2 19 2 5 3" xfId="17350" xr:uid="{00000000-0005-0000-0000-00008F3E0000}"/>
    <cellStyle name="Ergebnis 2 19 2 5 4" xfId="23835" xr:uid="{00000000-0005-0000-0000-0000903E0000}"/>
    <cellStyle name="Ergebnis 2 19 2 6" xfId="4511" xr:uid="{00000000-0005-0000-0000-0000913E0000}"/>
    <cellStyle name="Ergebnis 2 19 2 6 2" xfId="11505" xr:uid="{00000000-0005-0000-0000-0000923E0000}"/>
    <cellStyle name="Ergebnis 2 19 2 6 3" xfId="18035" xr:uid="{00000000-0005-0000-0000-0000933E0000}"/>
    <cellStyle name="Ergebnis 2 19 2 6 4" xfId="24520" xr:uid="{00000000-0005-0000-0000-0000943E0000}"/>
    <cellStyle name="Ergebnis 2 19 2 7" xfId="5164" xr:uid="{00000000-0005-0000-0000-0000953E0000}"/>
    <cellStyle name="Ergebnis 2 19 2 7 2" xfId="12088" xr:uid="{00000000-0005-0000-0000-0000963E0000}"/>
    <cellStyle name="Ergebnis 2 19 2 7 3" xfId="18618" xr:uid="{00000000-0005-0000-0000-0000973E0000}"/>
    <cellStyle name="Ergebnis 2 19 2 7 4" xfId="25103" xr:uid="{00000000-0005-0000-0000-0000983E0000}"/>
    <cellStyle name="Ergebnis 2 19 2 8" xfId="5622" xr:uid="{00000000-0005-0000-0000-0000993E0000}"/>
    <cellStyle name="Ergebnis 2 19 2 8 2" xfId="12546" xr:uid="{00000000-0005-0000-0000-00009A3E0000}"/>
    <cellStyle name="Ergebnis 2 19 2 8 3" xfId="19076" xr:uid="{00000000-0005-0000-0000-00009B3E0000}"/>
    <cellStyle name="Ergebnis 2 19 2 8 4" xfId="25561" xr:uid="{00000000-0005-0000-0000-00009C3E0000}"/>
    <cellStyle name="Ergebnis 2 19 2 9" xfId="6304" xr:uid="{00000000-0005-0000-0000-00009D3E0000}"/>
    <cellStyle name="Ergebnis 2 19 2 9 2" xfId="13200" xr:uid="{00000000-0005-0000-0000-00009E3E0000}"/>
    <cellStyle name="Ergebnis 2 19 2 9 3" xfId="19730" xr:uid="{00000000-0005-0000-0000-00009F3E0000}"/>
    <cellStyle name="Ergebnis 2 19 2 9 4" xfId="26215" xr:uid="{00000000-0005-0000-0000-0000A03E0000}"/>
    <cellStyle name="Ergebnis 2 19 3" xfId="672" xr:uid="{00000000-0005-0000-0000-0000A13E0000}"/>
    <cellStyle name="Ergebnis 2 19 3 10" xfId="7684" xr:uid="{00000000-0005-0000-0000-0000A23E0000}"/>
    <cellStyle name="Ergebnis 2 19 3 10 2" xfId="14214" xr:uid="{00000000-0005-0000-0000-0000A33E0000}"/>
    <cellStyle name="Ergebnis 2 19 3 10 3" xfId="20699" xr:uid="{00000000-0005-0000-0000-0000A43E0000}"/>
    <cellStyle name="Ergebnis 2 19 3 11" xfId="4804" xr:uid="{00000000-0005-0000-0000-0000A53E0000}"/>
    <cellStyle name="Ergebnis 2 19 3 12" xfId="20223" xr:uid="{00000000-0005-0000-0000-0000A63E0000}"/>
    <cellStyle name="Ergebnis 2 19 3 2" xfId="1550" xr:uid="{00000000-0005-0000-0000-0000A73E0000}"/>
    <cellStyle name="Ergebnis 2 19 3 2 2" xfId="8555" xr:uid="{00000000-0005-0000-0000-0000A83E0000}"/>
    <cellStyle name="Ergebnis 2 19 3 2 3" xfId="15085" xr:uid="{00000000-0005-0000-0000-0000A93E0000}"/>
    <cellStyle name="Ergebnis 2 19 3 2 4" xfId="21570" xr:uid="{00000000-0005-0000-0000-0000AA3E0000}"/>
    <cellStyle name="Ergebnis 2 19 3 3" xfId="2240" xr:uid="{00000000-0005-0000-0000-0000AB3E0000}"/>
    <cellStyle name="Ergebnis 2 19 3 3 2" xfId="9245" xr:uid="{00000000-0005-0000-0000-0000AC3E0000}"/>
    <cellStyle name="Ergebnis 2 19 3 3 3" xfId="15775" xr:uid="{00000000-0005-0000-0000-0000AD3E0000}"/>
    <cellStyle name="Ergebnis 2 19 3 3 4" xfId="22260" xr:uid="{00000000-0005-0000-0000-0000AE3E0000}"/>
    <cellStyle name="Ergebnis 2 19 3 4" xfId="2930" xr:uid="{00000000-0005-0000-0000-0000AF3E0000}"/>
    <cellStyle name="Ergebnis 2 19 3 4 2" xfId="9932" xr:uid="{00000000-0005-0000-0000-0000B03E0000}"/>
    <cellStyle name="Ergebnis 2 19 3 4 3" xfId="16462" xr:uid="{00000000-0005-0000-0000-0000B13E0000}"/>
    <cellStyle name="Ergebnis 2 19 3 4 4" xfId="22947" xr:uid="{00000000-0005-0000-0000-0000B23E0000}"/>
    <cellStyle name="Ergebnis 2 19 3 5" xfId="3620" xr:uid="{00000000-0005-0000-0000-0000B33E0000}"/>
    <cellStyle name="Ergebnis 2 19 3 5 2" xfId="10619" xr:uid="{00000000-0005-0000-0000-0000B43E0000}"/>
    <cellStyle name="Ergebnis 2 19 3 5 3" xfId="17149" xr:uid="{00000000-0005-0000-0000-0000B53E0000}"/>
    <cellStyle name="Ergebnis 2 19 3 5 4" xfId="23634" xr:uid="{00000000-0005-0000-0000-0000B63E0000}"/>
    <cellStyle name="Ergebnis 2 19 3 6" xfId="4310" xr:uid="{00000000-0005-0000-0000-0000B73E0000}"/>
    <cellStyle name="Ergebnis 2 19 3 6 2" xfId="11304" xr:uid="{00000000-0005-0000-0000-0000B83E0000}"/>
    <cellStyle name="Ergebnis 2 19 3 6 3" xfId="17834" xr:uid="{00000000-0005-0000-0000-0000B93E0000}"/>
    <cellStyle name="Ergebnis 2 19 3 6 4" xfId="24319" xr:uid="{00000000-0005-0000-0000-0000BA3E0000}"/>
    <cellStyle name="Ergebnis 2 19 3 7" xfId="4963" xr:uid="{00000000-0005-0000-0000-0000BB3E0000}"/>
    <cellStyle name="Ergebnis 2 19 3 7 2" xfId="11887" xr:uid="{00000000-0005-0000-0000-0000BC3E0000}"/>
    <cellStyle name="Ergebnis 2 19 3 7 3" xfId="18417" xr:uid="{00000000-0005-0000-0000-0000BD3E0000}"/>
    <cellStyle name="Ergebnis 2 19 3 7 4" xfId="24902" xr:uid="{00000000-0005-0000-0000-0000BE3E0000}"/>
    <cellStyle name="Ergebnis 2 19 3 8" xfId="5421" xr:uid="{00000000-0005-0000-0000-0000BF3E0000}"/>
    <cellStyle name="Ergebnis 2 19 3 8 2" xfId="12345" xr:uid="{00000000-0005-0000-0000-0000C03E0000}"/>
    <cellStyle name="Ergebnis 2 19 3 8 3" xfId="18875" xr:uid="{00000000-0005-0000-0000-0000C13E0000}"/>
    <cellStyle name="Ergebnis 2 19 3 8 4" xfId="25360" xr:uid="{00000000-0005-0000-0000-0000C23E0000}"/>
    <cellStyle name="Ergebnis 2 19 3 9" xfId="6103" xr:uid="{00000000-0005-0000-0000-0000C33E0000}"/>
    <cellStyle name="Ergebnis 2 19 3 9 2" xfId="12999" xr:uid="{00000000-0005-0000-0000-0000C43E0000}"/>
    <cellStyle name="Ergebnis 2 19 3 9 3" xfId="19529" xr:uid="{00000000-0005-0000-0000-0000C53E0000}"/>
    <cellStyle name="Ergebnis 2 19 3 9 4" xfId="26014" xr:uid="{00000000-0005-0000-0000-0000C63E0000}"/>
    <cellStyle name="Ergebnis 2 19 4" xfId="1315" xr:uid="{00000000-0005-0000-0000-0000C73E0000}"/>
    <cellStyle name="Ergebnis 2 19 4 2" xfId="8320" xr:uid="{00000000-0005-0000-0000-0000C83E0000}"/>
    <cellStyle name="Ergebnis 2 19 4 3" xfId="14850" xr:uid="{00000000-0005-0000-0000-0000C93E0000}"/>
    <cellStyle name="Ergebnis 2 19 4 4" xfId="21335" xr:uid="{00000000-0005-0000-0000-0000CA3E0000}"/>
    <cellStyle name="Ergebnis 2 19 5" xfId="2005" xr:uid="{00000000-0005-0000-0000-0000CB3E0000}"/>
    <cellStyle name="Ergebnis 2 19 5 2" xfId="9010" xr:uid="{00000000-0005-0000-0000-0000CC3E0000}"/>
    <cellStyle name="Ergebnis 2 19 5 3" xfId="15540" xr:uid="{00000000-0005-0000-0000-0000CD3E0000}"/>
    <cellStyle name="Ergebnis 2 19 5 4" xfId="22025" xr:uid="{00000000-0005-0000-0000-0000CE3E0000}"/>
    <cellStyle name="Ergebnis 2 19 6" xfId="2695" xr:uid="{00000000-0005-0000-0000-0000CF3E0000}"/>
    <cellStyle name="Ergebnis 2 19 6 2" xfId="9697" xr:uid="{00000000-0005-0000-0000-0000D03E0000}"/>
    <cellStyle name="Ergebnis 2 19 6 3" xfId="16227" xr:uid="{00000000-0005-0000-0000-0000D13E0000}"/>
    <cellStyle name="Ergebnis 2 19 6 4" xfId="22712" xr:uid="{00000000-0005-0000-0000-0000D23E0000}"/>
    <cellStyle name="Ergebnis 2 19 7" xfId="3385" xr:uid="{00000000-0005-0000-0000-0000D33E0000}"/>
    <cellStyle name="Ergebnis 2 19 7 2" xfId="10384" xr:uid="{00000000-0005-0000-0000-0000D43E0000}"/>
    <cellStyle name="Ergebnis 2 19 7 3" xfId="16914" xr:uid="{00000000-0005-0000-0000-0000D53E0000}"/>
    <cellStyle name="Ergebnis 2 19 7 4" xfId="23399" xr:uid="{00000000-0005-0000-0000-0000D63E0000}"/>
    <cellStyle name="Ergebnis 2 19 8" xfId="4075" xr:uid="{00000000-0005-0000-0000-0000D73E0000}"/>
    <cellStyle name="Ergebnis 2 19 8 2" xfId="11069" xr:uid="{00000000-0005-0000-0000-0000D83E0000}"/>
    <cellStyle name="Ergebnis 2 19 8 3" xfId="17599" xr:uid="{00000000-0005-0000-0000-0000D93E0000}"/>
    <cellStyle name="Ergebnis 2 19 8 4" xfId="24084" xr:uid="{00000000-0005-0000-0000-0000DA3E0000}"/>
    <cellStyle name="Ergebnis 2 19 9" xfId="967" xr:uid="{00000000-0005-0000-0000-0000DB3E0000}"/>
    <cellStyle name="Ergebnis 2 19 9 2" xfId="7979" xr:uid="{00000000-0005-0000-0000-0000DC3E0000}"/>
    <cellStyle name="Ergebnis 2 19 9 3" xfId="14509" xr:uid="{00000000-0005-0000-0000-0000DD3E0000}"/>
    <cellStyle name="Ergebnis 2 19 9 4" xfId="20994" xr:uid="{00000000-0005-0000-0000-0000DE3E0000}"/>
    <cellStyle name="Ergebnis 2 2" xfId="253" xr:uid="{00000000-0005-0000-0000-0000DF3E0000}"/>
    <cellStyle name="Ergebnis 2 2 10" xfId="4859" xr:uid="{00000000-0005-0000-0000-0000E03E0000}"/>
    <cellStyle name="Ergebnis 2 2 10 2" xfId="11801" xr:uid="{00000000-0005-0000-0000-0000E13E0000}"/>
    <cellStyle name="Ergebnis 2 2 10 3" xfId="18331" xr:uid="{00000000-0005-0000-0000-0000E23E0000}"/>
    <cellStyle name="Ergebnis 2 2 10 4" xfId="24816" xr:uid="{00000000-0005-0000-0000-0000E33E0000}"/>
    <cellStyle name="Ergebnis 2 2 11" xfId="4684" xr:uid="{00000000-0005-0000-0000-0000E43E0000}"/>
    <cellStyle name="Ergebnis 2 2 11 2" xfId="11672" xr:uid="{00000000-0005-0000-0000-0000E53E0000}"/>
    <cellStyle name="Ergebnis 2 2 11 3" xfId="18202" xr:uid="{00000000-0005-0000-0000-0000E63E0000}"/>
    <cellStyle name="Ergebnis 2 2 11 4" xfId="24687" xr:uid="{00000000-0005-0000-0000-0000E73E0000}"/>
    <cellStyle name="Ergebnis 2 2 12" xfId="7305" xr:uid="{00000000-0005-0000-0000-0000E83E0000}"/>
    <cellStyle name="Ergebnis 2 2 12 2" xfId="13835" xr:uid="{00000000-0005-0000-0000-0000E93E0000}"/>
    <cellStyle name="Ergebnis 2 2 12 3" xfId="20322" xr:uid="{00000000-0005-0000-0000-0000EA3E0000}"/>
    <cellStyle name="Ergebnis 2 2 13" xfId="6577" xr:uid="{00000000-0005-0000-0000-0000EB3E0000}"/>
    <cellStyle name="Ergebnis 2 2 14" xfId="7206" xr:uid="{00000000-0005-0000-0000-0000EC3E0000}"/>
    <cellStyle name="Ergebnis 2 2 2" xfId="427" xr:uid="{00000000-0005-0000-0000-0000ED3E0000}"/>
    <cellStyle name="Ergebnis 2 2 2 10" xfId="5858" xr:uid="{00000000-0005-0000-0000-0000EE3E0000}"/>
    <cellStyle name="Ergebnis 2 2 2 10 2" xfId="12754" xr:uid="{00000000-0005-0000-0000-0000EF3E0000}"/>
    <cellStyle name="Ergebnis 2 2 2 10 3" xfId="19284" xr:uid="{00000000-0005-0000-0000-0000F03E0000}"/>
    <cellStyle name="Ergebnis 2 2 2 10 4" xfId="25769" xr:uid="{00000000-0005-0000-0000-0000F13E0000}"/>
    <cellStyle name="Ergebnis 2 2 2 11" xfId="4874" xr:uid="{00000000-0005-0000-0000-0000F23E0000}"/>
    <cellStyle name="Ergebnis 2 2 2 11 2" xfId="11812" xr:uid="{00000000-0005-0000-0000-0000F33E0000}"/>
    <cellStyle name="Ergebnis 2 2 2 11 3" xfId="18342" xr:uid="{00000000-0005-0000-0000-0000F43E0000}"/>
    <cellStyle name="Ergebnis 2 2 2 11 4" xfId="24827" xr:uid="{00000000-0005-0000-0000-0000F53E0000}"/>
    <cellStyle name="Ergebnis 2 2 2 12" xfId="7439" xr:uid="{00000000-0005-0000-0000-0000F63E0000}"/>
    <cellStyle name="Ergebnis 2 2 2 12 2" xfId="13969" xr:uid="{00000000-0005-0000-0000-0000F73E0000}"/>
    <cellStyle name="Ergebnis 2 2 2 12 3" xfId="20454" xr:uid="{00000000-0005-0000-0000-0000F83E0000}"/>
    <cellStyle name="Ergebnis 2 2 2 13" xfId="6960" xr:uid="{00000000-0005-0000-0000-0000F93E0000}"/>
    <cellStyle name="Ergebnis 2 2 2 14" xfId="1235" xr:uid="{00000000-0005-0000-0000-0000FA3E0000}"/>
    <cellStyle name="Ergebnis 2 2 2 15" xfId="20101" xr:uid="{00000000-0005-0000-0000-0000FB3E0000}"/>
    <cellStyle name="Ergebnis 2 2 2 2" xfId="863" xr:uid="{00000000-0005-0000-0000-0000FC3E0000}"/>
    <cellStyle name="Ergebnis 2 2 2 2 10" xfId="7875" xr:uid="{00000000-0005-0000-0000-0000FD3E0000}"/>
    <cellStyle name="Ergebnis 2 2 2 2 10 2" xfId="14405" xr:uid="{00000000-0005-0000-0000-0000FE3E0000}"/>
    <cellStyle name="Ergebnis 2 2 2 2 10 3" xfId="20890" xr:uid="{00000000-0005-0000-0000-0000FF3E0000}"/>
    <cellStyle name="Ergebnis 2 2 2 2 11" xfId="13733" xr:uid="{00000000-0005-0000-0000-0000003F0000}"/>
    <cellStyle name="Ergebnis 2 2 2 2 12" xfId="20287" xr:uid="{00000000-0005-0000-0000-0000013F0000}"/>
    <cellStyle name="Ergebnis 2 2 2 2 2" xfId="1741" xr:uid="{00000000-0005-0000-0000-0000023F0000}"/>
    <cellStyle name="Ergebnis 2 2 2 2 2 2" xfId="8746" xr:uid="{00000000-0005-0000-0000-0000033F0000}"/>
    <cellStyle name="Ergebnis 2 2 2 2 2 3" xfId="15276" xr:uid="{00000000-0005-0000-0000-0000043F0000}"/>
    <cellStyle name="Ergebnis 2 2 2 2 2 4" xfId="21761" xr:uid="{00000000-0005-0000-0000-0000053F0000}"/>
    <cellStyle name="Ergebnis 2 2 2 2 3" xfId="2431" xr:uid="{00000000-0005-0000-0000-0000063F0000}"/>
    <cellStyle name="Ergebnis 2 2 2 2 3 2" xfId="9436" xr:uid="{00000000-0005-0000-0000-0000073F0000}"/>
    <cellStyle name="Ergebnis 2 2 2 2 3 3" xfId="15966" xr:uid="{00000000-0005-0000-0000-0000083F0000}"/>
    <cellStyle name="Ergebnis 2 2 2 2 3 4" xfId="22451" xr:uid="{00000000-0005-0000-0000-0000093F0000}"/>
    <cellStyle name="Ergebnis 2 2 2 2 4" xfId="3121" xr:uid="{00000000-0005-0000-0000-00000A3F0000}"/>
    <cellStyle name="Ergebnis 2 2 2 2 4 2" xfId="10123" xr:uid="{00000000-0005-0000-0000-00000B3F0000}"/>
    <cellStyle name="Ergebnis 2 2 2 2 4 3" xfId="16653" xr:uid="{00000000-0005-0000-0000-00000C3F0000}"/>
    <cellStyle name="Ergebnis 2 2 2 2 4 4" xfId="23138" xr:uid="{00000000-0005-0000-0000-00000D3F0000}"/>
    <cellStyle name="Ergebnis 2 2 2 2 5" xfId="3811" xr:uid="{00000000-0005-0000-0000-00000E3F0000}"/>
    <cellStyle name="Ergebnis 2 2 2 2 5 2" xfId="10810" xr:uid="{00000000-0005-0000-0000-00000F3F0000}"/>
    <cellStyle name="Ergebnis 2 2 2 2 5 3" xfId="17340" xr:uid="{00000000-0005-0000-0000-0000103F0000}"/>
    <cellStyle name="Ergebnis 2 2 2 2 5 4" xfId="23825" xr:uid="{00000000-0005-0000-0000-0000113F0000}"/>
    <cellStyle name="Ergebnis 2 2 2 2 6" xfId="4501" xr:uid="{00000000-0005-0000-0000-0000123F0000}"/>
    <cellStyle name="Ergebnis 2 2 2 2 6 2" xfId="11495" xr:uid="{00000000-0005-0000-0000-0000133F0000}"/>
    <cellStyle name="Ergebnis 2 2 2 2 6 3" xfId="18025" xr:uid="{00000000-0005-0000-0000-0000143F0000}"/>
    <cellStyle name="Ergebnis 2 2 2 2 6 4" xfId="24510" xr:uid="{00000000-0005-0000-0000-0000153F0000}"/>
    <cellStyle name="Ergebnis 2 2 2 2 7" xfId="5154" xr:uid="{00000000-0005-0000-0000-0000163F0000}"/>
    <cellStyle name="Ergebnis 2 2 2 2 7 2" xfId="12078" xr:uid="{00000000-0005-0000-0000-0000173F0000}"/>
    <cellStyle name="Ergebnis 2 2 2 2 7 3" xfId="18608" xr:uid="{00000000-0005-0000-0000-0000183F0000}"/>
    <cellStyle name="Ergebnis 2 2 2 2 7 4" xfId="25093" xr:uid="{00000000-0005-0000-0000-0000193F0000}"/>
    <cellStyle name="Ergebnis 2 2 2 2 8" xfId="5612" xr:uid="{00000000-0005-0000-0000-00001A3F0000}"/>
    <cellStyle name="Ergebnis 2 2 2 2 8 2" xfId="12536" xr:uid="{00000000-0005-0000-0000-00001B3F0000}"/>
    <cellStyle name="Ergebnis 2 2 2 2 8 3" xfId="19066" xr:uid="{00000000-0005-0000-0000-00001C3F0000}"/>
    <cellStyle name="Ergebnis 2 2 2 2 8 4" xfId="25551" xr:uid="{00000000-0005-0000-0000-00001D3F0000}"/>
    <cellStyle name="Ergebnis 2 2 2 2 9" xfId="6294" xr:uid="{00000000-0005-0000-0000-00001E3F0000}"/>
    <cellStyle name="Ergebnis 2 2 2 2 9 2" xfId="13190" xr:uid="{00000000-0005-0000-0000-00001F3F0000}"/>
    <cellStyle name="Ergebnis 2 2 2 2 9 3" xfId="19720" xr:uid="{00000000-0005-0000-0000-0000203F0000}"/>
    <cellStyle name="Ergebnis 2 2 2 2 9 4" xfId="26205" xr:uid="{00000000-0005-0000-0000-0000213F0000}"/>
    <cellStyle name="Ergebnis 2 2 2 3" xfId="662" xr:uid="{00000000-0005-0000-0000-0000223F0000}"/>
    <cellStyle name="Ergebnis 2 2 2 3 10" xfId="7674" xr:uid="{00000000-0005-0000-0000-0000233F0000}"/>
    <cellStyle name="Ergebnis 2 2 2 3 10 2" xfId="14204" xr:uid="{00000000-0005-0000-0000-0000243F0000}"/>
    <cellStyle name="Ergebnis 2 2 2 3 10 3" xfId="20689" xr:uid="{00000000-0005-0000-0000-0000253F0000}"/>
    <cellStyle name="Ergebnis 2 2 2 3 11" xfId="6947" xr:uid="{00000000-0005-0000-0000-0000263F0000}"/>
    <cellStyle name="Ergebnis 2 2 2 3 12" xfId="20213" xr:uid="{00000000-0005-0000-0000-0000273F0000}"/>
    <cellStyle name="Ergebnis 2 2 2 3 2" xfId="1540" xr:uid="{00000000-0005-0000-0000-0000283F0000}"/>
    <cellStyle name="Ergebnis 2 2 2 3 2 2" xfId="8545" xr:uid="{00000000-0005-0000-0000-0000293F0000}"/>
    <cellStyle name="Ergebnis 2 2 2 3 2 3" xfId="15075" xr:uid="{00000000-0005-0000-0000-00002A3F0000}"/>
    <cellStyle name="Ergebnis 2 2 2 3 2 4" xfId="21560" xr:uid="{00000000-0005-0000-0000-00002B3F0000}"/>
    <cellStyle name="Ergebnis 2 2 2 3 3" xfId="2230" xr:uid="{00000000-0005-0000-0000-00002C3F0000}"/>
    <cellStyle name="Ergebnis 2 2 2 3 3 2" xfId="9235" xr:uid="{00000000-0005-0000-0000-00002D3F0000}"/>
    <cellStyle name="Ergebnis 2 2 2 3 3 3" xfId="15765" xr:uid="{00000000-0005-0000-0000-00002E3F0000}"/>
    <cellStyle name="Ergebnis 2 2 2 3 3 4" xfId="22250" xr:uid="{00000000-0005-0000-0000-00002F3F0000}"/>
    <cellStyle name="Ergebnis 2 2 2 3 4" xfId="2920" xr:uid="{00000000-0005-0000-0000-0000303F0000}"/>
    <cellStyle name="Ergebnis 2 2 2 3 4 2" xfId="9922" xr:uid="{00000000-0005-0000-0000-0000313F0000}"/>
    <cellStyle name="Ergebnis 2 2 2 3 4 3" xfId="16452" xr:uid="{00000000-0005-0000-0000-0000323F0000}"/>
    <cellStyle name="Ergebnis 2 2 2 3 4 4" xfId="22937" xr:uid="{00000000-0005-0000-0000-0000333F0000}"/>
    <cellStyle name="Ergebnis 2 2 2 3 5" xfId="3610" xr:uid="{00000000-0005-0000-0000-0000343F0000}"/>
    <cellStyle name="Ergebnis 2 2 2 3 5 2" xfId="10609" xr:uid="{00000000-0005-0000-0000-0000353F0000}"/>
    <cellStyle name="Ergebnis 2 2 2 3 5 3" xfId="17139" xr:uid="{00000000-0005-0000-0000-0000363F0000}"/>
    <cellStyle name="Ergebnis 2 2 2 3 5 4" xfId="23624" xr:uid="{00000000-0005-0000-0000-0000373F0000}"/>
    <cellStyle name="Ergebnis 2 2 2 3 6" xfId="4300" xr:uid="{00000000-0005-0000-0000-0000383F0000}"/>
    <cellStyle name="Ergebnis 2 2 2 3 6 2" xfId="11294" xr:uid="{00000000-0005-0000-0000-0000393F0000}"/>
    <cellStyle name="Ergebnis 2 2 2 3 6 3" xfId="17824" xr:uid="{00000000-0005-0000-0000-00003A3F0000}"/>
    <cellStyle name="Ergebnis 2 2 2 3 6 4" xfId="24309" xr:uid="{00000000-0005-0000-0000-00003B3F0000}"/>
    <cellStyle name="Ergebnis 2 2 2 3 7" xfId="4953" xr:uid="{00000000-0005-0000-0000-00003C3F0000}"/>
    <cellStyle name="Ergebnis 2 2 2 3 7 2" xfId="11877" xr:uid="{00000000-0005-0000-0000-00003D3F0000}"/>
    <cellStyle name="Ergebnis 2 2 2 3 7 3" xfId="18407" xr:uid="{00000000-0005-0000-0000-00003E3F0000}"/>
    <cellStyle name="Ergebnis 2 2 2 3 7 4" xfId="24892" xr:uid="{00000000-0005-0000-0000-00003F3F0000}"/>
    <cellStyle name="Ergebnis 2 2 2 3 8" xfId="5411" xr:uid="{00000000-0005-0000-0000-0000403F0000}"/>
    <cellStyle name="Ergebnis 2 2 2 3 8 2" xfId="12335" xr:uid="{00000000-0005-0000-0000-0000413F0000}"/>
    <cellStyle name="Ergebnis 2 2 2 3 8 3" xfId="18865" xr:uid="{00000000-0005-0000-0000-0000423F0000}"/>
    <cellStyle name="Ergebnis 2 2 2 3 8 4" xfId="25350" xr:uid="{00000000-0005-0000-0000-0000433F0000}"/>
    <cellStyle name="Ergebnis 2 2 2 3 9" xfId="6093" xr:uid="{00000000-0005-0000-0000-0000443F0000}"/>
    <cellStyle name="Ergebnis 2 2 2 3 9 2" xfId="12989" xr:uid="{00000000-0005-0000-0000-0000453F0000}"/>
    <cellStyle name="Ergebnis 2 2 2 3 9 3" xfId="19519" xr:uid="{00000000-0005-0000-0000-0000463F0000}"/>
    <cellStyle name="Ergebnis 2 2 2 3 9 4" xfId="26004" xr:uid="{00000000-0005-0000-0000-0000473F0000}"/>
    <cellStyle name="Ergebnis 2 2 2 4" xfId="1305" xr:uid="{00000000-0005-0000-0000-0000483F0000}"/>
    <cellStyle name="Ergebnis 2 2 2 4 2" xfId="8310" xr:uid="{00000000-0005-0000-0000-0000493F0000}"/>
    <cellStyle name="Ergebnis 2 2 2 4 3" xfId="14840" xr:uid="{00000000-0005-0000-0000-00004A3F0000}"/>
    <cellStyle name="Ergebnis 2 2 2 4 4" xfId="21325" xr:uid="{00000000-0005-0000-0000-00004B3F0000}"/>
    <cellStyle name="Ergebnis 2 2 2 5" xfId="1995" xr:uid="{00000000-0005-0000-0000-00004C3F0000}"/>
    <cellStyle name="Ergebnis 2 2 2 5 2" xfId="9000" xr:uid="{00000000-0005-0000-0000-00004D3F0000}"/>
    <cellStyle name="Ergebnis 2 2 2 5 3" xfId="15530" xr:uid="{00000000-0005-0000-0000-00004E3F0000}"/>
    <cellStyle name="Ergebnis 2 2 2 5 4" xfId="22015" xr:uid="{00000000-0005-0000-0000-00004F3F0000}"/>
    <cellStyle name="Ergebnis 2 2 2 6" xfId="2685" xr:uid="{00000000-0005-0000-0000-0000503F0000}"/>
    <cellStyle name="Ergebnis 2 2 2 6 2" xfId="9687" xr:uid="{00000000-0005-0000-0000-0000513F0000}"/>
    <cellStyle name="Ergebnis 2 2 2 6 3" xfId="16217" xr:uid="{00000000-0005-0000-0000-0000523F0000}"/>
    <cellStyle name="Ergebnis 2 2 2 6 4" xfId="22702" xr:uid="{00000000-0005-0000-0000-0000533F0000}"/>
    <cellStyle name="Ergebnis 2 2 2 7" xfId="3375" xr:uid="{00000000-0005-0000-0000-0000543F0000}"/>
    <cellStyle name="Ergebnis 2 2 2 7 2" xfId="10374" xr:uid="{00000000-0005-0000-0000-0000553F0000}"/>
    <cellStyle name="Ergebnis 2 2 2 7 3" xfId="16904" xr:uid="{00000000-0005-0000-0000-0000563F0000}"/>
    <cellStyle name="Ergebnis 2 2 2 7 4" xfId="23389" xr:uid="{00000000-0005-0000-0000-0000573F0000}"/>
    <cellStyle name="Ergebnis 2 2 2 8" xfId="4065" xr:uid="{00000000-0005-0000-0000-0000583F0000}"/>
    <cellStyle name="Ergebnis 2 2 2 8 2" xfId="11059" xr:uid="{00000000-0005-0000-0000-0000593F0000}"/>
    <cellStyle name="Ergebnis 2 2 2 8 3" xfId="17589" xr:uid="{00000000-0005-0000-0000-00005A3F0000}"/>
    <cellStyle name="Ergebnis 2 2 2 8 4" xfId="24074" xr:uid="{00000000-0005-0000-0000-00005B3F0000}"/>
    <cellStyle name="Ergebnis 2 2 2 9" xfId="3976" xr:uid="{00000000-0005-0000-0000-00005C3F0000}"/>
    <cellStyle name="Ergebnis 2 2 2 9 2" xfId="10974" xr:uid="{00000000-0005-0000-0000-00005D3F0000}"/>
    <cellStyle name="Ergebnis 2 2 2 9 3" xfId="17504" xr:uid="{00000000-0005-0000-0000-00005E3F0000}"/>
    <cellStyle name="Ergebnis 2 2 2 9 4" xfId="23989" xr:uid="{00000000-0005-0000-0000-00005F3F0000}"/>
    <cellStyle name="Ergebnis 2 2 3" xfId="565" xr:uid="{00000000-0005-0000-0000-0000603F0000}"/>
    <cellStyle name="Ergebnis 2 2 3 10" xfId="5996" xr:uid="{00000000-0005-0000-0000-0000613F0000}"/>
    <cellStyle name="Ergebnis 2 2 3 10 2" xfId="12892" xr:uid="{00000000-0005-0000-0000-0000623F0000}"/>
    <cellStyle name="Ergebnis 2 2 3 10 3" xfId="19422" xr:uid="{00000000-0005-0000-0000-0000633F0000}"/>
    <cellStyle name="Ergebnis 2 2 3 10 4" xfId="25907" xr:uid="{00000000-0005-0000-0000-0000643F0000}"/>
    <cellStyle name="Ergebnis 2 2 3 11" xfId="6582" xr:uid="{00000000-0005-0000-0000-0000653F0000}"/>
    <cellStyle name="Ergebnis 2 2 3 11 2" xfId="13368" xr:uid="{00000000-0005-0000-0000-0000663F0000}"/>
    <cellStyle name="Ergebnis 2 2 3 11 3" xfId="19898" xr:uid="{00000000-0005-0000-0000-0000673F0000}"/>
    <cellStyle name="Ergebnis 2 2 3 11 4" xfId="26383" xr:uid="{00000000-0005-0000-0000-0000683F0000}"/>
    <cellStyle name="Ergebnis 2 2 3 12" xfId="7577" xr:uid="{00000000-0005-0000-0000-0000693F0000}"/>
    <cellStyle name="Ergebnis 2 2 3 12 2" xfId="14107" xr:uid="{00000000-0005-0000-0000-00006A3F0000}"/>
    <cellStyle name="Ergebnis 2 2 3 12 3" xfId="20592" xr:uid="{00000000-0005-0000-0000-00006B3F0000}"/>
    <cellStyle name="Ergebnis 2 2 3 13" xfId="6685" xr:uid="{00000000-0005-0000-0000-00006C3F0000}"/>
    <cellStyle name="Ergebnis 2 2 3 14" xfId="7138" xr:uid="{00000000-0005-0000-0000-00006D3F0000}"/>
    <cellStyle name="Ergebnis 2 2 3 15" xfId="20165" xr:uid="{00000000-0005-0000-0000-00006E3F0000}"/>
    <cellStyle name="Ergebnis 2 2 3 2" xfId="951" xr:uid="{00000000-0005-0000-0000-00006F3F0000}"/>
    <cellStyle name="Ergebnis 2 2 3 2 10" xfId="7963" xr:uid="{00000000-0005-0000-0000-0000703F0000}"/>
    <cellStyle name="Ergebnis 2 2 3 2 10 2" xfId="14493" xr:uid="{00000000-0005-0000-0000-0000713F0000}"/>
    <cellStyle name="Ergebnis 2 2 3 2 10 3" xfId="20978" xr:uid="{00000000-0005-0000-0000-0000723F0000}"/>
    <cellStyle name="Ergebnis 2 2 3 2 11" xfId="13821" xr:uid="{00000000-0005-0000-0000-0000733F0000}"/>
    <cellStyle name="Ergebnis 2 2 3 2 12" xfId="20308" xr:uid="{00000000-0005-0000-0000-0000743F0000}"/>
    <cellStyle name="Ergebnis 2 2 3 2 2" xfId="1829" xr:uid="{00000000-0005-0000-0000-0000753F0000}"/>
    <cellStyle name="Ergebnis 2 2 3 2 2 2" xfId="8834" xr:uid="{00000000-0005-0000-0000-0000763F0000}"/>
    <cellStyle name="Ergebnis 2 2 3 2 2 3" xfId="15364" xr:uid="{00000000-0005-0000-0000-0000773F0000}"/>
    <cellStyle name="Ergebnis 2 2 3 2 2 4" xfId="21849" xr:uid="{00000000-0005-0000-0000-0000783F0000}"/>
    <cellStyle name="Ergebnis 2 2 3 2 3" xfId="2519" xr:uid="{00000000-0005-0000-0000-0000793F0000}"/>
    <cellStyle name="Ergebnis 2 2 3 2 3 2" xfId="9524" xr:uid="{00000000-0005-0000-0000-00007A3F0000}"/>
    <cellStyle name="Ergebnis 2 2 3 2 3 3" xfId="16054" xr:uid="{00000000-0005-0000-0000-00007B3F0000}"/>
    <cellStyle name="Ergebnis 2 2 3 2 3 4" xfId="22539" xr:uid="{00000000-0005-0000-0000-00007C3F0000}"/>
    <cellStyle name="Ergebnis 2 2 3 2 4" xfId="3209" xr:uid="{00000000-0005-0000-0000-00007D3F0000}"/>
    <cellStyle name="Ergebnis 2 2 3 2 4 2" xfId="10211" xr:uid="{00000000-0005-0000-0000-00007E3F0000}"/>
    <cellStyle name="Ergebnis 2 2 3 2 4 3" xfId="16741" xr:uid="{00000000-0005-0000-0000-00007F3F0000}"/>
    <cellStyle name="Ergebnis 2 2 3 2 4 4" xfId="23226" xr:uid="{00000000-0005-0000-0000-0000803F0000}"/>
    <cellStyle name="Ergebnis 2 2 3 2 5" xfId="3899" xr:uid="{00000000-0005-0000-0000-0000813F0000}"/>
    <cellStyle name="Ergebnis 2 2 3 2 5 2" xfId="10898" xr:uid="{00000000-0005-0000-0000-0000823F0000}"/>
    <cellStyle name="Ergebnis 2 2 3 2 5 3" xfId="17428" xr:uid="{00000000-0005-0000-0000-0000833F0000}"/>
    <cellStyle name="Ergebnis 2 2 3 2 5 4" xfId="23913" xr:uid="{00000000-0005-0000-0000-0000843F0000}"/>
    <cellStyle name="Ergebnis 2 2 3 2 6" xfId="4589" xr:uid="{00000000-0005-0000-0000-0000853F0000}"/>
    <cellStyle name="Ergebnis 2 2 3 2 6 2" xfId="11583" xr:uid="{00000000-0005-0000-0000-0000863F0000}"/>
    <cellStyle name="Ergebnis 2 2 3 2 6 3" xfId="18113" xr:uid="{00000000-0005-0000-0000-0000873F0000}"/>
    <cellStyle name="Ergebnis 2 2 3 2 6 4" xfId="24598" xr:uid="{00000000-0005-0000-0000-0000883F0000}"/>
    <cellStyle name="Ergebnis 2 2 3 2 7" xfId="5242" xr:uid="{00000000-0005-0000-0000-0000893F0000}"/>
    <cellStyle name="Ergebnis 2 2 3 2 7 2" xfId="12166" xr:uid="{00000000-0005-0000-0000-00008A3F0000}"/>
    <cellStyle name="Ergebnis 2 2 3 2 7 3" xfId="18696" xr:uid="{00000000-0005-0000-0000-00008B3F0000}"/>
    <cellStyle name="Ergebnis 2 2 3 2 7 4" xfId="25181" xr:uid="{00000000-0005-0000-0000-00008C3F0000}"/>
    <cellStyle name="Ergebnis 2 2 3 2 8" xfId="5700" xr:uid="{00000000-0005-0000-0000-00008D3F0000}"/>
    <cellStyle name="Ergebnis 2 2 3 2 8 2" xfId="12624" xr:uid="{00000000-0005-0000-0000-00008E3F0000}"/>
    <cellStyle name="Ergebnis 2 2 3 2 8 3" xfId="19154" xr:uid="{00000000-0005-0000-0000-00008F3F0000}"/>
    <cellStyle name="Ergebnis 2 2 3 2 8 4" xfId="25639" xr:uid="{00000000-0005-0000-0000-0000903F0000}"/>
    <cellStyle name="Ergebnis 2 2 3 2 9" xfId="6382" xr:uid="{00000000-0005-0000-0000-0000913F0000}"/>
    <cellStyle name="Ergebnis 2 2 3 2 9 2" xfId="13278" xr:uid="{00000000-0005-0000-0000-0000923F0000}"/>
    <cellStyle name="Ergebnis 2 2 3 2 9 3" xfId="19808" xr:uid="{00000000-0005-0000-0000-0000933F0000}"/>
    <cellStyle name="Ergebnis 2 2 3 2 9 4" xfId="26293" xr:uid="{00000000-0005-0000-0000-0000943F0000}"/>
    <cellStyle name="Ergebnis 2 2 3 3" xfId="795" xr:uid="{00000000-0005-0000-0000-0000953F0000}"/>
    <cellStyle name="Ergebnis 2 2 3 3 10" xfId="7807" xr:uid="{00000000-0005-0000-0000-0000963F0000}"/>
    <cellStyle name="Ergebnis 2 2 3 3 10 2" xfId="14337" xr:uid="{00000000-0005-0000-0000-0000973F0000}"/>
    <cellStyle name="Ergebnis 2 2 3 3 10 3" xfId="20822" xr:uid="{00000000-0005-0000-0000-0000983F0000}"/>
    <cellStyle name="Ergebnis 2 2 3 3 11" xfId="13665" xr:uid="{00000000-0005-0000-0000-0000993F0000}"/>
    <cellStyle name="Ergebnis 2 2 3 3 12" xfId="20269" xr:uid="{00000000-0005-0000-0000-00009A3F0000}"/>
    <cellStyle name="Ergebnis 2 2 3 3 2" xfId="1673" xr:uid="{00000000-0005-0000-0000-00009B3F0000}"/>
    <cellStyle name="Ergebnis 2 2 3 3 2 2" xfId="8678" xr:uid="{00000000-0005-0000-0000-00009C3F0000}"/>
    <cellStyle name="Ergebnis 2 2 3 3 2 3" xfId="15208" xr:uid="{00000000-0005-0000-0000-00009D3F0000}"/>
    <cellStyle name="Ergebnis 2 2 3 3 2 4" xfId="21693" xr:uid="{00000000-0005-0000-0000-00009E3F0000}"/>
    <cellStyle name="Ergebnis 2 2 3 3 3" xfId="2363" xr:uid="{00000000-0005-0000-0000-00009F3F0000}"/>
    <cellStyle name="Ergebnis 2 2 3 3 3 2" xfId="9368" xr:uid="{00000000-0005-0000-0000-0000A03F0000}"/>
    <cellStyle name="Ergebnis 2 2 3 3 3 3" xfId="15898" xr:uid="{00000000-0005-0000-0000-0000A13F0000}"/>
    <cellStyle name="Ergebnis 2 2 3 3 3 4" xfId="22383" xr:uid="{00000000-0005-0000-0000-0000A23F0000}"/>
    <cellStyle name="Ergebnis 2 2 3 3 4" xfId="3053" xr:uid="{00000000-0005-0000-0000-0000A33F0000}"/>
    <cellStyle name="Ergebnis 2 2 3 3 4 2" xfId="10055" xr:uid="{00000000-0005-0000-0000-0000A43F0000}"/>
    <cellStyle name="Ergebnis 2 2 3 3 4 3" xfId="16585" xr:uid="{00000000-0005-0000-0000-0000A53F0000}"/>
    <cellStyle name="Ergebnis 2 2 3 3 4 4" xfId="23070" xr:uid="{00000000-0005-0000-0000-0000A63F0000}"/>
    <cellStyle name="Ergebnis 2 2 3 3 5" xfId="3743" xr:uid="{00000000-0005-0000-0000-0000A73F0000}"/>
    <cellStyle name="Ergebnis 2 2 3 3 5 2" xfId="10742" xr:uid="{00000000-0005-0000-0000-0000A83F0000}"/>
    <cellStyle name="Ergebnis 2 2 3 3 5 3" xfId="17272" xr:uid="{00000000-0005-0000-0000-0000A93F0000}"/>
    <cellStyle name="Ergebnis 2 2 3 3 5 4" xfId="23757" xr:uid="{00000000-0005-0000-0000-0000AA3F0000}"/>
    <cellStyle name="Ergebnis 2 2 3 3 6" xfId="4433" xr:uid="{00000000-0005-0000-0000-0000AB3F0000}"/>
    <cellStyle name="Ergebnis 2 2 3 3 6 2" xfId="11427" xr:uid="{00000000-0005-0000-0000-0000AC3F0000}"/>
    <cellStyle name="Ergebnis 2 2 3 3 6 3" xfId="17957" xr:uid="{00000000-0005-0000-0000-0000AD3F0000}"/>
    <cellStyle name="Ergebnis 2 2 3 3 6 4" xfId="24442" xr:uid="{00000000-0005-0000-0000-0000AE3F0000}"/>
    <cellStyle name="Ergebnis 2 2 3 3 7" xfId="5086" xr:uid="{00000000-0005-0000-0000-0000AF3F0000}"/>
    <cellStyle name="Ergebnis 2 2 3 3 7 2" xfId="12010" xr:uid="{00000000-0005-0000-0000-0000B03F0000}"/>
    <cellStyle name="Ergebnis 2 2 3 3 7 3" xfId="18540" xr:uid="{00000000-0005-0000-0000-0000B13F0000}"/>
    <cellStyle name="Ergebnis 2 2 3 3 7 4" xfId="25025" xr:uid="{00000000-0005-0000-0000-0000B23F0000}"/>
    <cellStyle name="Ergebnis 2 2 3 3 8" xfId="5544" xr:uid="{00000000-0005-0000-0000-0000B33F0000}"/>
    <cellStyle name="Ergebnis 2 2 3 3 8 2" xfId="12468" xr:uid="{00000000-0005-0000-0000-0000B43F0000}"/>
    <cellStyle name="Ergebnis 2 2 3 3 8 3" xfId="18998" xr:uid="{00000000-0005-0000-0000-0000B53F0000}"/>
    <cellStyle name="Ergebnis 2 2 3 3 8 4" xfId="25483" xr:uid="{00000000-0005-0000-0000-0000B63F0000}"/>
    <cellStyle name="Ergebnis 2 2 3 3 9" xfId="6226" xr:uid="{00000000-0005-0000-0000-0000B73F0000}"/>
    <cellStyle name="Ergebnis 2 2 3 3 9 2" xfId="13122" xr:uid="{00000000-0005-0000-0000-0000B83F0000}"/>
    <cellStyle name="Ergebnis 2 2 3 3 9 3" xfId="19652" xr:uid="{00000000-0005-0000-0000-0000B93F0000}"/>
    <cellStyle name="Ergebnis 2 2 3 3 9 4" xfId="26137" xr:uid="{00000000-0005-0000-0000-0000BA3F0000}"/>
    <cellStyle name="Ergebnis 2 2 3 4" xfId="1443" xr:uid="{00000000-0005-0000-0000-0000BB3F0000}"/>
    <cellStyle name="Ergebnis 2 2 3 4 2" xfId="8448" xr:uid="{00000000-0005-0000-0000-0000BC3F0000}"/>
    <cellStyle name="Ergebnis 2 2 3 4 3" xfId="14978" xr:uid="{00000000-0005-0000-0000-0000BD3F0000}"/>
    <cellStyle name="Ergebnis 2 2 3 4 4" xfId="21463" xr:uid="{00000000-0005-0000-0000-0000BE3F0000}"/>
    <cellStyle name="Ergebnis 2 2 3 5" xfId="2133" xr:uid="{00000000-0005-0000-0000-0000BF3F0000}"/>
    <cellStyle name="Ergebnis 2 2 3 5 2" xfId="9138" xr:uid="{00000000-0005-0000-0000-0000C03F0000}"/>
    <cellStyle name="Ergebnis 2 2 3 5 3" xfId="15668" xr:uid="{00000000-0005-0000-0000-0000C13F0000}"/>
    <cellStyle name="Ergebnis 2 2 3 5 4" xfId="22153" xr:uid="{00000000-0005-0000-0000-0000C23F0000}"/>
    <cellStyle name="Ergebnis 2 2 3 6" xfId="2823" xr:uid="{00000000-0005-0000-0000-0000C33F0000}"/>
    <cellStyle name="Ergebnis 2 2 3 6 2" xfId="9825" xr:uid="{00000000-0005-0000-0000-0000C43F0000}"/>
    <cellStyle name="Ergebnis 2 2 3 6 3" xfId="16355" xr:uid="{00000000-0005-0000-0000-0000C53F0000}"/>
    <cellStyle name="Ergebnis 2 2 3 6 4" xfId="22840" xr:uid="{00000000-0005-0000-0000-0000C63F0000}"/>
    <cellStyle name="Ergebnis 2 2 3 7" xfId="3513" xr:uid="{00000000-0005-0000-0000-0000C73F0000}"/>
    <cellStyle name="Ergebnis 2 2 3 7 2" xfId="10512" xr:uid="{00000000-0005-0000-0000-0000C83F0000}"/>
    <cellStyle name="Ergebnis 2 2 3 7 3" xfId="17042" xr:uid="{00000000-0005-0000-0000-0000C93F0000}"/>
    <cellStyle name="Ergebnis 2 2 3 7 4" xfId="23527" xr:uid="{00000000-0005-0000-0000-0000CA3F0000}"/>
    <cellStyle name="Ergebnis 2 2 3 8" xfId="4203" xr:uid="{00000000-0005-0000-0000-0000CB3F0000}"/>
    <cellStyle name="Ergebnis 2 2 3 8 2" xfId="11197" xr:uid="{00000000-0005-0000-0000-0000CC3F0000}"/>
    <cellStyle name="Ergebnis 2 2 3 8 3" xfId="17727" xr:uid="{00000000-0005-0000-0000-0000CD3F0000}"/>
    <cellStyle name="Ergebnis 2 2 3 8 4" xfId="24212" xr:uid="{00000000-0005-0000-0000-0000CE3F0000}"/>
    <cellStyle name="Ergebnis 2 2 3 9" xfId="5314" xr:uid="{00000000-0005-0000-0000-0000CF3F0000}"/>
    <cellStyle name="Ergebnis 2 2 3 9 2" xfId="12238" xr:uid="{00000000-0005-0000-0000-0000D03F0000}"/>
    <cellStyle name="Ergebnis 2 2 3 9 3" xfId="18768" xr:uid="{00000000-0005-0000-0000-0000D13F0000}"/>
    <cellStyle name="Ergebnis 2 2 3 9 4" xfId="25253" xr:uid="{00000000-0005-0000-0000-0000D23F0000}"/>
    <cellStyle name="Ergebnis 2 2 4" xfId="1125" xr:uid="{00000000-0005-0000-0000-0000D33F0000}"/>
    <cellStyle name="Ergebnis 2 2 4 2" xfId="8132" xr:uid="{00000000-0005-0000-0000-0000D43F0000}"/>
    <cellStyle name="Ergebnis 2 2 4 3" xfId="14662" xr:uid="{00000000-0005-0000-0000-0000D53F0000}"/>
    <cellStyle name="Ergebnis 2 2 4 4" xfId="21147" xr:uid="{00000000-0005-0000-0000-0000D63F0000}"/>
    <cellStyle name="Ergebnis 2 2 5" xfId="133" xr:uid="{00000000-0005-0000-0000-0000D73F0000}"/>
    <cellStyle name="Ergebnis 2 2 5 2" xfId="7040" xr:uid="{00000000-0005-0000-0000-0000D83F0000}"/>
    <cellStyle name="Ergebnis 2 2 5 3" xfId="6501" xr:uid="{00000000-0005-0000-0000-0000D93F0000}"/>
    <cellStyle name="Ergebnis 2 2 5 4" xfId="20201" xr:uid="{00000000-0005-0000-0000-0000DA3F0000}"/>
    <cellStyle name="Ergebnis 2 2 6" xfId="1212" xr:uid="{00000000-0005-0000-0000-0000DB3F0000}"/>
    <cellStyle name="Ergebnis 2 2 6 2" xfId="8219" xr:uid="{00000000-0005-0000-0000-0000DC3F0000}"/>
    <cellStyle name="Ergebnis 2 2 6 3" xfId="14749" xr:uid="{00000000-0005-0000-0000-0000DD3F0000}"/>
    <cellStyle name="Ergebnis 2 2 6 4" xfId="21234" xr:uid="{00000000-0005-0000-0000-0000DE3F0000}"/>
    <cellStyle name="Ergebnis 2 2 7" xfId="963" xr:uid="{00000000-0005-0000-0000-0000DF3F0000}"/>
    <cellStyle name="Ergebnis 2 2 7 2" xfId="7975" xr:uid="{00000000-0005-0000-0000-0000E03F0000}"/>
    <cellStyle name="Ergebnis 2 2 7 3" xfId="14505" xr:uid="{00000000-0005-0000-0000-0000E13F0000}"/>
    <cellStyle name="Ergebnis 2 2 7 4" xfId="20990" xr:uid="{00000000-0005-0000-0000-0000E23F0000}"/>
    <cellStyle name="Ergebnis 2 2 8" xfId="2618" xr:uid="{00000000-0005-0000-0000-0000E33F0000}"/>
    <cellStyle name="Ergebnis 2 2 8 2" xfId="9621" xr:uid="{00000000-0005-0000-0000-0000E43F0000}"/>
    <cellStyle name="Ergebnis 2 2 8 3" xfId="16151" xr:uid="{00000000-0005-0000-0000-0000E53F0000}"/>
    <cellStyle name="Ergebnis 2 2 8 4" xfId="22636" xr:uid="{00000000-0005-0000-0000-0000E63F0000}"/>
    <cellStyle name="Ergebnis 2 2 9" xfId="3280" xr:uid="{00000000-0005-0000-0000-0000E73F0000}"/>
    <cellStyle name="Ergebnis 2 2 9 2" xfId="10282" xr:uid="{00000000-0005-0000-0000-0000E83F0000}"/>
    <cellStyle name="Ergebnis 2 2 9 3" xfId="16812" xr:uid="{00000000-0005-0000-0000-0000E93F0000}"/>
    <cellStyle name="Ergebnis 2 2 9 4" xfId="23297" xr:uid="{00000000-0005-0000-0000-0000EA3F0000}"/>
    <cellStyle name="Ergebnis 2 20" xfId="557" xr:uid="{00000000-0005-0000-0000-0000EB3F0000}"/>
    <cellStyle name="Ergebnis 2 20 10" xfId="5988" xr:uid="{00000000-0005-0000-0000-0000EC3F0000}"/>
    <cellStyle name="Ergebnis 2 20 10 2" xfId="12884" xr:uid="{00000000-0005-0000-0000-0000ED3F0000}"/>
    <cellStyle name="Ergebnis 2 20 10 3" xfId="19414" xr:uid="{00000000-0005-0000-0000-0000EE3F0000}"/>
    <cellStyle name="Ergebnis 2 20 10 4" xfId="25899" xr:uid="{00000000-0005-0000-0000-0000EF3F0000}"/>
    <cellStyle name="Ergebnis 2 20 11" xfId="6593" xr:uid="{00000000-0005-0000-0000-0000F03F0000}"/>
    <cellStyle name="Ergebnis 2 20 11 2" xfId="13376" xr:uid="{00000000-0005-0000-0000-0000F13F0000}"/>
    <cellStyle name="Ergebnis 2 20 11 3" xfId="19906" xr:uid="{00000000-0005-0000-0000-0000F23F0000}"/>
    <cellStyle name="Ergebnis 2 20 11 4" xfId="26391" xr:uid="{00000000-0005-0000-0000-0000F33F0000}"/>
    <cellStyle name="Ergebnis 2 20 12" xfId="7569" xr:uid="{00000000-0005-0000-0000-0000F43F0000}"/>
    <cellStyle name="Ergebnis 2 20 12 2" xfId="14099" xr:uid="{00000000-0005-0000-0000-0000F53F0000}"/>
    <cellStyle name="Ergebnis 2 20 12 3" xfId="20584" xr:uid="{00000000-0005-0000-0000-0000F63F0000}"/>
    <cellStyle name="Ergebnis 2 20 13" xfId="4650" xr:uid="{00000000-0005-0000-0000-0000F73F0000}"/>
    <cellStyle name="Ergebnis 2 20 14" xfId="7128" xr:uid="{00000000-0005-0000-0000-0000F83F0000}"/>
    <cellStyle name="Ergebnis 2 20 15" xfId="20157" xr:uid="{00000000-0005-0000-0000-0000F93F0000}"/>
    <cellStyle name="Ergebnis 2 20 2" xfId="943" xr:uid="{00000000-0005-0000-0000-0000FA3F0000}"/>
    <cellStyle name="Ergebnis 2 20 2 10" xfId="7955" xr:uid="{00000000-0005-0000-0000-0000FB3F0000}"/>
    <cellStyle name="Ergebnis 2 20 2 10 2" xfId="14485" xr:uid="{00000000-0005-0000-0000-0000FC3F0000}"/>
    <cellStyle name="Ergebnis 2 20 2 10 3" xfId="20970" xr:uid="{00000000-0005-0000-0000-0000FD3F0000}"/>
    <cellStyle name="Ergebnis 2 20 2 11" xfId="13813" xr:uid="{00000000-0005-0000-0000-0000FE3F0000}"/>
    <cellStyle name="Ergebnis 2 20 2 12" xfId="20300" xr:uid="{00000000-0005-0000-0000-0000FF3F0000}"/>
    <cellStyle name="Ergebnis 2 20 2 2" xfId="1821" xr:uid="{00000000-0005-0000-0000-000000400000}"/>
    <cellStyle name="Ergebnis 2 20 2 2 2" xfId="8826" xr:uid="{00000000-0005-0000-0000-000001400000}"/>
    <cellStyle name="Ergebnis 2 20 2 2 3" xfId="15356" xr:uid="{00000000-0005-0000-0000-000002400000}"/>
    <cellStyle name="Ergebnis 2 20 2 2 4" xfId="21841" xr:uid="{00000000-0005-0000-0000-000003400000}"/>
    <cellStyle name="Ergebnis 2 20 2 3" xfId="2511" xr:uid="{00000000-0005-0000-0000-000004400000}"/>
    <cellStyle name="Ergebnis 2 20 2 3 2" xfId="9516" xr:uid="{00000000-0005-0000-0000-000005400000}"/>
    <cellStyle name="Ergebnis 2 20 2 3 3" xfId="16046" xr:uid="{00000000-0005-0000-0000-000006400000}"/>
    <cellStyle name="Ergebnis 2 20 2 3 4" xfId="22531" xr:uid="{00000000-0005-0000-0000-000007400000}"/>
    <cellStyle name="Ergebnis 2 20 2 4" xfId="3201" xr:uid="{00000000-0005-0000-0000-000008400000}"/>
    <cellStyle name="Ergebnis 2 20 2 4 2" xfId="10203" xr:uid="{00000000-0005-0000-0000-000009400000}"/>
    <cellStyle name="Ergebnis 2 20 2 4 3" xfId="16733" xr:uid="{00000000-0005-0000-0000-00000A400000}"/>
    <cellStyle name="Ergebnis 2 20 2 4 4" xfId="23218" xr:uid="{00000000-0005-0000-0000-00000B400000}"/>
    <cellStyle name="Ergebnis 2 20 2 5" xfId="3891" xr:uid="{00000000-0005-0000-0000-00000C400000}"/>
    <cellStyle name="Ergebnis 2 20 2 5 2" xfId="10890" xr:uid="{00000000-0005-0000-0000-00000D400000}"/>
    <cellStyle name="Ergebnis 2 20 2 5 3" xfId="17420" xr:uid="{00000000-0005-0000-0000-00000E400000}"/>
    <cellStyle name="Ergebnis 2 20 2 5 4" xfId="23905" xr:uid="{00000000-0005-0000-0000-00000F400000}"/>
    <cellStyle name="Ergebnis 2 20 2 6" xfId="4581" xr:uid="{00000000-0005-0000-0000-000010400000}"/>
    <cellStyle name="Ergebnis 2 20 2 6 2" xfId="11575" xr:uid="{00000000-0005-0000-0000-000011400000}"/>
    <cellStyle name="Ergebnis 2 20 2 6 3" xfId="18105" xr:uid="{00000000-0005-0000-0000-000012400000}"/>
    <cellStyle name="Ergebnis 2 20 2 6 4" xfId="24590" xr:uid="{00000000-0005-0000-0000-000013400000}"/>
    <cellStyle name="Ergebnis 2 20 2 7" xfId="5234" xr:uid="{00000000-0005-0000-0000-000014400000}"/>
    <cellStyle name="Ergebnis 2 20 2 7 2" xfId="12158" xr:uid="{00000000-0005-0000-0000-000015400000}"/>
    <cellStyle name="Ergebnis 2 20 2 7 3" xfId="18688" xr:uid="{00000000-0005-0000-0000-000016400000}"/>
    <cellStyle name="Ergebnis 2 20 2 7 4" xfId="25173" xr:uid="{00000000-0005-0000-0000-000017400000}"/>
    <cellStyle name="Ergebnis 2 20 2 8" xfId="5692" xr:uid="{00000000-0005-0000-0000-000018400000}"/>
    <cellStyle name="Ergebnis 2 20 2 8 2" xfId="12616" xr:uid="{00000000-0005-0000-0000-000019400000}"/>
    <cellStyle name="Ergebnis 2 20 2 8 3" xfId="19146" xr:uid="{00000000-0005-0000-0000-00001A400000}"/>
    <cellStyle name="Ergebnis 2 20 2 8 4" xfId="25631" xr:uid="{00000000-0005-0000-0000-00001B400000}"/>
    <cellStyle name="Ergebnis 2 20 2 9" xfId="6374" xr:uid="{00000000-0005-0000-0000-00001C400000}"/>
    <cellStyle name="Ergebnis 2 20 2 9 2" xfId="13270" xr:uid="{00000000-0005-0000-0000-00001D400000}"/>
    <cellStyle name="Ergebnis 2 20 2 9 3" xfId="19800" xr:uid="{00000000-0005-0000-0000-00001E400000}"/>
    <cellStyle name="Ergebnis 2 20 2 9 4" xfId="26285" xr:uid="{00000000-0005-0000-0000-00001F400000}"/>
    <cellStyle name="Ergebnis 2 20 3" xfId="787" xr:uid="{00000000-0005-0000-0000-000020400000}"/>
    <cellStyle name="Ergebnis 2 20 3 10" xfId="7799" xr:uid="{00000000-0005-0000-0000-000021400000}"/>
    <cellStyle name="Ergebnis 2 20 3 10 2" xfId="14329" xr:uid="{00000000-0005-0000-0000-000022400000}"/>
    <cellStyle name="Ergebnis 2 20 3 10 3" xfId="20814" xr:uid="{00000000-0005-0000-0000-000023400000}"/>
    <cellStyle name="Ergebnis 2 20 3 11" xfId="13657" xr:uid="{00000000-0005-0000-0000-000024400000}"/>
    <cellStyle name="Ergebnis 2 20 3 12" xfId="20261" xr:uid="{00000000-0005-0000-0000-000025400000}"/>
    <cellStyle name="Ergebnis 2 20 3 2" xfId="1665" xr:uid="{00000000-0005-0000-0000-000026400000}"/>
    <cellStyle name="Ergebnis 2 20 3 2 2" xfId="8670" xr:uid="{00000000-0005-0000-0000-000027400000}"/>
    <cellStyle name="Ergebnis 2 20 3 2 3" xfId="15200" xr:uid="{00000000-0005-0000-0000-000028400000}"/>
    <cellStyle name="Ergebnis 2 20 3 2 4" xfId="21685" xr:uid="{00000000-0005-0000-0000-000029400000}"/>
    <cellStyle name="Ergebnis 2 20 3 3" xfId="2355" xr:uid="{00000000-0005-0000-0000-00002A400000}"/>
    <cellStyle name="Ergebnis 2 20 3 3 2" xfId="9360" xr:uid="{00000000-0005-0000-0000-00002B400000}"/>
    <cellStyle name="Ergebnis 2 20 3 3 3" xfId="15890" xr:uid="{00000000-0005-0000-0000-00002C400000}"/>
    <cellStyle name="Ergebnis 2 20 3 3 4" xfId="22375" xr:uid="{00000000-0005-0000-0000-00002D400000}"/>
    <cellStyle name="Ergebnis 2 20 3 4" xfId="3045" xr:uid="{00000000-0005-0000-0000-00002E400000}"/>
    <cellStyle name="Ergebnis 2 20 3 4 2" xfId="10047" xr:uid="{00000000-0005-0000-0000-00002F400000}"/>
    <cellStyle name="Ergebnis 2 20 3 4 3" xfId="16577" xr:uid="{00000000-0005-0000-0000-000030400000}"/>
    <cellStyle name="Ergebnis 2 20 3 4 4" xfId="23062" xr:uid="{00000000-0005-0000-0000-000031400000}"/>
    <cellStyle name="Ergebnis 2 20 3 5" xfId="3735" xr:uid="{00000000-0005-0000-0000-000032400000}"/>
    <cellStyle name="Ergebnis 2 20 3 5 2" xfId="10734" xr:uid="{00000000-0005-0000-0000-000033400000}"/>
    <cellStyle name="Ergebnis 2 20 3 5 3" xfId="17264" xr:uid="{00000000-0005-0000-0000-000034400000}"/>
    <cellStyle name="Ergebnis 2 20 3 5 4" xfId="23749" xr:uid="{00000000-0005-0000-0000-000035400000}"/>
    <cellStyle name="Ergebnis 2 20 3 6" xfId="4425" xr:uid="{00000000-0005-0000-0000-000036400000}"/>
    <cellStyle name="Ergebnis 2 20 3 6 2" xfId="11419" xr:uid="{00000000-0005-0000-0000-000037400000}"/>
    <cellStyle name="Ergebnis 2 20 3 6 3" xfId="17949" xr:uid="{00000000-0005-0000-0000-000038400000}"/>
    <cellStyle name="Ergebnis 2 20 3 6 4" xfId="24434" xr:uid="{00000000-0005-0000-0000-000039400000}"/>
    <cellStyle name="Ergebnis 2 20 3 7" xfId="5078" xr:uid="{00000000-0005-0000-0000-00003A400000}"/>
    <cellStyle name="Ergebnis 2 20 3 7 2" xfId="12002" xr:uid="{00000000-0005-0000-0000-00003B400000}"/>
    <cellStyle name="Ergebnis 2 20 3 7 3" xfId="18532" xr:uid="{00000000-0005-0000-0000-00003C400000}"/>
    <cellStyle name="Ergebnis 2 20 3 7 4" xfId="25017" xr:uid="{00000000-0005-0000-0000-00003D400000}"/>
    <cellStyle name="Ergebnis 2 20 3 8" xfId="5536" xr:uid="{00000000-0005-0000-0000-00003E400000}"/>
    <cellStyle name="Ergebnis 2 20 3 8 2" xfId="12460" xr:uid="{00000000-0005-0000-0000-00003F400000}"/>
    <cellStyle name="Ergebnis 2 20 3 8 3" xfId="18990" xr:uid="{00000000-0005-0000-0000-000040400000}"/>
    <cellStyle name="Ergebnis 2 20 3 8 4" xfId="25475" xr:uid="{00000000-0005-0000-0000-000041400000}"/>
    <cellStyle name="Ergebnis 2 20 3 9" xfId="6218" xr:uid="{00000000-0005-0000-0000-000042400000}"/>
    <cellStyle name="Ergebnis 2 20 3 9 2" xfId="13114" xr:uid="{00000000-0005-0000-0000-000043400000}"/>
    <cellStyle name="Ergebnis 2 20 3 9 3" xfId="19644" xr:uid="{00000000-0005-0000-0000-000044400000}"/>
    <cellStyle name="Ergebnis 2 20 3 9 4" xfId="26129" xr:uid="{00000000-0005-0000-0000-000045400000}"/>
    <cellStyle name="Ergebnis 2 20 4" xfId="1435" xr:uid="{00000000-0005-0000-0000-000046400000}"/>
    <cellStyle name="Ergebnis 2 20 4 2" xfId="8440" xr:uid="{00000000-0005-0000-0000-000047400000}"/>
    <cellStyle name="Ergebnis 2 20 4 3" xfId="14970" xr:uid="{00000000-0005-0000-0000-000048400000}"/>
    <cellStyle name="Ergebnis 2 20 4 4" xfId="21455" xr:uid="{00000000-0005-0000-0000-000049400000}"/>
    <cellStyle name="Ergebnis 2 20 5" xfId="2125" xr:uid="{00000000-0005-0000-0000-00004A400000}"/>
    <cellStyle name="Ergebnis 2 20 5 2" xfId="9130" xr:uid="{00000000-0005-0000-0000-00004B400000}"/>
    <cellStyle name="Ergebnis 2 20 5 3" xfId="15660" xr:uid="{00000000-0005-0000-0000-00004C400000}"/>
    <cellStyle name="Ergebnis 2 20 5 4" xfId="22145" xr:uid="{00000000-0005-0000-0000-00004D400000}"/>
    <cellStyle name="Ergebnis 2 20 6" xfId="2815" xr:uid="{00000000-0005-0000-0000-00004E400000}"/>
    <cellStyle name="Ergebnis 2 20 6 2" xfId="9817" xr:uid="{00000000-0005-0000-0000-00004F400000}"/>
    <cellStyle name="Ergebnis 2 20 6 3" xfId="16347" xr:uid="{00000000-0005-0000-0000-000050400000}"/>
    <cellStyle name="Ergebnis 2 20 6 4" xfId="22832" xr:uid="{00000000-0005-0000-0000-000051400000}"/>
    <cellStyle name="Ergebnis 2 20 7" xfId="3505" xr:uid="{00000000-0005-0000-0000-000052400000}"/>
    <cellStyle name="Ergebnis 2 20 7 2" xfId="10504" xr:uid="{00000000-0005-0000-0000-000053400000}"/>
    <cellStyle name="Ergebnis 2 20 7 3" xfId="17034" xr:uid="{00000000-0005-0000-0000-000054400000}"/>
    <cellStyle name="Ergebnis 2 20 7 4" xfId="23519" xr:uid="{00000000-0005-0000-0000-000055400000}"/>
    <cellStyle name="Ergebnis 2 20 8" xfId="4195" xr:uid="{00000000-0005-0000-0000-000056400000}"/>
    <cellStyle name="Ergebnis 2 20 8 2" xfId="11189" xr:uid="{00000000-0005-0000-0000-000057400000}"/>
    <cellStyle name="Ergebnis 2 20 8 3" xfId="17719" xr:uid="{00000000-0005-0000-0000-000058400000}"/>
    <cellStyle name="Ergebnis 2 20 8 4" xfId="24204" xr:uid="{00000000-0005-0000-0000-000059400000}"/>
    <cellStyle name="Ergebnis 2 20 9" xfId="5306" xr:uid="{00000000-0005-0000-0000-00005A400000}"/>
    <cellStyle name="Ergebnis 2 20 9 2" xfId="12230" xr:uid="{00000000-0005-0000-0000-00005B400000}"/>
    <cellStyle name="Ergebnis 2 20 9 3" xfId="18760" xr:uid="{00000000-0005-0000-0000-00005C400000}"/>
    <cellStyle name="Ergebnis 2 20 9 4" xfId="25245" xr:uid="{00000000-0005-0000-0000-00005D400000}"/>
    <cellStyle name="Ergebnis 2 21" xfId="849" xr:uid="{00000000-0005-0000-0000-00005E400000}"/>
    <cellStyle name="Ergebnis 2 21 10" xfId="7861" xr:uid="{00000000-0005-0000-0000-00005F400000}"/>
    <cellStyle name="Ergebnis 2 21 10 2" xfId="14391" xr:uid="{00000000-0005-0000-0000-000060400000}"/>
    <cellStyle name="Ergebnis 2 21 10 3" xfId="20876" xr:uid="{00000000-0005-0000-0000-000061400000}"/>
    <cellStyle name="Ergebnis 2 21 11" xfId="13719" xr:uid="{00000000-0005-0000-0000-000062400000}"/>
    <cellStyle name="Ergebnis 2 21 12" xfId="20278" xr:uid="{00000000-0005-0000-0000-000063400000}"/>
    <cellStyle name="Ergebnis 2 21 2" xfId="1727" xr:uid="{00000000-0005-0000-0000-000064400000}"/>
    <cellStyle name="Ergebnis 2 21 2 2" xfId="8732" xr:uid="{00000000-0005-0000-0000-000065400000}"/>
    <cellStyle name="Ergebnis 2 21 2 3" xfId="15262" xr:uid="{00000000-0005-0000-0000-000066400000}"/>
    <cellStyle name="Ergebnis 2 21 2 4" xfId="21747" xr:uid="{00000000-0005-0000-0000-000067400000}"/>
    <cellStyle name="Ergebnis 2 21 3" xfId="2417" xr:uid="{00000000-0005-0000-0000-000068400000}"/>
    <cellStyle name="Ergebnis 2 21 3 2" xfId="9422" xr:uid="{00000000-0005-0000-0000-000069400000}"/>
    <cellStyle name="Ergebnis 2 21 3 3" xfId="15952" xr:uid="{00000000-0005-0000-0000-00006A400000}"/>
    <cellStyle name="Ergebnis 2 21 3 4" xfId="22437" xr:uid="{00000000-0005-0000-0000-00006B400000}"/>
    <cellStyle name="Ergebnis 2 21 4" xfId="3107" xr:uid="{00000000-0005-0000-0000-00006C400000}"/>
    <cellStyle name="Ergebnis 2 21 4 2" xfId="10109" xr:uid="{00000000-0005-0000-0000-00006D400000}"/>
    <cellStyle name="Ergebnis 2 21 4 3" xfId="16639" xr:uid="{00000000-0005-0000-0000-00006E400000}"/>
    <cellStyle name="Ergebnis 2 21 4 4" xfId="23124" xr:uid="{00000000-0005-0000-0000-00006F400000}"/>
    <cellStyle name="Ergebnis 2 21 5" xfId="3797" xr:uid="{00000000-0005-0000-0000-000070400000}"/>
    <cellStyle name="Ergebnis 2 21 5 2" xfId="10796" xr:uid="{00000000-0005-0000-0000-000071400000}"/>
    <cellStyle name="Ergebnis 2 21 5 3" xfId="17326" xr:uid="{00000000-0005-0000-0000-000072400000}"/>
    <cellStyle name="Ergebnis 2 21 5 4" xfId="23811" xr:uid="{00000000-0005-0000-0000-000073400000}"/>
    <cellStyle name="Ergebnis 2 21 6" xfId="4487" xr:uid="{00000000-0005-0000-0000-000074400000}"/>
    <cellStyle name="Ergebnis 2 21 6 2" xfId="11481" xr:uid="{00000000-0005-0000-0000-000075400000}"/>
    <cellStyle name="Ergebnis 2 21 6 3" xfId="18011" xr:uid="{00000000-0005-0000-0000-000076400000}"/>
    <cellStyle name="Ergebnis 2 21 6 4" xfId="24496" xr:uid="{00000000-0005-0000-0000-000077400000}"/>
    <cellStyle name="Ergebnis 2 21 7" xfId="5140" xr:uid="{00000000-0005-0000-0000-000078400000}"/>
    <cellStyle name="Ergebnis 2 21 7 2" xfId="12064" xr:uid="{00000000-0005-0000-0000-000079400000}"/>
    <cellStyle name="Ergebnis 2 21 7 3" xfId="18594" xr:uid="{00000000-0005-0000-0000-00007A400000}"/>
    <cellStyle name="Ergebnis 2 21 7 4" xfId="25079" xr:uid="{00000000-0005-0000-0000-00007B400000}"/>
    <cellStyle name="Ergebnis 2 21 8" xfId="5598" xr:uid="{00000000-0005-0000-0000-00007C400000}"/>
    <cellStyle name="Ergebnis 2 21 8 2" xfId="12522" xr:uid="{00000000-0005-0000-0000-00007D400000}"/>
    <cellStyle name="Ergebnis 2 21 8 3" xfId="19052" xr:uid="{00000000-0005-0000-0000-00007E400000}"/>
    <cellStyle name="Ergebnis 2 21 8 4" xfId="25537" xr:uid="{00000000-0005-0000-0000-00007F400000}"/>
    <cellStyle name="Ergebnis 2 21 9" xfId="6280" xr:uid="{00000000-0005-0000-0000-000080400000}"/>
    <cellStyle name="Ergebnis 2 21 9 2" xfId="13176" xr:uid="{00000000-0005-0000-0000-000081400000}"/>
    <cellStyle name="Ergebnis 2 21 9 3" xfId="19706" xr:uid="{00000000-0005-0000-0000-000082400000}"/>
    <cellStyle name="Ergebnis 2 21 9 4" xfId="26191" xr:uid="{00000000-0005-0000-0000-000083400000}"/>
    <cellStyle name="Ergebnis 2 22" xfId="108" xr:uid="{00000000-0005-0000-0000-000084400000}"/>
    <cellStyle name="Ergebnis 2 22 2" xfId="6482" xr:uid="{00000000-0005-0000-0000-000085400000}"/>
    <cellStyle name="Ergebnis 2 22 3" xfId="4794" xr:uid="{00000000-0005-0000-0000-000086400000}"/>
    <cellStyle name="Ergebnis 2 22 4" xfId="20186" xr:uid="{00000000-0005-0000-0000-000087400000}"/>
    <cellStyle name="Ergebnis 2 23" xfId="973" xr:uid="{00000000-0005-0000-0000-000088400000}"/>
    <cellStyle name="Ergebnis 2 23 2" xfId="7985" xr:uid="{00000000-0005-0000-0000-000089400000}"/>
    <cellStyle name="Ergebnis 2 23 3" xfId="14515" xr:uid="{00000000-0005-0000-0000-00008A400000}"/>
    <cellStyle name="Ergebnis 2 23 4" xfId="21000" xr:uid="{00000000-0005-0000-0000-00008B400000}"/>
    <cellStyle name="Ergebnis 2 24" xfId="1245" xr:uid="{00000000-0005-0000-0000-00008C400000}"/>
    <cellStyle name="Ergebnis 2 24 2" xfId="8251" xr:uid="{00000000-0005-0000-0000-00008D400000}"/>
    <cellStyle name="Ergebnis 2 24 3" xfId="14781" xr:uid="{00000000-0005-0000-0000-00008E400000}"/>
    <cellStyle name="Ergebnis 2 24 4" xfId="21266" xr:uid="{00000000-0005-0000-0000-00008F400000}"/>
    <cellStyle name="Ergebnis 2 25" xfId="1936" xr:uid="{00000000-0005-0000-0000-000090400000}"/>
    <cellStyle name="Ergebnis 2 25 2" xfId="8941" xr:uid="{00000000-0005-0000-0000-000091400000}"/>
    <cellStyle name="Ergebnis 2 25 3" xfId="15471" xr:uid="{00000000-0005-0000-0000-000092400000}"/>
    <cellStyle name="Ergebnis 2 25 4" xfId="21956" xr:uid="{00000000-0005-0000-0000-000093400000}"/>
    <cellStyle name="Ergebnis 2 26" xfId="2623" xr:uid="{00000000-0005-0000-0000-000094400000}"/>
    <cellStyle name="Ergebnis 2 26 2" xfId="9626" xr:uid="{00000000-0005-0000-0000-000095400000}"/>
    <cellStyle name="Ergebnis 2 26 3" xfId="16156" xr:uid="{00000000-0005-0000-0000-000096400000}"/>
    <cellStyle name="Ergebnis 2 26 4" xfId="22641" xr:uid="{00000000-0005-0000-0000-000097400000}"/>
    <cellStyle name="Ergebnis 2 27" xfId="3313" xr:uid="{00000000-0005-0000-0000-000098400000}"/>
    <cellStyle name="Ergebnis 2 27 2" xfId="10313" xr:uid="{00000000-0005-0000-0000-000099400000}"/>
    <cellStyle name="Ergebnis 2 27 3" xfId="16843" xr:uid="{00000000-0005-0000-0000-00009A400000}"/>
    <cellStyle name="Ergebnis 2 27 4" xfId="23328" xr:uid="{00000000-0005-0000-0000-00009B400000}"/>
    <cellStyle name="Ergebnis 2 28" xfId="4005" xr:uid="{00000000-0005-0000-0000-00009C400000}"/>
    <cellStyle name="Ergebnis 2 28 2" xfId="11002" xr:uid="{00000000-0005-0000-0000-00009D400000}"/>
    <cellStyle name="Ergebnis 2 28 3" xfId="17532" xr:uid="{00000000-0005-0000-0000-00009E400000}"/>
    <cellStyle name="Ergebnis 2 28 4" xfId="24017" xr:uid="{00000000-0005-0000-0000-00009F400000}"/>
    <cellStyle name="Ergebnis 2 29" xfId="4688" xr:uid="{00000000-0005-0000-0000-0000A0400000}"/>
    <cellStyle name="Ergebnis 2 29 2" xfId="11674" xr:uid="{00000000-0005-0000-0000-0000A1400000}"/>
    <cellStyle name="Ergebnis 2 29 3" xfId="18204" xr:uid="{00000000-0005-0000-0000-0000A2400000}"/>
    <cellStyle name="Ergebnis 2 29 4" xfId="24689" xr:uid="{00000000-0005-0000-0000-0000A3400000}"/>
    <cellStyle name="Ergebnis 2 3" xfId="238" xr:uid="{00000000-0005-0000-0000-0000A4400000}"/>
    <cellStyle name="Ergebnis 2 3 10" xfId="4857" xr:uid="{00000000-0005-0000-0000-0000A5400000}"/>
    <cellStyle name="Ergebnis 2 3 10 2" xfId="11799" xr:uid="{00000000-0005-0000-0000-0000A6400000}"/>
    <cellStyle name="Ergebnis 2 3 10 3" xfId="18329" xr:uid="{00000000-0005-0000-0000-0000A7400000}"/>
    <cellStyle name="Ergebnis 2 3 10 4" xfId="24814" xr:uid="{00000000-0005-0000-0000-0000A8400000}"/>
    <cellStyle name="Ergebnis 2 3 11" xfId="4894" xr:uid="{00000000-0005-0000-0000-0000A9400000}"/>
    <cellStyle name="Ergebnis 2 3 11 2" xfId="11825" xr:uid="{00000000-0005-0000-0000-0000AA400000}"/>
    <cellStyle name="Ergebnis 2 3 11 3" xfId="18355" xr:uid="{00000000-0005-0000-0000-0000AB400000}"/>
    <cellStyle name="Ergebnis 2 3 11 4" xfId="24840" xr:uid="{00000000-0005-0000-0000-0000AC400000}"/>
    <cellStyle name="Ergebnis 2 3 12" xfId="6648" xr:uid="{00000000-0005-0000-0000-0000AD400000}"/>
    <cellStyle name="Ergebnis 2 3 12 2" xfId="6646" xr:uid="{00000000-0005-0000-0000-0000AE400000}"/>
    <cellStyle name="Ergebnis 2 3 12 3" xfId="20179" xr:uid="{00000000-0005-0000-0000-0000AF400000}"/>
    <cellStyle name="Ergebnis 2 3 13" xfId="5783" xr:uid="{00000000-0005-0000-0000-0000B0400000}"/>
    <cellStyle name="Ergebnis 2 3 14" xfId="6488" xr:uid="{00000000-0005-0000-0000-0000B1400000}"/>
    <cellStyle name="Ergebnis 2 3 2" xfId="426" xr:uid="{00000000-0005-0000-0000-0000B2400000}"/>
    <cellStyle name="Ergebnis 2 3 2 10" xfId="5857" xr:uid="{00000000-0005-0000-0000-0000B3400000}"/>
    <cellStyle name="Ergebnis 2 3 2 10 2" xfId="12753" xr:uid="{00000000-0005-0000-0000-0000B4400000}"/>
    <cellStyle name="Ergebnis 2 3 2 10 3" xfId="19283" xr:uid="{00000000-0005-0000-0000-0000B5400000}"/>
    <cellStyle name="Ergebnis 2 3 2 10 4" xfId="25768" xr:uid="{00000000-0005-0000-0000-0000B6400000}"/>
    <cellStyle name="Ergebnis 2 3 2 11" xfId="6516" xr:uid="{00000000-0005-0000-0000-0000B7400000}"/>
    <cellStyle name="Ergebnis 2 3 2 11 2" xfId="13330" xr:uid="{00000000-0005-0000-0000-0000B8400000}"/>
    <cellStyle name="Ergebnis 2 3 2 11 3" xfId="19860" xr:uid="{00000000-0005-0000-0000-0000B9400000}"/>
    <cellStyle name="Ergebnis 2 3 2 11 4" xfId="26345" xr:uid="{00000000-0005-0000-0000-0000BA400000}"/>
    <cellStyle name="Ergebnis 2 3 2 12" xfId="7438" xr:uid="{00000000-0005-0000-0000-0000BB400000}"/>
    <cellStyle name="Ergebnis 2 3 2 12 2" xfId="13968" xr:uid="{00000000-0005-0000-0000-0000BC400000}"/>
    <cellStyle name="Ergebnis 2 3 2 12 3" xfId="20453" xr:uid="{00000000-0005-0000-0000-0000BD400000}"/>
    <cellStyle name="Ergebnis 2 3 2 13" xfId="6905" xr:uid="{00000000-0005-0000-0000-0000BE400000}"/>
    <cellStyle name="Ergebnis 2 3 2 14" xfId="7238" xr:uid="{00000000-0005-0000-0000-0000BF400000}"/>
    <cellStyle name="Ergebnis 2 3 2 15" xfId="20100" xr:uid="{00000000-0005-0000-0000-0000C0400000}"/>
    <cellStyle name="Ergebnis 2 3 2 2" xfId="862" xr:uid="{00000000-0005-0000-0000-0000C1400000}"/>
    <cellStyle name="Ergebnis 2 3 2 2 10" xfId="7874" xr:uid="{00000000-0005-0000-0000-0000C2400000}"/>
    <cellStyle name="Ergebnis 2 3 2 2 10 2" xfId="14404" xr:uid="{00000000-0005-0000-0000-0000C3400000}"/>
    <cellStyle name="Ergebnis 2 3 2 2 10 3" xfId="20889" xr:uid="{00000000-0005-0000-0000-0000C4400000}"/>
    <cellStyle name="Ergebnis 2 3 2 2 11" xfId="13732" xr:uid="{00000000-0005-0000-0000-0000C5400000}"/>
    <cellStyle name="Ergebnis 2 3 2 2 12" xfId="20286" xr:uid="{00000000-0005-0000-0000-0000C6400000}"/>
    <cellStyle name="Ergebnis 2 3 2 2 2" xfId="1740" xr:uid="{00000000-0005-0000-0000-0000C7400000}"/>
    <cellStyle name="Ergebnis 2 3 2 2 2 2" xfId="8745" xr:uid="{00000000-0005-0000-0000-0000C8400000}"/>
    <cellStyle name="Ergebnis 2 3 2 2 2 3" xfId="15275" xr:uid="{00000000-0005-0000-0000-0000C9400000}"/>
    <cellStyle name="Ergebnis 2 3 2 2 2 4" xfId="21760" xr:uid="{00000000-0005-0000-0000-0000CA400000}"/>
    <cellStyle name="Ergebnis 2 3 2 2 3" xfId="2430" xr:uid="{00000000-0005-0000-0000-0000CB400000}"/>
    <cellStyle name="Ergebnis 2 3 2 2 3 2" xfId="9435" xr:uid="{00000000-0005-0000-0000-0000CC400000}"/>
    <cellStyle name="Ergebnis 2 3 2 2 3 3" xfId="15965" xr:uid="{00000000-0005-0000-0000-0000CD400000}"/>
    <cellStyle name="Ergebnis 2 3 2 2 3 4" xfId="22450" xr:uid="{00000000-0005-0000-0000-0000CE400000}"/>
    <cellStyle name="Ergebnis 2 3 2 2 4" xfId="3120" xr:uid="{00000000-0005-0000-0000-0000CF400000}"/>
    <cellStyle name="Ergebnis 2 3 2 2 4 2" xfId="10122" xr:uid="{00000000-0005-0000-0000-0000D0400000}"/>
    <cellStyle name="Ergebnis 2 3 2 2 4 3" xfId="16652" xr:uid="{00000000-0005-0000-0000-0000D1400000}"/>
    <cellStyle name="Ergebnis 2 3 2 2 4 4" xfId="23137" xr:uid="{00000000-0005-0000-0000-0000D2400000}"/>
    <cellStyle name="Ergebnis 2 3 2 2 5" xfId="3810" xr:uid="{00000000-0005-0000-0000-0000D3400000}"/>
    <cellStyle name="Ergebnis 2 3 2 2 5 2" xfId="10809" xr:uid="{00000000-0005-0000-0000-0000D4400000}"/>
    <cellStyle name="Ergebnis 2 3 2 2 5 3" xfId="17339" xr:uid="{00000000-0005-0000-0000-0000D5400000}"/>
    <cellStyle name="Ergebnis 2 3 2 2 5 4" xfId="23824" xr:uid="{00000000-0005-0000-0000-0000D6400000}"/>
    <cellStyle name="Ergebnis 2 3 2 2 6" xfId="4500" xr:uid="{00000000-0005-0000-0000-0000D7400000}"/>
    <cellStyle name="Ergebnis 2 3 2 2 6 2" xfId="11494" xr:uid="{00000000-0005-0000-0000-0000D8400000}"/>
    <cellStyle name="Ergebnis 2 3 2 2 6 3" xfId="18024" xr:uid="{00000000-0005-0000-0000-0000D9400000}"/>
    <cellStyle name="Ergebnis 2 3 2 2 6 4" xfId="24509" xr:uid="{00000000-0005-0000-0000-0000DA400000}"/>
    <cellStyle name="Ergebnis 2 3 2 2 7" xfId="5153" xr:uid="{00000000-0005-0000-0000-0000DB400000}"/>
    <cellStyle name="Ergebnis 2 3 2 2 7 2" xfId="12077" xr:uid="{00000000-0005-0000-0000-0000DC400000}"/>
    <cellStyle name="Ergebnis 2 3 2 2 7 3" xfId="18607" xr:uid="{00000000-0005-0000-0000-0000DD400000}"/>
    <cellStyle name="Ergebnis 2 3 2 2 7 4" xfId="25092" xr:uid="{00000000-0005-0000-0000-0000DE400000}"/>
    <cellStyle name="Ergebnis 2 3 2 2 8" xfId="5611" xr:uid="{00000000-0005-0000-0000-0000DF400000}"/>
    <cellStyle name="Ergebnis 2 3 2 2 8 2" xfId="12535" xr:uid="{00000000-0005-0000-0000-0000E0400000}"/>
    <cellStyle name="Ergebnis 2 3 2 2 8 3" xfId="19065" xr:uid="{00000000-0005-0000-0000-0000E1400000}"/>
    <cellStyle name="Ergebnis 2 3 2 2 8 4" xfId="25550" xr:uid="{00000000-0005-0000-0000-0000E2400000}"/>
    <cellStyle name="Ergebnis 2 3 2 2 9" xfId="6293" xr:uid="{00000000-0005-0000-0000-0000E3400000}"/>
    <cellStyle name="Ergebnis 2 3 2 2 9 2" xfId="13189" xr:uid="{00000000-0005-0000-0000-0000E4400000}"/>
    <cellStyle name="Ergebnis 2 3 2 2 9 3" xfId="19719" xr:uid="{00000000-0005-0000-0000-0000E5400000}"/>
    <cellStyle name="Ergebnis 2 3 2 2 9 4" xfId="26204" xr:uid="{00000000-0005-0000-0000-0000E6400000}"/>
    <cellStyle name="Ergebnis 2 3 2 3" xfId="661" xr:uid="{00000000-0005-0000-0000-0000E7400000}"/>
    <cellStyle name="Ergebnis 2 3 2 3 10" xfId="7673" xr:uid="{00000000-0005-0000-0000-0000E8400000}"/>
    <cellStyle name="Ergebnis 2 3 2 3 10 2" xfId="14203" xr:uid="{00000000-0005-0000-0000-0000E9400000}"/>
    <cellStyle name="Ergebnis 2 3 2 3 10 3" xfId="20688" xr:uid="{00000000-0005-0000-0000-0000EA400000}"/>
    <cellStyle name="Ergebnis 2 3 2 3 11" xfId="6676" xr:uid="{00000000-0005-0000-0000-0000EB400000}"/>
    <cellStyle name="Ergebnis 2 3 2 3 12" xfId="20212" xr:uid="{00000000-0005-0000-0000-0000EC400000}"/>
    <cellStyle name="Ergebnis 2 3 2 3 2" xfId="1539" xr:uid="{00000000-0005-0000-0000-0000ED400000}"/>
    <cellStyle name="Ergebnis 2 3 2 3 2 2" xfId="8544" xr:uid="{00000000-0005-0000-0000-0000EE400000}"/>
    <cellStyle name="Ergebnis 2 3 2 3 2 3" xfId="15074" xr:uid="{00000000-0005-0000-0000-0000EF400000}"/>
    <cellStyle name="Ergebnis 2 3 2 3 2 4" xfId="21559" xr:uid="{00000000-0005-0000-0000-0000F0400000}"/>
    <cellStyle name="Ergebnis 2 3 2 3 3" xfId="2229" xr:uid="{00000000-0005-0000-0000-0000F1400000}"/>
    <cellStyle name="Ergebnis 2 3 2 3 3 2" xfId="9234" xr:uid="{00000000-0005-0000-0000-0000F2400000}"/>
    <cellStyle name="Ergebnis 2 3 2 3 3 3" xfId="15764" xr:uid="{00000000-0005-0000-0000-0000F3400000}"/>
    <cellStyle name="Ergebnis 2 3 2 3 3 4" xfId="22249" xr:uid="{00000000-0005-0000-0000-0000F4400000}"/>
    <cellStyle name="Ergebnis 2 3 2 3 4" xfId="2919" xr:uid="{00000000-0005-0000-0000-0000F5400000}"/>
    <cellStyle name="Ergebnis 2 3 2 3 4 2" xfId="9921" xr:uid="{00000000-0005-0000-0000-0000F6400000}"/>
    <cellStyle name="Ergebnis 2 3 2 3 4 3" xfId="16451" xr:uid="{00000000-0005-0000-0000-0000F7400000}"/>
    <cellStyle name="Ergebnis 2 3 2 3 4 4" xfId="22936" xr:uid="{00000000-0005-0000-0000-0000F8400000}"/>
    <cellStyle name="Ergebnis 2 3 2 3 5" xfId="3609" xr:uid="{00000000-0005-0000-0000-0000F9400000}"/>
    <cellStyle name="Ergebnis 2 3 2 3 5 2" xfId="10608" xr:uid="{00000000-0005-0000-0000-0000FA400000}"/>
    <cellStyle name="Ergebnis 2 3 2 3 5 3" xfId="17138" xr:uid="{00000000-0005-0000-0000-0000FB400000}"/>
    <cellStyle name="Ergebnis 2 3 2 3 5 4" xfId="23623" xr:uid="{00000000-0005-0000-0000-0000FC400000}"/>
    <cellStyle name="Ergebnis 2 3 2 3 6" xfId="4299" xr:uid="{00000000-0005-0000-0000-0000FD400000}"/>
    <cellStyle name="Ergebnis 2 3 2 3 6 2" xfId="11293" xr:uid="{00000000-0005-0000-0000-0000FE400000}"/>
    <cellStyle name="Ergebnis 2 3 2 3 6 3" xfId="17823" xr:uid="{00000000-0005-0000-0000-0000FF400000}"/>
    <cellStyle name="Ergebnis 2 3 2 3 6 4" xfId="24308" xr:uid="{00000000-0005-0000-0000-000000410000}"/>
    <cellStyle name="Ergebnis 2 3 2 3 7" xfId="4952" xr:uid="{00000000-0005-0000-0000-000001410000}"/>
    <cellStyle name="Ergebnis 2 3 2 3 7 2" xfId="11876" xr:uid="{00000000-0005-0000-0000-000002410000}"/>
    <cellStyle name="Ergebnis 2 3 2 3 7 3" xfId="18406" xr:uid="{00000000-0005-0000-0000-000003410000}"/>
    <cellStyle name="Ergebnis 2 3 2 3 7 4" xfId="24891" xr:uid="{00000000-0005-0000-0000-000004410000}"/>
    <cellStyle name="Ergebnis 2 3 2 3 8" xfId="5410" xr:uid="{00000000-0005-0000-0000-000005410000}"/>
    <cellStyle name="Ergebnis 2 3 2 3 8 2" xfId="12334" xr:uid="{00000000-0005-0000-0000-000006410000}"/>
    <cellStyle name="Ergebnis 2 3 2 3 8 3" xfId="18864" xr:uid="{00000000-0005-0000-0000-000007410000}"/>
    <cellStyle name="Ergebnis 2 3 2 3 8 4" xfId="25349" xr:uid="{00000000-0005-0000-0000-000008410000}"/>
    <cellStyle name="Ergebnis 2 3 2 3 9" xfId="6092" xr:uid="{00000000-0005-0000-0000-000009410000}"/>
    <cellStyle name="Ergebnis 2 3 2 3 9 2" xfId="12988" xr:uid="{00000000-0005-0000-0000-00000A410000}"/>
    <cellStyle name="Ergebnis 2 3 2 3 9 3" xfId="19518" xr:uid="{00000000-0005-0000-0000-00000B410000}"/>
    <cellStyle name="Ergebnis 2 3 2 3 9 4" xfId="26003" xr:uid="{00000000-0005-0000-0000-00000C410000}"/>
    <cellStyle name="Ergebnis 2 3 2 4" xfId="1304" xr:uid="{00000000-0005-0000-0000-00000D410000}"/>
    <cellStyle name="Ergebnis 2 3 2 4 2" xfId="8309" xr:uid="{00000000-0005-0000-0000-00000E410000}"/>
    <cellStyle name="Ergebnis 2 3 2 4 3" xfId="14839" xr:uid="{00000000-0005-0000-0000-00000F410000}"/>
    <cellStyle name="Ergebnis 2 3 2 4 4" xfId="21324" xr:uid="{00000000-0005-0000-0000-000010410000}"/>
    <cellStyle name="Ergebnis 2 3 2 5" xfId="1994" xr:uid="{00000000-0005-0000-0000-000011410000}"/>
    <cellStyle name="Ergebnis 2 3 2 5 2" xfId="8999" xr:uid="{00000000-0005-0000-0000-000012410000}"/>
    <cellStyle name="Ergebnis 2 3 2 5 3" xfId="15529" xr:uid="{00000000-0005-0000-0000-000013410000}"/>
    <cellStyle name="Ergebnis 2 3 2 5 4" xfId="22014" xr:uid="{00000000-0005-0000-0000-000014410000}"/>
    <cellStyle name="Ergebnis 2 3 2 6" xfId="2684" xr:uid="{00000000-0005-0000-0000-000015410000}"/>
    <cellStyle name="Ergebnis 2 3 2 6 2" xfId="9686" xr:uid="{00000000-0005-0000-0000-000016410000}"/>
    <cellStyle name="Ergebnis 2 3 2 6 3" xfId="16216" xr:uid="{00000000-0005-0000-0000-000017410000}"/>
    <cellStyle name="Ergebnis 2 3 2 6 4" xfId="22701" xr:uid="{00000000-0005-0000-0000-000018410000}"/>
    <cellStyle name="Ergebnis 2 3 2 7" xfId="3374" xr:uid="{00000000-0005-0000-0000-000019410000}"/>
    <cellStyle name="Ergebnis 2 3 2 7 2" xfId="10373" xr:uid="{00000000-0005-0000-0000-00001A410000}"/>
    <cellStyle name="Ergebnis 2 3 2 7 3" xfId="16903" xr:uid="{00000000-0005-0000-0000-00001B410000}"/>
    <cellStyle name="Ergebnis 2 3 2 7 4" xfId="23388" xr:uid="{00000000-0005-0000-0000-00001C410000}"/>
    <cellStyle name="Ergebnis 2 3 2 8" xfId="4064" xr:uid="{00000000-0005-0000-0000-00001D410000}"/>
    <cellStyle name="Ergebnis 2 3 2 8 2" xfId="11058" xr:uid="{00000000-0005-0000-0000-00001E410000}"/>
    <cellStyle name="Ergebnis 2 3 2 8 3" xfId="17588" xr:uid="{00000000-0005-0000-0000-00001F410000}"/>
    <cellStyle name="Ergebnis 2 3 2 8 4" xfId="24073" xr:uid="{00000000-0005-0000-0000-000020410000}"/>
    <cellStyle name="Ergebnis 2 3 2 9" xfId="4659" xr:uid="{00000000-0005-0000-0000-000021410000}"/>
    <cellStyle name="Ergebnis 2 3 2 9 2" xfId="11652" xr:uid="{00000000-0005-0000-0000-000022410000}"/>
    <cellStyle name="Ergebnis 2 3 2 9 3" xfId="18182" xr:uid="{00000000-0005-0000-0000-000023410000}"/>
    <cellStyle name="Ergebnis 2 3 2 9 4" xfId="24667" xr:uid="{00000000-0005-0000-0000-000024410000}"/>
    <cellStyle name="Ergebnis 2 3 3" xfId="566" xr:uid="{00000000-0005-0000-0000-000025410000}"/>
    <cellStyle name="Ergebnis 2 3 3 10" xfId="5997" xr:uid="{00000000-0005-0000-0000-000026410000}"/>
    <cellStyle name="Ergebnis 2 3 3 10 2" xfId="12893" xr:uid="{00000000-0005-0000-0000-000027410000}"/>
    <cellStyle name="Ergebnis 2 3 3 10 3" xfId="19423" xr:uid="{00000000-0005-0000-0000-000028410000}"/>
    <cellStyle name="Ergebnis 2 3 3 10 4" xfId="25908" xr:uid="{00000000-0005-0000-0000-000029410000}"/>
    <cellStyle name="Ergebnis 2 3 3 11" xfId="6777" xr:uid="{00000000-0005-0000-0000-00002A410000}"/>
    <cellStyle name="Ergebnis 2 3 3 11 2" xfId="13453" xr:uid="{00000000-0005-0000-0000-00002B410000}"/>
    <cellStyle name="Ergebnis 2 3 3 11 3" xfId="19983" xr:uid="{00000000-0005-0000-0000-00002C410000}"/>
    <cellStyle name="Ergebnis 2 3 3 11 4" xfId="26468" xr:uid="{00000000-0005-0000-0000-00002D410000}"/>
    <cellStyle name="Ergebnis 2 3 3 12" xfId="7578" xr:uid="{00000000-0005-0000-0000-00002E410000}"/>
    <cellStyle name="Ergebnis 2 3 3 12 2" xfId="14108" xr:uid="{00000000-0005-0000-0000-00002F410000}"/>
    <cellStyle name="Ergebnis 2 3 3 12 3" xfId="20593" xr:uid="{00000000-0005-0000-0000-000030410000}"/>
    <cellStyle name="Ergebnis 2 3 3 13" xfId="6674" xr:uid="{00000000-0005-0000-0000-000031410000}"/>
    <cellStyle name="Ergebnis 2 3 3 14" xfId="7121" xr:uid="{00000000-0005-0000-0000-000032410000}"/>
    <cellStyle name="Ergebnis 2 3 3 15" xfId="20166" xr:uid="{00000000-0005-0000-0000-000033410000}"/>
    <cellStyle name="Ergebnis 2 3 3 2" xfId="952" xr:uid="{00000000-0005-0000-0000-000034410000}"/>
    <cellStyle name="Ergebnis 2 3 3 2 10" xfId="7964" xr:uid="{00000000-0005-0000-0000-000035410000}"/>
    <cellStyle name="Ergebnis 2 3 3 2 10 2" xfId="14494" xr:uid="{00000000-0005-0000-0000-000036410000}"/>
    <cellStyle name="Ergebnis 2 3 3 2 10 3" xfId="20979" xr:uid="{00000000-0005-0000-0000-000037410000}"/>
    <cellStyle name="Ergebnis 2 3 3 2 11" xfId="13822" xr:uid="{00000000-0005-0000-0000-000038410000}"/>
    <cellStyle name="Ergebnis 2 3 3 2 12" xfId="20309" xr:uid="{00000000-0005-0000-0000-000039410000}"/>
    <cellStyle name="Ergebnis 2 3 3 2 2" xfId="1830" xr:uid="{00000000-0005-0000-0000-00003A410000}"/>
    <cellStyle name="Ergebnis 2 3 3 2 2 2" xfId="8835" xr:uid="{00000000-0005-0000-0000-00003B410000}"/>
    <cellStyle name="Ergebnis 2 3 3 2 2 3" xfId="15365" xr:uid="{00000000-0005-0000-0000-00003C410000}"/>
    <cellStyle name="Ergebnis 2 3 3 2 2 4" xfId="21850" xr:uid="{00000000-0005-0000-0000-00003D410000}"/>
    <cellStyle name="Ergebnis 2 3 3 2 3" xfId="2520" xr:uid="{00000000-0005-0000-0000-00003E410000}"/>
    <cellStyle name="Ergebnis 2 3 3 2 3 2" xfId="9525" xr:uid="{00000000-0005-0000-0000-00003F410000}"/>
    <cellStyle name="Ergebnis 2 3 3 2 3 3" xfId="16055" xr:uid="{00000000-0005-0000-0000-000040410000}"/>
    <cellStyle name="Ergebnis 2 3 3 2 3 4" xfId="22540" xr:uid="{00000000-0005-0000-0000-000041410000}"/>
    <cellStyle name="Ergebnis 2 3 3 2 4" xfId="3210" xr:uid="{00000000-0005-0000-0000-000042410000}"/>
    <cellStyle name="Ergebnis 2 3 3 2 4 2" xfId="10212" xr:uid="{00000000-0005-0000-0000-000043410000}"/>
    <cellStyle name="Ergebnis 2 3 3 2 4 3" xfId="16742" xr:uid="{00000000-0005-0000-0000-000044410000}"/>
    <cellStyle name="Ergebnis 2 3 3 2 4 4" xfId="23227" xr:uid="{00000000-0005-0000-0000-000045410000}"/>
    <cellStyle name="Ergebnis 2 3 3 2 5" xfId="3900" xr:uid="{00000000-0005-0000-0000-000046410000}"/>
    <cellStyle name="Ergebnis 2 3 3 2 5 2" xfId="10899" xr:uid="{00000000-0005-0000-0000-000047410000}"/>
    <cellStyle name="Ergebnis 2 3 3 2 5 3" xfId="17429" xr:uid="{00000000-0005-0000-0000-000048410000}"/>
    <cellStyle name="Ergebnis 2 3 3 2 5 4" xfId="23914" xr:uid="{00000000-0005-0000-0000-000049410000}"/>
    <cellStyle name="Ergebnis 2 3 3 2 6" xfId="4590" xr:uid="{00000000-0005-0000-0000-00004A410000}"/>
    <cellStyle name="Ergebnis 2 3 3 2 6 2" xfId="11584" xr:uid="{00000000-0005-0000-0000-00004B410000}"/>
    <cellStyle name="Ergebnis 2 3 3 2 6 3" xfId="18114" xr:uid="{00000000-0005-0000-0000-00004C410000}"/>
    <cellStyle name="Ergebnis 2 3 3 2 6 4" xfId="24599" xr:uid="{00000000-0005-0000-0000-00004D410000}"/>
    <cellStyle name="Ergebnis 2 3 3 2 7" xfId="5243" xr:uid="{00000000-0005-0000-0000-00004E410000}"/>
    <cellStyle name="Ergebnis 2 3 3 2 7 2" xfId="12167" xr:uid="{00000000-0005-0000-0000-00004F410000}"/>
    <cellStyle name="Ergebnis 2 3 3 2 7 3" xfId="18697" xr:uid="{00000000-0005-0000-0000-000050410000}"/>
    <cellStyle name="Ergebnis 2 3 3 2 7 4" xfId="25182" xr:uid="{00000000-0005-0000-0000-000051410000}"/>
    <cellStyle name="Ergebnis 2 3 3 2 8" xfId="5701" xr:uid="{00000000-0005-0000-0000-000052410000}"/>
    <cellStyle name="Ergebnis 2 3 3 2 8 2" xfId="12625" xr:uid="{00000000-0005-0000-0000-000053410000}"/>
    <cellStyle name="Ergebnis 2 3 3 2 8 3" xfId="19155" xr:uid="{00000000-0005-0000-0000-000054410000}"/>
    <cellStyle name="Ergebnis 2 3 3 2 8 4" xfId="25640" xr:uid="{00000000-0005-0000-0000-000055410000}"/>
    <cellStyle name="Ergebnis 2 3 3 2 9" xfId="6383" xr:uid="{00000000-0005-0000-0000-000056410000}"/>
    <cellStyle name="Ergebnis 2 3 3 2 9 2" xfId="13279" xr:uid="{00000000-0005-0000-0000-000057410000}"/>
    <cellStyle name="Ergebnis 2 3 3 2 9 3" xfId="19809" xr:uid="{00000000-0005-0000-0000-000058410000}"/>
    <cellStyle name="Ergebnis 2 3 3 2 9 4" xfId="26294" xr:uid="{00000000-0005-0000-0000-000059410000}"/>
    <cellStyle name="Ergebnis 2 3 3 3" xfId="796" xr:uid="{00000000-0005-0000-0000-00005A410000}"/>
    <cellStyle name="Ergebnis 2 3 3 3 10" xfId="7808" xr:uid="{00000000-0005-0000-0000-00005B410000}"/>
    <cellStyle name="Ergebnis 2 3 3 3 10 2" xfId="14338" xr:uid="{00000000-0005-0000-0000-00005C410000}"/>
    <cellStyle name="Ergebnis 2 3 3 3 10 3" xfId="20823" xr:uid="{00000000-0005-0000-0000-00005D410000}"/>
    <cellStyle name="Ergebnis 2 3 3 3 11" xfId="13666" xr:uid="{00000000-0005-0000-0000-00005E410000}"/>
    <cellStyle name="Ergebnis 2 3 3 3 12" xfId="20270" xr:uid="{00000000-0005-0000-0000-00005F410000}"/>
    <cellStyle name="Ergebnis 2 3 3 3 2" xfId="1674" xr:uid="{00000000-0005-0000-0000-000060410000}"/>
    <cellStyle name="Ergebnis 2 3 3 3 2 2" xfId="8679" xr:uid="{00000000-0005-0000-0000-000061410000}"/>
    <cellStyle name="Ergebnis 2 3 3 3 2 3" xfId="15209" xr:uid="{00000000-0005-0000-0000-000062410000}"/>
    <cellStyle name="Ergebnis 2 3 3 3 2 4" xfId="21694" xr:uid="{00000000-0005-0000-0000-000063410000}"/>
    <cellStyle name="Ergebnis 2 3 3 3 3" xfId="2364" xr:uid="{00000000-0005-0000-0000-000064410000}"/>
    <cellStyle name="Ergebnis 2 3 3 3 3 2" xfId="9369" xr:uid="{00000000-0005-0000-0000-000065410000}"/>
    <cellStyle name="Ergebnis 2 3 3 3 3 3" xfId="15899" xr:uid="{00000000-0005-0000-0000-000066410000}"/>
    <cellStyle name="Ergebnis 2 3 3 3 3 4" xfId="22384" xr:uid="{00000000-0005-0000-0000-000067410000}"/>
    <cellStyle name="Ergebnis 2 3 3 3 4" xfId="3054" xr:uid="{00000000-0005-0000-0000-000068410000}"/>
    <cellStyle name="Ergebnis 2 3 3 3 4 2" xfId="10056" xr:uid="{00000000-0005-0000-0000-000069410000}"/>
    <cellStyle name="Ergebnis 2 3 3 3 4 3" xfId="16586" xr:uid="{00000000-0005-0000-0000-00006A410000}"/>
    <cellStyle name="Ergebnis 2 3 3 3 4 4" xfId="23071" xr:uid="{00000000-0005-0000-0000-00006B410000}"/>
    <cellStyle name="Ergebnis 2 3 3 3 5" xfId="3744" xr:uid="{00000000-0005-0000-0000-00006C410000}"/>
    <cellStyle name="Ergebnis 2 3 3 3 5 2" xfId="10743" xr:uid="{00000000-0005-0000-0000-00006D410000}"/>
    <cellStyle name="Ergebnis 2 3 3 3 5 3" xfId="17273" xr:uid="{00000000-0005-0000-0000-00006E410000}"/>
    <cellStyle name="Ergebnis 2 3 3 3 5 4" xfId="23758" xr:uid="{00000000-0005-0000-0000-00006F410000}"/>
    <cellStyle name="Ergebnis 2 3 3 3 6" xfId="4434" xr:uid="{00000000-0005-0000-0000-000070410000}"/>
    <cellStyle name="Ergebnis 2 3 3 3 6 2" xfId="11428" xr:uid="{00000000-0005-0000-0000-000071410000}"/>
    <cellStyle name="Ergebnis 2 3 3 3 6 3" xfId="17958" xr:uid="{00000000-0005-0000-0000-000072410000}"/>
    <cellStyle name="Ergebnis 2 3 3 3 6 4" xfId="24443" xr:uid="{00000000-0005-0000-0000-000073410000}"/>
    <cellStyle name="Ergebnis 2 3 3 3 7" xfId="5087" xr:uid="{00000000-0005-0000-0000-000074410000}"/>
    <cellStyle name="Ergebnis 2 3 3 3 7 2" xfId="12011" xr:uid="{00000000-0005-0000-0000-000075410000}"/>
    <cellStyle name="Ergebnis 2 3 3 3 7 3" xfId="18541" xr:uid="{00000000-0005-0000-0000-000076410000}"/>
    <cellStyle name="Ergebnis 2 3 3 3 7 4" xfId="25026" xr:uid="{00000000-0005-0000-0000-000077410000}"/>
    <cellStyle name="Ergebnis 2 3 3 3 8" xfId="5545" xr:uid="{00000000-0005-0000-0000-000078410000}"/>
    <cellStyle name="Ergebnis 2 3 3 3 8 2" xfId="12469" xr:uid="{00000000-0005-0000-0000-000079410000}"/>
    <cellStyle name="Ergebnis 2 3 3 3 8 3" xfId="18999" xr:uid="{00000000-0005-0000-0000-00007A410000}"/>
    <cellStyle name="Ergebnis 2 3 3 3 8 4" xfId="25484" xr:uid="{00000000-0005-0000-0000-00007B410000}"/>
    <cellStyle name="Ergebnis 2 3 3 3 9" xfId="6227" xr:uid="{00000000-0005-0000-0000-00007C410000}"/>
    <cellStyle name="Ergebnis 2 3 3 3 9 2" xfId="13123" xr:uid="{00000000-0005-0000-0000-00007D410000}"/>
    <cellStyle name="Ergebnis 2 3 3 3 9 3" xfId="19653" xr:uid="{00000000-0005-0000-0000-00007E410000}"/>
    <cellStyle name="Ergebnis 2 3 3 3 9 4" xfId="26138" xr:uid="{00000000-0005-0000-0000-00007F410000}"/>
    <cellStyle name="Ergebnis 2 3 3 4" xfId="1444" xr:uid="{00000000-0005-0000-0000-000080410000}"/>
    <cellStyle name="Ergebnis 2 3 3 4 2" xfId="8449" xr:uid="{00000000-0005-0000-0000-000081410000}"/>
    <cellStyle name="Ergebnis 2 3 3 4 3" xfId="14979" xr:uid="{00000000-0005-0000-0000-000082410000}"/>
    <cellStyle name="Ergebnis 2 3 3 4 4" xfId="21464" xr:uid="{00000000-0005-0000-0000-000083410000}"/>
    <cellStyle name="Ergebnis 2 3 3 5" xfId="2134" xr:uid="{00000000-0005-0000-0000-000084410000}"/>
    <cellStyle name="Ergebnis 2 3 3 5 2" xfId="9139" xr:uid="{00000000-0005-0000-0000-000085410000}"/>
    <cellStyle name="Ergebnis 2 3 3 5 3" xfId="15669" xr:uid="{00000000-0005-0000-0000-000086410000}"/>
    <cellStyle name="Ergebnis 2 3 3 5 4" xfId="22154" xr:uid="{00000000-0005-0000-0000-000087410000}"/>
    <cellStyle name="Ergebnis 2 3 3 6" xfId="2824" xr:uid="{00000000-0005-0000-0000-000088410000}"/>
    <cellStyle name="Ergebnis 2 3 3 6 2" xfId="9826" xr:uid="{00000000-0005-0000-0000-000089410000}"/>
    <cellStyle name="Ergebnis 2 3 3 6 3" xfId="16356" xr:uid="{00000000-0005-0000-0000-00008A410000}"/>
    <cellStyle name="Ergebnis 2 3 3 6 4" xfId="22841" xr:uid="{00000000-0005-0000-0000-00008B410000}"/>
    <cellStyle name="Ergebnis 2 3 3 7" xfId="3514" xr:uid="{00000000-0005-0000-0000-00008C410000}"/>
    <cellStyle name="Ergebnis 2 3 3 7 2" xfId="10513" xr:uid="{00000000-0005-0000-0000-00008D410000}"/>
    <cellStyle name="Ergebnis 2 3 3 7 3" xfId="17043" xr:uid="{00000000-0005-0000-0000-00008E410000}"/>
    <cellStyle name="Ergebnis 2 3 3 7 4" xfId="23528" xr:uid="{00000000-0005-0000-0000-00008F410000}"/>
    <cellStyle name="Ergebnis 2 3 3 8" xfId="4204" xr:uid="{00000000-0005-0000-0000-000090410000}"/>
    <cellStyle name="Ergebnis 2 3 3 8 2" xfId="11198" xr:uid="{00000000-0005-0000-0000-000091410000}"/>
    <cellStyle name="Ergebnis 2 3 3 8 3" xfId="17728" xr:uid="{00000000-0005-0000-0000-000092410000}"/>
    <cellStyle name="Ergebnis 2 3 3 8 4" xfId="24213" xr:uid="{00000000-0005-0000-0000-000093410000}"/>
    <cellStyle name="Ergebnis 2 3 3 9" xfId="5315" xr:uid="{00000000-0005-0000-0000-000094410000}"/>
    <cellStyle name="Ergebnis 2 3 3 9 2" xfId="12239" xr:uid="{00000000-0005-0000-0000-000095410000}"/>
    <cellStyle name="Ergebnis 2 3 3 9 3" xfId="18769" xr:uid="{00000000-0005-0000-0000-000096410000}"/>
    <cellStyle name="Ergebnis 2 3 3 9 4" xfId="25254" xr:uid="{00000000-0005-0000-0000-000097410000}"/>
    <cellStyle name="Ergebnis 2 3 4" xfId="1110" xr:uid="{00000000-0005-0000-0000-000098410000}"/>
    <cellStyle name="Ergebnis 2 3 4 2" xfId="8117" xr:uid="{00000000-0005-0000-0000-000099410000}"/>
    <cellStyle name="Ergebnis 2 3 4 3" xfId="14647" xr:uid="{00000000-0005-0000-0000-00009A410000}"/>
    <cellStyle name="Ergebnis 2 3 4 4" xfId="21132" xr:uid="{00000000-0005-0000-0000-00009B410000}"/>
    <cellStyle name="Ergebnis 2 3 5" xfId="1019" xr:uid="{00000000-0005-0000-0000-00009C410000}"/>
    <cellStyle name="Ergebnis 2 3 5 2" xfId="8028" xr:uid="{00000000-0005-0000-0000-00009D410000}"/>
    <cellStyle name="Ergebnis 2 3 5 3" xfId="14558" xr:uid="{00000000-0005-0000-0000-00009E410000}"/>
    <cellStyle name="Ergebnis 2 3 5 4" xfId="21043" xr:uid="{00000000-0005-0000-0000-00009F410000}"/>
    <cellStyle name="Ergebnis 2 3 6" xfId="959" xr:uid="{00000000-0005-0000-0000-0000A0410000}"/>
    <cellStyle name="Ergebnis 2 3 6 2" xfId="7971" xr:uid="{00000000-0005-0000-0000-0000A1410000}"/>
    <cellStyle name="Ergebnis 2 3 6 3" xfId="14501" xr:uid="{00000000-0005-0000-0000-0000A2410000}"/>
    <cellStyle name="Ergebnis 2 3 6 4" xfId="20986" xr:uid="{00000000-0005-0000-0000-0000A3410000}"/>
    <cellStyle name="Ergebnis 2 3 7" xfId="1047" xr:uid="{00000000-0005-0000-0000-0000A4410000}"/>
    <cellStyle name="Ergebnis 2 3 7 2" xfId="8054" xr:uid="{00000000-0005-0000-0000-0000A5410000}"/>
    <cellStyle name="Ergebnis 2 3 7 3" xfId="14584" xr:uid="{00000000-0005-0000-0000-0000A6410000}"/>
    <cellStyle name="Ergebnis 2 3 7 4" xfId="21069" xr:uid="{00000000-0005-0000-0000-0000A7410000}"/>
    <cellStyle name="Ergebnis 2 3 8" xfId="989" xr:uid="{00000000-0005-0000-0000-0000A8410000}"/>
    <cellStyle name="Ergebnis 2 3 8 2" xfId="7999" xr:uid="{00000000-0005-0000-0000-0000A9410000}"/>
    <cellStyle name="Ergebnis 2 3 8 3" xfId="14529" xr:uid="{00000000-0005-0000-0000-0000AA410000}"/>
    <cellStyle name="Ergebnis 2 3 8 4" xfId="21014" xr:uid="{00000000-0005-0000-0000-0000AB410000}"/>
    <cellStyle name="Ergebnis 2 3 9" xfId="1213" xr:uid="{00000000-0005-0000-0000-0000AC410000}"/>
    <cellStyle name="Ergebnis 2 3 9 2" xfId="8220" xr:uid="{00000000-0005-0000-0000-0000AD410000}"/>
    <cellStyle name="Ergebnis 2 3 9 3" xfId="14750" xr:uid="{00000000-0005-0000-0000-0000AE410000}"/>
    <cellStyle name="Ergebnis 2 3 9 4" xfId="21235" xr:uid="{00000000-0005-0000-0000-0000AF410000}"/>
    <cellStyle name="Ergebnis 2 30" xfId="4672" xr:uid="{00000000-0005-0000-0000-0000B0410000}"/>
    <cellStyle name="Ergebnis 2 30 2" xfId="11664" xr:uid="{00000000-0005-0000-0000-0000B1410000}"/>
    <cellStyle name="Ergebnis 2 30 3" xfId="18194" xr:uid="{00000000-0005-0000-0000-0000B2410000}"/>
    <cellStyle name="Ergebnis 2 30 4" xfId="24679" xr:uid="{00000000-0005-0000-0000-0000B3410000}"/>
    <cellStyle name="Ergebnis 2 31" xfId="5799" xr:uid="{00000000-0005-0000-0000-0000B4410000}"/>
    <cellStyle name="Ergebnis 2 31 2" xfId="12697" xr:uid="{00000000-0005-0000-0000-0000B5410000}"/>
    <cellStyle name="Ergebnis 2 31 3" xfId="19227" xr:uid="{00000000-0005-0000-0000-0000B6410000}"/>
    <cellStyle name="Ergebnis 2 31 4" xfId="25712" xr:uid="{00000000-0005-0000-0000-0000B7410000}"/>
    <cellStyle name="Ergebnis 2 32" xfId="6615" xr:uid="{00000000-0005-0000-0000-0000B8410000}"/>
    <cellStyle name="Ergebnis 2 32 2" xfId="13392" xr:uid="{00000000-0005-0000-0000-0000B9410000}"/>
    <cellStyle name="Ergebnis 2 32 3" xfId="19922" xr:uid="{00000000-0005-0000-0000-0000BA410000}"/>
    <cellStyle name="Ergebnis 2 32 4" xfId="26407" xr:uid="{00000000-0005-0000-0000-0000BB410000}"/>
    <cellStyle name="Ergebnis 2 33" xfId="7386" xr:uid="{00000000-0005-0000-0000-0000BC410000}"/>
    <cellStyle name="Ergebnis 2 34" xfId="7178" xr:uid="{00000000-0005-0000-0000-0000BD410000}"/>
    <cellStyle name="Ergebnis 2 4" xfId="294" xr:uid="{00000000-0005-0000-0000-0000BE410000}"/>
    <cellStyle name="Ergebnis 2 4 10" xfId="4838" xr:uid="{00000000-0005-0000-0000-0000BF410000}"/>
    <cellStyle name="Ergebnis 2 4 10 2" xfId="11783" xr:uid="{00000000-0005-0000-0000-0000C0410000}"/>
    <cellStyle name="Ergebnis 2 4 10 3" xfId="18313" xr:uid="{00000000-0005-0000-0000-0000C1410000}"/>
    <cellStyle name="Ergebnis 2 4 10 4" xfId="24798" xr:uid="{00000000-0005-0000-0000-0000C2410000}"/>
    <cellStyle name="Ergebnis 2 4 11" xfId="5727" xr:uid="{00000000-0005-0000-0000-0000C3410000}"/>
    <cellStyle name="Ergebnis 2 4 11 2" xfId="12651" xr:uid="{00000000-0005-0000-0000-0000C4410000}"/>
    <cellStyle name="Ergebnis 2 4 11 3" xfId="19181" xr:uid="{00000000-0005-0000-0000-0000C5410000}"/>
    <cellStyle name="Ergebnis 2 4 11 4" xfId="25666" xr:uid="{00000000-0005-0000-0000-0000C6410000}"/>
    <cellStyle name="Ergebnis 2 4 12" xfId="7346" xr:uid="{00000000-0005-0000-0000-0000C7410000}"/>
    <cellStyle name="Ergebnis 2 4 12 2" xfId="13876" xr:uid="{00000000-0005-0000-0000-0000C8410000}"/>
    <cellStyle name="Ergebnis 2 4 12 3" xfId="20363" xr:uid="{00000000-0005-0000-0000-0000C9410000}"/>
    <cellStyle name="Ergebnis 2 4 13" xfId="7220" xr:uid="{00000000-0005-0000-0000-0000CA410000}"/>
    <cellStyle name="Ergebnis 2 4 14" xfId="7019" xr:uid="{00000000-0005-0000-0000-0000CB410000}"/>
    <cellStyle name="Ergebnis 2 4 2" xfId="425" xr:uid="{00000000-0005-0000-0000-0000CC410000}"/>
    <cellStyle name="Ergebnis 2 4 2 10" xfId="5856" xr:uid="{00000000-0005-0000-0000-0000CD410000}"/>
    <cellStyle name="Ergebnis 2 4 2 10 2" xfId="12752" xr:uid="{00000000-0005-0000-0000-0000CE410000}"/>
    <cellStyle name="Ergebnis 2 4 2 10 3" xfId="19282" xr:uid="{00000000-0005-0000-0000-0000CF410000}"/>
    <cellStyle name="Ergebnis 2 4 2 10 4" xfId="25767" xr:uid="{00000000-0005-0000-0000-0000D0410000}"/>
    <cellStyle name="Ergebnis 2 4 2 11" xfId="6876" xr:uid="{00000000-0005-0000-0000-0000D1410000}"/>
    <cellStyle name="Ergebnis 2 4 2 11 2" xfId="13496" xr:uid="{00000000-0005-0000-0000-0000D2410000}"/>
    <cellStyle name="Ergebnis 2 4 2 11 3" xfId="20026" xr:uid="{00000000-0005-0000-0000-0000D3410000}"/>
    <cellStyle name="Ergebnis 2 4 2 11 4" xfId="26511" xr:uid="{00000000-0005-0000-0000-0000D4410000}"/>
    <cellStyle name="Ergebnis 2 4 2 12" xfId="7437" xr:uid="{00000000-0005-0000-0000-0000D5410000}"/>
    <cellStyle name="Ergebnis 2 4 2 12 2" xfId="13967" xr:uid="{00000000-0005-0000-0000-0000D6410000}"/>
    <cellStyle name="Ergebnis 2 4 2 12 3" xfId="20452" xr:uid="{00000000-0005-0000-0000-0000D7410000}"/>
    <cellStyle name="Ergebnis 2 4 2 13" xfId="6999" xr:uid="{00000000-0005-0000-0000-0000D8410000}"/>
    <cellStyle name="Ergebnis 2 4 2 14" xfId="7088" xr:uid="{00000000-0005-0000-0000-0000D9410000}"/>
    <cellStyle name="Ergebnis 2 4 2 15" xfId="20099" xr:uid="{00000000-0005-0000-0000-0000DA410000}"/>
    <cellStyle name="Ergebnis 2 4 2 2" xfId="861" xr:uid="{00000000-0005-0000-0000-0000DB410000}"/>
    <cellStyle name="Ergebnis 2 4 2 2 10" xfId="7873" xr:uid="{00000000-0005-0000-0000-0000DC410000}"/>
    <cellStyle name="Ergebnis 2 4 2 2 10 2" xfId="14403" xr:uid="{00000000-0005-0000-0000-0000DD410000}"/>
    <cellStyle name="Ergebnis 2 4 2 2 10 3" xfId="20888" xr:uid="{00000000-0005-0000-0000-0000DE410000}"/>
    <cellStyle name="Ergebnis 2 4 2 2 11" xfId="13731" xr:uid="{00000000-0005-0000-0000-0000DF410000}"/>
    <cellStyle name="Ergebnis 2 4 2 2 12" xfId="20285" xr:uid="{00000000-0005-0000-0000-0000E0410000}"/>
    <cellStyle name="Ergebnis 2 4 2 2 2" xfId="1739" xr:uid="{00000000-0005-0000-0000-0000E1410000}"/>
    <cellStyle name="Ergebnis 2 4 2 2 2 2" xfId="8744" xr:uid="{00000000-0005-0000-0000-0000E2410000}"/>
    <cellStyle name="Ergebnis 2 4 2 2 2 3" xfId="15274" xr:uid="{00000000-0005-0000-0000-0000E3410000}"/>
    <cellStyle name="Ergebnis 2 4 2 2 2 4" xfId="21759" xr:uid="{00000000-0005-0000-0000-0000E4410000}"/>
    <cellStyle name="Ergebnis 2 4 2 2 3" xfId="2429" xr:uid="{00000000-0005-0000-0000-0000E5410000}"/>
    <cellStyle name="Ergebnis 2 4 2 2 3 2" xfId="9434" xr:uid="{00000000-0005-0000-0000-0000E6410000}"/>
    <cellStyle name="Ergebnis 2 4 2 2 3 3" xfId="15964" xr:uid="{00000000-0005-0000-0000-0000E7410000}"/>
    <cellStyle name="Ergebnis 2 4 2 2 3 4" xfId="22449" xr:uid="{00000000-0005-0000-0000-0000E8410000}"/>
    <cellStyle name="Ergebnis 2 4 2 2 4" xfId="3119" xr:uid="{00000000-0005-0000-0000-0000E9410000}"/>
    <cellStyle name="Ergebnis 2 4 2 2 4 2" xfId="10121" xr:uid="{00000000-0005-0000-0000-0000EA410000}"/>
    <cellStyle name="Ergebnis 2 4 2 2 4 3" xfId="16651" xr:uid="{00000000-0005-0000-0000-0000EB410000}"/>
    <cellStyle name="Ergebnis 2 4 2 2 4 4" xfId="23136" xr:uid="{00000000-0005-0000-0000-0000EC410000}"/>
    <cellStyle name="Ergebnis 2 4 2 2 5" xfId="3809" xr:uid="{00000000-0005-0000-0000-0000ED410000}"/>
    <cellStyle name="Ergebnis 2 4 2 2 5 2" xfId="10808" xr:uid="{00000000-0005-0000-0000-0000EE410000}"/>
    <cellStyle name="Ergebnis 2 4 2 2 5 3" xfId="17338" xr:uid="{00000000-0005-0000-0000-0000EF410000}"/>
    <cellStyle name="Ergebnis 2 4 2 2 5 4" xfId="23823" xr:uid="{00000000-0005-0000-0000-0000F0410000}"/>
    <cellStyle name="Ergebnis 2 4 2 2 6" xfId="4499" xr:uid="{00000000-0005-0000-0000-0000F1410000}"/>
    <cellStyle name="Ergebnis 2 4 2 2 6 2" xfId="11493" xr:uid="{00000000-0005-0000-0000-0000F2410000}"/>
    <cellStyle name="Ergebnis 2 4 2 2 6 3" xfId="18023" xr:uid="{00000000-0005-0000-0000-0000F3410000}"/>
    <cellStyle name="Ergebnis 2 4 2 2 6 4" xfId="24508" xr:uid="{00000000-0005-0000-0000-0000F4410000}"/>
    <cellStyle name="Ergebnis 2 4 2 2 7" xfId="5152" xr:uid="{00000000-0005-0000-0000-0000F5410000}"/>
    <cellStyle name="Ergebnis 2 4 2 2 7 2" xfId="12076" xr:uid="{00000000-0005-0000-0000-0000F6410000}"/>
    <cellStyle name="Ergebnis 2 4 2 2 7 3" xfId="18606" xr:uid="{00000000-0005-0000-0000-0000F7410000}"/>
    <cellStyle name="Ergebnis 2 4 2 2 7 4" xfId="25091" xr:uid="{00000000-0005-0000-0000-0000F8410000}"/>
    <cellStyle name="Ergebnis 2 4 2 2 8" xfId="5610" xr:uid="{00000000-0005-0000-0000-0000F9410000}"/>
    <cellStyle name="Ergebnis 2 4 2 2 8 2" xfId="12534" xr:uid="{00000000-0005-0000-0000-0000FA410000}"/>
    <cellStyle name="Ergebnis 2 4 2 2 8 3" xfId="19064" xr:uid="{00000000-0005-0000-0000-0000FB410000}"/>
    <cellStyle name="Ergebnis 2 4 2 2 8 4" xfId="25549" xr:uid="{00000000-0005-0000-0000-0000FC410000}"/>
    <cellStyle name="Ergebnis 2 4 2 2 9" xfId="6292" xr:uid="{00000000-0005-0000-0000-0000FD410000}"/>
    <cellStyle name="Ergebnis 2 4 2 2 9 2" xfId="13188" xr:uid="{00000000-0005-0000-0000-0000FE410000}"/>
    <cellStyle name="Ergebnis 2 4 2 2 9 3" xfId="19718" xr:uid="{00000000-0005-0000-0000-0000FF410000}"/>
    <cellStyle name="Ergebnis 2 4 2 2 9 4" xfId="26203" xr:uid="{00000000-0005-0000-0000-000000420000}"/>
    <cellStyle name="Ergebnis 2 4 2 3" xfId="660" xr:uid="{00000000-0005-0000-0000-000001420000}"/>
    <cellStyle name="Ergebnis 2 4 2 3 10" xfId="7672" xr:uid="{00000000-0005-0000-0000-000002420000}"/>
    <cellStyle name="Ergebnis 2 4 2 3 10 2" xfId="14202" xr:uid="{00000000-0005-0000-0000-000003420000}"/>
    <cellStyle name="Ergebnis 2 4 2 3 10 3" xfId="20687" xr:uid="{00000000-0005-0000-0000-000004420000}"/>
    <cellStyle name="Ergebnis 2 4 2 3 11" xfId="6415" xr:uid="{00000000-0005-0000-0000-000005420000}"/>
    <cellStyle name="Ergebnis 2 4 2 3 12" xfId="20211" xr:uid="{00000000-0005-0000-0000-000006420000}"/>
    <cellStyle name="Ergebnis 2 4 2 3 2" xfId="1538" xr:uid="{00000000-0005-0000-0000-000007420000}"/>
    <cellStyle name="Ergebnis 2 4 2 3 2 2" xfId="8543" xr:uid="{00000000-0005-0000-0000-000008420000}"/>
    <cellStyle name="Ergebnis 2 4 2 3 2 3" xfId="15073" xr:uid="{00000000-0005-0000-0000-000009420000}"/>
    <cellStyle name="Ergebnis 2 4 2 3 2 4" xfId="21558" xr:uid="{00000000-0005-0000-0000-00000A420000}"/>
    <cellStyle name="Ergebnis 2 4 2 3 3" xfId="2228" xr:uid="{00000000-0005-0000-0000-00000B420000}"/>
    <cellStyle name="Ergebnis 2 4 2 3 3 2" xfId="9233" xr:uid="{00000000-0005-0000-0000-00000C420000}"/>
    <cellStyle name="Ergebnis 2 4 2 3 3 3" xfId="15763" xr:uid="{00000000-0005-0000-0000-00000D420000}"/>
    <cellStyle name="Ergebnis 2 4 2 3 3 4" xfId="22248" xr:uid="{00000000-0005-0000-0000-00000E420000}"/>
    <cellStyle name="Ergebnis 2 4 2 3 4" xfId="2918" xr:uid="{00000000-0005-0000-0000-00000F420000}"/>
    <cellStyle name="Ergebnis 2 4 2 3 4 2" xfId="9920" xr:uid="{00000000-0005-0000-0000-000010420000}"/>
    <cellStyle name="Ergebnis 2 4 2 3 4 3" xfId="16450" xr:uid="{00000000-0005-0000-0000-000011420000}"/>
    <cellStyle name="Ergebnis 2 4 2 3 4 4" xfId="22935" xr:uid="{00000000-0005-0000-0000-000012420000}"/>
    <cellStyle name="Ergebnis 2 4 2 3 5" xfId="3608" xr:uid="{00000000-0005-0000-0000-000013420000}"/>
    <cellStyle name="Ergebnis 2 4 2 3 5 2" xfId="10607" xr:uid="{00000000-0005-0000-0000-000014420000}"/>
    <cellStyle name="Ergebnis 2 4 2 3 5 3" xfId="17137" xr:uid="{00000000-0005-0000-0000-000015420000}"/>
    <cellStyle name="Ergebnis 2 4 2 3 5 4" xfId="23622" xr:uid="{00000000-0005-0000-0000-000016420000}"/>
    <cellStyle name="Ergebnis 2 4 2 3 6" xfId="4298" xr:uid="{00000000-0005-0000-0000-000017420000}"/>
    <cellStyle name="Ergebnis 2 4 2 3 6 2" xfId="11292" xr:uid="{00000000-0005-0000-0000-000018420000}"/>
    <cellStyle name="Ergebnis 2 4 2 3 6 3" xfId="17822" xr:uid="{00000000-0005-0000-0000-000019420000}"/>
    <cellStyle name="Ergebnis 2 4 2 3 6 4" xfId="24307" xr:uid="{00000000-0005-0000-0000-00001A420000}"/>
    <cellStyle name="Ergebnis 2 4 2 3 7" xfId="4951" xr:uid="{00000000-0005-0000-0000-00001B420000}"/>
    <cellStyle name="Ergebnis 2 4 2 3 7 2" xfId="11875" xr:uid="{00000000-0005-0000-0000-00001C420000}"/>
    <cellStyle name="Ergebnis 2 4 2 3 7 3" xfId="18405" xr:uid="{00000000-0005-0000-0000-00001D420000}"/>
    <cellStyle name="Ergebnis 2 4 2 3 7 4" xfId="24890" xr:uid="{00000000-0005-0000-0000-00001E420000}"/>
    <cellStyle name="Ergebnis 2 4 2 3 8" xfId="5409" xr:uid="{00000000-0005-0000-0000-00001F420000}"/>
    <cellStyle name="Ergebnis 2 4 2 3 8 2" xfId="12333" xr:uid="{00000000-0005-0000-0000-000020420000}"/>
    <cellStyle name="Ergebnis 2 4 2 3 8 3" xfId="18863" xr:uid="{00000000-0005-0000-0000-000021420000}"/>
    <cellStyle name="Ergebnis 2 4 2 3 8 4" xfId="25348" xr:uid="{00000000-0005-0000-0000-000022420000}"/>
    <cellStyle name="Ergebnis 2 4 2 3 9" xfId="6091" xr:uid="{00000000-0005-0000-0000-000023420000}"/>
    <cellStyle name="Ergebnis 2 4 2 3 9 2" xfId="12987" xr:uid="{00000000-0005-0000-0000-000024420000}"/>
    <cellStyle name="Ergebnis 2 4 2 3 9 3" xfId="19517" xr:uid="{00000000-0005-0000-0000-000025420000}"/>
    <cellStyle name="Ergebnis 2 4 2 3 9 4" xfId="26002" xr:uid="{00000000-0005-0000-0000-000026420000}"/>
    <cellStyle name="Ergebnis 2 4 2 4" xfId="1303" xr:uid="{00000000-0005-0000-0000-000027420000}"/>
    <cellStyle name="Ergebnis 2 4 2 4 2" xfId="8308" xr:uid="{00000000-0005-0000-0000-000028420000}"/>
    <cellStyle name="Ergebnis 2 4 2 4 3" xfId="14838" xr:uid="{00000000-0005-0000-0000-000029420000}"/>
    <cellStyle name="Ergebnis 2 4 2 4 4" xfId="21323" xr:uid="{00000000-0005-0000-0000-00002A420000}"/>
    <cellStyle name="Ergebnis 2 4 2 5" xfId="1993" xr:uid="{00000000-0005-0000-0000-00002B420000}"/>
    <cellStyle name="Ergebnis 2 4 2 5 2" xfId="8998" xr:uid="{00000000-0005-0000-0000-00002C420000}"/>
    <cellStyle name="Ergebnis 2 4 2 5 3" xfId="15528" xr:uid="{00000000-0005-0000-0000-00002D420000}"/>
    <cellStyle name="Ergebnis 2 4 2 5 4" xfId="22013" xr:uid="{00000000-0005-0000-0000-00002E420000}"/>
    <cellStyle name="Ergebnis 2 4 2 6" xfId="2683" xr:uid="{00000000-0005-0000-0000-00002F420000}"/>
    <cellStyle name="Ergebnis 2 4 2 6 2" xfId="9685" xr:uid="{00000000-0005-0000-0000-000030420000}"/>
    <cellStyle name="Ergebnis 2 4 2 6 3" xfId="16215" xr:uid="{00000000-0005-0000-0000-000031420000}"/>
    <cellStyle name="Ergebnis 2 4 2 6 4" xfId="22700" xr:uid="{00000000-0005-0000-0000-000032420000}"/>
    <cellStyle name="Ergebnis 2 4 2 7" xfId="3373" xr:uid="{00000000-0005-0000-0000-000033420000}"/>
    <cellStyle name="Ergebnis 2 4 2 7 2" xfId="10372" xr:uid="{00000000-0005-0000-0000-000034420000}"/>
    <cellStyle name="Ergebnis 2 4 2 7 3" xfId="16902" xr:uid="{00000000-0005-0000-0000-000035420000}"/>
    <cellStyle name="Ergebnis 2 4 2 7 4" xfId="23387" xr:uid="{00000000-0005-0000-0000-000036420000}"/>
    <cellStyle name="Ergebnis 2 4 2 8" xfId="4063" xr:uid="{00000000-0005-0000-0000-000037420000}"/>
    <cellStyle name="Ergebnis 2 4 2 8 2" xfId="11057" xr:uid="{00000000-0005-0000-0000-000038420000}"/>
    <cellStyle name="Ergebnis 2 4 2 8 3" xfId="17587" xr:uid="{00000000-0005-0000-0000-000039420000}"/>
    <cellStyle name="Ergebnis 2 4 2 8 4" xfId="24072" xr:uid="{00000000-0005-0000-0000-00003A420000}"/>
    <cellStyle name="Ergebnis 2 4 2 9" xfId="3997" xr:uid="{00000000-0005-0000-0000-00003B420000}"/>
    <cellStyle name="Ergebnis 2 4 2 9 2" xfId="10995" xr:uid="{00000000-0005-0000-0000-00003C420000}"/>
    <cellStyle name="Ergebnis 2 4 2 9 3" xfId="17525" xr:uid="{00000000-0005-0000-0000-00003D420000}"/>
    <cellStyle name="Ergebnis 2 4 2 9 4" xfId="24010" xr:uid="{00000000-0005-0000-0000-00003E420000}"/>
    <cellStyle name="Ergebnis 2 4 3" xfId="567" xr:uid="{00000000-0005-0000-0000-00003F420000}"/>
    <cellStyle name="Ergebnis 2 4 3 10" xfId="5998" xr:uid="{00000000-0005-0000-0000-000040420000}"/>
    <cellStyle name="Ergebnis 2 4 3 10 2" xfId="12894" xr:uid="{00000000-0005-0000-0000-000041420000}"/>
    <cellStyle name="Ergebnis 2 4 3 10 3" xfId="19424" xr:uid="{00000000-0005-0000-0000-000042420000}"/>
    <cellStyle name="Ergebnis 2 4 3 10 4" xfId="25909" xr:uid="{00000000-0005-0000-0000-000043420000}"/>
    <cellStyle name="Ergebnis 2 4 3 11" xfId="6914" xr:uid="{00000000-0005-0000-0000-000044420000}"/>
    <cellStyle name="Ergebnis 2 4 3 11 2" xfId="13530" xr:uid="{00000000-0005-0000-0000-000045420000}"/>
    <cellStyle name="Ergebnis 2 4 3 11 3" xfId="20060" xr:uid="{00000000-0005-0000-0000-000046420000}"/>
    <cellStyle name="Ergebnis 2 4 3 11 4" xfId="26545" xr:uid="{00000000-0005-0000-0000-000047420000}"/>
    <cellStyle name="Ergebnis 2 4 3 12" xfId="7579" xr:uid="{00000000-0005-0000-0000-000048420000}"/>
    <cellStyle name="Ergebnis 2 4 3 12 2" xfId="14109" xr:uid="{00000000-0005-0000-0000-000049420000}"/>
    <cellStyle name="Ergebnis 2 4 3 12 3" xfId="20594" xr:uid="{00000000-0005-0000-0000-00004A420000}"/>
    <cellStyle name="Ergebnis 2 4 3 13" xfId="6433" xr:uid="{00000000-0005-0000-0000-00004B420000}"/>
    <cellStyle name="Ergebnis 2 4 3 14" xfId="5775" xr:uid="{00000000-0005-0000-0000-00004C420000}"/>
    <cellStyle name="Ergebnis 2 4 3 15" xfId="20167" xr:uid="{00000000-0005-0000-0000-00004D420000}"/>
    <cellStyle name="Ergebnis 2 4 3 2" xfId="953" xr:uid="{00000000-0005-0000-0000-00004E420000}"/>
    <cellStyle name="Ergebnis 2 4 3 2 10" xfId="7965" xr:uid="{00000000-0005-0000-0000-00004F420000}"/>
    <cellStyle name="Ergebnis 2 4 3 2 10 2" xfId="14495" xr:uid="{00000000-0005-0000-0000-000050420000}"/>
    <cellStyle name="Ergebnis 2 4 3 2 10 3" xfId="20980" xr:uid="{00000000-0005-0000-0000-000051420000}"/>
    <cellStyle name="Ergebnis 2 4 3 2 11" xfId="13823" xr:uid="{00000000-0005-0000-0000-000052420000}"/>
    <cellStyle name="Ergebnis 2 4 3 2 12" xfId="20310" xr:uid="{00000000-0005-0000-0000-000053420000}"/>
    <cellStyle name="Ergebnis 2 4 3 2 2" xfId="1831" xr:uid="{00000000-0005-0000-0000-000054420000}"/>
    <cellStyle name="Ergebnis 2 4 3 2 2 2" xfId="8836" xr:uid="{00000000-0005-0000-0000-000055420000}"/>
    <cellStyle name="Ergebnis 2 4 3 2 2 3" xfId="15366" xr:uid="{00000000-0005-0000-0000-000056420000}"/>
    <cellStyle name="Ergebnis 2 4 3 2 2 4" xfId="21851" xr:uid="{00000000-0005-0000-0000-000057420000}"/>
    <cellStyle name="Ergebnis 2 4 3 2 3" xfId="2521" xr:uid="{00000000-0005-0000-0000-000058420000}"/>
    <cellStyle name="Ergebnis 2 4 3 2 3 2" xfId="9526" xr:uid="{00000000-0005-0000-0000-000059420000}"/>
    <cellStyle name="Ergebnis 2 4 3 2 3 3" xfId="16056" xr:uid="{00000000-0005-0000-0000-00005A420000}"/>
    <cellStyle name="Ergebnis 2 4 3 2 3 4" xfId="22541" xr:uid="{00000000-0005-0000-0000-00005B420000}"/>
    <cellStyle name="Ergebnis 2 4 3 2 4" xfId="3211" xr:uid="{00000000-0005-0000-0000-00005C420000}"/>
    <cellStyle name="Ergebnis 2 4 3 2 4 2" xfId="10213" xr:uid="{00000000-0005-0000-0000-00005D420000}"/>
    <cellStyle name="Ergebnis 2 4 3 2 4 3" xfId="16743" xr:uid="{00000000-0005-0000-0000-00005E420000}"/>
    <cellStyle name="Ergebnis 2 4 3 2 4 4" xfId="23228" xr:uid="{00000000-0005-0000-0000-00005F420000}"/>
    <cellStyle name="Ergebnis 2 4 3 2 5" xfId="3901" xr:uid="{00000000-0005-0000-0000-000060420000}"/>
    <cellStyle name="Ergebnis 2 4 3 2 5 2" xfId="10900" xr:uid="{00000000-0005-0000-0000-000061420000}"/>
    <cellStyle name="Ergebnis 2 4 3 2 5 3" xfId="17430" xr:uid="{00000000-0005-0000-0000-000062420000}"/>
    <cellStyle name="Ergebnis 2 4 3 2 5 4" xfId="23915" xr:uid="{00000000-0005-0000-0000-000063420000}"/>
    <cellStyle name="Ergebnis 2 4 3 2 6" xfId="4591" xr:uid="{00000000-0005-0000-0000-000064420000}"/>
    <cellStyle name="Ergebnis 2 4 3 2 6 2" xfId="11585" xr:uid="{00000000-0005-0000-0000-000065420000}"/>
    <cellStyle name="Ergebnis 2 4 3 2 6 3" xfId="18115" xr:uid="{00000000-0005-0000-0000-000066420000}"/>
    <cellStyle name="Ergebnis 2 4 3 2 6 4" xfId="24600" xr:uid="{00000000-0005-0000-0000-000067420000}"/>
    <cellStyle name="Ergebnis 2 4 3 2 7" xfId="5244" xr:uid="{00000000-0005-0000-0000-000068420000}"/>
    <cellStyle name="Ergebnis 2 4 3 2 7 2" xfId="12168" xr:uid="{00000000-0005-0000-0000-000069420000}"/>
    <cellStyle name="Ergebnis 2 4 3 2 7 3" xfId="18698" xr:uid="{00000000-0005-0000-0000-00006A420000}"/>
    <cellStyle name="Ergebnis 2 4 3 2 7 4" xfId="25183" xr:uid="{00000000-0005-0000-0000-00006B420000}"/>
    <cellStyle name="Ergebnis 2 4 3 2 8" xfId="5702" xr:uid="{00000000-0005-0000-0000-00006C420000}"/>
    <cellStyle name="Ergebnis 2 4 3 2 8 2" xfId="12626" xr:uid="{00000000-0005-0000-0000-00006D420000}"/>
    <cellStyle name="Ergebnis 2 4 3 2 8 3" xfId="19156" xr:uid="{00000000-0005-0000-0000-00006E420000}"/>
    <cellStyle name="Ergebnis 2 4 3 2 8 4" xfId="25641" xr:uid="{00000000-0005-0000-0000-00006F420000}"/>
    <cellStyle name="Ergebnis 2 4 3 2 9" xfId="6384" xr:uid="{00000000-0005-0000-0000-000070420000}"/>
    <cellStyle name="Ergebnis 2 4 3 2 9 2" xfId="13280" xr:uid="{00000000-0005-0000-0000-000071420000}"/>
    <cellStyle name="Ergebnis 2 4 3 2 9 3" xfId="19810" xr:uid="{00000000-0005-0000-0000-000072420000}"/>
    <cellStyle name="Ergebnis 2 4 3 2 9 4" xfId="26295" xr:uid="{00000000-0005-0000-0000-000073420000}"/>
    <cellStyle name="Ergebnis 2 4 3 3" xfId="797" xr:uid="{00000000-0005-0000-0000-000074420000}"/>
    <cellStyle name="Ergebnis 2 4 3 3 10" xfId="7809" xr:uid="{00000000-0005-0000-0000-000075420000}"/>
    <cellStyle name="Ergebnis 2 4 3 3 10 2" xfId="14339" xr:uid="{00000000-0005-0000-0000-000076420000}"/>
    <cellStyle name="Ergebnis 2 4 3 3 10 3" xfId="20824" xr:uid="{00000000-0005-0000-0000-000077420000}"/>
    <cellStyle name="Ergebnis 2 4 3 3 11" xfId="13667" xr:uid="{00000000-0005-0000-0000-000078420000}"/>
    <cellStyle name="Ergebnis 2 4 3 3 12" xfId="20271" xr:uid="{00000000-0005-0000-0000-000079420000}"/>
    <cellStyle name="Ergebnis 2 4 3 3 2" xfId="1675" xr:uid="{00000000-0005-0000-0000-00007A420000}"/>
    <cellStyle name="Ergebnis 2 4 3 3 2 2" xfId="8680" xr:uid="{00000000-0005-0000-0000-00007B420000}"/>
    <cellStyle name="Ergebnis 2 4 3 3 2 3" xfId="15210" xr:uid="{00000000-0005-0000-0000-00007C420000}"/>
    <cellStyle name="Ergebnis 2 4 3 3 2 4" xfId="21695" xr:uid="{00000000-0005-0000-0000-00007D420000}"/>
    <cellStyle name="Ergebnis 2 4 3 3 3" xfId="2365" xr:uid="{00000000-0005-0000-0000-00007E420000}"/>
    <cellStyle name="Ergebnis 2 4 3 3 3 2" xfId="9370" xr:uid="{00000000-0005-0000-0000-00007F420000}"/>
    <cellStyle name="Ergebnis 2 4 3 3 3 3" xfId="15900" xr:uid="{00000000-0005-0000-0000-000080420000}"/>
    <cellStyle name="Ergebnis 2 4 3 3 3 4" xfId="22385" xr:uid="{00000000-0005-0000-0000-000081420000}"/>
    <cellStyle name="Ergebnis 2 4 3 3 4" xfId="3055" xr:uid="{00000000-0005-0000-0000-000082420000}"/>
    <cellStyle name="Ergebnis 2 4 3 3 4 2" xfId="10057" xr:uid="{00000000-0005-0000-0000-000083420000}"/>
    <cellStyle name="Ergebnis 2 4 3 3 4 3" xfId="16587" xr:uid="{00000000-0005-0000-0000-000084420000}"/>
    <cellStyle name="Ergebnis 2 4 3 3 4 4" xfId="23072" xr:uid="{00000000-0005-0000-0000-000085420000}"/>
    <cellStyle name="Ergebnis 2 4 3 3 5" xfId="3745" xr:uid="{00000000-0005-0000-0000-000086420000}"/>
    <cellStyle name="Ergebnis 2 4 3 3 5 2" xfId="10744" xr:uid="{00000000-0005-0000-0000-000087420000}"/>
    <cellStyle name="Ergebnis 2 4 3 3 5 3" xfId="17274" xr:uid="{00000000-0005-0000-0000-000088420000}"/>
    <cellStyle name="Ergebnis 2 4 3 3 5 4" xfId="23759" xr:uid="{00000000-0005-0000-0000-000089420000}"/>
    <cellStyle name="Ergebnis 2 4 3 3 6" xfId="4435" xr:uid="{00000000-0005-0000-0000-00008A420000}"/>
    <cellStyle name="Ergebnis 2 4 3 3 6 2" xfId="11429" xr:uid="{00000000-0005-0000-0000-00008B420000}"/>
    <cellStyle name="Ergebnis 2 4 3 3 6 3" xfId="17959" xr:uid="{00000000-0005-0000-0000-00008C420000}"/>
    <cellStyle name="Ergebnis 2 4 3 3 6 4" xfId="24444" xr:uid="{00000000-0005-0000-0000-00008D420000}"/>
    <cellStyle name="Ergebnis 2 4 3 3 7" xfId="5088" xr:uid="{00000000-0005-0000-0000-00008E420000}"/>
    <cellStyle name="Ergebnis 2 4 3 3 7 2" xfId="12012" xr:uid="{00000000-0005-0000-0000-00008F420000}"/>
    <cellStyle name="Ergebnis 2 4 3 3 7 3" xfId="18542" xr:uid="{00000000-0005-0000-0000-000090420000}"/>
    <cellStyle name="Ergebnis 2 4 3 3 7 4" xfId="25027" xr:uid="{00000000-0005-0000-0000-000091420000}"/>
    <cellStyle name="Ergebnis 2 4 3 3 8" xfId="5546" xr:uid="{00000000-0005-0000-0000-000092420000}"/>
    <cellStyle name="Ergebnis 2 4 3 3 8 2" xfId="12470" xr:uid="{00000000-0005-0000-0000-000093420000}"/>
    <cellStyle name="Ergebnis 2 4 3 3 8 3" xfId="19000" xr:uid="{00000000-0005-0000-0000-000094420000}"/>
    <cellStyle name="Ergebnis 2 4 3 3 8 4" xfId="25485" xr:uid="{00000000-0005-0000-0000-000095420000}"/>
    <cellStyle name="Ergebnis 2 4 3 3 9" xfId="6228" xr:uid="{00000000-0005-0000-0000-000096420000}"/>
    <cellStyle name="Ergebnis 2 4 3 3 9 2" xfId="13124" xr:uid="{00000000-0005-0000-0000-000097420000}"/>
    <cellStyle name="Ergebnis 2 4 3 3 9 3" xfId="19654" xr:uid="{00000000-0005-0000-0000-000098420000}"/>
    <cellStyle name="Ergebnis 2 4 3 3 9 4" xfId="26139" xr:uid="{00000000-0005-0000-0000-000099420000}"/>
    <cellStyle name="Ergebnis 2 4 3 4" xfId="1445" xr:uid="{00000000-0005-0000-0000-00009A420000}"/>
    <cellStyle name="Ergebnis 2 4 3 4 2" xfId="8450" xr:uid="{00000000-0005-0000-0000-00009B420000}"/>
    <cellStyle name="Ergebnis 2 4 3 4 3" xfId="14980" xr:uid="{00000000-0005-0000-0000-00009C420000}"/>
    <cellStyle name="Ergebnis 2 4 3 4 4" xfId="21465" xr:uid="{00000000-0005-0000-0000-00009D420000}"/>
    <cellStyle name="Ergebnis 2 4 3 5" xfId="2135" xr:uid="{00000000-0005-0000-0000-00009E420000}"/>
    <cellStyle name="Ergebnis 2 4 3 5 2" xfId="9140" xr:uid="{00000000-0005-0000-0000-00009F420000}"/>
    <cellStyle name="Ergebnis 2 4 3 5 3" xfId="15670" xr:uid="{00000000-0005-0000-0000-0000A0420000}"/>
    <cellStyle name="Ergebnis 2 4 3 5 4" xfId="22155" xr:uid="{00000000-0005-0000-0000-0000A1420000}"/>
    <cellStyle name="Ergebnis 2 4 3 6" xfId="2825" xr:uid="{00000000-0005-0000-0000-0000A2420000}"/>
    <cellStyle name="Ergebnis 2 4 3 6 2" xfId="9827" xr:uid="{00000000-0005-0000-0000-0000A3420000}"/>
    <cellStyle name="Ergebnis 2 4 3 6 3" xfId="16357" xr:uid="{00000000-0005-0000-0000-0000A4420000}"/>
    <cellStyle name="Ergebnis 2 4 3 6 4" xfId="22842" xr:uid="{00000000-0005-0000-0000-0000A5420000}"/>
    <cellStyle name="Ergebnis 2 4 3 7" xfId="3515" xr:uid="{00000000-0005-0000-0000-0000A6420000}"/>
    <cellStyle name="Ergebnis 2 4 3 7 2" xfId="10514" xr:uid="{00000000-0005-0000-0000-0000A7420000}"/>
    <cellStyle name="Ergebnis 2 4 3 7 3" xfId="17044" xr:uid="{00000000-0005-0000-0000-0000A8420000}"/>
    <cellStyle name="Ergebnis 2 4 3 7 4" xfId="23529" xr:uid="{00000000-0005-0000-0000-0000A9420000}"/>
    <cellStyle name="Ergebnis 2 4 3 8" xfId="4205" xr:uid="{00000000-0005-0000-0000-0000AA420000}"/>
    <cellStyle name="Ergebnis 2 4 3 8 2" xfId="11199" xr:uid="{00000000-0005-0000-0000-0000AB420000}"/>
    <cellStyle name="Ergebnis 2 4 3 8 3" xfId="17729" xr:uid="{00000000-0005-0000-0000-0000AC420000}"/>
    <cellStyle name="Ergebnis 2 4 3 8 4" xfId="24214" xr:uid="{00000000-0005-0000-0000-0000AD420000}"/>
    <cellStyle name="Ergebnis 2 4 3 9" xfId="5316" xr:uid="{00000000-0005-0000-0000-0000AE420000}"/>
    <cellStyle name="Ergebnis 2 4 3 9 2" xfId="12240" xr:uid="{00000000-0005-0000-0000-0000AF420000}"/>
    <cellStyle name="Ergebnis 2 4 3 9 3" xfId="18770" xr:uid="{00000000-0005-0000-0000-0000B0420000}"/>
    <cellStyle name="Ergebnis 2 4 3 9 4" xfId="25255" xr:uid="{00000000-0005-0000-0000-0000B1420000}"/>
    <cellStyle name="Ergebnis 2 4 4" xfId="1166" xr:uid="{00000000-0005-0000-0000-0000B2420000}"/>
    <cellStyle name="Ergebnis 2 4 4 2" xfId="8173" xr:uid="{00000000-0005-0000-0000-0000B3420000}"/>
    <cellStyle name="Ergebnis 2 4 4 3" xfId="14703" xr:uid="{00000000-0005-0000-0000-0000B4420000}"/>
    <cellStyle name="Ergebnis 2 4 4 4" xfId="21188" xr:uid="{00000000-0005-0000-0000-0000B5420000}"/>
    <cellStyle name="Ergebnis 2 4 5" xfId="1856" xr:uid="{00000000-0005-0000-0000-0000B6420000}"/>
    <cellStyle name="Ergebnis 2 4 5 2" xfId="8861" xr:uid="{00000000-0005-0000-0000-0000B7420000}"/>
    <cellStyle name="Ergebnis 2 4 5 3" xfId="15391" xr:uid="{00000000-0005-0000-0000-0000B8420000}"/>
    <cellStyle name="Ergebnis 2 4 5 4" xfId="21876" xr:uid="{00000000-0005-0000-0000-0000B9420000}"/>
    <cellStyle name="Ergebnis 2 4 6" xfId="2544" xr:uid="{00000000-0005-0000-0000-0000BA420000}"/>
    <cellStyle name="Ergebnis 2 4 6 2" xfId="9549" xr:uid="{00000000-0005-0000-0000-0000BB420000}"/>
    <cellStyle name="Ergebnis 2 4 6 3" xfId="16079" xr:uid="{00000000-0005-0000-0000-0000BC420000}"/>
    <cellStyle name="Ergebnis 2 4 6 4" xfId="22564" xr:uid="{00000000-0005-0000-0000-0000BD420000}"/>
    <cellStyle name="Ergebnis 2 4 7" xfId="3234" xr:uid="{00000000-0005-0000-0000-0000BE420000}"/>
    <cellStyle name="Ergebnis 2 4 7 2" xfId="10236" xr:uid="{00000000-0005-0000-0000-0000BF420000}"/>
    <cellStyle name="Ergebnis 2 4 7 3" xfId="16766" xr:uid="{00000000-0005-0000-0000-0000C0420000}"/>
    <cellStyle name="Ergebnis 2 4 7 4" xfId="23251" xr:uid="{00000000-0005-0000-0000-0000C1420000}"/>
    <cellStyle name="Ergebnis 2 4 8" xfId="3926" xr:uid="{00000000-0005-0000-0000-0000C2420000}"/>
    <cellStyle name="Ergebnis 2 4 8 2" xfId="10925" xr:uid="{00000000-0005-0000-0000-0000C3420000}"/>
    <cellStyle name="Ergebnis 2 4 8 3" xfId="17455" xr:uid="{00000000-0005-0000-0000-0000C4420000}"/>
    <cellStyle name="Ergebnis 2 4 8 4" xfId="23940" xr:uid="{00000000-0005-0000-0000-0000C5420000}"/>
    <cellStyle name="Ergebnis 2 4 9" xfId="4614" xr:uid="{00000000-0005-0000-0000-0000C6420000}"/>
    <cellStyle name="Ergebnis 2 4 9 2" xfId="11608" xr:uid="{00000000-0005-0000-0000-0000C7420000}"/>
    <cellStyle name="Ergebnis 2 4 9 3" xfId="18138" xr:uid="{00000000-0005-0000-0000-0000C8420000}"/>
    <cellStyle name="Ergebnis 2 4 9 4" xfId="24623" xr:uid="{00000000-0005-0000-0000-0000C9420000}"/>
    <cellStyle name="Ergebnis 2 5" xfId="277" xr:uid="{00000000-0005-0000-0000-0000CA420000}"/>
    <cellStyle name="Ergebnis 2 5 10" xfId="4757" xr:uid="{00000000-0005-0000-0000-0000CB420000}"/>
    <cellStyle name="Ergebnis 2 5 10 2" xfId="11721" xr:uid="{00000000-0005-0000-0000-0000CC420000}"/>
    <cellStyle name="Ergebnis 2 5 10 3" xfId="18251" xr:uid="{00000000-0005-0000-0000-0000CD420000}"/>
    <cellStyle name="Ergebnis 2 5 10 4" xfId="24736" xr:uid="{00000000-0005-0000-0000-0000CE420000}"/>
    <cellStyle name="Ergebnis 2 5 11" xfId="5710" xr:uid="{00000000-0005-0000-0000-0000CF420000}"/>
    <cellStyle name="Ergebnis 2 5 11 2" xfId="12634" xr:uid="{00000000-0005-0000-0000-0000D0420000}"/>
    <cellStyle name="Ergebnis 2 5 11 3" xfId="19164" xr:uid="{00000000-0005-0000-0000-0000D1420000}"/>
    <cellStyle name="Ergebnis 2 5 11 4" xfId="25649" xr:uid="{00000000-0005-0000-0000-0000D2420000}"/>
    <cellStyle name="Ergebnis 2 5 12" xfId="7329" xr:uid="{00000000-0005-0000-0000-0000D3420000}"/>
    <cellStyle name="Ergebnis 2 5 12 2" xfId="13859" xr:uid="{00000000-0005-0000-0000-0000D4420000}"/>
    <cellStyle name="Ergebnis 2 5 12 3" xfId="20346" xr:uid="{00000000-0005-0000-0000-0000D5420000}"/>
    <cellStyle name="Ergebnis 2 5 13" xfId="6395" xr:uid="{00000000-0005-0000-0000-0000D6420000}"/>
    <cellStyle name="Ergebnis 2 5 14" xfId="5786" xr:uid="{00000000-0005-0000-0000-0000D7420000}"/>
    <cellStyle name="Ergebnis 2 5 2" xfId="424" xr:uid="{00000000-0005-0000-0000-0000D8420000}"/>
    <cellStyle name="Ergebnis 2 5 2 10" xfId="5855" xr:uid="{00000000-0005-0000-0000-0000D9420000}"/>
    <cellStyle name="Ergebnis 2 5 2 10 2" xfId="12751" xr:uid="{00000000-0005-0000-0000-0000DA420000}"/>
    <cellStyle name="Ergebnis 2 5 2 10 3" xfId="19281" xr:uid="{00000000-0005-0000-0000-0000DB420000}"/>
    <cellStyle name="Ergebnis 2 5 2 10 4" xfId="25766" xr:uid="{00000000-0005-0000-0000-0000DC420000}"/>
    <cellStyle name="Ergebnis 2 5 2 11" xfId="6710" xr:uid="{00000000-0005-0000-0000-0000DD420000}"/>
    <cellStyle name="Ergebnis 2 5 2 11 2" xfId="13411" xr:uid="{00000000-0005-0000-0000-0000DE420000}"/>
    <cellStyle name="Ergebnis 2 5 2 11 3" xfId="19941" xr:uid="{00000000-0005-0000-0000-0000DF420000}"/>
    <cellStyle name="Ergebnis 2 5 2 11 4" xfId="26426" xr:uid="{00000000-0005-0000-0000-0000E0420000}"/>
    <cellStyle name="Ergebnis 2 5 2 12" xfId="7436" xr:uid="{00000000-0005-0000-0000-0000E1420000}"/>
    <cellStyle name="Ergebnis 2 5 2 12 2" xfId="13966" xr:uid="{00000000-0005-0000-0000-0000E2420000}"/>
    <cellStyle name="Ergebnis 2 5 2 12 3" xfId="20451" xr:uid="{00000000-0005-0000-0000-0000E3420000}"/>
    <cellStyle name="Ergebnis 2 5 2 13" xfId="4006" xr:uid="{00000000-0005-0000-0000-0000E4420000}"/>
    <cellStyle name="Ergebnis 2 5 2 14" xfId="7285" xr:uid="{00000000-0005-0000-0000-0000E5420000}"/>
    <cellStyle name="Ergebnis 2 5 2 15" xfId="20098" xr:uid="{00000000-0005-0000-0000-0000E6420000}"/>
    <cellStyle name="Ergebnis 2 5 2 2" xfId="860" xr:uid="{00000000-0005-0000-0000-0000E7420000}"/>
    <cellStyle name="Ergebnis 2 5 2 2 10" xfId="7872" xr:uid="{00000000-0005-0000-0000-0000E8420000}"/>
    <cellStyle name="Ergebnis 2 5 2 2 10 2" xfId="14402" xr:uid="{00000000-0005-0000-0000-0000E9420000}"/>
    <cellStyle name="Ergebnis 2 5 2 2 10 3" xfId="20887" xr:uid="{00000000-0005-0000-0000-0000EA420000}"/>
    <cellStyle name="Ergebnis 2 5 2 2 11" xfId="13730" xr:uid="{00000000-0005-0000-0000-0000EB420000}"/>
    <cellStyle name="Ergebnis 2 5 2 2 12" xfId="20284" xr:uid="{00000000-0005-0000-0000-0000EC420000}"/>
    <cellStyle name="Ergebnis 2 5 2 2 2" xfId="1738" xr:uid="{00000000-0005-0000-0000-0000ED420000}"/>
    <cellStyle name="Ergebnis 2 5 2 2 2 2" xfId="8743" xr:uid="{00000000-0005-0000-0000-0000EE420000}"/>
    <cellStyle name="Ergebnis 2 5 2 2 2 3" xfId="15273" xr:uid="{00000000-0005-0000-0000-0000EF420000}"/>
    <cellStyle name="Ergebnis 2 5 2 2 2 4" xfId="21758" xr:uid="{00000000-0005-0000-0000-0000F0420000}"/>
    <cellStyle name="Ergebnis 2 5 2 2 3" xfId="2428" xr:uid="{00000000-0005-0000-0000-0000F1420000}"/>
    <cellStyle name="Ergebnis 2 5 2 2 3 2" xfId="9433" xr:uid="{00000000-0005-0000-0000-0000F2420000}"/>
    <cellStyle name="Ergebnis 2 5 2 2 3 3" xfId="15963" xr:uid="{00000000-0005-0000-0000-0000F3420000}"/>
    <cellStyle name="Ergebnis 2 5 2 2 3 4" xfId="22448" xr:uid="{00000000-0005-0000-0000-0000F4420000}"/>
    <cellStyle name="Ergebnis 2 5 2 2 4" xfId="3118" xr:uid="{00000000-0005-0000-0000-0000F5420000}"/>
    <cellStyle name="Ergebnis 2 5 2 2 4 2" xfId="10120" xr:uid="{00000000-0005-0000-0000-0000F6420000}"/>
    <cellStyle name="Ergebnis 2 5 2 2 4 3" xfId="16650" xr:uid="{00000000-0005-0000-0000-0000F7420000}"/>
    <cellStyle name="Ergebnis 2 5 2 2 4 4" xfId="23135" xr:uid="{00000000-0005-0000-0000-0000F8420000}"/>
    <cellStyle name="Ergebnis 2 5 2 2 5" xfId="3808" xr:uid="{00000000-0005-0000-0000-0000F9420000}"/>
    <cellStyle name="Ergebnis 2 5 2 2 5 2" xfId="10807" xr:uid="{00000000-0005-0000-0000-0000FA420000}"/>
    <cellStyle name="Ergebnis 2 5 2 2 5 3" xfId="17337" xr:uid="{00000000-0005-0000-0000-0000FB420000}"/>
    <cellStyle name="Ergebnis 2 5 2 2 5 4" xfId="23822" xr:uid="{00000000-0005-0000-0000-0000FC420000}"/>
    <cellStyle name="Ergebnis 2 5 2 2 6" xfId="4498" xr:uid="{00000000-0005-0000-0000-0000FD420000}"/>
    <cellStyle name="Ergebnis 2 5 2 2 6 2" xfId="11492" xr:uid="{00000000-0005-0000-0000-0000FE420000}"/>
    <cellStyle name="Ergebnis 2 5 2 2 6 3" xfId="18022" xr:uid="{00000000-0005-0000-0000-0000FF420000}"/>
    <cellStyle name="Ergebnis 2 5 2 2 6 4" xfId="24507" xr:uid="{00000000-0005-0000-0000-000000430000}"/>
    <cellStyle name="Ergebnis 2 5 2 2 7" xfId="5151" xr:uid="{00000000-0005-0000-0000-000001430000}"/>
    <cellStyle name="Ergebnis 2 5 2 2 7 2" xfId="12075" xr:uid="{00000000-0005-0000-0000-000002430000}"/>
    <cellStyle name="Ergebnis 2 5 2 2 7 3" xfId="18605" xr:uid="{00000000-0005-0000-0000-000003430000}"/>
    <cellStyle name="Ergebnis 2 5 2 2 7 4" xfId="25090" xr:uid="{00000000-0005-0000-0000-000004430000}"/>
    <cellStyle name="Ergebnis 2 5 2 2 8" xfId="5609" xr:uid="{00000000-0005-0000-0000-000005430000}"/>
    <cellStyle name="Ergebnis 2 5 2 2 8 2" xfId="12533" xr:uid="{00000000-0005-0000-0000-000006430000}"/>
    <cellStyle name="Ergebnis 2 5 2 2 8 3" xfId="19063" xr:uid="{00000000-0005-0000-0000-000007430000}"/>
    <cellStyle name="Ergebnis 2 5 2 2 8 4" xfId="25548" xr:uid="{00000000-0005-0000-0000-000008430000}"/>
    <cellStyle name="Ergebnis 2 5 2 2 9" xfId="6291" xr:uid="{00000000-0005-0000-0000-000009430000}"/>
    <cellStyle name="Ergebnis 2 5 2 2 9 2" xfId="13187" xr:uid="{00000000-0005-0000-0000-00000A430000}"/>
    <cellStyle name="Ergebnis 2 5 2 2 9 3" xfId="19717" xr:uid="{00000000-0005-0000-0000-00000B430000}"/>
    <cellStyle name="Ergebnis 2 5 2 2 9 4" xfId="26202" xr:uid="{00000000-0005-0000-0000-00000C430000}"/>
    <cellStyle name="Ergebnis 2 5 2 3" xfId="659" xr:uid="{00000000-0005-0000-0000-00000D430000}"/>
    <cellStyle name="Ergebnis 2 5 2 3 10" xfId="7671" xr:uid="{00000000-0005-0000-0000-00000E430000}"/>
    <cellStyle name="Ergebnis 2 5 2 3 10 2" xfId="14201" xr:uid="{00000000-0005-0000-0000-00000F430000}"/>
    <cellStyle name="Ergebnis 2 5 2 3 10 3" xfId="20686" xr:uid="{00000000-0005-0000-0000-000010430000}"/>
    <cellStyle name="Ergebnis 2 5 2 3 11" xfId="6438" xr:uid="{00000000-0005-0000-0000-000011430000}"/>
    <cellStyle name="Ergebnis 2 5 2 3 12" xfId="20210" xr:uid="{00000000-0005-0000-0000-000012430000}"/>
    <cellStyle name="Ergebnis 2 5 2 3 2" xfId="1537" xr:uid="{00000000-0005-0000-0000-000013430000}"/>
    <cellStyle name="Ergebnis 2 5 2 3 2 2" xfId="8542" xr:uid="{00000000-0005-0000-0000-000014430000}"/>
    <cellStyle name="Ergebnis 2 5 2 3 2 3" xfId="15072" xr:uid="{00000000-0005-0000-0000-000015430000}"/>
    <cellStyle name="Ergebnis 2 5 2 3 2 4" xfId="21557" xr:uid="{00000000-0005-0000-0000-000016430000}"/>
    <cellStyle name="Ergebnis 2 5 2 3 3" xfId="2227" xr:uid="{00000000-0005-0000-0000-000017430000}"/>
    <cellStyle name="Ergebnis 2 5 2 3 3 2" xfId="9232" xr:uid="{00000000-0005-0000-0000-000018430000}"/>
    <cellStyle name="Ergebnis 2 5 2 3 3 3" xfId="15762" xr:uid="{00000000-0005-0000-0000-000019430000}"/>
    <cellStyle name="Ergebnis 2 5 2 3 3 4" xfId="22247" xr:uid="{00000000-0005-0000-0000-00001A430000}"/>
    <cellStyle name="Ergebnis 2 5 2 3 4" xfId="2917" xr:uid="{00000000-0005-0000-0000-00001B430000}"/>
    <cellStyle name="Ergebnis 2 5 2 3 4 2" xfId="9919" xr:uid="{00000000-0005-0000-0000-00001C430000}"/>
    <cellStyle name="Ergebnis 2 5 2 3 4 3" xfId="16449" xr:uid="{00000000-0005-0000-0000-00001D430000}"/>
    <cellStyle name="Ergebnis 2 5 2 3 4 4" xfId="22934" xr:uid="{00000000-0005-0000-0000-00001E430000}"/>
    <cellStyle name="Ergebnis 2 5 2 3 5" xfId="3607" xr:uid="{00000000-0005-0000-0000-00001F430000}"/>
    <cellStyle name="Ergebnis 2 5 2 3 5 2" xfId="10606" xr:uid="{00000000-0005-0000-0000-000020430000}"/>
    <cellStyle name="Ergebnis 2 5 2 3 5 3" xfId="17136" xr:uid="{00000000-0005-0000-0000-000021430000}"/>
    <cellStyle name="Ergebnis 2 5 2 3 5 4" xfId="23621" xr:uid="{00000000-0005-0000-0000-000022430000}"/>
    <cellStyle name="Ergebnis 2 5 2 3 6" xfId="4297" xr:uid="{00000000-0005-0000-0000-000023430000}"/>
    <cellStyle name="Ergebnis 2 5 2 3 6 2" xfId="11291" xr:uid="{00000000-0005-0000-0000-000024430000}"/>
    <cellStyle name="Ergebnis 2 5 2 3 6 3" xfId="17821" xr:uid="{00000000-0005-0000-0000-000025430000}"/>
    <cellStyle name="Ergebnis 2 5 2 3 6 4" xfId="24306" xr:uid="{00000000-0005-0000-0000-000026430000}"/>
    <cellStyle name="Ergebnis 2 5 2 3 7" xfId="4950" xr:uid="{00000000-0005-0000-0000-000027430000}"/>
    <cellStyle name="Ergebnis 2 5 2 3 7 2" xfId="11874" xr:uid="{00000000-0005-0000-0000-000028430000}"/>
    <cellStyle name="Ergebnis 2 5 2 3 7 3" xfId="18404" xr:uid="{00000000-0005-0000-0000-000029430000}"/>
    <cellStyle name="Ergebnis 2 5 2 3 7 4" xfId="24889" xr:uid="{00000000-0005-0000-0000-00002A430000}"/>
    <cellStyle name="Ergebnis 2 5 2 3 8" xfId="5408" xr:uid="{00000000-0005-0000-0000-00002B430000}"/>
    <cellStyle name="Ergebnis 2 5 2 3 8 2" xfId="12332" xr:uid="{00000000-0005-0000-0000-00002C430000}"/>
    <cellStyle name="Ergebnis 2 5 2 3 8 3" xfId="18862" xr:uid="{00000000-0005-0000-0000-00002D430000}"/>
    <cellStyle name="Ergebnis 2 5 2 3 8 4" xfId="25347" xr:uid="{00000000-0005-0000-0000-00002E430000}"/>
    <cellStyle name="Ergebnis 2 5 2 3 9" xfId="6090" xr:uid="{00000000-0005-0000-0000-00002F430000}"/>
    <cellStyle name="Ergebnis 2 5 2 3 9 2" xfId="12986" xr:uid="{00000000-0005-0000-0000-000030430000}"/>
    <cellStyle name="Ergebnis 2 5 2 3 9 3" xfId="19516" xr:uid="{00000000-0005-0000-0000-000031430000}"/>
    <cellStyle name="Ergebnis 2 5 2 3 9 4" xfId="26001" xr:uid="{00000000-0005-0000-0000-000032430000}"/>
    <cellStyle name="Ergebnis 2 5 2 4" xfId="1302" xr:uid="{00000000-0005-0000-0000-000033430000}"/>
    <cellStyle name="Ergebnis 2 5 2 4 2" xfId="8307" xr:uid="{00000000-0005-0000-0000-000034430000}"/>
    <cellStyle name="Ergebnis 2 5 2 4 3" xfId="14837" xr:uid="{00000000-0005-0000-0000-000035430000}"/>
    <cellStyle name="Ergebnis 2 5 2 4 4" xfId="21322" xr:uid="{00000000-0005-0000-0000-000036430000}"/>
    <cellStyle name="Ergebnis 2 5 2 5" xfId="1992" xr:uid="{00000000-0005-0000-0000-000037430000}"/>
    <cellStyle name="Ergebnis 2 5 2 5 2" xfId="8997" xr:uid="{00000000-0005-0000-0000-000038430000}"/>
    <cellStyle name="Ergebnis 2 5 2 5 3" xfId="15527" xr:uid="{00000000-0005-0000-0000-000039430000}"/>
    <cellStyle name="Ergebnis 2 5 2 5 4" xfId="22012" xr:uid="{00000000-0005-0000-0000-00003A430000}"/>
    <cellStyle name="Ergebnis 2 5 2 6" xfId="2682" xr:uid="{00000000-0005-0000-0000-00003B430000}"/>
    <cellStyle name="Ergebnis 2 5 2 6 2" xfId="9684" xr:uid="{00000000-0005-0000-0000-00003C430000}"/>
    <cellStyle name="Ergebnis 2 5 2 6 3" xfId="16214" xr:uid="{00000000-0005-0000-0000-00003D430000}"/>
    <cellStyle name="Ergebnis 2 5 2 6 4" xfId="22699" xr:uid="{00000000-0005-0000-0000-00003E430000}"/>
    <cellStyle name="Ergebnis 2 5 2 7" xfId="3372" xr:uid="{00000000-0005-0000-0000-00003F430000}"/>
    <cellStyle name="Ergebnis 2 5 2 7 2" xfId="10371" xr:uid="{00000000-0005-0000-0000-000040430000}"/>
    <cellStyle name="Ergebnis 2 5 2 7 3" xfId="16901" xr:uid="{00000000-0005-0000-0000-000041430000}"/>
    <cellStyle name="Ergebnis 2 5 2 7 4" xfId="23386" xr:uid="{00000000-0005-0000-0000-000042430000}"/>
    <cellStyle name="Ergebnis 2 5 2 8" xfId="4062" xr:uid="{00000000-0005-0000-0000-000043430000}"/>
    <cellStyle name="Ergebnis 2 5 2 8 2" xfId="11056" xr:uid="{00000000-0005-0000-0000-000044430000}"/>
    <cellStyle name="Ergebnis 2 5 2 8 3" xfId="17586" xr:uid="{00000000-0005-0000-0000-000045430000}"/>
    <cellStyle name="Ergebnis 2 5 2 8 4" xfId="24071" xr:uid="{00000000-0005-0000-0000-000046430000}"/>
    <cellStyle name="Ergebnis 2 5 2 9" xfId="991" xr:uid="{00000000-0005-0000-0000-000047430000}"/>
    <cellStyle name="Ergebnis 2 5 2 9 2" xfId="8001" xr:uid="{00000000-0005-0000-0000-000048430000}"/>
    <cellStyle name="Ergebnis 2 5 2 9 3" xfId="14531" xr:uid="{00000000-0005-0000-0000-000049430000}"/>
    <cellStyle name="Ergebnis 2 5 2 9 4" xfId="21016" xr:uid="{00000000-0005-0000-0000-00004A430000}"/>
    <cellStyle name="Ergebnis 2 5 3" xfId="568" xr:uid="{00000000-0005-0000-0000-00004B430000}"/>
    <cellStyle name="Ergebnis 2 5 3 10" xfId="5999" xr:uid="{00000000-0005-0000-0000-00004C430000}"/>
    <cellStyle name="Ergebnis 2 5 3 10 2" xfId="12895" xr:uid="{00000000-0005-0000-0000-00004D430000}"/>
    <cellStyle name="Ergebnis 2 5 3 10 3" xfId="19425" xr:uid="{00000000-0005-0000-0000-00004E430000}"/>
    <cellStyle name="Ergebnis 2 5 3 10 4" xfId="25910" xr:uid="{00000000-0005-0000-0000-00004F430000}"/>
    <cellStyle name="Ergebnis 2 5 3 11" xfId="6592" xr:uid="{00000000-0005-0000-0000-000050430000}"/>
    <cellStyle name="Ergebnis 2 5 3 11 2" xfId="13375" xr:uid="{00000000-0005-0000-0000-000051430000}"/>
    <cellStyle name="Ergebnis 2 5 3 11 3" xfId="19905" xr:uid="{00000000-0005-0000-0000-000052430000}"/>
    <cellStyle name="Ergebnis 2 5 3 11 4" xfId="26390" xr:uid="{00000000-0005-0000-0000-000053430000}"/>
    <cellStyle name="Ergebnis 2 5 3 12" xfId="7580" xr:uid="{00000000-0005-0000-0000-000054430000}"/>
    <cellStyle name="Ergebnis 2 5 3 12 2" xfId="14110" xr:uid="{00000000-0005-0000-0000-000055430000}"/>
    <cellStyle name="Ergebnis 2 5 3 12 3" xfId="20595" xr:uid="{00000000-0005-0000-0000-000056430000}"/>
    <cellStyle name="Ergebnis 2 5 3 13" xfId="6698" xr:uid="{00000000-0005-0000-0000-000057430000}"/>
    <cellStyle name="Ergebnis 2 5 3 14" xfId="7137" xr:uid="{00000000-0005-0000-0000-000058430000}"/>
    <cellStyle name="Ergebnis 2 5 3 15" xfId="20168" xr:uid="{00000000-0005-0000-0000-000059430000}"/>
    <cellStyle name="Ergebnis 2 5 3 2" xfId="954" xr:uid="{00000000-0005-0000-0000-00005A430000}"/>
    <cellStyle name="Ergebnis 2 5 3 2 10" xfId="7966" xr:uid="{00000000-0005-0000-0000-00005B430000}"/>
    <cellStyle name="Ergebnis 2 5 3 2 10 2" xfId="14496" xr:uid="{00000000-0005-0000-0000-00005C430000}"/>
    <cellStyle name="Ergebnis 2 5 3 2 10 3" xfId="20981" xr:uid="{00000000-0005-0000-0000-00005D430000}"/>
    <cellStyle name="Ergebnis 2 5 3 2 11" xfId="13824" xr:uid="{00000000-0005-0000-0000-00005E430000}"/>
    <cellStyle name="Ergebnis 2 5 3 2 12" xfId="20311" xr:uid="{00000000-0005-0000-0000-00005F430000}"/>
    <cellStyle name="Ergebnis 2 5 3 2 2" xfId="1832" xr:uid="{00000000-0005-0000-0000-000060430000}"/>
    <cellStyle name="Ergebnis 2 5 3 2 2 2" xfId="8837" xr:uid="{00000000-0005-0000-0000-000061430000}"/>
    <cellStyle name="Ergebnis 2 5 3 2 2 3" xfId="15367" xr:uid="{00000000-0005-0000-0000-000062430000}"/>
    <cellStyle name="Ergebnis 2 5 3 2 2 4" xfId="21852" xr:uid="{00000000-0005-0000-0000-000063430000}"/>
    <cellStyle name="Ergebnis 2 5 3 2 3" xfId="2522" xr:uid="{00000000-0005-0000-0000-000064430000}"/>
    <cellStyle name="Ergebnis 2 5 3 2 3 2" xfId="9527" xr:uid="{00000000-0005-0000-0000-000065430000}"/>
    <cellStyle name="Ergebnis 2 5 3 2 3 3" xfId="16057" xr:uid="{00000000-0005-0000-0000-000066430000}"/>
    <cellStyle name="Ergebnis 2 5 3 2 3 4" xfId="22542" xr:uid="{00000000-0005-0000-0000-000067430000}"/>
    <cellStyle name="Ergebnis 2 5 3 2 4" xfId="3212" xr:uid="{00000000-0005-0000-0000-000068430000}"/>
    <cellStyle name="Ergebnis 2 5 3 2 4 2" xfId="10214" xr:uid="{00000000-0005-0000-0000-000069430000}"/>
    <cellStyle name="Ergebnis 2 5 3 2 4 3" xfId="16744" xr:uid="{00000000-0005-0000-0000-00006A430000}"/>
    <cellStyle name="Ergebnis 2 5 3 2 4 4" xfId="23229" xr:uid="{00000000-0005-0000-0000-00006B430000}"/>
    <cellStyle name="Ergebnis 2 5 3 2 5" xfId="3902" xr:uid="{00000000-0005-0000-0000-00006C430000}"/>
    <cellStyle name="Ergebnis 2 5 3 2 5 2" xfId="10901" xr:uid="{00000000-0005-0000-0000-00006D430000}"/>
    <cellStyle name="Ergebnis 2 5 3 2 5 3" xfId="17431" xr:uid="{00000000-0005-0000-0000-00006E430000}"/>
    <cellStyle name="Ergebnis 2 5 3 2 5 4" xfId="23916" xr:uid="{00000000-0005-0000-0000-00006F430000}"/>
    <cellStyle name="Ergebnis 2 5 3 2 6" xfId="4592" xr:uid="{00000000-0005-0000-0000-000070430000}"/>
    <cellStyle name="Ergebnis 2 5 3 2 6 2" xfId="11586" xr:uid="{00000000-0005-0000-0000-000071430000}"/>
    <cellStyle name="Ergebnis 2 5 3 2 6 3" xfId="18116" xr:uid="{00000000-0005-0000-0000-000072430000}"/>
    <cellStyle name="Ergebnis 2 5 3 2 6 4" xfId="24601" xr:uid="{00000000-0005-0000-0000-000073430000}"/>
    <cellStyle name="Ergebnis 2 5 3 2 7" xfId="5245" xr:uid="{00000000-0005-0000-0000-000074430000}"/>
    <cellStyle name="Ergebnis 2 5 3 2 7 2" xfId="12169" xr:uid="{00000000-0005-0000-0000-000075430000}"/>
    <cellStyle name="Ergebnis 2 5 3 2 7 3" xfId="18699" xr:uid="{00000000-0005-0000-0000-000076430000}"/>
    <cellStyle name="Ergebnis 2 5 3 2 7 4" xfId="25184" xr:uid="{00000000-0005-0000-0000-000077430000}"/>
    <cellStyle name="Ergebnis 2 5 3 2 8" xfId="5703" xr:uid="{00000000-0005-0000-0000-000078430000}"/>
    <cellStyle name="Ergebnis 2 5 3 2 8 2" xfId="12627" xr:uid="{00000000-0005-0000-0000-000079430000}"/>
    <cellStyle name="Ergebnis 2 5 3 2 8 3" xfId="19157" xr:uid="{00000000-0005-0000-0000-00007A430000}"/>
    <cellStyle name="Ergebnis 2 5 3 2 8 4" xfId="25642" xr:uid="{00000000-0005-0000-0000-00007B430000}"/>
    <cellStyle name="Ergebnis 2 5 3 2 9" xfId="6385" xr:uid="{00000000-0005-0000-0000-00007C430000}"/>
    <cellStyle name="Ergebnis 2 5 3 2 9 2" xfId="13281" xr:uid="{00000000-0005-0000-0000-00007D430000}"/>
    <cellStyle name="Ergebnis 2 5 3 2 9 3" xfId="19811" xr:uid="{00000000-0005-0000-0000-00007E430000}"/>
    <cellStyle name="Ergebnis 2 5 3 2 9 4" xfId="26296" xr:uid="{00000000-0005-0000-0000-00007F430000}"/>
    <cellStyle name="Ergebnis 2 5 3 3" xfId="798" xr:uid="{00000000-0005-0000-0000-000080430000}"/>
    <cellStyle name="Ergebnis 2 5 3 3 10" xfId="7810" xr:uid="{00000000-0005-0000-0000-000081430000}"/>
    <cellStyle name="Ergebnis 2 5 3 3 10 2" xfId="14340" xr:uid="{00000000-0005-0000-0000-000082430000}"/>
    <cellStyle name="Ergebnis 2 5 3 3 10 3" xfId="20825" xr:uid="{00000000-0005-0000-0000-000083430000}"/>
    <cellStyle name="Ergebnis 2 5 3 3 11" xfId="13668" xr:uid="{00000000-0005-0000-0000-000084430000}"/>
    <cellStyle name="Ergebnis 2 5 3 3 12" xfId="20272" xr:uid="{00000000-0005-0000-0000-000085430000}"/>
    <cellStyle name="Ergebnis 2 5 3 3 2" xfId="1676" xr:uid="{00000000-0005-0000-0000-000086430000}"/>
    <cellStyle name="Ergebnis 2 5 3 3 2 2" xfId="8681" xr:uid="{00000000-0005-0000-0000-000087430000}"/>
    <cellStyle name="Ergebnis 2 5 3 3 2 3" xfId="15211" xr:uid="{00000000-0005-0000-0000-000088430000}"/>
    <cellStyle name="Ergebnis 2 5 3 3 2 4" xfId="21696" xr:uid="{00000000-0005-0000-0000-000089430000}"/>
    <cellStyle name="Ergebnis 2 5 3 3 3" xfId="2366" xr:uid="{00000000-0005-0000-0000-00008A430000}"/>
    <cellStyle name="Ergebnis 2 5 3 3 3 2" xfId="9371" xr:uid="{00000000-0005-0000-0000-00008B430000}"/>
    <cellStyle name="Ergebnis 2 5 3 3 3 3" xfId="15901" xr:uid="{00000000-0005-0000-0000-00008C430000}"/>
    <cellStyle name="Ergebnis 2 5 3 3 3 4" xfId="22386" xr:uid="{00000000-0005-0000-0000-00008D430000}"/>
    <cellStyle name="Ergebnis 2 5 3 3 4" xfId="3056" xr:uid="{00000000-0005-0000-0000-00008E430000}"/>
    <cellStyle name="Ergebnis 2 5 3 3 4 2" xfId="10058" xr:uid="{00000000-0005-0000-0000-00008F430000}"/>
    <cellStyle name="Ergebnis 2 5 3 3 4 3" xfId="16588" xr:uid="{00000000-0005-0000-0000-000090430000}"/>
    <cellStyle name="Ergebnis 2 5 3 3 4 4" xfId="23073" xr:uid="{00000000-0005-0000-0000-000091430000}"/>
    <cellStyle name="Ergebnis 2 5 3 3 5" xfId="3746" xr:uid="{00000000-0005-0000-0000-000092430000}"/>
    <cellStyle name="Ergebnis 2 5 3 3 5 2" xfId="10745" xr:uid="{00000000-0005-0000-0000-000093430000}"/>
    <cellStyle name="Ergebnis 2 5 3 3 5 3" xfId="17275" xr:uid="{00000000-0005-0000-0000-000094430000}"/>
    <cellStyle name="Ergebnis 2 5 3 3 5 4" xfId="23760" xr:uid="{00000000-0005-0000-0000-000095430000}"/>
    <cellStyle name="Ergebnis 2 5 3 3 6" xfId="4436" xr:uid="{00000000-0005-0000-0000-000096430000}"/>
    <cellStyle name="Ergebnis 2 5 3 3 6 2" xfId="11430" xr:uid="{00000000-0005-0000-0000-000097430000}"/>
    <cellStyle name="Ergebnis 2 5 3 3 6 3" xfId="17960" xr:uid="{00000000-0005-0000-0000-000098430000}"/>
    <cellStyle name="Ergebnis 2 5 3 3 6 4" xfId="24445" xr:uid="{00000000-0005-0000-0000-000099430000}"/>
    <cellStyle name="Ergebnis 2 5 3 3 7" xfId="5089" xr:uid="{00000000-0005-0000-0000-00009A430000}"/>
    <cellStyle name="Ergebnis 2 5 3 3 7 2" xfId="12013" xr:uid="{00000000-0005-0000-0000-00009B430000}"/>
    <cellStyle name="Ergebnis 2 5 3 3 7 3" xfId="18543" xr:uid="{00000000-0005-0000-0000-00009C430000}"/>
    <cellStyle name="Ergebnis 2 5 3 3 7 4" xfId="25028" xr:uid="{00000000-0005-0000-0000-00009D430000}"/>
    <cellStyle name="Ergebnis 2 5 3 3 8" xfId="5547" xr:uid="{00000000-0005-0000-0000-00009E430000}"/>
    <cellStyle name="Ergebnis 2 5 3 3 8 2" xfId="12471" xr:uid="{00000000-0005-0000-0000-00009F430000}"/>
    <cellStyle name="Ergebnis 2 5 3 3 8 3" xfId="19001" xr:uid="{00000000-0005-0000-0000-0000A0430000}"/>
    <cellStyle name="Ergebnis 2 5 3 3 8 4" xfId="25486" xr:uid="{00000000-0005-0000-0000-0000A1430000}"/>
    <cellStyle name="Ergebnis 2 5 3 3 9" xfId="6229" xr:uid="{00000000-0005-0000-0000-0000A2430000}"/>
    <cellStyle name="Ergebnis 2 5 3 3 9 2" xfId="13125" xr:uid="{00000000-0005-0000-0000-0000A3430000}"/>
    <cellStyle name="Ergebnis 2 5 3 3 9 3" xfId="19655" xr:uid="{00000000-0005-0000-0000-0000A4430000}"/>
    <cellStyle name="Ergebnis 2 5 3 3 9 4" xfId="26140" xr:uid="{00000000-0005-0000-0000-0000A5430000}"/>
    <cellStyle name="Ergebnis 2 5 3 4" xfId="1446" xr:uid="{00000000-0005-0000-0000-0000A6430000}"/>
    <cellStyle name="Ergebnis 2 5 3 4 2" xfId="8451" xr:uid="{00000000-0005-0000-0000-0000A7430000}"/>
    <cellStyle name="Ergebnis 2 5 3 4 3" xfId="14981" xr:uid="{00000000-0005-0000-0000-0000A8430000}"/>
    <cellStyle name="Ergebnis 2 5 3 4 4" xfId="21466" xr:uid="{00000000-0005-0000-0000-0000A9430000}"/>
    <cellStyle name="Ergebnis 2 5 3 5" xfId="2136" xr:uid="{00000000-0005-0000-0000-0000AA430000}"/>
    <cellStyle name="Ergebnis 2 5 3 5 2" xfId="9141" xr:uid="{00000000-0005-0000-0000-0000AB430000}"/>
    <cellStyle name="Ergebnis 2 5 3 5 3" xfId="15671" xr:uid="{00000000-0005-0000-0000-0000AC430000}"/>
    <cellStyle name="Ergebnis 2 5 3 5 4" xfId="22156" xr:uid="{00000000-0005-0000-0000-0000AD430000}"/>
    <cellStyle name="Ergebnis 2 5 3 6" xfId="2826" xr:uid="{00000000-0005-0000-0000-0000AE430000}"/>
    <cellStyle name="Ergebnis 2 5 3 6 2" xfId="9828" xr:uid="{00000000-0005-0000-0000-0000AF430000}"/>
    <cellStyle name="Ergebnis 2 5 3 6 3" xfId="16358" xr:uid="{00000000-0005-0000-0000-0000B0430000}"/>
    <cellStyle name="Ergebnis 2 5 3 6 4" xfId="22843" xr:uid="{00000000-0005-0000-0000-0000B1430000}"/>
    <cellStyle name="Ergebnis 2 5 3 7" xfId="3516" xr:uid="{00000000-0005-0000-0000-0000B2430000}"/>
    <cellStyle name="Ergebnis 2 5 3 7 2" xfId="10515" xr:uid="{00000000-0005-0000-0000-0000B3430000}"/>
    <cellStyle name="Ergebnis 2 5 3 7 3" xfId="17045" xr:uid="{00000000-0005-0000-0000-0000B4430000}"/>
    <cellStyle name="Ergebnis 2 5 3 7 4" xfId="23530" xr:uid="{00000000-0005-0000-0000-0000B5430000}"/>
    <cellStyle name="Ergebnis 2 5 3 8" xfId="4206" xr:uid="{00000000-0005-0000-0000-0000B6430000}"/>
    <cellStyle name="Ergebnis 2 5 3 8 2" xfId="11200" xr:uid="{00000000-0005-0000-0000-0000B7430000}"/>
    <cellStyle name="Ergebnis 2 5 3 8 3" xfId="17730" xr:uid="{00000000-0005-0000-0000-0000B8430000}"/>
    <cellStyle name="Ergebnis 2 5 3 8 4" xfId="24215" xr:uid="{00000000-0005-0000-0000-0000B9430000}"/>
    <cellStyle name="Ergebnis 2 5 3 9" xfId="5317" xr:uid="{00000000-0005-0000-0000-0000BA430000}"/>
    <cellStyle name="Ergebnis 2 5 3 9 2" xfId="12241" xr:uid="{00000000-0005-0000-0000-0000BB430000}"/>
    <cellStyle name="Ergebnis 2 5 3 9 3" xfId="18771" xr:uid="{00000000-0005-0000-0000-0000BC430000}"/>
    <cellStyle name="Ergebnis 2 5 3 9 4" xfId="25256" xr:uid="{00000000-0005-0000-0000-0000BD430000}"/>
    <cellStyle name="Ergebnis 2 5 4" xfId="1149" xr:uid="{00000000-0005-0000-0000-0000BE430000}"/>
    <cellStyle name="Ergebnis 2 5 4 2" xfId="8156" xr:uid="{00000000-0005-0000-0000-0000BF430000}"/>
    <cellStyle name="Ergebnis 2 5 4 3" xfId="14686" xr:uid="{00000000-0005-0000-0000-0000C0430000}"/>
    <cellStyle name="Ergebnis 2 5 4 4" xfId="21171" xr:uid="{00000000-0005-0000-0000-0000C1430000}"/>
    <cellStyle name="Ergebnis 2 5 5" xfId="1839" xr:uid="{00000000-0005-0000-0000-0000C2430000}"/>
    <cellStyle name="Ergebnis 2 5 5 2" xfId="8844" xr:uid="{00000000-0005-0000-0000-0000C3430000}"/>
    <cellStyle name="Ergebnis 2 5 5 3" xfId="15374" xr:uid="{00000000-0005-0000-0000-0000C4430000}"/>
    <cellStyle name="Ergebnis 2 5 5 4" xfId="21859" xr:uid="{00000000-0005-0000-0000-0000C5430000}"/>
    <cellStyle name="Ergebnis 2 5 6" xfId="2527" xr:uid="{00000000-0005-0000-0000-0000C6430000}"/>
    <cellStyle name="Ergebnis 2 5 6 2" xfId="9532" xr:uid="{00000000-0005-0000-0000-0000C7430000}"/>
    <cellStyle name="Ergebnis 2 5 6 3" xfId="16062" xr:uid="{00000000-0005-0000-0000-0000C8430000}"/>
    <cellStyle name="Ergebnis 2 5 6 4" xfId="22547" xr:uid="{00000000-0005-0000-0000-0000C9430000}"/>
    <cellStyle name="Ergebnis 2 5 7" xfId="3217" xr:uid="{00000000-0005-0000-0000-0000CA430000}"/>
    <cellStyle name="Ergebnis 2 5 7 2" xfId="10219" xr:uid="{00000000-0005-0000-0000-0000CB430000}"/>
    <cellStyle name="Ergebnis 2 5 7 3" xfId="16749" xr:uid="{00000000-0005-0000-0000-0000CC430000}"/>
    <cellStyle name="Ergebnis 2 5 7 4" xfId="23234" xr:uid="{00000000-0005-0000-0000-0000CD430000}"/>
    <cellStyle name="Ergebnis 2 5 8" xfId="3909" xr:uid="{00000000-0005-0000-0000-0000CE430000}"/>
    <cellStyle name="Ergebnis 2 5 8 2" xfId="10908" xr:uid="{00000000-0005-0000-0000-0000CF430000}"/>
    <cellStyle name="Ergebnis 2 5 8 3" xfId="17438" xr:uid="{00000000-0005-0000-0000-0000D0430000}"/>
    <cellStyle name="Ergebnis 2 5 8 4" xfId="23923" xr:uid="{00000000-0005-0000-0000-0000D1430000}"/>
    <cellStyle name="Ergebnis 2 5 9" xfId="4597" xr:uid="{00000000-0005-0000-0000-0000D2430000}"/>
    <cellStyle name="Ergebnis 2 5 9 2" xfId="11591" xr:uid="{00000000-0005-0000-0000-0000D3430000}"/>
    <cellStyle name="Ergebnis 2 5 9 3" xfId="18121" xr:uid="{00000000-0005-0000-0000-0000D4430000}"/>
    <cellStyle name="Ergebnis 2 5 9 4" xfId="24606" xr:uid="{00000000-0005-0000-0000-0000D5430000}"/>
    <cellStyle name="Ergebnis 2 6" xfId="261" xr:uid="{00000000-0005-0000-0000-0000D6430000}"/>
    <cellStyle name="Ergebnis 2 6 10" xfId="4856" xr:uid="{00000000-0005-0000-0000-0000D7430000}"/>
    <cellStyle name="Ergebnis 2 6 10 2" xfId="11798" xr:uid="{00000000-0005-0000-0000-0000D8430000}"/>
    <cellStyle name="Ergebnis 2 6 10 3" xfId="18328" xr:uid="{00000000-0005-0000-0000-0000D9430000}"/>
    <cellStyle name="Ergebnis 2 6 10 4" xfId="24813" xr:uid="{00000000-0005-0000-0000-0000DA430000}"/>
    <cellStyle name="Ergebnis 2 6 11" xfId="4817" xr:uid="{00000000-0005-0000-0000-0000DB430000}"/>
    <cellStyle name="Ergebnis 2 6 11 2" xfId="11764" xr:uid="{00000000-0005-0000-0000-0000DC430000}"/>
    <cellStyle name="Ergebnis 2 6 11 3" xfId="18294" xr:uid="{00000000-0005-0000-0000-0000DD430000}"/>
    <cellStyle name="Ergebnis 2 6 11 4" xfId="24779" xr:uid="{00000000-0005-0000-0000-0000DE430000}"/>
    <cellStyle name="Ergebnis 2 6 12" xfId="7313" xr:uid="{00000000-0005-0000-0000-0000DF430000}"/>
    <cellStyle name="Ergebnis 2 6 12 2" xfId="13843" xr:uid="{00000000-0005-0000-0000-0000E0430000}"/>
    <cellStyle name="Ergebnis 2 6 12 3" xfId="20330" xr:uid="{00000000-0005-0000-0000-0000E1430000}"/>
    <cellStyle name="Ergebnis 2 6 13" xfId="6798" xr:uid="{00000000-0005-0000-0000-0000E2430000}"/>
    <cellStyle name="Ergebnis 2 6 14" xfId="4891" xr:uid="{00000000-0005-0000-0000-0000E3430000}"/>
    <cellStyle name="Ergebnis 2 6 2" xfId="423" xr:uid="{00000000-0005-0000-0000-0000E4430000}"/>
    <cellStyle name="Ergebnis 2 6 2 10" xfId="5854" xr:uid="{00000000-0005-0000-0000-0000E5430000}"/>
    <cellStyle name="Ergebnis 2 6 2 10 2" xfId="12750" xr:uid="{00000000-0005-0000-0000-0000E6430000}"/>
    <cellStyle name="Ergebnis 2 6 2 10 3" xfId="19280" xr:uid="{00000000-0005-0000-0000-0000E7430000}"/>
    <cellStyle name="Ergebnis 2 6 2 10 4" xfId="25765" xr:uid="{00000000-0005-0000-0000-0000E8430000}"/>
    <cellStyle name="Ergebnis 2 6 2 11" xfId="6469" xr:uid="{00000000-0005-0000-0000-0000E9430000}"/>
    <cellStyle name="Ergebnis 2 6 2 11 2" xfId="13317" xr:uid="{00000000-0005-0000-0000-0000EA430000}"/>
    <cellStyle name="Ergebnis 2 6 2 11 3" xfId="19847" xr:uid="{00000000-0005-0000-0000-0000EB430000}"/>
    <cellStyle name="Ergebnis 2 6 2 11 4" xfId="26332" xr:uid="{00000000-0005-0000-0000-0000EC430000}"/>
    <cellStyle name="Ergebnis 2 6 2 12" xfId="7435" xr:uid="{00000000-0005-0000-0000-0000ED430000}"/>
    <cellStyle name="Ergebnis 2 6 2 12 2" xfId="13965" xr:uid="{00000000-0005-0000-0000-0000EE430000}"/>
    <cellStyle name="Ergebnis 2 6 2 12 3" xfId="20450" xr:uid="{00000000-0005-0000-0000-0000EF430000}"/>
    <cellStyle name="Ergebnis 2 6 2 13" xfId="6861" xr:uid="{00000000-0005-0000-0000-0000F0430000}"/>
    <cellStyle name="Ergebnis 2 6 2 14" xfId="7173" xr:uid="{00000000-0005-0000-0000-0000F1430000}"/>
    <cellStyle name="Ergebnis 2 6 2 15" xfId="20097" xr:uid="{00000000-0005-0000-0000-0000F2430000}"/>
    <cellStyle name="Ergebnis 2 6 2 2" xfId="859" xr:uid="{00000000-0005-0000-0000-0000F3430000}"/>
    <cellStyle name="Ergebnis 2 6 2 2 10" xfId="7871" xr:uid="{00000000-0005-0000-0000-0000F4430000}"/>
    <cellStyle name="Ergebnis 2 6 2 2 10 2" xfId="14401" xr:uid="{00000000-0005-0000-0000-0000F5430000}"/>
    <cellStyle name="Ergebnis 2 6 2 2 10 3" xfId="20886" xr:uid="{00000000-0005-0000-0000-0000F6430000}"/>
    <cellStyle name="Ergebnis 2 6 2 2 11" xfId="13729" xr:uid="{00000000-0005-0000-0000-0000F7430000}"/>
    <cellStyle name="Ergebnis 2 6 2 2 12" xfId="20283" xr:uid="{00000000-0005-0000-0000-0000F8430000}"/>
    <cellStyle name="Ergebnis 2 6 2 2 2" xfId="1737" xr:uid="{00000000-0005-0000-0000-0000F9430000}"/>
    <cellStyle name="Ergebnis 2 6 2 2 2 2" xfId="8742" xr:uid="{00000000-0005-0000-0000-0000FA430000}"/>
    <cellStyle name="Ergebnis 2 6 2 2 2 3" xfId="15272" xr:uid="{00000000-0005-0000-0000-0000FB430000}"/>
    <cellStyle name="Ergebnis 2 6 2 2 2 4" xfId="21757" xr:uid="{00000000-0005-0000-0000-0000FC430000}"/>
    <cellStyle name="Ergebnis 2 6 2 2 3" xfId="2427" xr:uid="{00000000-0005-0000-0000-0000FD430000}"/>
    <cellStyle name="Ergebnis 2 6 2 2 3 2" xfId="9432" xr:uid="{00000000-0005-0000-0000-0000FE430000}"/>
    <cellStyle name="Ergebnis 2 6 2 2 3 3" xfId="15962" xr:uid="{00000000-0005-0000-0000-0000FF430000}"/>
    <cellStyle name="Ergebnis 2 6 2 2 3 4" xfId="22447" xr:uid="{00000000-0005-0000-0000-000000440000}"/>
    <cellStyle name="Ergebnis 2 6 2 2 4" xfId="3117" xr:uid="{00000000-0005-0000-0000-000001440000}"/>
    <cellStyle name="Ergebnis 2 6 2 2 4 2" xfId="10119" xr:uid="{00000000-0005-0000-0000-000002440000}"/>
    <cellStyle name="Ergebnis 2 6 2 2 4 3" xfId="16649" xr:uid="{00000000-0005-0000-0000-000003440000}"/>
    <cellStyle name="Ergebnis 2 6 2 2 4 4" xfId="23134" xr:uid="{00000000-0005-0000-0000-000004440000}"/>
    <cellStyle name="Ergebnis 2 6 2 2 5" xfId="3807" xr:uid="{00000000-0005-0000-0000-000005440000}"/>
    <cellStyle name="Ergebnis 2 6 2 2 5 2" xfId="10806" xr:uid="{00000000-0005-0000-0000-000006440000}"/>
    <cellStyle name="Ergebnis 2 6 2 2 5 3" xfId="17336" xr:uid="{00000000-0005-0000-0000-000007440000}"/>
    <cellStyle name="Ergebnis 2 6 2 2 5 4" xfId="23821" xr:uid="{00000000-0005-0000-0000-000008440000}"/>
    <cellStyle name="Ergebnis 2 6 2 2 6" xfId="4497" xr:uid="{00000000-0005-0000-0000-000009440000}"/>
    <cellStyle name="Ergebnis 2 6 2 2 6 2" xfId="11491" xr:uid="{00000000-0005-0000-0000-00000A440000}"/>
    <cellStyle name="Ergebnis 2 6 2 2 6 3" xfId="18021" xr:uid="{00000000-0005-0000-0000-00000B440000}"/>
    <cellStyle name="Ergebnis 2 6 2 2 6 4" xfId="24506" xr:uid="{00000000-0005-0000-0000-00000C440000}"/>
    <cellStyle name="Ergebnis 2 6 2 2 7" xfId="5150" xr:uid="{00000000-0005-0000-0000-00000D440000}"/>
    <cellStyle name="Ergebnis 2 6 2 2 7 2" xfId="12074" xr:uid="{00000000-0005-0000-0000-00000E440000}"/>
    <cellStyle name="Ergebnis 2 6 2 2 7 3" xfId="18604" xr:uid="{00000000-0005-0000-0000-00000F440000}"/>
    <cellStyle name="Ergebnis 2 6 2 2 7 4" xfId="25089" xr:uid="{00000000-0005-0000-0000-000010440000}"/>
    <cellStyle name="Ergebnis 2 6 2 2 8" xfId="5608" xr:uid="{00000000-0005-0000-0000-000011440000}"/>
    <cellStyle name="Ergebnis 2 6 2 2 8 2" xfId="12532" xr:uid="{00000000-0005-0000-0000-000012440000}"/>
    <cellStyle name="Ergebnis 2 6 2 2 8 3" xfId="19062" xr:uid="{00000000-0005-0000-0000-000013440000}"/>
    <cellStyle name="Ergebnis 2 6 2 2 8 4" xfId="25547" xr:uid="{00000000-0005-0000-0000-000014440000}"/>
    <cellStyle name="Ergebnis 2 6 2 2 9" xfId="6290" xr:uid="{00000000-0005-0000-0000-000015440000}"/>
    <cellStyle name="Ergebnis 2 6 2 2 9 2" xfId="13186" xr:uid="{00000000-0005-0000-0000-000016440000}"/>
    <cellStyle name="Ergebnis 2 6 2 2 9 3" xfId="19716" xr:uid="{00000000-0005-0000-0000-000017440000}"/>
    <cellStyle name="Ergebnis 2 6 2 2 9 4" xfId="26201" xr:uid="{00000000-0005-0000-0000-000018440000}"/>
    <cellStyle name="Ergebnis 2 6 2 3" xfId="658" xr:uid="{00000000-0005-0000-0000-000019440000}"/>
    <cellStyle name="Ergebnis 2 6 2 3 10" xfId="7670" xr:uid="{00000000-0005-0000-0000-00001A440000}"/>
    <cellStyle name="Ergebnis 2 6 2 3 10 2" xfId="14200" xr:uid="{00000000-0005-0000-0000-00001B440000}"/>
    <cellStyle name="Ergebnis 2 6 2 3 10 3" xfId="20685" xr:uid="{00000000-0005-0000-0000-00001C440000}"/>
    <cellStyle name="Ergebnis 2 6 2 3 11" xfId="6808" xr:uid="{00000000-0005-0000-0000-00001D440000}"/>
    <cellStyle name="Ergebnis 2 6 2 3 12" xfId="20209" xr:uid="{00000000-0005-0000-0000-00001E440000}"/>
    <cellStyle name="Ergebnis 2 6 2 3 2" xfId="1536" xr:uid="{00000000-0005-0000-0000-00001F440000}"/>
    <cellStyle name="Ergebnis 2 6 2 3 2 2" xfId="8541" xr:uid="{00000000-0005-0000-0000-000020440000}"/>
    <cellStyle name="Ergebnis 2 6 2 3 2 3" xfId="15071" xr:uid="{00000000-0005-0000-0000-000021440000}"/>
    <cellStyle name="Ergebnis 2 6 2 3 2 4" xfId="21556" xr:uid="{00000000-0005-0000-0000-000022440000}"/>
    <cellStyle name="Ergebnis 2 6 2 3 3" xfId="2226" xr:uid="{00000000-0005-0000-0000-000023440000}"/>
    <cellStyle name="Ergebnis 2 6 2 3 3 2" xfId="9231" xr:uid="{00000000-0005-0000-0000-000024440000}"/>
    <cellStyle name="Ergebnis 2 6 2 3 3 3" xfId="15761" xr:uid="{00000000-0005-0000-0000-000025440000}"/>
    <cellStyle name="Ergebnis 2 6 2 3 3 4" xfId="22246" xr:uid="{00000000-0005-0000-0000-000026440000}"/>
    <cellStyle name="Ergebnis 2 6 2 3 4" xfId="2916" xr:uid="{00000000-0005-0000-0000-000027440000}"/>
    <cellStyle name="Ergebnis 2 6 2 3 4 2" xfId="9918" xr:uid="{00000000-0005-0000-0000-000028440000}"/>
    <cellStyle name="Ergebnis 2 6 2 3 4 3" xfId="16448" xr:uid="{00000000-0005-0000-0000-000029440000}"/>
    <cellStyle name="Ergebnis 2 6 2 3 4 4" xfId="22933" xr:uid="{00000000-0005-0000-0000-00002A440000}"/>
    <cellStyle name="Ergebnis 2 6 2 3 5" xfId="3606" xr:uid="{00000000-0005-0000-0000-00002B440000}"/>
    <cellStyle name="Ergebnis 2 6 2 3 5 2" xfId="10605" xr:uid="{00000000-0005-0000-0000-00002C440000}"/>
    <cellStyle name="Ergebnis 2 6 2 3 5 3" xfId="17135" xr:uid="{00000000-0005-0000-0000-00002D440000}"/>
    <cellStyle name="Ergebnis 2 6 2 3 5 4" xfId="23620" xr:uid="{00000000-0005-0000-0000-00002E440000}"/>
    <cellStyle name="Ergebnis 2 6 2 3 6" xfId="4296" xr:uid="{00000000-0005-0000-0000-00002F440000}"/>
    <cellStyle name="Ergebnis 2 6 2 3 6 2" xfId="11290" xr:uid="{00000000-0005-0000-0000-000030440000}"/>
    <cellStyle name="Ergebnis 2 6 2 3 6 3" xfId="17820" xr:uid="{00000000-0005-0000-0000-000031440000}"/>
    <cellStyle name="Ergebnis 2 6 2 3 6 4" xfId="24305" xr:uid="{00000000-0005-0000-0000-000032440000}"/>
    <cellStyle name="Ergebnis 2 6 2 3 7" xfId="4949" xr:uid="{00000000-0005-0000-0000-000033440000}"/>
    <cellStyle name="Ergebnis 2 6 2 3 7 2" xfId="11873" xr:uid="{00000000-0005-0000-0000-000034440000}"/>
    <cellStyle name="Ergebnis 2 6 2 3 7 3" xfId="18403" xr:uid="{00000000-0005-0000-0000-000035440000}"/>
    <cellStyle name="Ergebnis 2 6 2 3 7 4" xfId="24888" xr:uid="{00000000-0005-0000-0000-000036440000}"/>
    <cellStyle name="Ergebnis 2 6 2 3 8" xfId="5407" xr:uid="{00000000-0005-0000-0000-000037440000}"/>
    <cellStyle name="Ergebnis 2 6 2 3 8 2" xfId="12331" xr:uid="{00000000-0005-0000-0000-000038440000}"/>
    <cellStyle name="Ergebnis 2 6 2 3 8 3" xfId="18861" xr:uid="{00000000-0005-0000-0000-000039440000}"/>
    <cellStyle name="Ergebnis 2 6 2 3 8 4" xfId="25346" xr:uid="{00000000-0005-0000-0000-00003A440000}"/>
    <cellStyle name="Ergebnis 2 6 2 3 9" xfId="6089" xr:uid="{00000000-0005-0000-0000-00003B440000}"/>
    <cellStyle name="Ergebnis 2 6 2 3 9 2" xfId="12985" xr:uid="{00000000-0005-0000-0000-00003C440000}"/>
    <cellStyle name="Ergebnis 2 6 2 3 9 3" xfId="19515" xr:uid="{00000000-0005-0000-0000-00003D440000}"/>
    <cellStyle name="Ergebnis 2 6 2 3 9 4" xfId="26000" xr:uid="{00000000-0005-0000-0000-00003E440000}"/>
    <cellStyle name="Ergebnis 2 6 2 4" xfId="1301" xr:uid="{00000000-0005-0000-0000-00003F440000}"/>
    <cellStyle name="Ergebnis 2 6 2 4 2" xfId="8306" xr:uid="{00000000-0005-0000-0000-000040440000}"/>
    <cellStyle name="Ergebnis 2 6 2 4 3" xfId="14836" xr:uid="{00000000-0005-0000-0000-000041440000}"/>
    <cellStyle name="Ergebnis 2 6 2 4 4" xfId="21321" xr:uid="{00000000-0005-0000-0000-000042440000}"/>
    <cellStyle name="Ergebnis 2 6 2 5" xfId="1991" xr:uid="{00000000-0005-0000-0000-000043440000}"/>
    <cellStyle name="Ergebnis 2 6 2 5 2" xfId="8996" xr:uid="{00000000-0005-0000-0000-000044440000}"/>
    <cellStyle name="Ergebnis 2 6 2 5 3" xfId="15526" xr:uid="{00000000-0005-0000-0000-000045440000}"/>
    <cellStyle name="Ergebnis 2 6 2 5 4" xfId="22011" xr:uid="{00000000-0005-0000-0000-000046440000}"/>
    <cellStyle name="Ergebnis 2 6 2 6" xfId="2681" xr:uid="{00000000-0005-0000-0000-000047440000}"/>
    <cellStyle name="Ergebnis 2 6 2 6 2" xfId="9683" xr:uid="{00000000-0005-0000-0000-000048440000}"/>
    <cellStyle name="Ergebnis 2 6 2 6 3" xfId="16213" xr:uid="{00000000-0005-0000-0000-000049440000}"/>
    <cellStyle name="Ergebnis 2 6 2 6 4" xfId="22698" xr:uid="{00000000-0005-0000-0000-00004A440000}"/>
    <cellStyle name="Ergebnis 2 6 2 7" xfId="3371" xr:uid="{00000000-0005-0000-0000-00004B440000}"/>
    <cellStyle name="Ergebnis 2 6 2 7 2" xfId="10370" xr:uid="{00000000-0005-0000-0000-00004C440000}"/>
    <cellStyle name="Ergebnis 2 6 2 7 3" xfId="16900" xr:uid="{00000000-0005-0000-0000-00004D440000}"/>
    <cellStyle name="Ergebnis 2 6 2 7 4" xfId="23385" xr:uid="{00000000-0005-0000-0000-00004E440000}"/>
    <cellStyle name="Ergebnis 2 6 2 8" xfId="4061" xr:uid="{00000000-0005-0000-0000-00004F440000}"/>
    <cellStyle name="Ergebnis 2 6 2 8 2" xfId="11055" xr:uid="{00000000-0005-0000-0000-000050440000}"/>
    <cellStyle name="Ergebnis 2 6 2 8 3" xfId="17585" xr:uid="{00000000-0005-0000-0000-000051440000}"/>
    <cellStyle name="Ergebnis 2 6 2 8 4" xfId="24070" xr:uid="{00000000-0005-0000-0000-000052440000}"/>
    <cellStyle name="Ergebnis 2 6 2 9" xfId="2598" xr:uid="{00000000-0005-0000-0000-000053440000}"/>
    <cellStyle name="Ergebnis 2 6 2 9 2" xfId="9601" xr:uid="{00000000-0005-0000-0000-000054440000}"/>
    <cellStyle name="Ergebnis 2 6 2 9 3" xfId="16131" xr:uid="{00000000-0005-0000-0000-000055440000}"/>
    <cellStyle name="Ergebnis 2 6 2 9 4" xfId="22616" xr:uid="{00000000-0005-0000-0000-000056440000}"/>
    <cellStyle name="Ergebnis 2 6 3" xfId="569" xr:uid="{00000000-0005-0000-0000-000057440000}"/>
    <cellStyle name="Ergebnis 2 6 3 10" xfId="6000" xr:uid="{00000000-0005-0000-0000-000058440000}"/>
    <cellStyle name="Ergebnis 2 6 3 10 2" xfId="12896" xr:uid="{00000000-0005-0000-0000-000059440000}"/>
    <cellStyle name="Ergebnis 2 6 3 10 3" xfId="19426" xr:uid="{00000000-0005-0000-0000-00005A440000}"/>
    <cellStyle name="Ergebnis 2 6 3 10 4" xfId="25911" xr:uid="{00000000-0005-0000-0000-00005B440000}"/>
    <cellStyle name="Ergebnis 2 6 3 11" xfId="6730" xr:uid="{00000000-0005-0000-0000-00005C440000}"/>
    <cellStyle name="Ergebnis 2 6 3 11 2" xfId="13429" xr:uid="{00000000-0005-0000-0000-00005D440000}"/>
    <cellStyle name="Ergebnis 2 6 3 11 3" xfId="19959" xr:uid="{00000000-0005-0000-0000-00005E440000}"/>
    <cellStyle name="Ergebnis 2 6 3 11 4" xfId="26444" xr:uid="{00000000-0005-0000-0000-00005F440000}"/>
    <cellStyle name="Ergebnis 2 6 3 12" xfId="7581" xr:uid="{00000000-0005-0000-0000-000060440000}"/>
    <cellStyle name="Ergebnis 2 6 3 12 2" xfId="14111" xr:uid="{00000000-0005-0000-0000-000061440000}"/>
    <cellStyle name="Ergebnis 2 6 3 12 3" xfId="20596" xr:uid="{00000000-0005-0000-0000-000062440000}"/>
    <cellStyle name="Ergebnis 2 6 3 13" xfId="6829" xr:uid="{00000000-0005-0000-0000-000063440000}"/>
    <cellStyle name="Ergebnis 2 6 3 14" xfId="7122" xr:uid="{00000000-0005-0000-0000-000064440000}"/>
    <cellStyle name="Ergebnis 2 6 3 15" xfId="20169" xr:uid="{00000000-0005-0000-0000-000065440000}"/>
    <cellStyle name="Ergebnis 2 6 3 2" xfId="955" xr:uid="{00000000-0005-0000-0000-000066440000}"/>
    <cellStyle name="Ergebnis 2 6 3 2 10" xfId="7967" xr:uid="{00000000-0005-0000-0000-000067440000}"/>
    <cellStyle name="Ergebnis 2 6 3 2 10 2" xfId="14497" xr:uid="{00000000-0005-0000-0000-000068440000}"/>
    <cellStyle name="Ergebnis 2 6 3 2 10 3" xfId="20982" xr:uid="{00000000-0005-0000-0000-000069440000}"/>
    <cellStyle name="Ergebnis 2 6 3 2 11" xfId="13825" xr:uid="{00000000-0005-0000-0000-00006A440000}"/>
    <cellStyle name="Ergebnis 2 6 3 2 12" xfId="20312" xr:uid="{00000000-0005-0000-0000-00006B440000}"/>
    <cellStyle name="Ergebnis 2 6 3 2 2" xfId="1833" xr:uid="{00000000-0005-0000-0000-00006C440000}"/>
    <cellStyle name="Ergebnis 2 6 3 2 2 2" xfId="8838" xr:uid="{00000000-0005-0000-0000-00006D440000}"/>
    <cellStyle name="Ergebnis 2 6 3 2 2 3" xfId="15368" xr:uid="{00000000-0005-0000-0000-00006E440000}"/>
    <cellStyle name="Ergebnis 2 6 3 2 2 4" xfId="21853" xr:uid="{00000000-0005-0000-0000-00006F440000}"/>
    <cellStyle name="Ergebnis 2 6 3 2 3" xfId="2523" xr:uid="{00000000-0005-0000-0000-000070440000}"/>
    <cellStyle name="Ergebnis 2 6 3 2 3 2" xfId="9528" xr:uid="{00000000-0005-0000-0000-000071440000}"/>
    <cellStyle name="Ergebnis 2 6 3 2 3 3" xfId="16058" xr:uid="{00000000-0005-0000-0000-000072440000}"/>
    <cellStyle name="Ergebnis 2 6 3 2 3 4" xfId="22543" xr:uid="{00000000-0005-0000-0000-000073440000}"/>
    <cellStyle name="Ergebnis 2 6 3 2 4" xfId="3213" xr:uid="{00000000-0005-0000-0000-000074440000}"/>
    <cellStyle name="Ergebnis 2 6 3 2 4 2" xfId="10215" xr:uid="{00000000-0005-0000-0000-000075440000}"/>
    <cellStyle name="Ergebnis 2 6 3 2 4 3" xfId="16745" xr:uid="{00000000-0005-0000-0000-000076440000}"/>
    <cellStyle name="Ergebnis 2 6 3 2 4 4" xfId="23230" xr:uid="{00000000-0005-0000-0000-000077440000}"/>
    <cellStyle name="Ergebnis 2 6 3 2 5" xfId="3903" xr:uid="{00000000-0005-0000-0000-000078440000}"/>
    <cellStyle name="Ergebnis 2 6 3 2 5 2" xfId="10902" xr:uid="{00000000-0005-0000-0000-000079440000}"/>
    <cellStyle name="Ergebnis 2 6 3 2 5 3" xfId="17432" xr:uid="{00000000-0005-0000-0000-00007A440000}"/>
    <cellStyle name="Ergebnis 2 6 3 2 5 4" xfId="23917" xr:uid="{00000000-0005-0000-0000-00007B440000}"/>
    <cellStyle name="Ergebnis 2 6 3 2 6" xfId="4593" xr:uid="{00000000-0005-0000-0000-00007C440000}"/>
    <cellStyle name="Ergebnis 2 6 3 2 6 2" xfId="11587" xr:uid="{00000000-0005-0000-0000-00007D440000}"/>
    <cellStyle name="Ergebnis 2 6 3 2 6 3" xfId="18117" xr:uid="{00000000-0005-0000-0000-00007E440000}"/>
    <cellStyle name="Ergebnis 2 6 3 2 6 4" xfId="24602" xr:uid="{00000000-0005-0000-0000-00007F440000}"/>
    <cellStyle name="Ergebnis 2 6 3 2 7" xfId="5246" xr:uid="{00000000-0005-0000-0000-000080440000}"/>
    <cellStyle name="Ergebnis 2 6 3 2 7 2" xfId="12170" xr:uid="{00000000-0005-0000-0000-000081440000}"/>
    <cellStyle name="Ergebnis 2 6 3 2 7 3" xfId="18700" xr:uid="{00000000-0005-0000-0000-000082440000}"/>
    <cellStyle name="Ergebnis 2 6 3 2 7 4" xfId="25185" xr:uid="{00000000-0005-0000-0000-000083440000}"/>
    <cellStyle name="Ergebnis 2 6 3 2 8" xfId="5704" xr:uid="{00000000-0005-0000-0000-000084440000}"/>
    <cellStyle name="Ergebnis 2 6 3 2 8 2" xfId="12628" xr:uid="{00000000-0005-0000-0000-000085440000}"/>
    <cellStyle name="Ergebnis 2 6 3 2 8 3" xfId="19158" xr:uid="{00000000-0005-0000-0000-000086440000}"/>
    <cellStyle name="Ergebnis 2 6 3 2 8 4" xfId="25643" xr:uid="{00000000-0005-0000-0000-000087440000}"/>
    <cellStyle name="Ergebnis 2 6 3 2 9" xfId="6386" xr:uid="{00000000-0005-0000-0000-000088440000}"/>
    <cellStyle name="Ergebnis 2 6 3 2 9 2" xfId="13282" xr:uid="{00000000-0005-0000-0000-000089440000}"/>
    <cellStyle name="Ergebnis 2 6 3 2 9 3" xfId="19812" xr:uid="{00000000-0005-0000-0000-00008A440000}"/>
    <cellStyle name="Ergebnis 2 6 3 2 9 4" xfId="26297" xr:uid="{00000000-0005-0000-0000-00008B440000}"/>
    <cellStyle name="Ergebnis 2 6 3 3" xfId="799" xr:uid="{00000000-0005-0000-0000-00008C440000}"/>
    <cellStyle name="Ergebnis 2 6 3 3 10" xfId="7811" xr:uid="{00000000-0005-0000-0000-00008D440000}"/>
    <cellStyle name="Ergebnis 2 6 3 3 10 2" xfId="14341" xr:uid="{00000000-0005-0000-0000-00008E440000}"/>
    <cellStyle name="Ergebnis 2 6 3 3 10 3" xfId="20826" xr:uid="{00000000-0005-0000-0000-00008F440000}"/>
    <cellStyle name="Ergebnis 2 6 3 3 11" xfId="13669" xr:uid="{00000000-0005-0000-0000-000090440000}"/>
    <cellStyle name="Ergebnis 2 6 3 3 12" xfId="20273" xr:uid="{00000000-0005-0000-0000-000091440000}"/>
    <cellStyle name="Ergebnis 2 6 3 3 2" xfId="1677" xr:uid="{00000000-0005-0000-0000-000092440000}"/>
    <cellStyle name="Ergebnis 2 6 3 3 2 2" xfId="8682" xr:uid="{00000000-0005-0000-0000-000093440000}"/>
    <cellStyle name="Ergebnis 2 6 3 3 2 3" xfId="15212" xr:uid="{00000000-0005-0000-0000-000094440000}"/>
    <cellStyle name="Ergebnis 2 6 3 3 2 4" xfId="21697" xr:uid="{00000000-0005-0000-0000-000095440000}"/>
    <cellStyle name="Ergebnis 2 6 3 3 3" xfId="2367" xr:uid="{00000000-0005-0000-0000-000096440000}"/>
    <cellStyle name="Ergebnis 2 6 3 3 3 2" xfId="9372" xr:uid="{00000000-0005-0000-0000-000097440000}"/>
    <cellStyle name="Ergebnis 2 6 3 3 3 3" xfId="15902" xr:uid="{00000000-0005-0000-0000-000098440000}"/>
    <cellStyle name="Ergebnis 2 6 3 3 3 4" xfId="22387" xr:uid="{00000000-0005-0000-0000-000099440000}"/>
    <cellStyle name="Ergebnis 2 6 3 3 4" xfId="3057" xr:uid="{00000000-0005-0000-0000-00009A440000}"/>
    <cellStyle name="Ergebnis 2 6 3 3 4 2" xfId="10059" xr:uid="{00000000-0005-0000-0000-00009B440000}"/>
    <cellStyle name="Ergebnis 2 6 3 3 4 3" xfId="16589" xr:uid="{00000000-0005-0000-0000-00009C440000}"/>
    <cellStyle name="Ergebnis 2 6 3 3 4 4" xfId="23074" xr:uid="{00000000-0005-0000-0000-00009D440000}"/>
    <cellStyle name="Ergebnis 2 6 3 3 5" xfId="3747" xr:uid="{00000000-0005-0000-0000-00009E440000}"/>
    <cellStyle name="Ergebnis 2 6 3 3 5 2" xfId="10746" xr:uid="{00000000-0005-0000-0000-00009F440000}"/>
    <cellStyle name="Ergebnis 2 6 3 3 5 3" xfId="17276" xr:uid="{00000000-0005-0000-0000-0000A0440000}"/>
    <cellStyle name="Ergebnis 2 6 3 3 5 4" xfId="23761" xr:uid="{00000000-0005-0000-0000-0000A1440000}"/>
    <cellStyle name="Ergebnis 2 6 3 3 6" xfId="4437" xr:uid="{00000000-0005-0000-0000-0000A2440000}"/>
    <cellStyle name="Ergebnis 2 6 3 3 6 2" xfId="11431" xr:uid="{00000000-0005-0000-0000-0000A3440000}"/>
    <cellStyle name="Ergebnis 2 6 3 3 6 3" xfId="17961" xr:uid="{00000000-0005-0000-0000-0000A4440000}"/>
    <cellStyle name="Ergebnis 2 6 3 3 6 4" xfId="24446" xr:uid="{00000000-0005-0000-0000-0000A5440000}"/>
    <cellStyle name="Ergebnis 2 6 3 3 7" xfId="5090" xr:uid="{00000000-0005-0000-0000-0000A6440000}"/>
    <cellStyle name="Ergebnis 2 6 3 3 7 2" xfId="12014" xr:uid="{00000000-0005-0000-0000-0000A7440000}"/>
    <cellStyle name="Ergebnis 2 6 3 3 7 3" xfId="18544" xr:uid="{00000000-0005-0000-0000-0000A8440000}"/>
    <cellStyle name="Ergebnis 2 6 3 3 7 4" xfId="25029" xr:uid="{00000000-0005-0000-0000-0000A9440000}"/>
    <cellStyle name="Ergebnis 2 6 3 3 8" xfId="5548" xr:uid="{00000000-0005-0000-0000-0000AA440000}"/>
    <cellStyle name="Ergebnis 2 6 3 3 8 2" xfId="12472" xr:uid="{00000000-0005-0000-0000-0000AB440000}"/>
    <cellStyle name="Ergebnis 2 6 3 3 8 3" xfId="19002" xr:uid="{00000000-0005-0000-0000-0000AC440000}"/>
    <cellStyle name="Ergebnis 2 6 3 3 8 4" xfId="25487" xr:uid="{00000000-0005-0000-0000-0000AD440000}"/>
    <cellStyle name="Ergebnis 2 6 3 3 9" xfId="6230" xr:uid="{00000000-0005-0000-0000-0000AE440000}"/>
    <cellStyle name="Ergebnis 2 6 3 3 9 2" xfId="13126" xr:uid="{00000000-0005-0000-0000-0000AF440000}"/>
    <cellStyle name="Ergebnis 2 6 3 3 9 3" xfId="19656" xr:uid="{00000000-0005-0000-0000-0000B0440000}"/>
    <cellStyle name="Ergebnis 2 6 3 3 9 4" xfId="26141" xr:uid="{00000000-0005-0000-0000-0000B1440000}"/>
    <cellStyle name="Ergebnis 2 6 3 4" xfId="1447" xr:uid="{00000000-0005-0000-0000-0000B2440000}"/>
    <cellStyle name="Ergebnis 2 6 3 4 2" xfId="8452" xr:uid="{00000000-0005-0000-0000-0000B3440000}"/>
    <cellStyle name="Ergebnis 2 6 3 4 3" xfId="14982" xr:uid="{00000000-0005-0000-0000-0000B4440000}"/>
    <cellStyle name="Ergebnis 2 6 3 4 4" xfId="21467" xr:uid="{00000000-0005-0000-0000-0000B5440000}"/>
    <cellStyle name="Ergebnis 2 6 3 5" xfId="2137" xr:uid="{00000000-0005-0000-0000-0000B6440000}"/>
    <cellStyle name="Ergebnis 2 6 3 5 2" xfId="9142" xr:uid="{00000000-0005-0000-0000-0000B7440000}"/>
    <cellStyle name="Ergebnis 2 6 3 5 3" xfId="15672" xr:uid="{00000000-0005-0000-0000-0000B8440000}"/>
    <cellStyle name="Ergebnis 2 6 3 5 4" xfId="22157" xr:uid="{00000000-0005-0000-0000-0000B9440000}"/>
    <cellStyle name="Ergebnis 2 6 3 6" xfId="2827" xr:uid="{00000000-0005-0000-0000-0000BA440000}"/>
    <cellStyle name="Ergebnis 2 6 3 6 2" xfId="9829" xr:uid="{00000000-0005-0000-0000-0000BB440000}"/>
    <cellStyle name="Ergebnis 2 6 3 6 3" xfId="16359" xr:uid="{00000000-0005-0000-0000-0000BC440000}"/>
    <cellStyle name="Ergebnis 2 6 3 6 4" xfId="22844" xr:uid="{00000000-0005-0000-0000-0000BD440000}"/>
    <cellStyle name="Ergebnis 2 6 3 7" xfId="3517" xr:uid="{00000000-0005-0000-0000-0000BE440000}"/>
    <cellStyle name="Ergebnis 2 6 3 7 2" xfId="10516" xr:uid="{00000000-0005-0000-0000-0000BF440000}"/>
    <cellStyle name="Ergebnis 2 6 3 7 3" xfId="17046" xr:uid="{00000000-0005-0000-0000-0000C0440000}"/>
    <cellStyle name="Ergebnis 2 6 3 7 4" xfId="23531" xr:uid="{00000000-0005-0000-0000-0000C1440000}"/>
    <cellStyle name="Ergebnis 2 6 3 8" xfId="4207" xr:uid="{00000000-0005-0000-0000-0000C2440000}"/>
    <cellStyle name="Ergebnis 2 6 3 8 2" xfId="11201" xr:uid="{00000000-0005-0000-0000-0000C3440000}"/>
    <cellStyle name="Ergebnis 2 6 3 8 3" xfId="17731" xr:uid="{00000000-0005-0000-0000-0000C4440000}"/>
    <cellStyle name="Ergebnis 2 6 3 8 4" xfId="24216" xr:uid="{00000000-0005-0000-0000-0000C5440000}"/>
    <cellStyle name="Ergebnis 2 6 3 9" xfId="5318" xr:uid="{00000000-0005-0000-0000-0000C6440000}"/>
    <cellStyle name="Ergebnis 2 6 3 9 2" xfId="12242" xr:uid="{00000000-0005-0000-0000-0000C7440000}"/>
    <cellStyle name="Ergebnis 2 6 3 9 3" xfId="18772" xr:uid="{00000000-0005-0000-0000-0000C8440000}"/>
    <cellStyle name="Ergebnis 2 6 3 9 4" xfId="25257" xr:uid="{00000000-0005-0000-0000-0000C9440000}"/>
    <cellStyle name="Ergebnis 2 6 4" xfId="1133" xr:uid="{00000000-0005-0000-0000-0000CA440000}"/>
    <cellStyle name="Ergebnis 2 6 4 2" xfId="8140" xr:uid="{00000000-0005-0000-0000-0000CB440000}"/>
    <cellStyle name="Ergebnis 2 6 4 3" xfId="14670" xr:uid="{00000000-0005-0000-0000-0000CC440000}"/>
    <cellStyle name="Ergebnis 2 6 4 4" xfId="21155" xr:uid="{00000000-0005-0000-0000-0000CD440000}"/>
    <cellStyle name="Ergebnis 2 6 5" xfId="1207" xr:uid="{00000000-0005-0000-0000-0000CE440000}"/>
    <cellStyle name="Ergebnis 2 6 5 2" xfId="8214" xr:uid="{00000000-0005-0000-0000-0000CF440000}"/>
    <cellStyle name="Ergebnis 2 6 5 3" xfId="14744" xr:uid="{00000000-0005-0000-0000-0000D0440000}"/>
    <cellStyle name="Ergebnis 2 6 5 4" xfId="21229" xr:uid="{00000000-0005-0000-0000-0000D1440000}"/>
    <cellStyle name="Ergebnis 2 6 6" xfId="1225" xr:uid="{00000000-0005-0000-0000-0000D2440000}"/>
    <cellStyle name="Ergebnis 2 6 6 2" xfId="8232" xr:uid="{00000000-0005-0000-0000-0000D3440000}"/>
    <cellStyle name="Ergebnis 2 6 6 3" xfId="14762" xr:uid="{00000000-0005-0000-0000-0000D4440000}"/>
    <cellStyle name="Ergebnis 2 6 6 4" xfId="21247" xr:uid="{00000000-0005-0000-0000-0000D5440000}"/>
    <cellStyle name="Ergebnis 2 6 7" xfId="1917" xr:uid="{00000000-0005-0000-0000-0000D6440000}"/>
    <cellStyle name="Ergebnis 2 6 7 2" xfId="8922" xr:uid="{00000000-0005-0000-0000-0000D7440000}"/>
    <cellStyle name="Ergebnis 2 6 7 3" xfId="15452" xr:uid="{00000000-0005-0000-0000-0000D8440000}"/>
    <cellStyle name="Ergebnis 2 6 7 4" xfId="21937" xr:uid="{00000000-0005-0000-0000-0000D9440000}"/>
    <cellStyle name="Ergebnis 2 6 8" xfId="3275" xr:uid="{00000000-0005-0000-0000-0000DA440000}"/>
    <cellStyle name="Ergebnis 2 6 8 2" xfId="10277" xr:uid="{00000000-0005-0000-0000-0000DB440000}"/>
    <cellStyle name="Ergebnis 2 6 8 3" xfId="16807" xr:uid="{00000000-0005-0000-0000-0000DC440000}"/>
    <cellStyle name="Ergebnis 2 6 8 4" xfId="23292" xr:uid="{00000000-0005-0000-0000-0000DD440000}"/>
    <cellStyle name="Ergebnis 2 6 9" xfId="3294" xr:uid="{00000000-0005-0000-0000-0000DE440000}"/>
    <cellStyle name="Ergebnis 2 6 9 2" xfId="10294" xr:uid="{00000000-0005-0000-0000-0000DF440000}"/>
    <cellStyle name="Ergebnis 2 6 9 3" xfId="16824" xr:uid="{00000000-0005-0000-0000-0000E0440000}"/>
    <cellStyle name="Ergebnis 2 6 9 4" xfId="23309" xr:uid="{00000000-0005-0000-0000-0000E1440000}"/>
    <cellStyle name="Ergebnis 2 7" xfId="289" xr:uid="{00000000-0005-0000-0000-0000E2440000}"/>
    <cellStyle name="Ergebnis 2 7 10" xfId="4762" xr:uid="{00000000-0005-0000-0000-0000E3440000}"/>
    <cellStyle name="Ergebnis 2 7 10 2" xfId="11726" xr:uid="{00000000-0005-0000-0000-0000E4440000}"/>
    <cellStyle name="Ergebnis 2 7 10 3" xfId="18256" xr:uid="{00000000-0005-0000-0000-0000E5440000}"/>
    <cellStyle name="Ergebnis 2 7 10 4" xfId="24741" xr:uid="{00000000-0005-0000-0000-0000E6440000}"/>
    <cellStyle name="Ergebnis 2 7 11" xfId="5722" xr:uid="{00000000-0005-0000-0000-0000E7440000}"/>
    <cellStyle name="Ergebnis 2 7 11 2" xfId="12646" xr:uid="{00000000-0005-0000-0000-0000E8440000}"/>
    <cellStyle name="Ergebnis 2 7 11 3" xfId="19176" xr:uid="{00000000-0005-0000-0000-0000E9440000}"/>
    <cellStyle name="Ergebnis 2 7 11 4" xfId="25661" xr:uid="{00000000-0005-0000-0000-0000EA440000}"/>
    <cellStyle name="Ergebnis 2 7 12" xfId="7341" xr:uid="{00000000-0005-0000-0000-0000EB440000}"/>
    <cellStyle name="Ergebnis 2 7 12 2" xfId="13871" xr:uid="{00000000-0005-0000-0000-0000EC440000}"/>
    <cellStyle name="Ergebnis 2 7 12 3" xfId="20358" xr:uid="{00000000-0005-0000-0000-0000ED440000}"/>
    <cellStyle name="Ergebnis 2 7 13" xfId="7219" xr:uid="{00000000-0005-0000-0000-0000EE440000}"/>
    <cellStyle name="Ergebnis 2 7 14" xfId="7207" xr:uid="{00000000-0005-0000-0000-0000EF440000}"/>
    <cellStyle name="Ergebnis 2 7 2" xfId="422" xr:uid="{00000000-0005-0000-0000-0000F0440000}"/>
    <cellStyle name="Ergebnis 2 7 2 10" xfId="5853" xr:uid="{00000000-0005-0000-0000-0000F1440000}"/>
    <cellStyle name="Ergebnis 2 7 2 10 2" xfId="12749" xr:uid="{00000000-0005-0000-0000-0000F2440000}"/>
    <cellStyle name="Ergebnis 2 7 2 10 3" xfId="19279" xr:uid="{00000000-0005-0000-0000-0000F3440000}"/>
    <cellStyle name="Ergebnis 2 7 2 10 4" xfId="25764" xr:uid="{00000000-0005-0000-0000-0000F4440000}"/>
    <cellStyle name="Ergebnis 2 7 2 11" xfId="6855" xr:uid="{00000000-0005-0000-0000-0000F5440000}"/>
    <cellStyle name="Ergebnis 2 7 2 11 2" xfId="13486" xr:uid="{00000000-0005-0000-0000-0000F6440000}"/>
    <cellStyle name="Ergebnis 2 7 2 11 3" xfId="20016" xr:uid="{00000000-0005-0000-0000-0000F7440000}"/>
    <cellStyle name="Ergebnis 2 7 2 11 4" xfId="26501" xr:uid="{00000000-0005-0000-0000-0000F8440000}"/>
    <cellStyle name="Ergebnis 2 7 2 12" xfId="7434" xr:uid="{00000000-0005-0000-0000-0000F9440000}"/>
    <cellStyle name="Ergebnis 2 7 2 12 2" xfId="13964" xr:uid="{00000000-0005-0000-0000-0000FA440000}"/>
    <cellStyle name="Ergebnis 2 7 2 12 3" xfId="20449" xr:uid="{00000000-0005-0000-0000-0000FB440000}"/>
    <cellStyle name="Ergebnis 2 7 2 13" xfId="6959" xr:uid="{00000000-0005-0000-0000-0000FC440000}"/>
    <cellStyle name="Ergebnis 2 7 2 14" xfId="3962" xr:uid="{00000000-0005-0000-0000-0000FD440000}"/>
    <cellStyle name="Ergebnis 2 7 2 15" xfId="20096" xr:uid="{00000000-0005-0000-0000-0000FE440000}"/>
    <cellStyle name="Ergebnis 2 7 2 2" xfId="858" xr:uid="{00000000-0005-0000-0000-0000FF440000}"/>
    <cellStyle name="Ergebnis 2 7 2 2 10" xfId="7870" xr:uid="{00000000-0005-0000-0000-000000450000}"/>
    <cellStyle name="Ergebnis 2 7 2 2 10 2" xfId="14400" xr:uid="{00000000-0005-0000-0000-000001450000}"/>
    <cellStyle name="Ergebnis 2 7 2 2 10 3" xfId="20885" xr:uid="{00000000-0005-0000-0000-000002450000}"/>
    <cellStyle name="Ergebnis 2 7 2 2 11" xfId="13728" xr:uid="{00000000-0005-0000-0000-000003450000}"/>
    <cellStyle name="Ergebnis 2 7 2 2 12" xfId="20282" xr:uid="{00000000-0005-0000-0000-000004450000}"/>
    <cellStyle name="Ergebnis 2 7 2 2 2" xfId="1736" xr:uid="{00000000-0005-0000-0000-000005450000}"/>
    <cellStyle name="Ergebnis 2 7 2 2 2 2" xfId="8741" xr:uid="{00000000-0005-0000-0000-000006450000}"/>
    <cellStyle name="Ergebnis 2 7 2 2 2 3" xfId="15271" xr:uid="{00000000-0005-0000-0000-000007450000}"/>
    <cellStyle name="Ergebnis 2 7 2 2 2 4" xfId="21756" xr:uid="{00000000-0005-0000-0000-000008450000}"/>
    <cellStyle name="Ergebnis 2 7 2 2 3" xfId="2426" xr:uid="{00000000-0005-0000-0000-000009450000}"/>
    <cellStyle name="Ergebnis 2 7 2 2 3 2" xfId="9431" xr:uid="{00000000-0005-0000-0000-00000A450000}"/>
    <cellStyle name="Ergebnis 2 7 2 2 3 3" xfId="15961" xr:uid="{00000000-0005-0000-0000-00000B450000}"/>
    <cellStyle name="Ergebnis 2 7 2 2 3 4" xfId="22446" xr:uid="{00000000-0005-0000-0000-00000C450000}"/>
    <cellStyle name="Ergebnis 2 7 2 2 4" xfId="3116" xr:uid="{00000000-0005-0000-0000-00000D450000}"/>
    <cellStyle name="Ergebnis 2 7 2 2 4 2" xfId="10118" xr:uid="{00000000-0005-0000-0000-00000E450000}"/>
    <cellStyle name="Ergebnis 2 7 2 2 4 3" xfId="16648" xr:uid="{00000000-0005-0000-0000-00000F450000}"/>
    <cellStyle name="Ergebnis 2 7 2 2 4 4" xfId="23133" xr:uid="{00000000-0005-0000-0000-000010450000}"/>
    <cellStyle name="Ergebnis 2 7 2 2 5" xfId="3806" xr:uid="{00000000-0005-0000-0000-000011450000}"/>
    <cellStyle name="Ergebnis 2 7 2 2 5 2" xfId="10805" xr:uid="{00000000-0005-0000-0000-000012450000}"/>
    <cellStyle name="Ergebnis 2 7 2 2 5 3" xfId="17335" xr:uid="{00000000-0005-0000-0000-000013450000}"/>
    <cellStyle name="Ergebnis 2 7 2 2 5 4" xfId="23820" xr:uid="{00000000-0005-0000-0000-000014450000}"/>
    <cellStyle name="Ergebnis 2 7 2 2 6" xfId="4496" xr:uid="{00000000-0005-0000-0000-000015450000}"/>
    <cellStyle name="Ergebnis 2 7 2 2 6 2" xfId="11490" xr:uid="{00000000-0005-0000-0000-000016450000}"/>
    <cellStyle name="Ergebnis 2 7 2 2 6 3" xfId="18020" xr:uid="{00000000-0005-0000-0000-000017450000}"/>
    <cellStyle name="Ergebnis 2 7 2 2 6 4" xfId="24505" xr:uid="{00000000-0005-0000-0000-000018450000}"/>
    <cellStyle name="Ergebnis 2 7 2 2 7" xfId="5149" xr:uid="{00000000-0005-0000-0000-000019450000}"/>
    <cellStyle name="Ergebnis 2 7 2 2 7 2" xfId="12073" xr:uid="{00000000-0005-0000-0000-00001A450000}"/>
    <cellStyle name="Ergebnis 2 7 2 2 7 3" xfId="18603" xr:uid="{00000000-0005-0000-0000-00001B450000}"/>
    <cellStyle name="Ergebnis 2 7 2 2 7 4" xfId="25088" xr:uid="{00000000-0005-0000-0000-00001C450000}"/>
    <cellStyle name="Ergebnis 2 7 2 2 8" xfId="5607" xr:uid="{00000000-0005-0000-0000-00001D450000}"/>
    <cellStyle name="Ergebnis 2 7 2 2 8 2" xfId="12531" xr:uid="{00000000-0005-0000-0000-00001E450000}"/>
    <cellStyle name="Ergebnis 2 7 2 2 8 3" xfId="19061" xr:uid="{00000000-0005-0000-0000-00001F450000}"/>
    <cellStyle name="Ergebnis 2 7 2 2 8 4" xfId="25546" xr:uid="{00000000-0005-0000-0000-000020450000}"/>
    <cellStyle name="Ergebnis 2 7 2 2 9" xfId="6289" xr:uid="{00000000-0005-0000-0000-000021450000}"/>
    <cellStyle name="Ergebnis 2 7 2 2 9 2" xfId="13185" xr:uid="{00000000-0005-0000-0000-000022450000}"/>
    <cellStyle name="Ergebnis 2 7 2 2 9 3" xfId="19715" xr:uid="{00000000-0005-0000-0000-000023450000}"/>
    <cellStyle name="Ergebnis 2 7 2 2 9 4" xfId="26200" xr:uid="{00000000-0005-0000-0000-000024450000}"/>
    <cellStyle name="Ergebnis 2 7 2 3" xfId="657" xr:uid="{00000000-0005-0000-0000-000025450000}"/>
    <cellStyle name="Ergebnis 2 7 2 3 10" xfId="7669" xr:uid="{00000000-0005-0000-0000-000026450000}"/>
    <cellStyle name="Ergebnis 2 7 2 3 10 2" xfId="14199" xr:uid="{00000000-0005-0000-0000-000027450000}"/>
    <cellStyle name="Ergebnis 2 7 2 3 10 3" xfId="20684" xr:uid="{00000000-0005-0000-0000-000028450000}"/>
    <cellStyle name="Ergebnis 2 7 2 3 11" xfId="5772" xr:uid="{00000000-0005-0000-0000-000029450000}"/>
    <cellStyle name="Ergebnis 2 7 2 3 12" xfId="20208" xr:uid="{00000000-0005-0000-0000-00002A450000}"/>
    <cellStyle name="Ergebnis 2 7 2 3 2" xfId="1535" xr:uid="{00000000-0005-0000-0000-00002B450000}"/>
    <cellStyle name="Ergebnis 2 7 2 3 2 2" xfId="8540" xr:uid="{00000000-0005-0000-0000-00002C450000}"/>
    <cellStyle name="Ergebnis 2 7 2 3 2 3" xfId="15070" xr:uid="{00000000-0005-0000-0000-00002D450000}"/>
    <cellStyle name="Ergebnis 2 7 2 3 2 4" xfId="21555" xr:uid="{00000000-0005-0000-0000-00002E450000}"/>
    <cellStyle name="Ergebnis 2 7 2 3 3" xfId="2225" xr:uid="{00000000-0005-0000-0000-00002F450000}"/>
    <cellStyle name="Ergebnis 2 7 2 3 3 2" xfId="9230" xr:uid="{00000000-0005-0000-0000-000030450000}"/>
    <cellStyle name="Ergebnis 2 7 2 3 3 3" xfId="15760" xr:uid="{00000000-0005-0000-0000-000031450000}"/>
    <cellStyle name="Ergebnis 2 7 2 3 3 4" xfId="22245" xr:uid="{00000000-0005-0000-0000-000032450000}"/>
    <cellStyle name="Ergebnis 2 7 2 3 4" xfId="2915" xr:uid="{00000000-0005-0000-0000-000033450000}"/>
    <cellStyle name="Ergebnis 2 7 2 3 4 2" xfId="9917" xr:uid="{00000000-0005-0000-0000-000034450000}"/>
    <cellStyle name="Ergebnis 2 7 2 3 4 3" xfId="16447" xr:uid="{00000000-0005-0000-0000-000035450000}"/>
    <cellStyle name="Ergebnis 2 7 2 3 4 4" xfId="22932" xr:uid="{00000000-0005-0000-0000-000036450000}"/>
    <cellStyle name="Ergebnis 2 7 2 3 5" xfId="3605" xr:uid="{00000000-0005-0000-0000-000037450000}"/>
    <cellStyle name="Ergebnis 2 7 2 3 5 2" xfId="10604" xr:uid="{00000000-0005-0000-0000-000038450000}"/>
    <cellStyle name="Ergebnis 2 7 2 3 5 3" xfId="17134" xr:uid="{00000000-0005-0000-0000-000039450000}"/>
    <cellStyle name="Ergebnis 2 7 2 3 5 4" xfId="23619" xr:uid="{00000000-0005-0000-0000-00003A450000}"/>
    <cellStyle name="Ergebnis 2 7 2 3 6" xfId="4295" xr:uid="{00000000-0005-0000-0000-00003B450000}"/>
    <cellStyle name="Ergebnis 2 7 2 3 6 2" xfId="11289" xr:uid="{00000000-0005-0000-0000-00003C450000}"/>
    <cellStyle name="Ergebnis 2 7 2 3 6 3" xfId="17819" xr:uid="{00000000-0005-0000-0000-00003D450000}"/>
    <cellStyle name="Ergebnis 2 7 2 3 6 4" xfId="24304" xr:uid="{00000000-0005-0000-0000-00003E450000}"/>
    <cellStyle name="Ergebnis 2 7 2 3 7" xfId="4948" xr:uid="{00000000-0005-0000-0000-00003F450000}"/>
    <cellStyle name="Ergebnis 2 7 2 3 7 2" xfId="11872" xr:uid="{00000000-0005-0000-0000-000040450000}"/>
    <cellStyle name="Ergebnis 2 7 2 3 7 3" xfId="18402" xr:uid="{00000000-0005-0000-0000-000041450000}"/>
    <cellStyle name="Ergebnis 2 7 2 3 7 4" xfId="24887" xr:uid="{00000000-0005-0000-0000-000042450000}"/>
    <cellStyle name="Ergebnis 2 7 2 3 8" xfId="5406" xr:uid="{00000000-0005-0000-0000-000043450000}"/>
    <cellStyle name="Ergebnis 2 7 2 3 8 2" xfId="12330" xr:uid="{00000000-0005-0000-0000-000044450000}"/>
    <cellStyle name="Ergebnis 2 7 2 3 8 3" xfId="18860" xr:uid="{00000000-0005-0000-0000-000045450000}"/>
    <cellStyle name="Ergebnis 2 7 2 3 8 4" xfId="25345" xr:uid="{00000000-0005-0000-0000-000046450000}"/>
    <cellStyle name="Ergebnis 2 7 2 3 9" xfId="6088" xr:uid="{00000000-0005-0000-0000-000047450000}"/>
    <cellStyle name="Ergebnis 2 7 2 3 9 2" xfId="12984" xr:uid="{00000000-0005-0000-0000-000048450000}"/>
    <cellStyle name="Ergebnis 2 7 2 3 9 3" xfId="19514" xr:uid="{00000000-0005-0000-0000-000049450000}"/>
    <cellStyle name="Ergebnis 2 7 2 3 9 4" xfId="25999" xr:uid="{00000000-0005-0000-0000-00004A450000}"/>
    <cellStyle name="Ergebnis 2 7 2 4" xfId="1300" xr:uid="{00000000-0005-0000-0000-00004B450000}"/>
    <cellStyle name="Ergebnis 2 7 2 4 2" xfId="8305" xr:uid="{00000000-0005-0000-0000-00004C450000}"/>
    <cellStyle name="Ergebnis 2 7 2 4 3" xfId="14835" xr:uid="{00000000-0005-0000-0000-00004D450000}"/>
    <cellStyle name="Ergebnis 2 7 2 4 4" xfId="21320" xr:uid="{00000000-0005-0000-0000-00004E450000}"/>
    <cellStyle name="Ergebnis 2 7 2 5" xfId="1990" xr:uid="{00000000-0005-0000-0000-00004F450000}"/>
    <cellStyle name="Ergebnis 2 7 2 5 2" xfId="8995" xr:uid="{00000000-0005-0000-0000-000050450000}"/>
    <cellStyle name="Ergebnis 2 7 2 5 3" xfId="15525" xr:uid="{00000000-0005-0000-0000-000051450000}"/>
    <cellStyle name="Ergebnis 2 7 2 5 4" xfId="22010" xr:uid="{00000000-0005-0000-0000-000052450000}"/>
    <cellStyle name="Ergebnis 2 7 2 6" xfId="2680" xr:uid="{00000000-0005-0000-0000-000053450000}"/>
    <cellStyle name="Ergebnis 2 7 2 6 2" xfId="9682" xr:uid="{00000000-0005-0000-0000-000054450000}"/>
    <cellStyle name="Ergebnis 2 7 2 6 3" xfId="16212" xr:uid="{00000000-0005-0000-0000-000055450000}"/>
    <cellStyle name="Ergebnis 2 7 2 6 4" xfId="22697" xr:uid="{00000000-0005-0000-0000-000056450000}"/>
    <cellStyle name="Ergebnis 2 7 2 7" xfId="3370" xr:uid="{00000000-0005-0000-0000-000057450000}"/>
    <cellStyle name="Ergebnis 2 7 2 7 2" xfId="10369" xr:uid="{00000000-0005-0000-0000-000058450000}"/>
    <cellStyle name="Ergebnis 2 7 2 7 3" xfId="16899" xr:uid="{00000000-0005-0000-0000-000059450000}"/>
    <cellStyle name="Ergebnis 2 7 2 7 4" xfId="23384" xr:uid="{00000000-0005-0000-0000-00005A450000}"/>
    <cellStyle name="Ergebnis 2 7 2 8" xfId="4060" xr:uid="{00000000-0005-0000-0000-00005B450000}"/>
    <cellStyle name="Ergebnis 2 7 2 8 2" xfId="11054" xr:uid="{00000000-0005-0000-0000-00005C450000}"/>
    <cellStyle name="Ergebnis 2 7 2 8 3" xfId="17584" xr:uid="{00000000-0005-0000-0000-00005D450000}"/>
    <cellStyle name="Ergebnis 2 7 2 8 4" xfId="24069" xr:uid="{00000000-0005-0000-0000-00005E450000}"/>
    <cellStyle name="Ergebnis 2 7 2 9" xfId="3272" xr:uid="{00000000-0005-0000-0000-00005F450000}"/>
    <cellStyle name="Ergebnis 2 7 2 9 2" xfId="10274" xr:uid="{00000000-0005-0000-0000-000060450000}"/>
    <cellStyle name="Ergebnis 2 7 2 9 3" xfId="16804" xr:uid="{00000000-0005-0000-0000-000061450000}"/>
    <cellStyle name="Ergebnis 2 7 2 9 4" xfId="23289" xr:uid="{00000000-0005-0000-0000-000062450000}"/>
    <cellStyle name="Ergebnis 2 7 3" xfId="570" xr:uid="{00000000-0005-0000-0000-000063450000}"/>
    <cellStyle name="Ergebnis 2 7 3 10" xfId="6001" xr:uid="{00000000-0005-0000-0000-000064450000}"/>
    <cellStyle name="Ergebnis 2 7 3 10 2" xfId="12897" xr:uid="{00000000-0005-0000-0000-000065450000}"/>
    <cellStyle name="Ergebnis 2 7 3 10 3" xfId="19427" xr:uid="{00000000-0005-0000-0000-000066450000}"/>
    <cellStyle name="Ergebnis 2 7 3 10 4" xfId="25912" xr:uid="{00000000-0005-0000-0000-000067450000}"/>
    <cellStyle name="Ergebnis 2 7 3 11" xfId="6896" xr:uid="{00000000-0005-0000-0000-000068450000}"/>
    <cellStyle name="Ergebnis 2 7 3 11 2" xfId="13516" xr:uid="{00000000-0005-0000-0000-000069450000}"/>
    <cellStyle name="Ergebnis 2 7 3 11 3" xfId="20046" xr:uid="{00000000-0005-0000-0000-00006A450000}"/>
    <cellStyle name="Ergebnis 2 7 3 11 4" xfId="26531" xr:uid="{00000000-0005-0000-0000-00006B450000}"/>
    <cellStyle name="Ergebnis 2 7 3 12" xfId="7582" xr:uid="{00000000-0005-0000-0000-00006C450000}"/>
    <cellStyle name="Ergebnis 2 7 3 12 2" xfId="14112" xr:uid="{00000000-0005-0000-0000-00006D450000}"/>
    <cellStyle name="Ergebnis 2 7 3 12 3" xfId="20597" xr:uid="{00000000-0005-0000-0000-00006E450000}"/>
    <cellStyle name="Ergebnis 2 7 3 13" xfId="6408" xr:uid="{00000000-0005-0000-0000-00006F450000}"/>
    <cellStyle name="Ergebnis 2 7 3 14" xfId="4681" xr:uid="{00000000-0005-0000-0000-000070450000}"/>
    <cellStyle name="Ergebnis 2 7 3 15" xfId="20170" xr:uid="{00000000-0005-0000-0000-000071450000}"/>
    <cellStyle name="Ergebnis 2 7 3 2" xfId="956" xr:uid="{00000000-0005-0000-0000-000072450000}"/>
    <cellStyle name="Ergebnis 2 7 3 2 10" xfId="7968" xr:uid="{00000000-0005-0000-0000-000073450000}"/>
    <cellStyle name="Ergebnis 2 7 3 2 10 2" xfId="14498" xr:uid="{00000000-0005-0000-0000-000074450000}"/>
    <cellStyle name="Ergebnis 2 7 3 2 10 3" xfId="20983" xr:uid="{00000000-0005-0000-0000-000075450000}"/>
    <cellStyle name="Ergebnis 2 7 3 2 11" xfId="13826" xr:uid="{00000000-0005-0000-0000-000076450000}"/>
    <cellStyle name="Ergebnis 2 7 3 2 12" xfId="20313" xr:uid="{00000000-0005-0000-0000-000077450000}"/>
    <cellStyle name="Ergebnis 2 7 3 2 2" xfId="1834" xr:uid="{00000000-0005-0000-0000-000078450000}"/>
    <cellStyle name="Ergebnis 2 7 3 2 2 2" xfId="8839" xr:uid="{00000000-0005-0000-0000-000079450000}"/>
    <cellStyle name="Ergebnis 2 7 3 2 2 3" xfId="15369" xr:uid="{00000000-0005-0000-0000-00007A450000}"/>
    <cellStyle name="Ergebnis 2 7 3 2 2 4" xfId="21854" xr:uid="{00000000-0005-0000-0000-00007B450000}"/>
    <cellStyle name="Ergebnis 2 7 3 2 3" xfId="2524" xr:uid="{00000000-0005-0000-0000-00007C450000}"/>
    <cellStyle name="Ergebnis 2 7 3 2 3 2" xfId="9529" xr:uid="{00000000-0005-0000-0000-00007D450000}"/>
    <cellStyle name="Ergebnis 2 7 3 2 3 3" xfId="16059" xr:uid="{00000000-0005-0000-0000-00007E450000}"/>
    <cellStyle name="Ergebnis 2 7 3 2 3 4" xfId="22544" xr:uid="{00000000-0005-0000-0000-00007F450000}"/>
    <cellStyle name="Ergebnis 2 7 3 2 4" xfId="3214" xr:uid="{00000000-0005-0000-0000-000080450000}"/>
    <cellStyle name="Ergebnis 2 7 3 2 4 2" xfId="10216" xr:uid="{00000000-0005-0000-0000-000081450000}"/>
    <cellStyle name="Ergebnis 2 7 3 2 4 3" xfId="16746" xr:uid="{00000000-0005-0000-0000-000082450000}"/>
    <cellStyle name="Ergebnis 2 7 3 2 4 4" xfId="23231" xr:uid="{00000000-0005-0000-0000-000083450000}"/>
    <cellStyle name="Ergebnis 2 7 3 2 5" xfId="3904" xr:uid="{00000000-0005-0000-0000-000084450000}"/>
    <cellStyle name="Ergebnis 2 7 3 2 5 2" xfId="10903" xr:uid="{00000000-0005-0000-0000-000085450000}"/>
    <cellStyle name="Ergebnis 2 7 3 2 5 3" xfId="17433" xr:uid="{00000000-0005-0000-0000-000086450000}"/>
    <cellStyle name="Ergebnis 2 7 3 2 5 4" xfId="23918" xr:uid="{00000000-0005-0000-0000-000087450000}"/>
    <cellStyle name="Ergebnis 2 7 3 2 6" xfId="4594" xr:uid="{00000000-0005-0000-0000-000088450000}"/>
    <cellStyle name="Ergebnis 2 7 3 2 6 2" xfId="11588" xr:uid="{00000000-0005-0000-0000-000089450000}"/>
    <cellStyle name="Ergebnis 2 7 3 2 6 3" xfId="18118" xr:uid="{00000000-0005-0000-0000-00008A450000}"/>
    <cellStyle name="Ergebnis 2 7 3 2 6 4" xfId="24603" xr:uid="{00000000-0005-0000-0000-00008B450000}"/>
    <cellStyle name="Ergebnis 2 7 3 2 7" xfId="5247" xr:uid="{00000000-0005-0000-0000-00008C450000}"/>
    <cellStyle name="Ergebnis 2 7 3 2 7 2" xfId="12171" xr:uid="{00000000-0005-0000-0000-00008D450000}"/>
    <cellStyle name="Ergebnis 2 7 3 2 7 3" xfId="18701" xr:uid="{00000000-0005-0000-0000-00008E450000}"/>
    <cellStyle name="Ergebnis 2 7 3 2 7 4" xfId="25186" xr:uid="{00000000-0005-0000-0000-00008F450000}"/>
    <cellStyle name="Ergebnis 2 7 3 2 8" xfId="5705" xr:uid="{00000000-0005-0000-0000-000090450000}"/>
    <cellStyle name="Ergebnis 2 7 3 2 8 2" xfId="12629" xr:uid="{00000000-0005-0000-0000-000091450000}"/>
    <cellStyle name="Ergebnis 2 7 3 2 8 3" xfId="19159" xr:uid="{00000000-0005-0000-0000-000092450000}"/>
    <cellStyle name="Ergebnis 2 7 3 2 8 4" xfId="25644" xr:uid="{00000000-0005-0000-0000-000093450000}"/>
    <cellStyle name="Ergebnis 2 7 3 2 9" xfId="6387" xr:uid="{00000000-0005-0000-0000-000094450000}"/>
    <cellStyle name="Ergebnis 2 7 3 2 9 2" xfId="13283" xr:uid="{00000000-0005-0000-0000-000095450000}"/>
    <cellStyle name="Ergebnis 2 7 3 2 9 3" xfId="19813" xr:uid="{00000000-0005-0000-0000-000096450000}"/>
    <cellStyle name="Ergebnis 2 7 3 2 9 4" xfId="26298" xr:uid="{00000000-0005-0000-0000-000097450000}"/>
    <cellStyle name="Ergebnis 2 7 3 3" xfId="800" xr:uid="{00000000-0005-0000-0000-000098450000}"/>
    <cellStyle name="Ergebnis 2 7 3 3 10" xfId="7812" xr:uid="{00000000-0005-0000-0000-000099450000}"/>
    <cellStyle name="Ergebnis 2 7 3 3 10 2" xfId="14342" xr:uid="{00000000-0005-0000-0000-00009A450000}"/>
    <cellStyle name="Ergebnis 2 7 3 3 10 3" xfId="20827" xr:uid="{00000000-0005-0000-0000-00009B450000}"/>
    <cellStyle name="Ergebnis 2 7 3 3 11" xfId="13670" xr:uid="{00000000-0005-0000-0000-00009C450000}"/>
    <cellStyle name="Ergebnis 2 7 3 3 12" xfId="20274" xr:uid="{00000000-0005-0000-0000-00009D450000}"/>
    <cellStyle name="Ergebnis 2 7 3 3 2" xfId="1678" xr:uid="{00000000-0005-0000-0000-00009E450000}"/>
    <cellStyle name="Ergebnis 2 7 3 3 2 2" xfId="8683" xr:uid="{00000000-0005-0000-0000-00009F450000}"/>
    <cellStyle name="Ergebnis 2 7 3 3 2 3" xfId="15213" xr:uid="{00000000-0005-0000-0000-0000A0450000}"/>
    <cellStyle name="Ergebnis 2 7 3 3 2 4" xfId="21698" xr:uid="{00000000-0005-0000-0000-0000A1450000}"/>
    <cellStyle name="Ergebnis 2 7 3 3 3" xfId="2368" xr:uid="{00000000-0005-0000-0000-0000A2450000}"/>
    <cellStyle name="Ergebnis 2 7 3 3 3 2" xfId="9373" xr:uid="{00000000-0005-0000-0000-0000A3450000}"/>
    <cellStyle name="Ergebnis 2 7 3 3 3 3" xfId="15903" xr:uid="{00000000-0005-0000-0000-0000A4450000}"/>
    <cellStyle name="Ergebnis 2 7 3 3 3 4" xfId="22388" xr:uid="{00000000-0005-0000-0000-0000A5450000}"/>
    <cellStyle name="Ergebnis 2 7 3 3 4" xfId="3058" xr:uid="{00000000-0005-0000-0000-0000A6450000}"/>
    <cellStyle name="Ergebnis 2 7 3 3 4 2" xfId="10060" xr:uid="{00000000-0005-0000-0000-0000A7450000}"/>
    <cellStyle name="Ergebnis 2 7 3 3 4 3" xfId="16590" xr:uid="{00000000-0005-0000-0000-0000A8450000}"/>
    <cellStyle name="Ergebnis 2 7 3 3 4 4" xfId="23075" xr:uid="{00000000-0005-0000-0000-0000A9450000}"/>
    <cellStyle name="Ergebnis 2 7 3 3 5" xfId="3748" xr:uid="{00000000-0005-0000-0000-0000AA450000}"/>
    <cellStyle name="Ergebnis 2 7 3 3 5 2" xfId="10747" xr:uid="{00000000-0005-0000-0000-0000AB450000}"/>
    <cellStyle name="Ergebnis 2 7 3 3 5 3" xfId="17277" xr:uid="{00000000-0005-0000-0000-0000AC450000}"/>
    <cellStyle name="Ergebnis 2 7 3 3 5 4" xfId="23762" xr:uid="{00000000-0005-0000-0000-0000AD450000}"/>
    <cellStyle name="Ergebnis 2 7 3 3 6" xfId="4438" xr:uid="{00000000-0005-0000-0000-0000AE450000}"/>
    <cellStyle name="Ergebnis 2 7 3 3 6 2" xfId="11432" xr:uid="{00000000-0005-0000-0000-0000AF450000}"/>
    <cellStyle name="Ergebnis 2 7 3 3 6 3" xfId="17962" xr:uid="{00000000-0005-0000-0000-0000B0450000}"/>
    <cellStyle name="Ergebnis 2 7 3 3 6 4" xfId="24447" xr:uid="{00000000-0005-0000-0000-0000B1450000}"/>
    <cellStyle name="Ergebnis 2 7 3 3 7" xfId="5091" xr:uid="{00000000-0005-0000-0000-0000B2450000}"/>
    <cellStyle name="Ergebnis 2 7 3 3 7 2" xfId="12015" xr:uid="{00000000-0005-0000-0000-0000B3450000}"/>
    <cellStyle name="Ergebnis 2 7 3 3 7 3" xfId="18545" xr:uid="{00000000-0005-0000-0000-0000B4450000}"/>
    <cellStyle name="Ergebnis 2 7 3 3 7 4" xfId="25030" xr:uid="{00000000-0005-0000-0000-0000B5450000}"/>
    <cellStyle name="Ergebnis 2 7 3 3 8" xfId="5549" xr:uid="{00000000-0005-0000-0000-0000B6450000}"/>
    <cellStyle name="Ergebnis 2 7 3 3 8 2" xfId="12473" xr:uid="{00000000-0005-0000-0000-0000B7450000}"/>
    <cellStyle name="Ergebnis 2 7 3 3 8 3" xfId="19003" xr:uid="{00000000-0005-0000-0000-0000B8450000}"/>
    <cellStyle name="Ergebnis 2 7 3 3 8 4" xfId="25488" xr:uid="{00000000-0005-0000-0000-0000B9450000}"/>
    <cellStyle name="Ergebnis 2 7 3 3 9" xfId="6231" xr:uid="{00000000-0005-0000-0000-0000BA450000}"/>
    <cellStyle name="Ergebnis 2 7 3 3 9 2" xfId="13127" xr:uid="{00000000-0005-0000-0000-0000BB450000}"/>
    <cellStyle name="Ergebnis 2 7 3 3 9 3" xfId="19657" xr:uid="{00000000-0005-0000-0000-0000BC450000}"/>
    <cellStyle name="Ergebnis 2 7 3 3 9 4" xfId="26142" xr:uid="{00000000-0005-0000-0000-0000BD450000}"/>
    <cellStyle name="Ergebnis 2 7 3 4" xfId="1448" xr:uid="{00000000-0005-0000-0000-0000BE450000}"/>
    <cellStyle name="Ergebnis 2 7 3 4 2" xfId="8453" xr:uid="{00000000-0005-0000-0000-0000BF450000}"/>
    <cellStyle name="Ergebnis 2 7 3 4 3" xfId="14983" xr:uid="{00000000-0005-0000-0000-0000C0450000}"/>
    <cellStyle name="Ergebnis 2 7 3 4 4" xfId="21468" xr:uid="{00000000-0005-0000-0000-0000C1450000}"/>
    <cellStyle name="Ergebnis 2 7 3 5" xfId="2138" xr:uid="{00000000-0005-0000-0000-0000C2450000}"/>
    <cellStyle name="Ergebnis 2 7 3 5 2" xfId="9143" xr:uid="{00000000-0005-0000-0000-0000C3450000}"/>
    <cellStyle name="Ergebnis 2 7 3 5 3" xfId="15673" xr:uid="{00000000-0005-0000-0000-0000C4450000}"/>
    <cellStyle name="Ergebnis 2 7 3 5 4" xfId="22158" xr:uid="{00000000-0005-0000-0000-0000C5450000}"/>
    <cellStyle name="Ergebnis 2 7 3 6" xfId="2828" xr:uid="{00000000-0005-0000-0000-0000C6450000}"/>
    <cellStyle name="Ergebnis 2 7 3 6 2" xfId="9830" xr:uid="{00000000-0005-0000-0000-0000C7450000}"/>
    <cellStyle name="Ergebnis 2 7 3 6 3" xfId="16360" xr:uid="{00000000-0005-0000-0000-0000C8450000}"/>
    <cellStyle name="Ergebnis 2 7 3 6 4" xfId="22845" xr:uid="{00000000-0005-0000-0000-0000C9450000}"/>
    <cellStyle name="Ergebnis 2 7 3 7" xfId="3518" xr:uid="{00000000-0005-0000-0000-0000CA450000}"/>
    <cellStyle name="Ergebnis 2 7 3 7 2" xfId="10517" xr:uid="{00000000-0005-0000-0000-0000CB450000}"/>
    <cellStyle name="Ergebnis 2 7 3 7 3" xfId="17047" xr:uid="{00000000-0005-0000-0000-0000CC450000}"/>
    <cellStyle name="Ergebnis 2 7 3 7 4" xfId="23532" xr:uid="{00000000-0005-0000-0000-0000CD450000}"/>
    <cellStyle name="Ergebnis 2 7 3 8" xfId="4208" xr:uid="{00000000-0005-0000-0000-0000CE450000}"/>
    <cellStyle name="Ergebnis 2 7 3 8 2" xfId="11202" xr:uid="{00000000-0005-0000-0000-0000CF450000}"/>
    <cellStyle name="Ergebnis 2 7 3 8 3" xfId="17732" xr:uid="{00000000-0005-0000-0000-0000D0450000}"/>
    <cellStyle name="Ergebnis 2 7 3 8 4" xfId="24217" xr:uid="{00000000-0005-0000-0000-0000D1450000}"/>
    <cellStyle name="Ergebnis 2 7 3 9" xfId="5319" xr:uid="{00000000-0005-0000-0000-0000D2450000}"/>
    <cellStyle name="Ergebnis 2 7 3 9 2" xfId="12243" xr:uid="{00000000-0005-0000-0000-0000D3450000}"/>
    <cellStyle name="Ergebnis 2 7 3 9 3" xfId="18773" xr:uid="{00000000-0005-0000-0000-0000D4450000}"/>
    <cellStyle name="Ergebnis 2 7 3 9 4" xfId="25258" xr:uid="{00000000-0005-0000-0000-0000D5450000}"/>
    <cellStyle name="Ergebnis 2 7 4" xfId="1161" xr:uid="{00000000-0005-0000-0000-0000D6450000}"/>
    <cellStyle name="Ergebnis 2 7 4 2" xfId="8168" xr:uid="{00000000-0005-0000-0000-0000D7450000}"/>
    <cellStyle name="Ergebnis 2 7 4 3" xfId="14698" xr:uid="{00000000-0005-0000-0000-0000D8450000}"/>
    <cellStyle name="Ergebnis 2 7 4 4" xfId="21183" xr:uid="{00000000-0005-0000-0000-0000D9450000}"/>
    <cellStyle name="Ergebnis 2 7 5" xfId="1851" xr:uid="{00000000-0005-0000-0000-0000DA450000}"/>
    <cellStyle name="Ergebnis 2 7 5 2" xfId="8856" xr:uid="{00000000-0005-0000-0000-0000DB450000}"/>
    <cellStyle name="Ergebnis 2 7 5 3" xfId="15386" xr:uid="{00000000-0005-0000-0000-0000DC450000}"/>
    <cellStyle name="Ergebnis 2 7 5 4" xfId="21871" xr:uid="{00000000-0005-0000-0000-0000DD450000}"/>
    <cellStyle name="Ergebnis 2 7 6" xfId="2539" xr:uid="{00000000-0005-0000-0000-0000DE450000}"/>
    <cellStyle name="Ergebnis 2 7 6 2" xfId="9544" xr:uid="{00000000-0005-0000-0000-0000DF450000}"/>
    <cellStyle name="Ergebnis 2 7 6 3" xfId="16074" xr:uid="{00000000-0005-0000-0000-0000E0450000}"/>
    <cellStyle name="Ergebnis 2 7 6 4" xfId="22559" xr:uid="{00000000-0005-0000-0000-0000E1450000}"/>
    <cellStyle name="Ergebnis 2 7 7" xfId="3229" xr:uid="{00000000-0005-0000-0000-0000E2450000}"/>
    <cellStyle name="Ergebnis 2 7 7 2" xfId="10231" xr:uid="{00000000-0005-0000-0000-0000E3450000}"/>
    <cellStyle name="Ergebnis 2 7 7 3" xfId="16761" xr:uid="{00000000-0005-0000-0000-0000E4450000}"/>
    <cellStyle name="Ergebnis 2 7 7 4" xfId="23246" xr:uid="{00000000-0005-0000-0000-0000E5450000}"/>
    <cellStyle name="Ergebnis 2 7 8" xfId="3921" xr:uid="{00000000-0005-0000-0000-0000E6450000}"/>
    <cellStyle name="Ergebnis 2 7 8 2" xfId="10920" xr:uid="{00000000-0005-0000-0000-0000E7450000}"/>
    <cellStyle name="Ergebnis 2 7 8 3" xfId="17450" xr:uid="{00000000-0005-0000-0000-0000E8450000}"/>
    <cellStyle name="Ergebnis 2 7 8 4" xfId="23935" xr:uid="{00000000-0005-0000-0000-0000E9450000}"/>
    <cellStyle name="Ergebnis 2 7 9" xfId="4609" xr:uid="{00000000-0005-0000-0000-0000EA450000}"/>
    <cellStyle name="Ergebnis 2 7 9 2" xfId="11603" xr:uid="{00000000-0005-0000-0000-0000EB450000}"/>
    <cellStyle name="Ergebnis 2 7 9 3" xfId="18133" xr:uid="{00000000-0005-0000-0000-0000EC450000}"/>
    <cellStyle name="Ergebnis 2 7 9 4" xfId="24618" xr:uid="{00000000-0005-0000-0000-0000ED450000}"/>
    <cellStyle name="Ergebnis 2 8" xfId="315" xr:uid="{00000000-0005-0000-0000-0000EE450000}"/>
    <cellStyle name="Ergebnis 2 8 10" xfId="4784" xr:uid="{00000000-0005-0000-0000-0000EF450000}"/>
    <cellStyle name="Ergebnis 2 8 10 2" xfId="11747" xr:uid="{00000000-0005-0000-0000-0000F0450000}"/>
    <cellStyle name="Ergebnis 2 8 10 3" xfId="18277" xr:uid="{00000000-0005-0000-0000-0000F1450000}"/>
    <cellStyle name="Ergebnis 2 8 10 4" xfId="24762" xr:uid="{00000000-0005-0000-0000-0000F2450000}"/>
    <cellStyle name="Ergebnis 2 8 11" xfId="5748" xr:uid="{00000000-0005-0000-0000-0000F3450000}"/>
    <cellStyle name="Ergebnis 2 8 11 2" xfId="12672" xr:uid="{00000000-0005-0000-0000-0000F4450000}"/>
    <cellStyle name="Ergebnis 2 8 11 3" xfId="19202" xr:uid="{00000000-0005-0000-0000-0000F5450000}"/>
    <cellStyle name="Ergebnis 2 8 11 4" xfId="25687" xr:uid="{00000000-0005-0000-0000-0000F6450000}"/>
    <cellStyle name="Ergebnis 2 8 12" xfId="7367" xr:uid="{00000000-0005-0000-0000-0000F7450000}"/>
    <cellStyle name="Ergebnis 2 8 12 2" xfId="13897" xr:uid="{00000000-0005-0000-0000-0000F8450000}"/>
    <cellStyle name="Ergebnis 2 8 12 3" xfId="20384" xr:uid="{00000000-0005-0000-0000-0000F9450000}"/>
    <cellStyle name="Ergebnis 2 8 13" xfId="6400" xr:uid="{00000000-0005-0000-0000-0000FA450000}"/>
    <cellStyle name="Ergebnis 2 8 14" xfId="20085" xr:uid="{00000000-0005-0000-0000-0000FB450000}"/>
    <cellStyle name="Ergebnis 2 8 2" xfId="421" xr:uid="{00000000-0005-0000-0000-0000FC450000}"/>
    <cellStyle name="Ergebnis 2 8 2 10" xfId="5852" xr:uid="{00000000-0005-0000-0000-0000FD450000}"/>
    <cellStyle name="Ergebnis 2 8 2 10 2" xfId="12748" xr:uid="{00000000-0005-0000-0000-0000FE450000}"/>
    <cellStyle name="Ergebnis 2 8 2 10 3" xfId="19278" xr:uid="{00000000-0005-0000-0000-0000FF450000}"/>
    <cellStyle name="Ergebnis 2 8 2 10 4" xfId="25763" xr:uid="{00000000-0005-0000-0000-000000460000}"/>
    <cellStyle name="Ergebnis 2 8 2 11" xfId="6667" xr:uid="{00000000-0005-0000-0000-000001460000}"/>
    <cellStyle name="Ergebnis 2 8 2 11 2" xfId="13401" xr:uid="{00000000-0005-0000-0000-000002460000}"/>
    <cellStyle name="Ergebnis 2 8 2 11 3" xfId="19931" xr:uid="{00000000-0005-0000-0000-000003460000}"/>
    <cellStyle name="Ergebnis 2 8 2 11 4" xfId="26416" xr:uid="{00000000-0005-0000-0000-000004460000}"/>
    <cellStyle name="Ergebnis 2 8 2 12" xfId="7433" xr:uid="{00000000-0005-0000-0000-000005460000}"/>
    <cellStyle name="Ergebnis 2 8 2 12 2" xfId="13963" xr:uid="{00000000-0005-0000-0000-000006460000}"/>
    <cellStyle name="Ergebnis 2 8 2 12 3" xfId="20448" xr:uid="{00000000-0005-0000-0000-000007460000}"/>
    <cellStyle name="Ergebnis 2 8 2 13" xfId="6553" xr:uid="{00000000-0005-0000-0000-000008460000}"/>
    <cellStyle name="Ergebnis 2 8 2 14" xfId="7237" xr:uid="{00000000-0005-0000-0000-000009460000}"/>
    <cellStyle name="Ergebnis 2 8 2 15" xfId="20095" xr:uid="{00000000-0005-0000-0000-00000A460000}"/>
    <cellStyle name="Ergebnis 2 8 2 2" xfId="857" xr:uid="{00000000-0005-0000-0000-00000B460000}"/>
    <cellStyle name="Ergebnis 2 8 2 2 10" xfId="7869" xr:uid="{00000000-0005-0000-0000-00000C460000}"/>
    <cellStyle name="Ergebnis 2 8 2 2 10 2" xfId="14399" xr:uid="{00000000-0005-0000-0000-00000D460000}"/>
    <cellStyle name="Ergebnis 2 8 2 2 10 3" xfId="20884" xr:uid="{00000000-0005-0000-0000-00000E460000}"/>
    <cellStyle name="Ergebnis 2 8 2 2 11" xfId="13727" xr:uid="{00000000-0005-0000-0000-00000F460000}"/>
    <cellStyle name="Ergebnis 2 8 2 2 12" xfId="20281" xr:uid="{00000000-0005-0000-0000-000010460000}"/>
    <cellStyle name="Ergebnis 2 8 2 2 2" xfId="1735" xr:uid="{00000000-0005-0000-0000-000011460000}"/>
    <cellStyle name="Ergebnis 2 8 2 2 2 2" xfId="8740" xr:uid="{00000000-0005-0000-0000-000012460000}"/>
    <cellStyle name="Ergebnis 2 8 2 2 2 3" xfId="15270" xr:uid="{00000000-0005-0000-0000-000013460000}"/>
    <cellStyle name="Ergebnis 2 8 2 2 2 4" xfId="21755" xr:uid="{00000000-0005-0000-0000-000014460000}"/>
    <cellStyle name="Ergebnis 2 8 2 2 3" xfId="2425" xr:uid="{00000000-0005-0000-0000-000015460000}"/>
    <cellStyle name="Ergebnis 2 8 2 2 3 2" xfId="9430" xr:uid="{00000000-0005-0000-0000-000016460000}"/>
    <cellStyle name="Ergebnis 2 8 2 2 3 3" xfId="15960" xr:uid="{00000000-0005-0000-0000-000017460000}"/>
    <cellStyle name="Ergebnis 2 8 2 2 3 4" xfId="22445" xr:uid="{00000000-0005-0000-0000-000018460000}"/>
    <cellStyle name="Ergebnis 2 8 2 2 4" xfId="3115" xr:uid="{00000000-0005-0000-0000-000019460000}"/>
    <cellStyle name="Ergebnis 2 8 2 2 4 2" xfId="10117" xr:uid="{00000000-0005-0000-0000-00001A460000}"/>
    <cellStyle name="Ergebnis 2 8 2 2 4 3" xfId="16647" xr:uid="{00000000-0005-0000-0000-00001B460000}"/>
    <cellStyle name="Ergebnis 2 8 2 2 4 4" xfId="23132" xr:uid="{00000000-0005-0000-0000-00001C460000}"/>
    <cellStyle name="Ergebnis 2 8 2 2 5" xfId="3805" xr:uid="{00000000-0005-0000-0000-00001D460000}"/>
    <cellStyle name="Ergebnis 2 8 2 2 5 2" xfId="10804" xr:uid="{00000000-0005-0000-0000-00001E460000}"/>
    <cellStyle name="Ergebnis 2 8 2 2 5 3" xfId="17334" xr:uid="{00000000-0005-0000-0000-00001F460000}"/>
    <cellStyle name="Ergebnis 2 8 2 2 5 4" xfId="23819" xr:uid="{00000000-0005-0000-0000-000020460000}"/>
    <cellStyle name="Ergebnis 2 8 2 2 6" xfId="4495" xr:uid="{00000000-0005-0000-0000-000021460000}"/>
    <cellStyle name="Ergebnis 2 8 2 2 6 2" xfId="11489" xr:uid="{00000000-0005-0000-0000-000022460000}"/>
    <cellStyle name="Ergebnis 2 8 2 2 6 3" xfId="18019" xr:uid="{00000000-0005-0000-0000-000023460000}"/>
    <cellStyle name="Ergebnis 2 8 2 2 6 4" xfId="24504" xr:uid="{00000000-0005-0000-0000-000024460000}"/>
    <cellStyle name="Ergebnis 2 8 2 2 7" xfId="5148" xr:uid="{00000000-0005-0000-0000-000025460000}"/>
    <cellStyle name="Ergebnis 2 8 2 2 7 2" xfId="12072" xr:uid="{00000000-0005-0000-0000-000026460000}"/>
    <cellStyle name="Ergebnis 2 8 2 2 7 3" xfId="18602" xr:uid="{00000000-0005-0000-0000-000027460000}"/>
    <cellStyle name="Ergebnis 2 8 2 2 7 4" xfId="25087" xr:uid="{00000000-0005-0000-0000-000028460000}"/>
    <cellStyle name="Ergebnis 2 8 2 2 8" xfId="5606" xr:uid="{00000000-0005-0000-0000-000029460000}"/>
    <cellStyle name="Ergebnis 2 8 2 2 8 2" xfId="12530" xr:uid="{00000000-0005-0000-0000-00002A460000}"/>
    <cellStyle name="Ergebnis 2 8 2 2 8 3" xfId="19060" xr:uid="{00000000-0005-0000-0000-00002B460000}"/>
    <cellStyle name="Ergebnis 2 8 2 2 8 4" xfId="25545" xr:uid="{00000000-0005-0000-0000-00002C460000}"/>
    <cellStyle name="Ergebnis 2 8 2 2 9" xfId="6288" xr:uid="{00000000-0005-0000-0000-00002D460000}"/>
    <cellStyle name="Ergebnis 2 8 2 2 9 2" xfId="13184" xr:uid="{00000000-0005-0000-0000-00002E460000}"/>
    <cellStyle name="Ergebnis 2 8 2 2 9 3" xfId="19714" xr:uid="{00000000-0005-0000-0000-00002F460000}"/>
    <cellStyle name="Ergebnis 2 8 2 2 9 4" xfId="26199" xr:uid="{00000000-0005-0000-0000-000030460000}"/>
    <cellStyle name="Ergebnis 2 8 2 3" xfId="656" xr:uid="{00000000-0005-0000-0000-000031460000}"/>
    <cellStyle name="Ergebnis 2 8 2 3 10" xfId="7668" xr:uid="{00000000-0005-0000-0000-000032460000}"/>
    <cellStyle name="Ergebnis 2 8 2 3 10 2" xfId="14198" xr:uid="{00000000-0005-0000-0000-000033460000}"/>
    <cellStyle name="Ergebnis 2 8 2 3 10 3" xfId="20683" xr:uid="{00000000-0005-0000-0000-000034460000}"/>
    <cellStyle name="Ergebnis 2 8 2 3 11" xfId="4702" xr:uid="{00000000-0005-0000-0000-000035460000}"/>
    <cellStyle name="Ergebnis 2 8 2 3 12" xfId="20207" xr:uid="{00000000-0005-0000-0000-000036460000}"/>
    <cellStyle name="Ergebnis 2 8 2 3 2" xfId="1534" xr:uid="{00000000-0005-0000-0000-000037460000}"/>
    <cellStyle name="Ergebnis 2 8 2 3 2 2" xfId="8539" xr:uid="{00000000-0005-0000-0000-000038460000}"/>
    <cellStyle name="Ergebnis 2 8 2 3 2 3" xfId="15069" xr:uid="{00000000-0005-0000-0000-000039460000}"/>
    <cellStyle name="Ergebnis 2 8 2 3 2 4" xfId="21554" xr:uid="{00000000-0005-0000-0000-00003A460000}"/>
    <cellStyle name="Ergebnis 2 8 2 3 3" xfId="2224" xr:uid="{00000000-0005-0000-0000-00003B460000}"/>
    <cellStyle name="Ergebnis 2 8 2 3 3 2" xfId="9229" xr:uid="{00000000-0005-0000-0000-00003C460000}"/>
    <cellStyle name="Ergebnis 2 8 2 3 3 3" xfId="15759" xr:uid="{00000000-0005-0000-0000-00003D460000}"/>
    <cellStyle name="Ergebnis 2 8 2 3 3 4" xfId="22244" xr:uid="{00000000-0005-0000-0000-00003E460000}"/>
    <cellStyle name="Ergebnis 2 8 2 3 4" xfId="2914" xr:uid="{00000000-0005-0000-0000-00003F460000}"/>
    <cellStyle name="Ergebnis 2 8 2 3 4 2" xfId="9916" xr:uid="{00000000-0005-0000-0000-000040460000}"/>
    <cellStyle name="Ergebnis 2 8 2 3 4 3" xfId="16446" xr:uid="{00000000-0005-0000-0000-000041460000}"/>
    <cellStyle name="Ergebnis 2 8 2 3 4 4" xfId="22931" xr:uid="{00000000-0005-0000-0000-000042460000}"/>
    <cellStyle name="Ergebnis 2 8 2 3 5" xfId="3604" xr:uid="{00000000-0005-0000-0000-000043460000}"/>
    <cellStyle name="Ergebnis 2 8 2 3 5 2" xfId="10603" xr:uid="{00000000-0005-0000-0000-000044460000}"/>
    <cellStyle name="Ergebnis 2 8 2 3 5 3" xfId="17133" xr:uid="{00000000-0005-0000-0000-000045460000}"/>
    <cellStyle name="Ergebnis 2 8 2 3 5 4" xfId="23618" xr:uid="{00000000-0005-0000-0000-000046460000}"/>
    <cellStyle name="Ergebnis 2 8 2 3 6" xfId="4294" xr:uid="{00000000-0005-0000-0000-000047460000}"/>
    <cellStyle name="Ergebnis 2 8 2 3 6 2" xfId="11288" xr:uid="{00000000-0005-0000-0000-000048460000}"/>
    <cellStyle name="Ergebnis 2 8 2 3 6 3" xfId="17818" xr:uid="{00000000-0005-0000-0000-000049460000}"/>
    <cellStyle name="Ergebnis 2 8 2 3 6 4" xfId="24303" xr:uid="{00000000-0005-0000-0000-00004A460000}"/>
    <cellStyle name="Ergebnis 2 8 2 3 7" xfId="4947" xr:uid="{00000000-0005-0000-0000-00004B460000}"/>
    <cellStyle name="Ergebnis 2 8 2 3 7 2" xfId="11871" xr:uid="{00000000-0005-0000-0000-00004C460000}"/>
    <cellStyle name="Ergebnis 2 8 2 3 7 3" xfId="18401" xr:uid="{00000000-0005-0000-0000-00004D460000}"/>
    <cellStyle name="Ergebnis 2 8 2 3 7 4" xfId="24886" xr:uid="{00000000-0005-0000-0000-00004E460000}"/>
    <cellStyle name="Ergebnis 2 8 2 3 8" xfId="5405" xr:uid="{00000000-0005-0000-0000-00004F460000}"/>
    <cellStyle name="Ergebnis 2 8 2 3 8 2" xfId="12329" xr:uid="{00000000-0005-0000-0000-000050460000}"/>
    <cellStyle name="Ergebnis 2 8 2 3 8 3" xfId="18859" xr:uid="{00000000-0005-0000-0000-000051460000}"/>
    <cellStyle name="Ergebnis 2 8 2 3 8 4" xfId="25344" xr:uid="{00000000-0005-0000-0000-000052460000}"/>
    <cellStyle name="Ergebnis 2 8 2 3 9" xfId="6087" xr:uid="{00000000-0005-0000-0000-000053460000}"/>
    <cellStyle name="Ergebnis 2 8 2 3 9 2" xfId="12983" xr:uid="{00000000-0005-0000-0000-000054460000}"/>
    <cellStyle name="Ergebnis 2 8 2 3 9 3" xfId="19513" xr:uid="{00000000-0005-0000-0000-000055460000}"/>
    <cellStyle name="Ergebnis 2 8 2 3 9 4" xfId="25998" xr:uid="{00000000-0005-0000-0000-000056460000}"/>
    <cellStyle name="Ergebnis 2 8 2 4" xfId="1299" xr:uid="{00000000-0005-0000-0000-000057460000}"/>
    <cellStyle name="Ergebnis 2 8 2 4 2" xfId="8304" xr:uid="{00000000-0005-0000-0000-000058460000}"/>
    <cellStyle name="Ergebnis 2 8 2 4 3" xfId="14834" xr:uid="{00000000-0005-0000-0000-000059460000}"/>
    <cellStyle name="Ergebnis 2 8 2 4 4" xfId="21319" xr:uid="{00000000-0005-0000-0000-00005A460000}"/>
    <cellStyle name="Ergebnis 2 8 2 5" xfId="1989" xr:uid="{00000000-0005-0000-0000-00005B460000}"/>
    <cellStyle name="Ergebnis 2 8 2 5 2" xfId="8994" xr:uid="{00000000-0005-0000-0000-00005C460000}"/>
    <cellStyle name="Ergebnis 2 8 2 5 3" xfId="15524" xr:uid="{00000000-0005-0000-0000-00005D460000}"/>
    <cellStyle name="Ergebnis 2 8 2 5 4" xfId="22009" xr:uid="{00000000-0005-0000-0000-00005E460000}"/>
    <cellStyle name="Ergebnis 2 8 2 6" xfId="2679" xr:uid="{00000000-0005-0000-0000-00005F460000}"/>
    <cellStyle name="Ergebnis 2 8 2 6 2" xfId="9681" xr:uid="{00000000-0005-0000-0000-000060460000}"/>
    <cellStyle name="Ergebnis 2 8 2 6 3" xfId="16211" xr:uid="{00000000-0005-0000-0000-000061460000}"/>
    <cellStyle name="Ergebnis 2 8 2 6 4" xfId="22696" xr:uid="{00000000-0005-0000-0000-000062460000}"/>
    <cellStyle name="Ergebnis 2 8 2 7" xfId="3369" xr:uid="{00000000-0005-0000-0000-000063460000}"/>
    <cellStyle name="Ergebnis 2 8 2 7 2" xfId="10368" xr:uid="{00000000-0005-0000-0000-000064460000}"/>
    <cellStyle name="Ergebnis 2 8 2 7 3" xfId="16898" xr:uid="{00000000-0005-0000-0000-000065460000}"/>
    <cellStyle name="Ergebnis 2 8 2 7 4" xfId="23383" xr:uid="{00000000-0005-0000-0000-000066460000}"/>
    <cellStyle name="Ergebnis 2 8 2 8" xfId="4059" xr:uid="{00000000-0005-0000-0000-000067460000}"/>
    <cellStyle name="Ergebnis 2 8 2 8 2" xfId="11053" xr:uid="{00000000-0005-0000-0000-000068460000}"/>
    <cellStyle name="Ergebnis 2 8 2 8 3" xfId="17583" xr:uid="{00000000-0005-0000-0000-000069460000}"/>
    <cellStyle name="Ergebnis 2 8 2 8 4" xfId="24068" xr:uid="{00000000-0005-0000-0000-00006A460000}"/>
    <cellStyle name="Ergebnis 2 8 2 9" xfId="1217" xr:uid="{00000000-0005-0000-0000-00006B460000}"/>
    <cellStyle name="Ergebnis 2 8 2 9 2" xfId="8224" xr:uid="{00000000-0005-0000-0000-00006C460000}"/>
    <cellStyle name="Ergebnis 2 8 2 9 3" xfId="14754" xr:uid="{00000000-0005-0000-0000-00006D460000}"/>
    <cellStyle name="Ergebnis 2 8 2 9 4" xfId="21239" xr:uid="{00000000-0005-0000-0000-00006E460000}"/>
    <cellStyle name="Ergebnis 2 8 3" xfId="571" xr:uid="{00000000-0005-0000-0000-00006F460000}"/>
    <cellStyle name="Ergebnis 2 8 3 10" xfId="6002" xr:uid="{00000000-0005-0000-0000-000070460000}"/>
    <cellStyle name="Ergebnis 2 8 3 10 2" xfId="12898" xr:uid="{00000000-0005-0000-0000-000071460000}"/>
    <cellStyle name="Ergebnis 2 8 3 10 3" xfId="19428" xr:uid="{00000000-0005-0000-0000-000072460000}"/>
    <cellStyle name="Ergebnis 2 8 3 10 4" xfId="25913" xr:uid="{00000000-0005-0000-0000-000073460000}"/>
    <cellStyle name="Ergebnis 2 8 3 11" xfId="6536" xr:uid="{00000000-0005-0000-0000-000074460000}"/>
    <cellStyle name="Ergebnis 2 8 3 11 2" xfId="13350" xr:uid="{00000000-0005-0000-0000-000075460000}"/>
    <cellStyle name="Ergebnis 2 8 3 11 3" xfId="19880" xr:uid="{00000000-0005-0000-0000-000076460000}"/>
    <cellStyle name="Ergebnis 2 8 3 11 4" xfId="26365" xr:uid="{00000000-0005-0000-0000-000077460000}"/>
    <cellStyle name="Ergebnis 2 8 3 12" xfId="7583" xr:uid="{00000000-0005-0000-0000-000078460000}"/>
    <cellStyle name="Ergebnis 2 8 3 12 2" xfId="14113" xr:uid="{00000000-0005-0000-0000-000079460000}"/>
    <cellStyle name="Ergebnis 2 8 3 12 3" xfId="20598" xr:uid="{00000000-0005-0000-0000-00007A460000}"/>
    <cellStyle name="Ergebnis 2 8 3 13" xfId="6677" xr:uid="{00000000-0005-0000-0000-00007B460000}"/>
    <cellStyle name="Ergebnis 2 8 3 14" xfId="7136" xr:uid="{00000000-0005-0000-0000-00007C460000}"/>
    <cellStyle name="Ergebnis 2 8 3 15" xfId="20171" xr:uid="{00000000-0005-0000-0000-00007D460000}"/>
    <cellStyle name="Ergebnis 2 8 3 2" xfId="957" xr:uid="{00000000-0005-0000-0000-00007E460000}"/>
    <cellStyle name="Ergebnis 2 8 3 2 10" xfId="7969" xr:uid="{00000000-0005-0000-0000-00007F460000}"/>
    <cellStyle name="Ergebnis 2 8 3 2 10 2" xfId="14499" xr:uid="{00000000-0005-0000-0000-000080460000}"/>
    <cellStyle name="Ergebnis 2 8 3 2 10 3" xfId="20984" xr:uid="{00000000-0005-0000-0000-000081460000}"/>
    <cellStyle name="Ergebnis 2 8 3 2 11" xfId="13827" xr:uid="{00000000-0005-0000-0000-000082460000}"/>
    <cellStyle name="Ergebnis 2 8 3 2 12" xfId="20314" xr:uid="{00000000-0005-0000-0000-000083460000}"/>
    <cellStyle name="Ergebnis 2 8 3 2 2" xfId="1835" xr:uid="{00000000-0005-0000-0000-000084460000}"/>
    <cellStyle name="Ergebnis 2 8 3 2 2 2" xfId="8840" xr:uid="{00000000-0005-0000-0000-000085460000}"/>
    <cellStyle name="Ergebnis 2 8 3 2 2 3" xfId="15370" xr:uid="{00000000-0005-0000-0000-000086460000}"/>
    <cellStyle name="Ergebnis 2 8 3 2 2 4" xfId="21855" xr:uid="{00000000-0005-0000-0000-000087460000}"/>
    <cellStyle name="Ergebnis 2 8 3 2 3" xfId="2525" xr:uid="{00000000-0005-0000-0000-000088460000}"/>
    <cellStyle name="Ergebnis 2 8 3 2 3 2" xfId="9530" xr:uid="{00000000-0005-0000-0000-000089460000}"/>
    <cellStyle name="Ergebnis 2 8 3 2 3 3" xfId="16060" xr:uid="{00000000-0005-0000-0000-00008A460000}"/>
    <cellStyle name="Ergebnis 2 8 3 2 3 4" xfId="22545" xr:uid="{00000000-0005-0000-0000-00008B460000}"/>
    <cellStyle name="Ergebnis 2 8 3 2 4" xfId="3215" xr:uid="{00000000-0005-0000-0000-00008C460000}"/>
    <cellStyle name="Ergebnis 2 8 3 2 4 2" xfId="10217" xr:uid="{00000000-0005-0000-0000-00008D460000}"/>
    <cellStyle name="Ergebnis 2 8 3 2 4 3" xfId="16747" xr:uid="{00000000-0005-0000-0000-00008E460000}"/>
    <cellStyle name="Ergebnis 2 8 3 2 4 4" xfId="23232" xr:uid="{00000000-0005-0000-0000-00008F460000}"/>
    <cellStyle name="Ergebnis 2 8 3 2 5" xfId="3905" xr:uid="{00000000-0005-0000-0000-000090460000}"/>
    <cellStyle name="Ergebnis 2 8 3 2 5 2" xfId="10904" xr:uid="{00000000-0005-0000-0000-000091460000}"/>
    <cellStyle name="Ergebnis 2 8 3 2 5 3" xfId="17434" xr:uid="{00000000-0005-0000-0000-000092460000}"/>
    <cellStyle name="Ergebnis 2 8 3 2 5 4" xfId="23919" xr:uid="{00000000-0005-0000-0000-000093460000}"/>
    <cellStyle name="Ergebnis 2 8 3 2 6" xfId="4595" xr:uid="{00000000-0005-0000-0000-000094460000}"/>
    <cellStyle name="Ergebnis 2 8 3 2 6 2" xfId="11589" xr:uid="{00000000-0005-0000-0000-000095460000}"/>
    <cellStyle name="Ergebnis 2 8 3 2 6 3" xfId="18119" xr:uid="{00000000-0005-0000-0000-000096460000}"/>
    <cellStyle name="Ergebnis 2 8 3 2 6 4" xfId="24604" xr:uid="{00000000-0005-0000-0000-000097460000}"/>
    <cellStyle name="Ergebnis 2 8 3 2 7" xfId="5248" xr:uid="{00000000-0005-0000-0000-000098460000}"/>
    <cellStyle name="Ergebnis 2 8 3 2 7 2" xfId="12172" xr:uid="{00000000-0005-0000-0000-000099460000}"/>
    <cellStyle name="Ergebnis 2 8 3 2 7 3" xfId="18702" xr:uid="{00000000-0005-0000-0000-00009A460000}"/>
    <cellStyle name="Ergebnis 2 8 3 2 7 4" xfId="25187" xr:uid="{00000000-0005-0000-0000-00009B460000}"/>
    <cellStyle name="Ergebnis 2 8 3 2 8" xfId="5706" xr:uid="{00000000-0005-0000-0000-00009C460000}"/>
    <cellStyle name="Ergebnis 2 8 3 2 8 2" xfId="12630" xr:uid="{00000000-0005-0000-0000-00009D460000}"/>
    <cellStyle name="Ergebnis 2 8 3 2 8 3" xfId="19160" xr:uid="{00000000-0005-0000-0000-00009E460000}"/>
    <cellStyle name="Ergebnis 2 8 3 2 8 4" xfId="25645" xr:uid="{00000000-0005-0000-0000-00009F460000}"/>
    <cellStyle name="Ergebnis 2 8 3 2 9" xfId="6388" xr:uid="{00000000-0005-0000-0000-0000A0460000}"/>
    <cellStyle name="Ergebnis 2 8 3 2 9 2" xfId="13284" xr:uid="{00000000-0005-0000-0000-0000A1460000}"/>
    <cellStyle name="Ergebnis 2 8 3 2 9 3" xfId="19814" xr:uid="{00000000-0005-0000-0000-0000A2460000}"/>
    <cellStyle name="Ergebnis 2 8 3 2 9 4" xfId="26299" xr:uid="{00000000-0005-0000-0000-0000A3460000}"/>
    <cellStyle name="Ergebnis 2 8 3 3" xfId="801" xr:uid="{00000000-0005-0000-0000-0000A4460000}"/>
    <cellStyle name="Ergebnis 2 8 3 3 10" xfId="7813" xr:uid="{00000000-0005-0000-0000-0000A5460000}"/>
    <cellStyle name="Ergebnis 2 8 3 3 10 2" xfId="14343" xr:uid="{00000000-0005-0000-0000-0000A6460000}"/>
    <cellStyle name="Ergebnis 2 8 3 3 10 3" xfId="20828" xr:uid="{00000000-0005-0000-0000-0000A7460000}"/>
    <cellStyle name="Ergebnis 2 8 3 3 11" xfId="13671" xr:uid="{00000000-0005-0000-0000-0000A8460000}"/>
    <cellStyle name="Ergebnis 2 8 3 3 12" xfId="20275" xr:uid="{00000000-0005-0000-0000-0000A9460000}"/>
    <cellStyle name="Ergebnis 2 8 3 3 2" xfId="1679" xr:uid="{00000000-0005-0000-0000-0000AA460000}"/>
    <cellStyle name="Ergebnis 2 8 3 3 2 2" xfId="8684" xr:uid="{00000000-0005-0000-0000-0000AB460000}"/>
    <cellStyle name="Ergebnis 2 8 3 3 2 3" xfId="15214" xr:uid="{00000000-0005-0000-0000-0000AC460000}"/>
    <cellStyle name="Ergebnis 2 8 3 3 2 4" xfId="21699" xr:uid="{00000000-0005-0000-0000-0000AD460000}"/>
    <cellStyle name="Ergebnis 2 8 3 3 3" xfId="2369" xr:uid="{00000000-0005-0000-0000-0000AE460000}"/>
    <cellStyle name="Ergebnis 2 8 3 3 3 2" xfId="9374" xr:uid="{00000000-0005-0000-0000-0000AF460000}"/>
    <cellStyle name="Ergebnis 2 8 3 3 3 3" xfId="15904" xr:uid="{00000000-0005-0000-0000-0000B0460000}"/>
    <cellStyle name="Ergebnis 2 8 3 3 3 4" xfId="22389" xr:uid="{00000000-0005-0000-0000-0000B1460000}"/>
    <cellStyle name="Ergebnis 2 8 3 3 4" xfId="3059" xr:uid="{00000000-0005-0000-0000-0000B2460000}"/>
    <cellStyle name="Ergebnis 2 8 3 3 4 2" xfId="10061" xr:uid="{00000000-0005-0000-0000-0000B3460000}"/>
    <cellStyle name="Ergebnis 2 8 3 3 4 3" xfId="16591" xr:uid="{00000000-0005-0000-0000-0000B4460000}"/>
    <cellStyle name="Ergebnis 2 8 3 3 4 4" xfId="23076" xr:uid="{00000000-0005-0000-0000-0000B5460000}"/>
    <cellStyle name="Ergebnis 2 8 3 3 5" xfId="3749" xr:uid="{00000000-0005-0000-0000-0000B6460000}"/>
    <cellStyle name="Ergebnis 2 8 3 3 5 2" xfId="10748" xr:uid="{00000000-0005-0000-0000-0000B7460000}"/>
    <cellStyle name="Ergebnis 2 8 3 3 5 3" xfId="17278" xr:uid="{00000000-0005-0000-0000-0000B8460000}"/>
    <cellStyle name="Ergebnis 2 8 3 3 5 4" xfId="23763" xr:uid="{00000000-0005-0000-0000-0000B9460000}"/>
    <cellStyle name="Ergebnis 2 8 3 3 6" xfId="4439" xr:uid="{00000000-0005-0000-0000-0000BA460000}"/>
    <cellStyle name="Ergebnis 2 8 3 3 6 2" xfId="11433" xr:uid="{00000000-0005-0000-0000-0000BB460000}"/>
    <cellStyle name="Ergebnis 2 8 3 3 6 3" xfId="17963" xr:uid="{00000000-0005-0000-0000-0000BC460000}"/>
    <cellStyle name="Ergebnis 2 8 3 3 6 4" xfId="24448" xr:uid="{00000000-0005-0000-0000-0000BD460000}"/>
    <cellStyle name="Ergebnis 2 8 3 3 7" xfId="5092" xr:uid="{00000000-0005-0000-0000-0000BE460000}"/>
    <cellStyle name="Ergebnis 2 8 3 3 7 2" xfId="12016" xr:uid="{00000000-0005-0000-0000-0000BF460000}"/>
    <cellStyle name="Ergebnis 2 8 3 3 7 3" xfId="18546" xr:uid="{00000000-0005-0000-0000-0000C0460000}"/>
    <cellStyle name="Ergebnis 2 8 3 3 7 4" xfId="25031" xr:uid="{00000000-0005-0000-0000-0000C1460000}"/>
    <cellStyle name="Ergebnis 2 8 3 3 8" xfId="5550" xr:uid="{00000000-0005-0000-0000-0000C2460000}"/>
    <cellStyle name="Ergebnis 2 8 3 3 8 2" xfId="12474" xr:uid="{00000000-0005-0000-0000-0000C3460000}"/>
    <cellStyle name="Ergebnis 2 8 3 3 8 3" xfId="19004" xr:uid="{00000000-0005-0000-0000-0000C4460000}"/>
    <cellStyle name="Ergebnis 2 8 3 3 8 4" xfId="25489" xr:uid="{00000000-0005-0000-0000-0000C5460000}"/>
    <cellStyle name="Ergebnis 2 8 3 3 9" xfId="6232" xr:uid="{00000000-0005-0000-0000-0000C6460000}"/>
    <cellStyle name="Ergebnis 2 8 3 3 9 2" xfId="13128" xr:uid="{00000000-0005-0000-0000-0000C7460000}"/>
    <cellStyle name="Ergebnis 2 8 3 3 9 3" xfId="19658" xr:uid="{00000000-0005-0000-0000-0000C8460000}"/>
    <cellStyle name="Ergebnis 2 8 3 3 9 4" xfId="26143" xr:uid="{00000000-0005-0000-0000-0000C9460000}"/>
    <cellStyle name="Ergebnis 2 8 3 4" xfId="1449" xr:uid="{00000000-0005-0000-0000-0000CA460000}"/>
    <cellStyle name="Ergebnis 2 8 3 4 2" xfId="8454" xr:uid="{00000000-0005-0000-0000-0000CB460000}"/>
    <cellStyle name="Ergebnis 2 8 3 4 3" xfId="14984" xr:uid="{00000000-0005-0000-0000-0000CC460000}"/>
    <cellStyle name="Ergebnis 2 8 3 4 4" xfId="21469" xr:uid="{00000000-0005-0000-0000-0000CD460000}"/>
    <cellStyle name="Ergebnis 2 8 3 5" xfId="2139" xr:uid="{00000000-0005-0000-0000-0000CE460000}"/>
    <cellStyle name="Ergebnis 2 8 3 5 2" xfId="9144" xr:uid="{00000000-0005-0000-0000-0000CF460000}"/>
    <cellStyle name="Ergebnis 2 8 3 5 3" xfId="15674" xr:uid="{00000000-0005-0000-0000-0000D0460000}"/>
    <cellStyle name="Ergebnis 2 8 3 5 4" xfId="22159" xr:uid="{00000000-0005-0000-0000-0000D1460000}"/>
    <cellStyle name="Ergebnis 2 8 3 6" xfId="2829" xr:uid="{00000000-0005-0000-0000-0000D2460000}"/>
    <cellStyle name="Ergebnis 2 8 3 6 2" xfId="9831" xr:uid="{00000000-0005-0000-0000-0000D3460000}"/>
    <cellStyle name="Ergebnis 2 8 3 6 3" xfId="16361" xr:uid="{00000000-0005-0000-0000-0000D4460000}"/>
    <cellStyle name="Ergebnis 2 8 3 6 4" xfId="22846" xr:uid="{00000000-0005-0000-0000-0000D5460000}"/>
    <cellStyle name="Ergebnis 2 8 3 7" xfId="3519" xr:uid="{00000000-0005-0000-0000-0000D6460000}"/>
    <cellStyle name="Ergebnis 2 8 3 7 2" xfId="10518" xr:uid="{00000000-0005-0000-0000-0000D7460000}"/>
    <cellStyle name="Ergebnis 2 8 3 7 3" xfId="17048" xr:uid="{00000000-0005-0000-0000-0000D8460000}"/>
    <cellStyle name="Ergebnis 2 8 3 7 4" xfId="23533" xr:uid="{00000000-0005-0000-0000-0000D9460000}"/>
    <cellStyle name="Ergebnis 2 8 3 8" xfId="4209" xr:uid="{00000000-0005-0000-0000-0000DA460000}"/>
    <cellStyle name="Ergebnis 2 8 3 8 2" xfId="11203" xr:uid="{00000000-0005-0000-0000-0000DB460000}"/>
    <cellStyle name="Ergebnis 2 8 3 8 3" xfId="17733" xr:uid="{00000000-0005-0000-0000-0000DC460000}"/>
    <cellStyle name="Ergebnis 2 8 3 8 4" xfId="24218" xr:uid="{00000000-0005-0000-0000-0000DD460000}"/>
    <cellStyle name="Ergebnis 2 8 3 9" xfId="5320" xr:uid="{00000000-0005-0000-0000-0000DE460000}"/>
    <cellStyle name="Ergebnis 2 8 3 9 2" xfId="12244" xr:uid="{00000000-0005-0000-0000-0000DF460000}"/>
    <cellStyle name="Ergebnis 2 8 3 9 3" xfId="18774" xr:uid="{00000000-0005-0000-0000-0000E0460000}"/>
    <cellStyle name="Ergebnis 2 8 3 9 4" xfId="25259" xr:uid="{00000000-0005-0000-0000-0000E1460000}"/>
    <cellStyle name="Ergebnis 2 8 4" xfId="1187" xr:uid="{00000000-0005-0000-0000-0000E2460000}"/>
    <cellStyle name="Ergebnis 2 8 4 2" xfId="8194" xr:uid="{00000000-0005-0000-0000-0000E3460000}"/>
    <cellStyle name="Ergebnis 2 8 4 3" xfId="14724" xr:uid="{00000000-0005-0000-0000-0000E4460000}"/>
    <cellStyle name="Ergebnis 2 8 4 4" xfId="21209" xr:uid="{00000000-0005-0000-0000-0000E5460000}"/>
    <cellStyle name="Ergebnis 2 8 5" xfId="1877" xr:uid="{00000000-0005-0000-0000-0000E6460000}"/>
    <cellStyle name="Ergebnis 2 8 5 2" xfId="8882" xr:uid="{00000000-0005-0000-0000-0000E7460000}"/>
    <cellStyle name="Ergebnis 2 8 5 3" xfId="15412" xr:uid="{00000000-0005-0000-0000-0000E8460000}"/>
    <cellStyle name="Ergebnis 2 8 5 4" xfId="21897" xr:uid="{00000000-0005-0000-0000-0000E9460000}"/>
    <cellStyle name="Ergebnis 2 8 6" xfId="2565" xr:uid="{00000000-0005-0000-0000-0000EA460000}"/>
    <cellStyle name="Ergebnis 2 8 6 2" xfId="9570" xr:uid="{00000000-0005-0000-0000-0000EB460000}"/>
    <cellStyle name="Ergebnis 2 8 6 3" xfId="16100" xr:uid="{00000000-0005-0000-0000-0000EC460000}"/>
    <cellStyle name="Ergebnis 2 8 6 4" xfId="22585" xr:uid="{00000000-0005-0000-0000-0000ED460000}"/>
    <cellStyle name="Ergebnis 2 8 7" xfId="3255" xr:uid="{00000000-0005-0000-0000-0000EE460000}"/>
    <cellStyle name="Ergebnis 2 8 7 2" xfId="10257" xr:uid="{00000000-0005-0000-0000-0000EF460000}"/>
    <cellStyle name="Ergebnis 2 8 7 3" xfId="16787" xr:uid="{00000000-0005-0000-0000-0000F0460000}"/>
    <cellStyle name="Ergebnis 2 8 7 4" xfId="23272" xr:uid="{00000000-0005-0000-0000-0000F1460000}"/>
    <cellStyle name="Ergebnis 2 8 8" xfId="3947" xr:uid="{00000000-0005-0000-0000-0000F2460000}"/>
    <cellStyle name="Ergebnis 2 8 8 2" xfId="10946" xr:uid="{00000000-0005-0000-0000-0000F3460000}"/>
    <cellStyle name="Ergebnis 2 8 8 3" xfId="17476" xr:uid="{00000000-0005-0000-0000-0000F4460000}"/>
    <cellStyle name="Ergebnis 2 8 8 4" xfId="23961" xr:uid="{00000000-0005-0000-0000-0000F5460000}"/>
    <cellStyle name="Ergebnis 2 8 9" xfId="4635" xr:uid="{00000000-0005-0000-0000-0000F6460000}"/>
    <cellStyle name="Ergebnis 2 8 9 2" xfId="11629" xr:uid="{00000000-0005-0000-0000-0000F7460000}"/>
    <cellStyle name="Ergebnis 2 8 9 3" xfId="18159" xr:uid="{00000000-0005-0000-0000-0000F8460000}"/>
    <cellStyle name="Ergebnis 2 8 9 4" xfId="24644" xr:uid="{00000000-0005-0000-0000-0000F9460000}"/>
    <cellStyle name="Ergebnis 2 9" xfId="275" xr:uid="{00000000-0005-0000-0000-0000FA460000}"/>
    <cellStyle name="Ergebnis 2 9 10" xfId="4836" xr:uid="{00000000-0005-0000-0000-0000FB460000}"/>
    <cellStyle name="Ergebnis 2 9 10 2" xfId="11781" xr:uid="{00000000-0005-0000-0000-0000FC460000}"/>
    <cellStyle name="Ergebnis 2 9 10 3" xfId="18311" xr:uid="{00000000-0005-0000-0000-0000FD460000}"/>
    <cellStyle name="Ergebnis 2 9 10 4" xfId="24796" xr:uid="{00000000-0005-0000-0000-0000FE460000}"/>
    <cellStyle name="Ergebnis 2 9 11" xfId="5708" xr:uid="{00000000-0005-0000-0000-0000FF460000}"/>
    <cellStyle name="Ergebnis 2 9 11 2" xfId="12632" xr:uid="{00000000-0005-0000-0000-000000470000}"/>
    <cellStyle name="Ergebnis 2 9 11 3" xfId="19162" xr:uid="{00000000-0005-0000-0000-000001470000}"/>
    <cellStyle name="Ergebnis 2 9 11 4" xfId="25647" xr:uid="{00000000-0005-0000-0000-000002470000}"/>
    <cellStyle name="Ergebnis 2 9 12" xfId="7327" xr:uid="{00000000-0005-0000-0000-000003470000}"/>
    <cellStyle name="Ergebnis 2 9 12 2" xfId="13857" xr:uid="{00000000-0005-0000-0000-000004470000}"/>
    <cellStyle name="Ergebnis 2 9 12 3" xfId="20344" xr:uid="{00000000-0005-0000-0000-000005470000}"/>
    <cellStyle name="Ergebnis 2 9 13" xfId="6638" xr:uid="{00000000-0005-0000-0000-000006470000}"/>
    <cellStyle name="Ergebnis 2 9 14" xfId="7110" xr:uid="{00000000-0005-0000-0000-000007470000}"/>
    <cellStyle name="Ergebnis 2 9 2" xfId="420" xr:uid="{00000000-0005-0000-0000-000008470000}"/>
    <cellStyle name="Ergebnis 2 9 2 10" xfId="5851" xr:uid="{00000000-0005-0000-0000-000009470000}"/>
    <cellStyle name="Ergebnis 2 9 2 10 2" xfId="12747" xr:uid="{00000000-0005-0000-0000-00000A470000}"/>
    <cellStyle name="Ergebnis 2 9 2 10 3" xfId="19277" xr:uid="{00000000-0005-0000-0000-00000B470000}"/>
    <cellStyle name="Ergebnis 2 9 2 10 4" xfId="25762" xr:uid="{00000000-0005-0000-0000-00000C470000}"/>
    <cellStyle name="Ergebnis 2 9 2 11" xfId="4790" xr:uid="{00000000-0005-0000-0000-00000D470000}"/>
    <cellStyle name="Ergebnis 2 9 2 11 2" xfId="11750" xr:uid="{00000000-0005-0000-0000-00000E470000}"/>
    <cellStyle name="Ergebnis 2 9 2 11 3" xfId="18280" xr:uid="{00000000-0005-0000-0000-00000F470000}"/>
    <cellStyle name="Ergebnis 2 9 2 11 4" xfId="24765" xr:uid="{00000000-0005-0000-0000-000010470000}"/>
    <cellStyle name="Ergebnis 2 9 2 12" xfId="7432" xr:uid="{00000000-0005-0000-0000-000011470000}"/>
    <cellStyle name="Ergebnis 2 9 2 12 2" xfId="13962" xr:uid="{00000000-0005-0000-0000-000012470000}"/>
    <cellStyle name="Ergebnis 2 9 2 12 3" xfId="20447" xr:uid="{00000000-0005-0000-0000-000013470000}"/>
    <cellStyle name="Ergebnis 2 9 2 13" xfId="7000" xr:uid="{00000000-0005-0000-0000-000014470000}"/>
    <cellStyle name="Ergebnis 2 9 2 14" xfId="7087" xr:uid="{00000000-0005-0000-0000-000015470000}"/>
    <cellStyle name="Ergebnis 2 9 2 15" xfId="20094" xr:uid="{00000000-0005-0000-0000-000016470000}"/>
    <cellStyle name="Ergebnis 2 9 2 2" xfId="856" xr:uid="{00000000-0005-0000-0000-000017470000}"/>
    <cellStyle name="Ergebnis 2 9 2 2 10" xfId="7868" xr:uid="{00000000-0005-0000-0000-000018470000}"/>
    <cellStyle name="Ergebnis 2 9 2 2 10 2" xfId="14398" xr:uid="{00000000-0005-0000-0000-000019470000}"/>
    <cellStyle name="Ergebnis 2 9 2 2 10 3" xfId="20883" xr:uid="{00000000-0005-0000-0000-00001A470000}"/>
    <cellStyle name="Ergebnis 2 9 2 2 11" xfId="13726" xr:uid="{00000000-0005-0000-0000-00001B470000}"/>
    <cellStyle name="Ergebnis 2 9 2 2 12" xfId="20280" xr:uid="{00000000-0005-0000-0000-00001C470000}"/>
    <cellStyle name="Ergebnis 2 9 2 2 2" xfId="1734" xr:uid="{00000000-0005-0000-0000-00001D470000}"/>
    <cellStyle name="Ergebnis 2 9 2 2 2 2" xfId="8739" xr:uid="{00000000-0005-0000-0000-00001E470000}"/>
    <cellStyle name="Ergebnis 2 9 2 2 2 3" xfId="15269" xr:uid="{00000000-0005-0000-0000-00001F470000}"/>
    <cellStyle name="Ergebnis 2 9 2 2 2 4" xfId="21754" xr:uid="{00000000-0005-0000-0000-000020470000}"/>
    <cellStyle name="Ergebnis 2 9 2 2 3" xfId="2424" xr:uid="{00000000-0005-0000-0000-000021470000}"/>
    <cellStyle name="Ergebnis 2 9 2 2 3 2" xfId="9429" xr:uid="{00000000-0005-0000-0000-000022470000}"/>
    <cellStyle name="Ergebnis 2 9 2 2 3 3" xfId="15959" xr:uid="{00000000-0005-0000-0000-000023470000}"/>
    <cellStyle name="Ergebnis 2 9 2 2 3 4" xfId="22444" xr:uid="{00000000-0005-0000-0000-000024470000}"/>
    <cellStyle name="Ergebnis 2 9 2 2 4" xfId="3114" xr:uid="{00000000-0005-0000-0000-000025470000}"/>
    <cellStyle name="Ergebnis 2 9 2 2 4 2" xfId="10116" xr:uid="{00000000-0005-0000-0000-000026470000}"/>
    <cellStyle name="Ergebnis 2 9 2 2 4 3" xfId="16646" xr:uid="{00000000-0005-0000-0000-000027470000}"/>
    <cellStyle name="Ergebnis 2 9 2 2 4 4" xfId="23131" xr:uid="{00000000-0005-0000-0000-000028470000}"/>
    <cellStyle name="Ergebnis 2 9 2 2 5" xfId="3804" xr:uid="{00000000-0005-0000-0000-000029470000}"/>
    <cellStyle name="Ergebnis 2 9 2 2 5 2" xfId="10803" xr:uid="{00000000-0005-0000-0000-00002A470000}"/>
    <cellStyle name="Ergebnis 2 9 2 2 5 3" xfId="17333" xr:uid="{00000000-0005-0000-0000-00002B470000}"/>
    <cellStyle name="Ergebnis 2 9 2 2 5 4" xfId="23818" xr:uid="{00000000-0005-0000-0000-00002C470000}"/>
    <cellStyle name="Ergebnis 2 9 2 2 6" xfId="4494" xr:uid="{00000000-0005-0000-0000-00002D470000}"/>
    <cellStyle name="Ergebnis 2 9 2 2 6 2" xfId="11488" xr:uid="{00000000-0005-0000-0000-00002E470000}"/>
    <cellStyle name="Ergebnis 2 9 2 2 6 3" xfId="18018" xr:uid="{00000000-0005-0000-0000-00002F470000}"/>
    <cellStyle name="Ergebnis 2 9 2 2 6 4" xfId="24503" xr:uid="{00000000-0005-0000-0000-000030470000}"/>
    <cellStyle name="Ergebnis 2 9 2 2 7" xfId="5147" xr:uid="{00000000-0005-0000-0000-000031470000}"/>
    <cellStyle name="Ergebnis 2 9 2 2 7 2" xfId="12071" xr:uid="{00000000-0005-0000-0000-000032470000}"/>
    <cellStyle name="Ergebnis 2 9 2 2 7 3" xfId="18601" xr:uid="{00000000-0005-0000-0000-000033470000}"/>
    <cellStyle name="Ergebnis 2 9 2 2 7 4" xfId="25086" xr:uid="{00000000-0005-0000-0000-000034470000}"/>
    <cellStyle name="Ergebnis 2 9 2 2 8" xfId="5605" xr:uid="{00000000-0005-0000-0000-000035470000}"/>
    <cellStyle name="Ergebnis 2 9 2 2 8 2" xfId="12529" xr:uid="{00000000-0005-0000-0000-000036470000}"/>
    <cellStyle name="Ergebnis 2 9 2 2 8 3" xfId="19059" xr:uid="{00000000-0005-0000-0000-000037470000}"/>
    <cellStyle name="Ergebnis 2 9 2 2 8 4" xfId="25544" xr:uid="{00000000-0005-0000-0000-000038470000}"/>
    <cellStyle name="Ergebnis 2 9 2 2 9" xfId="6287" xr:uid="{00000000-0005-0000-0000-000039470000}"/>
    <cellStyle name="Ergebnis 2 9 2 2 9 2" xfId="13183" xr:uid="{00000000-0005-0000-0000-00003A470000}"/>
    <cellStyle name="Ergebnis 2 9 2 2 9 3" xfId="19713" xr:uid="{00000000-0005-0000-0000-00003B470000}"/>
    <cellStyle name="Ergebnis 2 9 2 2 9 4" xfId="26198" xr:uid="{00000000-0005-0000-0000-00003C470000}"/>
    <cellStyle name="Ergebnis 2 9 2 3" xfId="655" xr:uid="{00000000-0005-0000-0000-00003D470000}"/>
    <cellStyle name="Ergebnis 2 9 2 3 10" xfId="7667" xr:uid="{00000000-0005-0000-0000-00003E470000}"/>
    <cellStyle name="Ergebnis 2 9 2 3 10 2" xfId="14197" xr:uid="{00000000-0005-0000-0000-00003F470000}"/>
    <cellStyle name="Ergebnis 2 9 2 3 10 3" xfId="20682" xr:uid="{00000000-0005-0000-0000-000040470000}"/>
    <cellStyle name="Ergebnis 2 9 2 3 11" xfId="5794" xr:uid="{00000000-0005-0000-0000-000041470000}"/>
    <cellStyle name="Ergebnis 2 9 2 3 12" xfId="20206" xr:uid="{00000000-0005-0000-0000-000042470000}"/>
    <cellStyle name="Ergebnis 2 9 2 3 2" xfId="1533" xr:uid="{00000000-0005-0000-0000-000043470000}"/>
    <cellStyle name="Ergebnis 2 9 2 3 2 2" xfId="8538" xr:uid="{00000000-0005-0000-0000-000044470000}"/>
    <cellStyle name="Ergebnis 2 9 2 3 2 3" xfId="15068" xr:uid="{00000000-0005-0000-0000-000045470000}"/>
    <cellStyle name="Ergebnis 2 9 2 3 2 4" xfId="21553" xr:uid="{00000000-0005-0000-0000-000046470000}"/>
    <cellStyle name="Ergebnis 2 9 2 3 3" xfId="2223" xr:uid="{00000000-0005-0000-0000-000047470000}"/>
    <cellStyle name="Ergebnis 2 9 2 3 3 2" xfId="9228" xr:uid="{00000000-0005-0000-0000-000048470000}"/>
    <cellStyle name="Ergebnis 2 9 2 3 3 3" xfId="15758" xr:uid="{00000000-0005-0000-0000-000049470000}"/>
    <cellStyle name="Ergebnis 2 9 2 3 3 4" xfId="22243" xr:uid="{00000000-0005-0000-0000-00004A470000}"/>
    <cellStyle name="Ergebnis 2 9 2 3 4" xfId="2913" xr:uid="{00000000-0005-0000-0000-00004B470000}"/>
    <cellStyle name="Ergebnis 2 9 2 3 4 2" xfId="9915" xr:uid="{00000000-0005-0000-0000-00004C470000}"/>
    <cellStyle name="Ergebnis 2 9 2 3 4 3" xfId="16445" xr:uid="{00000000-0005-0000-0000-00004D470000}"/>
    <cellStyle name="Ergebnis 2 9 2 3 4 4" xfId="22930" xr:uid="{00000000-0005-0000-0000-00004E470000}"/>
    <cellStyle name="Ergebnis 2 9 2 3 5" xfId="3603" xr:uid="{00000000-0005-0000-0000-00004F470000}"/>
    <cellStyle name="Ergebnis 2 9 2 3 5 2" xfId="10602" xr:uid="{00000000-0005-0000-0000-000050470000}"/>
    <cellStyle name="Ergebnis 2 9 2 3 5 3" xfId="17132" xr:uid="{00000000-0005-0000-0000-000051470000}"/>
    <cellStyle name="Ergebnis 2 9 2 3 5 4" xfId="23617" xr:uid="{00000000-0005-0000-0000-000052470000}"/>
    <cellStyle name="Ergebnis 2 9 2 3 6" xfId="4293" xr:uid="{00000000-0005-0000-0000-000053470000}"/>
    <cellStyle name="Ergebnis 2 9 2 3 6 2" xfId="11287" xr:uid="{00000000-0005-0000-0000-000054470000}"/>
    <cellStyle name="Ergebnis 2 9 2 3 6 3" xfId="17817" xr:uid="{00000000-0005-0000-0000-000055470000}"/>
    <cellStyle name="Ergebnis 2 9 2 3 6 4" xfId="24302" xr:uid="{00000000-0005-0000-0000-000056470000}"/>
    <cellStyle name="Ergebnis 2 9 2 3 7" xfId="4946" xr:uid="{00000000-0005-0000-0000-000057470000}"/>
    <cellStyle name="Ergebnis 2 9 2 3 7 2" xfId="11870" xr:uid="{00000000-0005-0000-0000-000058470000}"/>
    <cellStyle name="Ergebnis 2 9 2 3 7 3" xfId="18400" xr:uid="{00000000-0005-0000-0000-000059470000}"/>
    <cellStyle name="Ergebnis 2 9 2 3 7 4" xfId="24885" xr:uid="{00000000-0005-0000-0000-00005A470000}"/>
    <cellStyle name="Ergebnis 2 9 2 3 8" xfId="5404" xr:uid="{00000000-0005-0000-0000-00005B470000}"/>
    <cellStyle name="Ergebnis 2 9 2 3 8 2" xfId="12328" xr:uid="{00000000-0005-0000-0000-00005C470000}"/>
    <cellStyle name="Ergebnis 2 9 2 3 8 3" xfId="18858" xr:uid="{00000000-0005-0000-0000-00005D470000}"/>
    <cellStyle name="Ergebnis 2 9 2 3 8 4" xfId="25343" xr:uid="{00000000-0005-0000-0000-00005E470000}"/>
    <cellStyle name="Ergebnis 2 9 2 3 9" xfId="6086" xr:uid="{00000000-0005-0000-0000-00005F470000}"/>
    <cellStyle name="Ergebnis 2 9 2 3 9 2" xfId="12982" xr:uid="{00000000-0005-0000-0000-000060470000}"/>
    <cellStyle name="Ergebnis 2 9 2 3 9 3" xfId="19512" xr:uid="{00000000-0005-0000-0000-000061470000}"/>
    <cellStyle name="Ergebnis 2 9 2 3 9 4" xfId="25997" xr:uid="{00000000-0005-0000-0000-000062470000}"/>
    <cellStyle name="Ergebnis 2 9 2 4" xfId="1298" xr:uid="{00000000-0005-0000-0000-000063470000}"/>
    <cellStyle name="Ergebnis 2 9 2 4 2" xfId="8303" xr:uid="{00000000-0005-0000-0000-000064470000}"/>
    <cellStyle name="Ergebnis 2 9 2 4 3" xfId="14833" xr:uid="{00000000-0005-0000-0000-000065470000}"/>
    <cellStyle name="Ergebnis 2 9 2 4 4" xfId="21318" xr:uid="{00000000-0005-0000-0000-000066470000}"/>
    <cellStyle name="Ergebnis 2 9 2 5" xfId="1988" xr:uid="{00000000-0005-0000-0000-000067470000}"/>
    <cellStyle name="Ergebnis 2 9 2 5 2" xfId="8993" xr:uid="{00000000-0005-0000-0000-000068470000}"/>
    <cellStyle name="Ergebnis 2 9 2 5 3" xfId="15523" xr:uid="{00000000-0005-0000-0000-000069470000}"/>
    <cellStyle name="Ergebnis 2 9 2 5 4" xfId="22008" xr:uid="{00000000-0005-0000-0000-00006A470000}"/>
    <cellStyle name="Ergebnis 2 9 2 6" xfId="2678" xr:uid="{00000000-0005-0000-0000-00006B470000}"/>
    <cellStyle name="Ergebnis 2 9 2 6 2" xfId="9680" xr:uid="{00000000-0005-0000-0000-00006C470000}"/>
    <cellStyle name="Ergebnis 2 9 2 6 3" xfId="16210" xr:uid="{00000000-0005-0000-0000-00006D470000}"/>
    <cellStyle name="Ergebnis 2 9 2 6 4" xfId="22695" xr:uid="{00000000-0005-0000-0000-00006E470000}"/>
    <cellStyle name="Ergebnis 2 9 2 7" xfId="3368" xr:uid="{00000000-0005-0000-0000-00006F470000}"/>
    <cellStyle name="Ergebnis 2 9 2 7 2" xfId="10367" xr:uid="{00000000-0005-0000-0000-000070470000}"/>
    <cellStyle name="Ergebnis 2 9 2 7 3" xfId="16897" xr:uid="{00000000-0005-0000-0000-000071470000}"/>
    <cellStyle name="Ergebnis 2 9 2 7 4" xfId="23382" xr:uid="{00000000-0005-0000-0000-000072470000}"/>
    <cellStyle name="Ergebnis 2 9 2 8" xfId="4058" xr:uid="{00000000-0005-0000-0000-000073470000}"/>
    <cellStyle name="Ergebnis 2 9 2 8 2" xfId="11052" xr:uid="{00000000-0005-0000-0000-000074470000}"/>
    <cellStyle name="Ergebnis 2 9 2 8 3" xfId="17582" xr:uid="{00000000-0005-0000-0000-000075470000}"/>
    <cellStyle name="Ergebnis 2 9 2 8 4" xfId="24067" xr:uid="{00000000-0005-0000-0000-000076470000}"/>
    <cellStyle name="Ergebnis 2 9 2 9" xfId="1915" xr:uid="{00000000-0005-0000-0000-000077470000}"/>
    <cellStyle name="Ergebnis 2 9 2 9 2" xfId="8920" xr:uid="{00000000-0005-0000-0000-000078470000}"/>
    <cellStyle name="Ergebnis 2 9 2 9 3" xfId="15450" xr:uid="{00000000-0005-0000-0000-000079470000}"/>
    <cellStyle name="Ergebnis 2 9 2 9 4" xfId="21935" xr:uid="{00000000-0005-0000-0000-00007A470000}"/>
    <cellStyle name="Ergebnis 2 9 3" xfId="572" xr:uid="{00000000-0005-0000-0000-00007B470000}"/>
    <cellStyle name="Ergebnis 2 9 3 10" xfId="6003" xr:uid="{00000000-0005-0000-0000-00007C470000}"/>
    <cellStyle name="Ergebnis 2 9 3 10 2" xfId="12899" xr:uid="{00000000-0005-0000-0000-00007D470000}"/>
    <cellStyle name="Ergebnis 2 9 3 10 3" xfId="19429" xr:uid="{00000000-0005-0000-0000-00007E470000}"/>
    <cellStyle name="Ergebnis 2 9 3 10 4" xfId="25914" xr:uid="{00000000-0005-0000-0000-00007F470000}"/>
    <cellStyle name="Ergebnis 2 9 3 11" xfId="4732" xr:uid="{00000000-0005-0000-0000-000080470000}"/>
    <cellStyle name="Ergebnis 2 9 3 11 2" xfId="11698" xr:uid="{00000000-0005-0000-0000-000081470000}"/>
    <cellStyle name="Ergebnis 2 9 3 11 3" xfId="18228" xr:uid="{00000000-0005-0000-0000-000082470000}"/>
    <cellStyle name="Ergebnis 2 9 3 11 4" xfId="24713" xr:uid="{00000000-0005-0000-0000-000083470000}"/>
    <cellStyle name="Ergebnis 2 9 3 12" xfId="7584" xr:uid="{00000000-0005-0000-0000-000084470000}"/>
    <cellStyle name="Ergebnis 2 9 3 12 2" xfId="14114" xr:uid="{00000000-0005-0000-0000-000085470000}"/>
    <cellStyle name="Ergebnis 2 9 3 12 3" xfId="20599" xr:uid="{00000000-0005-0000-0000-000086470000}"/>
    <cellStyle name="Ergebnis 2 9 3 13" xfId="6639" xr:uid="{00000000-0005-0000-0000-000087470000}"/>
    <cellStyle name="Ergebnis 2 9 3 14" xfId="7123" xr:uid="{00000000-0005-0000-0000-000088470000}"/>
    <cellStyle name="Ergebnis 2 9 3 15" xfId="20172" xr:uid="{00000000-0005-0000-0000-000089470000}"/>
    <cellStyle name="Ergebnis 2 9 3 2" xfId="958" xr:uid="{00000000-0005-0000-0000-00008A470000}"/>
    <cellStyle name="Ergebnis 2 9 3 2 10" xfId="7970" xr:uid="{00000000-0005-0000-0000-00008B470000}"/>
    <cellStyle name="Ergebnis 2 9 3 2 10 2" xfId="14500" xr:uid="{00000000-0005-0000-0000-00008C470000}"/>
    <cellStyle name="Ergebnis 2 9 3 2 10 3" xfId="20985" xr:uid="{00000000-0005-0000-0000-00008D470000}"/>
    <cellStyle name="Ergebnis 2 9 3 2 11" xfId="13828" xr:uid="{00000000-0005-0000-0000-00008E470000}"/>
    <cellStyle name="Ergebnis 2 9 3 2 12" xfId="20315" xr:uid="{00000000-0005-0000-0000-00008F470000}"/>
    <cellStyle name="Ergebnis 2 9 3 2 2" xfId="1836" xr:uid="{00000000-0005-0000-0000-000090470000}"/>
    <cellStyle name="Ergebnis 2 9 3 2 2 2" xfId="8841" xr:uid="{00000000-0005-0000-0000-000091470000}"/>
    <cellStyle name="Ergebnis 2 9 3 2 2 3" xfId="15371" xr:uid="{00000000-0005-0000-0000-000092470000}"/>
    <cellStyle name="Ergebnis 2 9 3 2 2 4" xfId="21856" xr:uid="{00000000-0005-0000-0000-000093470000}"/>
    <cellStyle name="Ergebnis 2 9 3 2 3" xfId="2526" xr:uid="{00000000-0005-0000-0000-000094470000}"/>
    <cellStyle name="Ergebnis 2 9 3 2 3 2" xfId="9531" xr:uid="{00000000-0005-0000-0000-000095470000}"/>
    <cellStyle name="Ergebnis 2 9 3 2 3 3" xfId="16061" xr:uid="{00000000-0005-0000-0000-000096470000}"/>
    <cellStyle name="Ergebnis 2 9 3 2 3 4" xfId="22546" xr:uid="{00000000-0005-0000-0000-000097470000}"/>
    <cellStyle name="Ergebnis 2 9 3 2 4" xfId="3216" xr:uid="{00000000-0005-0000-0000-000098470000}"/>
    <cellStyle name="Ergebnis 2 9 3 2 4 2" xfId="10218" xr:uid="{00000000-0005-0000-0000-000099470000}"/>
    <cellStyle name="Ergebnis 2 9 3 2 4 3" xfId="16748" xr:uid="{00000000-0005-0000-0000-00009A470000}"/>
    <cellStyle name="Ergebnis 2 9 3 2 4 4" xfId="23233" xr:uid="{00000000-0005-0000-0000-00009B470000}"/>
    <cellStyle name="Ergebnis 2 9 3 2 5" xfId="3906" xr:uid="{00000000-0005-0000-0000-00009C470000}"/>
    <cellStyle name="Ergebnis 2 9 3 2 5 2" xfId="10905" xr:uid="{00000000-0005-0000-0000-00009D470000}"/>
    <cellStyle name="Ergebnis 2 9 3 2 5 3" xfId="17435" xr:uid="{00000000-0005-0000-0000-00009E470000}"/>
    <cellStyle name="Ergebnis 2 9 3 2 5 4" xfId="23920" xr:uid="{00000000-0005-0000-0000-00009F470000}"/>
    <cellStyle name="Ergebnis 2 9 3 2 6" xfId="4596" xr:uid="{00000000-0005-0000-0000-0000A0470000}"/>
    <cellStyle name="Ergebnis 2 9 3 2 6 2" xfId="11590" xr:uid="{00000000-0005-0000-0000-0000A1470000}"/>
    <cellStyle name="Ergebnis 2 9 3 2 6 3" xfId="18120" xr:uid="{00000000-0005-0000-0000-0000A2470000}"/>
    <cellStyle name="Ergebnis 2 9 3 2 6 4" xfId="24605" xr:uid="{00000000-0005-0000-0000-0000A3470000}"/>
    <cellStyle name="Ergebnis 2 9 3 2 7" xfId="5249" xr:uid="{00000000-0005-0000-0000-0000A4470000}"/>
    <cellStyle name="Ergebnis 2 9 3 2 7 2" xfId="12173" xr:uid="{00000000-0005-0000-0000-0000A5470000}"/>
    <cellStyle name="Ergebnis 2 9 3 2 7 3" xfId="18703" xr:uid="{00000000-0005-0000-0000-0000A6470000}"/>
    <cellStyle name="Ergebnis 2 9 3 2 7 4" xfId="25188" xr:uid="{00000000-0005-0000-0000-0000A7470000}"/>
    <cellStyle name="Ergebnis 2 9 3 2 8" xfId="5707" xr:uid="{00000000-0005-0000-0000-0000A8470000}"/>
    <cellStyle name="Ergebnis 2 9 3 2 8 2" xfId="12631" xr:uid="{00000000-0005-0000-0000-0000A9470000}"/>
    <cellStyle name="Ergebnis 2 9 3 2 8 3" xfId="19161" xr:uid="{00000000-0005-0000-0000-0000AA470000}"/>
    <cellStyle name="Ergebnis 2 9 3 2 8 4" xfId="25646" xr:uid="{00000000-0005-0000-0000-0000AB470000}"/>
    <cellStyle name="Ergebnis 2 9 3 2 9" xfId="6389" xr:uid="{00000000-0005-0000-0000-0000AC470000}"/>
    <cellStyle name="Ergebnis 2 9 3 2 9 2" xfId="13285" xr:uid="{00000000-0005-0000-0000-0000AD470000}"/>
    <cellStyle name="Ergebnis 2 9 3 2 9 3" xfId="19815" xr:uid="{00000000-0005-0000-0000-0000AE470000}"/>
    <cellStyle name="Ergebnis 2 9 3 2 9 4" xfId="26300" xr:uid="{00000000-0005-0000-0000-0000AF470000}"/>
    <cellStyle name="Ergebnis 2 9 3 3" xfId="802" xr:uid="{00000000-0005-0000-0000-0000B0470000}"/>
    <cellStyle name="Ergebnis 2 9 3 3 10" xfId="7814" xr:uid="{00000000-0005-0000-0000-0000B1470000}"/>
    <cellStyle name="Ergebnis 2 9 3 3 10 2" xfId="14344" xr:uid="{00000000-0005-0000-0000-0000B2470000}"/>
    <cellStyle name="Ergebnis 2 9 3 3 10 3" xfId="20829" xr:uid="{00000000-0005-0000-0000-0000B3470000}"/>
    <cellStyle name="Ergebnis 2 9 3 3 11" xfId="13672" xr:uid="{00000000-0005-0000-0000-0000B4470000}"/>
    <cellStyle name="Ergebnis 2 9 3 3 12" xfId="20276" xr:uid="{00000000-0005-0000-0000-0000B5470000}"/>
    <cellStyle name="Ergebnis 2 9 3 3 2" xfId="1680" xr:uid="{00000000-0005-0000-0000-0000B6470000}"/>
    <cellStyle name="Ergebnis 2 9 3 3 2 2" xfId="8685" xr:uid="{00000000-0005-0000-0000-0000B7470000}"/>
    <cellStyle name="Ergebnis 2 9 3 3 2 3" xfId="15215" xr:uid="{00000000-0005-0000-0000-0000B8470000}"/>
    <cellStyle name="Ergebnis 2 9 3 3 2 4" xfId="21700" xr:uid="{00000000-0005-0000-0000-0000B9470000}"/>
    <cellStyle name="Ergebnis 2 9 3 3 3" xfId="2370" xr:uid="{00000000-0005-0000-0000-0000BA470000}"/>
    <cellStyle name="Ergebnis 2 9 3 3 3 2" xfId="9375" xr:uid="{00000000-0005-0000-0000-0000BB470000}"/>
    <cellStyle name="Ergebnis 2 9 3 3 3 3" xfId="15905" xr:uid="{00000000-0005-0000-0000-0000BC470000}"/>
    <cellStyle name="Ergebnis 2 9 3 3 3 4" xfId="22390" xr:uid="{00000000-0005-0000-0000-0000BD470000}"/>
    <cellStyle name="Ergebnis 2 9 3 3 4" xfId="3060" xr:uid="{00000000-0005-0000-0000-0000BE470000}"/>
    <cellStyle name="Ergebnis 2 9 3 3 4 2" xfId="10062" xr:uid="{00000000-0005-0000-0000-0000BF470000}"/>
    <cellStyle name="Ergebnis 2 9 3 3 4 3" xfId="16592" xr:uid="{00000000-0005-0000-0000-0000C0470000}"/>
    <cellStyle name="Ergebnis 2 9 3 3 4 4" xfId="23077" xr:uid="{00000000-0005-0000-0000-0000C1470000}"/>
    <cellStyle name="Ergebnis 2 9 3 3 5" xfId="3750" xr:uid="{00000000-0005-0000-0000-0000C2470000}"/>
    <cellStyle name="Ergebnis 2 9 3 3 5 2" xfId="10749" xr:uid="{00000000-0005-0000-0000-0000C3470000}"/>
    <cellStyle name="Ergebnis 2 9 3 3 5 3" xfId="17279" xr:uid="{00000000-0005-0000-0000-0000C4470000}"/>
    <cellStyle name="Ergebnis 2 9 3 3 5 4" xfId="23764" xr:uid="{00000000-0005-0000-0000-0000C5470000}"/>
    <cellStyle name="Ergebnis 2 9 3 3 6" xfId="4440" xr:uid="{00000000-0005-0000-0000-0000C6470000}"/>
    <cellStyle name="Ergebnis 2 9 3 3 6 2" xfId="11434" xr:uid="{00000000-0005-0000-0000-0000C7470000}"/>
    <cellStyle name="Ergebnis 2 9 3 3 6 3" xfId="17964" xr:uid="{00000000-0005-0000-0000-0000C8470000}"/>
    <cellStyle name="Ergebnis 2 9 3 3 6 4" xfId="24449" xr:uid="{00000000-0005-0000-0000-0000C9470000}"/>
    <cellStyle name="Ergebnis 2 9 3 3 7" xfId="5093" xr:uid="{00000000-0005-0000-0000-0000CA470000}"/>
    <cellStyle name="Ergebnis 2 9 3 3 7 2" xfId="12017" xr:uid="{00000000-0005-0000-0000-0000CB470000}"/>
    <cellStyle name="Ergebnis 2 9 3 3 7 3" xfId="18547" xr:uid="{00000000-0005-0000-0000-0000CC470000}"/>
    <cellStyle name="Ergebnis 2 9 3 3 7 4" xfId="25032" xr:uid="{00000000-0005-0000-0000-0000CD470000}"/>
    <cellStyle name="Ergebnis 2 9 3 3 8" xfId="5551" xr:uid="{00000000-0005-0000-0000-0000CE470000}"/>
    <cellStyle name="Ergebnis 2 9 3 3 8 2" xfId="12475" xr:uid="{00000000-0005-0000-0000-0000CF470000}"/>
    <cellStyle name="Ergebnis 2 9 3 3 8 3" xfId="19005" xr:uid="{00000000-0005-0000-0000-0000D0470000}"/>
    <cellStyle name="Ergebnis 2 9 3 3 8 4" xfId="25490" xr:uid="{00000000-0005-0000-0000-0000D1470000}"/>
    <cellStyle name="Ergebnis 2 9 3 3 9" xfId="6233" xr:uid="{00000000-0005-0000-0000-0000D2470000}"/>
    <cellStyle name="Ergebnis 2 9 3 3 9 2" xfId="13129" xr:uid="{00000000-0005-0000-0000-0000D3470000}"/>
    <cellStyle name="Ergebnis 2 9 3 3 9 3" xfId="19659" xr:uid="{00000000-0005-0000-0000-0000D4470000}"/>
    <cellStyle name="Ergebnis 2 9 3 3 9 4" xfId="26144" xr:uid="{00000000-0005-0000-0000-0000D5470000}"/>
    <cellStyle name="Ergebnis 2 9 3 4" xfId="1450" xr:uid="{00000000-0005-0000-0000-0000D6470000}"/>
    <cellStyle name="Ergebnis 2 9 3 4 2" xfId="8455" xr:uid="{00000000-0005-0000-0000-0000D7470000}"/>
    <cellStyle name="Ergebnis 2 9 3 4 3" xfId="14985" xr:uid="{00000000-0005-0000-0000-0000D8470000}"/>
    <cellStyle name="Ergebnis 2 9 3 4 4" xfId="21470" xr:uid="{00000000-0005-0000-0000-0000D9470000}"/>
    <cellStyle name="Ergebnis 2 9 3 5" xfId="2140" xr:uid="{00000000-0005-0000-0000-0000DA470000}"/>
    <cellStyle name="Ergebnis 2 9 3 5 2" xfId="9145" xr:uid="{00000000-0005-0000-0000-0000DB470000}"/>
    <cellStyle name="Ergebnis 2 9 3 5 3" xfId="15675" xr:uid="{00000000-0005-0000-0000-0000DC470000}"/>
    <cellStyle name="Ergebnis 2 9 3 5 4" xfId="22160" xr:uid="{00000000-0005-0000-0000-0000DD470000}"/>
    <cellStyle name="Ergebnis 2 9 3 6" xfId="2830" xr:uid="{00000000-0005-0000-0000-0000DE470000}"/>
    <cellStyle name="Ergebnis 2 9 3 6 2" xfId="9832" xr:uid="{00000000-0005-0000-0000-0000DF470000}"/>
    <cellStyle name="Ergebnis 2 9 3 6 3" xfId="16362" xr:uid="{00000000-0005-0000-0000-0000E0470000}"/>
    <cellStyle name="Ergebnis 2 9 3 6 4" xfId="22847" xr:uid="{00000000-0005-0000-0000-0000E1470000}"/>
    <cellStyle name="Ergebnis 2 9 3 7" xfId="3520" xr:uid="{00000000-0005-0000-0000-0000E2470000}"/>
    <cellStyle name="Ergebnis 2 9 3 7 2" xfId="10519" xr:uid="{00000000-0005-0000-0000-0000E3470000}"/>
    <cellStyle name="Ergebnis 2 9 3 7 3" xfId="17049" xr:uid="{00000000-0005-0000-0000-0000E4470000}"/>
    <cellStyle name="Ergebnis 2 9 3 7 4" xfId="23534" xr:uid="{00000000-0005-0000-0000-0000E5470000}"/>
    <cellStyle name="Ergebnis 2 9 3 8" xfId="4210" xr:uid="{00000000-0005-0000-0000-0000E6470000}"/>
    <cellStyle name="Ergebnis 2 9 3 8 2" xfId="11204" xr:uid="{00000000-0005-0000-0000-0000E7470000}"/>
    <cellStyle name="Ergebnis 2 9 3 8 3" xfId="17734" xr:uid="{00000000-0005-0000-0000-0000E8470000}"/>
    <cellStyle name="Ergebnis 2 9 3 8 4" xfId="24219" xr:uid="{00000000-0005-0000-0000-0000E9470000}"/>
    <cellStyle name="Ergebnis 2 9 3 9" xfId="5321" xr:uid="{00000000-0005-0000-0000-0000EA470000}"/>
    <cellStyle name="Ergebnis 2 9 3 9 2" xfId="12245" xr:uid="{00000000-0005-0000-0000-0000EB470000}"/>
    <cellStyle name="Ergebnis 2 9 3 9 3" xfId="18775" xr:uid="{00000000-0005-0000-0000-0000EC470000}"/>
    <cellStyle name="Ergebnis 2 9 3 9 4" xfId="25260" xr:uid="{00000000-0005-0000-0000-0000ED470000}"/>
    <cellStyle name="Ergebnis 2 9 4" xfId="1147" xr:uid="{00000000-0005-0000-0000-0000EE470000}"/>
    <cellStyle name="Ergebnis 2 9 4 2" xfId="8154" xr:uid="{00000000-0005-0000-0000-0000EF470000}"/>
    <cellStyle name="Ergebnis 2 9 4 3" xfId="14684" xr:uid="{00000000-0005-0000-0000-0000F0470000}"/>
    <cellStyle name="Ergebnis 2 9 4 4" xfId="21169" xr:uid="{00000000-0005-0000-0000-0000F1470000}"/>
    <cellStyle name="Ergebnis 2 9 5" xfId="1837" xr:uid="{00000000-0005-0000-0000-0000F2470000}"/>
    <cellStyle name="Ergebnis 2 9 5 2" xfId="8842" xr:uid="{00000000-0005-0000-0000-0000F3470000}"/>
    <cellStyle name="Ergebnis 2 9 5 3" xfId="15372" xr:uid="{00000000-0005-0000-0000-0000F4470000}"/>
    <cellStyle name="Ergebnis 2 9 5 4" xfId="21857" xr:uid="{00000000-0005-0000-0000-0000F5470000}"/>
    <cellStyle name="Ergebnis 2 9 6" xfId="1226" xr:uid="{00000000-0005-0000-0000-0000F6470000}"/>
    <cellStyle name="Ergebnis 2 9 6 2" xfId="8233" xr:uid="{00000000-0005-0000-0000-0000F7470000}"/>
    <cellStyle name="Ergebnis 2 9 6 3" xfId="14763" xr:uid="{00000000-0005-0000-0000-0000F8470000}"/>
    <cellStyle name="Ergebnis 2 9 6 4" xfId="21248" xr:uid="{00000000-0005-0000-0000-0000F9470000}"/>
    <cellStyle name="Ergebnis 2 9 7" xfId="1918" xr:uid="{00000000-0005-0000-0000-0000FA470000}"/>
    <cellStyle name="Ergebnis 2 9 7 2" xfId="8923" xr:uid="{00000000-0005-0000-0000-0000FB470000}"/>
    <cellStyle name="Ergebnis 2 9 7 3" xfId="15453" xr:uid="{00000000-0005-0000-0000-0000FC470000}"/>
    <cellStyle name="Ergebnis 2 9 7 4" xfId="21938" xr:uid="{00000000-0005-0000-0000-0000FD470000}"/>
    <cellStyle name="Ergebnis 2 9 8" xfId="3907" xr:uid="{00000000-0005-0000-0000-0000FE470000}"/>
    <cellStyle name="Ergebnis 2 9 8 2" xfId="10906" xr:uid="{00000000-0005-0000-0000-0000FF470000}"/>
    <cellStyle name="Ergebnis 2 9 8 3" xfId="17436" xr:uid="{00000000-0005-0000-0000-000000480000}"/>
    <cellStyle name="Ergebnis 2 9 8 4" xfId="23921" xr:uid="{00000000-0005-0000-0000-000001480000}"/>
    <cellStyle name="Ergebnis 2 9 9" xfId="3295" xr:uid="{00000000-0005-0000-0000-000002480000}"/>
    <cellStyle name="Ergebnis 2 9 9 2" xfId="10295" xr:uid="{00000000-0005-0000-0000-000003480000}"/>
    <cellStyle name="Ergebnis 2 9 9 3" xfId="16825" xr:uid="{00000000-0005-0000-0000-000004480000}"/>
    <cellStyle name="Ergebnis 2 9 9 4" xfId="23310" xr:uid="{00000000-0005-0000-0000-000005480000}"/>
    <cellStyle name="Erklärender Text 2" xfId="53" xr:uid="{00000000-0005-0000-0000-000006480000}"/>
    <cellStyle name="Erklärender Text 2 2" xfId="358" xr:uid="{00000000-0005-0000-0000-000007480000}"/>
    <cellStyle name="Erklärender Text 2 3" xfId="109" xr:uid="{00000000-0005-0000-0000-000008480000}"/>
    <cellStyle name="Gut 2" xfId="54" xr:uid="{00000000-0005-0000-0000-000009480000}"/>
    <cellStyle name="Gut 2 2" xfId="359" xr:uid="{00000000-0005-0000-0000-00000A480000}"/>
    <cellStyle name="Gut 2 3" xfId="110" xr:uid="{00000000-0005-0000-0000-00000B480000}"/>
    <cellStyle name="Hyperlink 2" xfId="141" xr:uid="{00000000-0005-0000-0000-00000C480000}"/>
    <cellStyle name="Hyperlink 2 2" xfId="157" xr:uid="{00000000-0005-0000-0000-00000D480000}"/>
    <cellStyle name="Hyperlink 2 3" xfId="173" xr:uid="{00000000-0005-0000-0000-00000E480000}"/>
    <cellStyle name="Hyperlink 3" xfId="142" xr:uid="{00000000-0005-0000-0000-00000F480000}"/>
    <cellStyle name="Hyperlink 4" xfId="111" xr:uid="{00000000-0005-0000-0000-000010480000}"/>
    <cellStyle name="Komma 2" xfId="112" xr:uid="{00000000-0005-0000-0000-000011480000}"/>
    <cellStyle name="Komma 3" xfId="143" xr:uid="{00000000-0005-0000-0000-000012480000}"/>
    <cellStyle name="Komma 3 2" xfId="158" xr:uid="{00000000-0005-0000-0000-000013480000}"/>
    <cellStyle name="Komma 3 3" xfId="174" xr:uid="{00000000-0005-0000-0000-000014480000}"/>
    <cellStyle name="Komma 4" xfId="106" xr:uid="{00000000-0005-0000-0000-000015480000}"/>
    <cellStyle name="Komma 4 2" xfId="194" xr:uid="{00000000-0005-0000-0000-000016480000}"/>
    <cellStyle name="Komma 5" xfId="79" xr:uid="{00000000-0005-0000-0000-000017480000}"/>
    <cellStyle name="Komma 5 2" xfId="26572" xr:uid="{00000000-0005-0000-0000-000018480000}"/>
    <cellStyle name="Komma 5 3" xfId="26576" xr:uid="{00000000-0005-0000-0000-000019480000}"/>
    <cellStyle name="Neutral 2" xfId="55" xr:uid="{00000000-0005-0000-0000-00001A480000}"/>
    <cellStyle name="Neutral 2 2" xfId="360" xr:uid="{00000000-0005-0000-0000-00001B480000}"/>
    <cellStyle name="Neutral 2 3" xfId="113" xr:uid="{00000000-0005-0000-0000-00001C480000}"/>
    <cellStyle name="Normal_topographische-Karten" xfId="177" xr:uid="{00000000-0005-0000-0000-00001D480000}"/>
    <cellStyle name="Notiz 2" xfId="56" xr:uid="{00000000-0005-0000-0000-00001E480000}"/>
    <cellStyle name="Notiz 2 10" xfId="288" xr:uid="{00000000-0005-0000-0000-00001F480000}"/>
    <cellStyle name="Notiz 2 10 10" xfId="4841" xr:uid="{00000000-0005-0000-0000-000020480000}"/>
    <cellStyle name="Notiz 2 10 10 2" xfId="11786" xr:uid="{00000000-0005-0000-0000-000021480000}"/>
    <cellStyle name="Notiz 2 10 10 3" xfId="18316" xr:uid="{00000000-0005-0000-0000-000022480000}"/>
    <cellStyle name="Notiz 2 10 10 4" xfId="24801" xr:uid="{00000000-0005-0000-0000-000023480000}"/>
    <cellStyle name="Notiz 2 10 11" xfId="5721" xr:uid="{00000000-0005-0000-0000-000024480000}"/>
    <cellStyle name="Notiz 2 10 11 2" xfId="12645" xr:uid="{00000000-0005-0000-0000-000025480000}"/>
    <cellStyle name="Notiz 2 10 11 3" xfId="19175" xr:uid="{00000000-0005-0000-0000-000026480000}"/>
    <cellStyle name="Notiz 2 10 11 4" xfId="25660" xr:uid="{00000000-0005-0000-0000-000027480000}"/>
    <cellStyle name="Notiz 2 10 12" xfId="7340" xr:uid="{00000000-0005-0000-0000-000028480000}"/>
    <cellStyle name="Notiz 2 10 12 2" xfId="13870" xr:uid="{00000000-0005-0000-0000-000029480000}"/>
    <cellStyle name="Notiz 2 10 12 3" xfId="20357" xr:uid="{00000000-0005-0000-0000-00002A480000}"/>
    <cellStyle name="Notiz 2 10 13" xfId="7068" xr:uid="{00000000-0005-0000-0000-00002B480000}"/>
    <cellStyle name="Notiz 2 10 2" xfId="418" xr:uid="{00000000-0005-0000-0000-00002C480000}"/>
    <cellStyle name="Notiz 2 10 2 10" xfId="6875" xr:uid="{00000000-0005-0000-0000-00002D480000}"/>
    <cellStyle name="Notiz 2 10 2 10 2" xfId="13495" xr:uid="{00000000-0005-0000-0000-00002E480000}"/>
    <cellStyle name="Notiz 2 10 2 10 3" xfId="20025" xr:uid="{00000000-0005-0000-0000-00002F480000}"/>
    <cellStyle name="Notiz 2 10 2 10 4" xfId="26510" xr:uid="{00000000-0005-0000-0000-000030480000}"/>
    <cellStyle name="Notiz 2 10 2 11" xfId="7430" xr:uid="{00000000-0005-0000-0000-000031480000}"/>
    <cellStyle name="Notiz 2 10 2 11 2" xfId="13960" xr:uid="{00000000-0005-0000-0000-000032480000}"/>
    <cellStyle name="Notiz 2 10 2 11 3" xfId="20445" xr:uid="{00000000-0005-0000-0000-000033480000}"/>
    <cellStyle name="Notiz 2 10 2 12" xfId="6936" xr:uid="{00000000-0005-0000-0000-000034480000}"/>
    <cellStyle name="Notiz 2 10 2 13" xfId="7174" xr:uid="{00000000-0005-0000-0000-000035480000}"/>
    <cellStyle name="Notiz 2 10 2 2" xfId="653" xr:uid="{00000000-0005-0000-0000-000036480000}"/>
    <cellStyle name="Notiz 2 10 2 2 10" xfId="7665" xr:uid="{00000000-0005-0000-0000-000037480000}"/>
    <cellStyle name="Notiz 2 10 2 2 10 2" xfId="14195" xr:uid="{00000000-0005-0000-0000-000038480000}"/>
    <cellStyle name="Notiz 2 10 2 2 10 3" xfId="20680" xr:uid="{00000000-0005-0000-0000-000039480000}"/>
    <cellStyle name="Notiz 2 10 2 2 11" xfId="7036" xr:uid="{00000000-0005-0000-0000-00003A480000}"/>
    <cellStyle name="Notiz 2 10 2 2 2" xfId="1531" xr:uid="{00000000-0005-0000-0000-00003B480000}"/>
    <cellStyle name="Notiz 2 10 2 2 2 2" xfId="8536" xr:uid="{00000000-0005-0000-0000-00003C480000}"/>
    <cellStyle name="Notiz 2 10 2 2 2 3" xfId="15066" xr:uid="{00000000-0005-0000-0000-00003D480000}"/>
    <cellStyle name="Notiz 2 10 2 2 2 4" xfId="21551" xr:uid="{00000000-0005-0000-0000-00003E480000}"/>
    <cellStyle name="Notiz 2 10 2 2 3" xfId="2221" xr:uid="{00000000-0005-0000-0000-00003F480000}"/>
    <cellStyle name="Notiz 2 10 2 2 3 2" xfId="9226" xr:uid="{00000000-0005-0000-0000-000040480000}"/>
    <cellStyle name="Notiz 2 10 2 2 3 3" xfId="15756" xr:uid="{00000000-0005-0000-0000-000041480000}"/>
    <cellStyle name="Notiz 2 10 2 2 3 4" xfId="22241" xr:uid="{00000000-0005-0000-0000-000042480000}"/>
    <cellStyle name="Notiz 2 10 2 2 4" xfId="2911" xr:uid="{00000000-0005-0000-0000-000043480000}"/>
    <cellStyle name="Notiz 2 10 2 2 4 2" xfId="9913" xr:uid="{00000000-0005-0000-0000-000044480000}"/>
    <cellStyle name="Notiz 2 10 2 2 4 3" xfId="16443" xr:uid="{00000000-0005-0000-0000-000045480000}"/>
    <cellStyle name="Notiz 2 10 2 2 4 4" xfId="22928" xr:uid="{00000000-0005-0000-0000-000046480000}"/>
    <cellStyle name="Notiz 2 10 2 2 5" xfId="3601" xr:uid="{00000000-0005-0000-0000-000047480000}"/>
    <cellStyle name="Notiz 2 10 2 2 5 2" xfId="10600" xr:uid="{00000000-0005-0000-0000-000048480000}"/>
    <cellStyle name="Notiz 2 10 2 2 5 3" xfId="17130" xr:uid="{00000000-0005-0000-0000-000049480000}"/>
    <cellStyle name="Notiz 2 10 2 2 5 4" xfId="23615" xr:uid="{00000000-0005-0000-0000-00004A480000}"/>
    <cellStyle name="Notiz 2 10 2 2 6" xfId="4291" xr:uid="{00000000-0005-0000-0000-00004B480000}"/>
    <cellStyle name="Notiz 2 10 2 2 6 2" xfId="11285" xr:uid="{00000000-0005-0000-0000-00004C480000}"/>
    <cellStyle name="Notiz 2 10 2 2 6 3" xfId="17815" xr:uid="{00000000-0005-0000-0000-00004D480000}"/>
    <cellStyle name="Notiz 2 10 2 2 6 4" xfId="24300" xr:uid="{00000000-0005-0000-0000-00004E480000}"/>
    <cellStyle name="Notiz 2 10 2 2 7" xfId="4944" xr:uid="{00000000-0005-0000-0000-00004F480000}"/>
    <cellStyle name="Notiz 2 10 2 2 7 2" xfId="11868" xr:uid="{00000000-0005-0000-0000-000050480000}"/>
    <cellStyle name="Notiz 2 10 2 2 7 3" xfId="18398" xr:uid="{00000000-0005-0000-0000-000051480000}"/>
    <cellStyle name="Notiz 2 10 2 2 7 4" xfId="24883" xr:uid="{00000000-0005-0000-0000-000052480000}"/>
    <cellStyle name="Notiz 2 10 2 2 8" xfId="5402" xr:uid="{00000000-0005-0000-0000-000053480000}"/>
    <cellStyle name="Notiz 2 10 2 2 8 2" xfId="12326" xr:uid="{00000000-0005-0000-0000-000054480000}"/>
    <cellStyle name="Notiz 2 10 2 2 8 3" xfId="18856" xr:uid="{00000000-0005-0000-0000-000055480000}"/>
    <cellStyle name="Notiz 2 10 2 2 8 4" xfId="25341" xr:uid="{00000000-0005-0000-0000-000056480000}"/>
    <cellStyle name="Notiz 2 10 2 2 9" xfId="6084" xr:uid="{00000000-0005-0000-0000-000057480000}"/>
    <cellStyle name="Notiz 2 10 2 2 9 2" xfId="12980" xr:uid="{00000000-0005-0000-0000-000058480000}"/>
    <cellStyle name="Notiz 2 10 2 2 9 3" xfId="19510" xr:uid="{00000000-0005-0000-0000-000059480000}"/>
    <cellStyle name="Notiz 2 10 2 2 9 4" xfId="25995" xr:uid="{00000000-0005-0000-0000-00005A480000}"/>
    <cellStyle name="Notiz 2 10 2 3" xfId="1296" xr:uid="{00000000-0005-0000-0000-00005B480000}"/>
    <cellStyle name="Notiz 2 10 2 3 2" xfId="8301" xr:uid="{00000000-0005-0000-0000-00005C480000}"/>
    <cellStyle name="Notiz 2 10 2 3 3" xfId="14831" xr:uid="{00000000-0005-0000-0000-00005D480000}"/>
    <cellStyle name="Notiz 2 10 2 3 4" xfId="21316" xr:uid="{00000000-0005-0000-0000-00005E480000}"/>
    <cellStyle name="Notiz 2 10 2 4" xfId="1986" xr:uid="{00000000-0005-0000-0000-00005F480000}"/>
    <cellStyle name="Notiz 2 10 2 4 2" xfId="8991" xr:uid="{00000000-0005-0000-0000-000060480000}"/>
    <cellStyle name="Notiz 2 10 2 4 3" xfId="15521" xr:uid="{00000000-0005-0000-0000-000061480000}"/>
    <cellStyle name="Notiz 2 10 2 4 4" xfId="22006" xr:uid="{00000000-0005-0000-0000-000062480000}"/>
    <cellStyle name="Notiz 2 10 2 5" xfId="2676" xr:uid="{00000000-0005-0000-0000-000063480000}"/>
    <cellStyle name="Notiz 2 10 2 5 2" xfId="9678" xr:uid="{00000000-0005-0000-0000-000064480000}"/>
    <cellStyle name="Notiz 2 10 2 5 3" xfId="16208" xr:uid="{00000000-0005-0000-0000-000065480000}"/>
    <cellStyle name="Notiz 2 10 2 5 4" xfId="22693" xr:uid="{00000000-0005-0000-0000-000066480000}"/>
    <cellStyle name="Notiz 2 10 2 6" xfId="3366" xr:uid="{00000000-0005-0000-0000-000067480000}"/>
    <cellStyle name="Notiz 2 10 2 6 2" xfId="10365" xr:uid="{00000000-0005-0000-0000-000068480000}"/>
    <cellStyle name="Notiz 2 10 2 6 3" xfId="16895" xr:uid="{00000000-0005-0000-0000-000069480000}"/>
    <cellStyle name="Notiz 2 10 2 6 4" xfId="23380" xr:uid="{00000000-0005-0000-0000-00006A480000}"/>
    <cellStyle name="Notiz 2 10 2 7" xfId="4056" xr:uid="{00000000-0005-0000-0000-00006B480000}"/>
    <cellStyle name="Notiz 2 10 2 7 2" xfId="11050" xr:uid="{00000000-0005-0000-0000-00006C480000}"/>
    <cellStyle name="Notiz 2 10 2 7 3" xfId="17580" xr:uid="{00000000-0005-0000-0000-00006D480000}"/>
    <cellStyle name="Notiz 2 10 2 7 4" xfId="24065" xr:uid="{00000000-0005-0000-0000-00006E480000}"/>
    <cellStyle name="Notiz 2 10 2 8" xfId="1003" xr:uid="{00000000-0005-0000-0000-00006F480000}"/>
    <cellStyle name="Notiz 2 10 2 8 2" xfId="8013" xr:uid="{00000000-0005-0000-0000-000070480000}"/>
    <cellStyle name="Notiz 2 10 2 8 3" xfId="14543" xr:uid="{00000000-0005-0000-0000-000071480000}"/>
    <cellStyle name="Notiz 2 10 2 8 4" xfId="21028" xr:uid="{00000000-0005-0000-0000-000072480000}"/>
    <cellStyle name="Notiz 2 10 2 9" xfId="5849" xr:uid="{00000000-0005-0000-0000-000073480000}"/>
    <cellStyle name="Notiz 2 10 2 9 2" xfId="12745" xr:uid="{00000000-0005-0000-0000-000074480000}"/>
    <cellStyle name="Notiz 2 10 2 9 3" xfId="19275" xr:uid="{00000000-0005-0000-0000-000075480000}"/>
    <cellStyle name="Notiz 2 10 2 9 4" xfId="25760" xr:uid="{00000000-0005-0000-0000-000076480000}"/>
    <cellStyle name="Notiz 2 10 3" xfId="574" xr:uid="{00000000-0005-0000-0000-000077480000}"/>
    <cellStyle name="Notiz 2 10 3 10" xfId="6904" xr:uid="{00000000-0005-0000-0000-000078480000}"/>
    <cellStyle name="Notiz 2 10 3 10 2" xfId="13522" xr:uid="{00000000-0005-0000-0000-000079480000}"/>
    <cellStyle name="Notiz 2 10 3 10 3" xfId="20052" xr:uid="{00000000-0005-0000-0000-00007A480000}"/>
    <cellStyle name="Notiz 2 10 3 10 4" xfId="26537" xr:uid="{00000000-0005-0000-0000-00007B480000}"/>
    <cellStyle name="Notiz 2 10 3 11" xfId="7586" xr:uid="{00000000-0005-0000-0000-00007C480000}"/>
    <cellStyle name="Notiz 2 10 3 11 2" xfId="14116" xr:uid="{00000000-0005-0000-0000-00007D480000}"/>
    <cellStyle name="Notiz 2 10 3 11 3" xfId="20601" xr:uid="{00000000-0005-0000-0000-00007E480000}"/>
    <cellStyle name="Notiz 2 10 3 12" xfId="6619" xr:uid="{00000000-0005-0000-0000-00007F480000}"/>
    <cellStyle name="Notiz 2 10 3 13" xfId="7135" xr:uid="{00000000-0005-0000-0000-000080480000}"/>
    <cellStyle name="Notiz 2 10 3 2" xfId="804" xr:uid="{00000000-0005-0000-0000-000081480000}"/>
    <cellStyle name="Notiz 2 10 3 2 10" xfId="7816" xr:uid="{00000000-0005-0000-0000-000082480000}"/>
    <cellStyle name="Notiz 2 10 3 2 10 2" xfId="14346" xr:uid="{00000000-0005-0000-0000-000083480000}"/>
    <cellStyle name="Notiz 2 10 3 2 10 3" xfId="20831" xr:uid="{00000000-0005-0000-0000-000084480000}"/>
    <cellStyle name="Notiz 2 10 3 2 11" xfId="13674" xr:uid="{00000000-0005-0000-0000-000085480000}"/>
    <cellStyle name="Notiz 2 10 3 2 2" xfId="1682" xr:uid="{00000000-0005-0000-0000-000086480000}"/>
    <cellStyle name="Notiz 2 10 3 2 2 2" xfId="8687" xr:uid="{00000000-0005-0000-0000-000087480000}"/>
    <cellStyle name="Notiz 2 10 3 2 2 3" xfId="15217" xr:uid="{00000000-0005-0000-0000-000088480000}"/>
    <cellStyle name="Notiz 2 10 3 2 2 4" xfId="21702" xr:uid="{00000000-0005-0000-0000-000089480000}"/>
    <cellStyle name="Notiz 2 10 3 2 3" xfId="2372" xr:uid="{00000000-0005-0000-0000-00008A480000}"/>
    <cellStyle name="Notiz 2 10 3 2 3 2" xfId="9377" xr:uid="{00000000-0005-0000-0000-00008B480000}"/>
    <cellStyle name="Notiz 2 10 3 2 3 3" xfId="15907" xr:uid="{00000000-0005-0000-0000-00008C480000}"/>
    <cellStyle name="Notiz 2 10 3 2 3 4" xfId="22392" xr:uid="{00000000-0005-0000-0000-00008D480000}"/>
    <cellStyle name="Notiz 2 10 3 2 4" xfId="3062" xr:uid="{00000000-0005-0000-0000-00008E480000}"/>
    <cellStyle name="Notiz 2 10 3 2 4 2" xfId="10064" xr:uid="{00000000-0005-0000-0000-00008F480000}"/>
    <cellStyle name="Notiz 2 10 3 2 4 3" xfId="16594" xr:uid="{00000000-0005-0000-0000-000090480000}"/>
    <cellStyle name="Notiz 2 10 3 2 4 4" xfId="23079" xr:uid="{00000000-0005-0000-0000-000091480000}"/>
    <cellStyle name="Notiz 2 10 3 2 5" xfId="3752" xr:uid="{00000000-0005-0000-0000-000092480000}"/>
    <cellStyle name="Notiz 2 10 3 2 5 2" xfId="10751" xr:uid="{00000000-0005-0000-0000-000093480000}"/>
    <cellStyle name="Notiz 2 10 3 2 5 3" xfId="17281" xr:uid="{00000000-0005-0000-0000-000094480000}"/>
    <cellStyle name="Notiz 2 10 3 2 5 4" xfId="23766" xr:uid="{00000000-0005-0000-0000-000095480000}"/>
    <cellStyle name="Notiz 2 10 3 2 6" xfId="4442" xr:uid="{00000000-0005-0000-0000-000096480000}"/>
    <cellStyle name="Notiz 2 10 3 2 6 2" xfId="11436" xr:uid="{00000000-0005-0000-0000-000097480000}"/>
    <cellStyle name="Notiz 2 10 3 2 6 3" xfId="17966" xr:uid="{00000000-0005-0000-0000-000098480000}"/>
    <cellStyle name="Notiz 2 10 3 2 6 4" xfId="24451" xr:uid="{00000000-0005-0000-0000-000099480000}"/>
    <cellStyle name="Notiz 2 10 3 2 7" xfId="5095" xr:uid="{00000000-0005-0000-0000-00009A480000}"/>
    <cellStyle name="Notiz 2 10 3 2 7 2" xfId="12019" xr:uid="{00000000-0005-0000-0000-00009B480000}"/>
    <cellStyle name="Notiz 2 10 3 2 7 3" xfId="18549" xr:uid="{00000000-0005-0000-0000-00009C480000}"/>
    <cellStyle name="Notiz 2 10 3 2 7 4" xfId="25034" xr:uid="{00000000-0005-0000-0000-00009D480000}"/>
    <cellStyle name="Notiz 2 10 3 2 8" xfId="5553" xr:uid="{00000000-0005-0000-0000-00009E480000}"/>
    <cellStyle name="Notiz 2 10 3 2 8 2" xfId="12477" xr:uid="{00000000-0005-0000-0000-00009F480000}"/>
    <cellStyle name="Notiz 2 10 3 2 8 3" xfId="19007" xr:uid="{00000000-0005-0000-0000-0000A0480000}"/>
    <cellStyle name="Notiz 2 10 3 2 8 4" xfId="25492" xr:uid="{00000000-0005-0000-0000-0000A1480000}"/>
    <cellStyle name="Notiz 2 10 3 2 9" xfId="6235" xr:uid="{00000000-0005-0000-0000-0000A2480000}"/>
    <cellStyle name="Notiz 2 10 3 2 9 2" xfId="13131" xr:uid="{00000000-0005-0000-0000-0000A3480000}"/>
    <cellStyle name="Notiz 2 10 3 2 9 3" xfId="19661" xr:uid="{00000000-0005-0000-0000-0000A4480000}"/>
    <cellStyle name="Notiz 2 10 3 2 9 4" xfId="26146" xr:uid="{00000000-0005-0000-0000-0000A5480000}"/>
    <cellStyle name="Notiz 2 10 3 3" xfId="1452" xr:uid="{00000000-0005-0000-0000-0000A6480000}"/>
    <cellStyle name="Notiz 2 10 3 3 2" xfId="8457" xr:uid="{00000000-0005-0000-0000-0000A7480000}"/>
    <cellStyle name="Notiz 2 10 3 3 3" xfId="14987" xr:uid="{00000000-0005-0000-0000-0000A8480000}"/>
    <cellStyle name="Notiz 2 10 3 3 4" xfId="21472" xr:uid="{00000000-0005-0000-0000-0000A9480000}"/>
    <cellStyle name="Notiz 2 10 3 4" xfId="2142" xr:uid="{00000000-0005-0000-0000-0000AA480000}"/>
    <cellStyle name="Notiz 2 10 3 4 2" xfId="9147" xr:uid="{00000000-0005-0000-0000-0000AB480000}"/>
    <cellStyle name="Notiz 2 10 3 4 3" xfId="15677" xr:uid="{00000000-0005-0000-0000-0000AC480000}"/>
    <cellStyle name="Notiz 2 10 3 4 4" xfId="22162" xr:uid="{00000000-0005-0000-0000-0000AD480000}"/>
    <cellStyle name="Notiz 2 10 3 5" xfId="2832" xr:uid="{00000000-0005-0000-0000-0000AE480000}"/>
    <cellStyle name="Notiz 2 10 3 5 2" xfId="9834" xr:uid="{00000000-0005-0000-0000-0000AF480000}"/>
    <cellStyle name="Notiz 2 10 3 5 3" xfId="16364" xr:uid="{00000000-0005-0000-0000-0000B0480000}"/>
    <cellStyle name="Notiz 2 10 3 5 4" xfId="22849" xr:uid="{00000000-0005-0000-0000-0000B1480000}"/>
    <cellStyle name="Notiz 2 10 3 6" xfId="3522" xr:uid="{00000000-0005-0000-0000-0000B2480000}"/>
    <cellStyle name="Notiz 2 10 3 6 2" xfId="10521" xr:uid="{00000000-0005-0000-0000-0000B3480000}"/>
    <cellStyle name="Notiz 2 10 3 6 3" xfId="17051" xr:uid="{00000000-0005-0000-0000-0000B4480000}"/>
    <cellStyle name="Notiz 2 10 3 6 4" xfId="23536" xr:uid="{00000000-0005-0000-0000-0000B5480000}"/>
    <cellStyle name="Notiz 2 10 3 7" xfId="4212" xr:uid="{00000000-0005-0000-0000-0000B6480000}"/>
    <cellStyle name="Notiz 2 10 3 7 2" xfId="11206" xr:uid="{00000000-0005-0000-0000-0000B7480000}"/>
    <cellStyle name="Notiz 2 10 3 7 3" xfId="17736" xr:uid="{00000000-0005-0000-0000-0000B8480000}"/>
    <cellStyle name="Notiz 2 10 3 7 4" xfId="24221" xr:uid="{00000000-0005-0000-0000-0000B9480000}"/>
    <cellStyle name="Notiz 2 10 3 8" xfId="5323" xr:uid="{00000000-0005-0000-0000-0000BA480000}"/>
    <cellStyle name="Notiz 2 10 3 8 2" xfId="12247" xr:uid="{00000000-0005-0000-0000-0000BB480000}"/>
    <cellStyle name="Notiz 2 10 3 8 3" xfId="18777" xr:uid="{00000000-0005-0000-0000-0000BC480000}"/>
    <cellStyle name="Notiz 2 10 3 8 4" xfId="25262" xr:uid="{00000000-0005-0000-0000-0000BD480000}"/>
    <cellStyle name="Notiz 2 10 3 9" xfId="6005" xr:uid="{00000000-0005-0000-0000-0000BE480000}"/>
    <cellStyle name="Notiz 2 10 3 9 2" xfId="12901" xr:uid="{00000000-0005-0000-0000-0000BF480000}"/>
    <cellStyle name="Notiz 2 10 3 9 3" xfId="19431" xr:uid="{00000000-0005-0000-0000-0000C0480000}"/>
    <cellStyle name="Notiz 2 10 3 9 4" xfId="25916" xr:uid="{00000000-0005-0000-0000-0000C1480000}"/>
    <cellStyle name="Notiz 2 10 4" xfId="1160" xr:uid="{00000000-0005-0000-0000-0000C2480000}"/>
    <cellStyle name="Notiz 2 10 4 2" xfId="8167" xr:uid="{00000000-0005-0000-0000-0000C3480000}"/>
    <cellStyle name="Notiz 2 10 4 3" xfId="14697" xr:uid="{00000000-0005-0000-0000-0000C4480000}"/>
    <cellStyle name="Notiz 2 10 4 4" xfId="21182" xr:uid="{00000000-0005-0000-0000-0000C5480000}"/>
    <cellStyle name="Notiz 2 10 5" xfId="1850" xr:uid="{00000000-0005-0000-0000-0000C6480000}"/>
    <cellStyle name="Notiz 2 10 5 2" xfId="8855" xr:uid="{00000000-0005-0000-0000-0000C7480000}"/>
    <cellStyle name="Notiz 2 10 5 3" xfId="15385" xr:uid="{00000000-0005-0000-0000-0000C8480000}"/>
    <cellStyle name="Notiz 2 10 5 4" xfId="21870" xr:uid="{00000000-0005-0000-0000-0000C9480000}"/>
    <cellStyle name="Notiz 2 10 6" xfId="2538" xr:uid="{00000000-0005-0000-0000-0000CA480000}"/>
    <cellStyle name="Notiz 2 10 6 2" xfId="9543" xr:uid="{00000000-0005-0000-0000-0000CB480000}"/>
    <cellStyle name="Notiz 2 10 6 3" xfId="16073" xr:uid="{00000000-0005-0000-0000-0000CC480000}"/>
    <cellStyle name="Notiz 2 10 6 4" xfId="22558" xr:uid="{00000000-0005-0000-0000-0000CD480000}"/>
    <cellStyle name="Notiz 2 10 7" xfId="3228" xr:uid="{00000000-0005-0000-0000-0000CE480000}"/>
    <cellStyle name="Notiz 2 10 7 2" xfId="10230" xr:uid="{00000000-0005-0000-0000-0000CF480000}"/>
    <cellStyle name="Notiz 2 10 7 3" xfId="16760" xr:uid="{00000000-0005-0000-0000-0000D0480000}"/>
    <cellStyle name="Notiz 2 10 7 4" xfId="23245" xr:uid="{00000000-0005-0000-0000-0000D1480000}"/>
    <cellStyle name="Notiz 2 10 8" xfId="3920" xr:uid="{00000000-0005-0000-0000-0000D2480000}"/>
    <cellStyle name="Notiz 2 10 8 2" xfId="10919" xr:uid="{00000000-0005-0000-0000-0000D3480000}"/>
    <cellStyle name="Notiz 2 10 8 3" xfId="17449" xr:uid="{00000000-0005-0000-0000-0000D4480000}"/>
    <cellStyle name="Notiz 2 10 8 4" xfId="23934" xr:uid="{00000000-0005-0000-0000-0000D5480000}"/>
    <cellStyle name="Notiz 2 10 9" xfId="4608" xr:uid="{00000000-0005-0000-0000-0000D6480000}"/>
    <cellStyle name="Notiz 2 10 9 2" xfId="11602" xr:uid="{00000000-0005-0000-0000-0000D7480000}"/>
    <cellStyle name="Notiz 2 10 9 3" xfId="18132" xr:uid="{00000000-0005-0000-0000-0000D8480000}"/>
    <cellStyle name="Notiz 2 10 9 4" xfId="24617" xr:uid="{00000000-0005-0000-0000-0000D9480000}"/>
    <cellStyle name="Notiz 2 11" xfId="320" xr:uid="{00000000-0005-0000-0000-0000DA480000}"/>
    <cellStyle name="Notiz 2 11 10" xfId="4777" xr:uid="{00000000-0005-0000-0000-0000DB480000}"/>
    <cellStyle name="Notiz 2 11 10 2" xfId="11741" xr:uid="{00000000-0005-0000-0000-0000DC480000}"/>
    <cellStyle name="Notiz 2 11 10 3" xfId="18271" xr:uid="{00000000-0005-0000-0000-0000DD480000}"/>
    <cellStyle name="Notiz 2 11 10 4" xfId="24756" xr:uid="{00000000-0005-0000-0000-0000DE480000}"/>
    <cellStyle name="Notiz 2 11 11" xfId="5753" xr:uid="{00000000-0005-0000-0000-0000DF480000}"/>
    <cellStyle name="Notiz 2 11 11 2" xfId="12677" xr:uid="{00000000-0005-0000-0000-0000E0480000}"/>
    <cellStyle name="Notiz 2 11 11 3" xfId="19207" xr:uid="{00000000-0005-0000-0000-0000E1480000}"/>
    <cellStyle name="Notiz 2 11 11 4" xfId="25692" xr:uid="{00000000-0005-0000-0000-0000E2480000}"/>
    <cellStyle name="Notiz 2 11 12" xfId="7372" xr:uid="{00000000-0005-0000-0000-0000E3480000}"/>
    <cellStyle name="Notiz 2 11 12 2" xfId="13902" xr:uid="{00000000-0005-0000-0000-0000E4480000}"/>
    <cellStyle name="Notiz 2 11 12 3" xfId="20389" xr:uid="{00000000-0005-0000-0000-0000E5480000}"/>
    <cellStyle name="Notiz 2 11 13" xfId="7291" xr:uid="{00000000-0005-0000-0000-0000E6480000}"/>
    <cellStyle name="Notiz 2 11 2" xfId="417" xr:uid="{00000000-0005-0000-0000-0000E7480000}"/>
    <cellStyle name="Notiz 2 11 2 10" xfId="6709" xr:uid="{00000000-0005-0000-0000-0000E8480000}"/>
    <cellStyle name="Notiz 2 11 2 10 2" xfId="13410" xr:uid="{00000000-0005-0000-0000-0000E9480000}"/>
    <cellStyle name="Notiz 2 11 2 10 3" xfId="19940" xr:uid="{00000000-0005-0000-0000-0000EA480000}"/>
    <cellStyle name="Notiz 2 11 2 10 4" xfId="26425" xr:uid="{00000000-0005-0000-0000-0000EB480000}"/>
    <cellStyle name="Notiz 2 11 2 11" xfId="7429" xr:uid="{00000000-0005-0000-0000-0000EC480000}"/>
    <cellStyle name="Notiz 2 11 2 11 2" xfId="13959" xr:uid="{00000000-0005-0000-0000-0000ED480000}"/>
    <cellStyle name="Notiz 2 11 2 11 3" xfId="20444" xr:uid="{00000000-0005-0000-0000-0000EE480000}"/>
    <cellStyle name="Notiz 2 11 2 12" xfId="6958" xr:uid="{00000000-0005-0000-0000-0000EF480000}"/>
    <cellStyle name="Notiz 2 11 2 13" xfId="6848" xr:uid="{00000000-0005-0000-0000-0000F0480000}"/>
    <cellStyle name="Notiz 2 11 2 2" xfId="652" xr:uid="{00000000-0005-0000-0000-0000F1480000}"/>
    <cellStyle name="Notiz 2 11 2 2 10" xfId="7664" xr:uid="{00000000-0005-0000-0000-0000F2480000}"/>
    <cellStyle name="Notiz 2 11 2 2 10 2" xfId="14194" xr:uid="{00000000-0005-0000-0000-0000F3480000}"/>
    <cellStyle name="Notiz 2 11 2 2 10 3" xfId="20679" xr:uid="{00000000-0005-0000-0000-0000F4480000}"/>
    <cellStyle name="Notiz 2 11 2 2 11" xfId="6613" xr:uid="{00000000-0005-0000-0000-0000F5480000}"/>
    <cellStyle name="Notiz 2 11 2 2 2" xfId="1530" xr:uid="{00000000-0005-0000-0000-0000F6480000}"/>
    <cellStyle name="Notiz 2 11 2 2 2 2" xfId="8535" xr:uid="{00000000-0005-0000-0000-0000F7480000}"/>
    <cellStyle name="Notiz 2 11 2 2 2 3" xfId="15065" xr:uid="{00000000-0005-0000-0000-0000F8480000}"/>
    <cellStyle name="Notiz 2 11 2 2 2 4" xfId="21550" xr:uid="{00000000-0005-0000-0000-0000F9480000}"/>
    <cellStyle name="Notiz 2 11 2 2 3" xfId="2220" xr:uid="{00000000-0005-0000-0000-0000FA480000}"/>
    <cellStyle name="Notiz 2 11 2 2 3 2" xfId="9225" xr:uid="{00000000-0005-0000-0000-0000FB480000}"/>
    <cellStyle name="Notiz 2 11 2 2 3 3" xfId="15755" xr:uid="{00000000-0005-0000-0000-0000FC480000}"/>
    <cellStyle name="Notiz 2 11 2 2 3 4" xfId="22240" xr:uid="{00000000-0005-0000-0000-0000FD480000}"/>
    <cellStyle name="Notiz 2 11 2 2 4" xfId="2910" xr:uid="{00000000-0005-0000-0000-0000FE480000}"/>
    <cellStyle name="Notiz 2 11 2 2 4 2" xfId="9912" xr:uid="{00000000-0005-0000-0000-0000FF480000}"/>
    <cellStyle name="Notiz 2 11 2 2 4 3" xfId="16442" xr:uid="{00000000-0005-0000-0000-000000490000}"/>
    <cellStyle name="Notiz 2 11 2 2 4 4" xfId="22927" xr:uid="{00000000-0005-0000-0000-000001490000}"/>
    <cellStyle name="Notiz 2 11 2 2 5" xfId="3600" xr:uid="{00000000-0005-0000-0000-000002490000}"/>
    <cellStyle name="Notiz 2 11 2 2 5 2" xfId="10599" xr:uid="{00000000-0005-0000-0000-000003490000}"/>
    <cellStyle name="Notiz 2 11 2 2 5 3" xfId="17129" xr:uid="{00000000-0005-0000-0000-000004490000}"/>
    <cellStyle name="Notiz 2 11 2 2 5 4" xfId="23614" xr:uid="{00000000-0005-0000-0000-000005490000}"/>
    <cellStyle name="Notiz 2 11 2 2 6" xfId="4290" xr:uid="{00000000-0005-0000-0000-000006490000}"/>
    <cellStyle name="Notiz 2 11 2 2 6 2" xfId="11284" xr:uid="{00000000-0005-0000-0000-000007490000}"/>
    <cellStyle name="Notiz 2 11 2 2 6 3" xfId="17814" xr:uid="{00000000-0005-0000-0000-000008490000}"/>
    <cellStyle name="Notiz 2 11 2 2 6 4" xfId="24299" xr:uid="{00000000-0005-0000-0000-000009490000}"/>
    <cellStyle name="Notiz 2 11 2 2 7" xfId="4943" xr:uid="{00000000-0005-0000-0000-00000A490000}"/>
    <cellStyle name="Notiz 2 11 2 2 7 2" xfId="11867" xr:uid="{00000000-0005-0000-0000-00000B490000}"/>
    <cellStyle name="Notiz 2 11 2 2 7 3" xfId="18397" xr:uid="{00000000-0005-0000-0000-00000C490000}"/>
    <cellStyle name="Notiz 2 11 2 2 7 4" xfId="24882" xr:uid="{00000000-0005-0000-0000-00000D490000}"/>
    <cellStyle name="Notiz 2 11 2 2 8" xfId="5401" xr:uid="{00000000-0005-0000-0000-00000E490000}"/>
    <cellStyle name="Notiz 2 11 2 2 8 2" xfId="12325" xr:uid="{00000000-0005-0000-0000-00000F490000}"/>
    <cellStyle name="Notiz 2 11 2 2 8 3" xfId="18855" xr:uid="{00000000-0005-0000-0000-000010490000}"/>
    <cellStyle name="Notiz 2 11 2 2 8 4" xfId="25340" xr:uid="{00000000-0005-0000-0000-000011490000}"/>
    <cellStyle name="Notiz 2 11 2 2 9" xfId="6083" xr:uid="{00000000-0005-0000-0000-000012490000}"/>
    <cellStyle name="Notiz 2 11 2 2 9 2" xfId="12979" xr:uid="{00000000-0005-0000-0000-000013490000}"/>
    <cellStyle name="Notiz 2 11 2 2 9 3" xfId="19509" xr:uid="{00000000-0005-0000-0000-000014490000}"/>
    <cellStyle name="Notiz 2 11 2 2 9 4" xfId="25994" xr:uid="{00000000-0005-0000-0000-000015490000}"/>
    <cellStyle name="Notiz 2 11 2 3" xfId="1295" xr:uid="{00000000-0005-0000-0000-000016490000}"/>
    <cellStyle name="Notiz 2 11 2 3 2" xfId="8300" xr:uid="{00000000-0005-0000-0000-000017490000}"/>
    <cellStyle name="Notiz 2 11 2 3 3" xfId="14830" xr:uid="{00000000-0005-0000-0000-000018490000}"/>
    <cellStyle name="Notiz 2 11 2 3 4" xfId="21315" xr:uid="{00000000-0005-0000-0000-000019490000}"/>
    <cellStyle name="Notiz 2 11 2 4" xfId="1985" xr:uid="{00000000-0005-0000-0000-00001A490000}"/>
    <cellStyle name="Notiz 2 11 2 4 2" xfId="8990" xr:uid="{00000000-0005-0000-0000-00001B490000}"/>
    <cellStyle name="Notiz 2 11 2 4 3" xfId="15520" xr:uid="{00000000-0005-0000-0000-00001C490000}"/>
    <cellStyle name="Notiz 2 11 2 4 4" xfId="22005" xr:uid="{00000000-0005-0000-0000-00001D490000}"/>
    <cellStyle name="Notiz 2 11 2 5" xfId="2675" xr:uid="{00000000-0005-0000-0000-00001E490000}"/>
    <cellStyle name="Notiz 2 11 2 5 2" xfId="9677" xr:uid="{00000000-0005-0000-0000-00001F490000}"/>
    <cellStyle name="Notiz 2 11 2 5 3" xfId="16207" xr:uid="{00000000-0005-0000-0000-000020490000}"/>
    <cellStyle name="Notiz 2 11 2 5 4" xfId="22692" xr:uid="{00000000-0005-0000-0000-000021490000}"/>
    <cellStyle name="Notiz 2 11 2 6" xfId="3365" xr:uid="{00000000-0005-0000-0000-000022490000}"/>
    <cellStyle name="Notiz 2 11 2 6 2" xfId="10364" xr:uid="{00000000-0005-0000-0000-000023490000}"/>
    <cellStyle name="Notiz 2 11 2 6 3" xfId="16894" xr:uid="{00000000-0005-0000-0000-000024490000}"/>
    <cellStyle name="Notiz 2 11 2 6 4" xfId="23379" xr:uid="{00000000-0005-0000-0000-000025490000}"/>
    <cellStyle name="Notiz 2 11 2 7" xfId="4055" xr:uid="{00000000-0005-0000-0000-000026490000}"/>
    <cellStyle name="Notiz 2 11 2 7 2" xfId="11049" xr:uid="{00000000-0005-0000-0000-000027490000}"/>
    <cellStyle name="Notiz 2 11 2 7 3" xfId="17579" xr:uid="{00000000-0005-0000-0000-000028490000}"/>
    <cellStyle name="Notiz 2 11 2 7 4" xfId="24064" xr:uid="{00000000-0005-0000-0000-000029490000}"/>
    <cellStyle name="Notiz 2 11 2 8" xfId="3302" xr:uid="{00000000-0005-0000-0000-00002A490000}"/>
    <cellStyle name="Notiz 2 11 2 8 2" xfId="10302" xr:uid="{00000000-0005-0000-0000-00002B490000}"/>
    <cellStyle name="Notiz 2 11 2 8 3" xfId="16832" xr:uid="{00000000-0005-0000-0000-00002C490000}"/>
    <cellStyle name="Notiz 2 11 2 8 4" xfId="23317" xr:uid="{00000000-0005-0000-0000-00002D490000}"/>
    <cellStyle name="Notiz 2 11 2 9" xfId="5848" xr:uid="{00000000-0005-0000-0000-00002E490000}"/>
    <cellStyle name="Notiz 2 11 2 9 2" xfId="12744" xr:uid="{00000000-0005-0000-0000-00002F490000}"/>
    <cellStyle name="Notiz 2 11 2 9 3" xfId="19274" xr:uid="{00000000-0005-0000-0000-000030490000}"/>
    <cellStyle name="Notiz 2 11 2 9 4" xfId="25759" xr:uid="{00000000-0005-0000-0000-000031490000}"/>
    <cellStyle name="Notiz 2 11 3" xfId="575" xr:uid="{00000000-0005-0000-0000-000032490000}"/>
    <cellStyle name="Notiz 2 11 3 10" xfId="6545" xr:uid="{00000000-0005-0000-0000-000033490000}"/>
    <cellStyle name="Notiz 2 11 3 10 2" xfId="13356" xr:uid="{00000000-0005-0000-0000-000034490000}"/>
    <cellStyle name="Notiz 2 11 3 10 3" xfId="19886" xr:uid="{00000000-0005-0000-0000-000035490000}"/>
    <cellStyle name="Notiz 2 11 3 10 4" xfId="26371" xr:uid="{00000000-0005-0000-0000-000036490000}"/>
    <cellStyle name="Notiz 2 11 3 11" xfId="7587" xr:uid="{00000000-0005-0000-0000-000037490000}"/>
    <cellStyle name="Notiz 2 11 3 11 2" xfId="14117" xr:uid="{00000000-0005-0000-0000-000038490000}"/>
    <cellStyle name="Notiz 2 11 3 11 3" xfId="20602" xr:uid="{00000000-0005-0000-0000-000039490000}"/>
    <cellStyle name="Notiz 2 11 3 12" xfId="6627" xr:uid="{00000000-0005-0000-0000-00003A490000}"/>
    <cellStyle name="Notiz 2 11 3 13" xfId="7124" xr:uid="{00000000-0005-0000-0000-00003B490000}"/>
    <cellStyle name="Notiz 2 11 3 2" xfId="805" xr:uid="{00000000-0005-0000-0000-00003C490000}"/>
    <cellStyle name="Notiz 2 11 3 2 10" xfId="7817" xr:uid="{00000000-0005-0000-0000-00003D490000}"/>
    <cellStyle name="Notiz 2 11 3 2 10 2" xfId="14347" xr:uid="{00000000-0005-0000-0000-00003E490000}"/>
    <cellStyle name="Notiz 2 11 3 2 10 3" xfId="20832" xr:uid="{00000000-0005-0000-0000-00003F490000}"/>
    <cellStyle name="Notiz 2 11 3 2 11" xfId="13675" xr:uid="{00000000-0005-0000-0000-000040490000}"/>
    <cellStyle name="Notiz 2 11 3 2 2" xfId="1683" xr:uid="{00000000-0005-0000-0000-000041490000}"/>
    <cellStyle name="Notiz 2 11 3 2 2 2" xfId="8688" xr:uid="{00000000-0005-0000-0000-000042490000}"/>
    <cellStyle name="Notiz 2 11 3 2 2 3" xfId="15218" xr:uid="{00000000-0005-0000-0000-000043490000}"/>
    <cellStyle name="Notiz 2 11 3 2 2 4" xfId="21703" xr:uid="{00000000-0005-0000-0000-000044490000}"/>
    <cellStyle name="Notiz 2 11 3 2 3" xfId="2373" xr:uid="{00000000-0005-0000-0000-000045490000}"/>
    <cellStyle name="Notiz 2 11 3 2 3 2" xfId="9378" xr:uid="{00000000-0005-0000-0000-000046490000}"/>
    <cellStyle name="Notiz 2 11 3 2 3 3" xfId="15908" xr:uid="{00000000-0005-0000-0000-000047490000}"/>
    <cellStyle name="Notiz 2 11 3 2 3 4" xfId="22393" xr:uid="{00000000-0005-0000-0000-000048490000}"/>
    <cellStyle name="Notiz 2 11 3 2 4" xfId="3063" xr:uid="{00000000-0005-0000-0000-000049490000}"/>
    <cellStyle name="Notiz 2 11 3 2 4 2" xfId="10065" xr:uid="{00000000-0005-0000-0000-00004A490000}"/>
    <cellStyle name="Notiz 2 11 3 2 4 3" xfId="16595" xr:uid="{00000000-0005-0000-0000-00004B490000}"/>
    <cellStyle name="Notiz 2 11 3 2 4 4" xfId="23080" xr:uid="{00000000-0005-0000-0000-00004C490000}"/>
    <cellStyle name="Notiz 2 11 3 2 5" xfId="3753" xr:uid="{00000000-0005-0000-0000-00004D490000}"/>
    <cellStyle name="Notiz 2 11 3 2 5 2" xfId="10752" xr:uid="{00000000-0005-0000-0000-00004E490000}"/>
    <cellStyle name="Notiz 2 11 3 2 5 3" xfId="17282" xr:uid="{00000000-0005-0000-0000-00004F490000}"/>
    <cellStyle name="Notiz 2 11 3 2 5 4" xfId="23767" xr:uid="{00000000-0005-0000-0000-000050490000}"/>
    <cellStyle name="Notiz 2 11 3 2 6" xfId="4443" xr:uid="{00000000-0005-0000-0000-000051490000}"/>
    <cellStyle name="Notiz 2 11 3 2 6 2" xfId="11437" xr:uid="{00000000-0005-0000-0000-000052490000}"/>
    <cellStyle name="Notiz 2 11 3 2 6 3" xfId="17967" xr:uid="{00000000-0005-0000-0000-000053490000}"/>
    <cellStyle name="Notiz 2 11 3 2 6 4" xfId="24452" xr:uid="{00000000-0005-0000-0000-000054490000}"/>
    <cellStyle name="Notiz 2 11 3 2 7" xfId="5096" xr:uid="{00000000-0005-0000-0000-000055490000}"/>
    <cellStyle name="Notiz 2 11 3 2 7 2" xfId="12020" xr:uid="{00000000-0005-0000-0000-000056490000}"/>
    <cellStyle name="Notiz 2 11 3 2 7 3" xfId="18550" xr:uid="{00000000-0005-0000-0000-000057490000}"/>
    <cellStyle name="Notiz 2 11 3 2 7 4" xfId="25035" xr:uid="{00000000-0005-0000-0000-000058490000}"/>
    <cellStyle name="Notiz 2 11 3 2 8" xfId="5554" xr:uid="{00000000-0005-0000-0000-000059490000}"/>
    <cellStyle name="Notiz 2 11 3 2 8 2" xfId="12478" xr:uid="{00000000-0005-0000-0000-00005A490000}"/>
    <cellStyle name="Notiz 2 11 3 2 8 3" xfId="19008" xr:uid="{00000000-0005-0000-0000-00005B490000}"/>
    <cellStyle name="Notiz 2 11 3 2 8 4" xfId="25493" xr:uid="{00000000-0005-0000-0000-00005C490000}"/>
    <cellStyle name="Notiz 2 11 3 2 9" xfId="6236" xr:uid="{00000000-0005-0000-0000-00005D490000}"/>
    <cellStyle name="Notiz 2 11 3 2 9 2" xfId="13132" xr:uid="{00000000-0005-0000-0000-00005E490000}"/>
    <cellStyle name="Notiz 2 11 3 2 9 3" xfId="19662" xr:uid="{00000000-0005-0000-0000-00005F490000}"/>
    <cellStyle name="Notiz 2 11 3 2 9 4" xfId="26147" xr:uid="{00000000-0005-0000-0000-000060490000}"/>
    <cellStyle name="Notiz 2 11 3 3" xfId="1453" xr:uid="{00000000-0005-0000-0000-000061490000}"/>
    <cellStyle name="Notiz 2 11 3 3 2" xfId="8458" xr:uid="{00000000-0005-0000-0000-000062490000}"/>
    <cellStyle name="Notiz 2 11 3 3 3" xfId="14988" xr:uid="{00000000-0005-0000-0000-000063490000}"/>
    <cellStyle name="Notiz 2 11 3 3 4" xfId="21473" xr:uid="{00000000-0005-0000-0000-000064490000}"/>
    <cellStyle name="Notiz 2 11 3 4" xfId="2143" xr:uid="{00000000-0005-0000-0000-000065490000}"/>
    <cellStyle name="Notiz 2 11 3 4 2" xfId="9148" xr:uid="{00000000-0005-0000-0000-000066490000}"/>
    <cellStyle name="Notiz 2 11 3 4 3" xfId="15678" xr:uid="{00000000-0005-0000-0000-000067490000}"/>
    <cellStyle name="Notiz 2 11 3 4 4" xfId="22163" xr:uid="{00000000-0005-0000-0000-000068490000}"/>
    <cellStyle name="Notiz 2 11 3 5" xfId="2833" xr:uid="{00000000-0005-0000-0000-000069490000}"/>
    <cellStyle name="Notiz 2 11 3 5 2" xfId="9835" xr:uid="{00000000-0005-0000-0000-00006A490000}"/>
    <cellStyle name="Notiz 2 11 3 5 3" xfId="16365" xr:uid="{00000000-0005-0000-0000-00006B490000}"/>
    <cellStyle name="Notiz 2 11 3 5 4" xfId="22850" xr:uid="{00000000-0005-0000-0000-00006C490000}"/>
    <cellStyle name="Notiz 2 11 3 6" xfId="3523" xr:uid="{00000000-0005-0000-0000-00006D490000}"/>
    <cellStyle name="Notiz 2 11 3 6 2" xfId="10522" xr:uid="{00000000-0005-0000-0000-00006E490000}"/>
    <cellStyle name="Notiz 2 11 3 6 3" xfId="17052" xr:uid="{00000000-0005-0000-0000-00006F490000}"/>
    <cellStyle name="Notiz 2 11 3 6 4" xfId="23537" xr:uid="{00000000-0005-0000-0000-000070490000}"/>
    <cellStyle name="Notiz 2 11 3 7" xfId="4213" xr:uid="{00000000-0005-0000-0000-000071490000}"/>
    <cellStyle name="Notiz 2 11 3 7 2" xfId="11207" xr:uid="{00000000-0005-0000-0000-000072490000}"/>
    <cellStyle name="Notiz 2 11 3 7 3" xfId="17737" xr:uid="{00000000-0005-0000-0000-000073490000}"/>
    <cellStyle name="Notiz 2 11 3 7 4" xfId="24222" xr:uid="{00000000-0005-0000-0000-000074490000}"/>
    <cellStyle name="Notiz 2 11 3 8" xfId="5324" xr:uid="{00000000-0005-0000-0000-000075490000}"/>
    <cellStyle name="Notiz 2 11 3 8 2" xfId="12248" xr:uid="{00000000-0005-0000-0000-000076490000}"/>
    <cellStyle name="Notiz 2 11 3 8 3" xfId="18778" xr:uid="{00000000-0005-0000-0000-000077490000}"/>
    <cellStyle name="Notiz 2 11 3 8 4" xfId="25263" xr:uid="{00000000-0005-0000-0000-000078490000}"/>
    <cellStyle name="Notiz 2 11 3 9" xfId="6006" xr:uid="{00000000-0005-0000-0000-000079490000}"/>
    <cellStyle name="Notiz 2 11 3 9 2" xfId="12902" xr:uid="{00000000-0005-0000-0000-00007A490000}"/>
    <cellStyle name="Notiz 2 11 3 9 3" xfId="19432" xr:uid="{00000000-0005-0000-0000-00007B490000}"/>
    <cellStyle name="Notiz 2 11 3 9 4" xfId="25917" xr:uid="{00000000-0005-0000-0000-00007C490000}"/>
    <cellStyle name="Notiz 2 11 4" xfId="1192" xr:uid="{00000000-0005-0000-0000-00007D490000}"/>
    <cellStyle name="Notiz 2 11 4 2" xfId="8199" xr:uid="{00000000-0005-0000-0000-00007E490000}"/>
    <cellStyle name="Notiz 2 11 4 3" xfId="14729" xr:uid="{00000000-0005-0000-0000-00007F490000}"/>
    <cellStyle name="Notiz 2 11 4 4" xfId="21214" xr:uid="{00000000-0005-0000-0000-000080490000}"/>
    <cellStyle name="Notiz 2 11 5" xfId="1882" xr:uid="{00000000-0005-0000-0000-000081490000}"/>
    <cellStyle name="Notiz 2 11 5 2" xfId="8887" xr:uid="{00000000-0005-0000-0000-000082490000}"/>
    <cellStyle name="Notiz 2 11 5 3" xfId="15417" xr:uid="{00000000-0005-0000-0000-000083490000}"/>
    <cellStyle name="Notiz 2 11 5 4" xfId="21902" xr:uid="{00000000-0005-0000-0000-000084490000}"/>
    <cellStyle name="Notiz 2 11 6" xfId="2570" xr:uid="{00000000-0005-0000-0000-000085490000}"/>
    <cellStyle name="Notiz 2 11 6 2" xfId="9575" xr:uid="{00000000-0005-0000-0000-000086490000}"/>
    <cellStyle name="Notiz 2 11 6 3" xfId="16105" xr:uid="{00000000-0005-0000-0000-000087490000}"/>
    <cellStyle name="Notiz 2 11 6 4" xfId="22590" xr:uid="{00000000-0005-0000-0000-000088490000}"/>
    <cellStyle name="Notiz 2 11 7" xfId="3260" xr:uid="{00000000-0005-0000-0000-000089490000}"/>
    <cellStyle name="Notiz 2 11 7 2" xfId="10262" xr:uid="{00000000-0005-0000-0000-00008A490000}"/>
    <cellStyle name="Notiz 2 11 7 3" xfId="16792" xr:uid="{00000000-0005-0000-0000-00008B490000}"/>
    <cellStyle name="Notiz 2 11 7 4" xfId="23277" xr:uid="{00000000-0005-0000-0000-00008C490000}"/>
    <cellStyle name="Notiz 2 11 8" xfId="3952" xr:uid="{00000000-0005-0000-0000-00008D490000}"/>
    <cellStyle name="Notiz 2 11 8 2" xfId="10951" xr:uid="{00000000-0005-0000-0000-00008E490000}"/>
    <cellStyle name="Notiz 2 11 8 3" xfId="17481" xr:uid="{00000000-0005-0000-0000-00008F490000}"/>
    <cellStyle name="Notiz 2 11 8 4" xfId="23966" xr:uid="{00000000-0005-0000-0000-000090490000}"/>
    <cellStyle name="Notiz 2 11 9" xfId="4640" xr:uid="{00000000-0005-0000-0000-000091490000}"/>
    <cellStyle name="Notiz 2 11 9 2" xfId="11634" xr:uid="{00000000-0005-0000-0000-000092490000}"/>
    <cellStyle name="Notiz 2 11 9 3" xfId="18164" xr:uid="{00000000-0005-0000-0000-000093490000}"/>
    <cellStyle name="Notiz 2 11 9 4" xfId="24649" xr:uid="{00000000-0005-0000-0000-000094490000}"/>
    <cellStyle name="Notiz 2 12" xfId="271" xr:uid="{00000000-0005-0000-0000-000095490000}"/>
    <cellStyle name="Notiz 2 12 10" xfId="4706" xr:uid="{00000000-0005-0000-0000-000096490000}"/>
    <cellStyle name="Notiz 2 12 10 2" xfId="11685" xr:uid="{00000000-0005-0000-0000-000097490000}"/>
    <cellStyle name="Notiz 2 12 10 3" xfId="18215" xr:uid="{00000000-0005-0000-0000-000098490000}"/>
    <cellStyle name="Notiz 2 12 10 4" xfId="24700" xr:uid="{00000000-0005-0000-0000-000099490000}"/>
    <cellStyle name="Notiz 2 12 11" xfId="4715" xr:uid="{00000000-0005-0000-0000-00009A490000}"/>
    <cellStyle name="Notiz 2 12 11 2" xfId="11689" xr:uid="{00000000-0005-0000-0000-00009B490000}"/>
    <cellStyle name="Notiz 2 12 11 3" xfId="18219" xr:uid="{00000000-0005-0000-0000-00009C490000}"/>
    <cellStyle name="Notiz 2 12 11 4" xfId="24704" xr:uid="{00000000-0005-0000-0000-00009D490000}"/>
    <cellStyle name="Notiz 2 12 12" xfId="7323" xr:uid="{00000000-0005-0000-0000-00009E490000}"/>
    <cellStyle name="Notiz 2 12 12 2" xfId="13853" xr:uid="{00000000-0005-0000-0000-00009F490000}"/>
    <cellStyle name="Notiz 2 12 12 3" xfId="20340" xr:uid="{00000000-0005-0000-0000-0000A0490000}"/>
    <cellStyle name="Notiz 2 12 13" xfId="6683" xr:uid="{00000000-0005-0000-0000-0000A1490000}"/>
    <cellStyle name="Notiz 2 12 2" xfId="416" xr:uid="{00000000-0005-0000-0000-0000A2490000}"/>
    <cellStyle name="Notiz 2 12 2 10" xfId="6468" xr:uid="{00000000-0005-0000-0000-0000A3490000}"/>
    <cellStyle name="Notiz 2 12 2 10 2" xfId="13316" xr:uid="{00000000-0005-0000-0000-0000A4490000}"/>
    <cellStyle name="Notiz 2 12 2 10 3" xfId="19846" xr:uid="{00000000-0005-0000-0000-0000A5490000}"/>
    <cellStyle name="Notiz 2 12 2 10 4" xfId="26331" xr:uid="{00000000-0005-0000-0000-0000A6490000}"/>
    <cellStyle name="Notiz 2 12 2 11" xfId="7428" xr:uid="{00000000-0005-0000-0000-0000A7490000}"/>
    <cellStyle name="Notiz 2 12 2 11 2" xfId="13958" xr:uid="{00000000-0005-0000-0000-0000A8490000}"/>
    <cellStyle name="Notiz 2 12 2 11 3" xfId="20443" xr:uid="{00000000-0005-0000-0000-0000A9490000}"/>
    <cellStyle name="Notiz 2 12 2 12" xfId="6744" xr:uid="{00000000-0005-0000-0000-0000AA490000}"/>
    <cellStyle name="Notiz 2 12 2 13" xfId="7236" xr:uid="{00000000-0005-0000-0000-0000AB490000}"/>
    <cellStyle name="Notiz 2 12 2 2" xfId="651" xr:uid="{00000000-0005-0000-0000-0000AC490000}"/>
    <cellStyle name="Notiz 2 12 2 2 10" xfId="7663" xr:uid="{00000000-0005-0000-0000-0000AD490000}"/>
    <cellStyle name="Notiz 2 12 2 2 10 2" xfId="14193" xr:uid="{00000000-0005-0000-0000-0000AE490000}"/>
    <cellStyle name="Notiz 2 12 2 2 10 3" xfId="20678" xr:uid="{00000000-0005-0000-0000-0000AF490000}"/>
    <cellStyle name="Notiz 2 12 2 2 11" xfId="6441" xr:uid="{00000000-0005-0000-0000-0000B0490000}"/>
    <cellStyle name="Notiz 2 12 2 2 2" xfId="1529" xr:uid="{00000000-0005-0000-0000-0000B1490000}"/>
    <cellStyle name="Notiz 2 12 2 2 2 2" xfId="8534" xr:uid="{00000000-0005-0000-0000-0000B2490000}"/>
    <cellStyle name="Notiz 2 12 2 2 2 3" xfId="15064" xr:uid="{00000000-0005-0000-0000-0000B3490000}"/>
    <cellStyle name="Notiz 2 12 2 2 2 4" xfId="21549" xr:uid="{00000000-0005-0000-0000-0000B4490000}"/>
    <cellStyle name="Notiz 2 12 2 2 3" xfId="2219" xr:uid="{00000000-0005-0000-0000-0000B5490000}"/>
    <cellStyle name="Notiz 2 12 2 2 3 2" xfId="9224" xr:uid="{00000000-0005-0000-0000-0000B6490000}"/>
    <cellStyle name="Notiz 2 12 2 2 3 3" xfId="15754" xr:uid="{00000000-0005-0000-0000-0000B7490000}"/>
    <cellStyle name="Notiz 2 12 2 2 3 4" xfId="22239" xr:uid="{00000000-0005-0000-0000-0000B8490000}"/>
    <cellStyle name="Notiz 2 12 2 2 4" xfId="2909" xr:uid="{00000000-0005-0000-0000-0000B9490000}"/>
    <cellStyle name="Notiz 2 12 2 2 4 2" xfId="9911" xr:uid="{00000000-0005-0000-0000-0000BA490000}"/>
    <cellStyle name="Notiz 2 12 2 2 4 3" xfId="16441" xr:uid="{00000000-0005-0000-0000-0000BB490000}"/>
    <cellStyle name="Notiz 2 12 2 2 4 4" xfId="22926" xr:uid="{00000000-0005-0000-0000-0000BC490000}"/>
    <cellStyle name="Notiz 2 12 2 2 5" xfId="3599" xr:uid="{00000000-0005-0000-0000-0000BD490000}"/>
    <cellStyle name="Notiz 2 12 2 2 5 2" xfId="10598" xr:uid="{00000000-0005-0000-0000-0000BE490000}"/>
    <cellStyle name="Notiz 2 12 2 2 5 3" xfId="17128" xr:uid="{00000000-0005-0000-0000-0000BF490000}"/>
    <cellStyle name="Notiz 2 12 2 2 5 4" xfId="23613" xr:uid="{00000000-0005-0000-0000-0000C0490000}"/>
    <cellStyle name="Notiz 2 12 2 2 6" xfId="4289" xr:uid="{00000000-0005-0000-0000-0000C1490000}"/>
    <cellStyle name="Notiz 2 12 2 2 6 2" xfId="11283" xr:uid="{00000000-0005-0000-0000-0000C2490000}"/>
    <cellStyle name="Notiz 2 12 2 2 6 3" xfId="17813" xr:uid="{00000000-0005-0000-0000-0000C3490000}"/>
    <cellStyle name="Notiz 2 12 2 2 6 4" xfId="24298" xr:uid="{00000000-0005-0000-0000-0000C4490000}"/>
    <cellStyle name="Notiz 2 12 2 2 7" xfId="4942" xr:uid="{00000000-0005-0000-0000-0000C5490000}"/>
    <cellStyle name="Notiz 2 12 2 2 7 2" xfId="11866" xr:uid="{00000000-0005-0000-0000-0000C6490000}"/>
    <cellStyle name="Notiz 2 12 2 2 7 3" xfId="18396" xr:uid="{00000000-0005-0000-0000-0000C7490000}"/>
    <cellStyle name="Notiz 2 12 2 2 7 4" xfId="24881" xr:uid="{00000000-0005-0000-0000-0000C8490000}"/>
    <cellStyle name="Notiz 2 12 2 2 8" xfId="5400" xr:uid="{00000000-0005-0000-0000-0000C9490000}"/>
    <cellStyle name="Notiz 2 12 2 2 8 2" xfId="12324" xr:uid="{00000000-0005-0000-0000-0000CA490000}"/>
    <cellStyle name="Notiz 2 12 2 2 8 3" xfId="18854" xr:uid="{00000000-0005-0000-0000-0000CB490000}"/>
    <cellStyle name="Notiz 2 12 2 2 8 4" xfId="25339" xr:uid="{00000000-0005-0000-0000-0000CC490000}"/>
    <cellStyle name="Notiz 2 12 2 2 9" xfId="6082" xr:uid="{00000000-0005-0000-0000-0000CD490000}"/>
    <cellStyle name="Notiz 2 12 2 2 9 2" xfId="12978" xr:uid="{00000000-0005-0000-0000-0000CE490000}"/>
    <cellStyle name="Notiz 2 12 2 2 9 3" xfId="19508" xr:uid="{00000000-0005-0000-0000-0000CF490000}"/>
    <cellStyle name="Notiz 2 12 2 2 9 4" xfId="25993" xr:uid="{00000000-0005-0000-0000-0000D0490000}"/>
    <cellStyle name="Notiz 2 12 2 3" xfId="1294" xr:uid="{00000000-0005-0000-0000-0000D1490000}"/>
    <cellStyle name="Notiz 2 12 2 3 2" xfId="8299" xr:uid="{00000000-0005-0000-0000-0000D2490000}"/>
    <cellStyle name="Notiz 2 12 2 3 3" xfId="14829" xr:uid="{00000000-0005-0000-0000-0000D3490000}"/>
    <cellStyle name="Notiz 2 12 2 3 4" xfId="21314" xr:uid="{00000000-0005-0000-0000-0000D4490000}"/>
    <cellStyle name="Notiz 2 12 2 4" xfId="1984" xr:uid="{00000000-0005-0000-0000-0000D5490000}"/>
    <cellStyle name="Notiz 2 12 2 4 2" xfId="8989" xr:uid="{00000000-0005-0000-0000-0000D6490000}"/>
    <cellStyle name="Notiz 2 12 2 4 3" xfId="15519" xr:uid="{00000000-0005-0000-0000-0000D7490000}"/>
    <cellStyle name="Notiz 2 12 2 4 4" xfId="22004" xr:uid="{00000000-0005-0000-0000-0000D8490000}"/>
    <cellStyle name="Notiz 2 12 2 5" xfId="2674" xr:uid="{00000000-0005-0000-0000-0000D9490000}"/>
    <cellStyle name="Notiz 2 12 2 5 2" xfId="9676" xr:uid="{00000000-0005-0000-0000-0000DA490000}"/>
    <cellStyle name="Notiz 2 12 2 5 3" xfId="16206" xr:uid="{00000000-0005-0000-0000-0000DB490000}"/>
    <cellStyle name="Notiz 2 12 2 5 4" xfId="22691" xr:uid="{00000000-0005-0000-0000-0000DC490000}"/>
    <cellStyle name="Notiz 2 12 2 6" xfId="3364" xr:uid="{00000000-0005-0000-0000-0000DD490000}"/>
    <cellStyle name="Notiz 2 12 2 6 2" xfId="10363" xr:uid="{00000000-0005-0000-0000-0000DE490000}"/>
    <cellStyle name="Notiz 2 12 2 6 3" xfId="16893" xr:uid="{00000000-0005-0000-0000-0000DF490000}"/>
    <cellStyle name="Notiz 2 12 2 6 4" xfId="23378" xr:uid="{00000000-0005-0000-0000-0000E0490000}"/>
    <cellStyle name="Notiz 2 12 2 7" xfId="4054" xr:uid="{00000000-0005-0000-0000-0000E1490000}"/>
    <cellStyle name="Notiz 2 12 2 7 2" xfId="11048" xr:uid="{00000000-0005-0000-0000-0000E2490000}"/>
    <cellStyle name="Notiz 2 12 2 7 3" xfId="17578" xr:uid="{00000000-0005-0000-0000-0000E3490000}"/>
    <cellStyle name="Notiz 2 12 2 7 4" xfId="24063" xr:uid="{00000000-0005-0000-0000-0000E4490000}"/>
    <cellStyle name="Notiz 2 12 2 8" xfId="3292" xr:uid="{00000000-0005-0000-0000-0000E5490000}"/>
    <cellStyle name="Notiz 2 12 2 8 2" xfId="10292" xr:uid="{00000000-0005-0000-0000-0000E6490000}"/>
    <cellStyle name="Notiz 2 12 2 8 3" xfId="16822" xr:uid="{00000000-0005-0000-0000-0000E7490000}"/>
    <cellStyle name="Notiz 2 12 2 8 4" xfId="23307" xr:uid="{00000000-0005-0000-0000-0000E8490000}"/>
    <cellStyle name="Notiz 2 12 2 9" xfId="5847" xr:uid="{00000000-0005-0000-0000-0000E9490000}"/>
    <cellStyle name="Notiz 2 12 2 9 2" xfId="12743" xr:uid="{00000000-0005-0000-0000-0000EA490000}"/>
    <cellStyle name="Notiz 2 12 2 9 3" xfId="19273" xr:uid="{00000000-0005-0000-0000-0000EB490000}"/>
    <cellStyle name="Notiz 2 12 2 9 4" xfId="25758" xr:uid="{00000000-0005-0000-0000-0000EC490000}"/>
    <cellStyle name="Notiz 2 12 3" xfId="576" xr:uid="{00000000-0005-0000-0000-0000ED490000}"/>
    <cellStyle name="Notiz 2 12 3 10" xfId="6776" xr:uid="{00000000-0005-0000-0000-0000EE490000}"/>
    <cellStyle name="Notiz 2 12 3 10 2" xfId="13452" xr:uid="{00000000-0005-0000-0000-0000EF490000}"/>
    <cellStyle name="Notiz 2 12 3 10 3" xfId="19982" xr:uid="{00000000-0005-0000-0000-0000F0490000}"/>
    <cellStyle name="Notiz 2 12 3 10 4" xfId="26467" xr:uid="{00000000-0005-0000-0000-0000F1490000}"/>
    <cellStyle name="Notiz 2 12 3 11" xfId="7588" xr:uid="{00000000-0005-0000-0000-0000F2490000}"/>
    <cellStyle name="Notiz 2 12 3 11 2" xfId="14118" xr:uid="{00000000-0005-0000-0000-0000F3490000}"/>
    <cellStyle name="Notiz 2 12 3 11 3" xfId="20603" xr:uid="{00000000-0005-0000-0000-0000F4490000}"/>
    <cellStyle name="Notiz 2 12 3 12" xfId="4815" xr:uid="{00000000-0005-0000-0000-0000F5490000}"/>
    <cellStyle name="Notiz 2 12 3 13" xfId="6672" xr:uid="{00000000-0005-0000-0000-0000F6490000}"/>
    <cellStyle name="Notiz 2 12 3 2" xfId="806" xr:uid="{00000000-0005-0000-0000-0000F7490000}"/>
    <cellStyle name="Notiz 2 12 3 2 10" xfId="7818" xr:uid="{00000000-0005-0000-0000-0000F8490000}"/>
    <cellStyle name="Notiz 2 12 3 2 10 2" xfId="14348" xr:uid="{00000000-0005-0000-0000-0000F9490000}"/>
    <cellStyle name="Notiz 2 12 3 2 10 3" xfId="20833" xr:uid="{00000000-0005-0000-0000-0000FA490000}"/>
    <cellStyle name="Notiz 2 12 3 2 11" xfId="13676" xr:uid="{00000000-0005-0000-0000-0000FB490000}"/>
    <cellStyle name="Notiz 2 12 3 2 2" xfId="1684" xr:uid="{00000000-0005-0000-0000-0000FC490000}"/>
    <cellStyle name="Notiz 2 12 3 2 2 2" xfId="8689" xr:uid="{00000000-0005-0000-0000-0000FD490000}"/>
    <cellStyle name="Notiz 2 12 3 2 2 3" xfId="15219" xr:uid="{00000000-0005-0000-0000-0000FE490000}"/>
    <cellStyle name="Notiz 2 12 3 2 2 4" xfId="21704" xr:uid="{00000000-0005-0000-0000-0000FF490000}"/>
    <cellStyle name="Notiz 2 12 3 2 3" xfId="2374" xr:uid="{00000000-0005-0000-0000-0000004A0000}"/>
    <cellStyle name="Notiz 2 12 3 2 3 2" xfId="9379" xr:uid="{00000000-0005-0000-0000-0000014A0000}"/>
    <cellStyle name="Notiz 2 12 3 2 3 3" xfId="15909" xr:uid="{00000000-0005-0000-0000-0000024A0000}"/>
    <cellStyle name="Notiz 2 12 3 2 3 4" xfId="22394" xr:uid="{00000000-0005-0000-0000-0000034A0000}"/>
    <cellStyle name="Notiz 2 12 3 2 4" xfId="3064" xr:uid="{00000000-0005-0000-0000-0000044A0000}"/>
    <cellStyle name="Notiz 2 12 3 2 4 2" xfId="10066" xr:uid="{00000000-0005-0000-0000-0000054A0000}"/>
    <cellStyle name="Notiz 2 12 3 2 4 3" xfId="16596" xr:uid="{00000000-0005-0000-0000-0000064A0000}"/>
    <cellStyle name="Notiz 2 12 3 2 4 4" xfId="23081" xr:uid="{00000000-0005-0000-0000-0000074A0000}"/>
    <cellStyle name="Notiz 2 12 3 2 5" xfId="3754" xr:uid="{00000000-0005-0000-0000-0000084A0000}"/>
    <cellStyle name="Notiz 2 12 3 2 5 2" xfId="10753" xr:uid="{00000000-0005-0000-0000-0000094A0000}"/>
    <cellStyle name="Notiz 2 12 3 2 5 3" xfId="17283" xr:uid="{00000000-0005-0000-0000-00000A4A0000}"/>
    <cellStyle name="Notiz 2 12 3 2 5 4" xfId="23768" xr:uid="{00000000-0005-0000-0000-00000B4A0000}"/>
    <cellStyle name="Notiz 2 12 3 2 6" xfId="4444" xr:uid="{00000000-0005-0000-0000-00000C4A0000}"/>
    <cellStyle name="Notiz 2 12 3 2 6 2" xfId="11438" xr:uid="{00000000-0005-0000-0000-00000D4A0000}"/>
    <cellStyle name="Notiz 2 12 3 2 6 3" xfId="17968" xr:uid="{00000000-0005-0000-0000-00000E4A0000}"/>
    <cellStyle name="Notiz 2 12 3 2 6 4" xfId="24453" xr:uid="{00000000-0005-0000-0000-00000F4A0000}"/>
    <cellStyle name="Notiz 2 12 3 2 7" xfId="5097" xr:uid="{00000000-0005-0000-0000-0000104A0000}"/>
    <cellStyle name="Notiz 2 12 3 2 7 2" xfId="12021" xr:uid="{00000000-0005-0000-0000-0000114A0000}"/>
    <cellStyle name="Notiz 2 12 3 2 7 3" xfId="18551" xr:uid="{00000000-0005-0000-0000-0000124A0000}"/>
    <cellStyle name="Notiz 2 12 3 2 7 4" xfId="25036" xr:uid="{00000000-0005-0000-0000-0000134A0000}"/>
    <cellStyle name="Notiz 2 12 3 2 8" xfId="5555" xr:uid="{00000000-0005-0000-0000-0000144A0000}"/>
    <cellStyle name="Notiz 2 12 3 2 8 2" xfId="12479" xr:uid="{00000000-0005-0000-0000-0000154A0000}"/>
    <cellStyle name="Notiz 2 12 3 2 8 3" xfId="19009" xr:uid="{00000000-0005-0000-0000-0000164A0000}"/>
    <cellStyle name="Notiz 2 12 3 2 8 4" xfId="25494" xr:uid="{00000000-0005-0000-0000-0000174A0000}"/>
    <cellStyle name="Notiz 2 12 3 2 9" xfId="6237" xr:uid="{00000000-0005-0000-0000-0000184A0000}"/>
    <cellStyle name="Notiz 2 12 3 2 9 2" xfId="13133" xr:uid="{00000000-0005-0000-0000-0000194A0000}"/>
    <cellStyle name="Notiz 2 12 3 2 9 3" xfId="19663" xr:uid="{00000000-0005-0000-0000-00001A4A0000}"/>
    <cellStyle name="Notiz 2 12 3 2 9 4" xfId="26148" xr:uid="{00000000-0005-0000-0000-00001B4A0000}"/>
    <cellStyle name="Notiz 2 12 3 3" xfId="1454" xr:uid="{00000000-0005-0000-0000-00001C4A0000}"/>
    <cellStyle name="Notiz 2 12 3 3 2" xfId="8459" xr:uid="{00000000-0005-0000-0000-00001D4A0000}"/>
    <cellStyle name="Notiz 2 12 3 3 3" xfId="14989" xr:uid="{00000000-0005-0000-0000-00001E4A0000}"/>
    <cellStyle name="Notiz 2 12 3 3 4" xfId="21474" xr:uid="{00000000-0005-0000-0000-00001F4A0000}"/>
    <cellStyle name="Notiz 2 12 3 4" xfId="2144" xr:uid="{00000000-0005-0000-0000-0000204A0000}"/>
    <cellStyle name="Notiz 2 12 3 4 2" xfId="9149" xr:uid="{00000000-0005-0000-0000-0000214A0000}"/>
    <cellStyle name="Notiz 2 12 3 4 3" xfId="15679" xr:uid="{00000000-0005-0000-0000-0000224A0000}"/>
    <cellStyle name="Notiz 2 12 3 4 4" xfId="22164" xr:uid="{00000000-0005-0000-0000-0000234A0000}"/>
    <cellStyle name="Notiz 2 12 3 5" xfId="2834" xr:uid="{00000000-0005-0000-0000-0000244A0000}"/>
    <cellStyle name="Notiz 2 12 3 5 2" xfId="9836" xr:uid="{00000000-0005-0000-0000-0000254A0000}"/>
    <cellStyle name="Notiz 2 12 3 5 3" xfId="16366" xr:uid="{00000000-0005-0000-0000-0000264A0000}"/>
    <cellStyle name="Notiz 2 12 3 5 4" xfId="22851" xr:uid="{00000000-0005-0000-0000-0000274A0000}"/>
    <cellStyle name="Notiz 2 12 3 6" xfId="3524" xr:uid="{00000000-0005-0000-0000-0000284A0000}"/>
    <cellStyle name="Notiz 2 12 3 6 2" xfId="10523" xr:uid="{00000000-0005-0000-0000-0000294A0000}"/>
    <cellStyle name="Notiz 2 12 3 6 3" xfId="17053" xr:uid="{00000000-0005-0000-0000-00002A4A0000}"/>
    <cellStyle name="Notiz 2 12 3 6 4" xfId="23538" xr:uid="{00000000-0005-0000-0000-00002B4A0000}"/>
    <cellStyle name="Notiz 2 12 3 7" xfId="4214" xr:uid="{00000000-0005-0000-0000-00002C4A0000}"/>
    <cellStyle name="Notiz 2 12 3 7 2" xfId="11208" xr:uid="{00000000-0005-0000-0000-00002D4A0000}"/>
    <cellStyle name="Notiz 2 12 3 7 3" xfId="17738" xr:uid="{00000000-0005-0000-0000-00002E4A0000}"/>
    <cellStyle name="Notiz 2 12 3 7 4" xfId="24223" xr:uid="{00000000-0005-0000-0000-00002F4A0000}"/>
    <cellStyle name="Notiz 2 12 3 8" xfId="5325" xr:uid="{00000000-0005-0000-0000-0000304A0000}"/>
    <cellStyle name="Notiz 2 12 3 8 2" xfId="12249" xr:uid="{00000000-0005-0000-0000-0000314A0000}"/>
    <cellStyle name="Notiz 2 12 3 8 3" xfId="18779" xr:uid="{00000000-0005-0000-0000-0000324A0000}"/>
    <cellStyle name="Notiz 2 12 3 8 4" xfId="25264" xr:uid="{00000000-0005-0000-0000-0000334A0000}"/>
    <cellStyle name="Notiz 2 12 3 9" xfId="6007" xr:uid="{00000000-0005-0000-0000-0000344A0000}"/>
    <cellStyle name="Notiz 2 12 3 9 2" xfId="12903" xr:uid="{00000000-0005-0000-0000-0000354A0000}"/>
    <cellStyle name="Notiz 2 12 3 9 3" xfId="19433" xr:uid="{00000000-0005-0000-0000-0000364A0000}"/>
    <cellStyle name="Notiz 2 12 3 9 4" xfId="25918" xr:uid="{00000000-0005-0000-0000-0000374A0000}"/>
    <cellStyle name="Notiz 2 12 4" xfId="1143" xr:uid="{00000000-0005-0000-0000-0000384A0000}"/>
    <cellStyle name="Notiz 2 12 4 2" xfId="8150" xr:uid="{00000000-0005-0000-0000-0000394A0000}"/>
    <cellStyle name="Notiz 2 12 4 3" xfId="14680" xr:uid="{00000000-0005-0000-0000-00003A4A0000}"/>
    <cellStyle name="Notiz 2 12 4 4" xfId="21165" xr:uid="{00000000-0005-0000-0000-00003B4A0000}"/>
    <cellStyle name="Notiz 2 12 5" xfId="1030" xr:uid="{00000000-0005-0000-0000-00003C4A0000}"/>
    <cellStyle name="Notiz 2 12 5 2" xfId="8039" xr:uid="{00000000-0005-0000-0000-00003D4A0000}"/>
    <cellStyle name="Notiz 2 12 5 3" xfId="14569" xr:uid="{00000000-0005-0000-0000-00003E4A0000}"/>
    <cellStyle name="Notiz 2 12 5 4" xfId="21054" xr:uid="{00000000-0005-0000-0000-00003F4A0000}"/>
    <cellStyle name="Notiz 2 12 6" xfId="1063" xr:uid="{00000000-0005-0000-0000-0000404A0000}"/>
    <cellStyle name="Notiz 2 12 6 2" xfId="8070" xr:uid="{00000000-0005-0000-0000-0000414A0000}"/>
    <cellStyle name="Notiz 2 12 6 3" xfId="14600" xr:uid="{00000000-0005-0000-0000-0000424A0000}"/>
    <cellStyle name="Notiz 2 12 6 4" xfId="21085" xr:uid="{00000000-0005-0000-0000-0000434A0000}"/>
    <cellStyle name="Notiz 2 12 7" xfId="1027" xr:uid="{00000000-0005-0000-0000-0000444A0000}"/>
    <cellStyle name="Notiz 2 12 7 2" xfId="8036" xr:uid="{00000000-0005-0000-0000-0000454A0000}"/>
    <cellStyle name="Notiz 2 12 7 3" xfId="14566" xr:uid="{00000000-0005-0000-0000-0000464A0000}"/>
    <cellStyle name="Notiz 2 12 7 4" xfId="21051" xr:uid="{00000000-0005-0000-0000-0000474A0000}"/>
    <cellStyle name="Notiz 2 12 8" xfId="2601" xr:uid="{00000000-0005-0000-0000-0000484A0000}"/>
    <cellStyle name="Notiz 2 12 8 2" xfId="9604" xr:uid="{00000000-0005-0000-0000-0000494A0000}"/>
    <cellStyle name="Notiz 2 12 8 3" xfId="16134" xr:uid="{00000000-0005-0000-0000-00004A4A0000}"/>
    <cellStyle name="Notiz 2 12 8 4" xfId="22619" xr:uid="{00000000-0005-0000-0000-00004B4A0000}"/>
    <cellStyle name="Notiz 2 12 9" xfId="1908" xr:uid="{00000000-0005-0000-0000-00004C4A0000}"/>
    <cellStyle name="Notiz 2 12 9 2" xfId="8913" xr:uid="{00000000-0005-0000-0000-00004D4A0000}"/>
    <cellStyle name="Notiz 2 12 9 3" xfId="15443" xr:uid="{00000000-0005-0000-0000-00004E4A0000}"/>
    <cellStyle name="Notiz 2 12 9 4" xfId="21928" xr:uid="{00000000-0005-0000-0000-00004F4A0000}"/>
    <cellStyle name="Notiz 2 13" xfId="299" xr:uid="{00000000-0005-0000-0000-0000504A0000}"/>
    <cellStyle name="Notiz 2 13 10" xfId="4768" xr:uid="{00000000-0005-0000-0000-0000514A0000}"/>
    <cellStyle name="Notiz 2 13 10 2" xfId="11732" xr:uid="{00000000-0005-0000-0000-0000524A0000}"/>
    <cellStyle name="Notiz 2 13 10 3" xfId="18262" xr:uid="{00000000-0005-0000-0000-0000534A0000}"/>
    <cellStyle name="Notiz 2 13 10 4" xfId="24747" xr:uid="{00000000-0005-0000-0000-0000544A0000}"/>
    <cellStyle name="Notiz 2 13 11" xfId="5732" xr:uid="{00000000-0005-0000-0000-0000554A0000}"/>
    <cellStyle name="Notiz 2 13 11 2" xfId="12656" xr:uid="{00000000-0005-0000-0000-0000564A0000}"/>
    <cellStyle name="Notiz 2 13 11 3" xfId="19186" xr:uid="{00000000-0005-0000-0000-0000574A0000}"/>
    <cellStyle name="Notiz 2 13 11 4" xfId="25671" xr:uid="{00000000-0005-0000-0000-0000584A0000}"/>
    <cellStyle name="Notiz 2 13 12" xfId="7351" xr:uid="{00000000-0005-0000-0000-0000594A0000}"/>
    <cellStyle name="Notiz 2 13 12 2" xfId="13881" xr:uid="{00000000-0005-0000-0000-00005A4A0000}"/>
    <cellStyle name="Notiz 2 13 12 3" xfId="20368" xr:uid="{00000000-0005-0000-0000-00005B4A0000}"/>
    <cellStyle name="Notiz 2 13 13" xfId="7221" xr:uid="{00000000-0005-0000-0000-00005C4A0000}"/>
    <cellStyle name="Notiz 2 13 2" xfId="415" xr:uid="{00000000-0005-0000-0000-00005D4A0000}"/>
    <cellStyle name="Notiz 2 13 2 10" xfId="6854" xr:uid="{00000000-0005-0000-0000-00005E4A0000}"/>
    <cellStyle name="Notiz 2 13 2 10 2" xfId="13485" xr:uid="{00000000-0005-0000-0000-00005F4A0000}"/>
    <cellStyle name="Notiz 2 13 2 10 3" xfId="20015" xr:uid="{00000000-0005-0000-0000-0000604A0000}"/>
    <cellStyle name="Notiz 2 13 2 10 4" xfId="26500" xr:uid="{00000000-0005-0000-0000-0000614A0000}"/>
    <cellStyle name="Notiz 2 13 2 11" xfId="7427" xr:uid="{00000000-0005-0000-0000-0000624A0000}"/>
    <cellStyle name="Notiz 2 13 2 11 2" xfId="13957" xr:uid="{00000000-0005-0000-0000-0000634A0000}"/>
    <cellStyle name="Notiz 2 13 2 11 3" xfId="20442" xr:uid="{00000000-0005-0000-0000-0000644A0000}"/>
    <cellStyle name="Notiz 2 13 2 12" xfId="7001" xr:uid="{00000000-0005-0000-0000-0000654A0000}"/>
    <cellStyle name="Notiz 2 13 2 13" xfId="7086" xr:uid="{00000000-0005-0000-0000-0000664A0000}"/>
    <cellStyle name="Notiz 2 13 2 2" xfId="650" xr:uid="{00000000-0005-0000-0000-0000674A0000}"/>
    <cellStyle name="Notiz 2 13 2 2 10" xfId="7662" xr:uid="{00000000-0005-0000-0000-0000684A0000}"/>
    <cellStyle name="Notiz 2 13 2 2 10 2" xfId="14192" xr:uid="{00000000-0005-0000-0000-0000694A0000}"/>
    <cellStyle name="Notiz 2 13 2 2 10 3" xfId="20677" xr:uid="{00000000-0005-0000-0000-00006A4A0000}"/>
    <cellStyle name="Notiz 2 13 2 2 11" xfId="1004" xr:uid="{00000000-0005-0000-0000-00006B4A0000}"/>
    <cellStyle name="Notiz 2 13 2 2 2" xfId="1528" xr:uid="{00000000-0005-0000-0000-00006C4A0000}"/>
    <cellStyle name="Notiz 2 13 2 2 2 2" xfId="8533" xr:uid="{00000000-0005-0000-0000-00006D4A0000}"/>
    <cellStyle name="Notiz 2 13 2 2 2 3" xfId="15063" xr:uid="{00000000-0005-0000-0000-00006E4A0000}"/>
    <cellStyle name="Notiz 2 13 2 2 2 4" xfId="21548" xr:uid="{00000000-0005-0000-0000-00006F4A0000}"/>
    <cellStyle name="Notiz 2 13 2 2 3" xfId="2218" xr:uid="{00000000-0005-0000-0000-0000704A0000}"/>
    <cellStyle name="Notiz 2 13 2 2 3 2" xfId="9223" xr:uid="{00000000-0005-0000-0000-0000714A0000}"/>
    <cellStyle name="Notiz 2 13 2 2 3 3" xfId="15753" xr:uid="{00000000-0005-0000-0000-0000724A0000}"/>
    <cellStyle name="Notiz 2 13 2 2 3 4" xfId="22238" xr:uid="{00000000-0005-0000-0000-0000734A0000}"/>
    <cellStyle name="Notiz 2 13 2 2 4" xfId="2908" xr:uid="{00000000-0005-0000-0000-0000744A0000}"/>
    <cellStyle name="Notiz 2 13 2 2 4 2" xfId="9910" xr:uid="{00000000-0005-0000-0000-0000754A0000}"/>
    <cellStyle name="Notiz 2 13 2 2 4 3" xfId="16440" xr:uid="{00000000-0005-0000-0000-0000764A0000}"/>
    <cellStyle name="Notiz 2 13 2 2 4 4" xfId="22925" xr:uid="{00000000-0005-0000-0000-0000774A0000}"/>
    <cellStyle name="Notiz 2 13 2 2 5" xfId="3598" xr:uid="{00000000-0005-0000-0000-0000784A0000}"/>
    <cellStyle name="Notiz 2 13 2 2 5 2" xfId="10597" xr:uid="{00000000-0005-0000-0000-0000794A0000}"/>
    <cellStyle name="Notiz 2 13 2 2 5 3" xfId="17127" xr:uid="{00000000-0005-0000-0000-00007A4A0000}"/>
    <cellStyle name="Notiz 2 13 2 2 5 4" xfId="23612" xr:uid="{00000000-0005-0000-0000-00007B4A0000}"/>
    <cellStyle name="Notiz 2 13 2 2 6" xfId="4288" xr:uid="{00000000-0005-0000-0000-00007C4A0000}"/>
    <cellStyle name="Notiz 2 13 2 2 6 2" xfId="11282" xr:uid="{00000000-0005-0000-0000-00007D4A0000}"/>
    <cellStyle name="Notiz 2 13 2 2 6 3" xfId="17812" xr:uid="{00000000-0005-0000-0000-00007E4A0000}"/>
    <cellStyle name="Notiz 2 13 2 2 6 4" xfId="24297" xr:uid="{00000000-0005-0000-0000-00007F4A0000}"/>
    <cellStyle name="Notiz 2 13 2 2 7" xfId="4941" xr:uid="{00000000-0005-0000-0000-0000804A0000}"/>
    <cellStyle name="Notiz 2 13 2 2 7 2" xfId="11865" xr:uid="{00000000-0005-0000-0000-0000814A0000}"/>
    <cellStyle name="Notiz 2 13 2 2 7 3" xfId="18395" xr:uid="{00000000-0005-0000-0000-0000824A0000}"/>
    <cellStyle name="Notiz 2 13 2 2 7 4" xfId="24880" xr:uid="{00000000-0005-0000-0000-0000834A0000}"/>
    <cellStyle name="Notiz 2 13 2 2 8" xfId="5399" xr:uid="{00000000-0005-0000-0000-0000844A0000}"/>
    <cellStyle name="Notiz 2 13 2 2 8 2" xfId="12323" xr:uid="{00000000-0005-0000-0000-0000854A0000}"/>
    <cellStyle name="Notiz 2 13 2 2 8 3" xfId="18853" xr:uid="{00000000-0005-0000-0000-0000864A0000}"/>
    <cellStyle name="Notiz 2 13 2 2 8 4" xfId="25338" xr:uid="{00000000-0005-0000-0000-0000874A0000}"/>
    <cellStyle name="Notiz 2 13 2 2 9" xfId="6081" xr:uid="{00000000-0005-0000-0000-0000884A0000}"/>
    <cellStyle name="Notiz 2 13 2 2 9 2" xfId="12977" xr:uid="{00000000-0005-0000-0000-0000894A0000}"/>
    <cellStyle name="Notiz 2 13 2 2 9 3" xfId="19507" xr:uid="{00000000-0005-0000-0000-00008A4A0000}"/>
    <cellStyle name="Notiz 2 13 2 2 9 4" xfId="25992" xr:uid="{00000000-0005-0000-0000-00008B4A0000}"/>
    <cellStyle name="Notiz 2 13 2 3" xfId="1293" xr:uid="{00000000-0005-0000-0000-00008C4A0000}"/>
    <cellStyle name="Notiz 2 13 2 3 2" xfId="8298" xr:uid="{00000000-0005-0000-0000-00008D4A0000}"/>
    <cellStyle name="Notiz 2 13 2 3 3" xfId="14828" xr:uid="{00000000-0005-0000-0000-00008E4A0000}"/>
    <cellStyle name="Notiz 2 13 2 3 4" xfId="21313" xr:uid="{00000000-0005-0000-0000-00008F4A0000}"/>
    <cellStyle name="Notiz 2 13 2 4" xfId="1983" xr:uid="{00000000-0005-0000-0000-0000904A0000}"/>
    <cellStyle name="Notiz 2 13 2 4 2" xfId="8988" xr:uid="{00000000-0005-0000-0000-0000914A0000}"/>
    <cellStyle name="Notiz 2 13 2 4 3" xfId="15518" xr:uid="{00000000-0005-0000-0000-0000924A0000}"/>
    <cellStyle name="Notiz 2 13 2 4 4" xfId="22003" xr:uid="{00000000-0005-0000-0000-0000934A0000}"/>
    <cellStyle name="Notiz 2 13 2 5" xfId="2673" xr:uid="{00000000-0005-0000-0000-0000944A0000}"/>
    <cellStyle name="Notiz 2 13 2 5 2" xfId="9675" xr:uid="{00000000-0005-0000-0000-0000954A0000}"/>
    <cellStyle name="Notiz 2 13 2 5 3" xfId="16205" xr:uid="{00000000-0005-0000-0000-0000964A0000}"/>
    <cellStyle name="Notiz 2 13 2 5 4" xfId="22690" xr:uid="{00000000-0005-0000-0000-0000974A0000}"/>
    <cellStyle name="Notiz 2 13 2 6" xfId="3363" xr:uid="{00000000-0005-0000-0000-0000984A0000}"/>
    <cellStyle name="Notiz 2 13 2 6 2" xfId="10362" xr:uid="{00000000-0005-0000-0000-0000994A0000}"/>
    <cellStyle name="Notiz 2 13 2 6 3" xfId="16892" xr:uid="{00000000-0005-0000-0000-00009A4A0000}"/>
    <cellStyle name="Notiz 2 13 2 6 4" xfId="23377" xr:uid="{00000000-0005-0000-0000-00009B4A0000}"/>
    <cellStyle name="Notiz 2 13 2 7" xfId="4053" xr:uid="{00000000-0005-0000-0000-00009C4A0000}"/>
    <cellStyle name="Notiz 2 13 2 7 2" xfId="11047" xr:uid="{00000000-0005-0000-0000-00009D4A0000}"/>
    <cellStyle name="Notiz 2 13 2 7 3" xfId="17577" xr:uid="{00000000-0005-0000-0000-00009E4A0000}"/>
    <cellStyle name="Notiz 2 13 2 7 4" xfId="24062" xr:uid="{00000000-0005-0000-0000-00009F4A0000}"/>
    <cellStyle name="Notiz 2 13 2 8" xfId="3978" xr:uid="{00000000-0005-0000-0000-0000A04A0000}"/>
    <cellStyle name="Notiz 2 13 2 8 2" xfId="10976" xr:uid="{00000000-0005-0000-0000-0000A14A0000}"/>
    <cellStyle name="Notiz 2 13 2 8 3" xfId="17506" xr:uid="{00000000-0005-0000-0000-0000A24A0000}"/>
    <cellStyle name="Notiz 2 13 2 8 4" xfId="23991" xr:uid="{00000000-0005-0000-0000-0000A34A0000}"/>
    <cellStyle name="Notiz 2 13 2 9" xfId="5846" xr:uid="{00000000-0005-0000-0000-0000A44A0000}"/>
    <cellStyle name="Notiz 2 13 2 9 2" xfId="12742" xr:uid="{00000000-0005-0000-0000-0000A54A0000}"/>
    <cellStyle name="Notiz 2 13 2 9 3" xfId="19272" xr:uid="{00000000-0005-0000-0000-0000A64A0000}"/>
    <cellStyle name="Notiz 2 13 2 9 4" xfId="25757" xr:uid="{00000000-0005-0000-0000-0000A74A0000}"/>
    <cellStyle name="Notiz 2 13 3" xfId="577" xr:uid="{00000000-0005-0000-0000-0000A84A0000}"/>
    <cellStyle name="Notiz 2 13 3 10" xfId="6913" xr:uid="{00000000-0005-0000-0000-0000A94A0000}"/>
    <cellStyle name="Notiz 2 13 3 10 2" xfId="13529" xr:uid="{00000000-0005-0000-0000-0000AA4A0000}"/>
    <cellStyle name="Notiz 2 13 3 10 3" xfId="20059" xr:uid="{00000000-0005-0000-0000-0000AB4A0000}"/>
    <cellStyle name="Notiz 2 13 3 10 4" xfId="26544" xr:uid="{00000000-0005-0000-0000-0000AC4A0000}"/>
    <cellStyle name="Notiz 2 13 3 11" xfId="7589" xr:uid="{00000000-0005-0000-0000-0000AD4A0000}"/>
    <cellStyle name="Notiz 2 13 3 11 2" xfId="14119" xr:uid="{00000000-0005-0000-0000-0000AE4A0000}"/>
    <cellStyle name="Notiz 2 13 3 11 3" xfId="20604" xr:uid="{00000000-0005-0000-0000-0000AF4A0000}"/>
    <cellStyle name="Notiz 2 13 3 12" xfId="6492" xr:uid="{00000000-0005-0000-0000-0000B04A0000}"/>
    <cellStyle name="Notiz 2 13 3 13" xfId="7134" xr:uid="{00000000-0005-0000-0000-0000B14A0000}"/>
    <cellStyle name="Notiz 2 13 3 2" xfId="807" xr:uid="{00000000-0005-0000-0000-0000B24A0000}"/>
    <cellStyle name="Notiz 2 13 3 2 10" xfId="7819" xr:uid="{00000000-0005-0000-0000-0000B34A0000}"/>
    <cellStyle name="Notiz 2 13 3 2 10 2" xfId="14349" xr:uid="{00000000-0005-0000-0000-0000B44A0000}"/>
    <cellStyle name="Notiz 2 13 3 2 10 3" xfId="20834" xr:uid="{00000000-0005-0000-0000-0000B54A0000}"/>
    <cellStyle name="Notiz 2 13 3 2 11" xfId="13677" xr:uid="{00000000-0005-0000-0000-0000B64A0000}"/>
    <cellStyle name="Notiz 2 13 3 2 2" xfId="1685" xr:uid="{00000000-0005-0000-0000-0000B74A0000}"/>
    <cellStyle name="Notiz 2 13 3 2 2 2" xfId="8690" xr:uid="{00000000-0005-0000-0000-0000B84A0000}"/>
    <cellStyle name="Notiz 2 13 3 2 2 3" xfId="15220" xr:uid="{00000000-0005-0000-0000-0000B94A0000}"/>
    <cellStyle name="Notiz 2 13 3 2 2 4" xfId="21705" xr:uid="{00000000-0005-0000-0000-0000BA4A0000}"/>
    <cellStyle name="Notiz 2 13 3 2 3" xfId="2375" xr:uid="{00000000-0005-0000-0000-0000BB4A0000}"/>
    <cellStyle name="Notiz 2 13 3 2 3 2" xfId="9380" xr:uid="{00000000-0005-0000-0000-0000BC4A0000}"/>
    <cellStyle name="Notiz 2 13 3 2 3 3" xfId="15910" xr:uid="{00000000-0005-0000-0000-0000BD4A0000}"/>
    <cellStyle name="Notiz 2 13 3 2 3 4" xfId="22395" xr:uid="{00000000-0005-0000-0000-0000BE4A0000}"/>
    <cellStyle name="Notiz 2 13 3 2 4" xfId="3065" xr:uid="{00000000-0005-0000-0000-0000BF4A0000}"/>
    <cellStyle name="Notiz 2 13 3 2 4 2" xfId="10067" xr:uid="{00000000-0005-0000-0000-0000C04A0000}"/>
    <cellStyle name="Notiz 2 13 3 2 4 3" xfId="16597" xr:uid="{00000000-0005-0000-0000-0000C14A0000}"/>
    <cellStyle name="Notiz 2 13 3 2 4 4" xfId="23082" xr:uid="{00000000-0005-0000-0000-0000C24A0000}"/>
    <cellStyle name="Notiz 2 13 3 2 5" xfId="3755" xr:uid="{00000000-0005-0000-0000-0000C34A0000}"/>
    <cellStyle name="Notiz 2 13 3 2 5 2" xfId="10754" xr:uid="{00000000-0005-0000-0000-0000C44A0000}"/>
    <cellStyle name="Notiz 2 13 3 2 5 3" xfId="17284" xr:uid="{00000000-0005-0000-0000-0000C54A0000}"/>
    <cellStyle name="Notiz 2 13 3 2 5 4" xfId="23769" xr:uid="{00000000-0005-0000-0000-0000C64A0000}"/>
    <cellStyle name="Notiz 2 13 3 2 6" xfId="4445" xr:uid="{00000000-0005-0000-0000-0000C74A0000}"/>
    <cellStyle name="Notiz 2 13 3 2 6 2" xfId="11439" xr:uid="{00000000-0005-0000-0000-0000C84A0000}"/>
    <cellStyle name="Notiz 2 13 3 2 6 3" xfId="17969" xr:uid="{00000000-0005-0000-0000-0000C94A0000}"/>
    <cellStyle name="Notiz 2 13 3 2 6 4" xfId="24454" xr:uid="{00000000-0005-0000-0000-0000CA4A0000}"/>
    <cellStyle name="Notiz 2 13 3 2 7" xfId="5098" xr:uid="{00000000-0005-0000-0000-0000CB4A0000}"/>
    <cellStyle name="Notiz 2 13 3 2 7 2" xfId="12022" xr:uid="{00000000-0005-0000-0000-0000CC4A0000}"/>
    <cellStyle name="Notiz 2 13 3 2 7 3" xfId="18552" xr:uid="{00000000-0005-0000-0000-0000CD4A0000}"/>
    <cellStyle name="Notiz 2 13 3 2 7 4" xfId="25037" xr:uid="{00000000-0005-0000-0000-0000CE4A0000}"/>
    <cellStyle name="Notiz 2 13 3 2 8" xfId="5556" xr:uid="{00000000-0005-0000-0000-0000CF4A0000}"/>
    <cellStyle name="Notiz 2 13 3 2 8 2" xfId="12480" xr:uid="{00000000-0005-0000-0000-0000D04A0000}"/>
    <cellStyle name="Notiz 2 13 3 2 8 3" xfId="19010" xr:uid="{00000000-0005-0000-0000-0000D14A0000}"/>
    <cellStyle name="Notiz 2 13 3 2 8 4" xfId="25495" xr:uid="{00000000-0005-0000-0000-0000D24A0000}"/>
    <cellStyle name="Notiz 2 13 3 2 9" xfId="6238" xr:uid="{00000000-0005-0000-0000-0000D34A0000}"/>
    <cellStyle name="Notiz 2 13 3 2 9 2" xfId="13134" xr:uid="{00000000-0005-0000-0000-0000D44A0000}"/>
    <cellStyle name="Notiz 2 13 3 2 9 3" xfId="19664" xr:uid="{00000000-0005-0000-0000-0000D54A0000}"/>
    <cellStyle name="Notiz 2 13 3 2 9 4" xfId="26149" xr:uid="{00000000-0005-0000-0000-0000D64A0000}"/>
    <cellStyle name="Notiz 2 13 3 3" xfId="1455" xr:uid="{00000000-0005-0000-0000-0000D74A0000}"/>
    <cellStyle name="Notiz 2 13 3 3 2" xfId="8460" xr:uid="{00000000-0005-0000-0000-0000D84A0000}"/>
    <cellStyle name="Notiz 2 13 3 3 3" xfId="14990" xr:uid="{00000000-0005-0000-0000-0000D94A0000}"/>
    <cellStyle name="Notiz 2 13 3 3 4" xfId="21475" xr:uid="{00000000-0005-0000-0000-0000DA4A0000}"/>
    <cellStyle name="Notiz 2 13 3 4" xfId="2145" xr:uid="{00000000-0005-0000-0000-0000DB4A0000}"/>
    <cellStyle name="Notiz 2 13 3 4 2" xfId="9150" xr:uid="{00000000-0005-0000-0000-0000DC4A0000}"/>
    <cellStyle name="Notiz 2 13 3 4 3" xfId="15680" xr:uid="{00000000-0005-0000-0000-0000DD4A0000}"/>
    <cellStyle name="Notiz 2 13 3 4 4" xfId="22165" xr:uid="{00000000-0005-0000-0000-0000DE4A0000}"/>
    <cellStyle name="Notiz 2 13 3 5" xfId="2835" xr:uid="{00000000-0005-0000-0000-0000DF4A0000}"/>
    <cellStyle name="Notiz 2 13 3 5 2" xfId="9837" xr:uid="{00000000-0005-0000-0000-0000E04A0000}"/>
    <cellStyle name="Notiz 2 13 3 5 3" xfId="16367" xr:uid="{00000000-0005-0000-0000-0000E14A0000}"/>
    <cellStyle name="Notiz 2 13 3 5 4" xfId="22852" xr:uid="{00000000-0005-0000-0000-0000E24A0000}"/>
    <cellStyle name="Notiz 2 13 3 6" xfId="3525" xr:uid="{00000000-0005-0000-0000-0000E34A0000}"/>
    <cellStyle name="Notiz 2 13 3 6 2" xfId="10524" xr:uid="{00000000-0005-0000-0000-0000E44A0000}"/>
    <cellStyle name="Notiz 2 13 3 6 3" xfId="17054" xr:uid="{00000000-0005-0000-0000-0000E54A0000}"/>
    <cellStyle name="Notiz 2 13 3 6 4" xfId="23539" xr:uid="{00000000-0005-0000-0000-0000E64A0000}"/>
    <cellStyle name="Notiz 2 13 3 7" xfId="4215" xr:uid="{00000000-0005-0000-0000-0000E74A0000}"/>
    <cellStyle name="Notiz 2 13 3 7 2" xfId="11209" xr:uid="{00000000-0005-0000-0000-0000E84A0000}"/>
    <cellStyle name="Notiz 2 13 3 7 3" xfId="17739" xr:uid="{00000000-0005-0000-0000-0000E94A0000}"/>
    <cellStyle name="Notiz 2 13 3 7 4" xfId="24224" xr:uid="{00000000-0005-0000-0000-0000EA4A0000}"/>
    <cellStyle name="Notiz 2 13 3 8" xfId="5326" xr:uid="{00000000-0005-0000-0000-0000EB4A0000}"/>
    <cellStyle name="Notiz 2 13 3 8 2" xfId="12250" xr:uid="{00000000-0005-0000-0000-0000EC4A0000}"/>
    <cellStyle name="Notiz 2 13 3 8 3" xfId="18780" xr:uid="{00000000-0005-0000-0000-0000ED4A0000}"/>
    <cellStyle name="Notiz 2 13 3 8 4" xfId="25265" xr:uid="{00000000-0005-0000-0000-0000EE4A0000}"/>
    <cellStyle name="Notiz 2 13 3 9" xfId="6008" xr:uid="{00000000-0005-0000-0000-0000EF4A0000}"/>
    <cellStyle name="Notiz 2 13 3 9 2" xfId="12904" xr:uid="{00000000-0005-0000-0000-0000F04A0000}"/>
    <cellStyle name="Notiz 2 13 3 9 3" xfId="19434" xr:uid="{00000000-0005-0000-0000-0000F14A0000}"/>
    <cellStyle name="Notiz 2 13 3 9 4" xfId="25919" xr:uid="{00000000-0005-0000-0000-0000F24A0000}"/>
    <cellStyle name="Notiz 2 13 4" xfId="1171" xr:uid="{00000000-0005-0000-0000-0000F34A0000}"/>
    <cellStyle name="Notiz 2 13 4 2" xfId="8178" xr:uid="{00000000-0005-0000-0000-0000F44A0000}"/>
    <cellStyle name="Notiz 2 13 4 3" xfId="14708" xr:uid="{00000000-0005-0000-0000-0000F54A0000}"/>
    <cellStyle name="Notiz 2 13 4 4" xfId="21193" xr:uid="{00000000-0005-0000-0000-0000F64A0000}"/>
    <cellStyle name="Notiz 2 13 5" xfId="1861" xr:uid="{00000000-0005-0000-0000-0000F74A0000}"/>
    <cellStyle name="Notiz 2 13 5 2" xfId="8866" xr:uid="{00000000-0005-0000-0000-0000F84A0000}"/>
    <cellStyle name="Notiz 2 13 5 3" xfId="15396" xr:uid="{00000000-0005-0000-0000-0000F94A0000}"/>
    <cellStyle name="Notiz 2 13 5 4" xfId="21881" xr:uid="{00000000-0005-0000-0000-0000FA4A0000}"/>
    <cellStyle name="Notiz 2 13 6" xfId="2549" xr:uid="{00000000-0005-0000-0000-0000FB4A0000}"/>
    <cellStyle name="Notiz 2 13 6 2" xfId="9554" xr:uid="{00000000-0005-0000-0000-0000FC4A0000}"/>
    <cellStyle name="Notiz 2 13 6 3" xfId="16084" xr:uid="{00000000-0005-0000-0000-0000FD4A0000}"/>
    <cellStyle name="Notiz 2 13 6 4" xfId="22569" xr:uid="{00000000-0005-0000-0000-0000FE4A0000}"/>
    <cellStyle name="Notiz 2 13 7" xfId="3239" xr:uid="{00000000-0005-0000-0000-0000FF4A0000}"/>
    <cellStyle name="Notiz 2 13 7 2" xfId="10241" xr:uid="{00000000-0005-0000-0000-0000004B0000}"/>
    <cellStyle name="Notiz 2 13 7 3" xfId="16771" xr:uid="{00000000-0005-0000-0000-0000014B0000}"/>
    <cellStyle name="Notiz 2 13 7 4" xfId="23256" xr:uid="{00000000-0005-0000-0000-0000024B0000}"/>
    <cellStyle name="Notiz 2 13 8" xfId="3931" xr:uid="{00000000-0005-0000-0000-0000034B0000}"/>
    <cellStyle name="Notiz 2 13 8 2" xfId="10930" xr:uid="{00000000-0005-0000-0000-0000044B0000}"/>
    <cellStyle name="Notiz 2 13 8 3" xfId="17460" xr:uid="{00000000-0005-0000-0000-0000054B0000}"/>
    <cellStyle name="Notiz 2 13 8 4" xfId="23945" xr:uid="{00000000-0005-0000-0000-0000064B0000}"/>
    <cellStyle name="Notiz 2 13 9" xfId="4619" xr:uid="{00000000-0005-0000-0000-0000074B0000}"/>
    <cellStyle name="Notiz 2 13 9 2" xfId="11613" xr:uid="{00000000-0005-0000-0000-0000084B0000}"/>
    <cellStyle name="Notiz 2 13 9 3" xfId="18143" xr:uid="{00000000-0005-0000-0000-0000094B0000}"/>
    <cellStyle name="Notiz 2 13 9 4" xfId="24628" xr:uid="{00000000-0005-0000-0000-00000A4B0000}"/>
    <cellStyle name="Notiz 2 14" xfId="314" xr:uid="{00000000-0005-0000-0000-00000B4B0000}"/>
    <cellStyle name="Notiz 2 14 10" xfId="4775" xr:uid="{00000000-0005-0000-0000-00000C4B0000}"/>
    <cellStyle name="Notiz 2 14 10 2" xfId="11739" xr:uid="{00000000-0005-0000-0000-00000D4B0000}"/>
    <cellStyle name="Notiz 2 14 10 3" xfId="18269" xr:uid="{00000000-0005-0000-0000-00000E4B0000}"/>
    <cellStyle name="Notiz 2 14 10 4" xfId="24754" xr:uid="{00000000-0005-0000-0000-00000F4B0000}"/>
    <cellStyle name="Notiz 2 14 11" xfId="5747" xr:uid="{00000000-0005-0000-0000-0000104B0000}"/>
    <cellStyle name="Notiz 2 14 11 2" xfId="12671" xr:uid="{00000000-0005-0000-0000-0000114B0000}"/>
    <cellStyle name="Notiz 2 14 11 3" xfId="19201" xr:uid="{00000000-0005-0000-0000-0000124B0000}"/>
    <cellStyle name="Notiz 2 14 11 4" xfId="25686" xr:uid="{00000000-0005-0000-0000-0000134B0000}"/>
    <cellStyle name="Notiz 2 14 12" xfId="7366" xr:uid="{00000000-0005-0000-0000-0000144B0000}"/>
    <cellStyle name="Notiz 2 14 12 2" xfId="13896" xr:uid="{00000000-0005-0000-0000-0000154B0000}"/>
    <cellStyle name="Notiz 2 14 12 3" xfId="20383" xr:uid="{00000000-0005-0000-0000-0000164B0000}"/>
    <cellStyle name="Notiz 2 14 13" xfId="7224" xr:uid="{00000000-0005-0000-0000-0000174B0000}"/>
    <cellStyle name="Notiz 2 14 2" xfId="414" xr:uid="{00000000-0005-0000-0000-0000184B0000}"/>
    <cellStyle name="Notiz 2 14 2 10" xfId="6666" xr:uid="{00000000-0005-0000-0000-0000194B0000}"/>
    <cellStyle name="Notiz 2 14 2 10 2" xfId="13400" xr:uid="{00000000-0005-0000-0000-00001A4B0000}"/>
    <cellStyle name="Notiz 2 14 2 10 3" xfId="19930" xr:uid="{00000000-0005-0000-0000-00001B4B0000}"/>
    <cellStyle name="Notiz 2 14 2 10 4" xfId="26415" xr:uid="{00000000-0005-0000-0000-00001C4B0000}"/>
    <cellStyle name="Notiz 2 14 2 11" xfId="7426" xr:uid="{00000000-0005-0000-0000-00001D4B0000}"/>
    <cellStyle name="Notiz 2 14 2 11 2" xfId="13956" xr:uid="{00000000-0005-0000-0000-00001E4B0000}"/>
    <cellStyle name="Notiz 2 14 2 11 3" xfId="20441" xr:uid="{00000000-0005-0000-0000-00001F4B0000}"/>
    <cellStyle name="Notiz 2 14 2 12" xfId="4714" xr:uid="{00000000-0005-0000-0000-0000204B0000}"/>
    <cellStyle name="Notiz 2 14 2 13" xfId="7287" xr:uid="{00000000-0005-0000-0000-0000214B0000}"/>
    <cellStyle name="Notiz 2 14 2 2" xfId="649" xr:uid="{00000000-0005-0000-0000-0000224B0000}"/>
    <cellStyle name="Notiz 2 14 2 2 10" xfId="7661" xr:uid="{00000000-0005-0000-0000-0000234B0000}"/>
    <cellStyle name="Notiz 2 14 2 2 10 2" xfId="14191" xr:uid="{00000000-0005-0000-0000-0000244B0000}"/>
    <cellStyle name="Notiz 2 14 2 2 10 3" xfId="20676" xr:uid="{00000000-0005-0000-0000-0000254B0000}"/>
    <cellStyle name="Notiz 2 14 2 2 11" xfId="6495" xr:uid="{00000000-0005-0000-0000-0000264B0000}"/>
    <cellStyle name="Notiz 2 14 2 2 2" xfId="1527" xr:uid="{00000000-0005-0000-0000-0000274B0000}"/>
    <cellStyle name="Notiz 2 14 2 2 2 2" xfId="8532" xr:uid="{00000000-0005-0000-0000-0000284B0000}"/>
    <cellStyle name="Notiz 2 14 2 2 2 3" xfId="15062" xr:uid="{00000000-0005-0000-0000-0000294B0000}"/>
    <cellStyle name="Notiz 2 14 2 2 2 4" xfId="21547" xr:uid="{00000000-0005-0000-0000-00002A4B0000}"/>
    <cellStyle name="Notiz 2 14 2 2 3" xfId="2217" xr:uid="{00000000-0005-0000-0000-00002B4B0000}"/>
    <cellStyle name="Notiz 2 14 2 2 3 2" xfId="9222" xr:uid="{00000000-0005-0000-0000-00002C4B0000}"/>
    <cellStyle name="Notiz 2 14 2 2 3 3" xfId="15752" xr:uid="{00000000-0005-0000-0000-00002D4B0000}"/>
    <cellStyle name="Notiz 2 14 2 2 3 4" xfId="22237" xr:uid="{00000000-0005-0000-0000-00002E4B0000}"/>
    <cellStyle name="Notiz 2 14 2 2 4" xfId="2907" xr:uid="{00000000-0005-0000-0000-00002F4B0000}"/>
    <cellStyle name="Notiz 2 14 2 2 4 2" xfId="9909" xr:uid="{00000000-0005-0000-0000-0000304B0000}"/>
    <cellStyle name="Notiz 2 14 2 2 4 3" xfId="16439" xr:uid="{00000000-0005-0000-0000-0000314B0000}"/>
    <cellStyle name="Notiz 2 14 2 2 4 4" xfId="22924" xr:uid="{00000000-0005-0000-0000-0000324B0000}"/>
    <cellStyle name="Notiz 2 14 2 2 5" xfId="3597" xr:uid="{00000000-0005-0000-0000-0000334B0000}"/>
    <cellStyle name="Notiz 2 14 2 2 5 2" xfId="10596" xr:uid="{00000000-0005-0000-0000-0000344B0000}"/>
    <cellStyle name="Notiz 2 14 2 2 5 3" xfId="17126" xr:uid="{00000000-0005-0000-0000-0000354B0000}"/>
    <cellStyle name="Notiz 2 14 2 2 5 4" xfId="23611" xr:uid="{00000000-0005-0000-0000-0000364B0000}"/>
    <cellStyle name="Notiz 2 14 2 2 6" xfId="4287" xr:uid="{00000000-0005-0000-0000-0000374B0000}"/>
    <cellStyle name="Notiz 2 14 2 2 6 2" xfId="11281" xr:uid="{00000000-0005-0000-0000-0000384B0000}"/>
    <cellStyle name="Notiz 2 14 2 2 6 3" xfId="17811" xr:uid="{00000000-0005-0000-0000-0000394B0000}"/>
    <cellStyle name="Notiz 2 14 2 2 6 4" xfId="24296" xr:uid="{00000000-0005-0000-0000-00003A4B0000}"/>
    <cellStyle name="Notiz 2 14 2 2 7" xfId="4940" xr:uid="{00000000-0005-0000-0000-00003B4B0000}"/>
    <cellStyle name="Notiz 2 14 2 2 7 2" xfId="11864" xr:uid="{00000000-0005-0000-0000-00003C4B0000}"/>
    <cellStyle name="Notiz 2 14 2 2 7 3" xfId="18394" xr:uid="{00000000-0005-0000-0000-00003D4B0000}"/>
    <cellStyle name="Notiz 2 14 2 2 7 4" xfId="24879" xr:uid="{00000000-0005-0000-0000-00003E4B0000}"/>
    <cellStyle name="Notiz 2 14 2 2 8" xfId="5398" xr:uid="{00000000-0005-0000-0000-00003F4B0000}"/>
    <cellStyle name="Notiz 2 14 2 2 8 2" xfId="12322" xr:uid="{00000000-0005-0000-0000-0000404B0000}"/>
    <cellStyle name="Notiz 2 14 2 2 8 3" xfId="18852" xr:uid="{00000000-0005-0000-0000-0000414B0000}"/>
    <cellStyle name="Notiz 2 14 2 2 8 4" xfId="25337" xr:uid="{00000000-0005-0000-0000-0000424B0000}"/>
    <cellStyle name="Notiz 2 14 2 2 9" xfId="6080" xr:uid="{00000000-0005-0000-0000-0000434B0000}"/>
    <cellStyle name="Notiz 2 14 2 2 9 2" xfId="12976" xr:uid="{00000000-0005-0000-0000-0000444B0000}"/>
    <cellStyle name="Notiz 2 14 2 2 9 3" xfId="19506" xr:uid="{00000000-0005-0000-0000-0000454B0000}"/>
    <cellStyle name="Notiz 2 14 2 2 9 4" xfId="25991" xr:uid="{00000000-0005-0000-0000-0000464B0000}"/>
    <cellStyle name="Notiz 2 14 2 3" xfId="1292" xr:uid="{00000000-0005-0000-0000-0000474B0000}"/>
    <cellStyle name="Notiz 2 14 2 3 2" xfId="8297" xr:uid="{00000000-0005-0000-0000-0000484B0000}"/>
    <cellStyle name="Notiz 2 14 2 3 3" xfId="14827" xr:uid="{00000000-0005-0000-0000-0000494B0000}"/>
    <cellStyle name="Notiz 2 14 2 3 4" xfId="21312" xr:uid="{00000000-0005-0000-0000-00004A4B0000}"/>
    <cellStyle name="Notiz 2 14 2 4" xfId="1982" xr:uid="{00000000-0005-0000-0000-00004B4B0000}"/>
    <cellStyle name="Notiz 2 14 2 4 2" xfId="8987" xr:uid="{00000000-0005-0000-0000-00004C4B0000}"/>
    <cellStyle name="Notiz 2 14 2 4 3" xfId="15517" xr:uid="{00000000-0005-0000-0000-00004D4B0000}"/>
    <cellStyle name="Notiz 2 14 2 4 4" xfId="22002" xr:uid="{00000000-0005-0000-0000-00004E4B0000}"/>
    <cellStyle name="Notiz 2 14 2 5" xfId="2672" xr:uid="{00000000-0005-0000-0000-00004F4B0000}"/>
    <cellStyle name="Notiz 2 14 2 5 2" xfId="9674" xr:uid="{00000000-0005-0000-0000-0000504B0000}"/>
    <cellStyle name="Notiz 2 14 2 5 3" xfId="16204" xr:uid="{00000000-0005-0000-0000-0000514B0000}"/>
    <cellStyle name="Notiz 2 14 2 5 4" xfId="22689" xr:uid="{00000000-0005-0000-0000-0000524B0000}"/>
    <cellStyle name="Notiz 2 14 2 6" xfId="3362" xr:uid="{00000000-0005-0000-0000-0000534B0000}"/>
    <cellStyle name="Notiz 2 14 2 6 2" xfId="10361" xr:uid="{00000000-0005-0000-0000-0000544B0000}"/>
    <cellStyle name="Notiz 2 14 2 6 3" xfId="16891" xr:uid="{00000000-0005-0000-0000-0000554B0000}"/>
    <cellStyle name="Notiz 2 14 2 6 4" xfId="23376" xr:uid="{00000000-0005-0000-0000-0000564B0000}"/>
    <cellStyle name="Notiz 2 14 2 7" xfId="4052" xr:uid="{00000000-0005-0000-0000-0000574B0000}"/>
    <cellStyle name="Notiz 2 14 2 7 2" xfId="11046" xr:uid="{00000000-0005-0000-0000-0000584B0000}"/>
    <cellStyle name="Notiz 2 14 2 7 3" xfId="17576" xr:uid="{00000000-0005-0000-0000-0000594B0000}"/>
    <cellStyle name="Notiz 2 14 2 7 4" xfId="24061" xr:uid="{00000000-0005-0000-0000-00005A4B0000}"/>
    <cellStyle name="Notiz 2 14 2 8" xfId="1020" xr:uid="{00000000-0005-0000-0000-00005B4B0000}"/>
    <cellStyle name="Notiz 2 14 2 8 2" xfId="8029" xr:uid="{00000000-0005-0000-0000-00005C4B0000}"/>
    <cellStyle name="Notiz 2 14 2 8 3" xfId="14559" xr:uid="{00000000-0005-0000-0000-00005D4B0000}"/>
    <cellStyle name="Notiz 2 14 2 8 4" xfId="21044" xr:uid="{00000000-0005-0000-0000-00005E4B0000}"/>
    <cellStyle name="Notiz 2 14 2 9" xfId="5845" xr:uid="{00000000-0005-0000-0000-00005F4B0000}"/>
    <cellStyle name="Notiz 2 14 2 9 2" xfId="12741" xr:uid="{00000000-0005-0000-0000-0000604B0000}"/>
    <cellStyle name="Notiz 2 14 2 9 3" xfId="19271" xr:uid="{00000000-0005-0000-0000-0000614B0000}"/>
    <cellStyle name="Notiz 2 14 2 9 4" xfId="25756" xr:uid="{00000000-0005-0000-0000-0000624B0000}"/>
    <cellStyle name="Notiz 2 14 3" xfId="578" xr:uid="{00000000-0005-0000-0000-0000634B0000}"/>
    <cellStyle name="Notiz 2 14 3 10" xfId="6591" xr:uid="{00000000-0005-0000-0000-0000644B0000}"/>
    <cellStyle name="Notiz 2 14 3 10 2" xfId="13374" xr:uid="{00000000-0005-0000-0000-0000654B0000}"/>
    <cellStyle name="Notiz 2 14 3 10 3" xfId="19904" xr:uid="{00000000-0005-0000-0000-0000664B0000}"/>
    <cellStyle name="Notiz 2 14 3 10 4" xfId="26389" xr:uid="{00000000-0005-0000-0000-0000674B0000}"/>
    <cellStyle name="Notiz 2 14 3 11" xfId="7590" xr:uid="{00000000-0005-0000-0000-0000684B0000}"/>
    <cellStyle name="Notiz 2 14 3 11 2" xfId="14120" xr:uid="{00000000-0005-0000-0000-0000694B0000}"/>
    <cellStyle name="Notiz 2 14 3 11 3" xfId="20605" xr:uid="{00000000-0005-0000-0000-00006A4B0000}"/>
    <cellStyle name="Notiz 2 14 3 12" xfId="6647" xr:uid="{00000000-0005-0000-0000-00006B4B0000}"/>
    <cellStyle name="Notiz 2 14 3 13" xfId="7125" xr:uid="{00000000-0005-0000-0000-00006C4B0000}"/>
    <cellStyle name="Notiz 2 14 3 2" xfId="808" xr:uid="{00000000-0005-0000-0000-00006D4B0000}"/>
    <cellStyle name="Notiz 2 14 3 2 10" xfId="7820" xr:uid="{00000000-0005-0000-0000-00006E4B0000}"/>
    <cellStyle name="Notiz 2 14 3 2 10 2" xfId="14350" xr:uid="{00000000-0005-0000-0000-00006F4B0000}"/>
    <cellStyle name="Notiz 2 14 3 2 10 3" xfId="20835" xr:uid="{00000000-0005-0000-0000-0000704B0000}"/>
    <cellStyle name="Notiz 2 14 3 2 11" xfId="13678" xr:uid="{00000000-0005-0000-0000-0000714B0000}"/>
    <cellStyle name="Notiz 2 14 3 2 2" xfId="1686" xr:uid="{00000000-0005-0000-0000-0000724B0000}"/>
    <cellStyle name="Notiz 2 14 3 2 2 2" xfId="8691" xr:uid="{00000000-0005-0000-0000-0000734B0000}"/>
    <cellStyle name="Notiz 2 14 3 2 2 3" xfId="15221" xr:uid="{00000000-0005-0000-0000-0000744B0000}"/>
    <cellStyle name="Notiz 2 14 3 2 2 4" xfId="21706" xr:uid="{00000000-0005-0000-0000-0000754B0000}"/>
    <cellStyle name="Notiz 2 14 3 2 3" xfId="2376" xr:uid="{00000000-0005-0000-0000-0000764B0000}"/>
    <cellStyle name="Notiz 2 14 3 2 3 2" xfId="9381" xr:uid="{00000000-0005-0000-0000-0000774B0000}"/>
    <cellStyle name="Notiz 2 14 3 2 3 3" xfId="15911" xr:uid="{00000000-0005-0000-0000-0000784B0000}"/>
    <cellStyle name="Notiz 2 14 3 2 3 4" xfId="22396" xr:uid="{00000000-0005-0000-0000-0000794B0000}"/>
    <cellStyle name="Notiz 2 14 3 2 4" xfId="3066" xr:uid="{00000000-0005-0000-0000-00007A4B0000}"/>
    <cellStyle name="Notiz 2 14 3 2 4 2" xfId="10068" xr:uid="{00000000-0005-0000-0000-00007B4B0000}"/>
    <cellStyle name="Notiz 2 14 3 2 4 3" xfId="16598" xr:uid="{00000000-0005-0000-0000-00007C4B0000}"/>
    <cellStyle name="Notiz 2 14 3 2 4 4" xfId="23083" xr:uid="{00000000-0005-0000-0000-00007D4B0000}"/>
    <cellStyle name="Notiz 2 14 3 2 5" xfId="3756" xr:uid="{00000000-0005-0000-0000-00007E4B0000}"/>
    <cellStyle name="Notiz 2 14 3 2 5 2" xfId="10755" xr:uid="{00000000-0005-0000-0000-00007F4B0000}"/>
    <cellStyle name="Notiz 2 14 3 2 5 3" xfId="17285" xr:uid="{00000000-0005-0000-0000-0000804B0000}"/>
    <cellStyle name="Notiz 2 14 3 2 5 4" xfId="23770" xr:uid="{00000000-0005-0000-0000-0000814B0000}"/>
    <cellStyle name="Notiz 2 14 3 2 6" xfId="4446" xr:uid="{00000000-0005-0000-0000-0000824B0000}"/>
    <cellStyle name="Notiz 2 14 3 2 6 2" xfId="11440" xr:uid="{00000000-0005-0000-0000-0000834B0000}"/>
    <cellStyle name="Notiz 2 14 3 2 6 3" xfId="17970" xr:uid="{00000000-0005-0000-0000-0000844B0000}"/>
    <cellStyle name="Notiz 2 14 3 2 6 4" xfId="24455" xr:uid="{00000000-0005-0000-0000-0000854B0000}"/>
    <cellStyle name="Notiz 2 14 3 2 7" xfId="5099" xr:uid="{00000000-0005-0000-0000-0000864B0000}"/>
    <cellStyle name="Notiz 2 14 3 2 7 2" xfId="12023" xr:uid="{00000000-0005-0000-0000-0000874B0000}"/>
    <cellStyle name="Notiz 2 14 3 2 7 3" xfId="18553" xr:uid="{00000000-0005-0000-0000-0000884B0000}"/>
    <cellStyle name="Notiz 2 14 3 2 7 4" xfId="25038" xr:uid="{00000000-0005-0000-0000-0000894B0000}"/>
    <cellStyle name="Notiz 2 14 3 2 8" xfId="5557" xr:uid="{00000000-0005-0000-0000-00008A4B0000}"/>
    <cellStyle name="Notiz 2 14 3 2 8 2" xfId="12481" xr:uid="{00000000-0005-0000-0000-00008B4B0000}"/>
    <cellStyle name="Notiz 2 14 3 2 8 3" xfId="19011" xr:uid="{00000000-0005-0000-0000-00008C4B0000}"/>
    <cellStyle name="Notiz 2 14 3 2 8 4" xfId="25496" xr:uid="{00000000-0005-0000-0000-00008D4B0000}"/>
    <cellStyle name="Notiz 2 14 3 2 9" xfId="6239" xr:uid="{00000000-0005-0000-0000-00008E4B0000}"/>
    <cellStyle name="Notiz 2 14 3 2 9 2" xfId="13135" xr:uid="{00000000-0005-0000-0000-00008F4B0000}"/>
    <cellStyle name="Notiz 2 14 3 2 9 3" xfId="19665" xr:uid="{00000000-0005-0000-0000-0000904B0000}"/>
    <cellStyle name="Notiz 2 14 3 2 9 4" xfId="26150" xr:uid="{00000000-0005-0000-0000-0000914B0000}"/>
    <cellStyle name="Notiz 2 14 3 3" xfId="1456" xr:uid="{00000000-0005-0000-0000-0000924B0000}"/>
    <cellStyle name="Notiz 2 14 3 3 2" xfId="8461" xr:uid="{00000000-0005-0000-0000-0000934B0000}"/>
    <cellStyle name="Notiz 2 14 3 3 3" xfId="14991" xr:uid="{00000000-0005-0000-0000-0000944B0000}"/>
    <cellStyle name="Notiz 2 14 3 3 4" xfId="21476" xr:uid="{00000000-0005-0000-0000-0000954B0000}"/>
    <cellStyle name="Notiz 2 14 3 4" xfId="2146" xr:uid="{00000000-0005-0000-0000-0000964B0000}"/>
    <cellStyle name="Notiz 2 14 3 4 2" xfId="9151" xr:uid="{00000000-0005-0000-0000-0000974B0000}"/>
    <cellStyle name="Notiz 2 14 3 4 3" xfId="15681" xr:uid="{00000000-0005-0000-0000-0000984B0000}"/>
    <cellStyle name="Notiz 2 14 3 4 4" xfId="22166" xr:uid="{00000000-0005-0000-0000-0000994B0000}"/>
    <cellStyle name="Notiz 2 14 3 5" xfId="2836" xr:uid="{00000000-0005-0000-0000-00009A4B0000}"/>
    <cellStyle name="Notiz 2 14 3 5 2" xfId="9838" xr:uid="{00000000-0005-0000-0000-00009B4B0000}"/>
    <cellStyle name="Notiz 2 14 3 5 3" xfId="16368" xr:uid="{00000000-0005-0000-0000-00009C4B0000}"/>
    <cellStyle name="Notiz 2 14 3 5 4" xfId="22853" xr:uid="{00000000-0005-0000-0000-00009D4B0000}"/>
    <cellStyle name="Notiz 2 14 3 6" xfId="3526" xr:uid="{00000000-0005-0000-0000-00009E4B0000}"/>
    <cellStyle name="Notiz 2 14 3 6 2" xfId="10525" xr:uid="{00000000-0005-0000-0000-00009F4B0000}"/>
    <cellStyle name="Notiz 2 14 3 6 3" xfId="17055" xr:uid="{00000000-0005-0000-0000-0000A04B0000}"/>
    <cellStyle name="Notiz 2 14 3 6 4" xfId="23540" xr:uid="{00000000-0005-0000-0000-0000A14B0000}"/>
    <cellStyle name="Notiz 2 14 3 7" xfId="4216" xr:uid="{00000000-0005-0000-0000-0000A24B0000}"/>
    <cellStyle name="Notiz 2 14 3 7 2" xfId="11210" xr:uid="{00000000-0005-0000-0000-0000A34B0000}"/>
    <cellStyle name="Notiz 2 14 3 7 3" xfId="17740" xr:uid="{00000000-0005-0000-0000-0000A44B0000}"/>
    <cellStyle name="Notiz 2 14 3 7 4" xfId="24225" xr:uid="{00000000-0005-0000-0000-0000A54B0000}"/>
    <cellStyle name="Notiz 2 14 3 8" xfId="5327" xr:uid="{00000000-0005-0000-0000-0000A64B0000}"/>
    <cellStyle name="Notiz 2 14 3 8 2" xfId="12251" xr:uid="{00000000-0005-0000-0000-0000A74B0000}"/>
    <cellStyle name="Notiz 2 14 3 8 3" xfId="18781" xr:uid="{00000000-0005-0000-0000-0000A84B0000}"/>
    <cellStyle name="Notiz 2 14 3 8 4" xfId="25266" xr:uid="{00000000-0005-0000-0000-0000A94B0000}"/>
    <cellStyle name="Notiz 2 14 3 9" xfId="6009" xr:uid="{00000000-0005-0000-0000-0000AA4B0000}"/>
    <cellStyle name="Notiz 2 14 3 9 2" xfId="12905" xr:uid="{00000000-0005-0000-0000-0000AB4B0000}"/>
    <cellStyle name="Notiz 2 14 3 9 3" xfId="19435" xr:uid="{00000000-0005-0000-0000-0000AC4B0000}"/>
    <cellStyle name="Notiz 2 14 3 9 4" xfId="25920" xr:uid="{00000000-0005-0000-0000-0000AD4B0000}"/>
    <cellStyle name="Notiz 2 14 4" xfId="1186" xr:uid="{00000000-0005-0000-0000-0000AE4B0000}"/>
    <cellStyle name="Notiz 2 14 4 2" xfId="8193" xr:uid="{00000000-0005-0000-0000-0000AF4B0000}"/>
    <cellStyle name="Notiz 2 14 4 3" xfId="14723" xr:uid="{00000000-0005-0000-0000-0000B04B0000}"/>
    <cellStyle name="Notiz 2 14 4 4" xfId="21208" xr:uid="{00000000-0005-0000-0000-0000B14B0000}"/>
    <cellStyle name="Notiz 2 14 5" xfId="1876" xr:uid="{00000000-0005-0000-0000-0000B24B0000}"/>
    <cellStyle name="Notiz 2 14 5 2" xfId="8881" xr:uid="{00000000-0005-0000-0000-0000B34B0000}"/>
    <cellStyle name="Notiz 2 14 5 3" xfId="15411" xr:uid="{00000000-0005-0000-0000-0000B44B0000}"/>
    <cellStyle name="Notiz 2 14 5 4" xfId="21896" xr:uid="{00000000-0005-0000-0000-0000B54B0000}"/>
    <cellStyle name="Notiz 2 14 6" xfId="2564" xr:uid="{00000000-0005-0000-0000-0000B64B0000}"/>
    <cellStyle name="Notiz 2 14 6 2" xfId="9569" xr:uid="{00000000-0005-0000-0000-0000B74B0000}"/>
    <cellStyle name="Notiz 2 14 6 3" xfId="16099" xr:uid="{00000000-0005-0000-0000-0000B84B0000}"/>
    <cellStyle name="Notiz 2 14 6 4" xfId="22584" xr:uid="{00000000-0005-0000-0000-0000B94B0000}"/>
    <cellStyle name="Notiz 2 14 7" xfId="3254" xr:uid="{00000000-0005-0000-0000-0000BA4B0000}"/>
    <cellStyle name="Notiz 2 14 7 2" xfId="10256" xr:uid="{00000000-0005-0000-0000-0000BB4B0000}"/>
    <cellStyle name="Notiz 2 14 7 3" xfId="16786" xr:uid="{00000000-0005-0000-0000-0000BC4B0000}"/>
    <cellStyle name="Notiz 2 14 7 4" xfId="23271" xr:uid="{00000000-0005-0000-0000-0000BD4B0000}"/>
    <cellStyle name="Notiz 2 14 8" xfId="3946" xr:uid="{00000000-0005-0000-0000-0000BE4B0000}"/>
    <cellStyle name="Notiz 2 14 8 2" xfId="10945" xr:uid="{00000000-0005-0000-0000-0000BF4B0000}"/>
    <cellStyle name="Notiz 2 14 8 3" xfId="17475" xr:uid="{00000000-0005-0000-0000-0000C04B0000}"/>
    <cellStyle name="Notiz 2 14 8 4" xfId="23960" xr:uid="{00000000-0005-0000-0000-0000C14B0000}"/>
    <cellStyle name="Notiz 2 14 9" xfId="4634" xr:uid="{00000000-0005-0000-0000-0000C24B0000}"/>
    <cellStyle name="Notiz 2 14 9 2" xfId="11628" xr:uid="{00000000-0005-0000-0000-0000C34B0000}"/>
    <cellStyle name="Notiz 2 14 9 3" xfId="18158" xr:uid="{00000000-0005-0000-0000-0000C44B0000}"/>
    <cellStyle name="Notiz 2 14 9 4" xfId="24643" xr:uid="{00000000-0005-0000-0000-0000C54B0000}"/>
    <cellStyle name="Notiz 2 15" xfId="237" xr:uid="{00000000-0005-0000-0000-0000C64B0000}"/>
    <cellStyle name="Notiz 2 15 10" xfId="4738" xr:uid="{00000000-0005-0000-0000-0000C74B0000}"/>
    <cellStyle name="Notiz 2 15 10 2" xfId="11702" xr:uid="{00000000-0005-0000-0000-0000C84B0000}"/>
    <cellStyle name="Notiz 2 15 10 3" xfId="18232" xr:uid="{00000000-0005-0000-0000-0000C94B0000}"/>
    <cellStyle name="Notiz 2 15 10 4" xfId="24717" xr:uid="{00000000-0005-0000-0000-0000CA4B0000}"/>
    <cellStyle name="Notiz 2 15 11" xfId="3994" xr:uid="{00000000-0005-0000-0000-0000CB4B0000}"/>
    <cellStyle name="Notiz 2 15 11 2" xfId="10992" xr:uid="{00000000-0005-0000-0000-0000CC4B0000}"/>
    <cellStyle name="Notiz 2 15 11 3" xfId="17522" xr:uid="{00000000-0005-0000-0000-0000CD4B0000}"/>
    <cellStyle name="Notiz 2 15 11 4" xfId="24007" xr:uid="{00000000-0005-0000-0000-0000CE4B0000}"/>
    <cellStyle name="Notiz 2 15 12" xfId="6556" xr:uid="{00000000-0005-0000-0000-0000CF4B0000}"/>
    <cellStyle name="Notiz 2 15 12 2" xfId="7102" xr:uid="{00000000-0005-0000-0000-0000D04B0000}"/>
    <cellStyle name="Notiz 2 15 12 3" xfId="20134" xr:uid="{00000000-0005-0000-0000-0000D14B0000}"/>
    <cellStyle name="Notiz 2 15 13" xfId="7060" xr:uid="{00000000-0005-0000-0000-0000D24B0000}"/>
    <cellStyle name="Notiz 2 15 2" xfId="413" xr:uid="{00000000-0005-0000-0000-0000D34B0000}"/>
    <cellStyle name="Notiz 2 15 2 10" xfId="6404" xr:uid="{00000000-0005-0000-0000-0000D44B0000}"/>
    <cellStyle name="Notiz 2 15 2 10 2" xfId="13292" xr:uid="{00000000-0005-0000-0000-0000D54B0000}"/>
    <cellStyle name="Notiz 2 15 2 10 3" xfId="19822" xr:uid="{00000000-0005-0000-0000-0000D64B0000}"/>
    <cellStyle name="Notiz 2 15 2 10 4" xfId="26307" xr:uid="{00000000-0005-0000-0000-0000D74B0000}"/>
    <cellStyle name="Notiz 2 15 2 11" xfId="7425" xr:uid="{00000000-0005-0000-0000-0000D84B0000}"/>
    <cellStyle name="Notiz 2 15 2 11 2" xfId="13955" xr:uid="{00000000-0005-0000-0000-0000D94B0000}"/>
    <cellStyle name="Notiz 2 15 2 11 3" xfId="20440" xr:uid="{00000000-0005-0000-0000-0000DA4B0000}"/>
    <cellStyle name="Notiz 2 15 2 12" xfId="4671" xr:uid="{00000000-0005-0000-0000-0000DB4B0000}"/>
    <cellStyle name="Notiz 2 15 2 13" xfId="7175" xr:uid="{00000000-0005-0000-0000-0000DC4B0000}"/>
    <cellStyle name="Notiz 2 15 2 2" xfId="648" xr:uid="{00000000-0005-0000-0000-0000DD4B0000}"/>
    <cellStyle name="Notiz 2 15 2 2 10" xfId="7660" xr:uid="{00000000-0005-0000-0000-0000DE4B0000}"/>
    <cellStyle name="Notiz 2 15 2 2 10 2" xfId="14190" xr:uid="{00000000-0005-0000-0000-0000DF4B0000}"/>
    <cellStyle name="Notiz 2 15 2 2 10 3" xfId="20675" xr:uid="{00000000-0005-0000-0000-0000E04B0000}"/>
    <cellStyle name="Notiz 2 15 2 2 11" xfId="6766" xr:uid="{00000000-0005-0000-0000-0000E14B0000}"/>
    <cellStyle name="Notiz 2 15 2 2 2" xfId="1526" xr:uid="{00000000-0005-0000-0000-0000E24B0000}"/>
    <cellStyle name="Notiz 2 15 2 2 2 2" xfId="8531" xr:uid="{00000000-0005-0000-0000-0000E34B0000}"/>
    <cellStyle name="Notiz 2 15 2 2 2 3" xfId="15061" xr:uid="{00000000-0005-0000-0000-0000E44B0000}"/>
    <cellStyle name="Notiz 2 15 2 2 2 4" xfId="21546" xr:uid="{00000000-0005-0000-0000-0000E54B0000}"/>
    <cellStyle name="Notiz 2 15 2 2 3" xfId="2216" xr:uid="{00000000-0005-0000-0000-0000E64B0000}"/>
    <cellStyle name="Notiz 2 15 2 2 3 2" xfId="9221" xr:uid="{00000000-0005-0000-0000-0000E74B0000}"/>
    <cellStyle name="Notiz 2 15 2 2 3 3" xfId="15751" xr:uid="{00000000-0005-0000-0000-0000E84B0000}"/>
    <cellStyle name="Notiz 2 15 2 2 3 4" xfId="22236" xr:uid="{00000000-0005-0000-0000-0000E94B0000}"/>
    <cellStyle name="Notiz 2 15 2 2 4" xfId="2906" xr:uid="{00000000-0005-0000-0000-0000EA4B0000}"/>
    <cellStyle name="Notiz 2 15 2 2 4 2" xfId="9908" xr:uid="{00000000-0005-0000-0000-0000EB4B0000}"/>
    <cellStyle name="Notiz 2 15 2 2 4 3" xfId="16438" xr:uid="{00000000-0005-0000-0000-0000EC4B0000}"/>
    <cellStyle name="Notiz 2 15 2 2 4 4" xfId="22923" xr:uid="{00000000-0005-0000-0000-0000ED4B0000}"/>
    <cellStyle name="Notiz 2 15 2 2 5" xfId="3596" xr:uid="{00000000-0005-0000-0000-0000EE4B0000}"/>
    <cellStyle name="Notiz 2 15 2 2 5 2" xfId="10595" xr:uid="{00000000-0005-0000-0000-0000EF4B0000}"/>
    <cellStyle name="Notiz 2 15 2 2 5 3" xfId="17125" xr:uid="{00000000-0005-0000-0000-0000F04B0000}"/>
    <cellStyle name="Notiz 2 15 2 2 5 4" xfId="23610" xr:uid="{00000000-0005-0000-0000-0000F14B0000}"/>
    <cellStyle name="Notiz 2 15 2 2 6" xfId="4286" xr:uid="{00000000-0005-0000-0000-0000F24B0000}"/>
    <cellStyle name="Notiz 2 15 2 2 6 2" xfId="11280" xr:uid="{00000000-0005-0000-0000-0000F34B0000}"/>
    <cellStyle name="Notiz 2 15 2 2 6 3" xfId="17810" xr:uid="{00000000-0005-0000-0000-0000F44B0000}"/>
    <cellStyle name="Notiz 2 15 2 2 6 4" xfId="24295" xr:uid="{00000000-0005-0000-0000-0000F54B0000}"/>
    <cellStyle name="Notiz 2 15 2 2 7" xfId="4939" xr:uid="{00000000-0005-0000-0000-0000F64B0000}"/>
    <cellStyle name="Notiz 2 15 2 2 7 2" xfId="11863" xr:uid="{00000000-0005-0000-0000-0000F74B0000}"/>
    <cellStyle name="Notiz 2 15 2 2 7 3" xfId="18393" xr:uid="{00000000-0005-0000-0000-0000F84B0000}"/>
    <cellStyle name="Notiz 2 15 2 2 7 4" xfId="24878" xr:uid="{00000000-0005-0000-0000-0000F94B0000}"/>
    <cellStyle name="Notiz 2 15 2 2 8" xfId="5397" xr:uid="{00000000-0005-0000-0000-0000FA4B0000}"/>
    <cellStyle name="Notiz 2 15 2 2 8 2" xfId="12321" xr:uid="{00000000-0005-0000-0000-0000FB4B0000}"/>
    <cellStyle name="Notiz 2 15 2 2 8 3" xfId="18851" xr:uid="{00000000-0005-0000-0000-0000FC4B0000}"/>
    <cellStyle name="Notiz 2 15 2 2 8 4" xfId="25336" xr:uid="{00000000-0005-0000-0000-0000FD4B0000}"/>
    <cellStyle name="Notiz 2 15 2 2 9" xfId="6079" xr:uid="{00000000-0005-0000-0000-0000FE4B0000}"/>
    <cellStyle name="Notiz 2 15 2 2 9 2" xfId="12975" xr:uid="{00000000-0005-0000-0000-0000FF4B0000}"/>
    <cellStyle name="Notiz 2 15 2 2 9 3" xfId="19505" xr:uid="{00000000-0005-0000-0000-0000004C0000}"/>
    <cellStyle name="Notiz 2 15 2 2 9 4" xfId="25990" xr:uid="{00000000-0005-0000-0000-0000014C0000}"/>
    <cellStyle name="Notiz 2 15 2 3" xfId="1291" xr:uid="{00000000-0005-0000-0000-0000024C0000}"/>
    <cellStyle name="Notiz 2 15 2 3 2" xfId="8296" xr:uid="{00000000-0005-0000-0000-0000034C0000}"/>
    <cellStyle name="Notiz 2 15 2 3 3" xfId="14826" xr:uid="{00000000-0005-0000-0000-0000044C0000}"/>
    <cellStyle name="Notiz 2 15 2 3 4" xfId="21311" xr:uid="{00000000-0005-0000-0000-0000054C0000}"/>
    <cellStyle name="Notiz 2 15 2 4" xfId="1981" xr:uid="{00000000-0005-0000-0000-0000064C0000}"/>
    <cellStyle name="Notiz 2 15 2 4 2" xfId="8986" xr:uid="{00000000-0005-0000-0000-0000074C0000}"/>
    <cellStyle name="Notiz 2 15 2 4 3" xfId="15516" xr:uid="{00000000-0005-0000-0000-0000084C0000}"/>
    <cellStyle name="Notiz 2 15 2 4 4" xfId="22001" xr:uid="{00000000-0005-0000-0000-0000094C0000}"/>
    <cellStyle name="Notiz 2 15 2 5" xfId="2671" xr:uid="{00000000-0005-0000-0000-00000A4C0000}"/>
    <cellStyle name="Notiz 2 15 2 5 2" xfId="9673" xr:uid="{00000000-0005-0000-0000-00000B4C0000}"/>
    <cellStyle name="Notiz 2 15 2 5 3" xfId="16203" xr:uid="{00000000-0005-0000-0000-00000C4C0000}"/>
    <cellStyle name="Notiz 2 15 2 5 4" xfId="22688" xr:uid="{00000000-0005-0000-0000-00000D4C0000}"/>
    <cellStyle name="Notiz 2 15 2 6" xfId="3361" xr:uid="{00000000-0005-0000-0000-00000E4C0000}"/>
    <cellStyle name="Notiz 2 15 2 6 2" xfId="10360" xr:uid="{00000000-0005-0000-0000-00000F4C0000}"/>
    <cellStyle name="Notiz 2 15 2 6 3" xfId="16890" xr:uid="{00000000-0005-0000-0000-0000104C0000}"/>
    <cellStyle name="Notiz 2 15 2 6 4" xfId="23375" xr:uid="{00000000-0005-0000-0000-0000114C0000}"/>
    <cellStyle name="Notiz 2 15 2 7" xfId="4051" xr:uid="{00000000-0005-0000-0000-0000124C0000}"/>
    <cellStyle name="Notiz 2 15 2 7 2" xfId="11045" xr:uid="{00000000-0005-0000-0000-0000134C0000}"/>
    <cellStyle name="Notiz 2 15 2 7 3" xfId="17575" xr:uid="{00000000-0005-0000-0000-0000144C0000}"/>
    <cellStyle name="Notiz 2 15 2 7 4" xfId="24060" xr:uid="{00000000-0005-0000-0000-0000154C0000}"/>
    <cellStyle name="Notiz 2 15 2 8" xfId="985" xr:uid="{00000000-0005-0000-0000-0000164C0000}"/>
    <cellStyle name="Notiz 2 15 2 8 2" xfId="7995" xr:uid="{00000000-0005-0000-0000-0000174C0000}"/>
    <cellStyle name="Notiz 2 15 2 8 3" xfId="14525" xr:uid="{00000000-0005-0000-0000-0000184C0000}"/>
    <cellStyle name="Notiz 2 15 2 8 4" xfId="21010" xr:uid="{00000000-0005-0000-0000-0000194C0000}"/>
    <cellStyle name="Notiz 2 15 2 9" xfId="5844" xr:uid="{00000000-0005-0000-0000-00001A4C0000}"/>
    <cellStyle name="Notiz 2 15 2 9 2" xfId="12740" xr:uid="{00000000-0005-0000-0000-00001B4C0000}"/>
    <cellStyle name="Notiz 2 15 2 9 3" xfId="19270" xr:uid="{00000000-0005-0000-0000-00001C4C0000}"/>
    <cellStyle name="Notiz 2 15 2 9 4" xfId="25755" xr:uid="{00000000-0005-0000-0000-00001D4C0000}"/>
    <cellStyle name="Notiz 2 15 3" xfId="579" xr:uid="{00000000-0005-0000-0000-00001E4C0000}"/>
    <cellStyle name="Notiz 2 15 3 10" xfId="6731" xr:uid="{00000000-0005-0000-0000-00001F4C0000}"/>
    <cellStyle name="Notiz 2 15 3 10 2" xfId="13430" xr:uid="{00000000-0005-0000-0000-0000204C0000}"/>
    <cellStyle name="Notiz 2 15 3 10 3" xfId="19960" xr:uid="{00000000-0005-0000-0000-0000214C0000}"/>
    <cellStyle name="Notiz 2 15 3 10 4" xfId="26445" xr:uid="{00000000-0005-0000-0000-0000224C0000}"/>
    <cellStyle name="Notiz 2 15 3 11" xfId="7591" xr:uid="{00000000-0005-0000-0000-0000234C0000}"/>
    <cellStyle name="Notiz 2 15 3 11 2" xfId="14121" xr:uid="{00000000-0005-0000-0000-0000244C0000}"/>
    <cellStyle name="Notiz 2 15 3 11 3" xfId="20606" xr:uid="{00000000-0005-0000-0000-0000254C0000}"/>
    <cellStyle name="Notiz 2 15 3 12" xfId="6823" xr:uid="{00000000-0005-0000-0000-0000264C0000}"/>
    <cellStyle name="Notiz 2 15 3 13" xfId="6946" xr:uid="{00000000-0005-0000-0000-0000274C0000}"/>
    <cellStyle name="Notiz 2 15 3 2" xfId="809" xr:uid="{00000000-0005-0000-0000-0000284C0000}"/>
    <cellStyle name="Notiz 2 15 3 2 10" xfId="7821" xr:uid="{00000000-0005-0000-0000-0000294C0000}"/>
    <cellStyle name="Notiz 2 15 3 2 10 2" xfId="14351" xr:uid="{00000000-0005-0000-0000-00002A4C0000}"/>
    <cellStyle name="Notiz 2 15 3 2 10 3" xfId="20836" xr:uid="{00000000-0005-0000-0000-00002B4C0000}"/>
    <cellStyle name="Notiz 2 15 3 2 11" xfId="13679" xr:uid="{00000000-0005-0000-0000-00002C4C0000}"/>
    <cellStyle name="Notiz 2 15 3 2 2" xfId="1687" xr:uid="{00000000-0005-0000-0000-00002D4C0000}"/>
    <cellStyle name="Notiz 2 15 3 2 2 2" xfId="8692" xr:uid="{00000000-0005-0000-0000-00002E4C0000}"/>
    <cellStyle name="Notiz 2 15 3 2 2 3" xfId="15222" xr:uid="{00000000-0005-0000-0000-00002F4C0000}"/>
    <cellStyle name="Notiz 2 15 3 2 2 4" xfId="21707" xr:uid="{00000000-0005-0000-0000-0000304C0000}"/>
    <cellStyle name="Notiz 2 15 3 2 3" xfId="2377" xr:uid="{00000000-0005-0000-0000-0000314C0000}"/>
    <cellStyle name="Notiz 2 15 3 2 3 2" xfId="9382" xr:uid="{00000000-0005-0000-0000-0000324C0000}"/>
    <cellStyle name="Notiz 2 15 3 2 3 3" xfId="15912" xr:uid="{00000000-0005-0000-0000-0000334C0000}"/>
    <cellStyle name="Notiz 2 15 3 2 3 4" xfId="22397" xr:uid="{00000000-0005-0000-0000-0000344C0000}"/>
    <cellStyle name="Notiz 2 15 3 2 4" xfId="3067" xr:uid="{00000000-0005-0000-0000-0000354C0000}"/>
    <cellStyle name="Notiz 2 15 3 2 4 2" xfId="10069" xr:uid="{00000000-0005-0000-0000-0000364C0000}"/>
    <cellStyle name="Notiz 2 15 3 2 4 3" xfId="16599" xr:uid="{00000000-0005-0000-0000-0000374C0000}"/>
    <cellStyle name="Notiz 2 15 3 2 4 4" xfId="23084" xr:uid="{00000000-0005-0000-0000-0000384C0000}"/>
    <cellStyle name="Notiz 2 15 3 2 5" xfId="3757" xr:uid="{00000000-0005-0000-0000-0000394C0000}"/>
    <cellStyle name="Notiz 2 15 3 2 5 2" xfId="10756" xr:uid="{00000000-0005-0000-0000-00003A4C0000}"/>
    <cellStyle name="Notiz 2 15 3 2 5 3" xfId="17286" xr:uid="{00000000-0005-0000-0000-00003B4C0000}"/>
    <cellStyle name="Notiz 2 15 3 2 5 4" xfId="23771" xr:uid="{00000000-0005-0000-0000-00003C4C0000}"/>
    <cellStyle name="Notiz 2 15 3 2 6" xfId="4447" xr:uid="{00000000-0005-0000-0000-00003D4C0000}"/>
    <cellStyle name="Notiz 2 15 3 2 6 2" xfId="11441" xr:uid="{00000000-0005-0000-0000-00003E4C0000}"/>
    <cellStyle name="Notiz 2 15 3 2 6 3" xfId="17971" xr:uid="{00000000-0005-0000-0000-00003F4C0000}"/>
    <cellStyle name="Notiz 2 15 3 2 6 4" xfId="24456" xr:uid="{00000000-0005-0000-0000-0000404C0000}"/>
    <cellStyle name="Notiz 2 15 3 2 7" xfId="5100" xr:uid="{00000000-0005-0000-0000-0000414C0000}"/>
    <cellStyle name="Notiz 2 15 3 2 7 2" xfId="12024" xr:uid="{00000000-0005-0000-0000-0000424C0000}"/>
    <cellStyle name="Notiz 2 15 3 2 7 3" xfId="18554" xr:uid="{00000000-0005-0000-0000-0000434C0000}"/>
    <cellStyle name="Notiz 2 15 3 2 7 4" xfId="25039" xr:uid="{00000000-0005-0000-0000-0000444C0000}"/>
    <cellStyle name="Notiz 2 15 3 2 8" xfId="5558" xr:uid="{00000000-0005-0000-0000-0000454C0000}"/>
    <cellStyle name="Notiz 2 15 3 2 8 2" xfId="12482" xr:uid="{00000000-0005-0000-0000-0000464C0000}"/>
    <cellStyle name="Notiz 2 15 3 2 8 3" xfId="19012" xr:uid="{00000000-0005-0000-0000-0000474C0000}"/>
    <cellStyle name="Notiz 2 15 3 2 8 4" xfId="25497" xr:uid="{00000000-0005-0000-0000-0000484C0000}"/>
    <cellStyle name="Notiz 2 15 3 2 9" xfId="6240" xr:uid="{00000000-0005-0000-0000-0000494C0000}"/>
    <cellStyle name="Notiz 2 15 3 2 9 2" xfId="13136" xr:uid="{00000000-0005-0000-0000-00004A4C0000}"/>
    <cellStyle name="Notiz 2 15 3 2 9 3" xfId="19666" xr:uid="{00000000-0005-0000-0000-00004B4C0000}"/>
    <cellStyle name="Notiz 2 15 3 2 9 4" xfId="26151" xr:uid="{00000000-0005-0000-0000-00004C4C0000}"/>
    <cellStyle name="Notiz 2 15 3 3" xfId="1457" xr:uid="{00000000-0005-0000-0000-00004D4C0000}"/>
    <cellStyle name="Notiz 2 15 3 3 2" xfId="8462" xr:uid="{00000000-0005-0000-0000-00004E4C0000}"/>
    <cellStyle name="Notiz 2 15 3 3 3" xfId="14992" xr:uid="{00000000-0005-0000-0000-00004F4C0000}"/>
    <cellStyle name="Notiz 2 15 3 3 4" xfId="21477" xr:uid="{00000000-0005-0000-0000-0000504C0000}"/>
    <cellStyle name="Notiz 2 15 3 4" xfId="2147" xr:uid="{00000000-0005-0000-0000-0000514C0000}"/>
    <cellStyle name="Notiz 2 15 3 4 2" xfId="9152" xr:uid="{00000000-0005-0000-0000-0000524C0000}"/>
    <cellStyle name="Notiz 2 15 3 4 3" xfId="15682" xr:uid="{00000000-0005-0000-0000-0000534C0000}"/>
    <cellStyle name="Notiz 2 15 3 4 4" xfId="22167" xr:uid="{00000000-0005-0000-0000-0000544C0000}"/>
    <cellStyle name="Notiz 2 15 3 5" xfId="2837" xr:uid="{00000000-0005-0000-0000-0000554C0000}"/>
    <cellStyle name="Notiz 2 15 3 5 2" xfId="9839" xr:uid="{00000000-0005-0000-0000-0000564C0000}"/>
    <cellStyle name="Notiz 2 15 3 5 3" xfId="16369" xr:uid="{00000000-0005-0000-0000-0000574C0000}"/>
    <cellStyle name="Notiz 2 15 3 5 4" xfId="22854" xr:uid="{00000000-0005-0000-0000-0000584C0000}"/>
    <cellStyle name="Notiz 2 15 3 6" xfId="3527" xr:uid="{00000000-0005-0000-0000-0000594C0000}"/>
    <cellStyle name="Notiz 2 15 3 6 2" xfId="10526" xr:uid="{00000000-0005-0000-0000-00005A4C0000}"/>
    <cellStyle name="Notiz 2 15 3 6 3" xfId="17056" xr:uid="{00000000-0005-0000-0000-00005B4C0000}"/>
    <cellStyle name="Notiz 2 15 3 6 4" xfId="23541" xr:uid="{00000000-0005-0000-0000-00005C4C0000}"/>
    <cellStyle name="Notiz 2 15 3 7" xfId="4217" xr:uid="{00000000-0005-0000-0000-00005D4C0000}"/>
    <cellStyle name="Notiz 2 15 3 7 2" xfId="11211" xr:uid="{00000000-0005-0000-0000-00005E4C0000}"/>
    <cellStyle name="Notiz 2 15 3 7 3" xfId="17741" xr:uid="{00000000-0005-0000-0000-00005F4C0000}"/>
    <cellStyle name="Notiz 2 15 3 7 4" xfId="24226" xr:uid="{00000000-0005-0000-0000-0000604C0000}"/>
    <cellStyle name="Notiz 2 15 3 8" xfId="5328" xr:uid="{00000000-0005-0000-0000-0000614C0000}"/>
    <cellStyle name="Notiz 2 15 3 8 2" xfId="12252" xr:uid="{00000000-0005-0000-0000-0000624C0000}"/>
    <cellStyle name="Notiz 2 15 3 8 3" xfId="18782" xr:uid="{00000000-0005-0000-0000-0000634C0000}"/>
    <cellStyle name="Notiz 2 15 3 8 4" xfId="25267" xr:uid="{00000000-0005-0000-0000-0000644C0000}"/>
    <cellStyle name="Notiz 2 15 3 9" xfId="6010" xr:uid="{00000000-0005-0000-0000-0000654C0000}"/>
    <cellStyle name="Notiz 2 15 3 9 2" xfId="12906" xr:uid="{00000000-0005-0000-0000-0000664C0000}"/>
    <cellStyle name="Notiz 2 15 3 9 3" xfId="19436" xr:uid="{00000000-0005-0000-0000-0000674C0000}"/>
    <cellStyle name="Notiz 2 15 3 9 4" xfId="25921" xr:uid="{00000000-0005-0000-0000-0000684C0000}"/>
    <cellStyle name="Notiz 2 15 4" xfId="1109" xr:uid="{00000000-0005-0000-0000-0000694C0000}"/>
    <cellStyle name="Notiz 2 15 4 2" xfId="8116" xr:uid="{00000000-0005-0000-0000-00006A4C0000}"/>
    <cellStyle name="Notiz 2 15 4 3" xfId="14646" xr:uid="{00000000-0005-0000-0000-00006B4C0000}"/>
    <cellStyle name="Notiz 2 15 4 4" xfId="21131" xr:uid="{00000000-0005-0000-0000-00006C4C0000}"/>
    <cellStyle name="Notiz 2 15 5" xfId="1088" xr:uid="{00000000-0005-0000-0000-00006D4C0000}"/>
    <cellStyle name="Notiz 2 15 5 2" xfId="8095" xr:uid="{00000000-0005-0000-0000-00006E4C0000}"/>
    <cellStyle name="Notiz 2 15 5 3" xfId="14625" xr:uid="{00000000-0005-0000-0000-00006F4C0000}"/>
    <cellStyle name="Notiz 2 15 5 4" xfId="21110" xr:uid="{00000000-0005-0000-0000-0000704C0000}"/>
    <cellStyle name="Notiz 2 15 6" xfId="1071" xr:uid="{00000000-0005-0000-0000-0000714C0000}"/>
    <cellStyle name="Notiz 2 15 6 2" xfId="8078" xr:uid="{00000000-0005-0000-0000-0000724C0000}"/>
    <cellStyle name="Notiz 2 15 6 3" xfId="14608" xr:uid="{00000000-0005-0000-0000-0000734C0000}"/>
    <cellStyle name="Notiz 2 15 6 4" xfId="21093" xr:uid="{00000000-0005-0000-0000-0000744C0000}"/>
    <cellStyle name="Notiz 2 15 7" xfId="1214" xr:uid="{00000000-0005-0000-0000-0000754C0000}"/>
    <cellStyle name="Notiz 2 15 7 2" xfId="8221" xr:uid="{00000000-0005-0000-0000-0000764C0000}"/>
    <cellStyle name="Notiz 2 15 7 3" xfId="14751" xr:uid="{00000000-0005-0000-0000-0000774C0000}"/>
    <cellStyle name="Notiz 2 15 7 4" xfId="21236" xr:uid="{00000000-0005-0000-0000-0000784C0000}"/>
    <cellStyle name="Notiz 2 15 8" xfId="2590" xr:uid="{00000000-0005-0000-0000-0000794C0000}"/>
    <cellStyle name="Notiz 2 15 8 2" xfId="9594" xr:uid="{00000000-0005-0000-0000-00007A4C0000}"/>
    <cellStyle name="Notiz 2 15 8 3" xfId="16124" xr:uid="{00000000-0005-0000-0000-00007B4C0000}"/>
    <cellStyle name="Notiz 2 15 8 4" xfId="22609" xr:uid="{00000000-0005-0000-0000-00007C4C0000}"/>
    <cellStyle name="Notiz 2 15 9" xfId="1036" xr:uid="{00000000-0005-0000-0000-00007D4C0000}"/>
    <cellStyle name="Notiz 2 15 9 2" xfId="8045" xr:uid="{00000000-0005-0000-0000-00007E4C0000}"/>
    <cellStyle name="Notiz 2 15 9 3" xfId="14575" xr:uid="{00000000-0005-0000-0000-00007F4C0000}"/>
    <cellStyle name="Notiz 2 15 9 4" xfId="21060" xr:uid="{00000000-0005-0000-0000-0000804C0000}"/>
    <cellStyle name="Notiz 2 16" xfId="316" xr:uid="{00000000-0005-0000-0000-0000814C0000}"/>
    <cellStyle name="Notiz 2 16 10" xfId="4827" xr:uid="{00000000-0005-0000-0000-0000824C0000}"/>
    <cellStyle name="Notiz 2 16 10 2" xfId="11772" xr:uid="{00000000-0005-0000-0000-0000834C0000}"/>
    <cellStyle name="Notiz 2 16 10 3" xfId="18302" xr:uid="{00000000-0005-0000-0000-0000844C0000}"/>
    <cellStyle name="Notiz 2 16 10 4" xfId="24787" xr:uid="{00000000-0005-0000-0000-0000854C0000}"/>
    <cellStyle name="Notiz 2 16 11" xfId="5749" xr:uid="{00000000-0005-0000-0000-0000864C0000}"/>
    <cellStyle name="Notiz 2 16 11 2" xfId="12673" xr:uid="{00000000-0005-0000-0000-0000874C0000}"/>
    <cellStyle name="Notiz 2 16 11 3" xfId="19203" xr:uid="{00000000-0005-0000-0000-0000884C0000}"/>
    <cellStyle name="Notiz 2 16 11 4" xfId="25688" xr:uid="{00000000-0005-0000-0000-0000894C0000}"/>
    <cellStyle name="Notiz 2 16 12" xfId="7368" xr:uid="{00000000-0005-0000-0000-00008A4C0000}"/>
    <cellStyle name="Notiz 2 16 12 2" xfId="13898" xr:uid="{00000000-0005-0000-0000-00008B4C0000}"/>
    <cellStyle name="Notiz 2 16 12 3" xfId="20385" xr:uid="{00000000-0005-0000-0000-00008C4C0000}"/>
    <cellStyle name="Notiz 2 16 13" xfId="7212" xr:uid="{00000000-0005-0000-0000-00008D4C0000}"/>
    <cellStyle name="Notiz 2 16 2" xfId="412" xr:uid="{00000000-0005-0000-0000-00008E4C0000}"/>
    <cellStyle name="Notiz 2 16 2 10" xfId="6514" xr:uid="{00000000-0005-0000-0000-00008F4C0000}"/>
    <cellStyle name="Notiz 2 16 2 10 2" xfId="13328" xr:uid="{00000000-0005-0000-0000-0000904C0000}"/>
    <cellStyle name="Notiz 2 16 2 10 3" xfId="19858" xr:uid="{00000000-0005-0000-0000-0000914C0000}"/>
    <cellStyle name="Notiz 2 16 2 10 4" xfId="26343" xr:uid="{00000000-0005-0000-0000-0000924C0000}"/>
    <cellStyle name="Notiz 2 16 2 11" xfId="7424" xr:uid="{00000000-0005-0000-0000-0000934C0000}"/>
    <cellStyle name="Notiz 2 16 2 11 2" xfId="13954" xr:uid="{00000000-0005-0000-0000-0000944C0000}"/>
    <cellStyle name="Notiz 2 16 2 11 3" xfId="20439" xr:uid="{00000000-0005-0000-0000-0000954C0000}"/>
    <cellStyle name="Notiz 2 16 2 12" xfId="6957" xr:uid="{00000000-0005-0000-0000-0000964C0000}"/>
    <cellStyle name="Notiz 2 16 2 13" xfId="6985" xr:uid="{00000000-0005-0000-0000-0000974C0000}"/>
    <cellStyle name="Notiz 2 16 2 2" xfId="647" xr:uid="{00000000-0005-0000-0000-0000984C0000}"/>
    <cellStyle name="Notiz 2 16 2 2 10" xfId="7659" xr:uid="{00000000-0005-0000-0000-0000994C0000}"/>
    <cellStyle name="Notiz 2 16 2 2 10 2" xfId="14189" xr:uid="{00000000-0005-0000-0000-00009A4C0000}"/>
    <cellStyle name="Notiz 2 16 2 2 10 3" xfId="20674" xr:uid="{00000000-0005-0000-0000-00009B4C0000}"/>
    <cellStyle name="Notiz 2 16 2 2 11" xfId="6738" xr:uid="{00000000-0005-0000-0000-00009C4C0000}"/>
    <cellStyle name="Notiz 2 16 2 2 2" xfId="1525" xr:uid="{00000000-0005-0000-0000-00009D4C0000}"/>
    <cellStyle name="Notiz 2 16 2 2 2 2" xfId="8530" xr:uid="{00000000-0005-0000-0000-00009E4C0000}"/>
    <cellStyle name="Notiz 2 16 2 2 2 3" xfId="15060" xr:uid="{00000000-0005-0000-0000-00009F4C0000}"/>
    <cellStyle name="Notiz 2 16 2 2 2 4" xfId="21545" xr:uid="{00000000-0005-0000-0000-0000A04C0000}"/>
    <cellStyle name="Notiz 2 16 2 2 3" xfId="2215" xr:uid="{00000000-0005-0000-0000-0000A14C0000}"/>
    <cellStyle name="Notiz 2 16 2 2 3 2" xfId="9220" xr:uid="{00000000-0005-0000-0000-0000A24C0000}"/>
    <cellStyle name="Notiz 2 16 2 2 3 3" xfId="15750" xr:uid="{00000000-0005-0000-0000-0000A34C0000}"/>
    <cellStyle name="Notiz 2 16 2 2 3 4" xfId="22235" xr:uid="{00000000-0005-0000-0000-0000A44C0000}"/>
    <cellStyle name="Notiz 2 16 2 2 4" xfId="2905" xr:uid="{00000000-0005-0000-0000-0000A54C0000}"/>
    <cellStyle name="Notiz 2 16 2 2 4 2" xfId="9907" xr:uid="{00000000-0005-0000-0000-0000A64C0000}"/>
    <cellStyle name="Notiz 2 16 2 2 4 3" xfId="16437" xr:uid="{00000000-0005-0000-0000-0000A74C0000}"/>
    <cellStyle name="Notiz 2 16 2 2 4 4" xfId="22922" xr:uid="{00000000-0005-0000-0000-0000A84C0000}"/>
    <cellStyle name="Notiz 2 16 2 2 5" xfId="3595" xr:uid="{00000000-0005-0000-0000-0000A94C0000}"/>
    <cellStyle name="Notiz 2 16 2 2 5 2" xfId="10594" xr:uid="{00000000-0005-0000-0000-0000AA4C0000}"/>
    <cellStyle name="Notiz 2 16 2 2 5 3" xfId="17124" xr:uid="{00000000-0005-0000-0000-0000AB4C0000}"/>
    <cellStyle name="Notiz 2 16 2 2 5 4" xfId="23609" xr:uid="{00000000-0005-0000-0000-0000AC4C0000}"/>
    <cellStyle name="Notiz 2 16 2 2 6" xfId="4285" xr:uid="{00000000-0005-0000-0000-0000AD4C0000}"/>
    <cellStyle name="Notiz 2 16 2 2 6 2" xfId="11279" xr:uid="{00000000-0005-0000-0000-0000AE4C0000}"/>
    <cellStyle name="Notiz 2 16 2 2 6 3" xfId="17809" xr:uid="{00000000-0005-0000-0000-0000AF4C0000}"/>
    <cellStyle name="Notiz 2 16 2 2 6 4" xfId="24294" xr:uid="{00000000-0005-0000-0000-0000B04C0000}"/>
    <cellStyle name="Notiz 2 16 2 2 7" xfId="4938" xr:uid="{00000000-0005-0000-0000-0000B14C0000}"/>
    <cellStyle name="Notiz 2 16 2 2 7 2" xfId="11862" xr:uid="{00000000-0005-0000-0000-0000B24C0000}"/>
    <cellStyle name="Notiz 2 16 2 2 7 3" xfId="18392" xr:uid="{00000000-0005-0000-0000-0000B34C0000}"/>
    <cellStyle name="Notiz 2 16 2 2 7 4" xfId="24877" xr:uid="{00000000-0005-0000-0000-0000B44C0000}"/>
    <cellStyle name="Notiz 2 16 2 2 8" xfId="5396" xr:uid="{00000000-0005-0000-0000-0000B54C0000}"/>
    <cellStyle name="Notiz 2 16 2 2 8 2" xfId="12320" xr:uid="{00000000-0005-0000-0000-0000B64C0000}"/>
    <cellStyle name="Notiz 2 16 2 2 8 3" xfId="18850" xr:uid="{00000000-0005-0000-0000-0000B74C0000}"/>
    <cellStyle name="Notiz 2 16 2 2 8 4" xfId="25335" xr:uid="{00000000-0005-0000-0000-0000B84C0000}"/>
    <cellStyle name="Notiz 2 16 2 2 9" xfId="6078" xr:uid="{00000000-0005-0000-0000-0000B94C0000}"/>
    <cellStyle name="Notiz 2 16 2 2 9 2" xfId="12974" xr:uid="{00000000-0005-0000-0000-0000BA4C0000}"/>
    <cellStyle name="Notiz 2 16 2 2 9 3" xfId="19504" xr:uid="{00000000-0005-0000-0000-0000BB4C0000}"/>
    <cellStyle name="Notiz 2 16 2 2 9 4" xfId="25989" xr:uid="{00000000-0005-0000-0000-0000BC4C0000}"/>
    <cellStyle name="Notiz 2 16 2 3" xfId="1290" xr:uid="{00000000-0005-0000-0000-0000BD4C0000}"/>
    <cellStyle name="Notiz 2 16 2 3 2" xfId="8295" xr:uid="{00000000-0005-0000-0000-0000BE4C0000}"/>
    <cellStyle name="Notiz 2 16 2 3 3" xfId="14825" xr:uid="{00000000-0005-0000-0000-0000BF4C0000}"/>
    <cellStyle name="Notiz 2 16 2 3 4" xfId="21310" xr:uid="{00000000-0005-0000-0000-0000C04C0000}"/>
    <cellStyle name="Notiz 2 16 2 4" xfId="1980" xr:uid="{00000000-0005-0000-0000-0000C14C0000}"/>
    <cellStyle name="Notiz 2 16 2 4 2" xfId="8985" xr:uid="{00000000-0005-0000-0000-0000C24C0000}"/>
    <cellStyle name="Notiz 2 16 2 4 3" xfId="15515" xr:uid="{00000000-0005-0000-0000-0000C34C0000}"/>
    <cellStyle name="Notiz 2 16 2 4 4" xfId="22000" xr:uid="{00000000-0005-0000-0000-0000C44C0000}"/>
    <cellStyle name="Notiz 2 16 2 5" xfId="2670" xr:uid="{00000000-0005-0000-0000-0000C54C0000}"/>
    <cellStyle name="Notiz 2 16 2 5 2" xfId="9672" xr:uid="{00000000-0005-0000-0000-0000C64C0000}"/>
    <cellStyle name="Notiz 2 16 2 5 3" xfId="16202" xr:uid="{00000000-0005-0000-0000-0000C74C0000}"/>
    <cellStyle name="Notiz 2 16 2 5 4" xfId="22687" xr:uid="{00000000-0005-0000-0000-0000C84C0000}"/>
    <cellStyle name="Notiz 2 16 2 6" xfId="3360" xr:uid="{00000000-0005-0000-0000-0000C94C0000}"/>
    <cellStyle name="Notiz 2 16 2 6 2" xfId="10359" xr:uid="{00000000-0005-0000-0000-0000CA4C0000}"/>
    <cellStyle name="Notiz 2 16 2 6 3" xfId="16889" xr:uid="{00000000-0005-0000-0000-0000CB4C0000}"/>
    <cellStyle name="Notiz 2 16 2 6 4" xfId="23374" xr:uid="{00000000-0005-0000-0000-0000CC4C0000}"/>
    <cellStyle name="Notiz 2 16 2 7" xfId="4050" xr:uid="{00000000-0005-0000-0000-0000CD4C0000}"/>
    <cellStyle name="Notiz 2 16 2 7 2" xfId="11044" xr:uid="{00000000-0005-0000-0000-0000CE4C0000}"/>
    <cellStyle name="Notiz 2 16 2 7 3" xfId="17574" xr:uid="{00000000-0005-0000-0000-0000CF4C0000}"/>
    <cellStyle name="Notiz 2 16 2 7 4" xfId="24059" xr:uid="{00000000-0005-0000-0000-0000D04C0000}"/>
    <cellStyle name="Notiz 2 16 2 8" xfId="4661" xr:uid="{00000000-0005-0000-0000-0000D14C0000}"/>
    <cellStyle name="Notiz 2 16 2 8 2" xfId="11654" xr:uid="{00000000-0005-0000-0000-0000D24C0000}"/>
    <cellStyle name="Notiz 2 16 2 8 3" xfId="18184" xr:uid="{00000000-0005-0000-0000-0000D34C0000}"/>
    <cellStyle name="Notiz 2 16 2 8 4" xfId="24669" xr:uid="{00000000-0005-0000-0000-0000D44C0000}"/>
    <cellStyle name="Notiz 2 16 2 9" xfId="5843" xr:uid="{00000000-0005-0000-0000-0000D54C0000}"/>
    <cellStyle name="Notiz 2 16 2 9 2" xfId="12739" xr:uid="{00000000-0005-0000-0000-0000D64C0000}"/>
    <cellStyle name="Notiz 2 16 2 9 3" xfId="19269" xr:uid="{00000000-0005-0000-0000-0000D74C0000}"/>
    <cellStyle name="Notiz 2 16 2 9 4" xfId="25754" xr:uid="{00000000-0005-0000-0000-0000D84C0000}"/>
    <cellStyle name="Notiz 2 16 3" xfId="580" xr:uid="{00000000-0005-0000-0000-0000D94C0000}"/>
    <cellStyle name="Notiz 2 16 3 10" xfId="6897" xr:uid="{00000000-0005-0000-0000-0000DA4C0000}"/>
    <cellStyle name="Notiz 2 16 3 10 2" xfId="13517" xr:uid="{00000000-0005-0000-0000-0000DB4C0000}"/>
    <cellStyle name="Notiz 2 16 3 10 3" xfId="20047" xr:uid="{00000000-0005-0000-0000-0000DC4C0000}"/>
    <cellStyle name="Notiz 2 16 3 10 4" xfId="26532" xr:uid="{00000000-0005-0000-0000-0000DD4C0000}"/>
    <cellStyle name="Notiz 2 16 3 11" xfId="7592" xr:uid="{00000000-0005-0000-0000-0000DE4C0000}"/>
    <cellStyle name="Notiz 2 16 3 11 2" xfId="14122" xr:uid="{00000000-0005-0000-0000-0000DF4C0000}"/>
    <cellStyle name="Notiz 2 16 3 11 3" xfId="20607" xr:uid="{00000000-0005-0000-0000-0000E04C0000}"/>
    <cellStyle name="Notiz 2 16 3 12" xfId="6836" xr:uid="{00000000-0005-0000-0000-0000E14C0000}"/>
    <cellStyle name="Notiz 2 16 3 13" xfId="7133" xr:uid="{00000000-0005-0000-0000-0000E24C0000}"/>
    <cellStyle name="Notiz 2 16 3 2" xfId="810" xr:uid="{00000000-0005-0000-0000-0000E34C0000}"/>
    <cellStyle name="Notiz 2 16 3 2 10" xfId="7822" xr:uid="{00000000-0005-0000-0000-0000E44C0000}"/>
    <cellStyle name="Notiz 2 16 3 2 10 2" xfId="14352" xr:uid="{00000000-0005-0000-0000-0000E54C0000}"/>
    <cellStyle name="Notiz 2 16 3 2 10 3" xfId="20837" xr:uid="{00000000-0005-0000-0000-0000E64C0000}"/>
    <cellStyle name="Notiz 2 16 3 2 11" xfId="13680" xr:uid="{00000000-0005-0000-0000-0000E74C0000}"/>
    <cellStyle name="Notiz 2 16 3 2 2" xfId="1688" xr:uid="{00000000-0005-0000-0000-0000E84C0000}"/>
    <cellStyle name="Notiz 2 16 3 2 2 2" xfId="8693" xr:uid="{00000000-0005-0000-0000-0000E94C0000}"/>
    <cellStyle name="Notiz 2 16 3 2 2 3" xfId="15223" xr:uid="{00000000-0005-0000-0000-0000EA4C0000}"/>
    <cellStyle name="Notiz 2 16 3 2 2 4" xfId="21708" xr:uid="{00000000-0005-0000-0000-0000EB4C0000}"/>
    <cellStyle name="Notiz 2 16 3 2 3" xfId="2378" xr:uid="{00000000-0005-0000-0000-0000EC4C0000}"/>
    <cellStyle name="Notiz 2 16 3 2 3 2" xfId="9383" xr:uid="{00000000-0005-0000-0000-0000ED4C0000}"/>
    <cellStyle name="Notiz 2 16 3 2 3 3" xfId="15913" xr:uid="{00000000-0005-0000-0000-0000EE4C0000}"/>
    <cellStyle name="Notiz 2 16 3 2 3 4" xfId="22398" xr:uid="{00000000-0005-0000-0000-0000EF4C0000}"/>
    <cellStyle name="Notiz 2 16 3 2 4" xfId="3068" xr:uid="{00000000-0005-0000-0000-0000F04C0000}"/>
    <cellStyle name="Notiz 2 16 3 2 4 2" xfId="10070" xr:uid="{00000000-0005-0000-0000-0000F14C0000}"/>
    <cellStyle name="Notiz 2 16 3 2 4 3" xfId="16600" xr:uid="{00000000-0005-0000-0000-0000F24C0000}"/>
    <cellStyle name="Notiz 2 16 3 2 4 4" xfId="23085" xr:uid="{00000000-0005-0000-0000-0000F34C0000}"/>
    <cellStyle name="Notiz 2 16 3 2 5" xfId="3758" xr:uid="{00000000-0005-0000-0000-0000F44C0000}"/>
    <cellStyle name="Notiz 2 16 3 2 5 2" xfId="10757" xr:uid="{00000000-0005-0000-0000-0000F54C0000}"/>
    <cellStyle name="Notiz 2 16 3 2 5 3" xfId="17287" xr:uid="{00000000-0005-0000-0000-0000F64C0000}"/>
    <cellStyle name="Notiz 2 16 3 2 5 4" xfId="23772" xr:uid="{00000000-0005-0000-0000-0000F74C0000}"/>
    <cellStyle name="Notiz 2 16 3 2 6" xfId="4448" xr:uid="{00000000-0005-0000-0000-0000F84C0000}"/>
    <cellStyle name="Notiz 2 16 3 2 6 2" xfId="11442" xr:uid="{00000000-0005-0000-0000-0000F94C0000}"/>
    <cellStyle name="Notiz 2 16 3 2 6 3" xfId="17972" xr:uid="{00000000-0005-0000-0000-0000FA4C0000}"/>
    <cellStyle name="Notiz 2 16 3 2 6 4" xfId="24457" xr:uid="{00000000-0005-0000-0000-0000FB4C0000}"/>
    <cellStyle name="Notiz 2 16 3 2 7" xfId="5101" xr:uid="{00000000-0005-0000-0000-0000FC4C0000}"/>
    <cellStyle name="Notiz 2 16 3 2 7 2" xfId="12025" xr:uid="{00000000-0005-0000-0000-0000FD4C0000}"/>
    <cellStyle name="Notiz 2 16 3 2 7 3" xfId="18555" xr:uid="{00000000-0005-0000-0000-0000FE4C0000}"/>
    <cellStyle name="Notiz 2 16 3 2 7 4" xfId="25040" xr:uid="{00000000-0005-0000-0000-0000FF4C0000}"/>
    <cellStyle name="Notiz 2 16 3 2 8" xfId="5559" xr:uid="{00000000-0005-0000-0000-0000004D0000}"/>
    <cellStyle name="Notiz 2 16 3 2 8 2" xfId="12483" xr:uid="{00000000-0005-0000-0000-0000014D0000}"/>
    <cellStyle name="Notiz 2 16 3 2 8 3" xfId="19013" xr:uid="{00000000-0005-0000-0000-0000024D0000}"/>
    <cellStyle name="Notiz 2 16 3 2 8 4" xfId="25498" xr:uid="{00000000-0005-0000-0000-0000034D0000}"/>
    <cellStyle name="Notiz 2 16 3 2 9" xfId="6241" xr:uid="{00000000-0005-0000-0000-0000044D0000}"/>
    <cellStyle name="Notiz 2 16 3 2 9 2" xfId="13137" xr:uid="{00000000-0005-0000-0000-0000054D0000}"/>
    <cellStyle name="Notiz 2 16 3 2 9 3" xfId="19667" xr:uid="{00000000-0005-0000-0000-0000064D0000}"/>
    <cellStyle name="Notiz 2 16 3 2 9 4" xfId="26152" xr:uid="{00000000-0005-0000-0000-0000074D0000}"/>
    <cellStyle name="Notiz 2 16 3 3" xfId="1458" xr:uid="{00000000-0005-0000-0000-0000084D0000}"/>
    <cellStyle name="Notiz 2 16 3 3 2" xfId="8463" xr:uid="{00000000-0005-0000-0000-0000094D0000}"/>
    <cellStyle name="Notiz 2 16 3 3 3" xfId="14993" xr:uid="{00000000-0005-0000-0000-00000A4D0000}"/>
    <cellStyle name="Notiz 2 16 3 3 4" xfId="21478" xr:uid="{00000000-0005-0000-0000-00000B4D0000}"/>
    <cellStyle name="Notiz 2 16 3 4" xfId="2148" xr:uid="{00000000-0005-0000-0000-00000C4D0000}"/>
    <cellStyle name="Notiz 2 16 3 4 2" xfId="9153" xr:uid="{00000000-0005-0000-0000-00000D4D0000}"/>
    <cellStyle name="Notiz 2 16 3 4 3" xfId="15683" xr:uid="{00000000-0005-0000-0000-00000E4D0000}"/>
    <cellStyle name="Notiz 2 16 3 4 4" xfId="22168" xr:uid="{00000000-0005-0000-0000-00000F4D0000}"/>
    <cellStyle name="Notiz 2 16 3 5" xfId="2838" xr:uid="{00000000-0005-0000-0000-0000104D0000}"/>
    <cellStyle name="Notiz 2 16 3 5 2" xfId="9840" xr:uid="{00000000-0005-0000-0000-0000114D0000}"/>
    <cellStyle name="Notiz 2 16 3 5 3" xfId="16370" xr:uid="{00000000-0005-0000-0000-0000124D0000}"/>
    <cellStyle name="Notiz 2 16 3 5 4" xfId="22855" xr:uid="{00000000-0005-0000-0000-0000134D0000}"/>
    <cellStyle name="Notiz 2 16 3 6" xfId="3528" xr:uid="{00000000-0005-0000-0000-0000144D0000}"/>
    <cellStyle name="Notiz 2 16 3 6 2" xfId="10527" xr:uid="{00000000-0005-0000-0000-0000154D0000}"/>
    <cellStyle name="Notiz 2 16 3 6 3" xfId="17057" xr:uid="{00000000-0005-0000-0000-0000164D0000}"/>
    <cellStyle name="Notiz 2 16 3 6 4" xfId="23542" xr:uid="{00000000-0005-0000-0000-0000174D0000}"/>
    <cellStyle name="Notiz 2 16 3 7" xfId="4218" xr:uid="{00000000-0005-0000-0000-0000184D0000}"/>
    <cellStyle name="Notiz 2 16 3 7 2" xfId="11212" xr:uid="{00000000-0005-0000-0000-0000194D0000}"/>
    <cellStyle name="Notiz 2 16 3 7 3" xfId="17742" xr:uid="{00000000-0005-0000-0000-00001A4D0000}"/>
    <cellStyle name="Notiz 2 16 3 7 4" xfId="24227" xr:uid="{00000000-0005-0000-0000-00001B4D0000}"/>
    <cellStyle name="Notiz 2 16 3 8" xfId="5329" xr:uid="{00000000-0005-0000-0000-00001C4D0000}"/>
    <cellStyle name="Notiz 2 16 3 8 2" xfId="12253" xr:uid="{00000000-0005-0000-0000-00001D4D0000}"/>
    <cellStyle name="Notiz 2 16 3 8 3" xfId="18783" xr:uid="{00000000-0005-0000-0000-00001E4D0000}"/>
    <cellStyle name="Notiz 2 16 3 8 4" xfId="25268" xr:uid="{00000000-0005-0000-0000-00001F4D0000}"/>
    <cellStyle name="Notiz 2 16 3 9" xfId="6011" xr:uid="{00000000-0005-0000-0000-0000204D0000}"/>
    <cellStyle name="Notiz 2 16 3 9 2" xfId="12907" xr:uid="{00000000-0005-0000-0000-0000214D0000}"/>
    <cellStyle name="Notiz 2 16 3 9 3" xfId="19437" xr:uid="{00000000-0005-0000-0000-0000224D0000}"/>
    <cellStyle name="Notiz 2 16 3 9 4" xfId="25922" xr:uid="{00000000-0005-0000-0000-0000234D0000}"/>
    <cellStyle name="Notiz 2 16 4" xfId="1188" xr:uid="{00000000-0005-0000-0000-0000244D0000}"/>
    <cellStyle name="Notiz 2 16 4 2" xfId="8195" xr:uid="{00000000-0005-0000-0000-0000254D0000}"/>
    <cellStyle name="Notiz 2 16 4 3" xfId="14725" xr:uid="{00000000-0005-0000-0000-0000264D0000}"/>
    <cellStyle name="Notiz 2 16 4 4" xfId="21210" xr:uid="{00000000-0005-0000-0000-0000274D0000}"/>
    <cellStyle name="Notiz 2 16 5" xfId="1878" xr:uid="{00000000-0005-0000-0000-0000284D0000}"/>
    <cellStyle name="Notiz 2 16 5 2" xfId="8883" xr:uid="{00000000-0005-0000-0000-0000294D0000}"/>
    <cellStyle name="Notiz 2 16 5 3" xfId="15413" xr:uid="{00000000-0005-0000-0000-00002A4D0000}"/>
    <cellStyle name="Notiz 2 16 5 4" xfId="21898" xr:uid="{00000000-0005-0000-0000-00002B4D0000}"/>
    <cellStyle name="Notiz 2 16 6" xfId="2566" xr:uid="{00000000-0005-0000-0000-00002C4D0000}"/>
    <cellStyle name="Notiz 2 16 6 2" xfId="9571" xr:uid="{00000000-0005-0000-0000-00002D4D0000}"/>
    <cellStyle name="Notiz 2 16 6 3" xfId="16101" xr:uid="{00000000-0005-0000-0000-00002E4D0000}"/>
    <cellStyle name="Notiz 2 16 6 4" xfId="22586" xr:uid="{00000000-0005-0000-0000-00002F4D0000}"/>
    <cellStyle name="Notiz 2 16 7" xfId="3256" xr:uid="{00000000-0005-0000-0000-0000304D0000}"/>
    <cellStyle name="Notiz 2 16 7 2" xfId="10258" xr:uid="{00000000-0005-0000-0000-0000314D0000}"/>
    <cellStyle name="Notiz 2 16 7 3" xfId="16788" xr:uid="{00000000-0005-0000-0000-0000324D0000}"/>
    <cellStyle name="Notiz 2 16 7 4" xfId="23273" xr:uid="{00000000-0005-0000-0000-0000334D0000}"/>
    <cellStyle name="Notiz 2 16 8" xfId="3948" xr:uid="{00000000-0005-0000-0000-0000344D0000}"/>
    <cellStyle name="Notiz 2 16 8 2" xfId="10947" xr:uid="{00000000-0005-0000-0000-0000354D0000}"/>
    <cellStyle name="Notiz 2 16 8 3" xfId="17477" xr:uid="{00000000-0005-0000-0000-0000364D0000}"/>
    <cellStyle name="Notiz 2 16 8 4" xfId="23962" xr:uid="{00000000-0005-0000-0000-0000374D0000}"/>
    <cellStyle name="Notiz 2 16 9" xfId="4636" xr:uid="{00000000-0005-0000-0000-0000384D0000}"/>
    <cellStyle name="Notiz 2 16 9 2" xfId="11630" xr:uid="{00000000-0005-0000-0000-0000394D0000}"/>
    <cellStyle name="Notiz 2 16 9 3" xfId="18160" xr:uid="{00000000-0005-0000-0000-00003A4D0000}"/>
    <cellStyle name="Notiz 2 16 9 4" xfId="24645" xr:uid="{00000000-0005-0000-0000-00003B4D0000}"/>
    <cellStyle name="Notiz 2 17" xfId="312" xr:uid="{00000000-0005-0000-0000-00003C4D0000}"/>
    <cellStyle name="Notiz 2 17 10" xfId="4818" xr:uid="{00000000-0005-0000-0000-00003D4D0000}"/>
    <cellStyle name="Notiz 2 17 10 2" xfId="11765" xr:uid="{00000000-0005-0000-0000-00003E4D0000}"/>
    <cellStyle name="Notiz 2 17 10 3" xfId="18295" xr:uid="{00000000-0005-0000-0000-00003F4D0000}"/>
    <cellStyle name="Notiz 2 17 10 4" xfId="24780" xr:uid="{00000000-0005-0000-0000-0000404D0000}"/>
    <cellStyle name="Notiz 2 17 11" xfId="5745" xr:uid="{00000000-0005-0000-0000-0000414D0000}"/>
    <cellStyle name="Notiz 2 17 11 2" xfId="12669" xr:uid="{00000000-0005-0000-0000-0000424D0000}"/>
    <cellStyle name="Notiz 2 17 11 3" xfId="19199" xr:uid="{00000000-0005-0000-0000-0000434D0000}"/>
    <cellStyle name="Notiz 2 17 11 4" xfId="25684" xr:uid="{00000000-0005-0000-0000-0000444D0000}"/>
    <cellStyle name="Notiz 2 17 12" xfId="7364" xr:uid="{00000000-0005-0000-0000-0000454D0000}"/>
    <cellStyle name="Notiz 2 17 12 2" xfId="13894" xr:uid="{00000000-0005-0000-0000-0000464D0000}"/>
    <cellStyle name="Notiz 2 17 12 3" xfId="20381" xr:uid="{00000000-0005-0000-0000-0000474D0000}"/>
    <cellStyle name="Notiz 2 17 13" xfId="7292" xr:uid="{00000000-0005-0000-0000-0000484D0000}"/>
    <cellStyle name="Notiz 2 17 2" xfId="411" xr:uid="{00000000-0005-0000-0000-0000494D0000}"/>
    <cellStyle name="Notiz 2 17 2 10" xfId="6874" xr:uid="{00000000-0005-0000-0000-00004A4D0000}"/>
    <cellStyle name="Notiz 2 17 2 10 2" xfId="13494" xr:uid="{00000000-0005-0000-0000-00004B4D0000}"/>
    <cellStyle name="Notiz 2 17 2 10 3" xfId="20024" xr:uid="{00000000-0005-0000-0000-00004C4D0000}"/>
    <cellStyle name="Notiz 2 17 2 10 4" xfId="26509" xr:uid="{00000000-0005-0000-0000-00004D4D0000}"/>
    <cellStyle name="Notiz 2 17 2 11" xfId="7423" xr:uid="{00000000-0005-0000-0000-00004E4D0000}"/>
    <cellStyle name="Notiz 2 17 2 11 2" xfId="13953" xr:uid="{00000000-0005-0000-0000-00004F4D0000}"/>
    <cellStyle name="Notiz 2 17 2 11 3" xfId="20438" xr:uid="{00000000-0005-0000-0000-0000504D0000}"/>
    <cellStyle name="Notiz 2 17 2 12" xfId="6575" xr:uid="{00000000-0005-0000-0000-0000514D0000}"/>
    <cellStyle name="Notiz 2 17 2 13" xfId="7235" xr:uid="{00000000-0005-0000-0000-0000524D0000}"/>
    <cellStyle name="Notiz 2 17 2 2" xfId="646" xr:uid="{00000000-0005-0000-0000-0000534D0000}"/>
    <cellStyle name="Notiz 2 17 2 2 10" xfId="7658" xr:uid="{00000000-0005-0000-0000-0000544D0000}"/>
    <cellStyle name="Notiz 2 17 2 2 10 2" xfId="14188" xr:uid="{00000000-0005-0000-0000-0000554D0000}"/>
    <cellStyle name="Notiz 2 17 2 2 10 3" xfId="20673" xr:uid="{00000000-0005-0000-0000-0000564D0000}"/>
    <cellStyle name="Notiz 2 17 2 2 11" xfId="6902" xr:uid="{00000000-0005-0000-0000-0000574D0000}"/>
    <cellStyle name="Notiz 2 17 2 2 2" xfId="1524" xr:uid="{00000000-0005-0000-0000-0000584D0000}"/>
    <cellStyle name="Notiz 2 17 2 2 2 2" xfId="8529" xr:uid="{00000000-0005-0000-0000-0000594D0000}"/>
    <cellStyle name="Notiz 2 17 2 2 2 3" xfId="15059" xr:uid="{00000000-0005-0000-0000-00005A4D0000}"/>
    <cellStyle name="Notiz 2 17 2 2 2 4" xfId="21544" xr:uid="{00000000-0005-0000-0000-00005B4D0000}"/>
    <cellStyle name="Notiz 2 17 2 2 3" xfId="2214" xr:uid="{00000000-0005-0000-0000-00005C4D0000}"/>
    <cellStyle name="Notiz 2 17 2 2 3 2" xfId="9219" xr:uid="{00000000-0005-0000-0000-00005D4D0000}"/>
    <cellStyle name="Notiz 2 17 2 2 3 3" xfId="15749" xr:uid="{00000000-0005-0000-0000-00005E4D0000}"/>
    <cellStyle name="Notiz 2 17 2 2 3 4" xfId="22234" xr:uid="{00000000-0005-0000-0000-00005F4D0000}"/>
    <cellStyle name="Notiz 2 17 2 2 4" xfId="2904" xr:uid="{00000000-0005-0000-0000-0000604D0000}"/>
    <cellStyle name="Notiz 2 17 2 2 4 2" xfId="9906" xr:uid="{00000000-0005-0000-0000-0000614D0000}"/>
    <cellStyle name="Notiz 2 17 2 2 4 3" xfId="16436" xr:uid="{00000000-0005-0000-0000-0000624D0000}"/>
    <cellStyle name="Notiz 2 17 2 2 4 4" xfId="22921" xr:uid="{00000000-0005-0000-0000-0000634D0000}"/>
    <cellStyle name="Notiz 2 17 2 2 5" xfId="3594" xr:uid="{00000000-0005-0000-0000-0000644D0000}"/>
    <cellStyle name="Notiz 2 17 2 2 5 2" xfId="10593" xr:uid="{00000000-0005-0000-0000-0000654D0000}"/>
    <cellStyle name="Notiz 2 17 2 2 5 3" xfId="17123" xr:uid="{00000000-0005-0000-0000-0000664D0000}"/>
    <cellStyle name="Notiz 2 17 2 2 5 4" xfId="23608" xr:uid="{00000000-0005-0000-0000-0000674D0000}"/>
    <cellStyle name="Notiz 2 17 2 2 6" xfId="4284" xr:uid="{00000000-0005-0000-0000-0000684D0000}"/>
    <cellStyle name="Notiz 2 17 2 2 6 2" xfId="11278" xr:uid="{00000000-0005-0000-0000-0000694D0000}"/>
    <cellStyle name="Notiz 2 17 2 2 6 3" xfId="17808" xr:uid="{00000000-0005-0000-0000-00006A4D0000}"/>
    <cellStyle name="Notiz 2 17 2 2 6 4" xfId="24293" xr:uid="{00000000-0005-0000-0000-00006B4D0000}"/>
    <cellStyle name="Notiz 2 17 2 2 7" xfId="4937" xr:uid="{00000000-0005-0000-0000-00006C4D0000}"/>
    <cellStyle name="Notiz 2 17 2 2 7 2" xfId="11861" xr:uid="{00000000-0005-0000-0000-00006D4D0000}"/>
    <cellStyle name="Notiz 2 17 2 2 7 3" xfId="18391" xr:uid="{00000000-0005-0000-0000-00006E4D0000}"/>
    <cellStyle name="Notiz 2 17 2 2 7 4" xfId="24876" xr:uid="{00000000-0005-0000-0000-00006F4D0000}"/>
    <cellStyle name="Notiz 2 17 2 2 8" xfId="5395" xr:uid="{00000000-0005-0000-0000-0000704D0000}"/>
    <cellStyle name="Notiz 2 17 2 2 8 2" xfId="12319" xr:uid="{00000000-0005-0000-0000-0000714D0000}"/>
    <cellStyle name="Notiz 2 17 2 2 8 3" xfId="18849" xr:uid="{00000000-0005-0000-0000-0000724D0000}"/>
    <cellStyle name="Notiz 2 17 2 2 8 4" xfId="25334" xr:uid="{00000000-0005-0000-0000-0000734D0000}"/>
    <cellStyle name="Notiz 2 17 2 2 9" xfId="6077" xr:uid="{00000000-0005-0000-0000-0000744D0000}"/>
    <cellStyle name="Notiz 2 17 2 2 9 2" xfId="12973" xr:uid="{00000000-0005-0000-0000-0000754D0000}"/>
    <cellStyle name="Notiz 2 17 2 2 9 3" xfId="19503" xr:uid="{00000000-0005-0000-0000-0000764D0000}"/>
    <cellStyle name="Notiz 2 17 2 2 9 4" xfId="25988" xr:uid="{00000000-0005-0000-0000-0000774D0000}"/>
    <cellStyle name="Notiz 2 17 2 3" xfId="1289" xr:uid="{00000000-0005-0000-0000-0000784D0000}"/>
    <cellStyle name="Notiz 2 17 2 3 2" xfId="8294" xr:uid="{00000000-0005-0000-0000-0000794D0000}"/>
    <cellStyle name="Notiz 2 17 2 3 3" xfId="14824" xr:uid="{00000000-0005-0000-0000-00007A4D0000}"/>
    <cellStyle name="Notiz 2 17 2 3 4" xfId="21309" xr:uid="{00000000-0005-0000-0000-00007B4D0000}"/>
    <cellStyle name="Notiz 2 17 2 4" xfId="1979" xr:uid="{00000000-0005-0000-0000-00007C4D0000}"/>
    <cellStyle name="Notiz 2 17 2 4 2" xfId="8984" xr:uid="{00000000-0005-0000-0000-00007D4D0000}"/>
    <cellStyle name="Notiz 2 17 2 4 3" xfId="15514" xr:uid="{00000000-0005-0000-0000-00007E4D0000}"/>
    <cellStyle name="Notiz 2 17 2 4 4" xfId="21999" xr:uid="{00000000-0005-0000-0000-00007F4D0000}"/>
    <cellStyle name="Notiz 2 17 2 5" xfId="2669" xr:uid="{00000000-0005-0000-0000-0000804D0000}"/>
    <cellStyle name="Notiz 2 17 2 5 2" xfId="9671" xr:uid="{00000000-0005-0000-0000-0000814D0000}"/>
    <cellStyle name="Notiz 2 17 2 5 3" xfId="16201" xr:uid="{00000000-0005-0000-0000-0000824D0000}"/>
    <cellStyle name="Notiz 2 17 2 5 4" xfId="22686" xr:uid="{00000000-0005-0000-0000-0000834D0000}"/>
    <cellStyle name="Notiz 2 17 2 6" xfId="3359" xr:uid="{00000000-0005-0000-0000-0000844D0000}"/>
    <cellStyle name="Notiz 2 17 2 6 2" xfId="10358" xr:uid="{00000000-0005-0000-0000-0000854D0000}"/>
    <cellStyle name="Notiz 2 17 2 6 3" xfId="16888" xr:uid="{00000000-0005-0000-0000-0000864D0000}"/>
    <cellStyle name="Notiz 2 17 2 6 4" xfId="23373" xr:uid="{00000000-0005-0000-0000-0000874D0000}"/>
    <cellStyle name="Notiz 2 17 2 7" xfId="4049" xr:uid="{00000000-0005-0000-0000-0000884D0000}"/>
    <cellStyle name="Notiz 2 17 2 7 2" xfId="11043" xr:uid="{00000000-0005-0000-0000-0000894D0000}"/>
    <cellStyle name="Notiz 2 17 2 7 3" xfId="17573" xr:uid="{00000000-0005-0000-0000-00008A4D0000}"/>
    <cellStyle name="Notiz 2 17 2 7 4" xfId="24058" xr:uid="{00000000-0005-0000-0000-00008B4D0000}"/>
    <cellStyle name="Notiz 2 17 2 8" xfId="4008" xr:uid="{00000000-0005-0000-0000-00008C4D0000}"/>
    <cellStyle name="Notiz 2 17 2 8 2" xfId="11003" xr:uid="{00000000-0005-0000-0000-00008D4D0000}"/>
    <cellStyle name="Notiz 2 17 2 8 3" xfId="17533" xr:uid="{00000000-0005-0000-0000-00008E4D0000}"/>
    <cellStyle name="Notiz 2 17 2 8 4" xfId="24018" xr:uid="{00000000-0005-0000-0000-00008F4D0000}"/>
    <cellStyle name="Notiz 2 17 2 9" xfId="5842" xr:uid="{00000000-0005-0000-0000-0000904D0000}"/>
    <cellStyle name="Notiz 2 17 2 9 2" xfId="12738" xr:uid="{00000000-0005-0000-0000-0000914D0000}"/>
    <cellStyle name="Notiz 2 17 2 9 3" xfId="19268" xr:uid="{00000000-0005-0000-0000-0000924D0000}"/>
    <cellStyle name="Notiz 2 17 2 9 4" xfId="25753" xr:uid="{00000000-0005-0000-0000-0000934D0000}"/>
    <cellStyle name="Notiz 2 17 3" xfId="581" xr:uid="{00000000-0005-0000-0000-0000944D0000}"/>
    <cellStyle name="Notiz 2 17 3 10" xfId="6537" xr:uid="{00000000-0005-0000-0000-0000954D0000}"/>
    <cellStyle name="Notiz 2 17 3 10 2" xfId="13351" xr:uid="{00000000-0005-0000-0000-0000964D0000}"/>
    <cellStyle name="Notiz 2 17 3 10 3" xfId="19881" xr:uid="{00000000-0005-0000-0000-0000974D0000}"/>
    <cellStyle name="Notiz 2 17 3 10 4" xfId="26366" xr:uid="{00000000-0005-0000-0000-0000984D0000}"/>
    <cellStyle name="Notiz 2 17 3 11" xfId="7593" xr:uid="{00000000-0005-0000-0000-0000994D0000}"/>
    <cellStyle name="Notiz 2 17 3 11 2" xfId="14123" xr:uid="{00000000-0005-0000-0000-00009A4D0000}"/>
    <cellStyle name="Notiz 2 17 3 11 3" xfId="20608" xr:uid="{00000000-0005-0000-0000-00009B4D0000}"/>
    <cellStyle name="Notiz 2 17 3 12" xfId="6804" xr:uid="{00000000-0005-0000-0000-00009C4D0000}"/>
    <cellStyle name="Notiz 2 17 3 13" xfId="7126" xr:uid="{00000000-0005-0000-0000-00009D4D0000}"/>
    <cellStyle name="Notiz 2 17 3 2" xfId="811" xr:uid="{00000000-0005-0000-0000-00009E4D0000}"/>
    <cellStyle name="Notiz 2 17 3 2 10" xfId="7823" xr:uid="{00000000-0005-0000-0000-00009F4D0000}"/>
    <cellStyle name="Notiz 2 17 3 2 10 2" xfId="14353" xr:uid="{00000000-0005-0000-0000-0000A04D0000}"/>
    <cellStyle name="Notiz 2 17 3 2 10 3" xfId="20838" xr:uid="{00000000-0005-0000-0000-0000A14D0000}"/>
    <cellStyle name="Notiz 2 17 3 2 11" xfId="13681" xr:uid="{00000000-0005-0000-0000-0000A24D0000}"/>
    <cellStyle name="Notiz 2 17 3 2 2" xfId="1689" xr:uid="{00000000-0005-0000-0000-0000A34D0000}"/>
    <cellStyle name="Notiz 2 17 3 2 2 2" xfId="8694" xr:uid="{00000000-0005-0000-0000-0000A44D0000}"/>
    <cellStyle name="Notiz 2 17 3 2 2 3" xfId="15224" xr:uid="{00000000-0005-0000-0000-0000A54D0000}"/>
    <cellStyle name="Notiz 2 17 3 2 2 4" xfId="21709" xr:uid="{00000000-0005-0000-0000-0000A64D0000}"/>
    <cellStyle name="Notiz 2 17 3 2 3" xfId="2379" xr:uid="{00000000-0005-0000-0000-0000A74D0000}"/>
    <cellStyle name="Notiz 2 17 3 2 3 2" xfId="9384" xr:uid="{00000000-0005-0000-0000-0000A84D0000}"/>
    <cellStyle name="Notiz 2 17 3 2 3 3" xfId="15914" xr:uid="{00000000-0005-0000-0000-0000A94D0000}"/>
    <cellStyle name="Notiz 2 17 3 2 3 4" xfId="22399" xr:uid="{00000000-0005-0000-0000-0000AA4D0000}"/>
    <cellStyle name="Notiz 2 17 3 2 4" xfId="3069" xr:uid="{00000000-0005-0000-0000-0000AB4D0000}"/>
    <cellStyle name="Notiz 2 17 3 2 4 2" xfId="10071" xr:uid="{00000000-0005-0000-0000-0000AC4D0000}"/>
    <cellStyle name="Notiz 2 17 3 2 4 3" xfId="16601" xr:uid="{00000000-0005-0000-0000-0000AD4D0000}"/>
    <cellStyle name="Notiz 2 17 3 2 4 4" xfId="23086" xr:uid="{00000000-0005-0000-0000-0000AE4D0000}"/>
    <cellStyle name="Notiz 2 17 3 2 5" xfId="3759" xr:uid="{00000000-0005-0000-0000-0000AF4D0000}"/>
    <cellStyle name="Notiz 2 17 3 2 5 2" xfId="10758" xr:uid="{00000000-0005-0000-0000-0000B04D0000}"/>
    <cellStyle name="Notiz 2 17 3 2 5 3" xfId="17288" xr:uid="{00000000-0005-0000-0000-0000B14D0000}"/>
    <cellStyle name="Notiz 2 17 3 2 5 4" xfId="23773" xr:uid="{00000000-0005-0000-0000-0000B24D0000}"/>
    <cellStyle name="Notiz 2 17 3 2 6" xfId="4449" xr:uid="{00000000-0005-0000-0000-0000B34D0000}"/>
    <cellStyle name="Notiz 2 17 3 2 6 2" xfId="11443" xr:uid="{00000000-0005-0000-0000-0000B44D0000}"/>
    <cellStyle name="Notiz 2 17 3 2 6 3" xfId="17973" xr:uid="{00000000-0005-0000-0000-0000B54D0000}"/>
    <cellStyle name="Notiz 2 17 3 2 6 4" xfId="24458" xr:uid="{00000000-0005-0000-0000-0000B64D0000}"/>
    <cellStyle name="Notiz 2 17 3 2 7" xfId="5102" xr:uid="{00000000-0005-0000-0000-0000B74D0000}"/>
    <cellStyle name="Notiz 2 17 3 2 7 2" xfId="12026" xr:uid="{00000000-0005-0000-0000-0000B84D0000}"/>
    <cellStyle name="Notiz 2 17 3 2 7 3" xfId="18556" xr:uid="{00000000-0005-0000-0000-0000B94D0000}"/>
    <cellStyle name="Notiz 2 17 3 2 7 4" xfId="25041" xr:uid="{00000000-0005-0000-0000-0000BA4D0000}"/>
    <cellStyle name="Notiz 2 17 3 2 8" xfId="5560" xr:uid="{00000000-0005-0000-0000-0000BB4D0000}"/>
    <cellStyle name="Notiz 2 17 3 2 8 2" xfId="12484" xr:uid="{00000000-0005-0000-0000-0000BC4D0000}"/>
    <cellStyle name="Notiz 2 17 3 2 8 3" xfId="19014" xr:uid="{00000000-0005-0000-0000-0000BD4D0000}"/>
    <cellStyle name="Notiz 2 17 3 2 8 4" xfId="25499" xr:uid="{00000000-0005-0000-0000-0000BE4D0000}"/>
    <cellStyle name="Notiz 2 17 3 2 9" xfId="6242" xr:uid="{00000000-0005-0000-0000-0000BF4D0000}"/>
    <cellStyle name="Notiz 2 17 3 2 9 2" xfId="13138" xr:uid="{00000000-0005-0000-0000-0000C04D0000}"/>
    <cellStyle name="Notiz 2 17 3 2 9 3" xfId="19668" xr:uid="{00000000-0005-0000-0000-0000C14D0000}"/>
    <cellStyle name="Notiz 2 17 3 2 9 4" xfId="26153" xr:uid="{00000000-0005-0000-0000-0000C24D0000}"/>
    <cellStyle name="Notiz 2 17 3 3" xfId="1459" xr:uid="{00000000-0005-0000-0000-0000C34D0000}"/>
    <cellStyle name="Notiz 2 17 3 3 2" xfId="8464" xr:uid="{00000000-0005-0000-0000-0000C44D0000}"/>
    <cellStyle name="Notiz 2 17 3 3 3" xfId="14994" xr:uid="{00000000-0005-0000-0000-0000C54D0000}"/>
    <cellStyle name="Notiz 2 17 3 3 4" xfId="21479" xr:uid="{00000000-0005-0000-0000-0000C64D0000}"/>
    <cellStyle name="Notiz 2 17 3 4" xfId="2149" xr:uid="{00000000-0005-0000-0000-0000C74D0000}"/>
    <cellStyle name="Notiz 2 17 3 4 2" xfId="9154" xr:uid="{00000000-0005-0000-0000-0000C84D0000}"/>
    <cellStyle name="Notiz 2 17 3 4 3" xfId="15684" xr:uid="{00000000-0005-0000-0000-0000C94D0000}"/>
    <cellStyle name="Notiz 2 17 3 4 4" xfId="22169" xr:uid="{00000000-0005-0000-0000-0000CA4D0000}"/>
    <cellStyle name="Notiz 2 17 3 5" xfId="2839" xr:uid="{00000000-0005-0000-0000-0000CB4D0000}"/>
    <cellStyle name="Notiz 2 17 3 5 2" xfId="9841" xr:uid="{00000000-0005-0000-0000-0000CC4D0000}"/>
    <cellStyle name="Notiz 2 17 3 5 3" xfId="16371" xr:uid="{00000000-0005-0000-0000-0000CD4D0000}"/>
    <cellStyle name="Notiz 2 17 3 5 4" xfId="22856" xr:uid="{00000000-0005-0000-0000-0000CE4D0000}"/>
    <cellStyle name="Notiz 2 17 3 6" xfId="3529" xr:uid="{00000000-0005-0000-0000-0000CF4D0000}"/>
    <cellStyle name="Notiz 2 17 3 6 2" xfId="10528" xr:uid="{00000000-0005-0000-0000-0000D04D0000}"/>
    <cellStyle name="Notiz 2 17 3 6 3" xfId="17058" xr:uid="{00000000-0005-0000-0000-0000D14D0000}"/>
    <cellStyle name="Notiz 2 17 3 6 4" xfId="23543" xr:uid="{00000000-0005-0000-0000-0000D24D0000}"/>
    <cellStyle name="Notiz 2 17 3 7" xfId="4219" xr:uid="{00000000-0005-0000-0000-0000D34D0000}"/>
    <cellStyle name="Notiz 2 17 3 7 2" xfId="11213" xr:uid="{00000000-0005-0000-0000-0000D44D0000}"/>
    <cellStyle name="Notiz 2 17 3 7 3" xfId="17743" xr:uid="{00000000-0005-0000-0000-0000D54D0000}"/>
    <cellStyle name="Notiz 2 17 3 7 4" xfId="24228" xr:uid="{00000000-0005-0000-0000-0000D64D0000}"/>
    <cellStyle name="Notiz 2 17 3 8" xfId="5330" xr:uid="{00000000-0005-0000-0000-0000D74D0000}"/>
    <cellStyle name="Notiz 2 17 3 8 2" xfId="12254" xr:uid="{00000000-0005-0000-0000-0000D84D0000}"/>
    <cellStyle name="Notiz 2 17 3 8 3" xfId="18784" xr:uid="{00000000-0005-0000-0000-0000D94D0000}"/>
    <cellStyle name="Notiz 2 17 3 8 4" xfId="25269" xr:uid="{00000000-0005-0000-0000-0000DA4D0000}"/>
    <cellStyle name="Notiz 2 17 3 9" xfId="6012" xr:uid="{00000000-0005-0000-0000-0000DB4D0000}"/>
    <cellStyle name="Notiz 2 17 3 9 2" xfId="12908" xr:uid="{00000000-0005-0000-0000-0000DC4D0000}"/>
    <cellStyle name="Notiz 2 17 3 9 3" xfId="19438" xr:uid="{00000000-0005-0000-0000-0000DD4D0000}"/>
    <cellStyle name="Notiz 2 17 3 9 4" xfId="25923" xr:uid="{00000000-0005-0000-0000-0000DE4D0000}"/>
    <cellStyle name="Notiz 2 17 4" xfId="1184" xr:uid="{00000000-0005-0000-0000-0000DF4D0000}"/>
    <cellStyle name="Notiz 2 17 4 2" xfId="8191" xr:uid="{00000000-0005-0000-0000-0000E04D0000}"/>
    <cellStyle name="Notiz 2 17 4 3" xfId="14721" xr:uid="{00000000-0005-0000-0000-0000E14D0000}"/>
    <cellStyle name="Notiz 2 17 4 4" xfId="21206" xr:uid="{00000000-0005-0000-0000-0000E24D0000}"/>
    <cellStyle name="Notiz 2 17 5" xfId="1874" xr:uid="{00000000-0005-0000-0000-0000E34D0000}"/>
    <cellStyle name="Notiz 2 17 5 2" xfId="8879" xr:uid="{00000000-0005-0000-0000-0000E44D0000}"/>
    <cellStyle name="Notiz 2 17 5 3" xfId="15409" xr:uid="{00000000-0005-0000-0000-0000E54D0000}"/>
    <cellStyle name="Notiz 2 17 5 4" xfId="21894" xr:uid="{00000000-0005-0000-0000-0000E64D0000}"/>
    <cellStyle name="Notiz 2 17 6" xfId="2562" xr:uid="{00000000-0005-0000-0000-0000E74D0000}"/>
    <cellStyle name="Notiz 2 17 6 2" xfId="9567" xr:uid="{00000000-0005-0000-0000-0000E84D0000}"/>
    <cellStyle name="Notiz 2 17 6 3" xfId="16097" xr:uid="{00000000-0005-0000-0000-0000E94D0000}"/>
    <cellStyle name="Notiz 2 17 6 4" xfId="22582" xr:uid="{00000000-0005-0000-0000-0000EA4D0000}"/>
    <cellStyle name="Notiz 2 17 7" xfId="3252" xr:uid="{00000000-0005-0000-0000-0000EB4D0000}"/>
    <cellStyle name="Notiz 2 17 7 2" xfId="10254" xr:uid="{00000000-0005-0000-0000-0000EC4D0000}"/>
    <cellStyle name="Notiz 2 17 7 3" xfId="16784" xr:uid="{00000000-0005-0000-0000-0000ED4D0000}"/>
    <cellStyle name="Notiz 2 17 7 4" xfId="23269" xr:uid="{00000000-0005-0000-0000-0000EE4D0000}"/>
    <cellStyle name="Notiz 2 17 8" xfId="3944" xr:uid="{00000000-0005-0000-0000-0000EF4D0000}"/>
    <cellStyle name="Notiz 2 17 8 2" xfId="10943" xr:uid="{00000000-0005-0000-0000-0000F04D0000}"/>
    <cellStyle name="Notiz 2 17 8 3" xfId="17473" xr:uid="{00000000-0005-0000-0000-0000F14D0000}"/>
    <cellStyle name="Notiz 2 17 8 4" xfId="23958" xr:uid="{00000000-0005-0000-0000-0000F24D0000}"/>
    <cellStyle name="Notiz 2 17 9" xfId="4632" xr:uid="{00000000-0005-0000-0000-0000F34D0000}"/>
    <cellStyle name="Notiz 2 17 9 2" xfId="11626" xr:uid="{00000000-0005-0000-0000-0000F44D0000}"/>
    <cellStyle name="Notiz 2 17 9 3" xfId="18156" xr:uid="{00000000-0005-0000-0000-0000F54D0000}"/>
    <cellStyle name="Notiz 2 17 9 4" xfId="24641" xr:uid="{00000000-0005-0000-0000-0000F64D0000}"/>
    <cellStyle name="Notiz 2 18" xfId="318" xr:uid="{00000000-0005-0000-0000-0000F74D0000}"/>
    <cellStyle name="Notiz 2 18 10" xfId="4699" xr:uid="{00000000-0005-0000-0000-0000F84D0000}"/>
    <cellStyle name="Notiz 2 18 10 2" xfId="11679" xr:uid="{00000000-0005-0000-0000-0000F94D0000}"/>
    <cellStyle name="Notiz 2 18 10 3" xfId="18209" xr:uid="{00000000-0005-0000-0000-0000FA4D0000}"/>
    <cellStyle name="Notiz 2 18 10 4" xfId="24694" xr:uid="{00000000-0005-0000-0000-0000FB4D0000}"/>
    <cellStyle name="Notiz 2 18 11" xfId="5751" xr:uid="{00000000-0005-0000-0000-0000FC4D0000}"/>
    <cellStyle name="Notiz 2 18 11 2" xfId="12675" xr:uid="{00000000-0005-0000-0000-0000FD4D0000}"/>
    <cellStyle name="Notiz 2 18 11 3" xfId="19205" xr:uid="{00000000-0005-0000-0000-0000FE4D0000}"/>
    <cellStyle name="Notiz 2 18 11 4" xfId="25690" xr:uid="{00000000-0005-0000-0000-0000FF4D0000}"/>
    <cellStyle name="Notiz 2 18 12" xfId="7370" xr:uid="{00000000-0005-0000-0000-0000004E0000}"/>
    <cellStyle name="Notiz 2 18 12 2" xfId="13900" xr:uid="{00000000-0005-0000-0000-0000014E0000}"/>
    <cellStyle name="Notiz 2 18 12 3" xfId="20387" xr:uid="{00000000-0005-0000-0000-0000024E0000}"/>
    <cellStyle name="Notiz 2 18 13" xfId="7289" xr:uid="{00000000-0005-0000-0000-0000034E0000}"/>
    <cellStyle name="Notiz 2 18 2" xfId="410" xr:uid="{00000000-0005-0000-0000-0000044E0000}"/>
    <cellStyle name="Notiz 2 18 2 10" xfId="6708" xr:uid="{00000000-0005-0000-0000-0000054E0000}"/>
    <cellStyle name="Notiz 2 18 2 10 2" xfId="13409" xr:uid="{00000000-0005-0000-0000-0000064E0000}"/>
    <cellStyle name="Notiz 2 18 2 10 3" xfId="19939" xr:uid="{00000000-0005-0000-0000-0000074E0000}"/>
    <cellStyle name="Notiz 2 18 2 10 4" xfId="26424" xr:uid="{00000000-0005-0000-0000-0000084E0000}"/>
    <cellStyle name="Notiz 2 18 2 11" xfId="7422" xr:uid="{00000000-0005-0000-0000-0000094E0000}"/>
    <cellStyle name="Notiz 2 18 2 11 2" xfId="13952" xr:uid="{00000000-0005-0000-0000-00000A4E0000}"/>
    <cellStyle name="Notiz 2 18 2 11 3" xfId="20437" xr:uid="{00000000-0005-0000-0000-00000B4E0000}"/>
    <cellStyle name="Notiz 2 18 2 12" xfId="7002" xr:uid="{00000000-0005-0000-0000-00000C4E0000}"/>
    <cellStyle name="Notiz 2 18 2 13" xfId="7085" xr:uid="{00000000-0005-0000-0000-00000D4E0000}"/>
    <cellStyle name="Notiz 2 18 2 2" xfId="645" xr:uid="{00000000-0005-0000-0000-00000E4E0000}"/>
    <cellStyle name="Notiz 2 18 2 2 10" xfId="7657" xr:uid="{00000000-0005-0000-0000-00000F4E0000}"/>
    <cellStyle name="Notiz 2 18 2 2 10 2" xfId="14187" xr:uid="{00000000-0005-0000-0000-0000104E0000}"/>
    <cellStyle name="Notiz 2 18 2 2 10 3" xfId="20672" xr:uid="{00000000-0005-0000-0000-0000114E0000}"/>
    <cellStyle name="Notiz 2 18 2 2 11" xfId="6974" xr:uid="{00000000-0005-0000-0000-0000124E0000}"/>
    <cellStyle name="Notiz 2 18 2 2 2" xfId="1523" xr:uid="{00000000-0005-0000-0000-0000134E0000}"/>
    <cellStyle name="Notiz 2 18 2 2 2 2" xfId="8528" xr:uid="{00000000-0005-0000-0000-0000144E0000}"/>
    <cellStyle name="Notiz 2 18 2 2 2 3" xfId="15058" xr:uid="{00000000-0005-0000-0000-0000154E0000}"/>
    <cellStyle name="Notiz 2 18 2 2 2 4" xfId="21543" xr:uid="{00000000-0005-0000-0000-0000164E0000}"/>
    <cellStyle name="Notiz 2 18 2 2 3" xfId="2213" xr:uid="{00000000-0005-0000-0000-0000174E0000}"/>
    <cellStyle name="Notiz 2 18 2 2 3 2" xfId="9218" xr:uid="{00000000-0005-0000-0000-0000184E0000}"/>
    <cellStyle name="Notiz 2 18 2 2 3 3" xfId="15748" xr:uid="{00000000-0005-0000-0000-0000194E0000}"/>
    <cellStyle name="Notiz 2 18 2 2 3 4" xfId="22233" xr:uid="{00000000-0005-0000-0000-00001A4E0000}"/>
    <cellStyle name="Notiz 2 18 2 2 4" xfId="2903" xr:uid="{00000000-0005-0000-0000-00001B4E0000}"/>
    <cellStyle name="Notiz 2 18 2 2 4 2" xfId="9905" xr:uid="{00000000-0005-0000-0000-00001C4E0000}"/>
    <cellStyle name="Notiz 2 18 2 2 4 3" xfId="16435" xr:uid="{00000000-0005-0000-0000-00001D4E0000}"/>
    <cellStyle name="Notiz 2 18 2 2 4 4" xfId="22920" xr:uid="{00000000-0005-0000-0000-00001E4E0000}"/>
    <cellStyle name="Notiz 2 18 2 2 5" xfId="3593" xr:uid="{00000000-0005-0000-0000-00001F4E0000}"/>
    <cellStyle name="Notiz 2 18 2 2 5 2" xfId="10592" xr:uid="{00000000-0005-0000-0000-0000204E0000}"/>
    <cellStyle name="Notiz 2 18 2 2 5 3" xfId="17122" xr:uid="{00000000-0005-0000-0000-0000214E0000}"/>
    <cellStyle name="Notiz 2 18 2 2 5 4" xfId="23607" xr:uid="{00000000-0005-0000-0000-0000224E0000}"/>
    <cellStyle name="Notiz 2 18 2 2 6" xfId="4283" xr:uid="{00000000-0005-0000-0000-0000234E0000}"/>
    <cellStyle name="Notiz 2 18 2 2 6 2" xfId="11277" xr:uid="{00000000-0005-0000-0000-0000244E0000}"/>
    <cellStyle name="Notiz 2 18 2 2 6 3" xfId="17807" xr:uid="{00000000-0005-0000-0000-0000254E0000}"/>
    <cellStyle name="Notiz 2 18 2 2 6 4" xfId="24292" xr:uid="{00000000-0005-0000-0000-0000264E0000}"/>
    <cellStyle name="Notiz 2 18 2 2 7" xfId="4936" xr:uid="{00000000-0005-0000-0000-0000274E0000}"/>
    <cellStyle name="Notiz 2 18 2 2 7 2" xfId="11860" xr:uid="{00000000-0005-0000-0000-0000284E0000}"/>
    <cellStyle name="Notiz 2 18 2 2 7 3" xfId="18390" xr:uid="{00000000-0005-0000-0000-0000294E0000}"/>
    <cellStyle name="Notiz 2 18 2 2 7 4" xfId="24875" xr:uid="{00000000-0005-0000-0000-00002A4E0000}"/>
    <cellStyle name="Notiz 2 18 2 2 8" xfId="5394" xr:uid="{00000000-0005-0000-0000-00002B4E0000}"/>
    <cellStyle name="Notiz 2 18 2 2 8 2" xfId="12318" xr:uid="{00000000-0005-0000-0000-00002C4E0000}"/>
    <cellStyle name="Notiz 2 18 2 2 8 3" xfId="18848" xr:uid="{00000000-0005-0000-0000-00002D4E0000}"/>
    <cellStyle name="Notiz 2 18 2 2 8 4" xfId="25333" xr:uid="{00000000-0005-0000-0000-00002E4E0000}"/>
    <cellStyle name="Notiz 2 18 2 2 9" xfId="6076" xr:uid="{00000000-0005-0000-0000-00002F4E0000}"/>
    <cellStyle name="Notiz 2 18 2 2 9 2" xfId="12972" xr:uid="{00000000-0005-0000-0000-0000304E0000}"/>
    <cellStyle name="Notiz 2 18 2 2 9 3" xfId="19502" xr:uid="{00000000-0005-0000-0000-0000314E0000}"/>
    <cellStyle name="Notiz 2 18 2 2 9 4" xfId="25987" xr:uid="{00000000-0005-0000-0000-0000324E0000}"/>
    <cellStyle name="Notiz 2 18 2 3" xfId="1288" xr:uid="{00000000-0005-0000-0000-0000334E0000}"/>
    <cellStyle name="Notiz 2 18 2 3 2" xfId="8293" xr:uid="{00000000-0005-0000-0000-0000344E0000}"/>
    <cellStyle name="Notiz 2 18 2 3 3" xfId="14823" xr:uid="{00000000-0005-0000-0000-0000354E0000}"/>
    <cellStyle name="Notiz 2 18 2 3 4" xfId="21308" xr:uid="{00000000-0005-0000-0000-0000364E0000}"/>
    <cellStyle name="Notiz 2 18 2 4" xfId="1978" xr:uid="{00000000-0005-0000-0000-0000374E0000}"/>
    <cellStyle name="Notiz 2 18 2 4 2" xfId="8983" xr:uid="{00000000-0005-0000-0000-0000384E0000}"/>
    <cellStyle name="Notiz 2 18 2 4 3" xfId="15513" xr:uid="{00000000-0005-0000-0000-0000394E0000}"/>
    <cellStyle name="Notiz 2 18 2 4 4" xfId="21998" xr:uid="{00000000-0005-0000-0000-00003A4E0000}"/>
    <cellStyle name="Notiz 2 18 2 5" xfId="2668" xr:uid="{00000000-0005-0000-0000-00003B4E0000}"/>
    <cellStyle name="Notiz 2 18 2 5 2" xfId="9670" xr:uid="{00000000-0005-0000-0000-00003C4E0000}"/>
    <cellStyle name="Notiz 2 18 2 5 3" xfId="16200" xr:uid="{00000000-0005-0000-0000-00003D4E0000}"/>
    <cellStyle name="Notiz 2 18 2 5 4" xfId="22685" xr:uid="{00000000-0005-0000-0000-00003E4E0000}"/>
    <cellStyle name="Notiz 2 18 2 6" xfId="3358" xr:uid="{00000000-0005-0000-0000-00003F4E0000}"/>
    <cellStyle name="Notiz 2 18 2 6 2" xfId="10357" xr:uid="{00000000-0005-0000-0000-0000404E0000}"/>
    <cellStyle name="Notiz 2 18 2 6 3" xfId="16887" xr:uid="{00000000-0005-0000-0000-0000414E0000}"/>
    <cellStyle name="Notiz 2 18 2 6 4" xfId="23372" xr:uid="{00000000-0005-0000-0000-0000424E0000}"/>
    <cellStyle name="Notiz 2 18 2 7" xfId="4048" xr:uid="{00000000-0005-0000-0000-0000434E0000}"/>
    <cellStyle name="Notiz 2 18 2 7 2" xfId="11042" xr:uid="{00000000-0005-0000-0000-0000444E0000}"/>
    <cellStyle name="Notiz 2 18 2 7 3" xfId="17572" xr:uid="{00000000-0005-0000-0000-0000454E0000}"/>
    <cellStyle name="Notiz 2 18 2 7 4" xfId="24057" xr:uid="{00000000-0005-0000-0000-0000464E0000}"/>
    <cellStyle name="Notiz 2 18 2 8" xfId="1022" xr:uid="{00000000-0005-0000-0000-0000474E0000}"/>
    <cellStyle name="Notiz 2 18 2 8 2" xfId="8031" xr:uid="{00000000-0005-0000-0000-0000484E0000}"/>
    <cellStyle name="Notiz 2 18 2 8 3" xfId="14561" xr:uid="{00000000-0005-0000-0000-0000494E0000}"/>
    <cellStyle name="Notiz 2 18 2 8 4" xfId="21046" xr:uid="{00000000-0005-0000-0000-00004A4E0000}"/>
    <cellStyle name="Notiz 2 18 2 9" xfId="5841" xr:uid="{00000000-0005-0000-0000-00004B4E0000}"/>
    <cellStyle name="Notiz 2 18 2 9 2" xfId="12737" xr:uid="{00000000-0005-0000-0000-00004C4E0000}"/>
    <cellStyle name="Notiz 2 18 2 9 3" xfId="19267" xr:uid="{00000000-0005-0000-0000-00004D4E0000}"/>
    <cellStyle name="Notiz 2 18 2 9 4" xfId="25752" xr:uid="{00000000-0005-0000-0000-00004E4E0000}"/>
    <cellStyle name="Notiz 2 18 3" xfId="582" xr:uid="{00000000-0005-0000-0000-00004F4E0000}"/>
    <cellStyle name="Notiz 2 18 3 10" xfId="6564" xr:uid="{00000000-0005-0000-0000-0000504E0000}"/>
    <cellStyle name="Notiz 2 18 3 10 2" xfId="13362" xr:uid="{00000000-0005-0000-0000-0000514E0000}"/>
    <cellStyle name="Notiz 2 18 3 10 3" xfId="19892" xr:uid="{00000000-0005-0000-0000-0000524E0000}"/>
    <cellStyle name="Notiz 2 18 3 10 4" xfId="26377" xr:uid="{00000000-0005-0000-0000-0000534E0000}"/>
    <cellStyle name="Notiz 2 18 3 11" xfId="7594" xr:uid="{00000000-0005-0000-0000-0000544E0000}"/>
    <cellStyle name="Notiz 2 18 3 11 2" xfId="14124" xr:uid="{00000000-0005-0000-0000-0000554E0000}"/>
    <cellStyle name="Notiz 2 18 3 11 3" xfId="20609" xr:uid="{00000000-0005-0000-0000-0000564E0000}"/>
    <cellStyle name="Notiz 2 18 3 12" xfId="6940" xr:uid="{00000000-0005-0000-0000-0000574E0000}"/>
    <cellStyle name="Notiz 2 18 3 13" xfId="6741" xr:uid="{00000000-0005-0000-0000-0000584E0000}"/>
    <cellStyle name="Notiz 2 18 3 2" xfId="812" xr:uid="{00000000-0005-0000-0000-0000594E0000}"/>
    <cellStyle name="Notiz 2 18 3 2 10" xfId="7824" xr:uid="{00000000-0005-0000-0000-00005A4E0000}"/>
    <cellStyle name="Notiz 2 18 3 2 10 2" xfId="14354" xr:uid="{00000000-0005-0000-0000-00005B4E0000}"/>
    <cellStyle name="Notiz 2 18 3 2 10 3" xfId="20839" xr:uid="{00000000-0005-0000-0000-00005C4E0000}"/>
    <cellStyle name="Notiz 2 18 3 2 11" xfId="13682" xr:uid="{00000000-0005-0000-0000-00005D4E0000}"/>
    <cellStyle name="Notiz 2 18 3 2 2" xfId="1690" xr:uid="{00000000-0005-0000-0000-00005E4E0000}"/>
    <cellStyle name="Notiz 2 18 3 2 2 2" xfId="8695" xr:uid="{00000000-0005-0000-0000-00005F4E0000}"/>
    <cellStyle name="Notiz 2 18 3 2 2 3" xfId="15225" xr:uid="{00000000-0005-0000-0000-0000604E0000}"/>
    <cellStyle name="Notiz 2 18 3 2 2 4" xfId="21710" xr:uid="{00000000-0005-0000-0000-0000614E0000}"/>
    <cellStyle name="Notiz 2 18 3 2 3" xfId="2380" xr:uid="{00000000-0005-0000-0000-0000624E0000}"/>
    <cellStyle name="Notiz 2 18 3 2 3 2" xfId="9385" xr:uid="{00000000-0005-0000-0000-0000634E0000}"/>
    <cellStyle name="Notiz 2 18 3 2 3 3" xfId="15915" xr:uid="{00000000-0005-0000-0000-0000644E0000}"/>
    <cellStyle name="Notiz 2 18 3 2 3 4" xfId="22400" xr:uid="{00000000-0005-0000-0000-0000654E0000}"/>
    <cellStyle name="Notiz 2 18 3 2 4" xfId="3070" xr:uid="{00000000-0005-0000-0000-0000664E0000}"/>
    <cellStyle name="Notiz 2 18 3 2 4 2" xfId="10072" xr:uid="{00000000-0005-0000-0000-0000674E0000}"/>
    <cellStyle name="Notiz 2 18 3 2 4 3" xfId="16602" xr:uid="{00000000-0005-0000-0000-0000684E0000}"/>
    <cellStyle name="Notiz 2 18 3 2 4 4" xfId="23087" xr:uid="{00000000-0005-0000-0000-0000694E0000}"/>
    <cellStyle name="Notiz 2 18 3 2 5" xfId="3760" xr:uid="{00000000-0005-0000-0000-00006A4E0000}"/>
    <cellStyle name="Notiz 2 18 3 2 5 2" xfId="10759" xr:uid="{00000000-0005-0000-0000-00006B4E0000}"/>
    <cellStyle name="Notiz 2 18 3 2 5 3" xfId="17289" xr:uid="{00000000-0005-0000-0000-00006C4E0000}"/>
    <cellStyle name="Notiz 2 18 3 2 5 4" xfId="23774" xr:uid="{00000000-0005-0000-0000-00006D4E0000}"/>
    <cellStyle name="Notiz 2 18 3 2 6" xfId="4450" xr:uid="{00000000-0005-0000-0000-00006E4E0000}"/>
    <cellStyle name="Notiz 2 18 3 2 6 2" xfId="11444" xr:uid="{00000000-0005-0000-0000-00006F4E0000}"/>
    <cellStyle name="Notiz 2 18 3 2 6 3" xfId="17974" xr:uid="{00000000-0005-0000-0000-0000704E0000}"/>
    <cellStyle name="Notiz 2 18 3 2 6 4" xfId="24459" xr:uid="{00000000-0005-0000-0000-0000714E0000}"/>
    <cellStyle name="Notiz 2 18 3 2 7" xfId="5103" xr:uid="{00000000-0005-0000-0000-0000724E0000}"/>
    <cellStyle name="Notiz 2 18 3 2 7 2" xfId="12027" xr:uid="{00000000-0005-0000-0000-0000734E0000}"/>
    <cellStyle name="Notiz 2 18 3 2 7 3" xfId="18557" xr:uid="{00000000-0005-0000-0000-0000744E0000}"/>
    <cellStyle name="Notiz 2 18 3 2 7 4" xfId="25042" xr:uid="{00000000-0005-0000-0000-0000754E0000}"/>
    <cellStyle name="Notiz 2 18 3 2 8" xfId="5561" xr:uid="{00000000-0005-0000-0000-0000764E0000}"/>
    <cellStyle name="Notiz 2 18 3 2 8 2" xfId="12485" xr:uid="{00000000-0005-0000-0000-0000774E0000}"/>
    <cellStyle name="Notiz 2 18 3 2 8 3" xfId="19015" xr:uid="{00000000-0005-0000-0000-0000784E0000}"/>
    <cellStyle name="Notiz 2 18 3 2 8 4" xfId="25500" xr:uid="{00000000-0005-0000-0000-0000794E0000}"/>
    <cellStyle name="Notiz 2 18 3 2 9" xfId="6243" xr:uid="{00000000-0005-0000-0000-00007A4E0000}"/>
    <cellStyle name="Notiz 2 18 3 2 9 2" xfId="13139" xr:uid="{00000000-0005-0000-0000-00007B4E0000}"/>
    <cellStyle name="Notiz 2 18 3 2 9 3" xfId="19669" xr:uid="{00000000-0005-0000-0000-00007C4E0000}"/>
    <cellStyle name="Notiz 2 18 3 2 9 4" xfId="26154" xr:uid="{00000000-0005-0000-0000-00007D4E0000}"/>
    <cellStyle name="Notiz 2 18 3 3" xfId="1460" xr:uid="{00000000-0005-0000-0000-00007E4E0000}"/>
    <cellStyle name="Notiz 2 18 3 3 2" xfId="8465" xr:uid="{00000000-0005-0000-0000-00007F4E0000}"/>
    <cellStyle name="Notiz 2 18 3 3 3" xfId="14995" xr:uid="{00000000-0005-0000-0000-0000804E0000}"/>
    <cellStyle name="Notiz 2 18 3 3 4" xfId="21480" xr:uid="{00000000-0005-0000-0000-0000814E0000}"/>
    <cellStyle name="Notiz 2 18 3 4" xfId="2150" xr:uid="{00000000-0005-0000-0000-0000824E0000}"/>
    <cellStyle name="Notiz 2 18 3 4 2" xfId="9155" xr:uid="{00000000-0005-0000-0000-0000834E0000}"/>
    <cellStyle name="Notiz 2 18 3 4 3" xfId="15685" xr:uid="{00000000-0005-0000-0000-0000844E0000}"/>
    <cellStyle name="Notiz 2 18 3 4 4" xfId="22170" xr:uid="{00000000-0005-0000-0000-0000854E0000}"/>
    <cellStyle name="Notiz 2 18 3 5" xfId="2840" xr:uid="{00000000-0005-0000-0000-0000864E0000}"/>
    <cellStyle name="Notiz 2 18 3 5 2" xfId="9842" xr:uid="{00000000-0005-0000-0000-0000874E0000}"/>
    <cellStyle name="Notiz 2 18 3 5 3" xfId="16372" xr:uid="{00000000-0005-0000-0000-0000884E0000}"/>
    <cellStyle name="Notiz 2 18 3 5 4" xfId="22857" xr:uid="{00000000-0005-0000-0000-0000894E0000}"/>
    <cellStyle name="Notiz 2 18 3 6" xfId="3530" xr:uid="{00000000-0005-0000-0000-00008A4E0000}"/>
    <cellStyle name="Notiz 2 18 3 6 2" xfId="10529" xr:uid="{00000000-0005-0000-0000-00008B4E0000}"/>
    <cellStyle name="Notiz 2 18 3 6 3" xfId="17059" xr:uid="{00000000-0005-0000-0000-00008C4E0000}"/>
    <cellStyle name="Notiz 2 18 3 6 4" xfId="23544" xr:uid="{00000000-0005-0000-0000-00008D4E0000}"/>
    <cellStyle name="Notiz 2 18 3 7" xfId="4220" xr:uid="{00000000-0005-0000-0000-00008E4E0000}"/>
    <cellStyle name="Notiz 2 18 3 7 2" xfId="11214" xr:uid="{00000000-0005-0000-0000-00008F4E0000}"/>
    <cellStyle name="Notiz 2 18 3 7 3" xfId="17744" xr:uid="{00000000-0005-0000-0000-0000904E0000}"/>
    <cellStyle name="Notiz 2 18 3 7 4" xfId="24229" xr:uid="{00000000-0005-0000-0000-0000914E0000}"/>
    <cellStyle name="Notiz 2 18 3 8" xfId="5331" xr:uid="{00000000-0005-0000-0000-0000924E0000}"/>
    <cellStyle name="Notiz 2 18 3 8 2" xfId="12255" xr:uid="{00000000-0005-0000-0000-0000934E0000}"/>
    <cellStyle name="Notiz 2 18 3 8 3" xfId="18785" xr:uid="{00000000-0005-0000-0000-0000944E0000}"/>
    <cellStyle name="Notiz 2 18 3 8 4" xfId="25270" xr:uid="{00000000-0005-0000-0000-0000954E0000}"/>
    <cellStyle name="Notiz 2 18 3 9" xfId="6013" xr:uid="{00000000-0005-0000-0000-0000964E0000}"/>
    <cellStyle name="Notiz 2 18 3 9 2" xfId="12909" xr:uid="{00000000-0005-0000-0000-0000974E0000}"/>
    <cellStyle name="Notiz 2 18 3 9 3" xfId="19439" xr:uid="{00000000-0005-0000-0000-0000984E0000}"/>
    <cellStyle name="Notiz 2 18 3 9 4" xfId="25924" xr:uid="{00000000-0005-0000-0000-0000994E0000}"/>
    <cellStyle name="Notiz 2 18 4" xfId="1190" xr:uid="{00000000-0005-0000-0000-00009A4E0000}"/>
    <cellStyle name="Notiz 2 18 4 2" xfId="8197" xr:uid="{00000000-0005-0000-0000-00009B4E0000}"/>
    <cellStyle name="Notiz 2 18 4 3" xfId="14727" xr:uid="{00000000-0005-0000-0000-00009C4E0000}"/>
    <cellStyle name="Notiz 2 18 4 4" xfId="21212" xr:uid="{00000000-0005-0000-0000-00009D4E0000}"/>
    <cellStyle name="Notiz 2 18 5" xfId="1880" xr:uid="{00000000-0005-0000-0000-00009E4E0000}"/>
    <cellStyle name="Notiz 2 18 5 2" xfId="8885" xr:uid="{00000000-0005-0000-0000-00009F4E0000}"/>
    <cellStyle name="Notiz 2 18 5 3" xfId="15415" xr:uid="{00000000-0005-0000-0000-0000A04E0000}"/>
    <cellStyle name="Notiz 2 18 5 4" xfId="21900" xr:uid="{00000000-0005-0000-0000-0000A14E0000}"/>
    <cellStyle name="Notiz 2 18 6" xfId="2568" xr:uid="{00000000-0005-0000-0000-0000A24E0000}"/>
    <cellStyle name="Notiz 2 18 6 2" xfId="9573" xr:uid="{00000000-0005-0000-0000-0000A34E0000}"/>
    <cellStyle name="Notiz 2 18 6 3" xfId="16103" xr:uid="{00000000-0005-0000-0000-0000A44E0000}"/>
    <cellStyle name="Notiz 2 18 6 4" xfId="22588" xr:uid="{00000000-0005-0000-0000-0000A54E0000}"/>
    <cellStyle name="Notiz 2 18 7" xfId="3258" xr:uid="{00000000-0005-0000-0000-0000A64E0000}"/>
    <cellStyle name="Notiz 2 18 7 2" xfId="10260" xr:uid="{00000000-0005-0000-0000-0000A74E0000}"/>
    <cellStyle name="Notiz 2 18 7 3" xfId="16790" xr:uid="{00000000-0005-0000-0000-0000A84E0000}"/>
    <cellStyle name="Notiz 2 18 7 4" xfId="23275" xr:uid="{00000000-0005-0000-0000-0000A94E0000}"/>
    <cellStyle name="Notiz 2 18 8" xfId="3950" xr:uid="{00000000-0005-0000-0000-0000AA4E0000}"/>
    <cellStyle name="Notiz 2 18 8 2" xfId="10949" xr:uid="{00000000-0005-0000-0000-0000AB4E0000}"/>
    <cellStyle name="Notiz 2 18 8 3" xfId="17479" xr:uid="{00000000-0005-0000-0000-0000AC4E0000}"/>
    <cellStyle name="Notiz 2 18 8 4" xfId="23964" xr:uid="{00000000-0005-0000-0000-0000AD4E0000}"/>
    <cellStyle name="Notiz 2 18 9" xfId="4638" xr:uid="{00000000-0005-0000-0000-0000AE4E0000}"/>
    <cellStyle name="Notiz 2 18 9 2" xfId="11632" xr:uid="{00000000-0005-0000-0000-0000AF4E0000}"/>
    <cellStyle name="Notiz 2 18 9 3" xfId="18162" xr:uid="{00000000-0005-0000-0000-0000B04E0000}"/>
    <cellStyle name="Notiz 2 18 9 4" xfId="24647" xr:uid="{00000000-0005-0000-0000-0000B14E0000}"/>
    <cellStyle name="Notiz 2 19" xfId="254" xr:uid="{00000000-0005-0000-0000-0000B24E0000}"/>
    <cellStyle name="Notiz 2 19 10" xfId="4745" xr:uid="{00000000-0005-0000-0000-0000B34E0000}"/>
    <cellStyle name="Notiz 2 19 10 2" xfId="11709" xr:uid="{00000000-0005-0000-0000-0000B44E0000}"/>
    <cellStyle name="Notiz 2 19 10 3" xfId="18239" xr:uid="{00000000-0005-0000-0000-0000B54E0000}"/>
    <cellStyle name="Notiz 2 19 10 4" xfId="24724" xr:uid="{00000000-0005-0000-0000-0000B64E0000}"/>
    <cellStyle name="Notiz 2 19 11" xfId="4785" xr:uid="{00000000-0005-0000-0000-0000B74E0000}"/>
    <cellStyle name="Notiz 2 19 11 2" xfId="11748" xr:uid="{00000000-0005-0000-0000-0000B84E0000}"/>
    <cellStyle name="Notiz 2 19 11 3" xfId="18278" xr:uid="{00000000-0005-0000-0000-0000B94E0000}"/>
    <cellStyle name="Notiz 2 19 11 4" xfId="24763" xr:uid="{00000000-0005-0000-0000-0000BA4E0000}"/>
    <cellStyle name="Notiz 2 19 12" xfId="7306" xr:uid="{00000000-0005-0000-0000-0000BB4E0000}"/>
    <cellStyle name="Notiz 2 19 12 2" xfId="13836" xr:uid="{00000000-0005-0000-0000-0000BC4E0000}"/>
    <cellStyle name="Notiz 2 19 12 3" xfId="20323" xr:uid="{00000000-0005-0000-0000-0000BD4E0000}"/>
    <cellStyle name="Notiz 2 19 13" xfId="7190" xr:uid="{00000000-0005-0000-0000-0000BE4E0000}"/>
    <cellStyle name="Notiz 2 19 2" xfId="409" xr:uid="{00000000-0005-0000-0000-0000BF4E0000}"/>
    <cellStyle name="Notiz 2 19 2 10" xfId="6467" xr:uid="{00000000-0005-0000-0000-0000C04E0000}"/>
    <cellStyle name="Notiz 2 19 2 10 2" xfId="13315" xr:uid="{00000000-0005-0000-0000-0000C14E0000}"/>
    <cellStyle name="Notiz 2 19 2 10 3" xfId="19845" xr:uid="{00000000-0005-0000-0000-0000C24E0000}"/>
    <cellStyle name="Notiz 2 19 2 10 4" xfId="26330" xr:uid="{00000000-0005-0000-0000-0000C34E0000}"/>
    <cellStyle name="Notiz 2 19 2 11" xfId="7421" xr:uid="{00000000-0005-0000-0000-0000C44E0000}"/>
    <cellStyle name="Notiz 2 19 2 11 2" xfId="13951" xr:uid="{00000000-0005-0000-0000-0000C54E0000}"/>
    <cellStyle name="Notiz 2 19 2 11 3" xfId="20436" xr:uid="{00000000-0005-0000-0000-0000C64E0000}"/>
    <cellStyle name="Notiz 2 19 2 12" xfId="4694" xr:uid="{00000000-0005-0000-0000-0000C74E0000}"/>
    <cellStyle name="Notiz 2 19 2 13" xfId="7288" xr:uid="{00000000-0005-0000-0000-0000C84E0000}"/>
    <cellStyle name="Notiz 2 19 2 2" xfId="644" xr:uid="{00000000-0005-0000-0000-0000C94E0000}"/>
    <cellStyle name="Notiz 2 19 2 2 10" xfId="7656" xr:uid="{00000000-0005-0000-0000-0000CA4E0000}"/>
    <cellStyle name="Notiz 2 19 2 2 10 2" xfId="14186" xr:uid="{00000000-0005-0000-0000-0000CB4E0000}"/>
    <cellStyle name="Notiz 2 19 2 2 10 3" xfId="20671" xr:uid="{00000000-0005-0000-0000-0000CC4E0000}"/>
    <cellStyle name="Notiz 2 19 2 2 11" xfId="6701" xr:uid="{00000000-0005-0000-0000-0000CD4E0000}"/>
    <cellStyle name="Notiz 2 19 2 2 2" xfId="1522" xr:uid="{00000000-0005-0000-0000-0000CE4E0000}"/>
    <cellStyle name="Notiz 2 19 2 2 2 2" xfId="8527" xr:uid="{00000000-0005-0000-0000-0000CF4E0000}"/>
    <cellStyle name="Notiz 2 19 2 2 2 3" xfId="15057" xr:uid="{00000000-0005-0000-0000-0000D04E0000}"/>
    <cellStyle name="Notiz 2 19 2 2 2 4" xfId="21542" xr:uid="{00000000-0005-0000-0000-0000D14E0000}"/>
    <cellStyle name="Notiz 2 19 2 2 3" xfId="2212" xr:uid="{00000000-0005-0000-0000-0000D24E0000}"/>
    <cellStyle name="Notiz 2 19 2 2 3 2" xfId="9217" xr:uid="{00000000-0005-0000-0000-0000D34E0000}"/>
    <cellStyle name="Notiz 2 19 2 2 3 3" xfId="15747" xr:uid="{00000000-0005-0000-0000-0000D44E0000}"/>
    <cellStyle name="Notiz 2 19 2 2 3 4" xfId="22232" xr:uid="{00000000-0005-0000-0000-0000D54E0000}"/>
    <cellStyle name="Notiz 2 19 2 2 4" xfId="2902" xr:uid="{00000000-0005-0000-0000-0000D64E0000}"/>
    <cellStyle name="Notiz 2 19 2 2 4 2" xfId="9904" xr:uid="{00000000-0005-0000-0000-0000D74E0000}"/>
    <cellStyle name="Notiz 2 19 2 2 4 3" xfId="16434" xr:uid="{00000000-0005-0000-0000-0000D84E0000}"/>
    <cellStyle name="Notiz 2 19 2 2 4 4" xfId="22919" xr:uid="{00000000-0005-0000-0000-0000D94E0000}"/>
    <cellStyle name="Notiz 2 19 2 2 5" xfId="3592" xr:uid="{00000000-0005-0000-0000-0000DA4E0000}"/>
    <cellStyle name="Notiz 2 19 2 2 5 2" xfId="10591" xr:uid="{00000000-0005-0000-0000-0000DB4E0000}"/>
    <cellStyle name="Notiz 2 19 2 2 5 3" xfId="17121" xr:uid="{00000000-0005-0000-0000-0000DC4E0000}"/>
    <cellStyle name="Notiz 2 19 2 2 5 4" xfId="23606" xr:uid="{00000000-0005-0000-0000-0000DD4E0000}"/>
    <cellStyle name="Notiz 2 19 2 2 6" xfId="4282" xr:uid="{00000000-0005-0000-0000-0000DE4E0000}"/>
    <cellStyle name="Notiz 2 19 2 2 6 2" xfId="11276" xr:uid="{00000000-0005-0000-0000-0000DF4E0000}"/>
    <cellStyle name="Notiz 2 19 2 2 6 3" xfId="17806" xr:uid="{00000000-0005-0000-0000-0000E04E0000}"/>
    <cellStyle name="Notiz 2 19 2 2 6 4" xfId="24291" xr:uid="{00000000-0005-0000-0000-0000E14E0000}"/>
    <cellStyle name="Notiz 2 19 2 2 7" xfId="4935" xr:uid="{00000000-0005-0000-0000-0000E24E0000}"/>
    <cellStyle name="Notiz 2 19 2 2 7 2" xfId="11859" xr:uid="{00000000-0005-0000-0000-0000E34E0000}"/>
    <cellStyle name="Notiz 2 19 2 2 7 3" xfId="18389" xr:uid="{00000000-0005-0000-0000-0000E44E0000}"/>
    <cellStyle name="Notiz 2 19 2 2 7 4" xfId="24874" xr:uid="{00000000-0005-0000-0000-0000E54E0000}"/>
    <cellStyle name="Notiz 2 19 2 2 8" xfId="5393" xr:uid="{00000000-0005-0000-0000-0000E64E0000}"/>
    <cellStyle name="Notiz 2 19 2 2 8 2" xfId="12317" xr:uid="{00000000-0005-0000-0000-0000E74E0000}"/>
    <cellStyle name="Notiz 2 19 2 2 8 3" xfId="18847" xr:uid="{00000000-0005-0000-0000-0000E84E0000}"/>
    <cellStyle name="Notiz 2 19 2 2 8 4" xfId="25332" xr:uid="{00000000-0005-0000-0000-0000E94E0000}"/>
    <cellStyle name="Notiz 2 19 2 2 9" xfId="6075" xr:uid="{00000000-0005-0000-0000-0000EA4E0000}"/>
    <cellStyle name="Notiz 2 19 2 2 9 2" xfId="12971" xr:uid="{00000000-0005-0000-0000-0000EB4E0000}"/>
    <cellStyle name="Notiz 2 19 2 2 9 3" xfId="19501" xr:uid="{00000000-0005-0000-0000-0000EC4E0000}"/>
    <cellStyle name="Notiz 2 19 2 2 9 4" xfId="25986" xr:uid="{00000000-0005-0000-0000-0000ED4E0000}"/>
    <cellStyle name="Notiz 2 19 2 3" xfId="1287" xr:uid="{00000000-0005-0000-0000-0000EE4E0000}"/>
    <cellStyle name="Notiz 2 19 2 3 2" xfId="8292" xr:uid="{00000000-0005-0000-0000-0000EF4E0000}"/>
    <cellStyle name="Notiz 2 19 2 3 3" xfId="14822" xr:uid="{00000000-0005-0000-0000-0000F04E0000}"/>
    <cellStyle name="Notiz 2 19 2 3 4" xfId="21307" xr:uid="{00000000-0005-0000-0000-0000F14E0000}"/>
    <cellStyle name="Notiz 2 19 2 4" xfId="1977" xr:uid="{00000000-0005-0000-0000-0000F24E0000}"/>
    <cellStyle name="Notiz 2 19 2 4 2" xfId="8982" xr:uid="{00000000-0005-0000-0000-0000F34E0000}"/>
    <cellStyle name="Notiz 2 19 2 4 3" xfId="15512" xr:uid="{00000000-0005-0000-0000-0000F44E0000}"/>
    <cellStyle name="Notiz 2 19 2 4 4" xfId="21997" xr:uid="{00000000-0005-0000-0000-0000F54E0000}"/>
    <cellStyle name="Notiz 2 19 2 5" xfId="2667" xr:uid="{00000000-0005-0000-0000-0000F64E0000}"/>
    <cellStyle name="Notiz 2 19 2 5 2" xfId="9669" xr:uid="{00000000-0005-0000-0000-0000F74E0000}"/>
    <cellStyle name="Notiz 2 19 2 5 3" xfId="16199" xr:uid="{00000000-0005-0000-0000-0000F84E0000}"/>
    <cellStyle name="Notiz 2 19 2 5 4" xfId="22684" xr:uid="{00000000-0005-0000-0000-0000F94E0000}"/>
    <cellStyle name="Notiz 2 19 2 6" xfId="3357" xr:uid="{00000000-0005-0000-0000-0000FA4E0000}"/>
    <cellStyle name="Notiz 2 19 2 6 2" xfId="10356" xr:uid="{00000000-0005-0000-0000-0000FB4E0000}"/>
    <cellStyle name="Notiz 2 19 2 6 3" xfId="16886" xr:uid="{00000000-0005-0000-0000-0000FC4E0000}"/>
    <cellStyle name="Notiz 2 19 2 6 4" xfId="23371" xr:uid="{00000000-0005-0000-0000-0000FD4E0000}"/>
    <cellStyle name="Notiz 2 19 2 7" xfId="4047" xr:uid="{00000000-0005-0000-0000-0000FE4E0000}"/>
    <cellStyle name="Notiz 2 19 2 7 2" xfId="11041" xr:uid="{00000000-0005-0000-0000-0000FF4E0000}"/>
    <cellStyle name="Notiz 2 19 2 7 3" xfId="17571" xr:uid="{00000000-0005-0000-0000-0000004F0000}"/>
    <cellStyle name="Notiz 2 19 2 7 4" xfId="24056" xr:uid="{00000000-0005-0000-0000-0000014F0000}"/>
    <cellStyle name="Notiz 2 19 2 8" xfId="1934" xr:uid="{00000000-0005-0000-0000-0000024F0000}"/>
    <cellStyle name="Notiz 2 19 2 8 2" xfId="8939" xr:uid="{00000000-0005-0000-0000-0000034F0000}"/>
    <cellStyle name="Notiz 2 19 2 8 3" xfId="15469" xr:uid="{00000000-0005-0000-0000-0000044F0000}"/>
    <cellStyle name="Notiz 2 19 2 8 4" xfId="21954" xr:uid="{00000000-0005-0000-0000-0000054F0000}"/>
    <cellStyle name="Notiz 2 19 2 9" xfId="5840" xr:uid="{00000000-0005-0000-0000-0000064F0000}"/>
    <cellStyle name="Notiz 2 19 2 9 2" xfId="12736" xr:uid="{00000000-0005-0000-0000-0000074F0000}"/>
    <cellStyle name="Notiz 2 19 2 9 3" xfId="19266" xr:uid="{00000000-0005-0000-0000-0000084F0000}"/>
    <cellStyle name="Notiz 2 19 2 9 4" xfId="25751" xr:uid="{00000000-0005-0000-0000-0000094F0000}"/>
    <cellStyle name="Notiz 2 19 3" xfId="583" xr:uid="{00000000-0005-0000-0000-00000A4F0000}"/>
    <cellStyle name="Notiz 2 19 3 10" xfId="6462" xr:uid="{00000000-0005-0000-0000-00000B4F0000}"/>
    <cellStyle name="Notiz 2 19 3 10 2" xfId="13313" xr:uid="{00000000-0005-0000-0000-00000C4F0000}"/>
    <cellStyle name="Notiz 2 19 3 10 3" xfId="19843" xr:uid="{00000000-0005-0000-0000-00000D4F0000}"/>
    <cellStyle name="Notiz 2 19 3 10 4" xfId="26328" xr:uid="{00000000-0005-0000-0000-00000E4F0000}"/>
    <cellStyle name="Notiz 2 19 3 11" xfId="7595" xr:uid="{00000000-0005-0000-0000-00000F4F0000}"/>
    <cellStyle name="Notiz 2 19 3 11 2" xfId="14125" xr:uid="{00000000-0005-0000-0000-0000104F0000}"/>
    <cellStyle name="Notiz 2 19 3 11 3" xfId="20610" xr:uid="{00000000-0005-0000-0000-0000114F0000}"/>
    <cellStyle name="Notiz 2 19 3 12" xfId="6483" xr:uid="{00000000-0005-0000-0000-0000124F0000}"/>
    <cellStyle name="Notiz 2 19 3 13" xfId="7132" xr:uid="{00000000-0005-0000-0000-0000134F0000}"/>
    <cellStyle name="Notiz 2 19 3 2" xfId="813" xr:uid="{00000000-0005-0000-0000-0000144F0000}"/>
    <cellStyle name="Notiz 2 19 3 2 10" xfId="7825" xr:uid="{00000000-0005-0000-0000-0000154F0000}"/>
    <cellStyle name="Notiz 2 19 3 2 10 2" xfId="14355" xr:uid="{00000000-0005-0000-0000-0000164F0000}"/>
    <cellStyle name="Notiz 2 19 3 2 10 3" xfId="20840" xr:uid="{00000000-0005-0000-0000-0000174F0000}"/>
    <cellStyle name="Notiz 2 19 3 2 11" xfId="13683" xr:uid="{00000000-0005-0000-0000-0000184F0000}"/>
    <cellStyle name="Notiz 2 19 3 2 2" xfId="1691" xr:uid="{00000000-0005-0000-0000-0000194F0000}"/>
    <cellStyle name="Notiz 2 19 3 2 2 2" xfId="8696" xr:uid="{00000000-0005-0000-0000-00001A4F0000}"/>
    <cellStyle name="Notiz 2 19 3 2 2 3" xfId="15226" xr:uid="{00000000-0005-0000-0000-00001B4F0000}"/>
    <cellStyle name="Notiz 2 19 3 2 2 4" xfId="21711" xr:uid="{00000000-0005-0000-0000-00001C4F0000}"/>
    <cellStyle name="Notiz 2 19 3 2 3" xfId="2381" xr:uid="{00000000-0005-0000-0000-00001D4F0000}"/>
    <cellStyle name="Notiz 2 19 3 2 3 2" xfId="9386" xr:uid="{00000000-0005-0000-0000-00001E4F0000}"/>
    <cellStyle name="Notiz 2 19 3 2 3 3" xfId="15916" xr:uid="{00000000-0005-0000-0000-00001F4F0000}"/>
    <cellStyle name="Notiz 2 19 3 2 3 4" xfId="22401" xr:uid="{00000000-0005-0000-0000-0000204F0000}"/>
    <cellStyle name="Notiz 2 19 3 2 4" xfId="3071" xr:uid="{00000000-0005-0000-0000-0000214F0000}"/>
    <cellStyle name="Notiz 2 19 3 2 4 2" xfId="10073" xr:uid="{00000000-0005-0000-0000-0000224F0000}"/>
    <cellStyle name="Notiz 2 19 3 2 4 3" xfId="16603" xr:uid="{00000000-0005-0000-0000-0000234F0000}"/>
    <cellStyle name="Notiz 2 19 3 2 4 4" xfId="23088" xr:uid="{00000000-0005-0000-0000-0000244F0000}"/>
    <cellStyle name="Notiz 2 19 3 2 5" xfId="3761" xr:uid="{00000000-0005-0000-0000-0000254F0000}"/>
    <cellStyle name="Notiz 2 19 3 2 5 2" xfId="10760" xr:uid="{00000000-0005-0000-0000-0000264F0000}"/>
    <cellStyle name="Notiz 2 19 3 2 5 3" xfId="17290" xr:uid="{00000000-0005-0000-0000-0000274F0000}"/>
    <cellStyle name="Notiz 2 19 3 2 5 4" xfId="23775" xr:uid="{00000000-0005-0000-0000-0000284F0000}"/>
    <cellStyle name="Notiz 2 19 3 2 6" xfId="4451" xr:uid="{00000000-0005-0000-0000-0000294F0000}"/>
    <cellStyle name="Notiz 2 19 3 2 6 2" xfId="11445" xr:uid="{00000000-0005-0000-0000-00002A4F0000}"/>
    <cellStyle name="Notiz 2 19 3 2 6 3" xfId="17975" xr:uid="{00000000-0005-0000-0000-00002B4F0000}"/>
    <cellStyle name="Notiz 2 19 3 2 6 4" xfId="24460" xr:uid="{00000000-0005-0000-0000-00002C4F0000}"/>
    <cellStyle name="Notiz 2 19 3 2 7" xfId="5104" xr:uid="{00000000-0005-0000-0000-00002D4F0000}"/>
    <cellStyle name="Notiz 2 19 3 2 7 2" xfId="12028" xr:uid="{00000000-0005-0000-0000-00002E4F0000}"/>
    <cellStyle name="Notiz 2 19 3 2 7 3" xfId="18558" xr:uid="{00000000-0005-0000-0000-00002F4F0000}"/>
    <cellStyle name="Notiz 2 19 3 2 7 4" xfId="25043" xr:uid="{00000000-0005-0000-0000-0000304F0000}"/>
    <cellStyle name="Notiz 2 19 3 2 8" xfId="5562" xr:uid="{00000000-0005-0000-0000-0000314F0000}"/>
    <cellStyle name="Notiz 2 19 3 2 8 2" xfId="12486" xr:uid="{00000000-0005-0000-0000-0000324F0000}"/>
    <cellStyle name="Notiz 2 19 3 2 8 3" xfId="19016" xr:uid="{00000000-0005-0000-0000-0000334F0000}"/>
    <cellStyle name="Notiz 2 19 3 2 8 4" xfId="25501" xr:uid="{00000000-0005-0000-0000-0000344F0000}"/>
    <cellStyle name="Notiz 2 19 3 2 9" xfId="6244" xr:uid="{00000000-0005-0000-0000-0000354F0000}"/>
    <cellStyle name="Notiz 2 19 3 2 9 2" xfId="13140" xr:uid="{00000000-0005-0000-0000-0000364F0000}"/>
    <cellStyle name="Notiz 2 19 3 2 9 3" xfId="19670" xr:uid="{00000000-0005-0000-0000-0000374F0000}"/>
    <cellStyle name="Notiz 2 19 3 2 9 4" xfId="26155" xr:uid="{00000000-0005-0000-0000-0000384F0000}"/>
    <cellStyle name="Notiz 2 19 3 3" xfId="1461" xr:uid="{00000000-0005-0000-0000-0000394F0000}"/>
    <cellStyle name="Notiz 2 19 3 3 2" xfId="8466" xr:uid="{00000000-0005-0000-0000-00003A4F0000}"/>
    <cellStyle name="Notiz 2 19 3 3 3" xfId="14996" xr:uid="{00000000-0005-0000-0000-00003B4F0000}"/>
    <cellStyle name="Notiz 2 19 3 3 4" xfId="21481" xr:uid="{00000000-0005-0000-0000-00003C4F0000}"/>
    <cellStyle name="Notiz 2 19 3 4" xfId="2151" xr:uid="{00000000-0005-0000-0000-00003D4F0000}"/>
    <cellStyle name="Notiz 2 19 3 4 2" xfId="9156" xr:uid="{00000000-0005-0000-0000-00003E4F0000}"/>
    <cellStyle name="Notiz 2 19 3 4 3" xfId="15686" xr:uid="{00000000-0005-0000-0000-00003F4F0000}"/>
    <cellStyle name="Notiz 2 19 3 4 4" xfId="22171" xr:uid="{00000000-0005-0000-0000-0000404F0000}"/>
    <cellStyle name="Notiz 2 19 3 5" xfId="2841" xr:uid="{00000000-0005-0000-0000-0000414F0000}"/>
    <cellStyle name="Notiz 2 19 3 5 2" xfId="9843" xr:uid="{00000000-0005-0000-0000-0000424F0000}"/>
    <cellStyle name="Notiz 2 19 3 5 3" xfId="16373" xr:uid="{00000000-0005-0000-0000-0000434F0000}"/>
    <cellStyle name="Notiz 2 19 3 5 4" xfId="22858" xr:uid="{00000000-0005-0000-0000-0000444F0000}"/>
    <cellStyle name="Notiz 2 19 3 6" xfId="3531" xr:uid="{00000000-0005-0000-0000-0000454F0000}"/>
    <cellStyle name="Notiz 2 19 3 6 2" xfId="10530" xr:uid="{00000000-0005-0000-0000-0000464F0000}"/>
    <cellStyle name="Notiz 2 19 3 6 3" xfId="17060" xr:uid="{00000000-0005-0000-0000-0000474F0000}"/>
    <cellStyle name="Notiz 2 19 3 6 4" xfId="23545" xr:uid="{00000000-0005-0000-0000-0000484F0000}"/>
    <cellStyle name="Notiz 2 19 3 7" xfId="4221" xr:uid="{00000000-0005-0000-0000-0000494F0000}"/>
    <cellStyle name="Notiz 2 19 3 7 2" xfId="11215" xr:uid="{00000000-0005-0000-0000-00004A4F0000}"/>
    <cellStyle name="Notiz 2 19 3 7 3" xfId="17745" xr:uid="{00000000-0005-0000-0000-00004B4F0000}"/>
    <cellStyle name="Notiz 2 19 3 7 4" xfId="24230" xr:uid="{00000000-0005-0000-0000-00004C4F0000}"/>
    <cellStyle name="Notiz 2 19 3 8" xfId="5332" xr:uid="{00000000-0005-0000-0000-00004D4F0000}"/>
    <cellStyle name="Notiz 2 19 3 8 2" xfId="12256" xr:uid="{00000000-0005-0000-0000-00004E4F0000}"/>
    <cellStyle name="Notiz 2 19 3 8 3" xfId="18786" xr:uid="{00000000-0005-0000-0000-00004F4F0000}"/>
    <cellStyle name="Notiz 2 19 3 8 4" xfId="25271" xr:uid="{00000000-0005-0000-0000-0000504F0000}"/>
    <cellStyle name="Notiz 2 19 3 9" xfId="6014" xr:uid="{00000000-0005-0000-0000-0000514F0000}"/>
    <cellStyle name="Notiz 2 19 3 9 2" xfId="12910" xr:uid="{00000000-0005-0000-0000-0000524F0000}"/>
    <cellStyle name="Notiz 2 19 3 9 3" xfId="19440" xr:uid="{00000000-0005-0000-0000-0000534F0000}"/>
    <cellStyle name="Notiz 2 19 3 9 4" xfId="25925" xr:uid="{00000000-0005-0000-0000-0000544F0000}"/>
    <cellStyle name="Notiz 2 19 4" xfId="1126" xr:uid="{00000000-0005-0000-0000-0000554F0000}"/>
    <cellStyle name="Notiz 2 19 4 2" xfId="8133" xr:uid="{00000000-0005-0000-0000-0000564F0000}"/>
    <cellStyle name="Notiz 2 19 4 3" xfId="14663" xr:uid="{00000000-0005-0000-0000-0000574F0000}"/>
    <cellStyle name="Notiz 2 19 4 4" xfId="21148" xr:uid="{00000000-0005-0000-0000-0000584F0000}"/>
    <cellStyle name="Notiz 2 19 5" xfId="1208" xr:uid="{00000000-0005-0000-0000-0000594F0000}"/>
    <cellStyle name="Notiz 2 19 5 2" xfId="8215" xr:uid="{00000000-0005-0000-0000-00005A4F0000}"/>
    <cellStyle name="Notiz 2 19 5 3" xfId="14745" xr:uid="{00000000-0005-0000-0000-00005B4F0000}"/>
    <cellStyle name="Notiz 2 19 5 4" xfId="21230" xr:uid="{00000000-0005-0000-0000-00005C4F0000}"/>
    <cellStyle name="Notiz 2 19 6" xfId="965" xr:uid="{00000000-0005-0000-0000-00005D4F0000}"/>
    <cellStyle name="Notiz 2 19 6 2" xfId="7977" xr:uid="{00000000-0005-0000-0000-00005E4F0000}"/>
    <cellStyle name="Notiz 2 19 6 3" xfId="14507" xr:uid="{00000000-0005-0000-0000-00005F4F0000}"/>
    <cellStyle name="Notiz 2 19 6 4" xfId="20992" xr:uid="{00000000-0005-0000-0000-0000604F0000}"/>
    <cellStyle name="Notiz 2 19 7" xfId="1202" xr:uid="{00000000-0005-0000-0000-0000614F0000}"/>
    <cellStyle name="Notiz 2 19 7 2" xfId="8209" xr:uid="{00000000-0005-0000-0000-0000624F0000}"/>
    <cellStyle name="Notiz 2 19 7 3" xfId="14739" xr:uid="{00000000-0005-0000-0000-0000634F0000}"/>
    <cellStyle name="Notiz 2 19 7 4" xfId="21224" xr:uid="{00000000-0005-0000-0000-0000644F0000}"/>
    <cellStyle name="Notiz 2 19 8" xfId="3276" xr:uid="{00000000-0005-0000-0000-0000654F0000}"/>
    <cellStyle name="Notiz 2 19 8 2" xfId="10278" xr:uid="{00000000-0005-0000-0000-0000664F0000}"/>
    <cellStyle name="Notiz 2 19 8 3" xfId="16808" xr:uid="{00000000-0005-0000-0000-0000674F0000}"/>
    <cellStyle name="Notiz 2 19 8 4" xfId="23293" xr:uid="{00000000-0005-0000-0000-0000684F0000}"/>
    <cellStyle name="Notiz 2 19 9" xfId="1029" xr:uid="{00000000-0005-0000-0000-0000694F0000}"/>
    <cellStyle name="Notiz 2 19 9 2" xfId="8038" xr:uid="{00000000-0005-0000-0000-00006A4F0000}"/>
    <cellStyle name="Notiz 2 19 9 3" xfId="14568" xr:uid="{00000000-0005-0000-0000-00006B4F0000}"/>
    <cellStyle name="Notiz 2 19 9 4" xfId="21053" xr:uid="{00000000-0005-0000-0000-00006C4F0000}"/>
    <cellStyle name="Notiz 2 2" xfId="259" xr:uid="{00000000-0005-0000-0000-00006D4F0000}"/>
    <cellStyle name="Notiz 2 2 10" xfId="4858" xr:uid="{00000000-0005-0000-0000-00006E4F0000}"/>
    <cellStyle name="Notiz 2 2 10 2" xfId="11800" xr:uid="{00000000-0005-0000-0000-00006F4F0000}"/>
    <cellStyle name="Notiz 2 2 10 3" xfId="18330" xr:uid="{00000000-0005-0000-0000-0000704F0000}"/>
    <cellStyle name="Notiz 2 2 10 4" xfId="24815" xr:uid="{00000000-0005-0000-0000-0000714F0000}"/>
    <cellStyle name="Notiz 2 2 11" xfId="4850" xr:uid="{00000000-0005-0000-0000-0000724F0000}"/>
    <cellStyle name="Notiz 2 2 11 2" xfId="11793" xr:uid="{00000000-0005-0000-0000-0000734F0000}"/>
    <cellStyle name="Notiz 2 2 11 3" xfId="18323" xr:uid="{00000000-0005-0000-0000-0000744F0000}"/>
    <cellStyle name="Notiz 2 2 11 4" xfId="24808" xr:uid="{00000000-0005-0000-0000-0000754F0000}"/>
    <cellStyle name="Notiz 2 2 12" xfId="7311" xr:uid="{00000000-0005-0000-0000-0000764F0000}"/>
    <cellStyle name="Notiz 2 2 12 2" xfId="13841" xr:uid="{00000000-0005-0000-0000-0000774F0000}"/>
    <cellStyle name="Notiz 2 2 12 3" xfId="20328" xr:uid="{00000000-0005-0000-0000-0000784F0000}"/>
    <cellStyle name="Notiz 2 2 13" xfId="7044" xr:uid="{00000000-0005-0000-0000-0000794F0000}"/>
    <cellStyle name="Notiz 2 2 2" xfId="408" xr:uid="{00000000-0005-0000-0000-00007A4F0000}"/>
    <cellStyle name="Notiz 2 2 2 10" xfId="6853" xr:uid="{00000000-0005-0000-0000-00007B4F0000}"/>
    <cellStyle name="Notiz 2 2 2 10 2" xfId="13484" xr:uid="{00000000-0005-0000-0000-00007C4F0000}"/>
    <cellStyle name="Notiz 2 2 2 10 3" xfId="20014" xr:uid="{00000000-0005-0000-0000-00007D4F0000}"/>
    <cellStyle name="Notiz 2 2 2 10 4" xfId="26499" xr:uid="{00000000-0005-0000-0000-00007E4F0000}"/>
    <cellStyle name="Notiz 2 2 2 11" xfId="7420" xr:uid="{00000000-0005-0000-0000-00007F4F0000}"/>
    <cellStyle name="Notiz 2 2 2 11 2" xfId="13950" xr:uid="{00000000-0005-0000-0000-0000804F0000}"/>
    <cellStyle name="Notiz 2 2 2 11 3" xfId="20435" xr:uid="{00000000-0005-0000-0000-0000814F0000}"/>
    <cellStyle name="Notiz 2 2 2 12" xfId="6696" xr:uid="{00000000-0005-0000-0000-0000824F0000}"/>
    <cellStyle name="Notiz 2 2 2 13" xfId="7176" xr:uid="{00000000-0005-0000-0000-0000834F0000}"/>
    <cellStyle name="Notiz 2 2 2 2" xfId="643" xr:uid="{00000000-0005-0000-0000-0000844F0000}"/>
    <cellStyle name="Notiz 2 2 2 2 10" xfId="7655" xr:uid="{00000000-0005-0000-0000-0000854F0000}"/>
    <cellStyle name="Notiz 2 2 2 2 10 2" xfId="14185" xr:uid="{00000000-0005-0000-0000-0000864F0000}"/>
    <cellStyle name="Notiz 2 2 2 2 10 3" xfId="20670" xr:uid="{00000000-0005-0000-0000-0000874F0000}"/>
    <cellStyle name="Notiz 2 2 2 2 11" xfId="4898" xr:uid="{00000000-0005-0000-0000-0000884F0000}"/>
    <cellStyle name="Notiz 2 2 2 2 2" xfId="1521" xr:uid="{00000000-0005-0000-0000-0000894F0000}"/>
    <cellStyle name="Notiz 2 2 2 2 2 2" xfId="8526" xr:uid="{00000000-0005-0000-0000-00008A4F0000}"/>
    <cellStyle name="Notiz 2 2 2 2 2 3" xfId="15056" xr:uid="{00000000-0005-0000-0000-00008B4F0000}"/>
    <cellStyle name="Notiz 2 2 2 2 2 4" xfId="21541" xr:uid="{00000000-0005-0000-0000-00008C4F0000}"/>
    <cellStyle name="Notiz 2 2 2 2 3" xfId="2211" xr:uid="{00000000-0005-0000-0000-00008D4F0000}"/>
    <cellStyle name="Notiz 2 2 2 2 3 2" xfId="9216" xr:uid="{00000000-0005-0000-0000-00008E4F0000}"/>
    <cellStyle name="Notiz 2 2 2 2 3 3" xfId="15746" xr:uid="{00000000-0005-0000-0000-00008F4F0000}"/>
    <cellStyle name="Notiz 2 2 2 2 3 4" xfId="22231" xr:uid="{00000000-0005-0000-0000-0000904F0000}"/>
    <cellStyle name="Notiz 2 2 2 2 4" xfId="2901" xr:uid="{00000000-0005-0000-0000-0000914F0000}"/>
    <cellStyle name="Notiz 2 2 2 2 4 2" xfId="9903" xr:uid="{00000000-0005-0000-0000-0000924F0000}"/>
    <cellStyle name="Notiz 2 2 2 2 4 3" xfId="16433" xr:uid="{00000000-0005-0000-0000-0000934F0000}"/>
    <cellStyle name="Notiz 2 2 2 2 4 4" xfId="22918" xr:uid="{00000000-0005-0000-0000-0000944F0000}"/>
    <cellStyle name="Notiz 2 2 2 2 5" xfId="3591" xr:uid="{00000000-0005-0000-0000-0000954F0000}"/>
    <cellStyle name="Notiz 2 2 2 2 5 2" xfId="10590" xr:uid="{00000000-0005-0000-0000-0000964F0000}"/>
    <cellStyle name="Notiz 2 2 2 2 5 3" xfId="17120" xr:uid="{00000000-0005-0000-0000-0000974F0000}"/>
    <cellStyle name="Notiz 2 2 2 2 5 4" xfId="23605" xr:uid="{00000000-0005-0000-0000-0000984F0000}"/>
    <cellStyle name="Notiz 2 2 2 2 6" xfId="4281" xr:uid="{00000000-0005-0000-0000-0000994F0000}"/>
    <cellStyle name="Notiz 2 2 2 2 6 2" xfId="11275" xr:uid="{00000000-0005-0000-0000-00009A4F0000}"/>
    <cellStyle name="Notiz 2 2 2 2 6 3" xfId="17805" xr:uid="{00000000-0005-0000-0000-00009B4F0000}"/>
    <cellStyle name="Notiz 2 2 2 2 6 4" xfId="24290" xr:uid="{00000000-0005-0000-0000-00009C4F0000}"/>
    <cellStyle name="Notiz 2 2 2 2 7" xfId="4934" xr:uid="{00000000-0005-0000-0000-00009D4F0000}"/>
    <cellStyle name="Notiz 2 2 2 2 7 2" xfId="11858" xr:uid="{00000000-0005-0000-0000-00009E4F0000}"/>
    <cellStyle name="Notiz 2 2 2 2 7 3" xfId="18388" xr:uid="{00000000-0005-0000-0000-00009F4F0000}"/>
    <cellStyle name="Notiz 2 2 2 2 7 4" xfId="24873" xr:uid="{00000000-0005-0000-0000-0000A04F0000}"/>
    <cellStyle name="Notiz 2 2 2 2 8" xfId="5392" xr:uid="{00000000-0005-0000-0000-0000A14F0000}"/>
    <cellStyle name="Notiz 2 2 2 2 8 2" xfId="12316" xr:uid="{00000000-0005-0000-0000-0000A24F0000}"/>
    <cellStyle name="Notiz 2 2 2 2 8 3" xfId="18846" xr:uid="{00000000-0005-0000-0000-0000A34F0000}"/>
    <cellStyle name="Notiz 2 2 2 2 8 4" xfId="25331" xr:uid="{00000000-0005-0000-0000-0000A44F0000}"/>
    <cellStyle name="Notiz 2 2 2 2 9" xfId="6074" xr:uid="{00000000-0005-0000-0000-0000A54F0000}"/>
    <cellStyle name="Notiz 2 2 2 2 9 2" xfId="12970" xr:uid="{00000000-0005-0000-0000-0000A64F0000}"/>
    <cellStyle name="Notiz 2 2 2 2 9 3" xfId="19500" xr:uid="{00000000-0005-0000-0000-0000A74F0000}"/>
    <cellStyle name="Notiz 2 2 2 2 9 4" xfId="25985" xr:uid="{00000000-0005-0000-0000-0000A84F0000}"/>
    <cellStyle name="Notiz 2 2 2 3" xfId="1286" xr:uid="{00000000-0005-0000-0000-0000A94F0000}"/>
    <cellStyle name="Notiz 2 2 2 3 2" xfId="8291" xr:uid="{00000000-0005-0000-0000-0000AA4F0000}"/>
    <cellStyle name="Notiz 2 2 2 3 3" xfId="14821" xr:uid="{00000000-0005-0000-0000-0000AB4F0000}"/>
    <cellStyle name="Notiz 2 2 2 3 4" xfId="21306" xr:uid="{00000000-0005-0000-0000-0000AC4F0000}"/>
    <cellStyle name="Notiz 2 2 2 4" xfId="1976" xr:uid="{00000000-0005-0000-0000-0000AD4F0000}"/>
    <cellStyle name="Notiz 2 2 2 4 2" xfId="8981" xr:uid="{00000000-0005-0000-0000-0000AE4F0000}"/>
    <cellStyle name="Notiz 2 2 2 4 3" xfId="15511" xr:uid="{00000000-0005-0000-0000-0000AF4F0000}"/>
    <cellStyle name="Notiz 2 2 2 4 4" xfId="21996" xr:uid="{00000000-0005-0000-0000-0000B04F0000}"/>
    <cellStyle name="Notiz 2 2 2 5" xfId="2666" xr:uid="{00000000-0005-0000-0000-0000B14F0000}"/>
    <cellStyle name="Notiz 2 2 2 5 2" xfId="9668" xr:uid="{00000000-0005-0000-0000-0000B24F0000}"/>
    <cellStyle name="Notiz 2 2 2 5 3" xfId="16198" xr:uid="{00000000-0005-0000-0000-0000B34F0000}"/>
    <cellStyle name="Notiz 2 2 2 5 4" xfId="22683" xr:uid="{00000000-0005-0000-0000-0000B44F0000}"/>
    <cellStyle name="Notiz 2 2 2 6" xfId="3356" xr:uid="{00000000-0005-0000-0000-0000B54F0000}"/>
    <cellStyle name="Notiz 2 2 2 6 2" xfId="10355" xr:uid="{00000000-0005-0000-0000-0000B64F0000}"/>
    <cellStyle name="Notiz 2 2 2 6 3" xfId="16885" xr:uid="{00000000-0005-0000-0000-0000B74F0000}"/>
    <cellStyle name="Notiz 2 2 2 6 4" xfId="23370" xr:uid="{00000000-0005-0000-0000-0000B84F0000}"/>
    <cellStyle name="Notiz 2 2 2 7" xfId="4046" xr:uid="{00000000-0005-0000-0000-0000B94F0000}"/>
    <cellStyle name="Notiz 2 2 2 7 2" xfId="11040" xr:uid="{00000000-0005-0000-0000-0000BA4F0000}"/>
    <cellStyle name="Notiz 2 2 2 7 3" xfId="17570" xr:uid="{00000000-0005-0000-0000-0000BB4F0000}"/>
    <cellStyle name="Notiz 2 2 2 7 4" xfId="24055" xr:uid="{00000000-0005-0000-0000-0000BC4F0000}"/>
    <cellStyle name="Notiz 2 2 2 8" xfId="3273" xr:uid="{00000000-0005-0000-0000-0000BD4F0000}"/>
    <cellStyle name="Notiz 2 2 2 8 2" xfId="10275" xr:uid="{00000000-0005-0000-0000-0000BE4F0000}"/>
    <cellStyle name="Notiz 2 2 2 8 3" xfId="16805" xr:uid="{00000000-0005-0000-0000-0000BF4F0000}"/>
    <cellStyle name="Notiz 2 2 2 8 4" xfId="23290" xr:uid="{00000000-0005-0000-0000-0000C04F0000}"/>
    <cellStyle name="Notiz 2 2 2 9" xfId="5839" xr:uid="{00000000-0005-0000-0000-0000C14F0000}"/>
    <cellStyle name="Notiz 2 2 2 9 2" xfId="12735" xr:uid="{00000000-0005-0000-0000-0000C24F0000}"/>
    <cellStyle name="Notiz 2 2 2 9 3" xfId="19265" xr:uid="{00000000-0005-0000-0000-0000C34F0000}"/>
    <cellStyle name="Notiz 2 2 2 9 4" xfId="25750" xr:uid="{00000000-0005-0000-0000-0000C44F0000}"/>
    <cellStyle name="Notiz 2 2 3" xfId="584" xr:uid="{00000000-0005-0000-0000-0000C54F0000}"/>
    <cellStyle name="Notiz 2 2 3 10" xfId="6775" xr:uid="{00000000-0005-0000-0000-0000C64F0000}"/>
    <cellStyle name="Notiz 2 2 3 10 2" xfId="13451" xr:uid="{00000000-0005-0000-0000-0000C74F0000}"/>
    <cellStyle name="Notiz 2 2 3 10 3" xfId="19981" xr:uid="{00000000-0005-0000-0000-0000C84F0000}"/>
    <cellStyle name="Notiz 2 2 3 10 4" xfId="26466" xr:uid="{00000000-0005-0000-0000-0000C94F0000}"/>
    <cellStyle name="Notiz 2 2 3 11" xfId="7596" xr:uid="{00000000-0005-0000-0000-0000CA4F0000}"/>
    <cellStyle name="Notiz 2 2 3 11 2" xfId="14126" xr:uid="{00000000-0005-0000-0000-0000CB4F0000}"/>
    <cellStyle name="Notiz 2 2 3 11 3" xfId="20611" xr:uid="{00000000-0005-0000-0000-0000CC4F0000}"/>
    <cellStyle name="Notiz 2 2 3 12" xfId="6687" xr:uid="{00000000-0005-0000-0000-0000CD4F0000}"/>
    <cellStyle name="Notiz 2 2 3 13" xfId="7127" xr:uid="{00000000-0005-0000-0000-0000CE4F0000}"/>
    <cellStyle name="Notiz 2 2 3 2" xfId="814" xr:uid="{00000000-0005-0000-0000-0000CF4F0000}"/>
    <cellStyle name="Notiz 2 2 3 2 10" xfId="7826" xr:uid="{00000000-0005-0000-0000-0000D04F0000}"/>
    <cellStyle name="Notiz 2 2 3 2 10 2" xfId="14356" xr:uid="{00000000-0005-0000-0000-0000D14F0000}"/>
    <cellStyle name="Notiz 2 2 3 2 10 3" xfId="20841" xr:uid="{00000000-0005-0000-0000-0000D24F0000}"/>
    <cellStyle name="Notiz 2 2 3 2 11" xfId="13684" xr:uid="{00000000-0005-0000-0000-0000D34F0000}"/>
    <cellStyle name="Notiz 2 2 3 2 2" xfId="1692" xr:uid="{00000000-0005-0000-0000-0000D44F0000}"/>
    <cellStyle name="Notiz 2 2 3 2 2 2" xfId="8697" xr:uid="{00000000-0005-0000-0000-0000D54F0000}"/>
    <cellStyle name="Notiz 2 2 3 2 2 3" xfId="15227" xr:uid="{00000000-0005-0000-0000-0000D64F0000}"/>
    <cellStyle name="Notiz 2 2 3 2 2 4" xfId="21712" xr:uid="{00000000-0005-0000-0000-0000D74F0000}"/>
    <cellStyle name="Notiz 2 2 3 2 3" xfId="2382" xr:uid="{00000000-0005-0000-0000-0000D84F0000}"/>
    <cellStyle name="Notiz 2 2 3 2 3 2" xfId="9387" xr:uid="{00000000-0005-0000-0000-0000D94F0000}"/>
    <cellStyle name="Notiz 2 2 3 2 3 3" xfId="15917" xr:uid="{00000000-0005-0000-0000-0000DA4F0000}"/>
    <cellStyle name="Notiz 2 2 3 2 3 4" xfId="22402" xr:uid="{00000000-0005-0000-0000-0000DB4F0000}"/>
    <cellStyle name="Notiz 2 2 3 2 4" xfId="3072" xr:uid="{00000000-0005-0000-0000-0000DC4F0000}"/>
    <cellStyle name="Notiz 2 2 3 2 4 2" xfId="10074" xr:uid="{00000000-0005-0000-0000-0000DD4F0000}"/>
    <cellStyle name="Notiz 2 2 3 2 4 3" xfId="16604" xr:uid="{00000000-0005-0000-0000-0000DE4F0000}"/>
    <cellStyle name="Notiz 2 2 3 2 4 4" xfId="23089" xr:uid="{00000000-0005-0000-0000-0000DF4F0000}"/>
    <cellStyle name="Notiz 2 2 3 2 5" xfId="3762" xr:uid="{00000000-0005-0000-0000-0000E04F0000}"/>
    <cellStyle name="Notiz 2 2 3 2 5 2" xfId="10761" xr:uid="{00000000-0005-0000-0000-0000E14F0000}"/>
    <cellStyle name="Notiz 2 2 3 2 5 3" xfId="17291" xr:uid="{00000000-0005-0000-0000-0000E24F0000}"/>
    <cellStyle name="Notiz 2 2 3 2 5 4" xfId="23776" xr:uid="{00000000-0005-0000-0000-0000E34F0000}"/>
    <cellStyle name="Notiz 2 2 3 2 6" xfId="4452" xr:uid="{00000000-0005-0000-0000-0000E44F0000}"/>
    <cellStyle name="Notiz 2 2 3 2 6 2" xfId="11446" xr:uid="{00000000-0005-0000-0000-0000E54F0000}"/>
    <cellStyle name="Notiz 2 2 3 2 6 3" xfId="17976" xr:uid="{00000000-0005-0000-0000-0000E64F0000}"/>
    <cellStyle name="Notiz 2 2 3 2 6 4" xfId="24461" xr:uid="{00000000-0005-0000-0000-0000E74F0000}"/>
    <cellStyle name="Notiz 2 2 3 2 7" xfId="5105" xr:uid="{00000000-0005-0000-0000-0000E84F0000}"/>
    <cellStyle name="Notiz 2 2 3 2 7 2" xfId="12029" xr:uid="{00000000-0005-0000-0000-0000E94F0000}"/>
    <cellStyle name="Notiz 2 2 3 2 7 3" xfId="18559" xr:uid="{00000000-0005-0000-0000-0000EA4F0000}"/>
    <cellStyle name="Notiz 2 2 3 2 7 4" xfId="25044" xr:uid="{00000000-0005-0000-0000-0000EB4F0000}"/>
    <cellStyle name="Notiz 2 2 3 2 8" xfId="5563" xr:uid="{00000000-0005-0000-0000-0000EC4F0000}"/>
    <cellStyle name="Notiz 2 2 3 2 8 2" xfId="12487" xr:uid="{00000000-0005-0000-0000-0000ED4F0000}"/>
    <cellStyle name="Notiz 2 2 3 2 8 3" xfId="19017" xr:uid="{00000000-0005-0000-0000-0000EE4F0000}"/>
    <cellStyle name="Notiz 2 2 3 2 8 4" xfId="25502" xr:uid="{00000000-0005-0000-0000-0000EF4F0000}"/>
    <cellStyle name="Notiz 2 2 3 2 9" xfId="6245" xr:uid="{00000000-0005-0000-0000-0000F04F0000}"/>
    <cellStyle name="Notiz 2 2 3 2 9 2" xfId="13141" xr:uid="{00000000-0005-0000-0000-0000F14F0000}"/>
    <cellStyle name="Notiz 2 2 3 2 9 3" xfId="19671" xr:uid="{00000000-0005-0000-0000-0000F24F0000}"/>
    <cellStyle name="Notiz 2 2 3 2 9 4" xfId="26156" xr:uid="{00000000-0005-0000-0000-0000F34F0000}"/>
    <cellStyle name="Notiz 2 2 3 3" xfId="1462" xr:uid="{00000000-0005-0000-0000-0000F44F0000}"/>
    <cellStyle name="Notiz 2 2 3 3 2" xfId="8467" xr:uid="{00000000-0005-0000-0000-0000F54F0000}"/>
    <cellStyle name="Notiz 2 2 3 3 3" xfId="14997" xr:uid="{00000000-0005-0000-0000-0000F64F0000}"/>
    <cellStyle name="Notiz 2 2 3 3 4" xfId="21482" xr:uid="{00000000-0005-0000-0000-0000F74F0000}"/>
    <cellStyle name="Notiz 2 2 3 4" xfId="2152" xr:uid="{00000000-0005-0000-0000-0000F84F0000}"/>
    <cellStyle name="Notiz 2 2 3 4 2" xfId="9157" xr:uid="{00000000-0005-0000-0000-0000F94F0000}"/>
    <cellStyle name="Notiz 2 2 3 4 3" xfId="15687" xr:uid="{00000000-0005-0000-0000-0000FA4F0000}"/>
    <cellStyle name="Notiz 2 2 3 4 4" xfId="22172" xr:uid="{00000000-0005-0000-0000-0000FB4F0000}"/>
    <cellStyle name="Notiz 2 2 3 5" xfId="2842" xr:uid="{00000000-0005-0000-0000-0000FC4F0000}"/>
    <cellStyle name="Notiz 2 2 3 5 2" xfId="9844" xr:uid="{00000000-0005-0000-0000-0000FD4F0000}"/>
    <cellStyle name="Notiz 2 2 3 5 3" xfId="16374" xr:uid="{00000000-0005-0000-0000-0000FE4F0000}"/>
    <cellStyle name="Notiz 2 2 3 5 4" xfId="22859" xr:uid="{00000000-0005-0000-0000-0000FF4F0000}"/>
    <cellStyle name="Notiz 2 2 3 6" xfId="3532" xr:uid="{00000000-0005-0000-0000-000000500000}"/>
    <cellStyle name="Notiz 2 2 3 6 2" xfId="10531" xr:uid="{00000000-0005-0000-0000-000001500000}"/>
    <cellStyle name="Notiz 2 2 3 6 3" xfId="17061" xr:uid="{00000000-0005-0000-0000-000002500000}"/>
    <cellStyle name="Notiz 2 2 3 6 4" xfId="23546" xr:uid="{00000000-0005-0000-0000-000003500000}"/>
    <cellStyle name="Notiz 2 2 3 7" xfId="4222" xr:uid="{00000000-0005-0000-0000-000004500000}"/>
    <cellStyle name="Notiz 2 2 3 7 2" xfId="11216" xr:uid="{00000000-0005-0000-0000-000005500000}"/>
    <cellStyle name="Notiz 2 2 3 7 3" xfId="17746" xr:uid="{00000000-0005-0000-0000-000006500000}"/>
    <cellStyle name="Notiz 2 2 3 7 4" xfId="24231" xr:uid="{00000000-0005-0000-0000-000007500000}"/>
    <cellStyle name="Notiz 2 2 3 8" xfId="5333" xr:uid="{00000000-0005-0000-0000-000008500000}"/>
    <cellStyle name="Notiz 2 2 3 8 2" xfId="12257" xr:uid="{00000000-0005-0000-0000-000009500000}"/>
    <cellStyle name="Notiz 2 2 3 8 3" xfId="18787" xr:uid="{00000000-0005-0000-0000-00000A500000}"/>
    <cellStyle name="Notiz 2 2 3 8 4" xfId="25272" xr:uid="{00000000-0005-0000-0000-00000B500000}"/>
    <cellStyle name="Notiz 2 2 3 9" xfId="6015" xr:uid="{00000000-0005-0000-0000-00000C500000}"/>
    <cellStyle name="Notiz 2 2 3 9 2" xfId="12911" xr:uid="{00000000-0005-0000-0000-00000D500000}"/>
    <cellStyle name="Notiz 2 2 3 9 3" xfId="19441" xr:uid="{00000000-0005-0000-0000-00000E500000}"/>
    <cellStyle name="Notiz 2 2 3 9 4" xfId="25926" xr:uid="{00000000-0005-0000-0000-00000F500000}"/>
    <cellStyle name="Notiz 2 2 4" xfId="1131" xr:uid="{00000000-0005-0000-0000-000010500000}"/>
    <cellStyle name="Notiz 2 2 4 2" xfId="8138" xr:uid="{00000000-0005-0000-0000-000011500000}"/>
    <cellStyle name="Notiz 2 2 4 3" xfId="14668" xr:uid="{00000000-0005-0000-0000-000012500000}"/>
    <cellStyle name="Notiz 2 2 4 4" xfId="21153" xr:uid="{00000000-0005-0000-0000-000013500000}"/>
    <cellStyle name="Notiz 2 2 5" xfId="1016" xr:uid="{00000000-0005-0000-0000-000014500000}"/>
    <cellStyle name="Notiz 2 2 5 2" xfId="8025" xr:uid="{00000000-0005-0000-0000-000015500000}"/>
    <cellStyle name="Notiz 2 2 5 3" xfId="14555" xr:uid="{00000000-0005-0000-0000-000016500000}"/>
    <cellStyle name="Notiz 2 2 5 4" xfId="21040" xr:uid="{00000000-0005-0000-0000-000017500000}"/>
    <cellStyle name="Notiz 2 2 6" xfId="1220" xr:uid="{00000000-0005-0000-0000-000018500000}"/>
    <cellStyle name="Notiz 2 2 6 2" xfId="8227" xr:uid="{00000000-0005-0000-0000-000019500000}"/>
    <cellStyle name="Notiz 2 2 6 3" xfId="14757" xr:uid="{00000000-0005-0000-0000-00001A500000}"/>
    <cellStyle name="Notiz 2 2 6 4" xfId="21242" xr:uid="{00000000-0005-0000-0000-00001B500000}"/>
    <cellStyle name="Notiz 2 2 7" xfId="1912" xr:uid="{00000000-0005-0000-0000-00001C500000}"/>
    <cellStyle name="Notiz 2 2 7 2" xfId="8917" xr:uid="{00000000-0005-0000-0000-00001D500000}"/>
    <cellStyle name="Notiz 2 2 7 3" xfId="15447" xr:uid="{00000000-0005-0000-0000-00001E500000}"/>
    <cellStyle name="Notiz 2 2 7 4" xfId="21932" xr:uid="{00000000-0005-0000-0000-00001F500000}"/>
    <cellStyle name="Notiz 2 2 8" xfId="2604" xr:uid="{00000000-0005-0000-0000-000020500000}"/>
    <cellStyle name="Notiz 2 2 8 2" xfId="9607" xr:uid="{00000000-0005-0000-0000-000021500000}"/>
    <cellStyle name="Notiz 2 2 8 3" xfId="16137" xr:uid="{00000000-0005-0000-0000-000022500000}"/>
    <cellStyle name="Notiz 2 2 8 4" xfId="22622" xr:uid="{00000000-0005-0000-0000-000023500000}"/>
    <cellStyle name="Notiz 2 2 9" xfId="3289" xr:uid="{00000000-0005-0000-0000-000024500000}"/>
    <cellStyle name="Notiz 2 2 9 2" xfId="10290" xr:uid="{00000000-0005-0000-0000-000025500000}"/>
    <cellStyle name="Notiz 2 2 9 3" xfId="16820" xr:uid="{00000000-0005-0000-0000-000026500000}"/>
    <cellStyle name="Notiz 2 2 9 4" xfId="23305" xr:uid="{00000000-0005-0000-0000-000027500000}"/>
    <cellStyle name="Notiz 2 20" xfId="262" xr:uid="{00000000-0005-0000-0000-000028500000}"/>
    <cellStyle name="Notiz 2 20 10" xfId="4750" xr:uid="{00000000-0005-0000-0000-000029500000}"/>
    <cellStyle name="Notiz 2 20 10 2" xfId="11714" xr:uid="{00000000-0005-0000-0000-00002A500000}"/>
    <cellStyle name="Notiz 2 20 10 3" xfId="18244" xr:uid="{00000000-0005-0000-0000-00002B500000}"/>
    <cellStyle name="Notiz 2 20 10 4" xfId="24729" xr:uid="{00000000-0005-0000-0000-00002C500000}"/>
    <cellStyle name="Notiz 2 20 11" xfId="4881" xr:uid="{00000000-0005-0000-0000-00002D500000}"/>
    <cellStyle name="Notiz 2 20 11 2" xfId="11817" xr:uid="{00000000-0005-0000-0000-00002E500000}"/>
    <cellStyle name="Notiz 2 20 11 3" xfId="18347" xr:uid="{00000000-0005-0000-0000-00002F500000}"/>
    <cellStyle name="Notiz 2 20 11 4" xfId="24832" xr:uid="{00000000-0005-0000-0000-000030500000}"/>
    <cellStyle name="Notiz 2 20 12" xfId="7314" xr:uid="{00000000-0005-0000-0000-000031500000}"/>
    <cellStyle name="Notiz 2 20 12 2" xfId="13844" xr:uid="{00000000-0005-0000-0000-000032500000}"/>
    <cellStyle name="Notiz 2 20 12 3" xfId="20331" xr:uid="{00000000-0005-0000-0000-000033500000}"/>
    <cellStyle name="Notiz 2 20 13" xfId="7130" xr:uid="{00000000-0005-0000-0000-000034500000}"/>
    <cellStyle name="Notiz 2 20 2" xfId="407" xr:uid="{00000000-0005-0000-0000-000035500000}"/>
    <cellStyle name="Notiz 2 20 2 10" xfId="6665" xr:uid="{00000000-0005-0000-0000-000036500000}"/>
    <cellStyle name="Notiz 2 20 2 10 2" xfId="13399" xr:uid="{00000000-0005-0000-0000-000037500000}"/>
    <cellStyle name="Notiz 2 20 2 10 3" xfId="19929" xr:uid="{00000000-0005-0000-0000-000038500000}"/>
    <cellStyle name="Notiz 2 20 2 10 4" xfId="26414" xr:uid="{00000000-0005-0000-0000-000039500000}"/>
    <cellStyle name="Notiz 2 20 2 11" xfId="7419" xr:uid="{00000000-0005-0000-0000-00003A500000}"/>
    <cellStyle name="Notiz 2 20 2 11 2" xfId="13949" xr:uid="{00000000-0005-0000-0000-00003B500000}"/>
    <cellStyle name="Notiz 2 20 2 11 3" xfId="20434" xr:uid="{00000000-0005-0000-0000-00003C500000}"/>
    <cellStyle name="Notiz 2 20 2 12" xfId="6956" xr:uid="{00000000-0005-0000-0000-00003D500000}"/>
    <cellStyle name="Notiz 2 20 2 13" xfId="7244" xr:uid="{00000000-0005-0000-0000-00003E500000}"/>
    <cellStyle name="Notiz 2 20 2 2" xfId="642" xr:uid="{00000000-0005-0000-0000-00003F500000}"/>
    <cellStyle name="Notiz 2 20 2 2 10" xfId="7654" xr:uid="{00000000-0005-0000-0000-000040500000}"/>
    <cellStyle name="Notiz 2 20 2 2 10 2" xfId="14184" xr:uid="{00000000-0005-0000-0000-000041500000}"/>
    <cellStyle name="Notiz 2 20 2 2 10 3" xfId="20669" xr:uid="{00000000-0005-0000-0000-000042500000}"/>
    <cellStyle name="Notiz 2 20 2 2 11" xfId="6580" xr:uid="{00000000-0005-0000-0000-000043500000}"/>
    <cellStyle name="Notiz 2 20 2 2 2" xfId="1520" xr:uid="{00000000-0005-0000-0000-000044500000}"/>
    <cellStyle name="Notiz 2 20 2 2 2 2" xfId="8525" xr:uid="{00000000-0005-0000-0000-000045500000}"/>
    <cellStyle name="Notiz 2 20 2 2 2 3" xfId="15055" xr:uid="{00000000-0005-0000-0000-000046500000}"/>
    <cellStyle name="Notiz 2 20 2 2 2 4" xfId="21540" xr:uid="{00000000-0005-0000-0000-000047500000}"/>
    <cellStyle name="Notiz 2 20 2 2 3" xfId="2210" xr:uid="{00000000-0005-0000-0000-000048500000}"/>
    <cellStyle name="Notiz 2 20 2 2 3 2" xfId="9215" xr:uid="{00000000-0005-0000-0000-000049500000}"/>
    <cellStyle name="Notiz 2 20 2 2 3 3" xfId="15745" xr:uid="{00000000-0005-0000-0000-00004A500000}"/>
    <cellStyle name="Notiz 2 20 2 2 3 4" xfId="22230" xr:uid="{00000000-0005-0000-0000-00004B500000}"/>
    <cellStyle name="Notiz 2 20 2 2 4" xfId="2900" xr:uid="{00000000-0005-0000-0000-00004C500000}"/>
    <cellStyle name="Notiz 2 20 2 2 4 2" xfId="9902" xr:uid="{00000000-0005-0000-0000-00004D500000}"/>
    <cellStyle name="Notiz 2 20 2 2 4 3" xfId="16432" xr:uid="{00000000-0005-0000-0000-00004E500000}"/>
    <cellStyle name="Notiz 2 20 2 2 4 4" xfId="22917" xr:uid="{00000000-0005-0000-0000-00004F500000}"/>
    <cellStyle name="Notiz 2 20 2 2 5" xfId="3590" xr:uid="{00000000-0005-0000-0000-000050500000}"/>
    <cellStyle name="Notiz 2 20 2 2 5 2" xfId="10589" xr:uid="{00000000-0005-0000-0000-000051500000}"/>
    <cellStyle name="Notiz 2 20 2 2 5 3" xfId="17119" xr:uid="{00000000-0005-0000-0000-000052500000}"/>
    <cellStyle name="Notiz 2 20 2 2 5 4" xfId="23604" xr:uid="{00000000-0005-0000-0000-000053500000}"/>
    <cellStyle name="Notiz 2 20 2 2 6" xfId="4280" xr:uid="{00000000-0005-0000-0000-000054500000}"/>
    <cellStyle name="Notiz 2 20 2 2 6 2" xfId="11274" xr:uid="{00000000-0005-0000-0000-000055500000}"/>
    <cellStyle name="Notiz 2 20 2 2 6 3" xfId="17804" xr:uid="{00000000-0005-0000-0000-000056500000}"/>
    <cellStyle name="Notiz 2 20 2 2 6 4" xfId="24289" xr:uid="{00000000-0005-0000-0000-000057500000}"/>
    <cellStyle name="Notiz 2 20 2 2 7" xfId="4933" xr:uid="{00000000-0005-0000-0000-000058500000}"/>
    <cellStyle name="Notiz 2 20 2 2 7 2" xfId="11857" xr:uid="{00000000-0005-0000-0000-000059500000}"/>
    <cellStyle name="Notiz 2 20 2 2 7 3" xfId="18387" xr:uid="{00000000-0005-0000-0000-00005A500000}"/>
    <cellStyle name="Notiz 2 20 2 2 7 4" xfId="24872" xr:uid="{00000000-0005-0000-0000-00005B500000}"/>
    <cellStyle name="Notiz 2 20 2 2 8" xfId="5391" xr:uid="{00000000-0005-0000-0000-00005C500000}"/>
    <cellStyle name="Notiz 2 20 2 2 8 2" xfId="12315" xr:uid="{00000000-0005-0000-0000-00005D500000}"/>
    <cellStyle name="Notiz 2 20 2 2 8 3" xfId="18845" xr:uid="{00000000-0005-0000-0000-00005E500000}"/>
    <cellStyle name="Notiz 2 20 2 2 8 4" xfId="25330" xr:uid="{00000000-0005-0000-0000-00005F500000}"/>
    <cellStyle name="Notiz 2 20 2 2 9" xfId="6073" xr:uid="{00000000-0005-0000-0000-000060500000}"/>
    <cellStyle name="Notiz 2 20 2 2 9 2" xfId="12969" xr:uid="{00000000-0005-0000-0000-000061500000}"/>
    <cellStyle name="Notiz 2 20 2 2 9 3" xfId="19499" xr:uid="{00000000-0005-0000-0000-000062500000}"/>
    <cellStyle name="Notiz 2 20 2 2 9 4" xfId="25984" xr:uid="{00000000-0005-0000-0000-000063500000}"/>
    <cellStyle name="Notiz 2 20 2 3" xfId="1285" xr:uid="{00000000-0005-0000-0000-000064500000}"/>
    <cellStyle name="Notiz 2 20 2 3 2" xfId="8290" xr:uid="{00000000-0005-0000-0000-000065500000}"/>
    <cellStyle name="Notiz 2 20 2 3 3" xfId="14820" xr:uid="{00000000-0005-0000-0000-000066500000}"/>
    <cellStyle name="Notiz 2 20 2 3 4" xfId="21305" xr:uid="{00000000-0005-0000-0000-000067500000}"/>
    <cellStyle name="Notiz 2 20 2 4" xfId="1975" xr:uid="{00000000-0005-0000-0000-000068500000}"/>
    <cellStyle name="Notiz 2 20 2 4 2" xfId="8980" xr:uid="{00000000-0005-0000-0000-000069500000}"/>
    <cellStyle name="Notiz 2 20 2 4 3" xfId="15510" xr:uid="{00000000-0005-0000-0000-00006A500000}"/>
    <cellStyle name="Notiz 2 20 2 4 4" xfId="21995" xr:uid="{00000000-0005-0000-0000-00006B500000}"/>
    <cellStyle name="Notiz 2 20 2 5" xfId="2665" xr:uid="{00000000-0005-0000-0000-00006C500000}"/>
    <cellStyle name="Notiz 2 20 2 5 2" xfId="9667" xr:uid="{00000000-0005-0000-0000-00006D500000}"/>
    <cellStyle name="Notiz 2 20 2 5 3" xfId="16197" xr:uid="{00000000-0005-0000-0000-00006E500000}"/>
    <cellStyle name="Notiz 2 20 2 5 4" xfId="22682" xr:uid="{00000000-0005-0000-0000-00006F500000}"/>
    <cellStyle name="Notiz 2 20 2 6" xfId="3355" xr:uid="{00000000-0005-0000-0000-000070500000}"/>
    <cellStyle name="Notiz 2 20 2 6 2" xfId="10354" xr:uid="{00000000-0005-0000-0000-000071500000}"/>
    <cellStyle name="Notiz 2 20 2 6 3" xfId="16884" xr:uid="{00000000-0005-0000-0000-000072500000}"/>
    <cellStyle name="Notiz 2 20 2 6 4" xfId="23369" xr:uid="{00000000-0005-0000-0000-000073500000}"/>
    <cellStyle name="Notiz 2 20 2 7" xfId="4045" xr:uid="{00000000-0005-0000-0000-000074500000}"/>
    <cellStyle name="Notiz 2 20 2 7 2" xfId="11039" xr:uid="{00000000-0005-0000-0000-000075500000}"/>
    <cellStyle name="Notiz 2 20 2 7 3" xfId="17569" xr:uid="{00000000-0005-0000-0000-000076500000}"/>
    <cellStyle name="Notiz 2 20 2 7 4" xfId="24054" xr:uid="{00000000-0005-0000-0000-000077500000}"/>
    <cellStyle name="Notiz 2 20 2 8" xfId="3971" xr:uid="{00000000-0005-0000-0000-000078500000}"/>
    <cellStyle name="Notiz 2 20 2 8 2" xfId="10969" xr:uid="{00000000-0005-0000-0000-000079500000}"/>
    <cellStyle name="Notiz 2 20 2 8 3" xfId="17499" xr:uid="{00000000-0005-0000-0000-00007A500000}"/>
    <cellStyle name="Notiz 2 20 2 8 4" xfId="23984" xr:uid="{00000000-0005-0000-0000-00007B500000}"/>
    <cellStyle name="Notiz 2 20 2 9" xfId="5838" xr:uid="{00000000-0005-0000-0000-00007C500000}"/>
    <cellStyle name="Notiz 2 20 2 9 2" xfId="12734" xr:uid="{00000000-0005-0000-0000-00007D500000}"/>
    <cellStyle name="Notiz 2 20 2 9 3" xfId="19264" xr:uid="{00000000-0005-0000-0000-00007E500000}"/>
    <cellStyle name="Notiz 2 20 2 9 4" xfId="25749" xr:uid="{00000000-0005-0000-0000-00007F500000}"/>
    <cellStyle name="Notiz 2 20 3" xfId="585" xr:uid="{00000000-0005-0000-0000-000080500000}"/>
    <cellStyle name="Notiz 2 20 3 10" xfId="6912" xr:uid="{00000000-0005-0000-0000-000081500000}"/>
    <cellStyle name="Notiz 2 20 3 10 2" xfId="13528" xr:uid="{00000000-0005-0000-0000-000082500000}"/>
    <cellStyle name="Notiz 2 20 3 10 3" xfId="20058" xr:uid="{00000000-0005-0000-0000-000083500000}"/>
    <cellStyle name="Notiz 2 20 3 10 4" xfId="26543" xr:uid="{00000000-0005-0000-0000-000084500000}"/>
    <cellStyle name="Notiz 2 20 3 11" xfId="7597" xr:uid="{00000000-0005-0000-0000-000085500000}"/>
    <cellStyle name="Notiz 2 20 3 11 2" xfId="14127" xr:uid="{00000000-0005-0000-0000-000086500000}"/>
    <cellStyle name="Notiz 2 20 3 11 3" xfId="20612" xr:uid="{00000000-0005-0000-0000-000087500000}"/>
    <cellStyle name="Notiz 2 20 3 12" xfId="6833" xr:uid="{00000000-0005-0000-0000-000088500000}"/>
    <cellStyle name="Notiz 2 20 3 13" xfId="4731" xr:uid="{00000000-0005-0000-0000-000089500000}"/>
    <cellStyle name="Notiz 2 20 3 2" xfId="815" xr:uid="{00000000-0005-0000-0000-00008A500000}"/>
    <cellStyle name="Notiz 2 20 3 2 10" xfId="7827" xr:uid="{00000000-0005-0000-0000-00008B500000}"/>
    <cellStyle name="Notiz 2 20 3 2 10 2" xfId="14357" xr:uid="{00000000-0005-0000-0000-00008C500000}"/>
    <cellStyle name="Notiz 2 20 3 2 10 3" xfId="20842" xr:uid="{00000000-0005-0000-0000-00008D500000}"/>
    <cellStyle name="Notiz 2 20 3 2 11" xfId="13685" xr:uid="{00000000-0005-0000-0000-00008E500000}"/>
    <cellStyle name="Notiz 2 20 3 2 2" xfId="1693" xr:uid="{00000000-0005-0000-0000-00008F500000}"/>
    <cellStyle name="Notiz 2 20 3 2 2 2" xfId="8698" xr:uid="{00000000-0005-0000-0000-000090500000}"/>
    <cellStyle name="Notiz 2 20 3 2 2 3" xfId="15228" xr:uid="{00000000-0005-0000-0000-000091500000}"/>
    <cellStyle name="Notiz 2 20 3 2 2 4" xfId="21713" xr:uid="{00000000-0005-0000-0000-000092500000}"/>
    <cellStyle name="Notiz 2 20 3 2 3" xfId="2383" xr:uid="{00000000-0005-0000-0000-000093500000}"/>
    <cellStyle name="Notiz 2 20 3 2 3 2" xfId="9388" xr:uid="{00000000-0005-0000-0000-000094500000}"/>
    <cellStyle name="Notiz 2 20 3 2 3 3" xfId="15918" xr:uid="{00000000-0005-0000-0000-000095500000}"/>
    <cellStyle name="Notiz 2 20 3 2 3 4" xfId="22403" xr:uid="{00000000-0005-0000-0000-000096500000}"/>
    <cellStyle name="Notiz 2 20 3 2 4" xfId="3073" xr:uid="{00000000-0005-0000-0000-000097500000}"/>
    <cellStyle name="Notiz 2 20 3 2 4 2" xfId="10075" xr:uid="{00000000-0005-0000-0000-000098500000}"/>
    <cellStyle name="Notiz 2 20 3 2 4 3" xfId="16605" xr:uid="{00000000-0005-0000-0000-000099500000}"/>
    <cellStyle name="Notiz 2 20 3 2 4 4" xfId="23090" xr:uid="{00000000-0005-0000-0000-00009A500000}"/>
    <cellStyle name="Notiz 2 20 3 2 5" xfId="3763" xr:uid="{00000000-0005-0000-0000-00009B500000}"/>
    <cellStyle name="Notiz 2 20 3 2 5 2" xfId="10762" xr:uid="{00000000-0005-0000-0000-00009C500000}"/>
    <cellStyle name="Notiz 2 20 3 2 5 3" xfId="17292" xr:uid="{00000000-0005-0000-0000-00009D500000}"/>
    <cellStyle name="Notiz 2 20 3 2 5 4" xfId="23777" xr:uid="{00000000-0005-0000-0000-00009E500000}"/>
    <cellStyle name="Notiz 2 20 3 2 6" xfId="4453" xr:uid="{00000000-0005-0000-0000-00009F500000}"/>
    <cellStyle name="Notiz 2 20 3 2 6 2" xfId="11447" xr:uid="{00000000-0005-0000-0000-0000A0500000}"/>
    <cellStyle name="Notiz 2 20 3 2 6 3" xfId="17977" xr:uid="{00000000-0005-0000-0000-0000A1500000}"/>
    <cellStyle name="Notiz 2 20 3 2 6 4" xfId="24462" xr:uid="{00000000-0005-0000-0000-0000A2500000}"/>
    <cellStyle name="Notiz 2 20 3 2 7" xfId="5106" xr:uid="{00000000-0005-0000-0000-0000A3500000}"/>
    <cellStyle name="Notiz 2 20 3 2 7 2" xfId="12030" xr:uid="{00000000-0005-0000-0000-0000A4500000}"/>
    <cellStyle name="Notiz 2 20 3 2 7 3" xfId="18560" xr:uid="{00000000-0005-0000-0000-0000A5500000}"/>
    <cellStyle name="Notiz 2 20 3 2 7 4" xfId="25045" xr:uid="{00000000-0005-0000-0000-0000A6500000}"/>
    <cellStyle name="Notiz 2 20 3 2 8" xfId="5564" xr:uid="{00000000-0005-0000-0000-0000A7500000}"/>
    <cellStyle name="Notiz 2 20 3 2 8 2" xfId="12488" xr:uid="{00000000-0005-0000-0000-0000A8500000}"/>
    <cellStyle name="Notiz 2 20 3 2 8 3" xfId="19018" xr:uid="{00000000-0005-0000-0000-0000A9500000}"/>
    <cellStyle name="Notiz 2 20 3 2 8 4" xfId="25503" xr:uid="{00000000-0005-0000-0000-0000AA500000}"/>
    <cellStyle name="Notiz 2 20 3 2 9" xfId="6246" xr:uid="{00000000-0005-0000-0000-0000AB500000}"/>
    <cellStyle name="Notiz 2 20 3 2 9 2" xfId="13142" xr:uid="{00000000-0005-0000-0000-0000AC500000}"/>
    <cellStyle name="Notiz 2 20 3 2 9 3" xfId="19672" xr:uid="{00000000-0005-0000-0000-0000AD500000}"/>
    <cellStyle name="Notiz 2 20 3 2 9 4" xfId="26157" xr:uid="{00000000-0005-0000-0000-0000AE500000}"/>
    <cellStyle name="Notiz 2 20 3 3" xfId="1463" xr:uid="{00000000-0005-0000-0000-0000AF500000}"/>
    <cellStyle name="Notiz 2 20 3 3 2" xfId="8468" xr:uid="{00000000-0005-0000-0000-0000B0500000}"/>
    <cellStyle name="Notiz 2 20 3 3 3" xfId="14998" xr:uid="{00000000-0005-0000-0000-0000B1500000}"/>
    <cellStyle name="Notiz 2 20 3 3 4" xfId="21483" xr:uid="{00000000-0005-0000-0000-0000B2500000}"/>
    <cellStyle name="Notiz 2 20 3 4" xfId="2153" xr:uid="{00000000-0005-0000-0000-0000B3500000}"/>
    <cellStyle name="Notiz 2 20 3 4 2" xfId="9158" xr:uid="{00000000-0005-0000-0000-0000B4500000}"/>
    <cellStyle name="Notiz 2 20 3 4 3" xfId="15688" xr:uid="{00000000-0005-0000-0000-0000B5500000}"/>
    <cellStyle name="Notiz 2 20 3 4 4" xfId="22173" xr:uid="{00000000-0005-0000-0000-0000B6500000}"/>
    <cellStyle name="Notiz 2 20 3 5" xfId="2843" xr:uid="{00000000-0005-0000-0000-0000B7500000}"/>
    <cellStyle name="Notiz 2 20 3 5 2" xfId="9845" xr:uid="{00000000-0005-0000-0000-0000B8500000}"/>
    <cellStyle name="Notiz 2 20 3 5 3" xfId="16375" xr:uid="{00000000-0005-0000-0000-0000B9500000}"/>
    <cellStyle name="Notiz 2 20 3 5 4" xfId="22860" xr:uid="{00000000-0005-0000-0000-0000BA500000}"/>
    <cellStyle name="Notiz 2 20 3 6" xfId="3533" xr:uid="{00000000-0005-0000-0000-0000BB500000}"/>
    <cellStyle name="Notiz 2 20 3 6 2" xfId="10532" xr:uid="{00000000-0005-0000-0000-0000BC500000}"/>
    <cellStyle name="Notiz 2 20 3 6 3" xfId="17062" xr:uid="{00000000-0005-0000-0000-0000BD500000}"/>
    <cellStyle name="Notiz 2 20 3 6 4" xfId="23547" xr:uid="{00000000-0005-0000-0000-0000BE500000}"/>
    <cellStyle name="Notiz 2 20 3 7" xfId="4223" xr:uid="{00000000-0005-0000-0000-0000BF500000}"/>
    <cellStyle name="Notiz 2 20 3 7 2" xfId="11217" xr:uid="{00000000-0005-0000-0000-0000C0500000}"/>
    <cellStyle name="Notiz 2 20 3 7 3" xfId="17747" xr:uid="{00000000-0005-0000-0000-0000C1500000}"/>
    <cellStyle name="Notiz 2 20 3 7 4" xfId="24232" xr:uid="{00000000-0005-0000-0000-0000C2500000}"/>
    <cellStyle name="Notiz 2 20 3 8" xfId="5334" xr:uid="{00000000-0005-0000-0000-0000C3500000}"/>
    <cellStyle name="Notiz 2 20 3 8 2" xfId="12258" xr:uid="{00000000-0005-0000-0000-0000C4500000}"/>
    <cellStyle name="Notiz 2 20 3 8 3" xfId="18788" xr:uid="{00000000-0005-0000-0000-0000C5500000}"/>
    <cellStyle name="Notiz 2 20 3 8 4" xfId="25273" xr:uid="{00000000-0005-0000-0000-0000C6500000}"/>
    <cellStyle name="Notiz 2 20 3 9" xfId="6016" xr:uid="{00000000-0005-0000-0000-0000C7500000}"/>
    <cellStyle name="Notiz 2 20 3 9 2" xfId="12912" xr:uid="{00000000-0005-0000-0000-0000C8500000}"/>
    <cellStyle name="Notiz 2 20 3 9 3" xfId="19442" xr:uid="{00000000-0005-0000-0000-0000C9500000}"/>
    <cellStyle name="Notiz 2 20 3 9 4" xfId="25927" xr:uid="{00000000-0005-0000-0000-0000CA500000}"/>
    <cellStyle name="Notiz 2 20 4" xfId="1134" xr:uid="{00000000-0005-0000-0000-0000CB500000}"/>
    <cellStyle name="Notiz 2 20 4 2" xfId="8141" xr:uid="{00000000-0005-0000-0000-0000CC500000}"/>
    <cellStyle name="Notiz 2 20 4 3" xfId="14671" xr:uid="{00000000-0005-0000-0000-0000CD500000}"/>
    <cellStyle name="Notiz 2 20 4 4" xfId="21156" xr:uid="{00000000-0005-0000-0000-0000CE500000}"/>
    <cellStyle name="Notiz 2 20 5" xfId="1054" xr:uid="{00000000-0005-0000-0000-0000CF500000}"/>
    <cellStyle name="Notiz 2 20 5 2" xfId="8061" xr:uid="{00000000-0005-0000-0000-0000D0500000}"/>
    <cellStyle name="Notiz 2 20 5 3" xfId="14591" xr:uid="{00000000-0005-0000-0000-0000D1500000}"/>
    <cellStyle name="Notiz 2 20 5 4" xfId="21076" xr:uid="{00000000-0005-0000-0000-0000D2500000}"/>
    <cellStyle name="Notiz 2 20 6" xfId="987" xr:uid="{00000000-0005-0000-0000-0000D3500000}"/>
    <cellStyle name="Notiz 2 20 6 2" xfId="7997" xr:uid="{00000000-0005-0000-0000-0000D4500000}"/>
    <cellStyle name="Notiz 2 20 6 3" xfId="14527" xr:uid="{00000000-0005-0000-0000-0000D5500000}"/>
    <cellStyle name="Notiz 2 20 6 4" xfId="21012" xr:uid="{00000000-0005-0000-0000-0000D6500000}"/>
    <cellStyle name="Notiz 2 20 7" xfId="981" xr:uid="{00000000-0005-0000-0000-0000D7500000}"/>
    <cellStyle name="Notiz 2 20 7 2" xfId="7991" xr:uid="{00000000-0005-0000-0000-0000D8500000}"/>
    <cellStyle name="Notiz 2 20 7 3" xfId="14521" xr:uid="{00000000-0005-0000-0000-0000D9500000}"/>
    <cellStyle name="Notiz 2 20 7 4" xfId="21006" xr:uid="{00000000-0005-0000-0000-0000DA500000}"/>
    <cellStyle name="Notiz 2 20 8" xfId="2595" xr:uid="{00000000-0005-0000-0000-0000DB500000}"/>
    <cellStyle name="Notiz 2 20 8 2" xfId="9599" xr:uid="{00000000-0005-0000-0000-0000DC500000}"/>
    <cellStyle name="Notiz 2 20 8 3" xfId="16129" xr:uid="{00000000-0005-0000-0000-0000DD500000}"/>
    <cellStyle name="Notiz 2 20 8 4" xfId="22614" xr:uid="{00000000-0005-0000-0000-0000DE500000}"/>
    <cellStyle name="Notiz 2 20 9" xfId="1935" xr:uid="{00000000-0005-0000-0000-0000DF500000}"/>
    <cellStyle name="Notiz 2 20 9 2" xfId="8940" xr:uid="{00000000-0005-0000-0000-0000E0500000}"/>
    <cellStyle name="Notiz 2 20 9 3" xfId="15470" xr:uid="{00000000-0005-0000-0000-0000E1500000}"/>
    <cellStyle name="Notiz 2 20 9 4" xfId="21955" xr:uid="{00000000-0005-0000-0000-0000E2500000}"/>
    <cellStyle name="Notiz 2 21" xfId="197" xr:uid="{00000000-0005-0000-0000-0000E3500000}"/>
    <cellStyle name="Notiz 2 21 10" xfId="4876" xr:uid="{00000000-0005-0000-0000-0000E4500000}"/>
    <cellStyle name="Notiz 2 21 10 2" xfId="11813" xr:uid="{00000000-0005-0000-0000-0000E5500000}"/>
    <cellStyle name="Notiz 2 21 10 3" xfId="18343" xr:uid="{00000000-0005-0000-0000-0000E6500000}"/>
    <cellStyle name="Notiz 2 21 10 4" xfId="24828" xr:uid="{00000000-0005-0000-0000-0000E7500000}"/>
    <cellStyle name="Notiz 2 21 11" xfId="4678" xr:uid="{00000000-0005-0000-0000-0000E8500000}"/>
    <cellStyle name="Notiz 2 21 11 2" xfId="11669" xr:uid="{00000000-0005-0000-0000-0000E9500000}"/>
    <cellStyle name="Notiz 2 21 11 3" xfId="18199" xr:uid="{00000000-0005-0000-0000-0000EA500000}"/>
    <cellStyle name="Notiz 2 21 11 4" xfId="24684" xr:uid="{00000000-0005-0000-0000-0000EB500000}"/>
    <cellStyle name="Notiz 2 21 12" xfId="6419" xr:uid="{00000000-0005-0000-0000-0000EC500000}"/>
    <cellStyle name="Notiz 2 21 12 2" xfId="7028" xr:uid="{00000000-0005-0000-0000-0000ED500000}"/>
    <cellStyle name="Notiz 2 21 12 3" xfId="20174" xr:uid="{00000000-0005-0000-0000-0000EE500000}"/>
    <cellStyle name="Notiz 2 21 13" xfId="4883" xr:uid="{00000000-0005-0000-0000-0000EF500000}"/>
    <cellStyle name="Notiz 2 21 2" xfId="406" xr:uid="{00000000-0005-0000-0000-0000F0500000}"/>
    <cellStyle name="Notiz 2 21 2 10" xfId="6412" xr:uid="{00000000-0005-0000-0000-0000F1500000}"/>
    <cellStyle name="Notiz 2 21 2 10 2" xfId="13295" xr:uid="{00000000-0005-0000-0000-0000F2500000}"/>
    <cellStyle name="Notiz 2 21 2 10 3" xfId="19825" xr:uid="{00000000-0005-0000-0000-0000F3500000}"/>
    <cellStyle name="Notiz 2 21 2 10 4" xfId="26310" xr:uid="{00000000-0005-0000-0000-0000F4500000}"/>
    <cellStyle name="Notiz 2 21 2 11" xfId="7418" xr:uid="{00000000-0005-0000-0000-0000F5500000}"/>
    <cellStyle name="Notiz 2 21 2 11 2" xfId="13948" xr:uid="{00000000-0005-0000-0000-0000F6500000}"/>
    <cellStyle name="Notiz 2 21 2 11 3" xfId="20433" xr:uid="{00000000-0005-0000-0000-0000F7500000}"/>
    <cellStyle name="Notiz 2 21 2 12" xfId="6761" xr:uid="{00000000-0005-0000-0000-0000F8500000}"/>
    <cellStyle name="Notiz 2 21 2 13" xfId="7094" xr:uid="{00000000-0005-0000-0000-0000F9500000}"/>
    <cellStyle name="Notiz 2 21 2 2" xfId="641" xr:uid="{00000000-0005-0000-0000-0000FA500000}"/>
    <cellStyle name="Notiz 2 21 2 2 10" xfId="7653" xr:uid="{00000000-0005-0000-0000-0000FB500000}"/>
    <cellStyle name="Notiz 2 21 2 2 10 2" xfId="14183" xr:uid="{00000000-0005-0000-0000-0000FC500000}"/>
    <cellStyle name="Notiz 2 21 2 2 10 3" xfId="20668" xr:uid="{00000000-0005-0000-0000-0000FD500000}"/>
    <cellStyle name="Notiz 2 21 2 2 11" xfId="4711" xr:uid="{00000000-0005-0000-0000-0000FE500000}"/>
    <cellStyle name="Notiz 2 21 2 2 2" xfId="1519" xr:uid="{00000000-0005-0000-0000-0000FF500000}"/>
    <cellStyle name="Notiz 2 21 2 2 2 2" xfId="8524" xr:uid="{00000000-0005-0000-0000-000000510000}"/>
    <cellStyle name="Notiz 2 21 2 2 2 3" xfId="15054" xr:uid="{00000000-0005-0000-0000-000001510000}"/>
    <cellStyle name="Notiz 2 21 2 2 2 4" xfId="21539" xr:uid="{00000000-0005-0000-0000-000002510000}"/>
    <cellStyle name="Notiz 2 21 2 2 3" xfId="2209" xr:uid="{00000000-0005-0000-0000-000003510000}"/>
    <cellStyle name="Notiz 2 21 2 2 3 2" xfId="9214" xr:uid="{00000000-0005-0000-0000-000004510000}"/>
    <cellStyle name="Notiz 2 21 2 2 3 3" xfId="15744" xr:uid="{00000000-0005-0000-0000-000005510000}"/>
    <cellStyle name="Notiz 2 21 2 2 3 4" xfId="22229" xr:uid="{00000000-0005-0000-0000-000006510000}"/>
    <cellStyle name="Notiz 2 21 2 2 4" xfId="2899" xr:uid="{00000000-0005-0000-0000-000007510000}"/>
    <cellStyle name="Notiz 2 21 2 2 4 2" xfId="9901" xr:uid="{00000000-0005-0000-0000-000008510000}"/>
    <cellStyle name="Notiz 2 21 2 2 4 3" xfId="16431" xr:uid="{00000000-0005-0000-0000-000009510000}"/>
    <cellStyle name="Notiz 2 21 2 2 4 4" xfId="22916" xr:uid="{00000000-0005-0000-0000-00000A510000}"/>
    <cellStyle name="Notiz 2 21 2 2 5" xfId="3589" xr:uid="{00000000-0005-0000-0000-00000B510000}"/>
    <cellStyle name="Notiz 2 21 2 2 5 2" xfId="10588" xr:uid="{00000000-0005-0000-0000-00000C510000}"/>
    <cellStyle name="Notiz 2 21 2 2 5 3" xfId="17118" xr:uid="{00000000-0005-0000-0000-00000D510000}"/>
    <cellStyle name="Notiz 2 21 2 2 5 4" xfId="23603" xr:uid="{00000000-0005-0000-0000-00000E510000}"/>
    <cellStyle name="Notiz 2 21 2 2 6" xfId="4279" xr:uid="{00000000-0005-0000-0000-00000F510000}"/>
    <cellStyle name="Notiz 2 21 2 2 6 2" xfId="11273" xr:uid="{00000000-0005-0000-0000-000010510000}"/>
    <cellStyle name="Notiz 2 21 2 2 6 3" xfId="17803" xr:uid="{00000000-0005-0000-0000-000011510000}"/>
    <cellStyle name="Notiz 2 21 2 2 6 4" xfId="24288" xr:uid="{00000000-0005-0000-0000-000012510000}"/>
    <cellStyle name="Notiz 2 21 2 2 7" xfId="4932" xr:uid="{00000000-0005-0000-0000-000013510000}"/>
    <cellStyle name="Notiz 2 21 2 2 7 2" xfId="11856" xr:uid="{00000000-0005-0000-0000-000014510000}"/>
    <cellStyle name="Notiz 2 21 2 2 7 3" xfId="18386" xr:uid="{00000000-0005-0000-0000-000015510000}"/>
    <cellStyle name="Notiz 2 21 2 2 7 4" xfId="24871" xr:uid="{00000000-0005-0000-0000-000016510000}"/>
    <cellStyle name="Notiz 2 21 2 2 8" xfId="5390" xr:uid="{00000000-0005-0000-0000-000017510000}"/>
    <cellStyle name="Notiz 2 21 2 2 8 2" xfId="12314" xr:uid="{00000000-0005-0000-0000-000018510000}"/>
    <cellStyle name="Notiz 2 21 2 2 8 3" xfId="18844" xr:uid="{00000000-0005-0000-0000-000019510000}"/>
    <cellStyle name="Notiz 2 21 2 2 8 4" xfId="25329" xr:uid="{00000000-0005-0000-0000-00001A510000}"/>
    <cellStyle name="Notiz 2 21 2 2 9" xfId="6072" xr:uid="{00000000-0005-0000-0000-00001B510000}"/>
    <cellStyle name="Notiz 2 21 2 2 9 2" xfId="12968" xr:uid="{00000000-0005-0000-0000-00001C510000}"/>
    <cellStyle name="Notiz 2 21 2 2 9 3" xfId="19498" xr:uid="{00000000-0005-0000-0000-00001D510000}"/>
    <cellStyle name="Notiz 2 21 2 2 9 4" xfId="25983" xr:uid="{00000000-0005-0000-0000-00001E510000}"/>
    <cellStyle name="Notiz 2 21 2 3" xfId="1284" xr:uid="{00000000-0005-0000-0000-00001F510000}"/>
    <cellStyle name="Notiz 2 21 2 3 2" xfId="8289" xr:uid="{00000000-0005-0000-0000-000020510000}"/>
    <cellStyle name="Notiz 2 21 2 3 3" xfId="14819" xr:uid="{00000000-0005-0000-0000-000021510000}"/>
    <cellStyle name="Notiz 2 21 2 3 4" xfId="21304" xr:uid="{00000000-0005-0000-0000-000022510000}"/>
    <cellStyle name="Notiz 2 21 2 4" xfId="1974" xr:uid="{00000000-0005-0000-0000-000023510000}"/>
    <cellStyle name="Notiz 2 21 2 4 2" xfId="8979" xr:uid="{00000000-0005-0000-0000-000024510000}"/>
    <cellStyle name="Notiz 2 21 2 4 3" xfId="15509" xr:uid="{00000000-0005-0000-0000-000025510000}"/>
    <cellStyle name="Notiz 2 21 2 4 4" xfId="21994" xr:uid="{00000000-0005-0000-0000-000026510000}"/>
    <cellStyle name="Notiz 2 21 2 5" xfId="2664" xr:uid="{00000000-0005-0000-0000-000027510000}"/>
    <cellStyle name="Notiz 2 21 2 5 2" xfId="9666" xr:uid="{00000000-0005-0000-0000-000028510000}"/>
    <cellStyle name="Notiz 2 21 2 5 3" xfId="16196" xr:uid="{00000000-0005-0000-0000-000029510000}"/>
    <cellStyle name="Notiz 2 21 2 5 4" xfId="22681" xr:uid="{00000000-0005-0000-0000-00002A510000}"/>
    <cellStyle name="Notiz 2 21 2 6" xfId="3354" xr:uid="{00000000-0005-0000-0000-00002B510000}"/>
    <cellStyle name="Notiz 2 21 2 6 2" xfId="10353" xr:uid="{00000000-0005-0000-0000-00002C510000}"/>
    <cellStyle name="Notiz 2 21 2 6 3" xfId="16883" xr:uid="{00000000-0005-0000-0000-00002D510000}"/>
    <cellStyle name="Notiz 2 21 2 6 4" xfId="23368" xr:uid="{00000000-0005-0000-0000-00002E510000}"/>
    <cellStyle name="Notiz 2 21 2 7" xfId="4044" xr:uid="{00000000-0005-0000-0000-00002F510000}"/>
    <cellStyle name="Notiz 2 21 2 7 2" xfId="11038" xr:uid="{00000000-0005-0000-0000-000030510000}"/>
    <cellStyle name="Notiz 2 21 2 7 3" xfId="17568" xr:uid="{00000000-0005-0000-0000-000031510000}"/>
    <cellStyle name="Notiz 2 21 2 7 4" xfId="24053" xr:uid="{00000000-0005-0000-0000-000032510000}"/>
    <cellStyle name="Notiz 2 21 2 8" xfId="2591" xr:uid="{00000000-0005-0000-0000-000033510000}"/>
    <cellStyle name="Notiz 2 21 2 8 2" xfId="9595" xr:uid="{00000000-0005-0000-0000-000034510000}"/>
    <cellStyle name="Notiz 2 21 2 8 3" xfId="16125" xr:uid="{00000000-0005-0000-0000-000035510000}"/>
    <cellStyle name="Notiz 2 21 2 8 4" xfId="22610" xr:uid="{00000000-0005-0000-0000-000036510000}"/>
    <cellStyle name="Notiz 2 21 2 9" xfId="5837" xr:uid="{00000000-0005-0000-0000-000037510000}"/>
    <cellStyle name="Notiz 2 21 2 9 2" xfId="12733" xr:uid="{00000000-0005-0000-0000-000038510000}"/>
    <cellStyle name="Notiz 2 21 2 9 3" xfId="19263" xr:uid="{00000000-0005-0000-0000-000039510000}"/>
    <cellStyle name="Notiz 2 21 2 9 4" xfId="25748" xr:uid="{00000000-0005-0000-0000-00003A510000}"/>
    <cellStyle name="Notiz 2 21 3" xfId="586" xr:uid="{00000000-0005-0000-0000-00003B510000}"/>
    <cellStyle name="Notiz 2 21 3 10" xfId="6590" xr:uid="{00000000-0005-0000-0000-00003C510000}"/>
    <cellStyle name="Notiz 2 21 3 10 2" xfId="13373" xr:uid="{00000000-0005-0000-0000-00003D510000}"/>
    <cellStyle name="Notiz 2 21 3 10 3" xfId="19903" xr:uid="{00000000-0005-0000-0000-00003E510000}"/>
    <cellStyle name="Notiz 2 21 3 10 4" xfId="26388" xr:uid="{00000000-0005-0000-0000-00003F510000}"/>
    <cellStyle name="Notiz 2 21 3 11" xfId="7598" xr:uid="{00000000-0005-0000-0000-000040510000}"/>
    <cellStyle name="Notiz 2 21 3 11 2" xfId="14128" xr:uid="{00000000-0005-0000-0000-000041510000}"/>
    <cellStyle name="Notiz 2 21 3 11 3" xfId="20613" xr:uid="{00000000-0005-0000-0000-000042510000}"/>
    <cellStyle name="Notiz 2 21 3 12" xfId="6421" xr:uid="{00000000-0005-0000-0000-000043510000}"/>
    <cellStyle name="Notiz 2 21 3 13" xfId="6831" xr:uid="{00000000-0005-0000-0000-000044510000}"/>
    <cellStyle name="Notiz 2 21 3 2" xfId="816" xr:uid="{00000000-0005-0000-0000-000045510000}"/>
    <cellStyle name="Notiz 2 21 3 2 10" xfId="7828" xr:uid="{00000000-0005-0000-0000-000046510000}"/>
    <cellStyle name="Notiz 2 21 3 2 10 2" xfId="14358" xr:uid="{00000000-0005-0000-0000-000047510000}"/>
    <cellStyle name="Notiz 2 21 3 2 10 3" xfId="20843" xr:uid="{00000000-0005-0000-0000-000048510000}"/>
    <cellStyle name="Notiz 2 21 3 2 11" xfId="13686" xr:uid="{00000000-0005-0000-0000-000049510000}"/>
    <cellStyle name="Notiz 2 21 3 2 2" xfId="1694" xr:uid="{00000000-0005-0000-0000-00004A510000}"/>
    <cellStyle name="Notiz 2 21 3 2 2 2" xfId="8699" xr:uid="{00000000-0005-0000-0000-00004B510000}"/>
    <cellStyle name="Notiz 2 21 3 2 2 3" xfId="15229" xr:uid="{00000000-0005-0000-0000-00004C510000}"/>
    <cellStyle name="Notiz 2 21 3 2 2 4" xfId="21714" xr:uid="{00000000-0005-0000-0000-00004D510000}"/>
    <cellStyle name="Notiz 2 21 3 2 3" xfId="2384" xr:uid="{00000000-0005-0000-0000-00004E510000}"/>
    <cellStyle name="Notiz 2 21 3 2 3 2" xfId="9389" xr:uid="{00000000-0005-0000-0000-00004F510000}"/>
    <cellStyle name="Notiz 2 21 3 2 3 3" xfId="15919" xr:uid="{00000000-0005-0000-0000-000050510000}"/>
    <cellStyle name="Notiz 2 21 3 2 3 4" xfId="22404" xr:uid="{00000000-0005-0000-0000-000051510000}"/>
    <cellStyle name="Notiz 2 21 3 2 4" xfId="3074" xr:uid="{00000000-0005-0000-0000-000052510000}"/>
    <cellStyle name="Notiz 2 21 3 2 4 2" xfId="10076" xr:uid="{00000000-0005-0000-0000-000053510000}"/>
    <cellStyle name="Notiz 2 21 3 2 4 3" xfId="16606" xr:uid="{00000000-0005-0000-0000-000054510000}"/>
    <cellStyle name="Notiz 2 21 3 2 4 4" xfId="23091" xr:uid="{00000000-0005-0000-0000-000055510000}"/>
    <cellStyle name="Notiz 2 21 3 2 5" xfId="3764" xr:uid="{00000000-0005-0000-0000-000056510000}"/>
    <cellStyle name="Notiz 2 21 3 2 5 2" xfId="10763" xr:uid="{00000000-0005-0000-0000-000057510000}"/>
    <cellStyle name="Notiz 2 21 3 2 5 3" xfId="17293" xr:uid="{00000000-0005-0000-0000-000058510000}"/>
    <cellStyle name="Notiz 2 21 3 2 5 4" xfId="23778" xr:uid="{00000000-0005-0000-0000-000059510000}"/>
    <cellStyle name="Notiz 2 21 3 2 6" xfId="4454" xr:uid="{00000000-0005-0000-0000-00005A510000}"/>
    <cellStyle name="Notiz 2 21 3 2 6 2" xfId="11448" xr:uid="{00000000-0005-0000-0000-00005B510000}"/>
    <cellStyle name="Notiz 2 21 3 2 6 3" xfId="17978" xr:uid="{00000000-0005-0000-0000-00005C510000}"/>
    <cellStyle name="Notiz 2 21 3 2 6 4" xfId="24463" xr:uid="{00000000-0005-0000-0000-00005D510000}"/>
    <cellStyle name="Notiz 2 21 3 2 7" xfId="5107" xr:uid="{00000000-0005-0000-0000-00005E510000}"/>
    <cellStyle name="Notiz 2 21 3 2 7 2" xfId="12031" xr:uid="{00000000-0005-0000-0000-00005F510000}"/>
    <cellStyle name="Notiz 2 21 3 2 7 3" xfId="18561" xr:uid="{00000000-0005-0000-0000-000060510000}"/>
    <cellStyle name="Notiz 2 21 3 2 7 4" xfId="25046" xr:uid="{00000000-0005-0000-0000-000061510000}"/>
    <cellStyle name="Notiz 2 21 3 2 8" xfId="5565" xr:uid="{00000000-0005-0000-0000-000062510000}"/>
    <cellStyle name="Notiz 2 21 3 2 8 2" xfId="12489" xr:uid="{00000000-0005-0000-0000-000063510000}"/>
    <cellStyle name="Notiz 2 21 3 2 8 3" xfId="19019" xr:uid="{00000000-0005-0000-0000-000064510000}"/>
    <cellStyle name="Notiz 2 21 3 2 8 4" xfId="25504" xr:uid="{00000000-0005-0000-0000-000065510000}"/>
    <cellStyle name="Notiz 2 21 3 2 9" xfId="6247" xr:uid="{00000000-0005-0000-0000-000066510000}"/>
    <cellStyle name="Notiz 2 21 3 2 9 2" xfId="13143" xr:uid="{00000000-0005-0000-0000-000067510000}"/>
    <cellStyle name="Notiz 2 21 3 2 9 3" xfId="19673" xr:uid="{00000000-0005-0000-0000-000068510000}"/>
    <cellStyle name="Notiz 2 21 3 2 9 4" xfId="26158" xr:uid="{00000000-0005-0000-0000-000069510000}"/>
    <cellStyle name="Notiz 2 21 3 3" xfId="1464" xr:uid="{00000000-0005-0000-0000-00006A510000}"/>
    <cellStyle name="Notiz 2 21 3 3 2" xfId="8469" xr:uid="{00000000-0005-0000-0000-00006B510000}"/>
    <cellStyle name="Notiz 2 21 3 3 3" xfId="14999" xr:uid="{00000000-0005-0000-0000-00006C510000}"/>
    <cellStyle name="Notiz 2 21 3 3 4" xfId="21484" xr:uid="{00000000-0005-0000-0000-00006D510000}"/>
    <cellStyle name="Notiz 2 21 3 4" xfId="2154" xr:uid="{00000000-0005-0000-0000-00006E510000}"/>
    <cellStyle name="Notiz 2 21 3 4 2" xfId="9159" xr:uid="{00000000-0005-0000-0000-00006F510000}"/>
    <cellStyle name="Notiz 2 21 3 4 3" xfId="15689" xr:uid="{00000000-0005-0000-0000-000070510000}"/>
    <cellStyle name="Notiz 2 21 3 4 4" xfId="22174" xr:uid="{00000000-0005-0000-0000-000071510000}"/>
    <cellStyle name="Notiz 2 21 3 5" xfId="2844" xr:uid="{00000000-0005-0000-0000-000072510000}"/>
    <cellStyle name="Notiz 2 21 3 5 2" xfId="9846" xr:uid="{00000000-0005-0000-0000-000073510000}"/>
    <cellStyle name="Notiz 2 21 3 5 3" xfId="16376" xr:uid="{00000000-0005-0000-0000-000074510000}"/>
    <cellStyle name="Notiz 2 21 3 5 4" xfId="22861" xr:uid="{00000000-0005-0000-0000-000075510000}"/>
    <cellStyle name="Notiz 2 21 3 6" xfId="3534" xr:uid="{00000000-0005-0000-0000-000076510000}"/>
    <cellStyle name="Notiz 2 21 3 6 2" xfId="10533" xr:uid="{00000000-0005-0000-0000-000077510000}"/>
    <cellStyle name="Notiz 2 21 3 6 3" xfId="17063" xr:uid="{00000000-0005-0000-0000-000078510000}"/>
    <cellStyle name="Notiz 2 21 3 6 4" xfId="23548" xr:uid="{00000000-0005-0000-0000-000079510000}"/>
    <cellStyle name="Notiz 2 21 3 7" xfId="4224" xr:uid="{00000000-0005-0000-0000-00007A510000}"/>
    <cellStyle name="Notiz 2 21 3 7 2" xfId="11218" xr:uid="{00000000-0005-0000-0000-00007B510000}"/>
    <cellStyle name="Notiz 2 21 3 7 3" xfId="17748" xr:uid="{00000000-0005-0000-0000-00007C510000}"/>
    <cellStyle name="Notiz 2 21 3 7 4" xfId="24233" xr:uid="{00000000-0005-0000-0000-00007D510000}"/>
    <cellStyle name="Notiz 2 21 3 8" xfId="5335" xr:uid="{00000000-0005-0000-0000-00007E510000}"/>
    <cellStyle name="Notiz 2 21 3 8 2" xfId="12259" xr:uid="{00000000-0005-0000-0000-00007F510000}"/>
    <cellStyle name="Notiz 2 21 3 8 3" xfId="18789" xr:uid="{00000000-0005-0000-0000-000080510000}"/>
    <cellStyle name="Notiz 2 21 3 8 4" xfId="25274" xr:uid="{00000000-0005-0000-0000-000081510000}"/>
    <cellStyle name="Notiz 2 21 3 9" xfId="6017" xr:uid="{00000000-0005-0000-0000-000082510000}"/>
    <cellStyle name="Notiz 2 21 3 9 2" xfId="12913" xr:uid="{00000000-0005-0000-0000-000083510000}"/>
    <cellStyle name="Notiz 2 21 3 9 3" xfId="19443" xr:uid="{00000000-0005-0000-0000-000084510000}"/>
    <cellStyle name="Notiz 2 21 3 9 4" xfId="25928" xr:uid="{00000000-0005-0000-0000-000085510000}"/>
    <cellStyle name="Notiz 2 21 4" xfId="1069" xr:uid="{00000000-0005-0000-0000-000086510000}"/>
    <cellStyle name="Notiz 2 21 4 2" xfId="8076" xr:uid="{00000000-0005-0000-0000-000087510000}"/>
    <cellStyle name="Notiz 2 21 4 3" xfId="14606" xr:uid="{00000000-0005-0000-0000-000088510000}"/>
    <cellStyle name="Notiz 2 21 4 4" xfId="21091" xr:uid="{00000000-0005-0000-0000-000089510000}"/>
    <cellStyle name="Notiz 2 21 5" xfId="1092" xr:uid="{00000000-0005-0000-0000-00008A510000}"/>
    <cellStyle name="Notiz 2 21 5 2" xfId="8099" xr:uid="{00000000-0005-0000-0000-00008B510000}"/>
    <cellStyle name="Notiz 2 21 5 3" xfId="14629" xr:uid="{00000000-0005-0000-0000-00008C510000}"/>
    <cellStyle name="Notiz 2 21 5 4" xfId="21114" xr:uid="{00000000-0005-0000-0000-00008D510000}"/>
    <cellStyle name="Notiz 2 21 6" xfId="1211" xr:uid="{00000000-0005-0000-0000-00008E510000}"/>
    <cellStyle name="Notiz 2 21 6 2" xfId="8218" xr:uid="{00000000-0005-0000-0000-00008F510000}"/>
    <cellStyle name="Notiz 2 21 6 3" xfId="14748" xr:uid="{00000000-0005-0000-0000-000090510000}"/>
    <cellStyle name="Notiz 2 21 6 4" xfId="21233" xr:uid="{00000000-0005-0000-0000-000091510000}"/>
    <cellStyle name="Notiz 2 21 7" xfId="1023" xr:uid="{00000000-0005-0000-0000-000092510000}"/>
    <cellStyle name="Notiz 2 21 7 2" xfId="8032" xr:uid="{00000000-0005-0000-0000-000093510000}"/>
    <cellStyle name="Notiz 2 21 7 3" xfId="14562" xr:uid="{00000000-0005-0000-0000-000094510000}"/>
    <cellStyle name="Notiz 2 21 7 4" xfId="21047" xr:uid="{00000000-0005-0000-0000-000095510000}"/>
    <cellStyle name="Notiz 2 21 8" xfId="1216" xr:uid="{00000000-0005-0000-0000-000096510000}"/>
    <cellStyle name="Notiz 2 21 8 2" xfId="8223" xr:uid="{00000000-0005-0000-0000-000097510000}"/>
    <cellStyle name="Notiz 2 21 8 3" xfId="14753" xr:uid="{00000000-0005-0000-0000-000098510000}"/>
    <cellStyle name="Notiz 2 21 8 4" xfId="21238" xr:uid="{00000000-0005-0000-0000-000099510000}"/>
    <cellStyle name="Notiz 2 21 9" xfId="3279" xr:uid="{00000000-0005-0000-0000-00009A510000}"/>
    <cellStyle name="Notiz 2 21 9 2" xfId="10281" xr:uid="{00000000-0005-0000-0000-00009B510000}"/>
    <cellStyle name="Notiz 2 21 9 3" xfId="16811" xr:uid="{00000000-0005-0000-0000-00009C510000}"/>
    <cellStyle name="Notiz 2 21 9 4" xfId="23296" xr:uid="{00000000-0005-0000-0000-00009D510000}"/>
    <cellStyle name="Notiz 2 22" xfId="380" xr:uid="{00000000-0005-0000-0000-00009E510000}"/>
    <cellStyle name="Notiz 2 22 10" xfId="984" xr:uid="{00000000-0005-0000-0000-00009F510000}"/>
    <cellStyle name="Notiz 2 22 10 2" xfId="7994" xr:uid="{00000000-0005-0000-0000-0000A0510000}"/>
    <cellStyle name="Notiz 2 22 10 3" xfId="14524" xr:uid="{00000000-0005-0000-0000-0000A1510000}"/>
    <cellStyle name="Notiz 2 22 10 4" xfId="21009" xr:uid="{00000000-0005-0000-0000-0000A2510000}"/>
    <cellStyle name="Notiz 2 22 11" xfId="5811" xr:uid="{00000000-0005-0000-0000-0000A3510000}"/>
    <cellStyle name="Notiz 2 22 11 2" xfId="12707" xr:uid="{00000000-0005-0000-0000-0000A4510000}"/>
    <cellStyle name="Notiz 2 22 11 3" xfId="19237" xr:uid="{00000000-0005-0000-0000-0000A5510000}"/>
    <cellStyle name="Notiz 2 22 11 4" xfId="25722" xr:uid="{00000000-0005-0000-0000-0000A6510000}"/>
    <cellStyle name="Notiz 2 22 12" xfId="6937" xr:uid="{00000000-0005-0000-0000-0000A7510000}"/>
    <cellStyle name="Notiz 2 22 12 2" xfId="13550" xr:uid="{00000000-0005-0000-0000-0000A8510000}"/>
    <cellStyle name="Notiz 2 22 12 3" xfId="20080" xr:uid="{00000000-0005-0000-0000-0000A9510000}"/>
    <cellStyle name="Notiz 2 22 12 4" xfId="26565" xr:uid="{00000000-0005-0000-0000-0000AA510000}"/>
    <cellStyle name="Notiz 2 22 13" xfId="7392" xr:uid="{00000000-0005-0000-0000-0000AB510000}"/>
    <cellStyle name="Notiz 2 22 13 2" xfId="13922" xr:uid="{00000000-0005-0000-0000-0000AC510000}"/>
    <cellStyle name="Notiz 2 22 13 3" xfId="20407" xr:uid="{00000000-0005-0000-0000-0000AD510000}"/>
    <cellStyle name="Notiz 2 22 14" xfId="6951" xr:uid="{00000000-0005-0000-0000-0000AE510000}"/>
    <cellStyle name="Notiz 2 22 15" xfId="7080" xr:uid="{00000000-0005-0000-0000-0000AF510000}"/>
    <cellStyle name="Notiz 2 22 2" xfId="509" xr:uid="{00000000-0005-0000-0000-0000B0510000}"/>
    <cellStyle name="Notiz 2 22 2 10" xfId="7521" xr:uid="{00000000-0005-0000-0000-0000B1510000}"/>
    <cellStyle name="Notiz 2 22 2 10 2" xfId="14051" xr:uid="{00000000-0005-0000-0000-0000B2510000}"/>
    <cellStyle name="Notiz 2 22 2 10 3" xfId="20536" xr:uid="{00000000-0005-0000-0000-0000B3510000}"/>
    <cellStyle name="Notiz 2 22 2 11" xfId="7017" xr:uid="{00000000-0005-0000-0000-0000B4510000}"/>
    <cellStyle name="Notiz 2 22 2 2" xfId="1387" xr:uid="{00000000-0005-0000-0000-0000B5510000}"/>
    <cellStyle name="Notiz 2 22 2 2 2" xfId="8392" xr:uid="{00000000-0005-0000-0000-0000B6510000}"/>
    <cellStyle name="Notiz 2 22 2 2 3" xfId="14922" xr:uid="{00000000-0005-0000-0000-0000B7510000}"/>
    <cellStyle name="Notiz 2 22 2 2 4" xfId="21407" xr:uid="{00000000-0005-0000-0000-0000B8510000}"/>
    <cellStyle name="Notiz 2 22 2 3" xfId="2077" xr:uid="{00000000-0005-0000-0000-0000B9510000}"/>
    <cellStyle name="Notiz 2 22 2 3 2" xfId="9082" xr:uid="{00000000-0005-0000-0000-0000BA510000}"/>
    <cellStyle name="Notiz 2 22 2 3 3" xfId="15612" xr:uid="{00000000-0005-0000-0000-0000BB510000}"/>
    <cellStyle name="Notiz 2 22 2 3 4" xfId="22097" xr:uid="{00000000-0005-0000-0000-0000BC510000}"/>
    <cellStyle name="Notiz 2 22 2 4" xfId="2767" xr:uid="{00000000-0005-0000-0000-0000BD510000}"/>
    <cellStyle name="Notiz 2 22 2 4 2" xfId="9769" xr:uid="{00000000-0005-0000-0000-0000BE510000}"/>
    <cellStyle name="Notiz 2 22 2 4 3" xfId="16299" xr:uid="{00000000-0005-0000-0000-0000BF510000}"/>
    <cellStyle name="Notiz 2 22 2 4 4" xfId="22784" xr:uid="{00000000-0005-0000-0000-0000C0510000}"/>
    <cellStyle name="Notiz 2 22 2 5" xfId="3457" xr:uid="{00000000-0005-0000-0000-0000C1510000}"/>
    <cellStyle name="Notiz 2 22 2 5 2" xfId="10456" xr:uid="{00000000-0005-0000-0000-0000C2510000}"/>
    <cellStyle name="Notiz 2 22 2 5 3" xfId="16986" xr:uid="{00000000-0005-0000-0000-0000C3510000}"/>
    <cellStyle name="Notiz 2 22 2 5 4" xfId="23471" xr:uid="{00000000-0005-0000-0000-0000C4510000}"/>
    <cellStyle name="Notiz 2 22 2 6" xfId="4147" xr:uid="{00000000-0005-0000-0000-0000C5510000}"/>
    <cellStyle name="Notiz 2 22 2 6 2" xfId="11141" xr:uid="{00000000-0005-0000-0000-0000C6510000}"/>
    <cellStyle name="Notiz 2 22 2 6 3" xfId="17671" xr:uid="{00000000-0005-0000-0000-0000C7510000}"/>
    <cellStyle name="Notiz 2 22 2 6 4" xfId="24156" xr:uid="{00000000-0005-0000-0000-0000C8510000}"/>
    <cellStyle name="Notiz 2 22 2 7" xfId="4813" xr:uid="{00000000-0005-0000-0000-0000C9510000}"/>
    <cellStyle name="Notiz 2 22 2 7 2" xfId="11761" xr:uid="{00000000-0005-0000-0000-0000CA510000}"/>
    <cellStyle name="Notiz 2 22 2 7 3" xfId="18291" xr:uid="{00000000-0005-0000-0000-0000CB510000}"/>
    <cellStyle name="Notiz 2 22 2 7 4" xfId="24776" xr:uid="{00000000-0005-0000-0000-0000CC510000}"/>
    <cellStyle name="Notiz 2 22 2 8" xfId="5258" xr:uid="{00000000-0005-0000-0000-0000CD510000}"/>
    <cellStyle name="Notiz 2 22 2 8 2" xfId="12182" xr:uid="{00000000-0005-0000-0000-0000CE510000}"/>
    <cellStyle name="Notiz 2 22 2 8 3" xfId="18712" xr:uid="{00000000-0005-0000-0000-0000CF510000}"/>
    <cellStyle name="Notiz 2 22 2 8 4" xfId="25197" xr:uid="{00000000-0005-0000-0000-0000D0510000}"/>
    <cellStyle name="Notiz 2 22 2 9" xfId="5940" xr:uid="{00000000-0005-0000-0000-0000D1510000}"/>
    <cellStyle name="Notiz 2 22 2 9 2" xfId="12836" xr:uid="{00000000-0005-0000-0000-0000D2510000}"/>
    <cellStyle name="Notiz 2 22 2 9 3" xfId="19366" xr:uid="{00000000-0005-0000-0000-0000D3510000}"/>
    <cellStyle name="Notiz 2 22 2 9 4" xfId="25851" xr:uid="{00000000-0005-0000-0000-0000D4510000}"/>
    <cellStyle name="Notiz 2 22 3" xfId="405" xr:uid="{00000000-0005-0000-0000-0000D5510000}"/>
    <cellStyle name="Notiz 2 22 3 10" xfId="6513" xr:uid="{00000000-0005-0000-0000-0000D6510000}"/>
    <cellStyle name="Notiz 2 22 3 10 2" xfId="13327" xr:uid="{00000000-0005-0000-0000-0000D7510000}"/>
    <cellStyle name="Notiz 2 22 3 10 3" xfId="19857" xr:uid="{00000000-0005-0000-0000-0000D8510000}"/>
    <cellStyle name="Notiz 2 22 3 10 4" xfId="26342" xr:uid="{00000000-0005-0000-0000-0000D9510000}"/>
    <cellStyle name="Notiz 2 22 3 11" xfId="7417" xr:uid="{00000000-0005-0000-0000-0000DA510000}"/>
    <cellStyle name="Notiz 2 22 3 11 2" xfId="13947" xr:uid="{00000000-0005-0000-0000-0000DB510000}"/>
    <cellStyle name="Notiz 2 22 3 11 3" xfId="20432" xr:uid="{00000000-0005-0000-0000-0000DC510000}"/>
    <cellStyle name="Notiz 2 22 3 12" xfId="7003" xr:uid="{00000000-0005-0000-0000-0000DD510000}"/>
    <cellStyle name="Notiz 2 22 3 13" xfId="6835" xr:uid="{00000000-0005-0000-0000-0000DE510000}"/>
    <cellStyle name="Notiz 2 22 3 2" xfId="640" xr:uid="{00000000-0005-0000-0000-0000DF510000}"/>
    <cellStyle name="Notiz 2 22 3 2 10" xfId="7652" xr:uid="{00000000-0005-0000-0000-0000E0510000}"/>
    <cellStyle name="Notiz 2 22 3 2 10 2" xfId="14182" xr:uid="{00000000-0005-0000-0000-0000E1510000}"/>
    <cellStyle name="Notiz 2 22 3 2 10 3" xfId="20667" xr:uid="{00000000-0005-0000-0000-0000E2510000}"/>
    <cellStyle name="Notiz 2 22 3 2 11" xfId="6695" xr:uid="{00000000-0005-0000-0000-0000E3510000}"/>
    <cellStyle name="Notiz 2 22 3 2 2" xfId="1518" xr:uid="{00000000-0005-0000-0000-0000E4510000}"/>
    <cellStyle name="Notiz 2 22 3 2 2 2" xfId="8523" xr:uid="{00000000-0005-0000-0000-0000E5510000}"/>
    <cellStyle name="Notiz 2 22 3 2 2 3" xfId="15053" xr:uid="{00000000-0005-0000-0000-0000E6510000}"/>
    <cellStyle name="Notiz 2 22 3 2 2 4" xfId="21538" xr:uid="{00000000-0005-0000-0000-0000E7510000}"/>
    <cellStyle name="Notiz 2 22 3 2 3" xfId="2208" xr:uid="{00000000-0005-0000-0000-0000E8510000}"/>
    <cellStyle name="Notiz 2 22 3 2 3 2" xfId="9213" xr:uid="{00000000-0005-0000-0000-0000E9510000}"/>
    <cellStyle name="Notiz 2 22 3 2 3 3" xfId="15743" xr:uid="{00000000-0005-0000-0000-0000EA510000}"/>
    <cellStyle name="Notiz 2 22 3 2 3 4" xfId="22228" xr:uid="{00000000-0005-0000-0000-0000EB510000}"/>
    <cellStyle name="Notiz 2 22 3 2 4" xfId="2898" xr:uid="{00000000-0005-0000-0000-0000EC510000}"/>
    <cellStyle name="Notiz 2 22 3 2 4 2" xfId="9900" xr:uid="{00000000-0005-0000-0000-0000ED510000}"/>
    <cellStyle name="Notiz 2 22 3 2 4 3" xfId="16430" xr:uid="{00000000-0005-0000-0000-0000EE510000}"/>
    <cellStyle name="Notiz 2 22 3 2 4 4" xfId="22915" xr:uid="{00000000-0005-0000-0000-0000EF510000}"/>
    <cellStyle name="Notiz 2 22 3 2 5" xfId="3588" xr:uid="{00000000-0005-0000-0000-0000F0510000}"/>
    <cellStyle name="Notiz 2 22 3 2 5 2" xfId="10587" xr:uid="{00000000-0005-0000-0000-0000F1510000}"/>
    <cellStyle name="Notiz 2 22 3 2 5 3" xfId="17117" xr:uid="{00000000-0005-0000-0000-0000F2510000}"/>
    <cellStyle name="Notiz 2 22 3 2 5 4" xfId="23602" xr:uid="{00000000-0005-0000-0000-0000F3510000}"/>
    <cellStyle name="Notiz 2 22 3 2 6" xfId="4278" xr:uid="{00000000-0005-0000-0000-0000F4510000}"/>
    <cellStyle name="Notiz 2 22 3 2 6 2" xfId="11272" xr:uid="{00000000-0005-0000-0000-0000F5510000}"/>
    <cellStyle name="Notiz 2 22 3 2 6 3" xfId="17802" xr:uid="{00000000-0005-0000-0000-0000F6510000}"/>
    <cellStyle name="Notiz 2 22 3 2 6 4" xfId="24287" xr:uid="{00000000-0005-0000-0000-0000F7510000}"/>
    <cellStyle name="Notiz 2 22 3 2 7" xfId="4931" xr:uid="{00000000-0005-0000-0000-0000F8510000}"/>
    <cellStyle name="Notiz 2 22 3 2 7 2" xfId="11855" xr:uid="{00000000-0005-0000-0000-0000F9510000}"/>
    <cellStyle name="Notiz 2 22 3 2 7 3" xfId="18385" xr:uid="{00000000-0005-0000-0000-0000FA510000}"/>
    <cellStyle name="Notiz 2 22 3 2 7 4" xfId="24870" xr:uid="{00000000-0005-0000-0000-0000FB510000}"/>
    <cellStyle name="Notiz 2 22 3 2 8" xfId="5389" xr:uid="{00000000-0005-0000-0000-0000FC510000}"/>
    <cellStyle name="Notiz 2 22 3 2 8 2" xfId="12313" xr:uid="{00000000-0005-0000-0000-0000FD510000}"/>
    <cellStyle name="Notiz 2 22 3 2 8 3" xfId="18843" xr:uid="{00000000-0005-0000-0000-0000FE510000}"/>
    <cellStyle name="Notiz 2 22 3 2 8 4" xfId="25328" xr:uid="{00000000-0005-0000-0000-0000FF510000}"/>
    <cellStyle name="Notiz 2 22 3 2 9" xfId="6071" xr:uid="{00000000-0005-0000-0000-000000520000}"/>
    <cellStyle name="Notiz 2 22 3 2 9 2" xfId="12967" xr:uid="{00000000-0005-0000-0000-000001520000}"/>
    <cellStyle name="Notiz 2 22 3 2 9 3" xfId="19497" xr:uid="{00000000-0005-0000-0000-000002520000}"/>
    <cellStyle name="Notiz 2 22 3 2 9 4" xfId="25982" xr:uid="{00000000-0005-0000-0000-000003520000}"/>
    <cellStyle name="Notiz 2 22 3 3" xfId="1283" xr:uid="{00000000-0005-0000-0000-000004520000}"/>
    <cellStyle name="Notiz 2 22 3 3 2" xfId="8288" xr:uid="{00000000-0005-0000-0000-000005520000}"/>
    <cellStyle name="Notiz 2 22 3 3 3" xfId="14818" xr:uid="{00000000-0005-0000-0000-000006520000}"/>
    <cellStyle name="Notiz 2 22 3 3 4" xfId="21303" xr:uid="{00000000-0005-0000-0000-000007520000}"/>
    <cellStyle name="Notiz 2 22 3 4" xfId="1973" xr:uid="{00000000-0005-0000-0000-000008520000}"/>
    <cellStyle name="Notiz 2 22 3 4 2" xfId="8978" xr:uid="{00000000-0005-0000-0000-000009520000}"/>
    <cellStyle name="Notiz 2 22 3 4 3" xfId="15508" xr:uid="{00000000-0005-0000-0000-00000A520000}"/>
    <cellStyle name="Notiz 2 22 3 4 4" xfId="21993" xr:uid="{00000000-0005-0000-0000-00000B520000}"/>
    <cellStyle name="Notiz 2 22 3 5" xfId="2663" xr:uid="{00000000-0005-0000-0000-00000C520000}"/>
    <cellStyle name="Notiz 2 22 3 5 2" xfId="9665" xr:uid="{00000000-0005-0000-0000-00000D520000}"/>
    <cellStyle name="Notiz 2 22 3 5 3" xfId="16195" xr:uid="{00000000-0005-0000-0000-00000E520000}"/>
    <cellStyle name="Notiz 2 22 3 5 4" xfId="22680" xr:uid="{00000000-0005-0000-0000-00000F520000}"/>
    <cellStyle name="Notiz 2 22 3 6" xfId="3353" xr:uid="{00000000-0005-0000-0000-000010520000}"/>
    <cellStyle name="Notiz 2 22 3 6 2" xfId="10352" xr:uid="{00000000-0005-0000-0000-000011520000}"/>
    <cellStyle name="Notiz 2 22 3 6 3" xfId="16882" xr:uid="{00000000-0005-0000-0000-000012520000}"/>
    <cellStyle name="Notiz 2 22 3 6 4" xfId="23367" xr:uid="{00000000-0005-0000-0000-000013520000}"/>
    <cellStyle name="Notiz 2 22 3 7" xfId="4043" xr:uid="{00000000-0005-0000-0000-000014520000}"/>
    <cellStyle name="Notiz 2 22 3 7 2" xfId="11037" xr:uid="{00000000-0005-0000-0000-000015520000}"/>
    <cellStyle name="Notiz 2 22 3 7 3" xfId="17567" xr:uid="{00000000-0005-0000-0000-000016520000}"/>
    <cellStyle name="Notiz 2 22 3 7 4" xfId="24052" xr:uid="{00000000-0005-0000-0000-000017520000}"/>
    <cellStyle name="Notiz 2 22 3 8" xfId="4662" xr:uid="{00000000-0005-0000-0000-000018520000}"/>
    <cellStyle name="Notiz 2 22 3 8 2" xfId="11655" xr:uid="{00000000-0005-0000-0000-000019520000}"/>
    <cellStyle name="Notiz 2 22 3 8 3" xfId="18185" xr:uid="{00000000-0005-0000-0000-00001A520000}"/>
    <cellStyle name="Notiz 2 22 3 8 4" xfId="24670" xr:uid="{00000000-0005-0000-0000-00001B520000}"/>
    <cellStyle name="Notiz 2 22 3 9" xfId="5836" xr:uid="{00000000-0005-0000-0000-00001C520000}"/>
    <cellStyle name="Notiz 2 22 3 9 2" xfId="12732" xr:uid="{00000000-0005-0000-0000-00001D520000}"/>
    <cellStyle name="Notiz 2 22 3 9 3" xfId="19262" xr:uid="{00000000-0005-0000-0000-00001E520000}"/>
    <cellStyle name="Notiz 2 22 3 9 4" xfId="25747" xr:uid="{00000000-0005-0000-0000-00001F520000}"/>
    <cellStyle name="Notiz 2 22 4" xfId="587" xr:uid="{00000000-0005-0000-0000-000020520000}"/>
    <cellStyle name="Notiz 2 22 4 10" xfId="6732" xr:uid="{00000000-0005-0000-0000-000021520000}"/>
    <cellStyle name="Notiz 2 22 4 10 2" xfId="13431" xr:uid="{00000000-0005-0000-0000-000022520000}"/>
    <cellStyle name="Notiz 2 22 4 10 3" xfId="19961" xr:uid="{00000000-0005-0000-0000-000023520000}"/>
    <cellStyle name="Notiz 2 22 4 10 4" xfId="26446" xr:uid="{00000000-0005-0000-0000-000024520000}"/>
    <cellStyle name="Notiz 2 22 4 11" xfId="7599" xr:uid="{00000000-0005-0000-0000-000025520000}"/>
    <cellStyle name="Notiz 2 22 4 11 2" xfId="14129" xr:uid="{00000000-0005-0000-0000-000026520000}"/>
    <cellStyle name="Notiz 2 22 4 11 3" xfId="20614" xr:uid="{00000000-0005-0000-0000-000027520000}"/>
    <cellStyle name="Notiz 2 22 4 12" xfId="6417" xr:uid="{00000000-0005-0000-0000-000028520000}"/>
    <cellStyle name="Notiz 2 22 4 13" xfId="7033" xr:uid="{00000000-0005-0000-0000-000029520000}"/>
    <cellStyle name="Notiz 2 22 4 2" xfId="817" xr:uid="{00000000-0005-0000-0000-00002A520000}"/>
    <cellStyle name="Notiz 2 22 4 2 10" xfId="7829" xr:uid="{00000000-0005-0000-0000-00002B520000}"/>
    <cellStyle name="Notiz 2 22 4 2 10 2" xfId="14359" xr:uid="{00000000-0005-0000-0000-00002C520000}"/>
    <cellStyle name="Notiz 2 22 4 2 10 3" xfId="20844" xr:uid="{00000000-0005-0000-0000-00002D520000}"/>
    <cellStyle name="Notiz 2 22 4 2 11" xfId="13687" xr:uid="{00000000-0005-0000-0000-00002E520000}"/>
    <cellStyle name="Notiz 2 22 4 2 2" xfId="1695" xr:uid="{00000000-0005-0000-0000-00002F520000}"/>
    <cellStyle name="Notiz 2 22 4 2 2 2" xfId="8700" xr:uid="{00000000-0005-0000-0000-000030520000}"/>
    <cellStyle name="Notiz 2 22 4 2 2 3" xfId="15230" xr:uid="{00000000-0005-0000-0000-000031520000}"/>
    <cellStyle name="Notiz 2 22 4 2 2 4" xfId="21715" xr:uid="{00000000-0005-0000-0000-000032520000}"/>
    <cellStyle name="Notiz 2 22 4 2 3" xfId="2385" xr:uid="{00000000-0005-0000-0000-000033520000}"/>
    <cellStyle name="Notiz 2 22 4 2 3 2" xfId="9390" xr:uid="{00000000-0005-0000-0000-000034520000}"/>
    <cellStyle name="Notiz 2 22 4 2 3 3" xfId="15920" xr:uid="{00000000-0005-0000-0000-000035520000}"/>
    <cellStyle name="Notiz 2 22 4 2 3 4" xfId="22405" xr:uid="{00000000-0005-0000-0000-000036520000}"/>
    <cellStyle name="Notiz 2 22 4 2 4" xfId="3075" xr:uid="{00000000-0005-0000-0000-000037520000}"/>
    <cellStyle name="Notiz 2 22 4 2 4 2" xfId="10077" xr:uid="{00000000-0005-0000-0000-000038520000}"/>
    <cellStyle name="Notiz 2 22 4 2 4 3" xfId="16607" xr:uid="{00000000-0005-0000-0000-000039520000}"/>
    <cellStyle name="Notiz 2 22 4 2 4 4" xfId="23092" xr:uid="{00000000-0005-0000-0000-00003A520000}"/>
    <cellStyle name="Notiz 2 22 4 2 5" xfId="3765" xr:uid="{00000000-0005-0000-0000-00003B520000}"/>
    <cellStyle name="Notiz 2 22 4 2 5 2" xfId="10764" xr:uid="{00000000-0005-0000-0000-00003C520000}"/>
    <cellStyle name="Notiz 2 22 4 2 5 3" xfId="17294" xr:uid="{00000000-0005-0000-0000-00003D520000}"/>
    <cellStyle name="Notiz 2 22 4 2 5 4" xfId="23779" xr:uid="{00000000-0005-0000-0000-00003E520000}"/>
    <cellStyle name="Notiz 2 22 4 2 6" xfId="4455" xr:uid="{00000000-0005-0000-0000-00003F520000}"/>
    <cellStyle name="Notiz 2 22 4 2 6 2" xfId="11449" xr:uid="{00000000-0005-0000-0000-000040520000}"/>
    <cellStyle name="Notiz 2 22 4 2 6 3" xfId="17979" xr:uid="{00000000-0005-0000-0000-000041520000}"/>
    <cellStyle name="Notiz 2 22 4 2 6 4" xfId="24464" xr:uid="{00000000-0005-0000-0000-000042520000}"/>
    <cellStyle name="Notiz 2 22 4 2 7" xfId="5108" xr:uid="{00000000-0005-0000-0000-000043520000}"/>
    <cellStyle name="Notiz 2 22 4 2 7 2" xfId="12032" xr:uid="{00000000-0005-0000-0000-000044520000}"/>
    <cellStyle name="Notiz 2 22 4 2 7 3" xfId="18562" xr:uid="{00000000-0005-0000-0000-000045520000}"/>
    <cellStyle name="Notiz 2 22 4 2 7 4" xfId="25047" xr:uid="{00000000-0005-0000-0000-000046520000}"/>
    <cellStyle name="Notiz 2 22 4 2 8" xfId="5566" xr:uid="{00000000-0005-0000-0000-000047520000}"/>
    <cellStyle name="Notiz 2 22 4 2 8 2" xfId="12490" xr:uid="{00000000-0005-0000-0000-000048520000}"/>
    <cellStyle name="Notiz 2 22 4 2 8 3" xfId="19020" xr:uid="{00000000-0005-0000-0000-000049520000}"/>
    <cellStyle name="Notiz 2 22 4 2 8 4" xfId="25505" xr:uid="{00000000-0005-0000-0000-00004A520000}"/>
    <cellStyle name="Notiz 2 22 4 2 9" xfId="6248" xr:uid="{00000000-0005-0000-0000-00004B520000}"/>
    <cellStyle name="Notiz 2 22 4 2 9 2" xfId="13144" xr:uid="{00000000-0005-0000-0000-00004C520000}"/>
    <cellStyle name="Notiz 2 22 4 2 9 3" xfId="19674" xr:uid="{00000000-0005-0000-0000-00004D520000}"/>
    <cellStyle name="Notiz 2 22 4 2 9 4" xfId="26159" xr:uid="{00000000-0005-0000-0000-00004E520000}"/>
    <cellStyle name="Notiz 2 22 4 3" xfId="1465" xr:uid="{00000000-0005-0000-0000-00004F520000}"/>
    <cellStyle name="Notiz 2 22 4 3 2" xfId="8470" xr:uid="{00000000-0005-0000-0000-000050520000}"/>
    <cellStyle name="Notiz 2 22 4 3 3" xfId="15000" xr:uid="{00000000-0005-0000-0000-000051520000}"/>
    <cellStyle name="Notiz 2 22 4 3 4" xfId="21485" xr:uid="{00000000-0005-0000-0000-000052520000}"/>
    <cellStyle name="Notiz 2 22 4 4" xfId="2155" xr:uid="{00000000-0005-0000-0000-000053520000}"/>
    <cellStyle name="Notiz 2 22 4 4 2" xfId="9160" xr:uid="{00000000-0005-0000-0000-000054520000}"/>
    <cellStyle name="Notiz 2 22 4 4 3" xfId="15690" xr:uid="{00000000-0005-0000-0000-000055520000}"/>
    <cellStyle name="Notiz 2 22 4 4 4" xfId="22175" xr:uid="{00000000-0005-0000-0000-000056520000}"/>
    <cellStyle name="Notiz 2 22 4 5" xfId="2845" xr:uid="{00000000-0005-0000-0000-000057520000}"/>
    <cellStyle name="Notiz 2 22 4 5 2" xfId="9847" xr:uid="{00000000-0005-0000-0000-000058520000}"/>
    <cellStyle name="Notiz 2 22 4 5 3" xfId="16377" xr:uid="{00000000-0005-0000-0000-000059520000}"/>
    <cellStyle name="Notiz 2 22 4 5 4" xfId="22862" xr:uid="{00000000-0005-0000-0000-00005A520000}"/>
    <cellStyle name="Notiz 2 22 4 6" xfId="3535" xr:uid="{00000000-0005-0000-0000-00005B520000}"/>
    <cellStyle name="Notiz 2 22 4 6 2" xfId="10534" xr:uid="{00000000-0005-0000-0000-00005C520000}"/>
    <cellStyle name="Notiz 2 22 4 6 3" xfId="17064" xr:uid="{00000000-0005-0000-0000-00005D520000}"/>
    <cellStyle name="Notiz 2 22 4 6 4" xfId="23549" xr:uid="{00000000-0005-0000-0000-00005E520000}"/>
    <cellStyle name="Notiz 2 22 4 7" xfId="4225" xr:uid="{00000000-0005-0000-0000-00005F520000}"/>
    <cellStyle name="Notiz 2 22 4 7 2" xfId="11219" xr:uid="{00000000-0005-0000-0000-000060520000}"/>
    <cellStyle name="Notiz 2 22 4 7 3" xfId="17749" xr:uid="{00000000-0005-0000-0000-000061520000}"/>
    <cellStyle name="Notiz 2 22 4 7 4" xfId="24234" xr:uid="{00000000-0005-0000-0000-000062520000}"/>
    <cellStyle name="Notiz 2 22 4 8" xfId="5336" xr:uid="{00000000-0005-0000-0000-000063520000}"/>
    <cellStyle name="Notiz 2 22 4 8 2" xfId="12260" xr:uid="{00000000-0005-0000-0000-000064520000}"/>
    <cellStyle name="Notiz 2 22 4 8 3" xfId="18790" xr:uid="{00000000-0005-0000-0000-000065520000}"/>
    <cellStyle name="Notiz 2 22 4 8 4" xfId="25275" xr:uid="{00000000-0005-0000-0000-000066520000}"/>
    <cellStyle name="Notiz 2 22 4 9" xfId="6018" xr:uid="{00000000-0005-0000-0000-000067520000}"/>
    <cellStyle name="Notiz 2 22 4 9 2" xfId="12914" xr:uid="{00000000-0005-0000-0000-000068520000}"/>
    <cellStyle name="Notiz 2 22 4 9 3" xfId="19444" xr:uid="{00000000-0005-0000-0000-000069520000}"/>
    <cellStyle name="Notiz 2 22 4 9 4" xfId="25929" xr:uid="{00000000-0005-0000-0000-00006A520000}"/>
    <cellStyle name="Notiz 2 22 5" xfId="1258" xr:uid="{00000000-0005-0000-0000-00006B520000}"/>
    <cellStyle name="Notiz 2 22 5 2" xfId="8263" xr:uid="{00000000-0005-0000-0000-00006C520000}"/>
    <cellStyle name="Notiz 2 22 5 3" xfId="14793" xr:uid="{00000000-0005-0000-0000-00006D520000}"/>
    <cellStyle name="Notiz 2 22 5 4" xfId="21278" xr:uid="{00000000-0005-0000-0000-00006E520000}"/>
    <cellStyle name="Notiz 2 22 6" xfId="1948" xr:uid="{00000000-0005-0000-0000-00006F520000}"/>
    <cellStyle name="Notiz 2 22 6 2" xfId="8953" xr:uid="{00000000-0005-0000-0000-000070520000}"/>
    <cellStyle name="Notiz 2 22 6 3" xfId="15483" xr:uid="{00000000-0005-0000-0000-000071520000}"/>
    <cellStyle name="Notiz 2 22 6 4" xfId="21968" xr:uid="{00000000-0005-0000-0000-000072520000}"/>
    <cellStyle name="Notiz 2 22 7" xfId="2638" xr:uid="{00000000-0005-0000-0000-000073520000}"/>
    <cellStyle name="Notiz 2 22 7 2" xfId="9640" xr:uid="{00000000-0005-0000-0000-000074520000}"/>
    <cellStyle name="Notiz 2 22 7 3" xfId="16170" xr:uid="{00000000-0005-0000-0000-000075520000}"/>
    <cellStyle name="Notiz 2 22 7 4" xfId="22655" xr:uid="{00000000-0005-0000-0000-000076520000}"/>
    <cellStyle name="Notiz 2 22 8" xfId="3328" xr:uid="{00000000-0005-0000-0000-000077520000}"/>
    <cellStyle name="Notiz 2 22 8 2" xfId="10327" xr:uid="{00000000-0005-0000-0000-000078520000}"/>
    <cellStyle name="Notiz 2 22 8 3" xfId="16857" xr:uid="{00000000-0005-0000-0000-000079520000}"/>
    <cellStyle name="Notiz 2 22 8 4" xfId="23342" xr:uid="{00000000-0005-0000-0000-00007A520000}"/>
    <cellStyle name="Notiz 2 22 9" xfId="4018" xr:uid="{00000000-0005-0000-0000-00007B520000}"/>
    <cellStyle name="Notiz 2 22 9 2" xfId="11012" xr:uid="{00000000-0005-0000-0000-00007C520000}"/>
    <cellStyle name="Notiz 2 22 9 3" xfId="17542" xr:uid="{00000000-0005-0000-0000-00007D520000}"/>
    <cellStyle name="Notiz 2 22 9 4" xfId="24027" xr:uid="{00000000-0005-0000-0000-00007E520000}"/>
    <cellStyle name="Notiz 2 23" xfId="419" xr:uid="{00000000-0005-0000-0000-00007F520000}"/>
    <cellStyle name="Notiz 2 23 10" xfId="6515" xr:uid="{00000000-0005-0000-0000-000080520000}"/>
    <cellStyle name="Notiz 2 23 10 2" xfId="13329" xr:uid="{00000000-0005-0000-0000-000081520000}"/>
    <cellStyle name="Notiz 2 23 10 3" xfId="19859" xr:uid="{00000000-0005-0000-0000-000082520000}"/>
    <cellStyle name="Notiz 2 23 10 4" xfId="26344" xr:uid="{00000000-0005-0000-0000-000083520000}"/>
    <cellStyle name="Notiz 2 23 11" xfId="7431" xr:uid="{00000000-0005-0000-0000-000084520000}"/>
    <cellStyle name="Notiz 2 23 11 2" xfId="13961" xr:uid="{00000000-0005-0000-0000-000085520000}"/>
    <cellStyle name="Notiz 2 23 11 3" xfId="20446" xr:uid="{00000000-0005-0000-0000-000086520000}"/>
    <cellStyle name="Notiz 2 23 12" xfId="1042" xr:uid="{00000000-0005-0000-0000-000087520000}"/>
    <cellStyle name="Notiz 2 23 13" xfId="7286" xr:uid="{00000000-0005-0000-0000-000088520000}"/>
    <cellStyle name="Notiz 2 23 2" xfId="654" xr:uid="{00000000-0005-0000-0000-000089520000}"/>
    <cellStyle name="Notiz 2 23 2 10" xfId="7666" xr:uid="{00000000-0005-0000-0000-00008A520000}"/>
    <cellStyle name="Notiz 2 23 2 10 2" xfId="14196" xr:uid="{00000000-0005-0000-0000-00008B520000}"/>
    <cellStyle name="Notiz 2 23 2 10 3" xfId="20681" xr:uid="{00000000-0005-0000-0000-00008C520000}"/>
    <cellStyle name="Notiz 2 23 2 11" xfId="6860" xr:uid="{00000000-0005-0000-0000-00008D520000}"/>
    <cellStyle name="Notiz 2 23 2 2" xfId="1532" xr:uid="{00000000-0005-0000-0000-00008E520000}"/>
    <cellStyle name="Notiz 2 23 2 2 2" xfId="8537" xr:uid="{00000000-0005-0000-0000-00008F520000}"/>
    <cellStyle name="Notiz 2 23 2 2 3" xfId="15067" xr:uid="{00000000-0005-0000-0000-000090520000}"/>
    <cellStyle name="Notiz 2 23 2 2 4" xfId="21552" xr:uid="{00000000-0005-0000-0000-000091520000}"/>
    <cellStyle name="Notiz 2 23 2 3" xfId="2222" xr:uid="{00000000-0005-0000-0000-000092520000}"/>
    <cellStyle name="Notiz 2 23 2 3 2" xfId="9227" xr:uid="{00000000-0005-0000-0000-000093520000}"/>
    <cellStyle name="Notiz 2 23 2 3 3" xfId="15757" xr:uid="{00000000-0005-0000-0000-000094520000}"/>
    <cellStyle name="Notiz 2 23 2 3 4" xfId="22242" xr:uid="{00000000-0005-0000-0000-000095520000}"/>
    <cellStyle name="Notiz 2 23 2 4" xfId="2912" xr:uid="{00000000-0005-0000-0000-000096520000}"/>
    <cellStyle name="Notiz 2 23 2 4 2" xfId="9914" xr:uid="{00000000-0005-0000-0000-000097520000}"/>
    <cellStyle name="Notiz 2 23 2 4 3" xfId="16444" xr:uid="{00000000-0005-0000-0000-000098520000}"/>
    <cellStyle name="Notiz 2 23 2 4 4" xfId="22929" xr:uid="{00000000-0005-0000-0000-000099520000}"/>
    <cellStyle name="Notiz 2 23 2 5" xfId="3602" xr:uid="{00000000-0005-0000-0000-00009A520000}"/>
    <cellStyle name="Notiz 2 23 2 5 2" xfId="10601" xr:uid="{00000000-0005-0000-0000-00009B520000}"/>
    <cellStyle name="Notiz 2 23 2 5 3" xfId="17131" xr:uid="{00000000-0005-0000-0000-00009C520000}"/>
    <cellStyle name="Notiz 2 23 2 5 4" xfId="23616" xr:uid="{00000000-0005-0000-0000-00009D520000}"/>
    <cellStyle name="Notiz 2 23 2 6" xfId="4292" xr:uid="{00000000-0005-0000-0000-00009E520000}"/>
    <cellStyle name="Notiz 2 23 2 6 2" xfId="11286" xr:uid="{00000000-0005-0000-0000-00009F520000}"/>
    <cellStyle name="Notiz 2 23 2 6 3" xfId="17816" xr:uid="{00000000-0005-0000-0000-0000A0520000}"/>
    <cellStyle name="Notiz 2 23 2 6 4" xfId="24301" xr:uid="{00000000-0005-0000-0000-0000A1520000}"/>
    <cellStyle name="Notiz 2 23 2 7" xfId="4945" xr:uid="{00000000-0005-0000-0000-0000A2520000}"/>
    <cellStyle name="Notiz 2 23 2 7 2" xfId="11869" xr:uid="{00000000-0005-0000-0000-0000A3520000}"/>
    <cellStyle name="Notiz 2 23 2 7 3" xfId="18399" xr:uid="{00000000-0005-0000-0000-0000A4520000}"/>
    <cellStyle name="Notiz 2 23 2 7 4" xfId="24884" xr:uid="{00000000-0005-0000-0000-0000A5520000}"/>
    <cellStyle name="Notiz 2 23 2 8" xfId="5403" xr:uid="{00000000-0005-0000-0000-0000A6520000}"/>
    <cellStyle name="Notiz 2 23 2 8 2" xfId="12327" xr:uid="{00000000-0005-0000-0000-0000A7520000}"/>
    <cellStyle name="Notiz 2 23 2 8 3" xfId="18857" xr:uid="{00000000-0005-0000-0000-0000A8520000}"/>
    <cellStyle name="Notiz 2 23 2 8 4" xfId="25342" xr:uid="{00000000-0005-0000-0000-0000A9520000}"/>
    <cellStyle name="Notiz 2 23 2 9" xfId="6085" xr:uid="{00000000-0005-0000-0000-0000AA520000}"/>
    <cellStyle name="Notiz 2 23 2 9 2" xfId="12981" xr:uid="{00000000-0005-0000-0000-0000AB520000}"/>
    <cellStyle name="Notiz 2 23 2 9 3" xfId="19511" xr:uid="{00000000-0005-0000-0000-0000AC520000}"/>
    <cellStyle name="Notiz 2 23 2 9 4" xfId="25996" xr:uid="{00000000-0005-0000-0000-0000AD520000}"/>
    <cellStyle name="Notiz 2 23 3" xfId="1297" xr:uid="{00000000-0005-0000-0000-0000AE520000}"/>
    <cellStyle name="Notiz 2 23 3 2" xfId="8302" xr:uid="{00000000-0005-0000-0000-0000AF520000}"/>
    <cellStyle name="Notiz 2 23 3 3" xfId="14832" xr:uid="{00000000-0005-0000-0000-0000B0520000}"/>
    <cellStyle name="Notiz 2 23 3 4" xfId="21317" xr:uid="{00000000-0005-0000-0000-0000B1520000}"/>
    <cellStyle name="Notiz 2 23 4" xfId="1987" xr:uid="{00000000-0005-0000-0000-0000B2520000}"/>
    <cellStyle name="Notiz 2 23 4 2" xfId="8992" xr:uid="{00000000-0005-0000-0000-0000B3520000}"/>
    <cellStyle name="Notiz 2 23 4 3" xfId="15522" xr:uid="{00000000-0005-0000-0000-0000B4520000}"/>
    <cellStyle name="Notiz 2 23 4 4" xfId="22007" xr:uid="{00000000-0005-0000-0000-0000B5520000}"/>
    <cellStyle name="Notiz 2 23 5" xfId="2677" xr:uid="{00000000-0005-0000-0000-0000B6520000}"/>
    <cellStyle name="Notiz 2 23 5 2" xfId="9679" xr:uid="{00000000-0005-0000-0000-0000B7520000}"/>
    <cellStyle name="Notiz 2 23 5 3" xfId="16209" xr:uid="{00000000-0005-0000-0000-0000B8520000}"/>
    <cellStyle name="Notiz 2 23 5 4" xfId="22694" xr:uid="{00000000-0005-0000-0000-0000B9520000}"/>
    <cellStyle name="Notiz 2 23 6" xfId="3367" xr:uid="{00000000-0005-0000-0000-0000BA520000}"/>
    <cellStyle name="Notiz 2 23 6 2" xfId="10366" xr:uid="{00000000-0005-0000-0000-0000BB520000}"/>
    <cellStyle name="Notiz 2 23 6 3" xfId="16896" xr:uid="{00000000-0005-0000-0000-0000BC520000}"/>
    <cellStyle name="Notiz 2 23 6 4" xfId="23381" xr:uid="{00000000-0005-0000-0000-0000BD520000}"/>
    <cellStyle name="Notiz 2 23 7" xfId="4057" xr:uid="{00000000-0005-0000-0000-0000BE520000}"/>
    <cellStyle name="Notiz 2 23 7 2" xfId="11051" xr:uid="{00000000-0005-0000-0000-0000BF520000}"/>
    <cellStyle name="Notiz 2 23 7 3" xfId="17581" xr:uid="{00000000-0005-0000-0000-0000C0520000}"/>
    <cellStyle name="Notiz 2 23 7 4" xfId="24066" xr:uid="{00000000-0005-0000-0000-0000C1520000}"/>
    <cellStyle name="Notiz 2 23 8" xfId="4660" xr:uid="{00000000-0005-0000-0000-0000C2520000}"/>
    <cellStyle name="Notiz 2 23 8 2" xfId="11653" xr:uid="{00000000-0005-0000-0000-0000C3520000}"/>
    <cellStyle name="Notiz 2 23 8 3" xfId="18183" xr:uid="{00000000-0005-0000-0000-0000C4520000}"/>
    <cellStyle name="Notiz 2 23 8 4" xfId="24668" xr:uid="{00000000-0005-0000-0000-0000C5520000}"/>
    <cellStyle name="Notiz 2 23 9" xfId="5850" xr:uid="{00000000-0005-0000-0000-0000C6520000}"/>
    <cellStyle name="Notiz 2 23 9 2" xfId="12746" xr:uid="{00000000-0005-0000-0000-0000C7520000}"/>
    <cellStyle name="Notiz 2 23 9 3" xfId="19276" xr:uid="{00000000-0005-0000-0000-0000C8520000}"/>
    <cellStyle name="Notiz 2 23 9 4" xfId="25761" xr:uid="{00000000-0005-0000-0000-0000C9520000}"/>
    <cellStyle name="Notiz 2 24" xfId="573" xr:uid="{00000000-0005-0000-0000-0000CA520000}"/>
    <cellStyle name="Notiz 2 24 10" xfId="6739" xr:uid="{00000000-0005-0000-0000-0000CB520000}"/>
    <cellStyle name="Notiz 2 24 10 2" xfId="13436" xr:uid="{00000000-0005-0000-0000-0000CC520000}"/>
    <cellStyle name="Notiz 2 24 10 3" xfId="19966" xr:uid="{00000000-0005-0000-0000-0000CD520000}"/>
    <cellStyle name="Notiz 2 24 10 4" xfId="26451" xr:uid="{00000000-0005-0000-0000-0000CE520000}"/>
    <cellStyle name="Notiz 2 24 11" xfId="7585" xr:uid="{00000000-0005-0000-0000-0000CF520000}"/>
    <cellStyle name="Notiz 2 24 11 2" xfId="14115" xr:uid="{00000000-0005-0000-0000-0000D0520000}"/>
    <cellStyle name="Notiz 2 24 11 3" xfId="20600" xr:uid="{00000000-0005-0000-0000-0000D1520000}"/>
    <cellStyle name="Notiz 2 24 12" xfId="6650" xr:uid="{00000000-0005-0000-0000-0000D2520000}"/>
    <cellStyle name="Notiz 2 24 13" xfId="6485" xr:uid="{00000000-0005-0000-0000-0000D3520000}"/>
    <cellStyle name="Notiz 2 24 2" xfId="803" xr:uid="{00000000-0005-0000-0000-0000D4520000}"/>
    <cellStyle name="Notiz 2 24 2 10" xfId="7815" xr:uid="{00000000-0005-0000-0000-0000D5520000}"/>
    <cellStyle name="Notiz 2 24 2 10 2" xfId="14345" xr:uid="{00000000-0005-0000-0000-0000D6520000}"/>
    <cellStyle name="Notiz 2 24 2 10 3" xfId="20830" xr:uid="{00000000-0005-0000-0000-0000D7520000}"/>
    <cellStyle name="Notiz 2 24 2 11" xfId="13673" xr:uid="{00000000-0005-0000-0000-0000D8520000}"/>
    <cellStyle name="Notiz 2 24 2 2" xfId="1681" xr:uid="{00000000-0005-0000-0000-0000D9520000}"/>
    <cellStyle name="Notiz 2 24 2 2 2" xfId="8686" xr:uid="{00000000-0005-0000-0000-0000DA520000}"/>
    <cellStyle name="Notiz 2 24 2 2 3" xfId="15216" xr:uid="{00000000-0005-0000-0000-0000DB520000}"/>
    <cellStyle name="Notiz 2 24 2 2 4" xfId="21701" xr:uid="{00000000-0005-0000-0000-0000DC520000}"/>
    <cellStyle name="Notiz 2 24 2 3" xfId="2371" xr:uid="{00000000-0005-0000-0000-0000DD520000}"/>
    <cellStyle name="Notiz 2 24 2 3 2" xfId="9376" xr:uid="{00000000-0005-0000-0000-0000DE520000}"/>
    <cellStyle name="Notiz 2 24 2 3 3" xfId="15906" xr:uid="{00000000-0005-0000-0000-0000DF520000}"/>
    <cellStyle name="Notiz 2 24 2 3 4" xfId="22391" xr:uid="{00000000-0005-0000-0000-0000E0520000}"/>
    <cellStyle name="Notiz 2 24 2 4" xfId="3061" xr:uid="{00000000-0005-0000-0000-0000E1520000}"/>
    <cellStyle name="Notiz 2 24 2 4 2" xfId="10063" xr:uid="{00000000-0005-0000-0000-0000E2520000}"/>
    <cellStyle name="Notiz 2 24 2 4 3" xfId="16593" xr:uid="{00000000-0005-0000-0000-0000E3520000}"/>
    <cellStyle name="Notiz 2 24 2 4 4" xfId="23078" xr:uid="{00000000-0005-0000-0000-0000E4520000}"/>
    <cellStyle name="Notiz 2 24 2 5" xfId="3751" xr:uid="{00000000-0005-0000-0000-0000E5520000}"/>
    <cellStyle name="Notiz 2 24 2 5 2" xfId="10750" xr:uid="{00000000-0005-0000-0000-0000E6520000}"/>
    <cellStyle name="Notiz 2 24 2 5 3" xfId="17280" xr:uid="{00000000-0005-0000-0000-0000E7520000}"/>
    <cellStyle name="Notiz 2 24 2 5 4" xfId="23765" xr:uid="{00000000-0005-0000-0000-0000E8520000}"/>
    <cellStyle name="Notiz 2 24 2 6" xfId="4441" xr:uid="{00000000-0005-0000-0000-0000E9520000}"/>
    <cellStyle name="Notiz 2 24 2 6 2" xfId="11435" xr:uid="{00000000-0005-0000-0000-0000EA520000}"/>
    <cellStyle name="Notiz 2 24 2 6 3" xfId="17965" xr:uid="{00000000-0005-0000-0000-0000EB520000}"/>
    <cellStyle name="Notiz 2 24 2 6 4" xfId="24450" xr:uid="{00000000-0005-0000-0000-0000EC520000}"/>
    <cellStyle name="Notiz 2 24 2 7" xfId="5094" xr:uid="{00000000-0005-0000-0000-0000ED520000}"/>
    <cellStyle name="Notiz 2 24 2 7 2" xfId="12018" xr:uid="{00000000-0005-0000-0000-0000EE520000}"/>
    <cellStyle name="Notiz 2 24 2 7 3" xfId="18548" xr:uid="{00000000-0005-0000-0000-0000EF520000}"/>
    <cellStyle name="Notiz 2 24 2 7 4" xfId="25033" xr:uid="{00000000-0005-0000-0000-0000F0520000}"/>
    <cellStyle name="Notiz 2 24 2 8" xfId="5552" xr:uid="{00000000-0005-0000-0000-0000F1520000}"/>
    <cellStyle name="Notiz 2 24 2 8 2" xfId="12476" xr:uid="{00000000-0005-0000-0000-0000F2520000}"/>
    <cellStyle name="Notiz 2 24 2 8 3" xfId="19006" xr:uid="{00000000-0005-0000-0000-0000F3520000}"/>
    <cellStyle name="Notiz 2 24 2 8 4" xfId="25491" xr:uid="{00000000-0005-0000-0000-0000F4520000}"/>
    <cellStyle name="Notiz 2 24 2 9" xfId="6234" xr:uid="{00000000-0005-0000-0000-0000F5520000}"/>
    <cellStyle name="Notiz 2 24 2 9 2" xfId="13130" xr:uid="{00000000-0005-0000-0000-0000F6520000}"/>
    <cellStyle name="Notiz 2 24 2 9 3" xfId="19660" xr:uid="{00000000-0005-0000-0000-0000F7520000}"/>
    <cellStyle name="Notiz 2 24 2 9 4" xfId="26145" xr:uid="{00000000-0005-0000-0000-0000F8520000}"/>
    <cellStyle name="Notiz 2 24 3" xfId="1451" xr:uid="{00000000-0005-0000-0000-0000F9520000}"/>
    <cellStyle name="Notiz 2 24 3 2" xfId="8456" xr:uid="{00000000-0005-0000-0000-0000FA520000}"/>
    <cellStyle name="Notiz 2 24 3 3" xfId="14986" xr:uid="{00000000-0005-0000-0000-0000FB520000}"/>
    <cellStyle name="Notiz 2 24 3 4" xfId="21471" xr:uid="{00000000-0005-0000-0000-0000FC520000}"/>
    <cellStyle name="Notiz 2 24 4" xfId="2141" xr:uid="{00000000-0005-0000-0000-0000FD520000}"/>
    <cellStyle name="Notiz 2 24 4 2" xfId="9146" xr:uid="{00000000-0005-0000-0000-0000FE520000}"/>
    <cellStyle name="Notiz 2 24 4 3" xfId="15676" xr:uid="{00000000-0005-0000-0000-0000FF520000}"/>
    <cellStyle name="Notiz 2 24 4 4" xfId="22161" xr:uid="{00000000-0005-0000-0000-000000530000}"/>
    <cellStyle name="Notiz 2 24 5" xfId="2831" xr:uid="{00000000-0005-0000-0000-000001530000}"/>
    <cellStyle name="Notiz 2 24 5 2" xfId="9833" xr:uid="{00000000-0005-0000-0000-000002530000}"/>
    <cellStyle name="Notiz 2 24 5 3" xfId="16363" xr:uid="{00000000-0005-0000-0000-000003530000}"/>
    <cellStyle name="Notiz 2 24 5 4" xfId="22848" xr:uid="{00000000-0005-0000-0000-000004530000}"/>
    <cellStyle name="Notiz 2 24 6" xfId="3521" xr:uid="{00000000-0005-0000-0000-000005530000}"/>
    <cellStyle name="Notiz 2 24 6 2" xfId="10520" xr:uid="{00000000-0005-0000-0000-000006530000}"/>
    <cellStyle name="Notiz 2 24 6 3" xfId="17050" xr:uid="{00000000-0005-0000-0000-000007530000}"/>
    <cellStyle name="Notiz 2 24 6 4" xfId="23535" xr:uid="{00000000-0005-0000-0000-000008530000}"/>
    <cellStyle name="Notiz 2 24 7" xfId="4211" xr:uid="{00000000-0005-0000-0000-000009530000}"/>
    <cellStyle name="Notiz 2 24 7 2" xfId="11205" xr:uid="{00000000-0005-0000-0000-00000A530000}"/>
    <cellStyle name="Notiz 2 24 7 3" xfId="17735" xr:uid="{00000000-0005-0000-0000-00000B530000}"/>
    <cellStyle name="Notiz 2 24 7 4" xfId="24220" xr:uid="{00000000-0005-0000-0000-00000C530000}"/>
    <cellStyle name="Notiz 2 24 8" xfId="5322" xr:uid="{00000000-0005-0000-0000-00000D530000}"/>
    <cellStyle name="Notiz 2 24 8 2" xfId="12246" xr:uid="{00000000-0005-0000-0000-00000E530000}"/>
    <cellStyle name="Notiz 2 24 8 3" xfId="18776" xr:uid="{00000000-0005-0000-0000-00000F530000}"/>
    <cellStyle name="Notiz 2 24 8 4" xfId="25261" xr:uid="{00000000-0005-0000-0000-000010530000}"/>
    <cellStyle name="Notiz 2 24 9" xfId="6004" xr:uid="{00000000-0005-0000-0000-000011530000}"/>
    <cellStyle name="Notiz 2 24 9 2" xfId="12900" xr:uid="{00000000-0005-0000-0000-000012530000}"/>
    <cellStyle name="Notiz 2 24 9 3" xfId="19430" xr:uid="{00000000-0005-0000-0000-000013530000}"/>
    <cellStyle name="Notiz 2 24 9 4" xfId="25915" xr:uid="{00000000-0005-0000-0000-000014530000}"/>
    <cellStyle name="Notiz 2 25" xfId="979" xr:uid="{00000000-0005-0000-0000-000015530000}"/>
    <cellStyle name="Notiz 2 25 2" xfId="7989" xr:uid="{00000000-0005-0000-0000-000016530000}"/>
    <cellStyle name="Notiz 2 25 3" xfId="14519" xr:uid="{00000000-0005-0000-0000-000017530000}"/>
    <cellStyle name="Notiz 2 25 4" xfId="21004" xr:uid="{00000000-0005-0000-0000-000018530000}"/>
    <cellStyle name="Notiz 2 26" xfId="1250" xr:uid="{00000000-0005-0000-0000-000019530000}"/>
    <cellStyle name="Notiz 2 26 2" xfId="8255" xr:uid="{00000000-0005-0000-0000-00001A530000}"/>
    <cellStyle name="Notiz 2 26 3" xfId="14785" xr:uid="{00000000-0005-0000-0000-00001B530000}"/>
    <cellStyle name="Notiz 2 26 4" xfId="21270" xr:uid="{00000000-0005-0000-0000-00001C530000}"/>
    <cellStyle name="Notiz 2 27" xfId="2633" xr:uid="{00000000-0005-0000-0000-00001D530000}"/>
    <cellStyle name="Notiz 2 27 2" xfId="9635" xr:uid="{00000000-0005-0000-0000-00001E530000}"/>
    <cellStyle name="Notiz 2 27 3" xfId="16165" xr:uid="{00000000-0005-0000-0000-00001F530000}"/>
    <cellStyle name="Notiz 2 27 4" xfId="22650" xr:uid="{00000000-0005-0000-0000-000020530000}"/>
    <cellStyle name="Notiz 2 28" xfId="3320" xr:uid="{00000000-0005-0000-0000-000021530000}"/>
    <cellStyle name="Notiz 2 28 2" xfId="10319" xr:uid="{00000000-0005-0000-0000-000022530000}"/>
    <cellStyle name="Notiz 2 28 3" xfId="16849" xr:uid="{00000000-0005-0000-0000-000023530000}"/>
    <cellStyle name="Notiz 2 28 4" xfId="23334" xr:uid="{00000000-0005-0000-0000-000024530000}"/>
    <cellStyle name="Notiz 2 29" xfId="6394" xr:uid="{00000000-0005-0000-0000-000025530000}"/>
    <cellStyle name="Notiz 2 29 2" xfId="13287" xr:uid="{00000000-0005-0000-0000-000026530000}"/>
    <cellStyle name="Notiz 2 29 3" xfId="19817" xr:uid="{00000000-0005-0000-0000-000027530000}"/>
    <cellStyle name="Notiz 2 29 4" xfId="26302" xr:uid="{00000000-0005-0000-0000-000028530000}"/>
    <cellStyle name="Notiz 2 3" xfId="266" xr:uid="{00000000-0005-0000-0000-000029530000}"/>
    <cellStyle name="Notiz 2 3 10" xfId="4752" xr:uid="{00000000-0005-0000-0000-00002A530000}"/>
    <cellStyle name="Notiz 2 3 10 2" xfId="11716" xr:uid="{00000000-0005-0000-0000-00002B530000}"/>
    <cellStyle name="Notiz 2 3 10 3" xfId="18246" xr:uid="{00000000-0005-0000-0000-00002C530000}"/>
    <cellStyle name="Notiz 2 3 10 4" xfId="24731" xr:uid="{00000000-0005-0000-0000-00002D530000}"/>
    <cellStyle name="Notiz 2 3 11" xfId="4896" xr:uid="{00000000-0005-0000-0000-00002E530000}"/>
    <cellStyle name="Notiz 2 3 11 2" xfId="11827" xr:uid="{00000000-0005-0000-0000-00002F530000}"/>
    <cellStyle name="Notiz 2 3 11 3" xfId="18357" xr:uid="{00000000-0005-0000-0000-000030530000}"/>
    <cellStyle name="Notiz 2 3 11 4" xfId="24842" xr:uid="{00000000-0005-0000-0000-000031530000}"/>
    <cellStyle name="Notiz 2 3 12" xfId="7318" xr:uid="{00000000-0005-0000-0000-000032530000}"/>
    <cellStyle name="Notiz 2 3 12 2" xfId="13848" xr:uid="{00000000-0005-0000-0000-000033530000}"/>
    <cellStyle name="Notiz 2 3 12 3" xfId="20335" xr:uid="{00000000-0005-0000-0000-000034530000}"/>
    <cellStyle name="Notiz 2 3 13" xfId="4003" xr:uid="{00000000-0005-0000-0000-000035530000}"/>
    <cellStyle name="Notiz 2 3 2" xfId="404" xr:uid="{00000000-0005-0000-0000-000036530000}"/>
    <cellStyle name="Notiz 2 3 2 10" xfId="6873" xr:uid="{00000000-0005-0000-0000-000037530000}"/>
    <cellStyle name="Notiz 2 3 2 10 2" xfId="13493" xr:uid="{00000000-0005-0000-0000-000038530000}"/>
    <cellStyle name="Notiz 2 3 2 10 3" xfId="20023" xr:uid="{00000000-0005-0000-0000-000039530000}"/>
    <cellStyle name="Notiz 2 3 2 10 4" xfId="26508" xr:uid="{00000000-0005-0000-0000-00003A530000}"/>
    <cellStyle name="Notiz 2 3 2 11" xfId="7416" xr:uid="{00000000-0005-0000-0000-00003B530000}"/>
    <cellStyle name="Notiz 2 3 2 11 2" xfId="13946" xr:uid="{00000000-0005-0000-0000-00003C530000}"/>
    <cellStyle name="Notiz 2 3 2 11 3" xfId="20431" xr:uid="{00000000-0005-0000-0000-00003D530000}"/>
    <cellStyle name="Notiz 2 3 2 12" xfId="4848" xr:uid="{00000000-0005-0000-0000-00003E530000}"/>
    <cellStyle name="Notiz 2 3 2 13" xfId="7234" xr:uid="{00000000-0005-0000-0000-00003F530000}"/>
    <cellStyle name="Notiz 2 3 2 2" xfId="639" xr:uid="{00000000-0005-0000-0000-000040530000}"/>
    <cellStyle name="Notiz 2 3 2 2 10" xfId="7651" xr:uid="{00000000-0005-0000-0000-000041530000}"/>
    <cellStyle name="Notiz 2 3 2 2 10 2" xfId="14181" xr:uid="{00000000-0005-0000-0000-000042530000}"/>
    <cellStyle name="Notiz 2 3 2 2 10 3" xfId="20666" xr:uid="{00000000-0005-0000-0000-000043530000}"/>
    <cellStyle name="Notiz 2 3 2 2 11" xfId="6859" xr:uid="{00000000-0005-0000-0000-000044530000}"/>
    <cellStyle name="Notiz 2 3 2 2 2" xfId="1517" xr:uid="{00000000-0005-0000-0000-000045530000}"/>
    <cellStyle name="Notiz 2 3 2 2 2 2" xfId="8522" xr:uid="{00000000-0005-0000-0000-000046530000}"/>
    <cellStyle name="Notiz 2 3 2 2 2 3" xfId="15052" xr:uid="{00000000-0005-0000-0000-000047530000}"/>
    <cellStyle name="Notiz 2 3 2 2 2 4" xfId="21537" xr:uid="{00000000-0005-0000-0000-000048530000}"/>
    <cellStyle name="Notiz 2 3 2 2 3" xfId="2207" xr:uid="{00000000-0005-0000-0000-000049530000}"/>
    <cellStyle name="Notiz 2 3 2 2 3 2" xfId="9212" xr:uid="{00000000-0005-0000-0000-00004A530000}"/>
    <cellStyle name="Notiz 2 3 2 2 3 3" xfId="15742" xr:uid="{00000000-0005-0000-0000-00004B530000}"/>
    <cellStyle name="Notiz 2 3 2 2 3 4" xfId="22227" xr:uid="{00000000-0005-0000-0000-00004C530000}"/>
    <cellStyle name="Notiz 2 3 2 2 4" xfId="2897" xr:uid="{00000000-0005-0000-0000-00004D530000}"/>
    <cellStyle name="Notiz 2 3 2 2 4 2" xfId="9899" xr:uid="{00000000-0005-0000-0000-00004E530000}"/>
    <cellStyle name="Notiz 2 3 2 2 4 3" xfId="16429" xr:uid="{00000000-0005-0000-0000-00004F530000}"/>
    <cellStyle name="Notiz 2 3 2 2 4 4" xfId="22914" xr:uid="{00000000-0005-0000-0000-000050530000}"/>
    <cellStyle name="Notiz 2 3 2 2 5" xfId="3587" xr:uid="{00000000-0005-0000-0000-000051530000}"/>
    <cellStyle name="Notiz 2 3 2 2 5 2" xfId="10586" xr:uid="{00000000-0005-0000-0000-000052530000}"/>
    <cellStyle name="Notiz 2 3 2 2 5 3" xfId="17116" xr:uid="{00000000-0005-0000-0000-000053530000}"/>
    <cellStyle name="Notiz 2 3 2 2 5 4" xfId="23601" xr:uid="{00000000-0005-0000-0000-000054530000}"/>
    <cellStyle name="Notiz 2 3 2 2 6" xfId="4277" xr:uid="{00000000-0005-0000-0000-000055530000}"/>
    <cellStyle name="Notiz 2 3 2 2 6 2" xfId="11271" xr:uid="{00000000-0005-0000-0000-000056530000}"/>
    <cellStyle name="Notiz 2 3 2 2 6 3" xfId="17801" xr:uid="{00000000-0005-0000-0000-000057530000}"/>
    <cellStyle name="Notiz 2 3 2 2 6 4" xfId="24286" xr:uid="{00000000-0005-0000-0000-000058530000}"/>
    <cellStyle name="Notiz 2 3 2 2 7" xfId="4930" xr:uid="{00000000-0005-0000-0000-000059530000}"/>
    <cellStyle name="Notiz 2 3 2 2 7 2" xfId="11854" xr:uid="{00000000-0005-0000-0000-00005A530000}"/>
    <cellStyle name="Notiz 2 3 2 2 7 3" xfId="18384" xr:uid="{00000000-0005-0000-0000-00005B530000}"/>
    <cellStyle name="Notiz 2 3 2 2 7 4" xfId="24869" xr:uid="{00000000-0005-0000-0000-00005C530000}"/>
    <cellStyle name="Notiz 2 3 2 2 8" xfId="5388" xr:uid="{00000000-0005-0000-0000-00005D530000}"/>
    <cellStyle name="Notiz 2 3 2 2 8 2" xfId="12312" xr:uid="{00000000-0005-0000-0000-00005E530000}"/>
    <cellStyle name="Notiz 2 3 2 2 8 3" xfId="18842" xr:uid="{00000000-0005-0000-0000-00005F530000}"/>
    <cellStyle name="Notiz 2 3 2 2 8 4" xfId="25327" xr:uid="{00000000-0005-0000-0000-000060530000}"/>
    <cellStyle name="Notiz 2 3 2 2 9" xfId="6070" xr:uid="{00000000-0005-0000-0000-000061530000}"/>
    <cellStyle name="Notiz 2 3 2 2 9 2" xfId="12966" xr:uid="{00000000-0005-0000-0000-000062530000}"/>
    <cellStyle name="Notiz 2 3 2 2 9 3" xfId="19496" xr:uid="{00000000-0005-0000-0000-000063530000}"/>
    <cellStyle name="Notiz 2 3 2 2 9 4" xfId="25981" xr:uid="{00000000-0005-0000-0000-000064530000}"/>
    <cellStyle name="Notiz 2 3 2 3" xfId="1282" xr:uid="{00000000-0005-0000-0000-000065530000}"/>
    <cellStyle name="Notiz 2 3 2 3 2" xfId="8287" xr:uid="{00000000-0005-0000-0000-000066530000}"/>
    <cellStyle name="Notiz 2 3 2 3 3" xfId="14817" xr:uid="{00000000-0005-0000-0000-000067530000}"/>
    <cellStyle name="Notiz 2 3 2 3 4" xfId="21302" xr:uid="{00000000-0005-0000-0000-000068530000}"/>
    <cellStyle name="Notiz 2 3 2 4" xfId="1972" xr:uid="{00000000-0005-0000-0000-000069530000}"/>
    <cellStyle name="Notiz 2 3 2 4 2" xfId="8977" xr:uid="{00000000-0005-0000-0000-00006A530000}"/>
    <cellStyle name="Notiz 2 3 2 4 3" xfId="15507" xr:uid="{00000000-0005-0000-0000-00006B530000}"/>
    <cellStyle name="Notiz 2 3 2 4 4" xfId="21992" xr:uid="{00000000-0005-0000-0000-00006C530000}"/>
    <cellStyle name="Notiz 2 3 2 5" xfId="2662" xr:uid="{00000000-0005-0000-0000-00006D530000}"/>
    <cellStyle name="Notiz 2 3 2 5 2" xfId="9664" xr:uid="{00000000-0005-0000-0000-00006E530000}"/>
    <cellStyle name="Notiz 2 3 2 5 3" xfId="16194" xr:uid="{00000000-0005-0000-0000-00006F530000}"/>
    <cellStyle name="Notiz 2 3 2 5 4" xfId="22679" xr:uid="{00000000-0005-0000-0000-000070530000}"/>
    <cellStyle name="Notiz 2 3 2 6" xfId="3352" xr:uid="{00000000-0005-0000-0000-000071530000}"/>
    <cellStyle name="Notiz 2 3 2 6 2" xfId="10351" xr:uid="{00000000-0005-0000-0000-000072530000}"/>
    <cellStyle name="Notiz 2 3 2 6 3" xfId="16881" xr:uid="{00000000-0005-0000-0000-000073530000}"/>
    <cellStyle name="Notiz 2 3 2 6 4" xfId="23366" xr:uid="{00000000-0005-0000-0000-000074530000}"/>
    <cellStyle name="Notiz 2 3 2 7" xfId="4042" xr:uid="{00000000-0005-0000-0000-000075530000}"/>
    <cellStyle name="Notiz 2 3 2 7 2" xfId="11036" xr:uid="{00000000-0005-0000-0000-000076530000}"/>
    <cellStyle name="Notiz 2 3 2 7 3" xfId="17566" xr:uid="{00000000-0005-0000-0000-000077530000}"/>
    <cellStyle name="Notiz 2 3 2 7 4" xfId="24051" xr:uid="{00000000-0005-0000-0000-000078530000}"/>
    <cellStyle name="Notiz 2 3 2 8" xfId="3319" xr:uid="{00000000-0005-0000-0000-000079530000}"/>
    <cellStyle name="Notiz 2 3 2 8 2" xfId="10318" xr:uid="{00000000-0005-0000-0000-00007A530000}"/>
    <cellStyle name="Notiz 2 3 2 8 3" xfId="16848" xr:uid="{00000000-0005-0000-0000-00007B530000}"/>
    <cellStyle name="Notiz 2 3 2 8 4" xfId="23333" xr:uid="{00000000-0005-0000-0000-00007C530000}"/>
    <cellStyle name="Notiz 2 3 2 9" xfId="5835" xr:uid="{00000000-0005-0000-0000-00007D530000}"/>
    <cellStyle name="Notiz 2 3 2 9 2" xfId="12731" xr:uid="{00000000-0005-0000-0000-00007E530000}"/>
    <cellStyle name="Notiz 2 3 2 9 3" xfId="19261" xr:uid="{00000000-0005-0000-0000-00007F530000}"/>
    <cellStyle name="Notiz 2 3 2 9 4" xfId="25746" xr:uid="{00000000-0005-0000-0000-000080530000}"/>
    <cellStyle name="Notiz 2 3 3" xfId="588" xr:uid="{00000000-0005-0000-0000-000081530000}"/>
    <cellStyle name="Notiz 2 3 3 10" xfId="6898" xr:uid="{00000000-0005-0000-0000-000082530000}"/>
    <cellStyle name="Notiz 2 3 3 10 2" xfId="13518" xr:uid="{00000000-0005-0000-0000-000083530000}"/>
    <cellStyle name="Notiz 2 3 3 10 3" xfId="20048" xr:uid="{00000000-0005-0000-0000-000084530000}"/>
    <cellStyle name="Notiz 2 3 3 10 4" xfId="26533" xr:uid="{00000000-0005-0000-0000-000085530000}"/>
    <cellStyle name="Notiz 2 3 3 11" xfId="7600" xr:uid="{00000000-0005-0000-0000-000086530000}"/>
    <cellStyle name="Notiz 2 3 3 11 2" xfId="14130" xr:uid="{00000000-0005-0000-0000-000087530000}"/>
    <cellStyle name="Notiz 2 3 3 11 3" xfId="20615" xr:uid="{00000000-0005-0000-0000-000088530000}"/>
    <cellStyle name="Notiz 2 3 3 12" xfId="6662" xr:uid="{00000000-0005-0000-0000-000089530000}"/>
    <cellStyle name="Notiz 2 3 3 13" xfId="5798" xr:uid="{00000000-0005-0000-0000-00008A530000}"/>
    <cellStyle name="Notiz 2 3 3 2" xfId="818" xr:uid="{00000000-0005-0000-0000-00008B530000}"/>
    <cellStyle name="Notiz 2 3 3 2 10" xfId="7830" xr:uid="{00000000-0005-0000-0000-00008C530000}"/>
    <cellStyle name="Notiz 2 3 3 2 10 2" xfId="14360" xr:uid="{00000000-0005-0000-0000-00008D530000}"/>
    <cellStyle name="Notiz 2 3 3 2 10 3" xfId="20845" xr:uid="{00000000-0005-0000-0000-00008E530000}"/>
    <cellStyle name="Notiz 2 3 3 2 11" xfId="13688" xr:uid="{00000000-0005-0000-0000-00008F530000}"/>
    <cellStyle name="Notiz 2 3 3 2 2" xfId="1696" xr:uid="{00000000-0005-0000-0000-000090530000}"/>
    <cellStyle name="Notiz 2 3 3 2 2 2" xfId="8701" xr:uid="{00000000-0005-0000-0000-000091530000}"/>
    <cellStyle name="Notiz 2 3 3 2 2 3" xfId="15231" xr:uid="{00000000-0005-0000-0000-000092530000}"/>
    <cellStyle name="Notiz 2 3 3 2 2 4" xfId="21716" xr:uid="{00000000-0005-0000-0000-000093530000}"/>
    <cellStyle name="Notiz 2 3 3 2 3" xfId="2386" xr:uid="{00000000-0005-0000-0000-000094530000}"/>
    <cellStyle name="Notiz 2 3 3 2 3 2" xfId="9391" xr:uid="{00000000-0005-0000-0000-000095530000}"/>
    <cellStyle name="Notiz 2 3 3 2 3 3" xfId="15921" xr:uid="{00000000-0005-0000-0000-000096530000}"/>
    <cellStyle name="Notiz 2 3 3 2 3 4" xfId="22406" xr:uid="{00000000-0005-0000-0000-000097530000}"/>
    <cellStyle name="Notiz 2 3 3 2 4" xfId="3076" xr:uid="{00000000-0005-0000-0000-000098530000}"/>
    <cellStyle name="Notiz 2 3 3 2 4 2" xfId="10078" xr:uid="{00000000-0005-0000-0000-000099530000}"/>
    <cellStyle name="Notiz 2 3 3 2 4 3" xfId="16608" xr:uid="{00000000-0005-0000-0000-00009A530000}"/>
    <cellStyle name="Notiz 2 3 3 2 4 4" xfId="23093" xr:uid="{00000000-0005-0000-0000-00009B530000}"/>
    <cellStyle name="Notiz 2 3 3 2 5" xfId="3766" xr:uid="{00000000-0005-0000-0000-00009C530000}"/>
    <cellStyle name="Notiz 2 3 3 2 5 2" xfId="10765" xr:uid="{00000000-0005-0000-0000-00009D530000}"/>
    <cellStyle name="Notiz 2 3 3 2 5 3" xfId="17295" xr:uid="{00000000-0005-0000-0000-00009E530000}"/>
    <cellStyle name="Notiz 2 3 3 2 5 4" xfId="23780" xr:uid="{00000000-0005-0000-0000-00009F530000}"/>
    <cellStyle name="Notiz 2 3 3 2 6" xfId="4456" xr:uid="{00000000-0005-0000-0000-0000A0530000}"/>
    <cellStyle name="Notiz 2 3 3 2 6 2" xfId="11450" xr:uid="{00000000-0005-0000-0000-0000A1530000}"/>
    <cellStyle name="Notiz 2 3 3 2 6 3" xfId="17980" xr:uid="{00000000-0005-0000-0000-0000A2530000}"/>
    <cellStyle name="Notiz 2 3 3 2 6 4" xfId="24465" xr:uid="{00000000-0005-0000-0000-0000A3530000}"/>
    <cellStyle name="Notiz 2 3 3 2 7" xfId="5109" xr:uid="{00000000-0005-0000-0000-0000A4530000}"/>
    <cellStyle name="Notiz 2 3 3 2 7 2" xfId="12033" xr:uid="{00000000-0005-0000-0000-0000A5530000}"/>
    <cellStyle name="Notiz 2 3 3 2 7 3" xfId="18563" xr:uid="{00000000-0005-0000-0000-0000A6530000}"/>
    <cellStyle name="Notiz 2 3 3 2 7 4" xfId="25048" xr:uid="{00000000-0005-0000-0000-0000A7530000}"/>
    <cellStyle name="Notiz 2 3 3 2 8" xfId="5567" xr:uid="{00000000-0005-0000-0000-0000A8530000}"/>
    <cellStyle name="Notiz 2 3 3 2 8 2" xfId="12491" xr:uid="{00000000-0005-0000-0000-0000A9530000}"/>
    <cellStyle name="Notiz 2 3 3 2 8 3" xfId="19021" xr:uid="{00000000-0005-0000-0000-0000AA530000}"/>
    <cellStyle name="Notiz 2 3 3 2 8 4" xfId="25506" xr:uid="{00000000-0005-0000-0000-0000AB530000}"/>
    <cellStyle name="Notiz 2 3 3 2 9" xfId="6249" xr:uid="{00000000-0005-0000-0000-0000AC530000}"/>
    <cellStyle name="Notiz 2 3 3 2 9 2" xfId="13145" xr:uid="{00000000-0005-0000-0000-0000AD530000}"/>
    <cellStyle name="Notiz 2 3 3 2 9 3" xfId="19675" xr:uid="{00000000-0005-0000-0000-0000AE530000}"/>
    <cellStyle name="Notiz 2 3 3 2 9 4" xfId="26160" xr:uid="{00000000-0005-0000-0000-0000AF530000}"/>
    <cellStyle name="Notiz 2 3 3 3" xfId="1466" xr:uid="{00000000-0005-0000-0000-0000B0530000}"/>
    <cellStyle name="Notiz 2 3 3 3 2" xfId="8471" xr:uid="{00000000-0005-0000-0000-0000B1530000}"/>
    <cellStyle name="Notiz 2 3 3 3 3" xfId="15001" xr:uid="{00000000-0005-0000-0000-0000B2530000}"/>
    <cellStyle name="Notiz 2 3 3 3 4" xfId="21486" xr:uid="{00000000-0005-0000-0000-0000B3530000}"/>
    <cellStyle name="Notiz 2 3 3 4" xfId="2156" xr:uid="{00000000-0005-0000-0000-0000B4530000}"/>
    <cellStyle name="Notiz 2 3 3 4 2" xfId="9161" xr:uid="{00000000-0005-0000-0000-0000B5530000}"/>
    <cellStyle name="Notiz 2 3 3 4 3" xfId="15691" xr:uid="{00000000-0005-0000-0000-0000B6530000}"/>
    <cellStyle name="Notiz 2 3 3 4 4" xfId="22176" xr:uid="{00000000-0005-0000-0000-0000B7530000}"/>
    <cellStyle name="Notiz 2 3 3 5" xfId="2846" xr:uid="{00000000-0005-0000-0000-0000B8530000}"/>
    <cellStyle name="Notiz 2 3 3 5 2" xfId="9848" xr:uid="{00000000-0005-0000-0000-0000B9530000}"/>
    <cellStyle name="Notiz 2 3 3 5 3" xfId="16378" xr:uid="{00000000-0005-0000-0000-0000BA530000}"/>
    <cellStyle name="Notiz 2 3 3 5 4" xfId="22863" xr:uid="{00000000-0005-0000-0000-0000BB530000}"/>
    <cellStyle name="Notiz 2 3 3 6" xfId="3536" xr:uid="{00000000-0005-0000-0000-0000BC530000}"/>
    <cellStyle name="Notiz 2 3 3 6 2" xfId="10535" xr:uid="{00000000-0005-0000-0000-0000BD530000}"/>
    <cellStyle name="Notiz 2 3 3 6 3" xfId="17065" xr:uid="{00000000-0005-0000-0000-0000BE530000}"/>
    <cellStyle name="Notiz 2 3 3 6 4" xfId="23550" xr:uid="{00000000-0005-0000-0000-0000BF530000}"/>
    <cellStyle name="Notiz 2 3 3 7" xfId="4226" xr:uid="{00000000-0005-0000-0000-0000C0530000}"/>
    <cellStyle name="Notiz 2 3 3 7 2" xfId="11220" xr:uid="{00000000-0005-0000-0000-0000C1530000}"/>
    <cellStyle name="Notiz 2 3 3 7 3" xfId="17750" xr:uid="{00000000-0005-0000-0000-0000C2530000}"/>
    <cellStyle name="Notiz 2 3 3 7 4" xfId="24235" xr:uid="{00000000-0005-0000-0000-0000C3530000}"/>
    <cellStyle name="Notiz 2 3 3 8" xfId="5337" xr:uid="{00000000-0005-0000-0000-0000C4530000}"/>
    <cellStyle name="Notiz 2 3 3 8 2" xfId="12261" xr:uid="{00000000-0005-0000-0000-0000C5530000}"/>
    <cellStyle name="Notiz 2 3 3 8 3" xfId="18791" xr:uid="{00000000-0005-0000-0000-0000C6530000}"/>
    <cellStyle name="Notiz 2 3 3 8 4" xfId="25276" xr:uid="{00000000-0005-0000-0000-0000C7530000}"/>
    <cellStyle name="Notiz 2 3 3 9" xfId="6019" xr:uid="{00000000-0005-0000-0000-0000C8530000}"/>
    <cellStyle name="Notiz 2 3 3 9 2" xfId="12915" xr:uid="{00000000-0005-0000-0000-0000C9530000}"/>
    <cellStyle name="Notiz 2 3 3 9 3" xfId="19445" xr:uid="{00000000-0005-0000-0000-0000CA530000}"/>
    <cellStyle name="Notiz 2 3 3 9 4" xfId="25930" xr:uid="{00000000-0005-0000-0000-0000CB530000}"/>
    <cellStyle name="Notiz 2 3 4" xfId="1138" xr:uid="{00000000-0005-0000-0000-0000CC530000}"/>
    <cellStyle name="Notiz 2 3 4 2" xfId="8145" xr:uid="{00000000-0005-0000-0000-0000CD530000}"/>
    <cellStyle name="Notiz 2 3 4 3" xfId="14675" xr:uid="{00000000-0005-0000-0000-0000CE530000}"/>
    <cellStyle name="Notiz 2 3 4 4" xfId="21160" xr:uid="{00000000-0005-0000-0000-0000CF530000}"/>
    <cellStyle name="Notiz 2 3 5" xfId="1015" xr:uid="{00000000-0005-0000-0000-0000D0530000}"/>
    <cellStyle name="Notiz 2 3 5 2" xfId="8024" xr:uid="{00000000-0005-0000-0000-0000D1530000}"/>
    <cellStyle name="Notiz 2 3 5 3" xfId="14554" xr:uid="{00000000-0005-0000-0000-0000D2530000}"/>
    <cellStyle name="Notiz 2 3 5 4" xfId="21039" xr:uid="{00000000-0005-0000-0000-0000D3530000}"/>
    <cellStyle name="Notiz 2 3 6" xfId="961" xr:uid="{00000000-0005-0000-0000-0000D4530000}"/>
    <cellStyle name="Notiz 2 3 6 2" xfId="7973" xr:uid="{00000000-0005-0000-0000-0000D5530000}"/>
    <cellStyle name="Notiz 2 3 6 3" xfId="14503" xr:uid="{00000000-0005-0000-0000-0000D6530000}"/>
    <cellStyle name="Notiz 2 3 6 4" xfId="20988" xr:uid="{00000000-0005-0000-0000-0000D7530000}"/>
    <cellStyle name="Notiz 2 3 7" xfId="1203" xr:uid="{00000000-0005-0000-0000-0000D8530000}"/>
    <cellStyle name="Notiz 2 3 7 2" xfId="8210" xr:uid="{00000000-0005-0000-0000-0000D9530000}"/>
    <cellStyle name="Notiz 2 3 7 3" xfId="14740" xr:uid="{00000000-0005-0000-0000-0000DA530000}"/>
    <cellStyle name="Notiz 2 3 7 4" xfId="21225" xr:uid="{00000000-0005-0000-0000-0000DB530000}"/>
    <cellStyle name="Notiz 2 3 8" xfId="1943" xr:uid="{00000000-0005-0000-0000-0000DC530000}"/>
    <cellStyle name="Notiz 2 3 8 2" xfId="8948" xr:uid="{00000000-0005-0000-0000-0000DD530000}"/>
    <cellStyle name="Notiz 2 3 8 3" xfId="15478" xr:uid="{00000000-0005-0000-0000-0000DE530000}"/>
    <cellStyle name="Notiz 2 3 8 4" xfId="21963" xr:uid="{00000000-0005-0000-0000-0000DF530000}"/>
    <cellStyle name="Notiz 2 3 9" xfId="980" xr:uid="{00000000-0005-0000-0000-0000E0530000}"/>
    <cellStyle name="Notiz 2 3 9 2" xfId="7990" xr:uid="{00000000-0005-0000-0000-0000E1530000}"/>
    <cellStyle name="Notiz 2 3 9 3" xfId="14520" xr:uid="{00000000-0005-0000-0000-0000E2530000}"/>
    <cellStyle name="Notiz 2 3 9 4" xfId="21005" xr:uid="{00000000-0005-0000-0000-0000E3530000}"/>
    <cellStyle name="Notiz 2 4" xfId="268" xr:uid="{00000000-0005-0000-0000-0000E4530000}"/>
    <cellStyle name="Notiz 2 4 10" xfId="4753" xr:uid="{00000000-0005-0000-0000-0000E5530000}"/>
    <cellStyle name="Notiz 2 4 10 2" xfId="11717" xr:uid="{00000000-0005-0000-0000-0000E6530000}"/>
    <cellStyle name="Notiz 2 4 10 3" xfId="18247" xr:uid="{00000000-0005-0000-0000-0000E7530000}"/>
    <cellStyle name="Notiz 2 4 10 4" xfId="24732" xr:uid="{00000000-0005-0000-0000-0000E8530000}"/>
    <cellStyle name="Notiz 2 4 11" xfId="4783" xr:uid="{00000000-0005-0000-0000-0000E9530000}"/>
    <cellStyle name="Notiz 2 4 11 2" xfId="11746" xr:uid="{00000000-0005-0000-0000-0000EA530000}"/>
    <cellStyle name="Notiz 2 4 11 3" xfId="18276" xr:uid="{00000000-0005-0000-0000-0000EB530000}"/>
    <cellStyle name="Notiz 2 4 11 4" xfId="24761" xr:uid="{00000000-0005-0000-0000-0000EC530000}"/>
    <cellStyle name="Notiz 2 4 12" xfId="7320" xr:uid="{00000000-0005-0000-0000-0000ED530000}"/>
    <cellStyle name="Notiz 2 4 12 2" xfId="13850" xr:uid="{00000000-0005-0000-0000-0000EE530000}"/>
    <cellStyle name="Notiz 2 4 12 3" xfId="20337" xr:uid="{00000000-0005-0000-0000-0000EF530000}"/>
    <cellStyle name="Notiz 2 4 13" xfId="6496" xr:uid="{00000000-0005-0000-0000-0000F0530000}"/>
    <cellStyle name="Notiz 2 4 2" xfId="403" xr:uid="{00000000-0005-0000-0000-0000F1530000}"/>
    <cellStyle name="Notiz 2 4 2 10" xfId="6707" xr:uid="{00000000-0005-0000-0000-0000F2530000}"/>
    <cellStyle name="Notiz 2 4 2 10 2" xfId="13408" xr:uid="{00000000-0005-0000-0000-0000F3530000}"/>
    <cellStyle name="Notiz 2 4 2 10 3" xfId="19938" xr:uid="{00000000-0005-0000-0000-0000F4530000}"/>
    <cellStyle name="Notiz 2 4 2 10 4" xfId="26423" xr:uid="{00000000-0005-0000-0000-0000F5530000}"/>
    <cellStyle name="Notiz 2 4 2 11" xfId="7415" xr:uid="{00000000-0005-0000-0000-0000F6530000}"/>
    <cellStyle name="Notiz 2 4 2 11 2" xfId="13945" xr:uid="{00000000-0005-0000-0000-0000F7530000}"/>
    <cellStyle name="Notiz 2 4 2 11 3" xfId="20430" xr:uid="{00000000-0005-0000-0000-0000F8530000}"/>
    <cellStyle name="Notiz 2 4 2 12" xfId="6704" xr:uid="{00000000-0005-0000-0000-0000F9530000}"/>
    <cellStyle name="Notiz 2 4 2 13" xfId="7084" xr:uid="{00000000-0005-0000-0000-0000FA530000}"/>
    <cellStyle name="Notiz 2 4 2 2" xfId="638" xr:uid="{00000000-0005-0000-0000-0000FB530000}"/>
    <cellStyle name="Notiz 2 4 2 2 10" xfId="7650" xr:uid="{00000000-0005-0000-0000-0000FC530000}"/>
    <cellStyle name="Notiz 2 4 2 2 10 2" xfId="14180" xr:uid="{00000000-0005-0000-0000-0000FD530000}"/>
    <cellStyle name="Notiz 2 4 2 2 10 3" xfId="20665" xr:uid="{00000000-0005-0000-0000-0000FE530000}"/>
    <cellStyle name="Notiz 2 4 2 2 11" xfId="4847" xr:uid="{00000000-0005-0000-0000-0000FF530000}"/>
    <cellStyle name="Notiz 2 4 2 2 2" xfId="1516" xr:uid="{00000000-0005-0000-0000-000000540000}"/>
    <cellStyle name="Notiz 2 4 2 2 2 2" xfId="8521" xr:uid="{00000000-0005-0000-0000-000001540000}"/>
    <cellStyle name="Notiz 2 4 2 2 2 3" xfId="15051" xr:uid="{00000000-0005-0000-0000-000002540000}"/>
    <cellStyle name="Notiz 2 4 2 2 2 4" xfId="21536" xr:uid="{00000000-0005-0000-0000-000003540000}"/>
    <cellStyle name="Notiz 2 4 2 2 3" xfId="2206" xr:uid="{00000000-0005-0000-0000-000004540000}"/>
    <cellStyle name="Notiz 2 4 2 2 3 2" xfId="9211" xr:uid="{00000000-0005-0000-0000-000005540000}"/>
    <cellStyle name="Notiz 2 4 2 2 3 3" xfId="15741" xr:uid="{00000000-0005-0000-0000-000006540000}"/>
    <cellStyle name="Notiz 2 4 2 2 3 4" xfId="22226" xr:uid="{00000000-0005-0000-0000-000007540000}"/>
    <cellStyle name="Notiz 2 4 2 2 4" xfId="2896" xr:uid="{00000000-0005-0000-0000-000008540000}"/>
    <cellStyle name="Notiz 2 4 2 2 4 2" xfId="9898" xr:uid="{00000000-0005-0000-0000-000009540000}"/>
    <cellStyle name="Notiz 2 4 2 2 4 3" xfId="16428" xr:uid="{00000000-0005-0000-0000-00000A540000}"/>
    <cellStyle name="Notiz 2 4 2 2 4 4" xfId="22913" xr:uid="{00000000-0005-0000-0000-00000B540000}"/>
    <cellStyle name="Notiz 2 4 2 2 5" xfId="3586" xr:uid="{00000000-0005-0000-0000-00000C540000}"/>
    <cellStyle name="Notiz 2 4 2 2 5 2" xfId="10585" xr:uid="{00000000-0005-0000-0000-00000D540000}"/>
    <cellStyle name="Notiz 2 4 2 2 5 3" xfId="17115" xr:uid="{00000000-0005-0000-0000-00000E540000}"/>
    <cellStyle name="Notiz 2 4 2 2 5 4" xfId="23600" xr:uid="{00000000-0005-0000-0000-00000F540000}"/>
    <cellStyle name="Notiz 2 4 2 2 6" xfId="4276" xr:uid="{00000000-0005-0000-0000-000010540000}"/>
    <cellStyle name="Notiz 2 4 2 2 6 2" xfId="11270" xr:uid="{00000000-0005-0000-0000-000011540000}"/>
    <cellStyle name="Notiz 2 4 2 2 6 3" xfId="17800" xr:uid="{00000000-0005-0000-0000-000012540000}"/>
    <cellStyle name="Notiz 2 4 2 2 6 4" xfId="24285" xr:uid="{00000000-0005-0000-0000-000013540000}"/>
    <cellStyle name="Notiz 2 4 2 2 7" xfId="4929" xr:uid="{00000000-0005-0000-0000-000014540000}"/>
    <cellStyle name="Notiz 2 4 2 2 7 2" xfId="11853" xr:uid="{00000000-0005-0000-0000-000015540000}"/>
    <cellStyle name="Notiz 2 4 2 2 7 3" xfId="18383" xr:uid="{00000000-0005-0000-0000-000016540000}"/>
    <cellStyle name="Notiz 2 4 2 2 7 4" xfId="24868" xr:uid="{00000000-0005-0000-0000-000017540000}"/>
    <cellStyle name="Notiz 2 4 2 2 8" xfId="5387" xr:uid="{00000000-0005-0000-0000-000018540000}"/>
    <cellStyle name="Notiz 2 4 2 2 8 2" xfId="12311" xr:uid="{00000000-0005-0000-0000-000019540000}"/>
    <cellStyle name="Notiz 2 4 2 2 8 3" xfId="18841" xr:uid="{00000000-0005-0000-0000-00001A540000}"/>
    <cellStyle name="Notiz 2 4 2 2 8 4" xfId="25326" xr:uid="{00000000-0005-0000-0000-00001B540000}"/>
    <cellStyle name="Notiz 2 4 2 2 9" xfId="6069" xr:uid="{00000000-0005-0000-0000-00001C540000}"/>
    <cellStyle name="Notiz 2 4 2 2 9 2" xfId="12965" xr:uid="{00000000-0005-0000-0000-00001D540000}"/>
    <cellStyle name="Notiz 2 4 2 2 9 3" xfId="19495" xr:uid="{00000000-0005-0000-0000-00001E540000}"/>
    <cellStyle name="Notiz 2 4 2 2 9 4" xfId="25980" xr:uid="{00000000-0005-0000-0000-00001F540000}"/>
    <cellStyle name="Notiz 2 4 2 3" xfId="1281" xr:uid="{00000000-0005-0000-0000-000020540000}"/>
    <cellStyle name="Notiz 2 4 2 3 2" xfId="8286" xr:uid="{00000000-0005-0000-0000-000021540000}"/>
    <cellStyle name="Notiz 2 4 2 3 3" xfId="14816" xr:uid="{00000000-0005-0000-0000-000022540000}"/>
    <cellStyle name="Notiz 2 4 2 3 4" xfId="21301" xr:uid="{00000000-0005-0000-0000-000023540000}"/>
    <cellStyle name="Notiz 2 4 2 4" xfId="1971" xr:uid="{00000000-0005-0000-0000-000024540000}"/>
    <cellStyle name="Notiz 2 4 2 4 2" xfId="8976" xr:uid="{00000000-0005-0000-0000-000025540000}"/>
    <cellStyle name="Notiz 2 4 2 4 3" xfId="15506" xr:uid="{00000000-0005-0000-0000-000026540000}"/>
    <cellStyle name="Notiz 2 4 2 4 4" xfId="21991" xr:uid="{00000000-0005-0000-0000-000027540000}"/>
    <cellStyle name="Notiz 2 4 2 5" xfId="2661" xr:uid="{00000000-0005-0000-0000-000028540000}"/>
    <cellStyle name="Notiz 2 4 2 5 2" xfId="9663" xr:uid="{00000000-0005-0000-0000-000029540000}"/>
    <cellStyle name="Notiz 2 4 2 5 3" xfId="16193" xr:uid="{00000000-0005-0000-0000-00002A540000}"/>
    <cellStyle name="Notiz 2 4 2 5 4" xfId="22678" xr:uid="{00000000-0005-0000-0000-00002B540000}"/>
    <cellStyle name="Notiz 2 4 2 6" xfId="3351" xr:uid="{00000000-0005-0000-0000-00002C540000}"/>
    <cellStyle name="Notiz 2 4 2 6 2" xfId="10350" xr:uid="{00000000-0005-0000-0000-00002D540000}"/>
    <cellStyle name="Notiz 2 4 2 6 3" xfId="16880" xr:uid="{00000000-0005-0000-0000-00002E540000}"/>
    <cellStyle name="Notiz 2 4 2 6 4" xfId="23365" xr:uid="{00000000-0005-0000-0000-00002F540000}"/>
    <cellStyle name="Notiz 2 4 2 7" xfId="4041" xr:uid="{00000000-0005-0000-0000-000030540000}"/>
    <cellStyle name="Notiz 2 4 2 7 2" xfId="11035" xr:uid="{00000000-0005-0000-0000-000031540000}"/>
    <cellStyle name="Notiz 2 4 2 7 3" xfId="17565" xr:uid="{00000000-0005-0000-0000-000032540000}"/>
    <cellStyle name="Notiz 2 4 2 7 4" xfId="24050" xr:uid="{00000000-0005-0000-0000-000033540000}"/>
    <cellStyle name="Notiz 2 4 2 8" xfId="1919" xr:uid="{00000000-0005-0000-0000-000034540000}"/>
    <cellStyle name="Notiz 2 4 2 8 2" xfId="8924" xr:uid="{00000000-0005-0000-0000-000035540000}"/>
    <cellStyle name="Notiz 2 4 2 8 3" xfId="15454" xr:uid="{00000000-0005-0000-0000-000036540000}"/>
    <cellStyle name="Notiz 2 4 2 8 4" xfId="21939" xr:uid="{00000000-0005-0000-0000-000037540000}"/>
    <cellStyle name="Notiz 2 4 2 9" xfId="5834" xr:uid="{00000000-0005-0000-0000-000038540000}"/>
    <cellStyle name="Notiz 2 4 2 9 2" xfId="12730" xr:uid="{00000000-0005-0000-0000-000039540000}"/>
    <cellStyle name="Notiz 2 4 2 9 3" xfId="19260" xr:uid="{00000000-0005-0000-0000-00003A540000}"/>
    <cellStyle name="Notiz 2 4 2 9 4" xfId="25745" xr:uid="{00000000-0005-0000-0000-00003B540000}"/>
    <cellStyle name="Notiz 2 4 3" xfId="589" xr:uid="{00000000-0005-0000-0000-00003C540000}"/>
    <cellStyle name="Notiz 2 4 3 10" xfId="6538" xr:uid="{00000000-0005-0000-0000-00003D540000}"/>
    <cellStyle name="Notiz 2 4 3 10 2" xfId="13352" xr:uid="{00000000-0005-0000-0000-00003E540000}"/>
    <cellStyle name="Notiz 2 4 3 10 3" xfId="19882" xr:uid="{00000000-0005-0000-0000-00003F540000}"/>
    <cellStyle name="Notiz 2 4 3 10 4" xfId="26367" xr:uid="{00000000-0005-0000-0000-000040540000}"/>
    <cellStyle name="Notiz 2 4 3 11" xfId="7601" xr:uid="{00000000-0005-0000-0000-000041540000}"/>
    <cellStyle name="Notiz 2 4 3 11 2" xfId="14131" xr:uid="{00000000-0005-0000-0000-000042540000}"/>
    <cellStyle name="Notiz 2 4 3 11 3" xfId="20616" xr:uid="{00000000-0005-0000-0000-000043540000}"/>
    <cellStyle name="Notiz 2 4 3 12" xfId="6826" xr:uid="{00000000-0005-0000-0000-000044540000}"/>
    <cellStyle name="Notiz 2 4 3 13" xfId="6610" xr:uid="{00000000-0005-0000-0000-000045540000}"/>
    <cellStyle name="Notiz 2 4 3 2" xfId="819" xr:uid="{00000000-0005-0000-0000-000046540000}"/>
    <cellStyle name="Notiz 2 4 3 2 10" xfId="7831" xr:uid="{00000000-0005-0000-0000-000047540000}"/>
    <cellStyle name="Notiz 2 4 3 2 10 2" xfId="14361" xr:uid="{00000000-0005-0000-0000-000048540000}"/>
    <cellStyle name="Notiz 2 4 3 2 10 3" xfId="20846" xr:uid="{00000000-0005-0000-0000-000049540000}"/>
    <cellStyle name="Notiz 2 4 3 2 11" xfId="13689" xr:uid="{00000000-0005-0000-0000-00004A540000}"/>
    <cellStyle name="Notiz 2 4 3 2 2" xfId="1697" xr:uid="{00000000-0005-0000-0000-00004B540000}"/>
    <cellStyle name="Notiz 2 4 3 2 2 2" xfId="8702" xr:uid="{00000000-0005-0000-0000-00004C540000}"/>
    <cellStyle name="Notiz 2 4 3 2 2 3" xfId="15232" xr:uid="{00000000-0005-0000-0000-00004D540000}"/>
    <cellStyle name="Notiz 2 4 3 2 2 4" xfId="21717" xr:uid="{00000000-0005-0000-0000-00004E540000}"/>
    <cellStyle name="Notiz 2 4 3 2 3" xfId="2387" xr:uid="{00000000-0005-0000-0000-00004F540000}"/>
    <cellStyle name="Notiz 2 4 3 2 3 2" xfId="9392" xr:uid="{00000000-0005-0000-0000-000050540000}"/>
    <cellStyle name="Notiz 2 4 3 2 3 3" xfId="15922" xr:uid="{00000000-0005-0000-0000-000051540000}"/>
    <cellStyle name="Notiz 2 4 3 2 3 4" xfId="22407" xr:uid="{00000000-0005-0000-0000-000052540000}"/>
    <cellStyle name="Notiz 2 4 3 2 4" xfId="3077" xr:uid="{00000000-0005-0000-0000-000053540000}"/>
    <cellStyle name="Notiz 2 4 3 2 4 2" xfId="10079" xr:uid="{00000000-0005-0000-0000-000054540000}"/>
    <cellStyle name="Notiz 2 4 3 2 4 3" xfId="16609" xr:uid="{00000000-0005-0000-0000-000055540000}"/>
    <cellStyle name="Notiz 2 4 3 2 4 4" xfId="23094" xr:uid="{00000000-0005-0000-0000-000056540000}"/>
    <cellStyle name="Notiz 2 4 3 2 5" xfId="3767" xr:uid="{00000000-0005-0000-0000-000057540000}"/>
    <cellStyle name="Notiz 2 4 3 2 5 2" xfId="10766" xr:uid="{00000000-0005-0000-0000-000058540000}"/>
    <cellStyle name="Notiz 2 4 3 2 5 3" xfId="17296" xr:uid="{00000000-0005-0000-0000-000059540000}"/>
    <cellStyle name="Notiz 2 4 3 2 5 4" xfId="23781" xr:uid="{00000000-0005-0000-0000-00005A540000}"/>
    <cellStyle name="Notiz 2 4 3 2 6" xfId="4457" xr:uid="{00000000-0005-0000-0000-00005B540000}"/>
    <cellStyle name="Notiz 2 4 3 2 6 2" xfId="11451" xr:uid="{00000000-0005-0000-0000-00005C540000}"/>
    <cellStyle name="Notiz 2 4 3 2 6 3" xfId="17981" xr:uid="{00000000-0005-0000-0000-00005D540000}"/>
    <cellStyle name="Notiz 2 4 3 2 6 4" xfId="24466" xr:uid="{00000000-0005-0000-0000-00005E540000}"/>
    <cellStyle name="Notiz 2 4 3 2 7" xfId="5110" xr:uid="{00000000-0005-0000-0000-00005F540000}"/>
    <cellStyle name="Notiz 2 4 3 2 7 2" xfId="12034" xr:uid="{00000000-0005-0000-0000-000060540000}"/>
    <cellStyle name="Notiz 2 4 3 2 7 3" xfId="18564" xr:uid="{00000000-0005-0000-0000-000061540000}"/>
    <cellStyle name="Notiz 2 4 3 2 7 4" xfId="25049" xr:uid="{00000000-0005-0000-0000-000062540000}"/>
    <cellStyle name="Notiz 2 4 3 2 8" xfId="5568" xr:uid="{00000000-0005-0000-0000-000063540000}"/>
    <cellStyle name="Notiz 2 4 3 2 8 2" xfId="12492" xr:uid="{00000000-0005-0000-0000-000064540000}"/>
    <cellStyle name="Notiz 2 4 3 2 8 3" xfId="19022" xr:uid="{00000000-0005-0000-0000-000065540000}"/>
    <cellStyle name="Notiz 2 4 3 2 8 4" xfId="25507" xr:uid="{00000000-0005-0000-0000-000066540000}"/>
    <cellStyle name="Notiz 2 4 3 2 9" xfId="6250" xr:uid="{00000000-0005-0000-0000-000067540000}"/>
    <cellStyle name="Notiz 2 4 3 2 9 2" xfId="13146" xr:uid="{00000000-0005-0000-0000-000068540000}"/>
    <cellStyle name="Notiz 2 4 3 2 9 3" xfId="19676" xr:uid="{00000000-0005-0000-0000-000069540000}"/>
    <cellStyle name="Notiz 2 4 3 2 9 4" xfId="26161" xr:uid="{00000000-0005-0000-0000-00006A540000}"/>
    <cellStyle name="Notiz 2 4 3 3" xfId="1467" xr:uid="{00000000-0005-0000-0000-00006B540000}"/>
    <cellStyle name="Notiz 2 4 3 3 2" xfId="8472" xr:uid="{00000000-0005-0000-0000-00006C540000}"/>
    <cellStyle name="Notiz 2 4 3 3 3" xfId="15002" xr:uid="{00000000-0005-0000-0000-00006D540000}"/>
    <cellStyle name="Notiz 2 4 3 3 4" xfId="21487" xr:uid="{00000000-0005-0000-0000-00006E540000}"/>
    <cellStyle name="Notiz 2 4 3 4" xfId="2157" xr:uid="{00000000-0005-0000-0000-00006F540000}"/>
    <cellStyle name="Notiz 2 4 3 4 2" xfId="9162" xr:uid="{00000000-0005-0000-0000-000070540000}"/>
    <cellStyle name="Notiz 2 4 3 4 3" xfId="15692" xr:uid="{00000000-0005-0000-0000-000071540000}"/>
    <cellStyle name="Notiz 2 4 3 4 4" xfId="22177" xr:uid="{00000000-0005-0000-0000-000072540000}"/>
    <cellStyle name="Notiz 2 4 3 5" xfId="2847" xr:uid="{00000000-0005-0000-0000-000073540000}"/>
    <cellStyle name="Notiz 2 4 3 5 2" xfId="9849" xr:uid="{00000000-0005-0000-0000-000074540000}"/>
    <cellStyle name="Notiz 2 4 3 5 3" xfId="16379" xr:uid="{00000000-0005-0000-0000-000075540000}"/>
    <cellStyle name="Notiz 2 4 3 5 4" xfId="22864" xr:uid="{00000000-0005-0000-0000-000076540000}"/>
    <cellStyle name="Notiz 2 4 3 6" xfId="3537" xr:uid="{00000000-0005-0000-0000-000077540000}"/>
    <cellStyle name="Notiz 2 4 3 6 2" xfId="10536" xr:uid="{00000000-0005-0000-0000-000078540000}"/>
    <cellStyle name="Notiz 2 4 3 6 3" xfId="17066" xr:uid="{00000000-0005-0000-0000-000079540000}"/>
    <cellStyle name="Notiz 2 4 3 6 4" xfId="23551" xr:uid="{00000000-0005-0000-0000-00007A540000}"/>
    <cellStyle name="Notiz 2 4 3 7" xfId="4227" xr:uid="{00000000-0005-0000-0000-00007B540000}"/>
    <cellStyle name="Notiz 2 4 3 7 2" xfId="11221" xr:uid="{00000000-0005-0000-0000-00007C540000}"/>
    <cellStyle name="Notiz 2 4 3 7 3" xfId="17751" xr:uid="{00000000-0005-0000-0000-00007D540000}"/>
    <cellStyle name="Notiz 2 4 3 7 4" xfId="24236" xr:uid="{00000000-0005-0000-0000-00007E540000}"/>
    <cellStyle name="Notiz 2 4 3 8" xfId="5338" xr:uid="{00000000-0005-0000-0000-00007F540000}"/>
    <cellStyle name="Notiz 2 4 3 8 2" xfId="12262" xr:uid="{00000000-0005-0000-0000-000080540000}"/>
    <cellStyle name="Notiz 2 4 3 8 3" xfId="18792" xr:uid="{00000000-0005-0000-0000-000081540000}"/>
    <cellStyle name="Notiz 2 4 3 8 4" xfId="25277" xr:uid="{00000000-0005-0000-0000-000082540000}"/>
    <cellStyle name="Notiz 2 4 3 9" xfId="6020" xr:uid="{00000000-0005-0000-0000-000083540000}"/>
    <cellStyle name="Notiz 2 4 3 9 2" xfId="12916" xr:uid="{00000000-0005-0000-0000-000084540000}"/>
    <cellStyle name="Notiz 2 4 3 9 3" xfId="19446" xr:uid="{00000000-0005-0000-0000-000085540000}"/>
    <cellStyle name="Notiz 2 4 3 9 4" xfId="25931" xr:uid="{00000000-0005-0000-0000-000086540000}"/>
    <cellStyle name="Notiz 2 4 4" xfId="1140" xr:uid="{00000000-0005-0000-0000-000087540000}"/>
    <cellStyle name="Notiz 2 4 4 2" xfId="8147" xr:uid="{00000000-0005-0000-0000-000088540000}"/>
    <cellStyle name="Notiz 2 4 4 3" xfId="14677" xr:uid="{00000000-0005-0000-0000-000089540000}"/>
    <cellStyle name="Notiz 2 4 4 4" xfId="21162" xr:uid="{00000000-0005-0000-0000-00008A540000}"/>
    <cellStyle name="Notiz 2 4 5" xfId="1206" xr:uid="{00000000-0005-0000-0000-00008B540000}"/>
    <cellStyle name="Notiz 2 4 5 2" xfId="8213" xr:uid="{00000000-0005-0000-0000-00008C540000}"/>
    <cellStyle name="Notiz 2 4 5 3" xfId="14743" xr:uid="{00000000-0005-0000-0000-00008D540000}"/>
    <cellStyle name="Notiz 2 4 5 4" xfId="21228" xr:uid="{00000000-0005-0000-0000-00008E540000}"/>
    <cellStyle name="Notiz 2 4 6" xfId="966" xr:uid="{00000000-0005-0000-0000-00008F540000}"/>
    <cellStyle name="Notiz 2 4 6 2" xfId="7978" xr:uid="{00000000-0005-0000-0000-000090540000}"/>
    <cellStyle name="Notiz 2 4 6 3" xfId="14508" xr:uid="{00000000-0005-0000-0000-000091540000}"/>
    <cellStyle name="Notiz 2 4 6 4" xfId="20993" xr:uid="{00000000-0005-0000-0000-000092540000}"/>
    <cellStyle name="Notiz 2 4 7" xfId="1253" xr:uid="{00000000-0005-0000-0000-000093540000}"/>
    <cellStyle name="Notiz 2 4 7 2" xfId="8258" xr:uid="{00000000-0005-0000-0000-000094540000}"/>
    <cellStyle name="Notiz 2 4 7 3" xfId="14788" xr:uid="{00000000-0005-0000-0000-000095540000}"/>
    <cellStyle name="Notiz 2 4 7 4" xfId="21273" xr:uid="{00000000-0005-0000-0000-000096540000}"/>
    <cellStyle name="Notiz 2 4 8" xfId="3274" xr:uid="{00000000-0005-0000-0000-000097540000}"/>
    <cellStyle name="Notiz 2 4 8 2" xfId="10276" xr:uid="{00000000-0005-0000-0000-000098540000}"/>
    <cellStyle name="Notiz 2 4 8 3" xfId="16806" xr:uid="{00000000-0005-0000-0000-000099540000}"/>
    <cellStyle name="Notiz 2 4 8 4" xfId="23291" xr:uid="{00000000-0005-0000-0000-00009A540000}"/>
    <cellStyle name="Notiz 2 4 9" xfId="2580" xr:uid="{00000000-0005-0000-0000-00009B540000}"/>
    <cellStyle name="Notiz 2 4 9 2" xfId="9585" xr:uid="{00000000-0005-0000-0000-00009C540000}"/>
    <cellStyle name="Notiz 2 4 9 3" xfId="16115" xr:uid="{00000000-0005-0000-0000-00009D540000}"/>
    <cellStyle name="Notiz 2 4 9 4" xfId="22600" xr:uid="{00000000-0005-0000-0000-00009E540000}"/>
    <cellStyle name="Notiz 2 5" xfId="301" xr:uid="{00000000-0005-0000-0000-00009F540000}"/>
    <cellStyle name="Notiz 2 5 10" xfId="4769" xr:uid="{00000000-0005-0000-0000-0000A0540000}"/>
    <cellStyle name="Notiz 2 5 10 2" xfId="11733" xr:uid="{00000000-0005-0000-0000-0000A1540000}"/>
    <cellStyle name="Notiz 2 5 10 3" xfId="18263" xr:uid="{00000000-0005-0000-0000-0000A2540000}"/>
    <cellStyle name="Notiz 2 5 10 4" xfId="24748" xr:uid="{00000000-0005-0000-0000-0000A3540000}"/>
    <cellStyle name="Notiz 2 5 11" xfId="5734" xr:uid="{00000000-0005-0000-0000-0000A4540000}"/>
    <cellStyle name="Notiz 2 5 11 2" xfId="12658" xr:uid="{00000000-0005-0000-0000-0000A5540000}"/>
    <cellStyle name="Notiz 2 5 11 3" xfId="19188" xr:uid="{00000000-0005-0000-0000-0000A6540000}"/>
    <cellStyle name="Notiz 2 5 11 4" xfId="25673" xr:uid="{00000000-0005-0000-0000-0000A7540000}"/>
    <cellStyle name="Notiz 2 5 12" xfId="7353" xr:uid="{00000000-0005-0000-0000-0000A8540000}"/>
    <cellStyle name="Notiz 2 5 12 2" xfId="13883" xr:uid="{00000000-0005-0000-0000-0000A9540000}"/>
    <cellStyle name="Notiz 2 5 12 3" xfId="20370" xr:uid="{00000000-0005-0000-0000-0000AA540000}"/>
    <cellStyle name="Notiz 2 5 13" xfId="7184" xr:uid="{00000000-0005-0000-0000-0000AB540000}"/>
    <cellStyle name="Notiz 2 5 2" xfId="402" xr:uid="{00000000-0005-0000-0000-0000AC540000}"/>
    <cellStyle name="Notiz 2 5 2 10" xfId="6620" xr:uid="{00000000-0005-0000-0000-0000AD540000}"/>
    <cellStyle name="Notiz 2 5 2 10 2" xfId="13393" xr:uid="{00000000-0005-0000-0000-0000AE540000}"/>
    <cellStyle name="Notiz 2 5 2 10 3" xfId="19923" xr:uid="{00000000-0005-0000-0000-0000AF540000}"/>
    <cellStyle name="Notiz 2 5 2 10 4" xfId="26408" xr:uid="{00000000-0005-0000-0000-0000B0540000}"/>
    <cellStyle name="Notiz 2 5 2 11" xfId="7414" xr:uid="{00000000-0005-0000-0000-0000B1540000}"/>
    <cellStyle name="Notiz 2 5 2 11 2" xfId="13944" xr:uid="{00000000-0005-0000-0000-0000B2540000}"/>
    <cellStyle name="Notiz 2 5 2 11 3" xfId="20429" xr:uid="{00000000-0005-0000-0000-0000B3540000}"/>
    <cellStyle name="Notiz 2 5 2 12" xfId="6955" xr:uid="{00000000-0005-0000-0000-0000B4540000}"/>
    <cellStyle name="Notiz 2 5 2 13" xfId="7217" xr:uid="{00000000-0005-0000-0000-0000B5540000}"/>
    <cellStyle name="Notiz 2 5 2 2" xfId="637" xr:uid="{00000000-0005-0000-0000-0000B6540000}"/>
    <cellStyle name="Notiz 2 5 2 2 10" xfId="7649" xr:uid="{00000000-0005-0000-0000-0000B7540000}"/>
    <cellStyle name="Notiz 2 5 2 2 10 2" xfId="14179" xr:uid="{00000000-0005-0000-0000-0000B8540000}"/>
    <cellStyle name="Notiz 2 5 2 2 10 3" xfId="20664" xr:uid="{00000000-0005-0000-0000-0000B9540000}"/>
    <cellStyle name="Notiz 2 5 2 2 11" xfId="6864" xr:uid="{00000000-0005-0000-0000-0000BA540000}"/>
    <cellStyle name="Notiz 2 5 2 2 2" xfId="1515" xr:uid="{00000000-0005-0000-0000-0000BB540000}"/>
    <cellStyle name="Notiz 2 5 2 2 2 2" xfId="8520" xr:uid="{00000000-0005-0000-0000-0000BC540000}"/>
    <cellStyle name="Notiz 2 5 2 2 2 3" xfId="15050" xr:uid="{00000000-0005-0000-0000-0000BD540000}"/>
    <cellStyle name="Notiz 2 5 2 2 2 4" xfId="21535" xr:uid="{00000000-0005-0000-0000-0000BE540000}"/>
    <cellStyle name="Notiz 2 5 2 2 3" xfId="2205" xr:uid="{00000000-0005-0000-0000-0000BF540000}"/>
    <cellStyle name="Notiz 2 5 2 2 3 2" xfId="9210" xr:uid="{00000000-0005-0000-0000-0000C0540000}"/>
    <cellStyle name="Notiz 2 5 2 2 3 3" xfId="15740" xr:uid="{00000000-0005-0000-0000-0000C1540000}"/>
    <cellStyle name="Notiz 2 5 2 2 3 4" xfId="22225" xr:uid="{00000000-0005-0000-0000-0000C2540000}"/>
    <cellStyle name="Notiz 2 5 2 2 4" xfId="2895" xr:uid="{00000000-0005-0000-0000-0000C3540000}"/>
    <cellStyle name="Notiz 2 5 2 2 4 2" xfId="9897" xr:uid="{00000000-0005-0000-0000-0000C4540000}"/>
    <cellStyle name="Notiz 2 5 2 2 4 3" xfId="16427" xr:uid="{00000000-0005-0000-0000-0000C5540000}"/>
    <cellStyle name="Notiz 2 5 2 2 4 4" xfId="22912" xr:uid="{00000000-0005-0000-0000-0000C6540000}"/>
    <cellStyle name="Notiz 2 5 2 2 5" xfId="3585" xr:uid="{00000000-0005-0000-0000-0000C7540000}"/>
    <cellStyle name="Notiz 2 5 2 2 5 2" xfId="10584" xr:uid="{00000000-0005-0000-0000-0000C8540000}"/>
    <cellStyle name="Notiz 2 5 2 2 5 3" xfId="17114" xr:uid="{00000000-0005-0000-0000-0000C9540000}"/>
    <cellStyle name="Notiz 2 5 2 2 5 4" xfId="23599" xr:uid="{00000000-0005-0000-0000-0000CA540000}"/>
    <cellStyle name="Notiz 2 5 2 2 6" xfId="4275" xr:uid="{00000000-0005-0000-0000-0000CB540000}"/>
    <cellStyle name="Notiz 2 5 2 2 6 2" xfId="11269" xr:uid="{00000000-0005-0000-0000-0000CC540000}"/>
    <cellStyle name="Notiz 2 5 2 2 6 3" xfId="17799" xr:uid="{00000000-0005-0000-0000-0000CD540000}"/>
    <cellStyle name="Notiz 2 5 2 2 6 4" xfId="24284" xr:uid="{00000000-0005-0000-0000-0000CE540000}"/>
    <cellStyle name="Notiz 2 5 2 2 7" xfId="4928" xr:uid="{00000000-0005-0000-0000-0000CF540000}"/>
    <cellStyle name="Notiz 2 5 2 2 7 2" xfId="11852" xr:uid="{00000000-0005-0000-0000-0000D0540000}"/>
    <cellStyle name="Notiz 2 5 2 2 7 3" xfId="18382" xr:uid="{00000000-0005-0000-0000-0000D1540000}"/>
    <cellStyle name="Notiz 2 5 2 2 7 4" xfId="24867" xr:uid="{00000000-0005-0000-0000-0000D2540000}"/>
    <cellStyle name="Notiz 2 5 2 2 8" xfId="5386" xr:uid="{00000000-0005-0000-0000-0000D3540000}"/>
    <cellStyle name="Notiz 2 5 2 2 8 2" xfId="12310" xr:uid="{00000000-0005-0000-0000-0000D4540000}"/>
    <cellStyle name="Notiz 2 5 2 2 8 3" xfId="18840" xr:uid="{00000000-0005-0000-0000-0000D5540000}"/>
    <cellStyle name="Notiz 2 5 2 2 8 4" xfId="25325" xr:uid="{00000000-0005-0000-0000-0000D6540000}"/>
    <cellStyle name="Notiz 2 5 2 2 9" xfId="6068" xr:uid="{00000000-0005-0000-0000-0000D7540000}"/>
    <cellStyle name="Notiz 2 5 2 2 9 2" xfId="12964" xr:uid="{00000000-0005-0000-0000-0000D8540000}"/>
    <cellStyle name="Notiz 2 5 2 2 9 3" xfId="19494" xr:uid="{00000000-0005-0000-0000-0000D9540000}"/>
    <cellStyle name="Notiz 2 5 2 2 9 4" xfId="25979" xr:uid="{00000000-0005-0000-0000-0000DA540000}"/>
    <cellStyle name="Notiz 2 5 2 3" xfId="1280" xr:uid="{00000000-0005-0000-0000-0000DB540000}"/>
    <cellStyle name="Notiz 2 5 2 3 2" xfId="8285" xr:uid="{00000000-0005-0000-0000-0000DC540000}"/>
    <cellStyle name="Notiz 2 5 2 3 3" xfId="14815" xr:uid="{00000000-0005-0000-0000-0000DD540000}"/>
    <cellStyle name="Notiz 2 5 2 3 4" xfId="21300" xr:uid="{00000000-0005-0000-0000-0000DE540000}"/>
    <cellStyle name="Notiz 2 5 2 4" xfId="1970" xr:uid="{00000000-0005-0000-0000-0000DF540000}"/>
    <cellStyle name="Notiz 2 5 2 4 2" xfId="8975" xr:uid="{00000000-0005-0000-0000-0000E0540000}"/>
    <cellStyle name="Notiz 2 5 2 4 3" xfId="15505" xr:uid="{00000000-0005-0000-0000-0000E1540000}"/>
    <cellStyle name="Notiz 2 5 2 4 4" xfId="21990" xr:uid="{00000000-0005-0000-0000-0000E2540000}"/>
    <cellStyle name="Notiz 2 5 2 5" xfId="2660" xr:uid="{00000000-0005-0000-0000-0000E3540000}"/>
    <cellStyle name="Notiz 2 5 2 5 2" xfId="9662" xr:uid="{00000000-0005-0000-0000-0000E4540000}"/>
    <cellStyle name="Notiz 2 5 2 5 3" xfId="16192" xr:uid="{00000000-0005-0000-0000-0000E5540000}"/>
    <cellStyle name="Notiz 2 5 2 5 4" xfId="22677" xr:uid="{00000000-0005-0000-0000-0000E6540000}"/>
    <cellStyle name="Notiz 2 5 2 6" xfId="3350" xr:uid="{00000000-0005-0000-0000-0000E7540000}"/>
    <cellStyle name="Notiz 2 5 2 6 2" xfId="10349" xr:uid="{00000000-0005-0000-0000-0000E8540000}"/>
    <cellStyle name="Notiz 2 5 2 6 3" xfId="16879" xr:uid="{00000000-0005-0000-0000-0000E9540000}"/>
    <cellStyle name="Notiz 2 5 2 6 4" xfId="23364" xr:uid="{00000000-0005-0000-0000-0000EA540000}"/>
    <cellStyle name="Notiz 2 5 2 7" xfId="4040" xr:uid="{00000000-0005-0000-0000-0000EB540000}"/>
    <cellStyle name="Notiz 2 5 2 7 2" xfId="11034" xr:uid="{00000000-0005-0000-0000-0000EC540000}"/>
    <cellStyle name="Notiz 2 5 2 7 3" xfId="17564" xr:uid="{00000000-0005-0000-0000-0000ED540000}"/>
    <cellStyle name="Notiz 2 5 2 7 4" xfId="24049" xr:uid="{00000000-0005-0000-0000-0000EE540000}"/>
    <cellStyle name="Notiz 2 5 2 8" xfId="1939" xr:uid="{00000000-0005-0000-0000-0000EF540000}"/>
    <cellStyle name="Notiz 2 5 2 8 2" xfId="8944" xr:uid="{00000000-0005-0000-0000-0000F0540000}"/>
    <cellStyle name="Notiz 2 5 2 8 3" xfId="15474" xr:uid="{00000000-0005-0000-0000-0000F1540000}"/>
    <cellStyle name="Notiz 2 5 2 8 4" xfId="21959" xr:uid="{00000000-0005-0000-0000-0000F2540000}"/>
    <cellStyle name="Notiz 2 5 2 9" xfId="5833" xr:uid="{00000000-0005-0000-0000-0000F3540000}"/>
    <cellStyle name="Notiz 2 5 2 9 2" xfId="12729" xr:uid="{00000000-0005-0000-0000-0000F4540000}"/>
    <cellStyle name="Notiz 2 5 2 9 3" xfId="19259" xr:uid="{00000000-0005-0000-0000-0000F5540000}"/>
    <cellStyle name="Notiz 2 5 2 9 4" xfId="25744" xr:uid="{00000000-0005-0000-0000-0000F6540000}"/>
    <cellStyle name="Notiz 2 5 3" xfId="590" xr:uid="{00000000-0005-0000-0000-0000F7540000}"/>
    <cellStyle name="Notiz 2 5 3 10" xfId="6455" xr:uid="{00000000-0005-0000-0000-0000F8540000}"/>
    <cellStyle name="Notiz 2 5 3 10 2" xfId="13310" xr:uid="{00000000-0005-0000-0000-0000F9540000}"/>
    <cellStyle name="Notiz 2 5 3 10 3" xfId="19840" xr:uid="{00000000-0005-0000-0000-0000FA540000}"/>
    <cellStyle name="Notiz 2 5 3 10 4" xfId="26325" xr:uid="{00000000-0005-0000-0000-0000FB540000}"/>
    <cellStyle name="Notiz 2 5 3 11" xfId="7602" xr:uid="{00000000-0005-0000-0000-0000FC540000}"/>
    <cellStyle name="Notiz 2 5 3 11 2" xfId="14132" xr:uid="{00000000-0005-0000-0000-0000FD540000}"/>
    <cellStyle name="Notiz 2 5 3 11 3" xfId="20617" xr:uid="{00000000-0005-0000-0000-0000FE540000}"/>
    <cellStyle name="Notiz 2 5 3 12" xfId="6654" xr:uid="{00000000-0005-0000-0000-0000FF540000}"/>
    <cellStyle name="Notiz 2 5 3 13" xfId="6459" xr:uid="{00000000-0005-0000-0000-000000550000}"/>
    <cellStyle name="Notiz 2 5 3 2" xfId="820" xr:uid="{00000000-0005-0000-0000-000001550000}"/>
    <cellStyle name="Notiz 2 5 3 2 10" xfId="7832" xr:uid="{00000000-0005-0000-0000-000002550000}"/>
    <cellStyle name="Notiz 2 5 3 2 10 2" xfId="14362" xr:uid="{00000000-0005-0000-0000-000003550000}"/>
    <cellStyle name="Notiz 2 5 3 2 10 3" xfId="20847" xr:uid="{00000000-0005-0000-0000-000004550000}"/>
    <cellStyle name="Notiz 2 5 3 2 11" xfId="13690" xr:uid="{00000000-0005-0000-0000-000005550000}"/>
    <cellStyle name="Notiz 2 5 3 2 2" xfId="1698" xr:uid="{00000000-0005-0000-0000-000006550000}"/>
    <cellStyle name="Notiz 2 5 3 2 2 2" xfId="8703" xr:uid="{00000000-0005-0000-0000-000007550000}"/>
    <cellStyle name="Notiz 2 5 3 2 2 3" xfId="15233" xr:uid="{00000000-0005-0000-0000-000008550000}"/>
    <cellStyle name="Notiz 2 5 3 2 2 4" xfId="21718" xr:uid="{00000000-0005-0000-0000-000009550000}"/>
    <cellStyle name="Notiz 2 5 3 2 3" xfId="2388" xr:uid="{00000000-0005-0000-0000-00000A550000}"/>
    <cellStyle name="Notiz 2 5 3 2 3 2" xfId="9393" xr:uid="{00000000-0005-0000-0000-00000B550000}"/>
    <cellStyle name="Notiz 2 5 3 2 3 3" xfId="15923" xr:uid="{00000000-0005-0000-0000-00000C550000}"/>
    <cellStyle name="Notiz 2 5 3 2 3 4" xfId="22408" xr:uid="{00000000-0005-0000-0000-00000D550000}"/>
    <cellStyle name="Notiz 2 5 3 2 4" xfId="3078" xr:uid="{00000000-0005-0000-0000-00000E550000}"/>
    <cellStyle name="Notiz 2 5 3 2 4 2" xfId="10080" xr:uid="{00000000-0005-0000-0000-00000F550000}"/>
    <cellStyle name="Notiz 2 5 3 2 4 3" xfId="16610" xr:uid="{00000000-0005-0000-0000-000010550000}"/>
    <cellStyle name="Notiz 2 5 3 2 4 4" xfId="23095" xr:uid="{00000000-0005-0000-0000-000011550000}"/>
    <cellStyle name="Notiz 2 5 3 2 5" xfId="3768" xr:uid="{00000000-0005-0000-0000-000012550000}"/>
    <cellStyle name="Notiz 2 5 3 2 5 2" xfId="10767" xr:uid="{00000000-0005-0000-0000-000013550000}"/>
    <cellStyle name="Notiz 2 5 3 2 5 3" xfId="17297" xr:uid="{00000000-0005-0000-0000-000014550000}"/>
    <cellStyle name="Notiz 2 5 3 2 5 4" xfId="23782" xr:uid="{00000000-0005-0000-0000-000015550000}"/>
    <cellStyle name="Notiz 2 5 3 2 6" xfId="4458" xr:uid="{00000000-0005-0000-0000-000016550000}"/>
    <cellStyle name="Notiz 2 5 3 2 6 2" xfId="11452" xr:uid="{00000000-0005-0000-0000-000017550000}"/>
    <cellStyle name="Notiz 2 5 3 2 6 3" xfId="17982" xr:uid="{00000000-0005-0000-0000-000018550000}"/>
    <cellStyle name="Notiz 2 5 3 2 6 4" xfId="24467" xr:uid="{00000000-0005-0000-0000-000019550000}"/>
    <cellStyle name="Notiz 2 5 3 2 7" xfId="5111" xr:uid="{00000000-0005-0000-0000-00001A550000}"/>
    <cellStyle name="Notiz 2 5 3 2 7 2" xfId="12035" xr:uid="{00000000-0005-0000-0000-00001B550000}"/>
    <cellStyle name="Notiz 2 5 3 2 7 3" xfId="18565" xr:uid="{00000000-0005-0000-0000-00001C550000}"/>
    <cellStyle name="Notiz 2 5 3 2 7 4" xfId="25050" xr:uid="{00000000-0005-0000-0000-00001D550000}"/>
    <cellStyle name="Notiz 2 5 3 2 8" xfId="5569" xr:uid="{00000000-0005-0000-0000-00001E550000}"/>
    <cellStyle name="Notiz 2 5 3 2 8 2" xfId="12493" xr:uid="{00000000-0005-0000-0000-00001F550000}"/>
    <cellStyle name="Notiz 2 5 3 2 8 3" xfId="19023" xr:uid="{00000000-0005-0000-0000-000020550000}"/>
    <cellStyle name="Notiz 2 5 3 2 8 4" xfId="25508" xr:uid="{00000000-0005-0000-0000-000021550000}"/>
    <cellStyle name="Notiz 2 5 3 2 9" xfId="6251" xr:uid="{00000000-0005-0000-0000-000022550000}"/>
    <cellStyle name="Notiz 2 5 3 2 9 2" xfId="13147" xr:uid="{00000000-0005-0000-0000-000023550000}"/>
    <cellStyle name="Notiz 2 5 3 2 9 3" xfId="19677" xr:uid="{00000000-0005-0000-0000-000024550000}"/>
    <cellStyle name="Notiz 2 5 3 2 9 4" xfId="26162" xr:uid="{00000000-0005-0000-0000-000025550000}"/>
    <cellStyle name="Notiz 2 5 3 3" xfId="1468" xr:uid="{00000000-0005-0000-0000-000026550000}"/>
    <cellStyle name="Notiz 2 5 3 3 2" xfId="8473" xr:uid="{00000000-0005-0000-0000-000027550000}"/>
    <cellStyle name="Notiz 2 5 3 3 3" xfId="15003" xr:uid="{00000000-0005-0000-0000-000028550000}"/>
    <cellStyle name="Notiz 2 5 3 3 4" xfId="21488" xr:uid="{00000000-0005-0000-0000-000029550000}"/>
    <cellStyle name="Notiz 2 5 3 4" xfId="2158" xr:uid="{00000000-0005-0000-0000-00002A550000}"/>
    <cellStyle name="Notiz 2 5 3 4 2" xfId="9163" xr:uid="{00000000-0005-0000-0000-00002B550000}"/>
    <cellStyle name="Notiz 2 5 3 4 3" xfId="15693" xr:uid="{00000000-0005-0000-0000-00002C550000}"/>
    <cellStyle name="Notiz 2 5 3 4 4" xfId="22178" xr:uid="{00000000-0005-0000-0000-00002D550000}"/>
    <cellStyle name="Notiz 2 5 3 5" xfId="2848" xr:uid="{00000000-0005-0000-0000-00002E550000}"/>
    <cellStyle name="Notiz 2 5 3 5 2" xfId="9850" xr:uid="{00000000-0005-0000-0000-00002F550000}"/>
    <cellStyle name="Notiz 2 5 3 5 3" xfId="16380" xr:uid="{00000000-0005-0000-0000-000030550000}"/>
    <cellStyle name="Notiz 2 5 3 5 4" xfId="22865" xr:uid="{00000000-0005-0000-0000-000031550000}"/>
    <cellStyle name="Notiz 2 5 3 6" xfId="3538" xr:uid="{00000000-0005-0000-0000-000032550000}"/>
    <cellStyle name="Notiz 2 5 3 6 2" xfId="10537" xr:uid="{00000000-0005-0000-0000-000033550000}"/>
    <cellStyle name="Notiz 2 5 3 6 3" xfId="17067" xr:uid="{00000000-0005-0000-0000-000034550000}"/>
    <cellStyle name="Notiz 2 5 3 6 4" xfId="23552" xr:uid="{00000000-0005-0000-0000-000035550000}"/>
    <cellStyle name="Notiz 2 5 3 7" xfId="4228" xr:uid="{00000000-0005-0000-0000-000036550000}"/>
    <cellStyle name="Notiz 2 5 3 7 2" xfId="11222" xr:uid="{00000000-0005-0000-0000-000037550000}"/>
    <cellStyle name="Notiz 2 5 3 7 3" xfId="17752" xr:uid="{00000000-0005-0000-0000-000038550000}"/>
    <cellStyle name="Notiz 2 5 3 7 4" xfId="24237" xr:uid="{00000000-0005-0000-0000-000039550000}"/>
    <cellStyle name="Notiz 2 5 3 8" xfId="5339" xr:uid="{00000000-0005-0000-0000-00003A550000}"/>
    <cellStyle name="Notiz 2 5 3 8 2" xfId="12263" xr:uid="{00000000-0005-0000-0000-00003B550000}"/>
    <cellStyle name="Notiz 2 5 3 8 3" xfId="18793" xr:uid="{00000000-0005-0000-0000-00003C550000}"/>
    <cellStyle name="Notiz 2 5 3 8 4" xfId="25278" xr:uid="{00000000-0005-0000-0000-00003D550000}"/>
    <cellStyle name="Notiz 2 5 3 9" xfId="6021" xr:uid="{00000000-0005-0000-0000-00003E550000}"/>
    <cellStyle name="Notiz 2 5 3 9 2" xfId="12917" xr:uid="{00000000-0005-0000-0000-00003F550000}"/>
    <cellStyle name="Notiz 2 5 3 9 3" xfId="19447" xr:uid="{00000000-0005-0000-0000-000040550000}"/>
    <cellStyle name="Notiz 2 5 3 9 4" xfId="25932" xr:uid="{00000000-0005-0000-0000-000041550000}"/>
    <cellStyle name="Notiz 2 5 4" xfId="1173" xr:uid="{00000000-0005-0000-0000-000042550000}"/>
    <cellStyle name="Notiz 2 5 4 2" xfId="8180" xr:uid="{00000000-0005-0000-0000-000043550000}"/>
    <cellStyle name="Notiz 2 5 4 3" xfId="14710" xr:uid="{00000000-0005-0000-0000-000044550000}"/>
    <cellStyle name="Notiz 2 5 4 4" xfId="21195" xr:uid="{00000000-0005-0000-0000-000045550000}"/>
    <cellStyle name="Notiz 2 5 5" xfId="1863" xr:uid="{00000000-0005-0000-0000-000046550000}"/>
    <cellStyle name="Notiz 2 5 5 2" xfId="8868" xr:uid="{00000000-0005-0000-0000-000047550000}"/>
    <cellStyle name="Notiz 2 5 5 3" xfId="15398" xr:uid="{00000000-0005-0000-0000-000048550000}"/>
    <cellStyle name="Notiz 2 5 5 4" xfId="21883" xr:uid="{00000000-0005-0000-0000-000049550000}"/>
    <cellStyle name="Notiz 2 5 6" xfId="2551" xr:uid="{00000000-0005-0000-0000-00004A550000}"/>
    <cellStyle name="Notiz 2 5 6 2" xfId="9556" xr:uid="{00000000-0005-0000-0000-00004B550000}"/>
    <cellStyle name="Notiz 2 5 6 3" xfId="16086" xr:uid="{00000000-0005-0000-0000-00004C550000}"/>
    <cellStyle name="Notiz 2 5 6 4" xfId="22571" xr:uid="{00000000-0005-0000-0000-00004D550000}"/>
    <cellStyle name="Notiz 2 5 7" xfId="3241" xr:uid="{00000000-0005-0000-0000-00004E550000}"/>
    <cellStyle name="Notiz 2 5 7 2" xfId="10243" xr:uid="{00000000-0005-0000-0000-00004F550000}"/>
    <cellStyle name="Notiz 2 5 7 3" xfId="16773" xr:uid="{00000000-0005-0000-0000-000050550000}"/>
    <cellStyle name="Notiz 2 5 7 4" xfId="23258" xr:uid="{00000000-0005-0000-0000-000051550000}"/>
    <cellStyle name="Notiz 2 5 8" xfId="3933" xr:uid="{00000000-0005-0000-0000-000052550000}"/>
    <cellStyle name="Notiz 2 5 8 2" xfId="10932" xr:uid="{00000000-0005-0000-0000-000053550000}"/>
    <cellStyle name="Notiz 2 5 8 3" xfId="17462" xr:uid="{00000000-0005-0000-0000-000054550000}"/>
    <cellStyle name="Notiz 2 5 8 4" xfId="23947" xr:uid="{00000000-0005-0000-0000-000055550000}"/>
    <cellStyle name="Notiz 2 5 9" xfId="4621" xr:uid="{00000000-0005-0000-0000-000056550000}"/>
    <cellStyle name="Notiz 2 5 9 2" xfId="11615" xr:uid="{00000000-0005-0000-0000-000057550000}"/>
    <cellStyle name="Notiz 2 5 9 3" xfId="18145" xr:uid="{00000000-0005-0000-0000-000058550000}"/>
    <cellStyle name="Notiz 2 5 9 4" xfId="24630" xr:uid="{00000000-0005-0000-0000-000059550000}"/>
    <cellStyle name="Notiz 2 6" xfId="279" xr:uid="{00000000-0005-0000-0000-00005A550000}"/>
    <cellStyle name="Notiz 2 6 10" xfId="4845" xr:uid="{00000000-0005-0000-0000-00005B550000}"/>
    <cellStyle name="Notiz 2 6 10 2" xfId="11790" xr:uid="{00000000-0005-0000-0000-00005C550000}"/>
    <cellStyle name="Notiz 2 6 10 3" xfId="18320" xr:uid="{00000000-0005-0000-0000-00005D550000}"/>
    <cellStyle name="Notiz 2 6 10 4" xfId="24805" xr:uid="{00000000-0005-0000-0000-00005E550000}"/>
    <cellStyle name="Notiz 2 6 11" xfId="5712" xr:uid="{00000000-0005-0000-0000-00005F550000}"/>
    <cellStyle name="Notiz 2 6 11 2" xfId="12636" xr:uid="{00000000-0005-0000-0000-000060550000}"/>
    <cellStyle name="Notiz 2 6 11 3" xfId="19166" xr:uid="{00000000-0005-0000-0000-000061550000}"/>
    <cellStyle name="Notiz 2 6 11 4" xfId="25651" xr:uid="{00000000-0005-0000-0000-000062550000}"/>
    <cellStyle name="Notiz 2 6 12" xfId="7331" xr:uid="{00000000-0005-0000-0000-000063550000}"/>
    <cellStyle name="Notiz 2 6 12 2" xfId="13861" xr:uid="{00000000-0005-0000-0000-000064550000}"/>
    <cellStyle name="Notiz 2 6 12 3" xfId="20348" xr:uid="{00000000-0005-0000-0000-000065550000}"/>
    <cellStyle name="Notiz 2 6 13" xfId="6631" xr:uid="{00000000-0005-0000-0000-000066550000}"/>
    <cellStyle name="Notiz 2 6 2" xfId="401" xr:uid="{00000000-0005-0000-0000-000067550000}"/>
    <cellStyle name="Notiz 2 6 2 10" xfId="6933" xr:uid="{00000000-0005-0000-0000-000068550000}"/>
    <cellStyle name="Notiz 2 6 2 10 2" xfId="13547" xr:uid="{00000000-0005-0000-0000-000069550000}"/>
    <cellStyle name="Notiz 2 6 2 10 3" xfId="20077" xr:uid="{00000000-0005-0000-0000-00006A550000}"/>
    <cellStyle name="Notiz 2 6 2 10 4" xfId="26562" xr:uid="{00000000-0005-0000-0000-00006B550000}"/>
    <cellStyle name="Notiz 2 6 2 11" xfId="7413" xr:uid="{00000000-0005-0000-0000-00006C550000}"/>
    <cellStyle name="Notiz 2 6 2 11 2" xfId="13943" xr:uid="{00000000-0005-0000-0000-00006D550000}"/>
    <cellStyle name="Notiz 2 6 2 11 3" xfId="20428" xr:uid="{00000000-0005-0000-0000-00006E550000}"/>
    <cellStyle name="Notiz 2 6 2 12" xfId="6562" xr:uid="{00000000-0005-0000-0000-00006F550000}"/>
    <cellStyle name="Notiz 2 6 2 13" xfId="7055" xr:uid="{00000000-0005-0000-0000-000070550000}"/>
    <cellStyle name="Notiz 2 6 2 2" xfId="636" xr:uid="{00000000-0005-0000-0000-000071550000}"/>
    <cellStyle name="Notiz 2 6 2 2 10" xfId="7648" xr:uid="{00000000-0005-0000-0000-000072550000}"/>
    <cellStyle name="Notiz 2 6 2 2 10 2" xfId="14178" xr:uid="{00000000-0005-0000-0000-000073550000}"/>
    <cellStyle name="Notiz 2 6 2 2 10 3" xfId="20663" xr:uid="{00000000-0005-0000-0000-000074550000}"/>
    <cellStyle name="Notiz 2 6 2 2 11" xfId="4735" xr:uid="{00000000-0005-0000-0000-000075550000}"/>
    <cellStyle name="Notiz 2 6 2 2 2" xfId="1514" xr:uid="{00000000-0005-0000-0000-000076550000}"/>
    <cellStyle name="Notiz 2 6 2 2 2 2" xfId="8519" xr:uid="{00000000-0005-0000-0000-000077550000}"/>
    <cellStyle name="Notiz 2 6 2 2 2 3" xfId="15049" xr:uid="{00000000-0005-0000-0000-000078550000}"/>
    <cellStyle name="Notiz 2 6 2 2 2 4" xfId="21534" xr:uid="{00000000-0005-0000-0000-000079550000}"/>
    <cellStyle name="Notiz 2 6 2 2 3" xfId="2204" xr:uid="{00000000-0005-0000-0000-00007A550000}"/>
    <cellStyle name="Notiz 2 6 2 2 3 2" xfId="9209" xr:uid="{00000000-0005-0000-0000-00007B550000}"/>
    <cellStyle name="Notiz 2 6 2 2 3 3" xfId="15739" xr:uid="{00000000-0005-0000-0000-00007C550000}"/>
    <cellStyle name="Notiz 2 6 2 2 3 4" xfId="22224" xr:uid="{00000000-0005-0000-0000-00007D550000}"/>
    <cellStyle name="Notiz 2 6 2 2 4" xfId="2894" xr:uid="{00000000-0005-0000-0000-00007E550000}"/>
    <cellStyle name="Notiz 2 6 2 2 4 2" xfId="9896" xr:uid="{00000000-0005-0000-0000-00007F550000}"/>
    <cellStyle name="Notiz 2 6 2 2 4 3" xfId="16426" xr:uid="{00000000-0005-0000-0000-000080550000}"/>
    <cellStyle name="Notiz 2 6 2 2 4 4" xfId="22911" xr:uid="{00000000-0005-0000-0000-000081550000}"/>
    <cellStyle name="Notiz 2 6 2 2 5" xfId="3584" xr:uid="{00000000-0005-0000-0000-000082550000}"/>
    <cellStyle name="Notiz 2 6 2 2 5 2" xfId="10583" xr:uid="{00000000-0005-0000-0000-000083550000}"/>
    <cellStyle name="Notiz 2 6 2 2 5 3" xfId="17113" xr:uid="{00000000-0005-0000-0000-000084550000}"/>
    <cellStyle name="Notiz 2 6 2 2 5 4" xfId="23598" xr:uid="{00000000-0005-0000-0000-000085550000}"/>
    <cellStyle name="Notiz 2 6 2 2 6" xfId="4274" xr:uid="{00000000-0005-0000-0000-000086550000}"/>
    <cellStyle name="Notiz 2 6 2 2 6 2" xfId="11268" xr:uid="{00000000-0005-0000-0000-000087550000}"/>
    <cellStyle name="Notiz 2 6 2 2 6 3" xfId="17798" xr:uid="{00000000-0005-0000-0000-000088550000}"/>
    <cellStyle name="Notiz 2 6 2 2 6 4" xfId="24283" xr:uid="{00000000-0005-0000-0000-000089550000}"/>
    <cellStyle name="Notiz 2 6 2 2 7" xfId="4927" xr:uid="{00000000-0005-0000-0000-00008A550000}"/>
    <cellStyle name="Notiz 2 6 2 2 7 2" xfId="11851" xr:uid="{00000000-0005-0000-0000-00008B550000}"/>
    <cellStyle name="Notiz 2 6 2 2 7 3" xfId="18381" xr:uid="{00000000-0005-0000-0000-00008C550000}"/>
    <cellStyle name="Notiz 2 6 2 2 7 4" xfId="24866" xr:uid="{00000000-0005-0000-0000-00008D550000}"/>
    <cellStyle name="Notiz 2 6 2 2 8" xfId="5385" xr:uid="{00000000-0005-0000-0000-00008E550000}"/>
    <cellStyle name="Notiz 2 6 2 2 8 2" xfId="12309" xr:uid="{00000000-0005-0000-0000-00008F550000}"/>
    <cellStyle name="Notiz 2 6 2 2 8 3" xfId="18839" xr:uid="{00000000-0005-0000-0000-000090550000}"/>
    <cellStyle name="Notiz 2 6 2 2 8 4" xfId="25324" xr:uid="{00000000-0005-0000-0000-000091550000}"/>
    <cellStyle name="Notiz 2 6 2 2 9" xfId="6067" xr:uid="{00000000-0005-0000-0000-000092550000}"/>
    <cellStyle name="Notiz 2 6 2 2 9 2" xfId="12963" xr:uid="{00000000-0005-0000-0000-000093550000}"/>
    <cellStyle name="Notiz 2 6 2 2 9 3" xfId="19493" xr:uid="{00000000-0005-0000-0000-000094550000}"/>
    <cellStyle name="Notiz 2 6 2 2 9 4" xfId="25978" xr:uid="{00000000-0005-0000-0000-000095550000}"/>
    <cellStyle name="Notiz 2 6 2 3" xfId="1279" xr:uid="{00000000-0005-0000-0000-000096550000}"/>
    <cellStyle name="Notiz 2 6 2 3 2" xfId="8284" xr:uid="{00000000-0005-0000-0000-000097550000}"/>
    <cellStyle name="Notiz 2 6 2 3 3" xfId="14814" xr:uid="{00000000-0005-0000-0000-000098550000}"/>
    <cellStyle name="Notiz 2 6 2 3 4" xfId="21299" xr:uid="{00000000-0005-0000-0000-000099550000}"/>
    <cellStyle name="Notiz 2 6 2 4" xfId="1969" xr:uid="{00000000-0005-0000-0000-00009A550000}"/>
    <cellStyle name="Notiz 2 6 2 4 2" xfId="8974" xr:uid="{00000000-0005-0000-0000-00009B550000}"/>
    <cellStyle name="Notiz 2 6 2 4 3" xfId="15504" xr:uid="{00000000-0005-0000-0000-00009C550000}"/>
    <cellStyle name="Notiz 2 6 2 4 4" xfId="21989" xr:uid="{00000000-0005-0000-0000-00009D550000}"/>
    <cellStyle name="Notiz 2 6 2 5" xfId="2659" xr:uid="{00000000-0005-0000-0000-00009E550000}"/>
    <cellStyle name="Notiz 2 6 2 5 2" xfId="9661" xr:uid="{00000000-0005-0000-0000-00009F550000}"/>
    <cellStyle name="Notiz 2 6 2 5 3" xfId="16191" xr:uid="{00000000-0005-0000-0000-0000A0550000}"/>
    <cellStyle name="Notiz 2 6 2 5 4" xfId="22676" xr:uid="{00000000-0005-0000-0000-0000A1550000}"/>
    <cellStyle name="Notiz 2 6 2 6" xfId="3349" xr:uid="{00000000-0005-0000-0000-0000A2550000}"/>
    <cellStyle name="Notiz 2 6 2 6 2" xfId="10348" xr:uid="{00000000-0005-0000-0000-0000A3550000}"/>
    <cellStyle name="Notiz 2 6 2 6 3" xfId="16878" xr:uid="{00000000-0005-0000-0000-0000A4550000}"/>
    <cellStyle name="Notiz 2 6 2 6 4" xfId="23363" xr:uid="{00000000-0005-0000-0000-0000A5550000}"/>
    <cellStyle name="Notiz 2 6 2 7" xfId="4039" xr:uid="{00000000-0005-0000-0000-0000A6550000}"/>
    <cellStyle name="Notiz 2 6 2 7 2" xfId="11033" xr:uid="{00000000-0005-0000-0000-0000A7550000}"/>
    <cellStyle name="Notiz 2 6 2 7 3" xfId="17563" xr:uid="{00000000-0005-0000-0000-0000A8550000}"/>
    <cellStyle name="Notiz 2 6 2 7 4" xfId="24048" xr:uid="{00000000-0005-0000-0000-0000A9550000}"/>
    <cellStyle name="Notiz 2 6 2 8" xfId="3286" xr:uid="{00000000-0005-0000-0000-0000AA550000}"/>
    <cellStyle name="Notiz 2 6 2 8 2" xfId="10287" xr:uid="{00000000-0005-0000-0000-0000AB550000}"/>
    <cellStyle name="Notiz 2 6 2 8 3" xfId="16817" xr:uid="{00000000-0005-0000-0000-0000AC550000}"/>
    <cellStyle name="Notiz 2 6 2 8 4" xfId="23302" xr:uid="{00000000-0005-0000-0000-0000AD550000}"/>
    <cellStyle name="Notiz 2 6 2 9" xfId="5832" xr:uid="{00000000-0005-0000-0000-0000AE550000}"/>
    <cellStyle name="Notiz 2 6 2 9 2" xfId="12728" xr:uid="{00000000-0005-0000-0000-0000AF550000}"/>
    <cellStyle name="Notiz 2 6 2 9 3" xfId="19258" xr:uid="{00000000-0005-0000-0000-0000B0550000}"/>
    <cellStyle name="Notiz 2 6 2 9 4" xfId="25743" xr:uid="{00000000-0005-0000-0000-0000B1550000}"/>
    <cellStyle name="Notiz 2 6 3" xfId="591" xr:uid="{00000000-0005-0000-0000-0000B2550000}"/>
    <cellStyle name="Notiz 2 6 3 10" xfId="6774" xr:uid="{00000000-0005-0000-0000-0000B3550000}"/>
    <cellStyle name="Notiz 2 6 3 10 2" xfId="13450" xr:uid="{00000000-0005-0000-0000-0000B4550000}"/>
    <cellStyle name="Notiz 2 6 3 10 3" xfId="19980" xr:uid="{00000000-0005-0000-0000-0000B5550000}"/>
    <cellStyle name="Notiz 2 6 3 10 4" xfId="26465" xr:uid="{00000000-0005-0000-0000-0000B6550000}"/>
    <cellStyle name="Notiz 2 6 3 11" xfId="7603" xr:uid="{00000000-0005-0000-0000-0000B7550000}"/>
    <cellStyle name="Notiz 2 6 3 11 2" xfId="14133" xr:uid="{00000000-0005-0000-0000-0000B8550000}"/>
    <cellStyle name="Notiz 2 6 3 11 3" xfId="20618" xr:uid="{00000000-0005-0000-0000-0000B9550000}"/>
    <cellStyle name="Notiz 2 6 3 12" xfId="1044" xr:uid="{00000000-0005-0000-0000-0000BA550000}"/>
    <cellStyle name="Notiz 2 6 3 13" xfId="6949" xr:uid="{00000000-0005-0000-0000-0000BB550000}"/>
    <cellStyle name="Notiz 2 6 3 2" xfId="821" xr:uid="{00000000-0005-0000-0000-0000BC550000}"/>
    <cellStyle name="Notiz 2 6 3 2 10" xfId="7833" xr:uid="{00000000-0005-0000-0000-0000BD550000}"/>
    <cellStyle name="Notiz 2 6 3 2 10 2" xfId="14363" xr:uid="{00000000-0005-0000-0000-0000BE550000}"/>
    <cellStyle name="Notiz 2 6 3 2 10 3" xfId="20848" xr:uid="{00000000-0005-0000-0000-0000BF550000}"/>
    <cellStyle name="Notiz 2 6 3 2 11" xfId="13691" xr:uid="{00000000-0005-0000-0000-0000C0550000}"/>
    <cellStyle name="Notiz 2 6 3 2 2" xfId="1699" xr:uid="{00000000-0005-0000-0000-0000C1550000}"/>
    <cellStyle name="Notiz 2 6 3 2 2 2" xfId="8704" xr:uid="{00000000-0005-0000-0000-0000C2550000}"/>
    <cellStyle name="Notiz 2 6 3 2 2 3" xfId="15234" xr:uid="{00000000-0005-0000-0000-0000C3550000}"/>
    <cellStyle name="Notiz 2 6 3 2 2 4" xfId="21719" xr:uid="{00000000-0005-0000-0000-0000C4550000}"/>
    <cellStyle name="Notiz 2 6 3 2 3" xfId="2389" xr:uid="{00000000-0005-0000-0000-0000C5550000}"/>
    <cellStyle name="Notiz 2 6 3 2 3 2" xfId="9394" xr:uid="{00000000-0005-0000-0000-0000C6550000}"/>
    <cellStyle name="Notiz 2 6 3 2 3 3" xfId="15924" xr:uid="{00000000-0005-0000-0000-0000C7550000}"/>
    <cellStyle name="Notiz 2 6 3 2 3 4" xfId="22409" xr:uid="{00000000-0005-0000-0000-0000C8550000}"/>
    <cellStyle name="Notiz 2 6 3 2 4" xfId="3079" xr:uid="{00000000-0005-0000-0000-0000C9550000}"/>
    <cellStyle name="Notiz 2 6 3 2 4 2" xfId="10081" xr:uid="{00000000-0005-0000-0000-0000CA550000}"/>
    <cellStyle name="Notiz 2 6 3 2 4 3" xfId="16611" xr:uid="{00000000-0005-0000-0000-0000CB550000}"/>
    <cellStyle name="Notiz 2 6 3 2 4 4" xfId="23096" xr:uid="{00000000-0005-0000-0000-0000CC550000}"/>
    <cellStyle name="Notiz 2 6 3 2 5" xfId="3769" xr:uid="{00000000-0005-0000-0000-0000CD550000}"/>
    <cellStyle name="Notiz 2 6 3 2 5 2" xfId="10768" xr:uid="{00000000-0005-0000-0000-0000CE550000}"/>
    <cellStyle name="Notiz 2 6 3 2 5 3" xfId="17298" xr:uid="{00000000-0005-0000-0000-0000CF550000}"/>
    <cellStyle name="Notiz 2 6 3 2 5 4" xfId="23783" xr:uid="{00000000-0005-0000-0000-0000D0550000}"/>
    <cellStyle name="Notiz 2 6 3 2 6" xfId="4459" xr:uid="{00000000-0005-0000-0000-0000D1550000}"/>
    <cellStyle name="Notiz 2 6 3 2 6 2" xfId="11453" xr:uid="{00000000-0005-0000-0000-0000D2550000}"/>
    <cellStyle name="Notiz 2 6 3 2 6 3" xfId="17983" xr:uid="{00000000-0005-0000-0000-0000D3550000}"/>
    <cellStyle name="Notiz 2 6 3 2 6 4" xfId="24468" xr:uid="{00000000-0005-0000-0000-0000D4550000}"/>
    <cellStyle name="Notiz 2 6 3 2 7" xfId="5112" xr:uid="{00000000-0005-0000-0000-0000D5550000}"/>
    <cellStyle name="Notiz 2 6 3 2 7 2" xfId="12036" xr:uid="{00000000-0005-0000-0000-0000D6550000}"/>
    <cellStyle name="Notiz 2 6 3 2 7 3" xfId="18566" xr:uid="{00000000-0005-0000-0000-0000D7550000}"/>
    <cellStyle name="Notiz 2 6 3 2 7 4" xfId="25051" xr:uid="{00000000-0005-0000-0000-0000D8550000}"/>
    <cellStyle name="Notiz 2 6 3 2 8" xfId="5570" xr:uid="{00000000-0005-0000-0000-0000D9550000}"/>
    <cellStyle name="Notiz 2 6 3 2 8 2" xfId="12494" xr:uid="{00000000-0005-0000-0000-0000DA550000}"/>
    <cellStyle name="Notiz 2 6 3 2 8 3" xfId="19024" xr:uid="{00000000-0005-0000-0000-0000DB550000}"/>
    <cellStyle name="Notiz 2 6 3 2 8 4" xfId="25509" xr:uid="{00000000-0005-0000-0000-0000DC550000}"/>
    <cellStyle name="Notiz 2 6 3 2 9" xfId="6252" xr:uid="{00000000-0005-0000-0000-0000DD550000}"/>
    <cellStyle name="Notiz 2 6 3 2 9 2" xfId="13148" xr:uid="{00000000-0005-0000-0000-0000DE550000}"/>
    <cellStyle name="Notiz 2 6 3 2 9 3" xfId="19678" xr:uid="{00000000-0005-0000-0000-0000DF550000}"/>
    <cellStyle name="Notiz 2 6 3 2 9 4" xfId="26163" xr:uid="{00000000-0005-0000-0000-0000E0550000}"/>
    <cellStyle name="Notiz 2 6 3 3" xfId="1469" xr:uid="{00000000-0005-0000-0000-0000E1550000}"/>
    <cellStyle name="Notiz 2 6 3 3 2" xfId="8474" xr:uid="{00000000-0005-0000-0000-0000E2550000}"/>
    <cellStyle name="Notiz 2 6 3 3 3" xfId="15004" xr:uid="{00000000-0005-0000-0000-0000E3550000}"/>
    <cellStyle name="Notiz 2 6 3 3 4" xfId="21489" xr:uid="{00000000-0005-0000-0000-0000E4550000}"/>
    <cellStyle name="Notiz 2 6 3 4" xfId="2159" xr:uid="{00000000-0005-0000-0000-0000E5550000}"/>
    <cellStyle name="Notiz 2 6 3 4 2" xfId="9164" xr:uid="{00000000-0005-0000-0000-0000E6550000}"/>
    <cellStyle name="Notiz 2 6 3 4 3" xfId="15694" xr:uid="{00000000-0005-0000-0000-0000E7550000}"/>
    <cellStyle name="Notiz 2 6 3 4 4" xfId="22179" xr:uid="{00000000-0005-0000-0000-0000E8550000}"/>
    <cellStyle name="Notiz 2 6 3 5" xfId="2849" xr:uid="{00000000-0005-0000-0000-0000E9550000}"/>
    <cellStyle name="Notiz 2 6 3 5 2" xfId="9851" xr:uid="{00000000-0005-0000-0000-0000EA550000}"/>
    <cellStyle name="Notiz 2 6 3 5 3" xfId="16381" xr:uid="{00000000-0005-0000-0000-0000EB550000}"/>
    <cellStyle name="Notiz 2 6 3 5 4" xfId="22866" xr:uid="{00000000-0005-0000-0000-0000EC550000}"/>
    <cellStyle name="Notiz 2 6 3 6" xfId="3539" xr:uid="{00000000-0005-0000-0000-0000ED550000}"/>
    <cellStyle name="Notiz 2 6 3 6 2" xfId="10538" xr:uid="{00000000-0005-0000-0000-0000EE550000}"/>
    <cellStyle name="Notiz 2 6 3 6 3" xfId="17068" xr:uid="{00000000-0005-0000-0000-0000EF550000}"/>
    <cellStyle name="Notiz 2 6 3 6 4" xfId="23553" xr:uid="{00000000-0005-0000-0000-0000F0550000}"/>
    <cellStyle name="Notiz 2 6 3 7" xfId="4229" xr:uid="{00000000-0005-0000-0000-0000F1550000}"/>
    <cellStyle name="Notiz 2 6 3 7 2" xfId="11223" xr:uid="{00000000-0005-0000-0000-0000F2550000}"/>
    <cellStyle name="Notiz 2 6 3 7 3" xfId="17753" xr:uid="{00000000-0005-0000-0000-0000F3550000}"/>
    <cellStyle name="Notiz 2 6 3 7 4" xfId="24238" xr:uid="{00000000-0005-0000-0000-0000F4550000}"/>
    <cellStyle name="Notiz 2 6 3 8" xfId="5340" xr:uid="{00000000-0005-0000-0000-0000F5550000}"/>
    <cellStyle name="Notiz 2 6 3 8 2" xfId="12264" xr:uid="{00000000-0005-0000-0000-0000F6550000}"/>
    <cellStyle name="Notiz 2 6 3 8 3" xfId="18794" xr:uid="{00000000-0005-0000-0000-0000F7550000}"/>
    <cellStyle name="Notiz 2 6 3 8 4" xfId="25279" xr:uid="{00000000-0005-0000-0000-0000F8550000}"/>
    <cellStyle name="Notiz 2 6 3 9" xfId="6022" xr:uid="{00000000-0005-0000-0000-0000F9550000}"/>
    <cellStyle name="Notiz 2 6 3 9 2" xfId="12918" xr:uid="{00000000-0005-0000-0000-0000FA550000}"/>
    <cellStyle name="Notiz 2 6 3 9 3" xfId="19448" xr:uid="{00000000-0005-0000-0000-0000FB550000}"/>
    <cellStyle name="Notiz 2 6 3 9 4" xfId="25933" xr:uid="{00000000-0005-0000-0000-0000FC550000}"/>
    <cellStyle name="Notiz 2 6 4" xfId="1151" xr:uid="{00000000-0005-0000-0000-0000FD550000}"/>
    <cellStyle name="Notiz 2 6 4 2" xfId="8158" xr:uid="{00000000-0005-0000-0000-0000FE550000}"/>
    <cellStyle name="Notiz 2 6 4 3" xfId="14688" xr:uid="{00000000-0005-0000-0000-0000FF550000}"/>
    <cellStyle name="Notiz 2 6 4 4" xfId="21173" xr:uid="{00000000-0005-0000-0000-000000560000}"/>
    <cellStyle name="Notiz 2 6 5" xfId="1841" xr:uid="{00000000-0005-0000-0000-000001560000}"/>
    <cellStyle name="Notiz 2 6 5 2" xfId="8846" xr:uid="{00000000-0005-0000-0000-000002560000}"/>
    <cellStyle name="Notiz 2 6 5 3" xfId="15376" xr:uid="{00000000-0005-0000-0000-000003560000}"/>
    <cellStyle name="Notiz 2 6 5 4" xfId="21861" xr:uid="{00000000-0005-0000-0000-000004560000}"/>
    <cellStyle name="Notiz 2 6 6" xfId="2529" xr:uid="{00000000-0005-0000-0000-000005560000}"/>
    <cellStyle name="Notiz 2 6 6 2" xfId="9534" xr:uid="{00000000-0005-0000-0000-000006560000}"/>
    <cellStyle name="Notiz 2 6 6 3" xfId="16064" xr:uid="{00000000-0005-0000-0000-000007560000}"/>
    <cellStyle name="Notiz 2 6 6 4" xfId="22549" xr:uid="{00000000-0005-0000-0000-000008560000}"/>
    <cellStyle name="Notiz 2 6 7" xfId="3219" xr:uid="{00000000-0005-0000-0000-000009560000}"/>
    <cellStyle name="Notiz 2 6 7 2" xfId="10221" xr:uid="{00000000-0005-0000-0000-00000A560000}"/>
    <cellStyle name="Notiz 2 6 7 3" xfId="16751" xr:uid="{00000000-0005-0000-0000-00000B560000}"/>
    <cellStyle name="Notiz 2 6 7 4" xfId="23236" xr:uid="{00000000-0005-0000-0000-00000C560000}"/>
    <cellStyle name="Notiz 2 6 8" xfId="3911" xr:uid="{00000000-0005-0000-0000-00000D560000}"/>
    <cellStyle name="Notiz 2 6 8 2" xfId="10910" xr:uid="{00000000-0005-0000-0000-00000E560000}"/>
    <cellStyle name="Notiz 2 6 8 3" xfId="17440" xr:uid="{00000000-0005-0000-0000-00000F560000}"/>
    <cellStyle name="Notiz 2 6 8 4" xfId="23925" xr:uid="{00000000-0005-0000-0000-000010560000}"/>
    <cellStyle name="Notiz 2 6 9" xfId="4599" xr:uid="{00000000-0005-0000-0000-000011560000}"/>
    <cellStyle name="Notiz 2 6 9 2" xfId="11593" xr:uid="{00000000-0005-0000-0000-000012560000}"/>
    <cellStyle name="Notiz 2 6 9 3" xfId="18123" xr:uid="{00000000-0005-0000-0000-000013560000}"/>
    <cellStyle name="Notiz 2 6 9 4" xfId="24608" xr:uid="{00000000-0005-0000-0000-000014560000}"/>
    <cellStyle name="Notiz 2 7" xfId="310" xr:uid="{00000000-0005-0000-0000-000015560000}"/>
    <cellStyle name="Notiz 2 7 10" xfId="4829" xr:uid="{00000000-0005-0000-0000-000016560000}"/>
    <cellStyle name="Notiz 2 7 10 2" xfId="11774" xr:uid="{00000000-0005-0000-0000-000017560000}"/>
    <cellStyle name="Notiz 2 7 10 3" xfId="18304" xr:uid="{00000000-0005-0000-0000-000018560000}"/>
    <cellStyle name="Notiz 2 7 10 4" xfId="24789" xr:uid="{00000000-0005-0000-0000-000019560000}"/>
    <cellStyle name="Notiz 2 7 11" xfId="5743" xr:uid="{00000000-0005-0000-0000-00001A560000}"/>
    <cellStyle name="Notiz 2 7 11 2" xfId="12667" xr:uid="{00000000-0005-0000-0000-00001B560000}"/>
    <cellStyle name="Notiz 2 7 11 3" xfId="19197" xr:uid="{00000000-0005-0000-0000-00001C560000}"/>
    <cellStyle name="Notiz 2 7 11 4" xfId="25682" xr:uid="{00000000-0005-0000-0000-00001D560000}"/>
    <cellStyle name="Notiz 2 7 12" xfId="7362" xr:uid="{00000000-0005-0000-0000-00001E560000}"/>
    <cellStyle name="Notiz 2 7 12 2" xfId="13892" xr:uid="{00000000-0005-0000-0000-00001F560000}"/>
    <cellStyle name="Notiz 2 7 12 3" xfId="20379" xr:uid="{00000000-0005-0000-0000-000020560000}"/>
    <cellStyle name="Notiz 2 7 13" xfId="4882" xr:uid="{00000000-0005-0000-0000-000021560000}"/>
    <cellStyle name="Notiz 2 7 2" xfId="400" xr:uid="{00000000-0005-0000-0000-000022560000}"/>
    <cellStyle name="Notiz 2 7 2 10" xfId="6805" xr:uid="{00000000-0005-0000-0000-000023560000}"/>
    <cellStyle name="Notiz 2 7 2 10 2" xfId="13472" xr:uid="{00000000-0005-0000-0000-000024560000}"/>
    <cellStyle name="Notiz 2 7 2 10 3" xfId="20002" xr:uid="{00000000-0005-0000-0000-000025560000}"/>
    <cellStyle name="Notiz 2 7 2 10 4" xfId="26487" xr:uid="{00000000-0005-0000-0000-000026560000}"/>
    <cellStyle name="Notiz 2 7 2 11" xfId="7412" xr:uid="{00000000-0005-0000-0000-000027560000}"/>
    <cellStyle name="Notiz 2 7 2 11 2" xfId="13942" xr:uid="{00000000-0005-0000-0000-000028560000}"/>
    <cellStyle name="Notiz 2 7 2 11 3" xfId="20427" xr:uid="{00000000-0005-0000-0000-000029560000}"/>
    <cellStyle name="Notiz 2 7 2 12" xfId="7004" xr:uid="{00000000-0005-0000-0000-00002A560000}"/>
    <cellStyle name="Notiz 2 7 2 13" xfId="7279" xr:uid="{00000000-0005-0000-0000-00002B560000}"/>
    <cellStyle name="Notiz 2 7 2 2" xfId="635" xr:uid="{00000000-0005-0000-0000-00002C560000}"/>
    <cellStyle name="Notiz 2 7 2 2 10" xfId="7647" xr:uid="{00000000-0005-0000-0000-00002D560000}"/>
    <cellStyle name="Notiz 2 7 2 2 10 2" xfId="14177" xr:uid="{00000000-0005-0000-0000-00002E560000}"/>
    <cellStyle name="Notiz 2 7 2 2 10 3" xfId="20662" xr:uid="{00000000-0005-0000-0000-00002F560000}"/>
    <cellStyle name="Notiz 2 7 2 2 11" xfId="6768" xr:uid="{00000000-0005-0000-0000-000030560000}"/>
    <cellStyle name="Notiz 2 7 2 2 2" xfId="1513" xr:uid="{00000000-0005-0000-0000-000031560000}"/>
    <cellStyle name="Notiz 2 7 2 2 2 2" xfId="8518" xr:uid="{00000000-0005-0000-0000-000032560000}"/>
    <cellStyle name="Notiz 2 7 2 2 2 3" xfId="15048" xr:uid="{00000000-0005-0000-0000-000033560000}"/>
    <cellStyle name="Notiz 2 7 2 2 2 4" xfId="21533" xr:uid="{00000000-0005-0000-0000-000034560000}"/>
    <cellStyle name="Notiz 2 7 2 2 3" xfId="2203" xr:uid="{00000000-0005-0000-0000-000035560000}"/>
    <cellStyle name="Notiz 2 7 2 2 3 2" xfId="9208" xr:uid="{00000000-0005-0000-0000-000036560000}"/>
    <cellStyle name="Notiz 2 7 2 2 3 3" xfId="15738" xr:uid="{00000000-0005-0000-0000-000037560000}"/>
    <cellStyle name="Notiz 2 7 2 2 3 4" xfId="22223" xr:uid="{00000000-0005-0000-0000-000038560000}"/>
    <cellStyle name="Notiz 2 7 2 2 4" xfId="2893" xr:uid="{00000000-0005-0000-0000-000039560000}"/>
    <cellStyle name="Notiz 2 7 2 2 4 2" xfId="9895" xr:uid="{00000000-0005-0000-0000-00003A560000}"/>
    <cellStyle name="Notiz 2 7 2 2 4 3" xfId="16425" xr:uid="{00000000-0005-0000-0000-00003B560000}"/>
    <cellStyle name="Notiz 2 7 2 2 4 4" xfId="22910" xr:uid="{00000000-0005-0000-0000-00003C560000}"/>
    <cellStyle name="Notiz 2 7 2 2 5" xfId="3583" xr:uid="{00000000-0005-0000-0000-00003D560000}"/>
    <cellStyle name="Notiz 2 7 2 2 5 2" xfId="10582" xr:uid="{00000000-0005-0000-0000-00003E560000}"/>
    <cellStyle name="Notiz 2 7 2 2 5 3" xfId="17112" xr:uid="{00000000-0005-0000-0000-00003F560000}"/>
    <cellStyle name="Notiz 2 7 2 2 5 4" xfId="23597" xr:uid="{00000000-0005-0000-0000-000040560000}"/>
    <cellStyle name="Notiz 2 7 2 2 6" xfId="4273" xr:uid="{00000000-0005-0000-0000-000041560000}"/>
    <cellStyle name="Notiz 2 7 2 2 6 2" xfId="11267" xr:uid="{00000000-0005-0000-0000-000042560000}"/>
    <cellStyle name="Notiz 2 7 2 2 6 3" xfId="17797" xr:uid="{00000000-0005-0000-0000-000043560000}"/>
    <cellStyle name="Notiz 2 7 2 2 6 4" xfId="24282" xr:uid="{00000000-0005-0000-0000-000044560000}"/>
    <cellStyle name="Notiz 2 7 2 2 7" xfId="4926" xr:uid="{00000000-0005-0000-0000-000045560000}"/>
    <cellStyle name="Notiz 2 7 2 2 7 2" xfId="11850" xr:uid="{00000000-0005-0000-0000-000046560000}"/>
    <cellStyle name="Notiz 2 7 2 2 7 3" xfId="18380" xr:uid="{00000000-0005-0000-0000-000047560000}"/>
    <cellStyle name="Notiz 2 7 2 2 7 4" xfId="24865" xr:uid="{00000000-0005-0000-0000-000048560000}"/>
    <cellStyle name="Notiz 2 7 2 2 8" xfId="5384" xr:uid="{00000000-0005-0000-0000-000049560000}"/>
    <cellStyle name="Notiz 2 7 2 2 8 2" xfId="12308" xr:uid="{00000000-0005-0000-0000-00004A560000}"/>
    <cellStyle name="Notiz 2 7 2 2 8 3" xfId="18838" xr:uid="{00000000-0005-0000-0000-00004B560000}"/>
    <cellStyle name="Notiz 2 7 2 2 8 4" xfId="25323" xr:uid="{00000000-0005-0000-0000-00004C560000}"/>
    <cellStyle name="Notiz 2 7 2 2 9" xfId="6066" xr:uid="{00000000-0005-0000-0000-00004D560000}"/>
    <cellStyle name="Notiz 2 7 2 2 9 2" xfId="12962" xr:uid="{00000000-0005-0000-0000-00004E560000}"/>
    <cellStyle name="Notiz 2 7 2 2 9 3" xfId="19492" xr:uid="{00000000-0005-0000-0000-00004F560000}"/>
    <cellStyle name="Notiz 2 7 2 2 9 4" xfId="25977" xr:uid="{00000000-0005-0000-0000-000050560000}"/>
    <cellStyle name="Notiz 2 7 2 3" xfId="1278" xr:uid="{00000000-0005-0000-0000-000051560000}"/>
    <cellStyle name="Notiz 2 7 2 3 2" xfId="8283" xr:uid="{00000000-0005-0000-0000-000052560000}"/>
    <cellStyle name="Notiz 2 7 2 3 3" xfId="14813" xr:uid="{00000000-0005-0000-0000-000053560000}"/>
    <cellStyle name="Notiz 2 7 2 3 4" xfId="21298" xr:uid="{00000000-0005-0000-0000-000054560000}"/>
    <cellStyle name="Notiz 2 7 2 4" xfId="1968" xr:uid="{00000000-0005-0000-0000-000055560000}"/>
    <cellStyle name="Notiz 2 7 2 4 2" xfId="8973" xr:uid="{00000000-0005-0000-0000-000056560000}"/>
    <cellStyle name="Notiz 2 7 2 4 3" xfId="15503" xr:uid="{00000000-0005-0000-0000-000057560000}"/>
    <cellStyle name="Notiz 2 7 2 4 4" xfId="21988" xr:uid="{00000000-0005-0000-0000-000058560000}"/>
    <cellStyle name="Notiz 2 7 2 5" xfId="2658" xr:uid="{00000000-0005-0000-0000-000059560000}"/>
    <cellStyle name="Notiz 2 7 2 5 2" xfId="9660" xr:uid="{00000000-0005-0000-0000-00005A560000}"/>
    <cellStyle name="Notiz 2 7 2 5 3" xfId="16190" xr:uid="{00000000-0005-0000-0000-00005B560000}"/>
    <cellStyle name="Notiz 2 7 2 5 4" xfId="22675" xr:uid="{00000000-0005-0000-0000-00005C560000}"/>
    <cellStyle name="Notiz 2 7 2 6" xfId="3348" xr:uid="{00000000-0005-0000-0000-00005D560000}"/>
    <cellStyle name="Notiz 2 7 2 6 2" xfId="10347" xr:uid="{00000000-0005-0000-0000-00005E560000}"/>
    <cellStyle name="Notiz 2 7 2 6 3" xfId="16877" xr:uid="{00000000-0005-0000-0000-00005F560000}"/>
    <cellStyle name="Notiz 2 7 2 6 4" xfId="23362" xr:uid="{00000000-0005-0000-0000-000060560000}"/>
    <cellStyle name="Notiz 2 7 2 7" xfId="4038" xr:uid="{00000000-0005-0000-0000-000061560000}"/>
    <cellStyle name="Notiz 2 7 2 7 2" xfId="11032" xr:uid="{00000000-0005-0000-0000-000062560000}"/>
    <cellStyle name="Notiz 2 7 2 7 3" xfId="17562" xr:uid="{00000000-0005-0000-0000-000063560000}"/>
    <cellStyle name="Notiz 2 7 2 7 4" xfId="24047" xr:uid="{00000000-0005-0000-0000-000064560000}"/>
    <cellStyle name="Notiz 2 7 2 8" xfId="1079" xr:uid="{00000000-0005-0000-0000-000065560000}"/>
    <cellStyle name="Notiz 2 7 2 8 2" xfId="8086" xr:uid="{00000000-0005-0000-0000-000066560000}"/>
    <cellStyle name="Notiz 2 7 2 8 3" xfId="14616" xr:uid="{00000000-0005-0000-0000-000067560000}"/>
    <cellStyle name="Notiz 2 7 2 8 4" xfId="21101" xr:uid="{00000000-0005-0000-0000-000068560000}"/>
    <cellStyle name="Notiz 2 7 2 9" xfId="5831" xr:uid="{00000000-0005-0000-0000-000069560000}"/>
    <cellStyle name="Notiz 2 7 2 9 2" xfId="12727" xr:uid="{00000000-0005-0000-0000-00006A560000}"/>
    <cellStyle name="Notiz 2 7 2 9 3" xfId="19257" xr:uid="{00000000-0005-0000-0000-00006B560000}"/>
    <cellStyle name="Notiz 2 7 2 9 4" xfId="25742" xr:uid="{00000000-0005-0000-0000-00006C560000}"/>
    <cellStyle name="Notiz 2 7 3" xfId="592" xr:uid="{00000000-0005-0000-0000-00006D560000}"/>
    <cellStyle name="Notiz 2 7 3 10" xfId="6911" xr:uid="{00000000-0005-0000-0000-00006E560000}"/>
    <cellStyle name="Notiz 2 7 3 10 2" xfId="13527" xr:uid="{00000000-0005-0000-0000-00006F560000}"/>
    <cellStyle name="Notiz 2 7 3 10 3" xfId="20057" xr:uid="{00000000-0005-0000-0000-000070560000}"/>
    <cellStyle name="Notiz 2 7 3 10 4" xfId="26542" xr:uid="{00000000-0005-0000-0000-000071560000}"/>
    <cellStyle name="Notiz 2 7 3 11" xfId="7604" xr:uid="{00000000-0005-0000-0000-000072560000}"/>
    <cellStyle name="Notiz 2 7 3 11 2" xfId="14134" xr:uid="{00000000-0005-0000-0000-000073560000}"/>
    <cellStyle name="Notiz 2 7 3 11 3" xfId="20619" xr:uid="{00000000-0005-0000-0000-000074560000}"/>
    <cellStyle name="Notiz 2 7 3 12" xfId="6840" xr:uid="{00000000-0005-0000-0000-000075560000}"/>
    <cellStyle name="Notiz 2 7 3 13" xfId="6795" xr:uid="{00000000-0005-0000-0000-000076560000}"/>
    <cellStyle name="Notiz 2 7 3 2" xfId="822" xr:uid="{00000000-0005-0000-0000-000077560000}"/>
    <cellStyle name="Notiz 2 7 3 2 10" xfId="7834" xr:uid="{00000000-0005-0000-0000-000078560000}"/>
    <cellStyle name="Notiz 2 7 3 2 10 2" xfId="14364" xr:uid="{00000000-0005-0000-0000-000079560000}"/>
    <cellStyle name="Notiz 2 7 3 2 10 3" xfId="20849" xr:uid="{00000000-0005-0000-0000-00007A560000}"/>
    <cellStyle name="Notiz 2 7 3 2 11" xfId="13692" xr:uid="{00000000-0005-0000-0000-00007B560000}"/>
    <cellStyle name="Notiz 2 7 3 2 2" xfId="1700" xr:uid="{00000000-0005-0000-0000-00007C560000}"/>
    <cellStyle name="Notiz 2 7 3 2 2 2" xfId="8705" xr:uid="{00000000-0005-0000-0000-00007D560000}"/>
    <cellStyle name="Notiz 2 7 3 2 2 3" xfId="15235" xr:uid="{00000000-0005-0000-0000-00007E560000}"/>
    <cellStyle name="Notiz 2 7 3 2 2 4" xfId="21720" xr:uid="{00000000-0005-0000-0000-00007F560000}"/>
    <cellStyle name="Notiz 2 7 3 2 3" xfId="2390" xr:uid="{00000000-0005-0000-0000-000080560000}"/>
    <cellStyle name="Notiz 2 7 3 2 3 2" xfId="9395" xr:uid="{00000000-0005-0000-0000-000081560000}"/>
    <cellStyle name="Notiz 2 7 3 2 3 3" xfId="15925" xr:uid="{00000000-0005-0000-0000-000082560000}"/>
    <cellStyle name="Notiz 2 7 3 2 3 4" xfId="22410" xr:uid="{00000000-0005-0000-0000-000083560000}"/>
    <cellStyle name="Notiz 2 7 3 2 4" xfId="3080" xr:uid="{00000000-0005-0000-0000-000084560000}"/>
    <cellStyle name="Notiz 2 7 3 2 4 2" xfId="10082" xr:uid="{00000000-0005-0000-0000-000085560000}"/>
    <cellStyle name="Notiz 2 7 3 2 4 3" xfId="16612" xr:uid="{00000000-0005-0000-0000-000086560000}"/>
    <cellStyle name="Notiz 2 7 3 2 4 4" xfId="23097" xr:uid="{00000000-0005-0000-0000-000087560000}"/>
    <cellStyle name="Notiz 2 7 3 2 5" xfId="3770" xr:uid="{00000000-0005-0000-0000-000088560000}"/>
    <cellStyle name="Notiz 2 7 3 2 5 2" xfId="10769" xr:uid="{00000000-0005-0000-0000-000089560000}"/>
    <cellStyle name="Notiz 2 7 3 2 5 3" xfId="17299" xr:uid="{00000000-0005-0000-0000-00008A560000}"/>
    <cellStyle name="Notiz 2 7 3 2 5 4" xfId="23784" xr:uid="{00000000-0005-0000-0000-00008B560000}"/>
    <cellStyle name="Notiz 2 7 3 2 6" xfId="4460" xr:uid="{00000000-0005-0000-0000-00008C560000}"/>
    <cellStyle name="Notiz 2 7 3 2 6 2" xfId="11454" xr:uid="{00000000-0005-0000-0000-00008D560000}"/>
    <cellStyle name="Notiz 2 7 3 2 6 3" xfId="17984" xr:uid="{00000000-0005-0000-0000-00008E560000}"/>
    <cellStyle name="Notiz 2 7 3 2 6 4" xfId="24469" xr:uid="{00000000-0005-0000-0000-00008F560000}"/>
    <cellStyle name="Notiz 2 7 3 2 7" xfId="5113" xr:uid="{00000000-0005-0000-0000-000090560000}"/>
    <cellStyle name="Notiz 2 7 3 2 7 2" xfId="12037" xr:uid="{00000000-0005-0000-0000-000091560000}"/>
    <cellStyle name="Notiz 2 7 3 2 7 3" xfId="18567" xr:uid="{00000000-0005-0000-0000-000092560000}"/>
    <cellStyle name="Notiz 2 7 3 2 7 4" xfId="25052" xr:uid="{00000000-0005-0000-0000-000093560000}"/>
    <cellStyle name="Notiz 2 7 3 2 8" xfId="5571" xr:uid="{00000000-0005-0000-0000-000094560000}"/>
    <cellStyle name="Notiz 2 7 3 2 8 2" xfId="12495" xr:uid="{00000000-0005-0000-0000-000095560000}"/>
    <cellStyle name="Notiz 2 7 3 2 8 3" xfId="19025" xr:uid="{00000000-0005-0000-0000-000096560000}"/>
    <cellStyle name="Notiz 2 7 3 2 8 4" xfId="25510" xr:uid="{00000000-0005-0000-0000-000097560000}"/>
    <cellStyle name="Notiz 2 7 3 2 9" xfId="6253" xr:uid="{00000000-0005-0000-0000-000098560000}"/>
    <cellStyle name="Notiz 2 7 3 2 9 2" xfId="13149" xr:uid="{00000000-0005-0000-0000-000099560000}"/>
    <cellStyle name="Notiz 2 7 3 2 9 3" xfId="19679" xr:uid="{00000000-0005-0000-0000-00009A560000}"/>
    <cellStyle name="Notiz 2 7 3 2 9 4" xfId="26164" xr:uid="{00000000-0005-0000-0000-00009B560000}"/>
    <cellStyle name="Notiz 2 7 3 3" xfId="1470" xr:uid="{00000000-0005-0000-0000-00009C560000}"/>
    <cellStyle name="Notiz 2 7 3 3 2" xfId="8475" xr:uid="{00000000-0005-0000-0000-00009D560000}"/>
    <cellStyle name="Notiz 2 7 3 3 3" xfId="15005" xr:uid="{00000000-0005-0000-0000-00009E560000}"/>
    <cellStyle name="Notiz 2 7 3 3 4" xfId="21490" xr:uid="{00000000-0005-0000-0000-00009F560000}"/>
    <cellStyle name="Notiz 2 7 3 4" xfId="2160" xr:uid="{00000000-0005-0000-0000-0000A0560000}"/>
    <cellStyle name="Notiz 2 7 3 4 2" xfId="9165" xr:uid="{00000000-0005-0000-0000-0000A1560000}"/>
    <cellStyle name="Notiz 2 7 3 4 3" xfId="15695" xr:uid="{00000000-0005-0000-0000-0000A2560000}"/>
    <cellStyle name="Notiz 2 7 3 4 4" xfId="22180" xr:uid="{00000000-0005-0000-0000-0000A3560000}"/>
    <cellStyle name="Notiz 2 7 3 5" xfId="2850" xr:uid="{00000000-0005-0000-0000-0000A4560000}"/>
    <cellStyle name="Notiz 2 7 3 5 2" xfId="9852" xr:uid="{00000000-0005-0000-0000-0000A5560000}"/>
    <cellStyle name="Notiz 2 7 3 5 3" xfId="16382" xr:uid="{00000000-0005-0000-0000-0000A6560000}"/>
    <cellStyle name="Notiz 2 7 3 5 4" xfId="22867" xr:uid="{00000000-0005-0000-0000-0000A7560000}"/>
    <cellStyle name="Notiz 2 7 3 6" xfId="3540" xr:uid="{00000000-0005-0000-0000-0000A8560000}"/>
    <cellStyle name="Notiz 2 7 3 6 2" xfId="10539" xr:uid="{00000000-0005-0000-0000-0000A9560000}"/>
    <cellStyle name="Notiz 2 7 3 6 3" xfId="17069" xr:uid="{00000000-0005-0000-0000-0000AA560000}"/>
    <cellStyle name="Notiz 2 7 3 6 4" xfId="23554" xr:uid="{00000000-0005-0000-0000-0000AB560000}"/>
    <cellStyle name="Notiz 2 7 3 7" xfId="4230" xr:uid="{00000000-0005-0000-0000-0000AC560000}"/>
    <cellStyle name="Notiz 2 7 3 7 2" xfId="11224" xr:uid="{00000000-0005-0000-0000-0000AD560000}"/>
    <cellStyle name="Notiz 2 7 3 7 3" xfId="17754" xr:uid="{00000000-0005-0000-0000-0000AE560000}"/>
    <cellStyle name="Notiz 2 7 3 7 4" xfId="24239" xr:uid="{00000000-0005-0000-0000-0000AF560000}"/>
    <cellStyle name="Notiz 2 7 3 8" xfId="5341" xr:uid="{00000000-0005-0000-0000-0000B0560000}"/>
    <cellStyle name="Notiz 2 7 3 8 2" xfId="12265" xr:uid="{00000000-0005-0000-0000-0000B1560000}"/>
    <cellStyle name="Notiz 2 7 3 8 3" xfId="18795" xr:uid="{00000000-0005-0000-0000-0000B2560000}"/>
    <cellStyle name="Notiz 2 7 3 8 4" xfId="25280" xr:uid="{00000000-0005-0000-0000-0000B3560000}"/>
    <cellStyle name="Notiz 2 7 3 9" xfId="6023" xr:uid="{00000000-0005-0000-0000-0000B4560000}"/>
    <cellStyle name="Notiz 2 7 3 9 2" xfId="12919" xr:uid="{00000000-0005-0000-0000-0000B5560000}"/>
    <cellStyle name="Notiz 2 7 3 9 3" xfId="19449" xr:uid="{00000000-0005-0000-0000-0000B6560000}"/>
    <cellStyle name="Notiz 2 7 3 9 4" xfId="25934" xr:uid="{00000000-0005-0000-0000-0000B7560000}"/>
    <cellStyle name="Notiz 2 7 4" xfId="1182" xr:uid="{00000000-0005-0000-0000-0000B8560000}"/>
    <cellStyle name="Notiz 2 7 4 2" xfId="8189" xr:uid="{00000000-0005-0000-0000-0000B9560000}"/>
    <cellStyle name="Notiz 2 7 4 3" xfId="14719" xr:uid="{00000000-0005-0000-0000-0000BA560000}"/>
    <cellStyle name="Notiz 2 7 4 4" xfId="21204" xr:uid="{00000000-0005-0000-0000-0000BB560000}"/>
    <cellStyle name="Notiz 2 7 5" xfId="1872" xr:uid="{00000000-0005-0000-0000-0000BC560000}"/>
    <cellStyle name="Notiz 2 7 5 2" xfId="8877" xr:uid="{00000000-0005-0000-0000-0000BD560000}"/>
    <cellStyle name="Notiz 2 7 5 3" xfId="15407" xr:uid="{00000000-0005-0000-0000-0000BE560000}"/>
    <cellStyle name="Notiz 2 7 5 4" xfId="21892" xr:uid="{00000000-0005-0000-0000-0000BF560000}"/>
    <cellStyle name="Notiz 2 7 6" xfId="2560" xr:uid="{00000000-0005-0000-0000-0000C0560000}"/>
    <cellStyle name="Notiz 2 7 6 2" xfId="9565" xr:uid="{00000000-0005-0000-0000-0000C1560000}"/>
    <cellStyle name="Notiz 2 7 6 3" xfId="16095" xr:uid="{00000000-0005-0000-0000-0000C2560000}"/>
    <cellStyle name="Notiz 2 7 6 4" xfId="22580" xr:uid="{00000000-0005-0000-0000-0000C3560000}"/>
    <cellStyle name="Notiz 2 7 7" xfId="3250" xr:uid="{00000000-0005-0000-0000-0000C4560000}"/>
    <cellStyle name="Notiz 2 7 7 2" xfId="10252" xr:uid="{00000000-0005-0000-0000-0000C5560000}"/>
    <cellStyle name="Notiz 2 7 7 3" xfId="16782" xr:uid="{00000000-0005-0000-0000-0000C6560000}"/>
    <cellStyle name="Notiz 2 7 7 4" xfId="23267" xr:uid="{00000000-0005-0000-0000-0000C7560000}"/>
    <cellStyle name="Notiz 2 7 8" xfId="3942" xr:uid="{00000000-0005-0000-0000-0000C8560000}"/>
    <cellStyle name="Notiz 2 7 8 2" xfId="10941" xr:uid="{00000000-0005-0000-0000-0000C9560000}"/>
    <cellStyle name="Notiz 2 7 8 3" xfId="17471" xr:uid="{00000000-0005-0000-0000-0000CA560000}"/>
    <cellStyle name="Notiz 2 7 8 4" xfId="23956" xr:uid="{00000000-0005-0000-0000-0000CB560000}"/>
    <cellStyle name="Notiz 2 7 9" xfId="4630" xr:uid="{00000000-0005-0000-0000-0000CC560000}"/>
    <cellStyle name="Notiz 2 7 9 2" xfId="11624" xr:uid="{00000000-0005-0000-0000-0000CD560000}"/>
    <cellStyle name="Notiz 2 7 9 3" xfId="18154" xr:uid="{00000000-0005-0000-0000-0000CE560000}"/>
    <cellStyle name="Notiz 2 7 9 4" xfId="24639" xr:uid="{00000000-0005-0000-0000-0000CF560000}"/>
    <cellStyle name="Notiz 2 8" xfId="311" xr:uid="{00000000-0005-0000-0000-0000D0560000}"/>
    <cellStyle name="Notiz 2 8 10" xfId="4774" xr:uid="{00000000-0005-0000-0000-0000D1560000}"/>
    <cellStyle name="Notiz 2 8 10 2" xfId="11738" xr:uid="{00000000-0005-0000-0000-0000D2560000}"/>
    <cellStyle name="Notiz 2 8 10 3" xfId="18268" xr:uid="{00000000-0005-0000-0000-0000D3560000}"/>
    <cellStyle name="Notiz 2 8 10 4" xfId="24753" xr:uid="{00000000-0005-0000-0000-0000D4560000}"/>
    <cellStyle name="Notiz 2 8 11" xfId="5744" xr:uid="{00000000-0005-0000-0000-0000D5560000}"/>
    <cellStyle name="Notiz 2 8 11 2" xfId="12668" xr:uid="{00000000-0005-0000-0000-0000D6560000}"/>
    <cellStyle name="Notiz 2 8 11 3" xfId="19198" xr:uid="{00000000-0005-0000-0000-0000D7560000}"/>
    <cellStyle name="Notiz 2 8 11 4" xfId="25683" xr:uid="{00000000-0005-0000-0000-0000D8560000}"/>
    <cellStyle name="Notiz 2 8 12" xfId="7363" xr:uid="{00000000-0005-0000-0000-0000D9560000}"/>
    <cellStyle name="Notiz 2 8 12 2" xfId="13893" xr:uid="{00000000-0005-0000-0000-0000DA560000}"/>
    <cellStyle name="Notiz 2 8 12 3" xfId="20380" xr:uid="{00000000-0005-0000-0000-0000DB560000}"/>
    <cellStyle name="Notiz 2 8 13" xfId="7182" xr:uid="{00000000-0005-0000-0000-0000DC560000}"/>
    <cellStyle name="Notiz 2 8 2" xfId="399" xr:uid="{00000000-0005-0000-0000-0000DD560000}"/>
    <cellStyle name="Notiz 2 8 2 10" xfId="4710" xr:uid="{00000000-0005-0000-0000-0000DE560000}"/>
    <cellStyle name="Notiz 2 8 2 10 2" xfId="11688" xr:uid="{00000000-0005-0000-0000-0000DF560000}"/>
    <cellStyle name="Notiz 2 8 2 10 3" xfId="18218" xr:uid="{00000000-0005-0000-0000-0000E0560000}"/>
    <cellStyle name="Notiz 2 8 2 10 4" xfId="24703" xr:uid="{00000000-0005-0000-0000-0000E1560000}"/>
    <cellStyle name="Notiz 2 8 2 11" xfId="7411" xr:uid="{00000000-0005-0000-0000-0000E2560000}"/>
    <cellStyle name="Notiz 2 8 2 11 2" xfId="13941" xr:uid="{00000000-0005-0000-0000-0000E3560000}"/>
    <cellStyle name="Notiz 2 8 2 11 3" xfId="20426" xr:uid="{00000000-0005-0000-0000-0000E4560000}"/>
    <cellStyle name="Notiz 2 8 2 12" xfId="4900" xr:uid="{00000000-0005-0000-0000-0000E5560000}"/>
    <cellStyle name="Notiz 2 8 2 13" xfId="7167" xr:uid="{00000000-0005-0000-0000-0000E6560000}"/>
    <cellStyle name="Notiz 2 8 2 2" xfId="634" xr:uid="{00000000-0005-0000-0000-0000E7560000}"/>
    <cellStyle name="Notiz 2 8 2 2 10" xfId="7646" xr:uid="{00000000-0005-0000-0000-0000E8560000}"/>
    <cellStyle name="Notiz 2 8 2 2 10 2" xfId="14176" xr:uid="{00000000-0005-0000-0000-0000E9560000}"/>
    <cellStyle name="Notiz 2 8 2 2 10 3" xfId="20661" xr:uid="{00000000-0005-0000-0000-0000EA560000}"/>
    <cellStyle name="Notiz 2 8 2 2 11" xfId="6543" xr:uid="{00000000-0005-0000-0000-0000EB560000}"/>
    <cellStyle name="Notiz 2 8 2 2 2" xfId="1512" xr:uid="{00000000-0005-0000-0000-0000EC560000}"/>
    <cellStyle name="Notiz 2 8 2 2 2 2" xfId="8517" xr:uid="{00000000-0005-0000-0000-0000ED560000}"/>
    <cellStyle name="Notiz 2 8 2 2 2 3" xfId="15047" xr:uid="{00000000-0005-0000-0000-0000EE560000}"/>
    <cellStyle name="Notiz 2 8 2 2 2 4" xfId="21532" xr:uid="{00000000-0005-0000-0000-0000EF560000}"/>
    <cellStyle name="Notiz 2 8 2 2 3" xfId="2202" xr:uid="{00000000-0005-0000-0000-0000F0560000}"/>
    <cellStyle name="Notiz 2 8 2 2 3 2" xfId="9207" xr:uid="{00000000-0005-0000-0000-0000F1560000}"/>
    <cellStyle name="Notiz 2 8 2 2 3 3" xfId="15737" xr:uid="{00000000-0005-0000-0000-0000F2560000}"/>
    <cellStyle name="Notiz 2 8 2 2 3 4" xfId="22222" xr:uid="{00000000-0005-0000-0000-0000F3560000}"/>
    <cellStyle name="Notiz 2 8 2 2 4" xfId="2892" xr:uid="{00000000-0005-0000-0000-0000F4560000}"/>
    <cellStyle name="Notiz 2 8 2 2 4 2" xfId="9894" xr:uid="{00000000-0005-0000-0000-0000F5560000}"/>
    <cellStyle name="Notiz 2 8 2 2 4 3" xfId="16424" xr:uid="{00000000-0005-0000-0000-0000F6560000}"/>
    <cellStyle name="Notiz 2 8 2 2 4 4" xfId="22909" xr:uid="{00000000-0005-0000-0000-0000F7560000}"/>
    <cellStyle name="Notiz 2 8 2 2 5" xfId="3582" xr:uid="{00000000-0005-0000-0000-0000F8560000}"/>
    <cellStyle name="Notiz 2 8 2 2 5 2" xfId="10581" xr:uid="{00000000-0005-0000-0000-0000F9560000}"/>
    <cellStyle name="Notiz 2 8 2 2 5 3" xfId="17111" xr:uid="{00000000-0005-0000-0000-0000FA560000}"/>
    <cellStyle name="Notiz 2 8 2 2 5 4" xfId="23596" xr:uid="{00000000-0005-0000-0000-0000FB560000}"/>
    <cellStyle name="Notiz 2 8 2 2 6" xfId="4272" xr:uid="{00000000-0005-0000-0000-0000FC560000}"/>
    <cellStyle name="Notiz 2 8 2 2 6 2" xfId="11266" xr:uid="{00000000-0005-0000-0000-0000FD560000}"/>
    <cellStyle name="Notiz 2 8 2 2 6 3" xfId="17796" xr:uid="{00000000-0005-0000-0000-0000FE560000}"/>
    <cellStyle name="Notiz 2 8 2 2 6 4" xfId="24281" xr:uid="{00000000-0005-0000-0000-0000FF560000}"/>
    <cellStyle name="Notiz 2 8 2 2 7" xfId="4925" xr:uid="{00000000-0005-0000-0000-000000570000}"/>
    <cellStyle name="Notiz 2 8 2 2 7 2" xfId="11849" xr:uid="{00000000-0005-0000-0000-000001570000}"/>
    <cellStyle name="Notiz 2 8 2 2 7 3" xfId="18379" xr:uid="{00000000-0005-0000-0000-000002570000}"/>
    <cellStyle name="Notiz 2 8 2 2 7 4" xfId="24864" xr:uid="{00000000-0005-0000-0000-000003570000}"/>
    <cellStyle name="Notiz 2 8 2 2 8" xfId="5383" xr:uid="{00000000-0005-0000-0000-000004570000}"/>
    <cellStyle name="Notiz 2 8 2 2 8 2" xfId="12307" xr:uid="{00000000-0005-0000-0000-000005570000}"/>
    <cellStyle name="Notiz 2 8 2 2 8 3" xfId="18837" xr:uid="{00000000-0005-0000-0000-000006570000}"/>
    <cellStyle name="Notiz 2 8 2 2 8 4" xfId="25322" xr:uid="{00000000-0005-0000-0000-000007570000}"/>
    <cellStyle name="Notiz 2 8 2 2 9" xfId="6065" xr:uid="{00000000-0005-0000-0000-000008570000}"/>
    <cellStyle name="Notiz 2 8 2 2 9 2" xfId="12961" xr:uid="{00000000-0005-0000-0000-000009570000}"/>
    <cellStyle name="Notiz 2 8 2 2 9 3" xfId="19491" xr:uid="{00000000-0005-0000-0000-00000A570000}"/>
    <cellStyle name="Notiz 2 8 2 2 9 4" xfId="25976" xr:uid="{00000000-0005-0000-0000-00000B570000}"/>
    <cellStyle name="Notiz 2 8 2 3" xfId="1277" xr:uid="{00000000-0005-0000-0000-00000C570000}"/>
    <cellStyle name="Notiz 2 8 2 3 2" xfId="8282" xr:uid="{00000000-0005-0000-0000-00000D570000}"/>
    <cellStyle name="Notiz 2 8 2 3 3" xfId="14812" xr:uid="{00000000-0005-0000-0000-00000E570000}"/>
    <cellStyle name="Notiz 2 8 2 3 4" xfId="21297" xr:uid="{00000000-0005-0000-0000-00000F570000}"/>
    <cellStyle name="Notiz 2 8 2 4" xfId="1967" xr:uid="{00000000-0005-0000-0000-000010570000}"/>
    <cellStyle name="Notiz 2 8 2 4 2" xfId="8972" xr:uid="{00000000-0005-0000-0000-000011570000}"/>
    <cellStyle name="Notiz 2 8 2 4 3" xfId="15502" xr:uid="{00000000-0005-0000-0000-000012570000}"/>
    <cellStyle name="Notiz 2 8 2 4 4" xfId="21987" xr:uid="{00000000-0005-0000-0000-000013570000}"/>
    <cellStyle name="Notiz 2 8 2 5" xfId="2657" xr:uid="{00000000-0005-0000-0000-000014570000}"/>
    <cellStyle name="Notiz 2 8 2 5 2" xfId="9659" xr:uid="{00000000-0005-0000-0000-000015570000}"/>
    <cellStyle name="Notiz 2 8 2 5 3" xfId="16189" xr:uid="{00000000-0005-0000-0000-000016570000}"/>
    <cellStyle name="Notiz 2 8 2 5 4" xfId="22674" xr:uid="{00000000-0005-0000-0000-000017570000}"/>
    <cellStyle name="Notiz 2 8 2 6" xfId="3347" xr:uid="{00000000-0005-0000-0000-000018570000}"/>
    <cellStyle name="Notiz 2 8 2 6 2" xfId="10346" xr:uid="{00000000-0005-0000-0000-000019570000}"/>
    <cellStyle name="Notiz 2 8 2 6 3" xfId="16876" xr:uid="{00000000-0005-0000-0000-00001A570000}"/>
    <cellStyle name="Notiz 2 8 2 6 4" xfId="23361" xr:uid="{00000000-0005-0000-0000-00001B570000}"/>
    <cellStyle name="Notiz 2 8 2 7" xfId="4037" xr:uid="{00000000-0005-0000-0000-00001C570000}"/>
    <cellStyle name="Notiz 2 8 2 7 2" xfId="11031" xr:uid="{00000000-0005-0000-0000-00001D570000}"/>
    <cellStyle name="Notiz 2 8 2 7 3" xfId="17561" xr:uid="{00000000-0005-0000-0000-00001E570000}"/>
    <cellStyle name="Notiz 2 8 2 7 4" xfId="24046" xr:uid="{00000000-0005-0000-0000-00001F570000}"/>
    <cellStyle name="Notiz 2 8 2 8" xfId="2602" xr:uid="{00000000-0005-0000-0000-000020570000}"/>
    <cellStyle name="Notiz 2 8 2 8 2" xfId="9605" xr:uid="{00000000-0005-0000-0000-000021570000}"/>
    <cellStyle name="Notiz 2 8 2 8 3" xfId="16135" xr:uid="{00000000-0005-0000-0000-000022570000}"/>
    <cellStyle name="Notiz 2 8 2 8 4" xfId="22620" xr:uid="{00000000-0005-0000-0000-000023570000}"/>
    <cellStyle name="Notiz 2 8 2 9" xfId="5830" xr:uid="{00000000-0005-0000-0000-000024570000}"/>
    <cellStyle name="Notiz 2 8 2 9 2" xfId="12726" xr:uid="{00000000-0005-0000-0000-000025570000}"/>
    <cellStyle name="Notiz 2 8 2 9 3" xfId="19256" xr:uid="{00000000-0005-0000-0000-000026570000}"/>
    <cellStyle name="Notiz 2 8 2 9 4" xfId="25741" xr:uid="{00000000-0005-0000-0000-000027570000}"/>
    <cellStyle name="Notiz 2 8 3" xfId="593" xr:uid="{00000000-0005-0000-0000-000028570000}"/>
    <cellStyle name="Notiz 2 8 3 10" xfId="6589" xr:uid="{00000000-0005-0000-0000-000029570000}"/>
    <cellStyle name="Notiz 2 8 3 10 2" xfId="13372" xr:uid="{00000000-0005-0000-0000-00002A570000}"/>
    <cellStyle name="Notiz 2 8 3 10 3" xfId="19902" xr:uid="{00000000-0005-0000-0000-00002B570000}"/>
    <cellStyle name="Notiz 2 8 3 10 4" xfId="26387" xr:uid="{00000000-0005-0000-0000-00002C570000}"/>
    <cellStyle name="Notiz 2 8 3 11" xfId="7605" xr:uid="{00000000-0005-0000-0000-00002D570000}"/>
    <cellStyle name="Notiz 2 8 3 11 2" xfId="14135" xr:uid="{00000000-0005-0000-0000-00002E570000}"/>
    <cellStyle name="Notiz 2 8 3 11 3" xfId="20620" xr:uid="{00000000-0005-0000-0000-00002F570000}"/>
    <cellStyle name="Notiz 2 8 3 12" xfId="6486" xr:uid="{00000000-0005-0000-0000-000030570000}"/>
    <cellStyle name="Notiz 2 8 3 13" xfId="6640" xr:uid="{00000000-0005-0000-0000-000031570000}"/>
    <cellStyle name="Notiz 2 8 3 2" xfId="823" xr:uid="{00000000-0005-0000-0000-000032570000}"/>
    <cellStyle name="Notiz 2 8 3 2 10" xfId="7835" xr:uid="{00000000-0005-0000-0000-000033570000}"/>
    <cellStyle name="Notiz 2 8 3 2 10 2" xfId="14365" xr:uid="{00000000-0005-0000-0000-000034570000}"/>
    <cellStyle name="Notiz 2 8 3 2 10 3" xfId="20850" xr:uid="{00000000-0005-0000-0000-000035570000}"/>
    <cellStyle name="Notiz 2 8 3 2 11" xfId="13693" xr:uid="{00000000-0005-0000-0000-000036570000}"/>
    <cellStyle name="Notiz 2 8 3 2 2" xfId="1701" xr:uid="{00000000-0005-0000-0000-000037570000}"/>
    <cellStyle name="Notiz 2 8 3 2 2 2" xfId="8706" xr:uid="{00000000-0005-0000-0000-000038570000}"/>
    <cellStyle name="Notiz 2 8 3 2 2 3" xfId="15236" xr:uid="{00000000-0005-0000-0000-000039570000}"/>
    <cellStyle name="Notiz 2 8 3 2 2 4" xfId="21721" xr:uid="{00000000-0005-0000-0000-00003A570000}"/>
    <cellStyle name="Notiz 2 8 3 2 3" xfId="2391" xr:uid="{00000000-0005-0000-0000-00003B570000}"/>
    <cellStyle name="Notiz 2 8 3 2 3 2" xfId="9396" xr:uid="{00000000-0005-0000-0000-00003C570000}"/>
    <cellStyle name="Notiz 2 8 3 2 3 3" xfId="15926" xr:uid="{00000000-0005-0000-0000-00003D570000}"/>
    <cellStyle name="Notiz 2 8 3 2 3 4" xfId="22411" xr:uid="{00000000-0005-0000-0000-00003E570000}"/>
    <cellStyle name="Notiz 2 8 3 2 4" xfId="3081" xr:uid="{00000000-0005-0000-0000-00003F570000}"/>
    <cellStyle name="Notiz 2 8 3 2 4 2" xfId="10083" xr:uid="{00000000-0005-0000-0000-000040570000}"/>
    <cellStyle name="Notiz 2 8 3 2 4 3" xfId="16613" xr:uid="{00000000-0005-0000-0000-000041570000}"/>
    <cellStyle name="Notiz 2 8 3 2 4 4" xfId="23098" xr:uid="{00000000-0005-0000-0000-000042570000}"/>
    <cellStyle name="Notiz 2 8 3 2 5" xfId="3771" xr:uid="{00000000-0005-0000-0000-000043570000}"/>
    <cellStyle name="Notiz 2 8 3 2 5 2" xfId="10770" xr:uid="{00000000-0005-0000-0000-000044570000}"/>
    <cellStyle name="Notiz 2 8 3 2 5 3" xfId="17300" xr:uid="{00000000-0005-0000-0000-000045570000}"/>
    <cellStyle name="Notiz 2 8 3 2 5 4" xfId="23785" xr:uid="{00000000-0005-0000-0000-000046570000}"/>
    <cellStyle name="Notiz 2 8 3 2 6" xfId="4461" xr:uid="{00000000-0005-0000-0000-000047570000}"/>
    <cellStyle name="Notiz 2 8 3 2 6 2" xfId="11455" xr:uid="{00000000-0005-0000-0000-000048570000}"/>
    <cellStyle name="Notiz 2 8 3 2 6 3" xfId="17985" xr:uid="{00000000-0005-0000-0000-000049570000}"/>
    <cellStyle name="Notiz 2 8 3 2 6 4" xfId="24470" xr:uid="{00000000-0005-0000-0000-00004A570000}"/>
    <cellStyle name="Notiz 2 8 3 2 7" xfId="5114" xr:uid="{00000000-0005-0000-0000-00004B570000}"/>
    <cellStyle name="Notiz 2 8 3 2 7 2" xfId="12038" xr:uid="{00000000-0005-0000-0000-00004C570000}"/>
    <cellStyle name="Notiz 2 8 3 2 7 3" xfId="18568" xr:uid="{00000000-0005-0000-0000-00004D570000}"/>
    <cellStyle name="Notiz 2 8 3 2 7 4" xfId="25053" xr:uid="{00000000-0005-0000-0000-00004E570000}"/>
    <cellStyle name="Notiz 2 8 3 2 8" xfId="5572" xr:uid="{00000000-0005-0000-0000-00004F570000}"/>
    <cellStyle name="Notiz 2 8 3 2 8 2" xfId="12496" xr:uid="{00000000-0005-0000-0000-000050570000}"/>
    <cellStyle name="Notiz 2 8 3 2 8 3" xfId="19026" xr:uid="{00000000-0005-0000-0000-000051570000}"/>
    <cellStyle name="Notiz 2 8 3 2 8 4" xfId="25511" xr:uid="{00000000-0005-0000-0000-000052570000}"/>
    <cellStyle name="Notiz 2 8 3 2 9" xfId="6254" xr:uid="{00000000-0005-0000-0000-000053570000}"/>
    <cellStyle name="Notiz 2 8 3 2 9 2" xfId="13150" xr:uid="{00000000-0005-0000-0000-000054570000}"/>
    <cellStyle name="Notiz 2 8 3 2 9 3" xfId="19680" xr:uid="{00000000-0005-0000-0000-000055570000}"/>
    <cellStyle name="Notiz 2 8 3 2 9 4" xfId="26165" xr:uid="{00000000-0005-0000-0000-000056570000}"/>
    <cellStyle name="Notiz 2 8 3 3" xfId="1471" xr:uid="{00000000-0005-0000-0000-000057570000}"/>
    <cellStyle name="Notiz 2 8 3 3 2" xfId="8476" xr:uid="{00000000-0005-0000-0000-000058570000}"/>
    <cellStyle name="Notiz 2 8 3 3 3" xfId="15006" xr:uid="{00000000-0005-0000-0000-000059570000}"/>
    <cellStyle name="Notiz 2 8 3 3 4" xfId="21491" xr:uid="{00000000-0005-0000-0000-00005A570000}"/>
    <cellStyle name="Notiz 2 8 3 4" xfId="2161" xr:uid="{00000000-0005-0000-0000-00005B570000}"/>
    <cellStyle name="Notiz 2 8 3 4 2" xfId="9166" xr:uid="{00000000-0005-0000-0000-00005C570000}"/>
    <cellStyle name="Notiz 2 8 3 4 3" xfId="15696" xr:uid="{00000000-0005-0000-0000-00005D570000}"/>
    <cellStyle name="Notiz 2 8 3 4 4" xfId="22181" xr:uid="{00000000-0005-0000-0000-00005E570000}"/>
    <cellStyle name="Notiz 2 8 3 5" xfId="2851" xr:uid="{00000000-0005-0000-0000-00005F570000}"/>
    <cellStyle name="Notiz 2 8 3 5 2" xfId="9853" xr:uid="{00000000-0005-0000-0000-000060570000}"/>
    <cellStyle name="Notiz 2 8 3 5 3" xfId="16383" xr:uid="{00000000-0005-0000-0000-000061570000}"/>
    <cellStyle name="Notiz 2 8 3 5 4" xfId="22868" xr:uid="{00000000-0005-0000-0000-000062570000}"/>
    <cellStyle name="Notiz 2 8 3 6" xfId="3541" xr:uid="{00000000-0005-0000-0000-000063570000}"/>
    <cellStyle name="Notiz 2 8 3 6 2" xfId="10540" xr:uid="{00000000-0005-0000-0000-000064570000}"/>
    <cellStyle name="Notiz 2 8 3 6 3" xfId="17070" xr:uid="{00000000-0005-0000-0000-000065570000}"/>
    <cellStyle name="Notiz 2 8 3 6 4" xfId="23555" xr:uid="{00000000-0005-0000-0000-000066570000}"/>
    <cellStyle name="Notiz 2 8 3 7" xfId="4231" xr:uid="{00000000-0005-0000-0000-000067570000}"/>
    <cellStyle name="Notiz 2 8 3 7 2" xfId="11225" xr:uid="{00000000-0005-0000-0000-000068570000}"/>
    <cellStyle name="Notiz 2 8 3 7 3" xfId="17755" xr:uid="{00000000-0005-0000-0000-000069570000}"/>
    <cellStyle name="Notiz 2 8 3 7 4" xfId="24240" xr:uid="{00000000-0005-0000-0000-00006A570000}"/>
    <cellStyle name="Notiz 2 8 3 8" xfId="5342" xr:uid="{00000000-0005-0000-0000-00006B570000}"/>
    <cellStyle name="Notiz 2 8 3 8 2" xfId="12266" xr:uid="{00000000-0005-0000-0000-00006C570000}"/>
    <cellStyle name="Notiz 2 8 3 8 3" xfId="18796" xr:uid="{00000000-0005-0000-0000-00006D570000}"/>
    <cellStyle name="Notiz 2 8 3 8 4" xfId="25281" xr:uid="{00000000-0005-0000-0000-00006E570000}"/>
    <cellStyle name="Notiz 2 8 3 9" xfId="6024" xr:uid="{00000000-0005-0000-0000-00006F570000}"/>
    <cellStyle name="Notiz 2 8 3 9 2" xfId="12920" xr:uid="{00000000-0005-0000-0000-000070570000}"/>
    <cellStyle name="Notiz 2 8 3 9 3" xfId="19450" xr:uid="{00000000-0005-0000-0000-000071570000}"/>
    <cellStyle name="Notiz 2 8 3 9 4" xfId="25935" xr:uid="{00000000-0005-0000-0000-000072570000}"/>
    <cellStyle name="Notiz 2 8 4" xfId="1183" xr:uid="{00000000-0005-0000-0000-000073570000}"/>
    <cellStyle name="Notiz 2 8 4 2" xfId="8190" xr:uid="{00000000-0005-0000-0000-000074570000}"/>
    <cellStyle name="Notiz 2 8 4 3" xfId="14720" xr:uid="{00000000-0005-0000-0000-000075570000}"/>
    <cellStyle name="Notiz 2 8 4 4" xfId="21205" xr:uid="{00000000-0005-0000-0000-000076570000}"/>
    <cellStyle name="Notiz 2 8 5" xfId="1873" xr:uid="{00000000-0005-0000-0000-000077570000}"/>
    <cellStyle name="Notiz 2 8 5 2" xfId="8878" xr:uid="{00000000-0005-0000-0000-000078570000}"/>
    <cellStyle name="Notiz 2 8 5 3" xfId="15408" xr:uid="{00000000-0005-0000-0000-000079570000}"/>
    <cellStyle name="Notiz 2 8 5 4" xfId="21893" xr:uid="{00000000-0005-0000-0000-00007A570000}"/>
    <cellStyle name="Notiz 2 8 6" xfId="2561" xr:uid="{00000000-0005-0000-0000-00007B570000}"/>
    <cellStyle name="Notiz 2 8 6 2" xfId="9566" xr:uid="{00000000-0005-0000-0000-00007C570000}"/>
    <cellStyle name="Notiz 2 8 6 3" xfId="16096" xr:uid="{00000000-0005-0000-0000-00007D570000}"/>
    <cellStyle name="Notiz 2 8 6 4" xfId="22581" xr:uid="{00000000-0005-0000-0000-00007E570000}"/>
    <cellStyle name="Notiz 2 8 7" xfId="3251" xr:uid="{00000000-0005-0000-0000-00007F570000}"/>
    <cellStyle name="Notiz 2 8 7 2" xfId="10253" xr:uid="{00000000-0005-0000-0000-000080570000}"/>
    <cellStyle name="Notiz 2 8 7 3" xfId="16783" xr:uid="{00000000-0005-0000-0000-000081570000}"/>
    <cellStyle name="Notiz 2 8 7 4" xfId="23268" xr:uid="{00000000-0005-0000-0000-000082570000}"/>
    <cellStyle name="Notiz 2 8 8" xfId="3943" xr:uid="{00000000-0005-0000-0000-000083570000}"/>
    <cellStyle name="Notiz 2 8 8 2" xfId="10942" xr:uid="{00000000-0005-0000-0000-000084570000}"/>
    <cellStyle name="Notiz 2 8 8 3" xfId="17472" xr:uid="{00000000-0005-0000-0000-000085570000}"/>
    <cellStyle name="Notiz 2 8 8 4" xfId="23957" xr:uid="{00000000-0005-0000-0000-000086570000}"/>
    <cellStyle name="Notiz 2 8 9" xfId="4631" xr:uid="{00000000-0005-0000-0000-000087570000}"/>
    <cellStyle name="Notiz 2 8 9 2" xfId="11625" xr:uid="{00000000-0005-0000-0000-000088570000}"/>
    <cellStyle name="Notiz 2 8 9 3" xfId="18155" xr:uid="{00000000-0005-0000-0000-000089570000}"/>
    <cellStyle name="Notiz 2 8 9 4" xfId="24640" xr:uid="{00000000-0005-0000-0000-00008A570000}"/>
    <cellStyle name="Notiz 2 9" xfId="242" xr:uid="{00000000-0005-0000-0000-00008B570000}"/>
    <cellStyle name="Notiz 2 9 10" xfId="4864" xr:uid="{00000000-0005-0000-0000-00008C570000}"/>
    <cellStyle name="Notiz 2 9 10 2" xfId="11806" xr:uid="{00000000-0005-0000-0000-00008D570000}"/>
    <cellStyle name="Notiz 2 9 10 3" xfId="18336" xr:uid="{00000000-0005-0000-0000-00008E570000}"/>
    <cellStyle name="Notiz 2 9 10 4" xfId="24821" xr:uid="{00000000-0005-0000-0000-00008F570000}"/>
    <cellStyle name="Notiz 2 9 11" xfId="4870" xr:uid="{00000000-0005-0000-0000-000090570000}"/>
    <cellStyle name="Notiz 2 9 11 2" xfId="11809" xr:uid="{00000000-0005-0000-0000-000091570000}"/>
    <cellStyle name="Notiz 2 9 11 3" xfId="18339" xr:uid="{00000000-0005-0000-0000-000092570000}"/>
    <cellStyle name="Notiz 2 9 11 4" xfId="24824" xr:uid="{00000000-0005-0000-0000-000093570000}"/>
    <cellStyle name="Notiz 2 9 12" xfId="6984" xr:uid="{00000000-0005-0000-0000-000094570000}"/>
    <cellStyle name="Notiz 2 9 12 2" xfId="7270" xr:uid="{00000000-0005-0000-0000-000095570000}"/>
    <cellStyle name="Notiz 2 9 12 3" xfId="20133" xr:uid="{00000000-0005-0000-0000-000096570000}"/>
    <cellStyle name="Notiz 2 9 13" xfId="7194" xr:uid="{00000000-0005-0000-0000-000097570000}"/>
    <cellStyle name="Notiz 2 9 2" xfId="398" xr:uid="{00000000-0005-0000-0000-000098570000}"/>
    <cellStyle name="Notiz 2 9 2 10" xfId="6512" xr:uid="{00000000-0005-0000-0000-000099570000}"/>
    <cellStyle name="Notiz 2 9 2 10 2" xfId="13326" xr:uid="{00000000-0005-0000-0000-00009A570000}"/>
    <cellStyle name="Notiz 2 9 2 10 3" xfId="19856" xr:uid="{00000000-0005-0000-0000-00009B570000}"/>
    <cellStyle name="Notiz 2 9 2 10 4" xfId="26341" xr:uid="{00000000-0005-0000-0000-00009C570000}"/>
    <cellStyle name="Notiz 2 9 2 11" xfId="7410" xr:uid="{00000000-0005-0000-0000-00009D570000}"/>
    <cellStyle name="Notiz 2 9 2 11 2" xfId="13940" xr:uid="{00000000-0005-0000-0000-00009E570000}"/>
    <cellStyle name="Notiz 2 9 2 11 3" xfId="20425" xr:uid="{00000000-0005-0000-0000-00009F570000}"/>
    <cellStyle name="Notiz 2 9 2 12" xfId="6680" xr:uid="{00000000-0005-0000-0000-0000A0570000}"/>
    <cellStyle name="Notiz 2 9 2 13" xfId="7211" xr:uid="{00000000-0005-0000-0000-0000A1570000}"/>
    <cellStyle name="Notiz 2 9 2 2" xfId="633" xr:uid="{00000000-0005-0000-0000-0000A2570000}"/>
    <cellStyle name="Notiz 2 9 2 2 10" xfId="7645" xr:uid="{00000000-0005-0000-0000-0000A3570000}"/>
    <cellStyle name="Notiz 2 9 2 2 10 2" xfId="14175" xr:uid="{00000000-0005-0000-0000-0000A4570000}"/>
    <cellStyle name="Notiz 2 9 2 2 10 3" xfId="20660" xr:uid="{00000000-0005-0000-0000-0000A5570000}"/>
    <cellStyle name="Notiz 2 9 2 2 11" xfId="6721" xr:uid="{00000000-0005-0000-0000-0000A6570000}"/>
    <cellStyle name="Notiz 2 9 2 2 2" xfId="1511" xr:uid="{00000000-0005-0000-0000-0000A7570000}"/>
    <cellStyle name="Notiz 2 9 2 2 2 2" xfId="8516" xr:uid="{00000000-0005-0000-0000-0000A8570000}"/>
    <cellStyle name="Notiz 2 9 2 2 2 3" xfId="15046" xr:uid="{00000000-0005-0000-0000-0000A9570000}"/>
    <cellStyle name="Notiz 2 9 2 2 2 4" xfId="21531" xr:uid="{00000000-0005-0000-0000-0000AA570000}"/>
    <cellStyle name="Notiz 2 9 2 2 3" xfId="2201" xr:uid="{00000000-0005-0000-0000-0000AB570000}"/>
    <cellStyle name="Notiz 2 9 2 2 3 2" xfId="9206" xr:uid="{00000000-0005-0000-0000-0000AC570000}"/>
    <cellStyle name="Notiz 2 9 2 2 3 3" xfId="15736" xr:uid="{00000000-0005-0000-0000-0000AD570000}"/>
    <cellStyle name="Notiz 2 9 2 2 3 4" xfId="22221" xr:uid="{00000000-0005-0000-0000-0000AE570000}"/>
    <cellStyle name="Notiz 2 9 2 2 4" xfId="2891" xr:uid="{00000000-0005-0000-0000-0000AF570000}"/>
    <cellStyle name="Notiz 2 9 2 2 4 2" xfId="9893" xr:uid="{00000000-0005-0000-0000-0000B0570000}"/>
    <cellStyle name="Notiz 2 9 2 2 4 3" xfId="16423" xr:uid="{00000000-0005-0000-0000-0000B1570000}"/>
    <cellStyle name="Notiz 2 9 2 2 4 4" xfId="22908" xr:uid="{00000000-0005-0000-0000-0000B2570000}"/>
    <cellStyle name="Notiz 2 9 2 2 5" xfId="3581" xr:uid="{00000000-0005-0000-0000-0000B3570000}"/>
    <cellStyle name="Notiz 2 9 2 2 5 2" xfId="10580" xr:uid="{00000000-0005-0000-0000-0000B4570000}"/>
    <cellStyle name="Notiz 2 9 2 2 5 3" xfId="17110" xr:uid="{00000000-0005-0000-0000-0000B5570000}"/>
    <cellStyle name="Notiz 2 9 2 2 5 4" xfId="23595" xr:uid="{00000000-0005-0000-0000-0000B6570000}"/>
    <cellStyle name="Notiz 2 9 2 2 6" xfId="4271" xr:uid="{00000000-0005-0000-0000-0000B7570000}"/>
    <cellStyle name="Notiz 2 9 2 2 6 2" xfId="11265" xr:uid="{00000000-0005-0000-0000-0000B8570000}"/>
    <cellStyle name="Notiz 2 9 2 2 6 3" xfId="17795" xr:uid="{00000000-0005-0000-0000-0000B9570000}"/>
    <cellStyle name="Notiz 2 9 2 2 6 4" xfId="24280" xr:uid="{00000000-0005-0000-0000-0000BA570000}"/>
    <cellStyle name="Notiz 2 9 2 2 7" xfId="4924" xr:uid="{00000000-0005-0000-0000-0000BB570000}"/>
    <cellStyle name="Notiz 2 9 2 2 7 2" xfId="11848" xr:uid="{00000000-0005-0000-0000-0000BC570000}"/>
    <cellStyle name="Notiz 2 9 2 2 7 3" xfId="18378" xr:uid="{00000000-0005-0000-0000-0000BD570000}"/>
    <cellStyle name="Notiz 2 9 2 2 7 4" xfId="24863" xr:uid="{00000000-0005-0000-0000-0000BE570000}"/>
    <cellStyle name="Notiz 2 9 2 2 8" xfId="5382" xr:uid="{00000000-0005-0000-0000-0000BF570000}"/>
    <cellStyle name="Notiz 2 9 2 2 8 2" xfId="12306" xr:uid="{00000000-0005-0000-0000-0000C0570000}"/>
    <cellStyle name="Notiz 2 9 2 2 8 3" xfId="18836" xr:uid="{00000000-0005-0000-0000-0000C1570000}"/>
    <cellStyle name="Notiz 2 9 2 2 8 4" xfId="25321" xr:uid="{00000000-0005-0000-0000-0000C2570000}"/>
    <cellStyle name="Notiz 2 9 2 2 9" xfId="6064" xr:uid="{00000000-0005-0000-0000-0000C3570000}"/>
    <cellStyle name="Notiz 2 9 2 2 9 2" xfId="12960" xr:uid="{00000000-0005-0000-0000-0000C4570000}"/>
    <cellStyle name="Notiz 2 9 2 2 9 3" xfId="19490" xr:uid="{00000000-0005-0000-0000-0000C5570000}"/>
    <cellStyle name="Notiz 2 9 2 2 9 4" xfId="25975" xr:uid="{00000000-0005-0000-0000-0000C6570000}"/>
    <cellStyle name="Notiz 2 9 2 3" xfId="1276" xr:uid="{00000000-0005-0000-0000-0000C7570000}"/>
    <cellStyle name="Notiz 2 9 2 3 2" xfId="8281" xr:uid="{00000000-0005-0000-0000-0000C8570000}"/>
    <cellStyle name="Notiz 2 9 2 3 3" xfId="14811" xr:uid="{00000000-0005-0000-0000-0000C9570000}"/>
    <cellStyle name="Notiz 2 9 2 3 4" xfId="21296" xr:uid="{00000000-0005-0000-0000-0000CA570000}"/>
    <cellStyle name="Notiz 2 9 2 4" xfId="1966" xr:uid="{00000000-0005-0000-0000-0000CB570000}"/>
    <cellStyle name="Notiz 2 9 2 4 2" xfId="8971" xr:uid="{00000000-0005-0000-0000-0000CC570000}"/>
    <cellStyle name="Notiz 2 9 2 4 3" xfId="15501" xr:uid="{00000000-0005-0000-0000-0000CD570000}"/>
    <cellStyle name="Notiz 2 9 2 4 4" xfId="21986" xr:uid="{00000000-0005-0000-0000-0000CE570000}"/>
    <cellStyle name="Notiz 2 9 2 5" xfId="2656" xr:uid="{00000000-0005-0000-0000-0000CF570000}"/>
    <cellStyle name="Notiz 2 9 2 5 2" xfId="9658" xr:uid="{00000000-0005-0000-0000-0000D0570000}"/>
    <cellStyle name="Notiz 2 9 2 5 3" xfId="16188" xr:uid="{00000000-0005-0000-0000-0000D1570000}"/>
    <cellStyle name="Notiz 2 9 2 5 4" xfId="22673" xr:uid="{00000000-0005-0000-0000-0000D2570000}"/>
    <cellStyle name="Notiz 2 9 2 6" xfId="3346" xr:uid="{00000000-0005-0000-0000-0000D3570000}"/>
    <cellStyle name="Notiz 2 9 2 6 2" xfId="10345" xr:uid="{00000000-0005-0000-0000-0000D4570000}"/>
    <cellStyle name="Notiz 2 9 2 6 3" xfId="16875" xr:uid="{00000000-0005-0000-0000-0000D5570000}"/>
    <cellStyle name="Notiz 2 9 2 6 4" xfId="23360" xr:uid="{00000000-0005-0000-0000-0000D6570000}"/>
    <cellStyle name="Notiz 2 9 2 7" xfId="4036" xr:uid="{00000000-0005-0000-0000-0000D7570000}"/>
    <cellStyle name="Notiz 2 9 2 7 2" xfId="11030" xr:uid="{00000000-0005-0000-0000-0000D8570000}"/>
    <cellStyle name="Notiz 2 9 2 7 3" xfId="17560" xr:uid="{00000000-0005-0000-0000-0000D9570000}"/>
    <cellStyle name="Notiz 2 9 2 7 4" xfId="24045" xr:uid="{00000000-0005-0000-0000-0000DA570000}"/>
    <cellStyle name="Notiz 2 9 2 8" xfId="2630" xr:uid="{00000000-0005-0000-0000-0000DB570000}"/>
    <cellStyle name="Notiz 2 9 2 8 2" xfId="9632" xr:uid="{00000000-0005-0000-0000-0000DC570000}"/>
    <cellStyle name="Notiz 2 9 2 8 3" xfId="16162" xr:uid="{00000000-0005-0000-0000-0000DD570000}"/>
    <cellStyle name="Notiz 2 9 2 8 4" xfId="22647" xr:uid="{00000000-0005-0000-0000-0000DE570000}"/>
    <cellStyle name="Notiz 2 9 2 9" xfId="5829" xr:uid="{00000000-0005-0000-0000-0000DF570000}"/>
    <cellStyle name="Notiz 2 9 2 9 2" xfId="12725" xr:uid="{00000000-0005-0000-0000-0000E0570000}"/>
    <cellStyle name="Notiz 2 9 2 9 3" xfId="19255" xr:uid="{00000000-0005-0000-0000-0000E1570000}"/>
    <cellStyle name="Notiz 2 9 2 9 4" xfId="25740" xr:uid="{00000000-0005-0000-0000-0000E2570000}"/>
    <cellStyle name="Notiz 2 9 3" xfId="594" xr:uid="{00000000-0005-0000-0000-0000E3570000}"/>
    <cellStyle name="Notiz 2 9 3 10" xfId="6733" xr:uid="{00000000-0005-0000-0000-0000E4570000}"/>
    <cellStyle name="Notiz 2 9 3 10 2" xfId="13432" xr:uid="{00000000-0005-0000-0000-0000E5570000}"/>
    <cellStyle name="Notiz 2 9 3 10 3" xfId="19962" xr:uid="{00000000-0005-0000-0000-0000E6570000}"/>
    <cellStyle name="Notiz 2 9 3 10 4" xfId="26447" xr:uid="{00000000-0005-0000-0000-0000E7570000}"/>
    <cellStyle name="Notiz 2 9 3 11" xfId="7606" xr:uid="{00000000-0005-0000-0000-0000E8570000}"/>
    <cellStyle name="Notiz 2 9 3 11 2" xfId="14136" xr:uid="{00000000-0005-0000-0000-0000E9570000}"/>
    <cellStyle name="Notiz 2 9 3 11 3" xfId="20621" xr:uid="{00000000-0005-0000-0000-0000EA570000}"/>
    <cellStyle name="Notiz 2 9 3 12" xfId="5767" xr:uid="{00000000-0005-0000-0000-0000EB570000}"/>
    <cellStyle name="Notiz 2 9 3 13" xfId="6405" xr:uid="{00000000-0005-0000-0000-0000EC570000}"/>
    <cellStyle name="Notiz 2 9 3 2" xfId="824" xr:uid="{00000000-0005-0000-0000-0000ED570000}"/>
    <cellStyle name="Notiz 2 9 3 2 10" xfId="7836" xr:uid="{00000000-0005-0000-0000-0000EE570000}"/>
    <cellStyle name="Notiz 2 9 3 2 10 2" xfId="14366" xr:uid="{00000000-0005-0000-0000-0000EF570000}"/>
    <cellStyle name="Notiz 2 9 3 2 10 3" xfId="20851" xr:uid="{00000000-0005-0000-0000-0000F0570000}"/>
    <cellStyle name="Notiz 2 9 3 2 11" xfId="13694" xr:uid="{00000000-0005-0000-0000-0000F1570000}"/>
    <cellStyle name="Notiz 2 9 3 2 2" xfId="1702" xr:uid="{00000000-0005-0000-0000-0000F2570000}"/>
    <cellStyle name="Notiz 2 9 3 2 2 2" xfId="8707" xr:uid="{00000000-0005-0000-0000-0000F3570000}"/>
    <cellStyle name="Notiz 2 9 3 2 2 3" xfId="15237" xr:uid="{00000000-0005-0000-0000-0000F4570000}"/>
    <cellStyle name="Notiz 2 9 3 2 2 4" xfId="21722" xr:uid="{00000000-0005-0000-0000-0000F5570000}"/>
    <cellStyle name="Notiz 2 9 3 2 3" xfId="2392" xr:uid="{00000000-0005-0000-0000-0000F6570000}"/>
    <cellStyle name="Notiz 2 9 3 2 3 2" xfId="9397" xr:uid="{00000000-0005-0000-0000-0000F7570000}"/>
    <cellStyle name="Notiz 2 9 3 2 3 3" xfId="15927" xr:uid="{00000000-0005-0000-0000-0000F8570000}"/>
    <cellStyle name="Notiz 2 9 3 2 3 4" xfId="22412" xr:uid="{00000000-0005-0000-0000-0000F9570000}"/>
    <cellStyle name="Notiz 2 9 3 2 4" xfId="3082" xr:uid="{00000000-0005-0000-0000-0000FA570000}"/>
    <cellStyle name="Notiz 2 9 3 2 4 2" xfId="10084" xr:uid="{00000000-0005-0000-0000-0000FB570000}"/>
    <cellStyle name="Notiz 2 9 3 2 4 3" xfId="16614" xr:uid="{00000000-0005-0000-0000-0000FC570000}"/>
    <cellStyle name="Notiz 2 9 3 2 4 4" xfId="23099" xr:uid="{00000000-0005-0000-0000-0000FD570000}"/>
    <cellStyle name="Notiz 2 9 3 2 5" xfId="3772" xr:uid="{00000000-0005-0000-0000-0000FE570000}"/>
    <cellStyle name="Notiz 2 9 3 2 5 2" xfId="10771" xr:uid="{00000000-0005-0000-0000-0000FF570000}"/>
    <cellStyle name="Notiz 2 9 3 2 5 3" xfId="17301" xr:uid="{00000000-0005-0000-0000-000000580000}"/>
    <cellStyle name="Notiz 2 9 3 2 5 4" xfId="23786" xr:uid="{00000000-0005-0000-0000-000001580000}"/>
    <cellStyle name="Notiz 2 9 3 2 6" xfId="4462" xr:uid="{00000000-0005-0000-0000-000002580000}"/>
    <cellStyle name="Notiz 2 9 3 2 6 2" xfId="11456" xr:uid="{00000000-0005-0000-0000-000003580000}"/>
    <cellStyle name="Notiz 2 9 3 2 6 3" xfId="17986" xr:uid="{00000000-0005-0000-0000-000004580000}"/>
    <cellStyle name="Notiz 2 9 3 2 6 4" xfId="24471" xr:uid="{00000000-0005-0000-0000-000005580000}"/>
    <cellStyle name="Notiz 2 9 3 2 7" xfId="5115" xr:uid="{00000000-0005-0000-0000-000006580000}"/>
    <cellStyle name="Notiz 2 9 3 2 7 2" xfId="12039" xr:uid="{00000000-0005-0000-0000-000007580000}"/>
    <cellStyle name="Notiz 2 9 3 2 7 3" xfId="18569" xr:uid="{00000000-0005-0000-0000-000008580000}"/>
    <cellStyle name="Notiz 2 9 3 2 7 4" xfId="25054" xr:uid="{00000000-0005-0000-0000-000009580000}"/>
    <cellStyle name="Notiz 2 9 3 2 8" xfId="5573" xr:uid="{00000000-0005-0000-0000-00000A580000}"/>
    <cellStyle name="Notiz 2 9 3 2 8 2" xfId="12497" xr:uid="{00000000-0005-0000-0000-00000B580000}"/>
    <cellStyle name="Notiz 2 9 3 2 8 3" xfId="19027" xr:uid="{00000000-0005-0000-0000-00000C580000}"/>
    <cellStyle name="Notiz 2 9 3 2 8 4" xfId="25512" xr:uid="{00000000-0005-0000-0000-00000D580000}"/>
    <cellStyle name="Notiz 2 9 3 2 9" xfId="6255" xr:uid="{00000000-0005-0000-0000-00000E580000}"/>
    <cellStyle name="Notiz 2 9 3 2 9 2" xfId="13151" xr:uid="{00000000-0005-0000-0000-00000F580000}"/>
    <cellStyle name="Notiz 2 9 3 2 9 3" xfId="19681" xr:uid="{00000000-0005-0000-0000-000010580000}"/>
    <cellStyle name="Notiz 2 9 3 2 9 4" xfId="26166" xr:uid="{00000000-0005-0000-0000-000011580000}"/>
    <cellStyle name="Notiz 2 9 3 3" xfId="1472" xr:uid="{00000000-0005-0000-0000-000012580000}"/>
    <cellStyle name="Notiz 2 9 3 3 2" xfId="8477" xr:uid="{00000000-0005-0000-0000-000013580000}"/>
    <cellStyle name="Notiz 2 9 3 3 3" xfId="15007" xr:uid="{00000000-0005-0000-0000-000014580000}"/>
    <cellStyle name="Notiz 2 9 3 3 4" xfId="21492" xr:uid="{00000000-0005-0000-0000-000015580000}"/>
    <cellStyle name="Notiz 2 9 3 4" xfId="2162" xr:uid="{00000000-0005-0000-0000-000016580000}"/>
    <cellStyle name="Notiz 2 9 3 4 2" xfId="9167" xr:uid="{00000000-0005-0000-0000-000017580000}"/>
    <cellStyle name="Notiz 2 9 3 4 3" xfId="15697" xr:uid="{00000000-0005-0000-0000-000018580000}"/>
    <cellStyle name="Notiz 2 9 3 4 4" xfId="22182" xr:uid="{00000000-0005-0000-0000-000019580000}"/>
    <cellStyle name="Notiz 2 9 3 5" xfId="2852" xr:uid="{00000000-0005-0000-0000-00001A580000}"/>
    <cellStyle name="Notiz 2 9 3 5 2" xfId="9854" xr:uid="{00000000-0005-0000-0000-00001B580000}"/>
    <cellStyle name="Notiz 2 9 3 5 3" xfId="16384" xr:uid="{00000000-0005-0000-0000-00001C580000}"/>
    <cellStyle name="Notiz 2 9 3 5 4" xfId="22869" xr:uid="{00000000-0005-0000-0000-00001D580000}"/>
    <cellStyle name="Notiz 2 9 3 6" xfId="3542" xr:uid="{00000000-0005-0000-0000-00001E580000}"/>
    <cellStyle name="Notiz 2 9 3 6 2" xfId="10541" xr:uid="{00000000-0005-0000-0000-00001F580000}"/>
    <cellStyle name="Notiz 2 9 3 6 3" xfId="17071" xr:uid="{00000000-0005-0000-0000-000020580000}"/>
    <cellStyle name="Notiz 2 9 3 6 4" xfId="23556" xr:uid="{00000000-0005-0000-0000-000021580000}"/>
    <cellStyle name="Notiz 2 9 3 7" xfId="4232" xr:uid="{00000000-0005-0000-0000-000022580000}"/>
    <cellStyle name="Notiz 2 9 3 7 2" xfId="11226" xr:uid="{00000000-0005-0000-0000-000023580000}"/>
    <cellStyle name="Notiz 2 9 3 7 3" xfId="17756" xr:uid="{00000000-0005-0000-0000-000024580000}"/>
    <cellStyle name="Notiz 2 9 3 7 4" xfId="24241" xr:uid="{00000000-0005-0000-0000-000025580000}"/>
    <cellStyle name="Notiz 2 9 3 8" xfId="5343" xr:uid="{00000000-0005-0000-0000-000026580000}"/>
    <cellStyle name="Notiz 2 9 3 8 2" xfId="12267" xr:uid="{00000000-0005-0000-0000-000027580000}"/>
    <cellStyle name="Notiz 2 9 3 8 3" xfId="18797" xr:uid="{00000000-0005-0000-0000-000028580000}"/>
    <cellStyle name="Notiz 2 9 3 8 4" xfId="25282" xr:uid="{00000000-0005-0000-0000-000029580000}"/>
    <cellStyle name="Notiz 2 9 3 9" xfId="6025" xr:uid="{00000000-0005-0000-0000-00002A580000}"/>
    <cellStyle name="Notiz 2 9 3 9 2" xfId="12921" xr:uid="{00000000-0005-0000-0000-00002B580000}"/>
    <cellStyle name="Notiz 2 9 3 9 3" xfId="19451" xr:uid="{00000000-0005-0000-0000-00002C580000}"/>
    <cellStyle name="Notiz 2 9 3 9 4" xfId="25936" xr:uid="{00000000-0005-0000-0000-00002D580000}"/>
    <cellStyle name="Notiz 2 9 4" xfId="1114" xr:uid="{00000000-0005-0000-0000-00002E580000}"/>
    <cellStyle name="Notiz 2 9 4 2" xfId="8121" xr:uid="{00000000-0005-0000-0000-00002F580000}"/>
    <cellStyle name="Notiz 2 9 4 3" xfId="14651" xr:uid="{00000000-0005-0000-0000-000030580000}"/>
    <cellStyle name="Notiz 2 9 4 4" xfId="21136" xr:uid="{00000000-0005-0000-0000-000031580000}"/>
    <cellStyle name="Notiz 2 9 5" xfId="1100" xr:uid="{00000000-0005-0000-0000-000032580000}"/>
    <cellStyle name="Notiz 2 9 5 2" xfId="8107" xr:uid="{00000000-0005-0000-0000-000033580000}"/>
    <cellStyle name="Notiz 2 9 5 3" xfId="14637" xr:uid="{00000000-0005-0000-0000-000034580000}"/>
    <cellStyle name="Notiz 2 9 5 4" xfId="21122" xr:uid="{00000000-0005-0000-0000-000035580000}"/>
    <cellStyle name="Notiz 2 9 6" xfId="1900" xr:uid="{00000000-0005-0000-0000-000036580000}"/>
    <cellStyle name="Notiz 2 9 6 2" xfId="8905" xr:uid="{00000000-0005-0000-0000-000037580000}"/>
    <cellStyle name="Notiz 2 9 6 3" xfId="15435" xr:uid="{00000000-0005-0000-0000-000038580000}"/>
    <cellStyle name="Notiz 2 9 6 4" xfId="21920" xr:uid="{00000000-0005-0000-0000-000039580000}"/>
    <cellStyle name="Notiz 2 9 7" xfId="2588" xr:uid="{00000000-0005-0000-0000-00003A580000}"/>
    <cellStyle name="Notiz 2 9 7 2" xfId="9592" xr:uid="{00000000-0005-0000-0000-00003B580000}"/>
    <cellStyle name="Notiz 2 9 7 3" xfId="16122" xr:uid="{00000000-0005-0000-0000-00003C580000}"/>
    <cellStyle name="Notiz 2 9 7 4" xfId="22607" xr:uid="{00000000-0005-0000-0000-00003D580000}"/>
    <cellStyle name="Notiz 2 9 8" xfId="1926" xr:uid="{00000000-0005-0000-0000-00003E580000}"/>
    <cellStyle name="Notiz 2 9 8 2" xfId="8931" xr:uid="{00000000-0005-0000-0000-00003F580000}"/>
    <cellStyle name="Notiz 2 9 8 3" xfId="15461" xr:uid="{00000000-0005-0000-0000-000040580000}"/>
    <cellStyle name="Notiz 2 9 8 4" xfId="21946" xr:uid="{00000000-0005-0000-0000-000041580000}"/>
    <cellStyle name="Notiz 2 9 9" xfId="3970" xr:uid="{00000000-0005-0000-0000-000042580000}"/>
    <cellStyle name="Notiz 2 9 9 2" xfId="10968" xr:uid="{00000000-0005-0000-0000-000043580000}"/>
    <cellStyle name="Notiz 2 9 9 3" xfId="17498" xr:uid="{00000000-0005-0000-0000-000044580000}"/>
    <cellStyle name="Notiz 2 9 9 4" xfId="23983" xr:uid="{00000000-0005-0000-0000-000045580000}"/>
    <cellStyle name="Notiz 3" xfId="144" xr:uid="{00000000-0005-0000-0000-000046580000}"/>
    <cellStyle name="Notiz 3 10" xfId="286" xr:uid="{00000000-0005-0000-0000-000047580000}"/>
    <cellStyle name="Notiz 3 10 10" xfId="4842" xr:uid="{00000000-0005-0000-0000-000048580000}"/>
    <cellStyle name="Notiz 3 10 10 2" xfId="11787" xr:uid="{00000000-0005-0000-0000-000049580000}"/>
    <cellStyle name="Notiz 3 10 10 3" xfId="18317" xr:uid="{00000000-0005-0000-0000-00004A580000}"/>
    <cellStyle name="Notiz 3 10 10 4" xfId="24802" xr:uid="{00000000-0005-0000-0000-00004B580000}"/>
    <cellStyle name="Notiz 3 10 11" xfId="5719" xr:uid="{00000000-0005-0000-0000-00004C580000}"/>
    <cellStyle name="Notiz 3 10 11 2" xfId="12643" xr:uid="{00000000-0005-0000-0000-00004D580000}"/>
    <cellStyle name="Notiz 3 10 11 3" xfId="19173" xr:uid="{00000000-0005-0000-0000-00004E580000}"/>
    <cellStyle name="Notiz 3 10 11 4" xfId="25658" xr:uid="{00000000-0005-0000-0000-00004F580000}"/>
    <cellStyle name="Notiz 3 10 12" xfId="7338" xr:uid="{00000000-0005-0000-0000-000050580000}"/>
    <cellStyle name="Notiz 3 10 12 2" xfId="13868" xr:uid="{00000000-0005-0000-0000-000051580000}"/>
    <cellStyle name="Notiz 3 10 12 3" xfId="20355" xr:uid="{00000000-0005-0000-0000-000052580000}"/>
    <cellStyle name="Notiz 3 10 13" xfId="7187" xr:uid="{00000000-0005-0000-0000-000053580000}"/>
    <cellStyle name="Notiz 3 10 2" xfId="396" xr:uid="{00000000-0005-0000-0000-000054580000}"/>
    <cellStyle name="Notiz 3 10 2 10" xfId="6706" xr:uid="{00000000-0005-0000-0000-000055580000}"/>
    <cellStyle name="Notiz 3 10 2 10 2" xfId="13407" xr:uid="{00000000-0005-0000-0000-000056580000}"/>
    <cellStyle name="Notiz 3 10 2 10 3" xfId="19937" xr:uid="{00000000-0005-0000-0000-000057580000}"/>
    <cellStyle name="Notiz 3 10 2 10 4" xfId="26422" xr:uid="{00000000-0005-0000-0000-000058580000}"/>
    <cellStyle name="Notiz 3 10 2 11" xfId="7408" xr:uid="{00000000-0005-0000-0000-000059580000}"/>
    <cellStyle name="Notiz 3 10 2 11 2" xfId="13938" xr:uid="{00000000-0005-0000-0000-00005A580000}"/>
    <cellStyle name="Notiz 3 10 2 11 3" xfId="20423" xr:uid="{00000000-0005-0000-0000-00005B580000}"/>
    <cellStyle name="Notiz 3 10 2 12" xfId="6752" xr:uid="{00000000-0005-0000-0000-00005C580000}"/>
    <cellStyle name="Notiz 3 10 2 13" xfId="7233" xr:uid="{00000000-0005-0000-0000-00005D580000}"/>
    <cellStyle name="Notiz 3 10 2 2" xfId="631" xr:uid="{00000000-0005-0000-0000-00005E580000}"/>
    <cellStyle name="Notiz 3 10 2 2 10" xfId="7643" xr:uid="{00000000-0005-0000-0000-00005F580000}"/>
    <cellStyle name="Notiz 3 10 2 2 10 2" xfId="14173" xr:uid="{00000000-0005-0000-0000-000060580000}"/>
    <cellStyle name="Notiz 3 10 2 2 10 3" xfId="20658" xr:uid="{00000000-0005-0000-0000-000061580000}"/>
    <cellStyle name="Notiz 3 10 2 2 11" xfId="4867" xr:uid="{00000000-0005-0000-0000-000062580000}"/>
    <cellStyle name="Notiz 3 10 2 2 2" xfId="1509" xr:uid="{00000000-0005-0000-0000-000063580000}"/>
    <cellStyle name="Notiz 3 10 2 2 2 2" xfId="8514" xr:uid="{00000000-0005-0000-0000-000064580000}"/>
    <cellStyle name="Notiz 3 10 2 2 2 3" xfId="15044" xr:uid="{00000000-0005-0000-0000-000065580000}"/>
    <cellStyle name="Notiz 3 10 2 2 2 4" xfId="21529" xr:uid="{00000000-0005-0000-0000-000066580000}"/>
    <cellStyle name="Notiz 3 10 2 2 3" xfId="2199" xr:uid="{00000000-0005-0000-0000-000067580000}"/>
    <cellStyle name="Notiz 3 10 2 2 3 2" xfId="9204" xr:uid="{00000000-0005-0000-0000-000068580000}"/>
    <cellStyle name="Notiz 3 10 2 2 3 3" xfId="15734" xr:uid="{00000000-0005-0000-0000-000069580000}"/>
    <cellStyle name="Notiz 3 10 2 2 3 4" xfId="22219" xr:uid="{00000000-0005-0000-0000-00006A580000}"/>
    <cellStyle name="Notiz 3 10 2 2 4" xfId="2889" xr:uid="{00000000-0005-0000-0000-00006B580000}"/>
    <cellStyle name="Notiz 3 10 2 2 4 2" xfId="9891" xr:uid="{00000000-0005-0000-0000-00006C580000}"/>
    <cellStyle name="Notiz 3 10 2 2 4 3" xfId="16421" xr:uid="{00000000-0005-0000-0000-00006D580000}"/>
    <cellStyle name="Notiz 3 10 2 2 4 4" xfId="22906" xr:uid="{00000000-0005-0000-0000-00006E580000}"/>
    <cellStyle name="Notiz 3 10 2 2 5" xfId="3579" xr:uid="{00000000-0005-0000-0000-00006F580000}"/>
    <cellStyle name="Notiz 3 10 2 2 5 2" xfId="10578" xr:uid="{00000000-0005-0000-0000-000070580000}"/>
    <cellStyle name="Notiz 3 10 2 2 5 3" xfId="17108" xr:uid="{00000000-0005-0000-0000-000071580000}"/>
    <cellStyle name="Notiz 3 10 2 2 5 4" xfId="23593" xr:uid="{00000000-0005-0000-0000-000072580000}"/>
    <cellStyle name="Notiz 3 10 2 2 6" xfId="4269" xr:uid="{00000000-0005-0000-0000-000073580000}"/>
    <cellStyle name="Notiz 3 10 2 2 6 2" xfId="11263" xr:uid="{00000000-0005-0000-0000-000074580000}"/>
    <cellStyle name="Notiz 3 10 2 2 6 3" xfId="17793" xr:uid="{00000000-0005-0000-0000-000075580000}"/>
    <cellStyle name="Notiz 3 10 2 2 6 4" xfId="24278" xr:uid="{00000000-0005-0000-0000-000076580000}"/>
    <cellStyle name="Notiz 3 10 2 2 7" xfId="4922" xr:uid="{00000000-0005-0000-0000-000077580000}"/>
    <cellStyle name="Notiz 3 10 2 2 7 2" xfId="11846" xr:uid="{00000000-0005-0000-0000-000078580000}"/>
    <cellStyle name="Notiz 3 10 2 2 7 3" xfId="18376" xr:uid="{00000000-0005-0000-0000-000079580000}"/>
    <cellStyle name="Notiz 3 10 2 2 7 4" xfId="24861" xr:uid="{00000000-0005-0000-0000-00007A580000}"/>
    <cellStyle name="Notiz 3 10 2 2 8" xfId="5380" xr:uid="{00000000-0005-0000-0000-00007B580000}"/>
    <cellStyle name="Notiz 3 10 2 2 8 2" xfId="12304" xr:uid="{00000000-0005-0000-0000-00007C580000}"/>
    <cellStyle name="Notiz 3 10 2 2 8 3" xfId="18834" xr:uid="{00000000-0005-0000-0000-00007D580000}"/>
    <cellStyle name="Notiz 3 10 2 2 8 4" xfId="25319" xr:uid="{00000000-0005-0000-0000-00007E580000}"/>
    <cellStyle name="Notiz 3 10 2 2 9" xfId="6062" xr:uid="{00000000-0005-0000-0000-00007F580000}"/>
    <cellStyle name="Notiz 3 10 2 2 9 2" xfId="12958" xr:uid="{00000000-0005-0000-0000-000080580000}"/>
    <cellStyle name="Notiz 3 10 2 2 9 3" xfId="19488" xr:uid="{00000000-0005-0000-0000-000081580000}"/>
    <cellStyle name="Notiz 3 10 2 2 9 4" xfId="25973" xr:uid="{00000000-0005-0000-0000-000082580000}"/>
    <cellStyle name="Notiz 3 10 2 3" xfId="1274" xr:uid="{00000000-0005-0000-0000-000083580000}"/>
    <cellStyle name="Notiz 3 10 2 3 2" xfId="8279" xr:uid="{00000000-0005-0000-0000-000084580000}"/>
    <cellStyle name="Notiz 3 10 2 3 3" xfId="14809" xr:uid="{00000000-0005-0000-0000-000085580000}"/>
    <cellStyle name="Notiz 3 10 2 3 4" xfId="21294" xr:uid="{00000000-0005-0000-0000-000086580000}"/>
    <cellStyle name="Notiz 3 10 2 4" xfId="1964" xr:uid="{00000000-0005-0000-0000-000087580000}"/>
    <cellStyle name="Notiz 3 10 2 4 2" xfId="8969" xr:uid="{00000000-0005-0000-0000-000088580000}"/>
    <cellStyle name="Notiz 3 10 2 4 3" xfId="15499" xr:uid="{00000000-0005-0000-0000-000089580000}"/>
    <cellStyle name="Notiz 3 10 2 4 4" xfId="21984" xr:uid="{00000000-0005-0000-0000-00008A580000}"/>
    <cellStyle name="Notiz 3 10 2 5" xfId="2654" xr:uid="{00000000-0005-0000-0000-00008B580000}"/>
    <cellStyle name="Notiz 3 10 2 5 2" xfId="9656" xr:uid="{00000000-0005-0000-0000-00008C580000}"/>
    <cellStyle name="Notiz 3 10 2 5 3" xfId="16186" xr:uid="{00000000-0005-0000-0000-00008D580000}"/>
    <cellStyle name="Notiz 3 10 2 5 4" xfId="22671" xr:uid="{00000000-0005-0000-0000-00008E580000}"/>
    <cellStyle name="Notiz 3 10 2 6" xfId="3344" xr:uid="{00000000-0005-0000-0000-00008F580000}"/>
    <cellStyle name="Notiz 3 10 2 6 2" xfId="10343" xr:uid="{00000000-0005-0000-0000-000090580000}"/>
    <cellStyle name="Notiz 3 10 2 6 3" xfId="16873" xr:uid="{00000000-0005-0000-0000-000091580000}"/>
    <cellStyle name="Notiz 3 10 2 6 4" xfId="23358" xr:uid="{00000000-0005-0000-0000-000092580000}"/>
    <cellStyle name="Notiz 3 10 2 7" xfId="4034" xr:uid="{00000000-0005-0000-0000-000093580000}"/>
    <cellStyle name="Notiz 3 10 2 7 2" xfId="11028" xr:uid="{00000000-0005-0000-0000-000094580000}"/>
    <cellStyle name="Notiz 3 10 2 7 3" xfId="17558" xr:uid="{00000000-0005-0000-0000-000095580000}"/>
    <cellStyle name="Notiz 3 10 2 7 4" xfId="24043" xr:uid="{00000000-0005-0000-0000-000096580000}"/>
    <cellStyle name="Notiz 3 10 2 8" xfId="3318" xr:uid="{00000000-0005-0000-0000-000097580000}"/>
    <cellStyle name="Notiz 3 10 2 8 2" xfId="10317" xr:uid="{00000000-0005-0000-0000-000098580000}"/>
    <cellStyle name="Notiz 3 10 2 8 3" xfId="16847" xr:uid="{00000000-0005-0000-0000-000099580000}"/>
    <cellStyle name="Notiz 3 10 2 8 4" xfId="23332" xr:uid="{00000000-0005-0000-0000-00009A580000}"/>
    <cellStyle name="Notiz 3 10 2 9" xfId="5827" xr:uid="{00000000-0005-0000-0000-00009B580000}"/>
    <cellStyle name="Notiz 3 10 2 9 2" xfId="12723" xr:uid="{00000000-0005-0000-0000-00009C580000}"/>
    <cellStyle name="Notiz 3 10 2 9 3" xfId="19253" xr:uid="{00000000-0005-0000-0000-00009D580000}"/>
    <cellStyle name="Notiz 3 10 2 9 4" xfId="25738" xr:uid="{00000000-0005-0000-0000-00009E580000}"/>
    <cellStyle name="Notiz 3 10 3" xfId="596" xr:uid="{00000000-0005-0000-0000-00009F580000}"/>
    <cellStyle name="Notiz 3 10 3 10" xfId="6539" xr:uid="{00000000-0005-0000-0000-0000A0580000}"/>
    <cellStyle name="Notiz 3 10 3 10 2" xfId="13353" xr:uid="{00000000-0005-0000-0000-0000A1580000}"/>
    <cellStyle name="Notiz 3 10 3 10 3" xfId="19883" xr:uid="{00000000-0005-0000-0000-0000A2580000}"/>
    <cellStyle name="Notiz 3 10 3 10 4" xfId="26368" xr:uid="{00000000-0005-0000-0000-0000A3580000}"/>
    <cellStyle name="Notiz 3 10 3 11" xfId="7608" xr:uid="{00000000-0005-0000-0000-0000A4580000}"/>
    <cellStyle name="Notiz 3 10 3 11 2" xfId="14138" xr:uid="{00000000-0005-0000-0000-0000A5580000}"/>
    <cellStyle name="Notiz 3 10 3 11 3" xfId="20623" xr:uid="{00000000-0005-0000-0000-0000A6580000}"/>
    <cellStyle name="Notiz 3 10 3 12" xfId="6612" xr:uid="{00000000-0005-0000-0000-0000A7580000}"/>
    <cellStyle name="Notiz 3 10 3 13" xfId="7046" xr:uid="{00000000-0005-0000-0000-0000A8580000}"/>
    <cellStyle name="Notiz 3 10 3 2" xfId="826" xr:uid="{00000000-0005-0000-0000-0000A9580000}"/>
    <cellStyle name="Notiz 3 10 3 2 10" xfId="7838" xr:uid="{00000000-0005-0000-0000-0000AA580000}"/>
    <cellStyle name="Notiz 3 10 3 2 10 2" xfId="14368" xr:uid="{00000000-0005-0000-0000-0000AB580000}"/>
    <cellStyle name="Notiz 3 10 3 2 10 3" xfId="20853" xr:uid="{00000000-0005-0000-0000-0000AC580000}"/>
    <cellStyle name="Notiz 3 10 3 2 11" xfId="13696" xr:uid="{00000000-0005-0000-0000-0000AD580000}"/>
    <cellStyle name="Notiz 3 10 3 2 2" xfId="1704" xr:uid="{00000000-0005-0000-0000-0000AE580000}"/>
    <cellStyle name="Notiz 3 10 3 2 2 2" xfId="8709" xr:uid="{00000000-0005-0000-0000-0000AF580000}"/>
    <cellStyle name="Notiz 3 10 3 2 2 3" xfId="15239" xr:uid="{00000000-0005-0000-0000-0000B0580000}"/>
    <cellStyle name="Notiz 3 10 3 2 2 4" xfId="21724" xr:uid="{00000000-0005-0000-0000-0000B1580000}"/>
    <cellStyle name="Notiz 3 10 3 2 3" xfId="2394" xr:uid="{00000000-0005-0000-0000-0000B2580000}"/>
    <cellStyle name="Notiz 3 10 3 2 3 2" xfId="9399" xr:uid="{00000000-0005-0000-0000-0000B3580000}"/>
    <cellStyle name="Notiz 3 10 3 2 3 3" xfId="15929" xr:uid="{00000000-0005-0000-0000-0000B4580000}"/>
    <cellStyle name="Notiz 3 10 3 2 3 4" xfId="22414" xr:uid="{00000000-0005-0000-0000-0000B5580000}"/>
    <cellStyle name="Notiz 3 10 3 2 4" xfId="3084" xr:uid="{00000000-0005-0000-0000-0000B6580000}"/>
    <cellStyle name="Notiz 3 10 3 2 4 2" xfId="10086" xr:uid="{00000000-0005-0000-0000-0000B7580000}"/>
    <cellStyle name="Notiz 3 10 3 2 4 3" xfId="16616" xr:uid="{00000000-0005-0000-0000-0000B8580000}"/>
    <cellStyle name="Notiz 3 10 3 2 4 4" xfId="23101" xr:uid="{00000000-0005-0000-0000-0000B9580000}"/>
    <cellStyle name="Notiz 3 10 3 2 5" xfId="3774" xr:uid="{00000000-0005-0000-0000-0000BA580000}"/>
    <cellStyle name="Notiz 3 10 3 2 5 2" xfId="10773" xr:uid="{00000000-0005-0000-0000-0000BB580000}"/>
    <cellStyle name="Notiz 3 10 3 2 5 3" xfId="17303" xr:uid="{00000000-0005-0000-0000-0000BC580000}"/>
    <cellStyle name="Notiz 3 10 3 2 5 4" xfId="23788" xr:uid="{00000000-0005-0000-0000-0000BD580000}"/>
    <cellStyle name="Notiz 3 10 3 2 6" xfId="4464" xr:uid="{00000000-0005-0000-0000-0000BE580000}"/>
    <cellStyle name="Notiz 3 10 3 2 6 2" xfId="11458" xr:uid="{00000000-0005-0000-0000-0000BF580000}"/>
    <cellStyle name="Notiz 3 10 3 2 6 3" xfId="17988" xr:uid="{00000000-0005-0000-0000-0000C0580000}"/>
    <cellStyle name="Notiz 3 10 3 2 6 4" xfId="24473" xr:uid="{00000000-0005-0000-0000-0000C1580000}"/>
    <cellStyle name="Notiz 3 10 3 2 7" xfId="5117" xr:uid="{00000000-0005-0000-0000-0000C2580000}"/>
    <cellStyle name="Notiz 3 10 3 2 7 2" xfId="12041" xr:uid="{00000000-0005-0000-0000-0000C3580000}"/>
    <cellStyle name="Notiz 3 10 3 2 7 3" xfId="18571" xr:uid="{00000000-0005-0000-0000-0000C4580000}"/>
    <cellStyle name="Notiz 3 10 3 2 7 4" xfId="25056" xr:uid="{00000000-0005-0000-0000-0000C5580000}"/>
    <cellStyle name="Notiz 3 10 3 2 8" xfId="5575" xr:uid="{00000000-0005-0000-0000-0000C6580000}"/>
    <cellStyle name="Notiz 3 10 3 2 8 2" xfId="12499" xr:uid="{00000000-0005-0000-0000-0000C7580000}"/>
    <cellStyle name="Notiz 3 10 3 2 8 3" xfId="19029" xr:uid="{00000000-0005-0000-0000-0000C8580000}"/>
    <cellStyle name="Notiz 3 10 3 2 8 4" xfId="25514" xr:uid="{00000000-0005-0000-0000-0000C9580000}"/>
    <cellStyle name="Notiz 3 10 3 2 9" xfId="6257" xr:uid="{00000000-0005-0000-0000-0000CA580000}"/>
    <cellStyle name="Notiz 3 10 3 2 9 2" xfId="13153" xr:uid="{00000000-0005-0000-0000-0000CB580000}"/>
    <cellStyle name="Notiz 3 10 3 2 9 3" xfId="19683" xr:uid="{00000000-0005-0000-0000-0000CC580000}"/>
    <cellStyle name="Notiz 3 10 3 2 9 4" xfId="26168" xr:uid="{00000000-0005-0000-0000-0000CD580000}"/>
    <cellStyle name="Notiz 3 10 3 3" xfId="1474" xr:uid="{00000000-0005-0000-0000-0000CE580000}"/>
    <cellStyle name="Notiz 3 10 3 3 2" xfId="8479" xr:uid="{00000000-0005-0000-0000-0000CF580000}"/>
    <cellStyle name="Notiz 3 10 3 3 3" xfId="15009" xr:uid="{00000000-0005-0000-0000-0000D0580000}"/>
    <cellStyle name="Notiz 3 10 3 3 4" xfId="21494" xr:uid="{00000000-0005-0000-0000-0000D1580000}"/>
    <cellStyle name="Notiz 3 10 3 4" xfId="2164" xr:uid="{00000000-0005-0000-0000-0000D2580000}"/>
    <cellStyle name="Notiz 3 10 3 4 2" xfId="9169" xr:uid="{00000000-0005-0000-0000-0000D3580000}"/>
    <cellStyle name="Notiz 3 10 3 4 3" xfId="15699" xr:uid="{00000000-0005-0000-0000-0000D4580000}"/>
    <cellStyle name="Notiz 3 10 3 4 4" xfId="22184" xr:uid="{00000000-0005-0000-0000-0000D5580000}"/>
    <cellStyle name="Notiz 3 10 3 5" xfId="2854" xr:uid="{00000000-0005-0000-0000-0000D6580000}"/>
    <cellStyle name="Notiz 3 10 3 5 2" xfId="9856" xr:uid="{00000000-0005-0000-0000-0000D7580000}"/>
    <cellStyle name="Notiz 3 10 3 5 3" xfId="16386" xr:uid="{00000000-0005-0000-0000-0000D8580000}"/>
    <cellStyle name="Notiz 3 10 3 5 4" xfId="22871" xr:uid="{00000000-0005-0000-0000-0000D9580000}"/>
    <cellStyle name="Notiz 3 10 3 6" xfId="3544" xr:uid="{00000000-0005-0000-0000-0000DA580000}"/>
    <cellStyle name="Notiz 3 10 3 6 2" xfId="10543" xr:uid="{00000000-0005-0000-0000-0000DB580000}"/>
    <cellStyle name="Notiz 3 10 3 6 3" xfId="17073" xr:uid="{00000000-0005-0000-0000-0000DC580000}"/>
    <cellStyle name="Notiz 3 10 3 6 4" xfId="23558" xr:uid="{00000000-0005-0000-0000-0000DD580000}"/>
    <cellStyle name="Notiz 3 10 3 7" xfId="4234" xr:uid="{00000000-0005-0000-0000-0000DE580000}"/>
    <cellStyle name="Notiz 3 10 3 7 2" xfId="11228" xr:uid="{00000000-0005-0000-0000-0000DF580000}"/>
    <cellStyle name="Notiz 3 10 3 7 3" xfId="17758" xr:uid="{00000000-0005-0000-0000-0000E0580000}"/>
    <cellStyle name="Notiz 3 10 3 7 4" xfId="24243" xr:uid="{00000000-0005-0000-0000-0000E1580000}"/>
    <cellStyle name="Notiz 3 10 3 8" xfId="5345" xr:uid="{00000000-0005-0000-0000-0000E2580000}"/>
    <cellStyle name="Notiz 3 10 3 8 2" xfId="12269" xr:uid="{00000000-0005-0000-0000-0000E3580000}"/>
    <cellStyle name="Notiz 3 10 3 8 3" xfId="18799" xr:uid="{00000000-0005-0000-0000-0000E4580000}"/>
    <cellStyle name="Notiz 3 10 3 8 4" xfId="25284" xr:uid="{00000000-0005-0000-0000-0000E5580000}"/>
    <cellStyle name="Notiz 3 10 3 9" xfId="6027" xr:uid="{00000000-0005-0000-0000-0000E6580000}"/>
    <cellStyle name="Notiz 3 10 3 9 2" xfId="12923" xr:uid="{00000000-0005-0000-0000-0000E7580000}"/>
    <cellStyle name="Notiz 3 10 3 9 3" xfId="19453" xr:uid="{00000000-0005-0000-0000-0000E8580000}"/>
    <cellStyle name="Notiz 3 10 3 9 4" xfId="25938" xr:uid="{00000000-0005-0000-0000-0000E9580000}"/>
    <cellStyle name="Notiz 3 10 4" xfId="1158" xr:uid="{00000000-0005-0000-0000-0000EA580000}"/>
    <cellStyle name="Notiz 3 10 4 2" xfId="8165" xr:uid="{00000000-0005-0000-0000-0000EB580000}"/>
    <cellStyle name="Notiz 3 10 4 3" xfId="14695" xr:uid="{00000000-0005-0000-0000-0000EC580000}"/>
    <cellStyle name="Notiz 3 10 4 4" xfId="21180" xr:uid="{00000000-0005-0000-0000-0000ED580000}"/>
    <cellStyle name="Notiz 3 10 5" xfId="1848" xr:uid="{00000000-0005-0000-0000-0000EE580000}"/>
    <cellStyle name="Notiz 3 10 5 2" xfId="8853" xr:uid="{00000000-0005-0000-0000-0000EF580000}"/>
    <cellStyle name="Notiz 3 10 5 3" xfId="15383" xr:uid="{00000000-0005-0000-0000-0000F0580000}"/>
    <cellStyle name="Notiz 3 10 5 4" xfId="21868" xr:uid="{00000000-0005-0000-0000-0000F1580000}"/>
    <cellStyle name="Notiz 3 10 6" xfId="2536" xr:uid="{00000000-0005-0000-0000-0000F2580000}"/>
    <cellStyle name="Notiz 3 10 6 2" xfId="9541" xr:uid="{00000000-0005-0000-0000-0000F3580000}"/>
    <cellStyle name="Notiz 3 10 6 3" xfId="16071" xr:uid="{00000000-0005-0000-0000-0000F4580000}"/>
    <cellStyle name="Notiz 3 10 6 4" xfId="22556" xr:uid="{00000000-0005-0000-0000-0000F5580000}"/>
    <cellStyle name="Notiz 3 10 7" xfId="3226" xr:uid="{00000000-0005-0000-0000-0000F6580000}"/>
    <cellStyle name="Notiz 3 10 7 2" xfId="10228" xr:uid="{00000000-0005-0000-0000-0000F7580000}"/>
    <cellStyle name="Notiz 3 10 7 3" xfId="16758" xr:uid="{00000000-0005-0000-0000-0000F8580000}"/>
    <cellStyle name="Notiz 3 10 7 4" xfId="23243" xr:uid="{00000000-0005-0000-0000-0000F9580000}"/>
    <cellStyle name="Notiz 3 10 8" xfId="3918" xr:uid="{00000000-0005-0000-0000-0000FA580000}"/>
    <cellStyle name="Notiz 3 10 8 2" xfId="10917" xr:uid="{00000000-0005-0000-0000-0000FB580000}"/>
    <cellStyle name="Notiz 3 10 8 3" xfId="17447" xr:uid="{00000000-0005-0000-0000-0000FC580000}"/>
    <cellStyle name="Notiz 3 10 8 4" xfId="23932" xr:uid="{00000000-0005-0000-0000-0000FD580000}"/>
    <cellStyle name="Notiz 3 10 9" xfId="4606" xr:uid="{00000000-0005-0000-0000-0000FE580000}"/>
    <cellStyle name="Notiz 3 10 9 2" xfId="11600" xr:uid="{00000000-0005-0000-0000-0000FF580000}"/>
    <cellStyle name="Notiz 3 10 9 3" xfId="18130" xr:uid="{00000000-0005-0000-0000-000000590000}"/>
    <cellStyle name="Notiz 3 10 9 4" xfId="24615" xr:uid="{00000000-0005-0000-0000-000001590000}"/>
    <cellStyle name="Notiz 3 11" xfId="323" xr:uid="{00000000-0005-0000-0000-000002590000}"/>
    <cellStyle name="Notiz 3 11 10" xfId="4824" xr:uid="{00000000-0005-0000-0000-000003590000}"/>
    <cellStyle name="Notiz 3 11 10 2" xfId="11769" xr:uid="{00000000-0005-0000-0000-000004590000}"/>
    <cellStyle name="Notiz 3 11 10 3" xfId="18299" xr:uid="{00000000-0005-0000-0000-000005590000}"/>
    <cellStyle name="Notiz 3 11 10 4" xfId="24784" xr:uid="{00000000-0005-0000-0000-000006590000}"/>
    <cellStyle name="Notiz 3 11 11" xfId="5756" xr:uid="{00000000-0005-0000-0000-000007590000}"/>
    <cellStyle name="Notiz 3 11 11 2" xfId="12680" xr:uid="{00000000-0005-0000-0000-000008590000}"/>
    <cellStyle name="Notiz 3 11 11 3" xfId="19210" xr:uid="{00000000-0005-0000-0000-000009590000}"/>
    <cellStyle name="Notiz 3 11 11 4" xfId="25695" xr:uid="{00000000-0005-0000-0000-00000A590000}"/>
    <cellStyle name="Notiz 3 11 12" xfId="7375" xr:uid="{00000000-0005-0000-0000-00000B590000}"/>
    <cellStyle name="Notiz 3 11 12 2" xfId="13905" xr:uid="{00000000-0005-0000-0000-00000C590000}"/>
    <cellStyle name="Notiz 3 11 12 3" xfId="20392" xr:uid="{00000000-0005-0000-0000-00000D590000}"/>
    <cellStyle name="Notiz 3 11 13" xfId="6397" xr:uid="{00000000-0005-0000-0000-00000E590000}"/>
    <cellStyle name="Notiz 3 11 2" xfId="395" xr:uid="{00000000-0005-0000-0000-00000F590000}"/>
    <cellStyle name="Notiz 3 11 2 10" xfId="6621" xr:uid="{00000000-0005-0000-0000-000010590000}"/>
    <cellStyle name="Notiz 3 11 2 10 2" xfId="13394" xr:uid="{00000000-0005-0000-0000-000011590000}"/>
    <cellStyle name="Notiz 3 11 2 10 3" xfId="19924" xr:uid="{00000000-0005-0000-0000-000012590000}"/>
    <cellStyle name="Notiz 3 11 2 10 4" xfId="26409" xr:uid="{00000000-0005-0000-0000-000013590000}"/>
    <cellStyle name="Notiz 3 11 2 11" xfId="7407" xr:uid="{00000000-0005-0000-0000-000014590000}"/>
    <cellStyle name="Notiz 3 11 2 11 2" xfId="13937" xr:uid="{00000000-0005-0000-0000-000015590000}"/>
    <cellStyle name="Notiz 3 11 2 11 3" xfId="20422" xr:uid="{00000000-0005-0000-0000-000016590000}"/>
    <cellStyle name="Notiz 3 11 2 12" xfId="7005" xr:uid="{00000000-0005-0000-0000-000017590000}"/>
    <cellStyle name="Notiz 3 11 2 13" xfId="7083" xr:uid="{00000000-0005-0000-0000-000018590000}"/>
    <cellStyle name="Notiz 3 11 2 2" xfId="630" xr:uid="{00000000-0005-0000-0000-000019590000}"/>
    <cellStyle name="Notiz 3 11 2 2 10" xfId="7642" xr:uid="{00000000-0005-0000-0000-00001A590000}"/>
    <cellStyle name="Notiz 3 11 2 2 10 2" xfId="14172" xr:uid="{00000000-0005-0000-0000-00001B590000}"/>
    <cellStyle name="Notiz 3 11 2 2 10 3" xfId="20657" xr:uid="{00000000-0005-0000-0000-00001C590000}"/>
    <cellStyle name="Notiz 3 11 2 2 11" xfId="6437" xr:uid="{00000000-0005-0000-0000-00001D590000}"/>
    <cellStyle name="Notiz 3 11 2 2 2" xfId="1508" xr:uid="{00000000-0005-0000-0000-00001E590000}"/>
    <cellStyle name="Notiz 3 11 2 2 2 2" xfId="8513" xr:uid="{00000000-0005-0000-0000-00001F590000}"/>
    <cellStyle name="Notiz 3 11 2 2 2 3" xfId="15043" xr:uid="{00000000-0005-0000-0000-000020590000}"/>
    <cellStyle name="Notiz 3 11 2 2 2 4" xfId="21528" xr:uid="{00000000-0005-0000-0000-000021590000}"/>
    <cellStyle name="Notiz 3 11 2 2 3" xfId="2198" xr:uid="{00000000-0005-0000-0000-000022590000}"/>
    <cellStyle name="Notiz 3 11 2 2 3 2" xfId="9203" xr:uid="{00000000-0005-0000-0000-000023590000}"/>
    <cellStyle name="Notiz 3 11 2 2 3 3" xfId="15733" xr:uid="{00000000-0005-0000-0000-000024590000}"/>
    <cellStyle name="Notiz 3 11 2 2 3 4" xfId="22218" xr:uid="{00000000-0005-0000-0000-000025590000}"/>
    <cellStyle name="Notiz 3 11 2 2 4" xfId="2888" xr:uid="{00000000-0005-0000-0000-000026590000}"/>
    <cellStyle name="Notiz 3 11 2 2 4 2" xfId="9890" xr:uid="{00000000-0005-0000-0000-000027590000}"/>
    <cellStyle name="Notiz 3 11 2 2 4 3" xfId="16420" xr:uid="{00000000-0005-0000-0000-000028590000}"/>
    <cellStyle name="Notiz 3 11 2 2 4 4" xfId="22905" xr:uid="{00000000-0005-0000-0000-000029590000}"/>
    <cellStyle name="Notiz 3 11 2 2 5" xfId="3578" xr:uid="{00000000-0005-0000-0000-00002A590000}"/>
    <cellStyle name="Notiz 3 11 2 2 5 2" xfId="10577" xr:uid="{00000000-0005-0000-0000-00002B590000}"/>
    <cellStyle name="Notiz 3 11 2 2 5 3" xfId="17107" xr:uid="{00000000-0005-0000-0000-00002C590000}"/>
    <cellStyle name="Notiz 3 11 2 2 5 4" xfId="23592" xr:uid="{00000000-0005-0000-0000-00002D590000}"/>
    <cellStyle name="Notiz 3 11 2 2 6" xfId="4268" xr:uid="{00000000-0005-0000-0000-00002E590000}"/>
    <cellStyle name="Notiz 3 11 2 2 6 2" xfId="11262" xr:uid="{00000000-0005-0000-0000-00002F590000}"/>
    <cellStyle name="Notiz 3 11 2 2 6 3" xfId="17792" xr:uid="{00000000-0005-0000-0000-000030590000}"/>
    <cellStyle name="Notiz 3 11 2 2 6 4" xfId="24277" xr:uid="{00000000-0005-0000-0000-000031590000}"/>
    <cellStyle name="Notiz 3 11 2 2 7" xfId="4921" xr:uid="{00000000-0005-0000-0000-000032590000}"/>
    <cellStyle name="Notiz 3 11 2 2 7 2" xfId="11845" xr:uid="{00000000-0005-0000-0000-000033590000}"/>
    <cellStyle name="Notiz 3 11 2 2 7 3" xfId="18375" xr:uid="{00000000-0005-0000-0000-000034590000}"/>
    <cellStyle name="Notiz 3 11 2 2 7 4" xfId="24860" xr:uid="{00000000-0005-0000-0000-000035590000}"/>
    <cellStyle name="Notiz 3 11 2 2 8" xfId="5379" xr:uid="{00000000-0005-0000-0000-000036590000}"/>
    <cellStyle name="Notiz 3 11 2 2 8 2" xfId="12303" xr:uid="{00000000-0005-0000-0000-000037590000}"/>
    <cellStyle name="Notiz 3 11 2 2 8 3" xfId="18833" xr:uid="{00000000-0005-0000-0000-000038590000}"/>
    <cellStyle name="Notiz 3 11 2 2 8 4" xfId="25318" xr:uid="{00000000-0005-0000-0000-000039590000}"/>
    <cellStyle name="Notiz 3 11 2 2 9" xfId="6061" xr:uid="{00000000-0005-0000-0000-00003A590000}"/>
    <cellStyle name="Notiz 3 11 2 2 9 2" xfId="12957" xr:uid="{00000000-0005-0000-0000-00003B590000}"/>
    <cellStyle name="Notiz 3 11 2 2 9 3" xfId="19487" xr:uid="{00000000-0005-0000-0000-00003C590000}"/>
    <cellStyle name="Notiz 3 11 2 2 9 4" xfId="25972" xr:uid="{00000000-0005-0000-0000-00003D590000}"/>
    <cellStyle name="Notiz 3 11 2 3" xfId="1273" xr:uid="{00000000-0005-0000-0000-00003E590000}"/>
    <cellStyle name="Notiz 3 11 2 3 2" xfId="8278" xr:uid="{00000000-0005-0000-0000-00003F590000}"/>
    <cellStyle name="Notiz 3 11 2 3 3" xfId="14808" xr:uid="{00000000-0005-0000-0000-000040590000}"/>
    <cellStyle name="Notiz 3 11 2 3 4" xfId="21293" xr:uid="{00000000-0005-0000-0000-000041590000}"/>
    <cellStyle name="Notiz 3 11 2 4" xfId="1963" xr:uid="{00000000-0005-0000-0000-000042590000}"/>
    <cellStyle name="Notiz 3 11 2 4 2" xfId="8968" xr:uid="{00000000-0005-0000-0000-000043590000}"/>
    <cellStyle name="Notiz 3 11 2 4 3" xfId="15498" xr:uid="{00000000-0005-0000-0000-000044590000}"/>
    <cellStyle name="Notiz 3 11 2 4 4" xfId="21983" xr:uid="{00000000-0005-0000-0000-000045590000}"/>
    <cellStyle name="Notiz 3 11 2 5" xfId="2653" xr:uid="{00000000-0005-0000-0000-000046590000}"/>
    <cellStyle name="Notiz 3 11 2 5 2" xfId="9655" xr:uid="{00000000-0005-0000-0000-000047590000}"/>
    <cellStyle name="Notiz 3 11 2 5 3" xfId="16185" xr:uid="{00000000-0005-0000-0000-000048590000}"/>
    <cellStyle name="Notiz 3 11 2 5 4" xfId="22670" xr:uid="{00000000-0005-0000-0000-000049590000}"/>
    <cellStyle name="Notiz 3 11 2 6" xfId="3343" xr:uid="{00000000-0005-0000-0000-00004A590000}"/>
    <cellStyle name="Notiz 3 11 2 6 2" xfId="10342" xr:uid="{00000000-0005-0000-0000-00004B590000}"/>
    <cellStyle name="Notiz 3 11 2 6 3" xfId="16872" xr:uid="{00000000-0005-0000-0000-00004C590000}"/>
    <cellStyle name="Notiz 3 11 2 6 4" xfId="23357" xr:uid="{00000000-0005-0000-0000-00004D590000}"/>
    <cellStyle name="Notiz 3 11 2 7" xfId="4033" xr:uid="{00000000-0005-0000-0000-00004E590000}"/>
    <cellStyle name="Notiz 3 11 2 7 2" xfId="11027" xr:uid="{00000000-0005-0000-0000-00004F590000}"/>
    <cellStyle name="Notiz 3 11 2 7 3" xfId="17557" xr:uid="{00000000-0005-0000-0000-000050590000}"/>
    <cellStyle name="Notiz 3 11 2 7 4" xfId="24042" xr:uid="{00000000-0005-0000-0000-000051590000}"/>
    <cellStyle name="Notiz 3 11 2 8" xfId="1937" xr:uid="{00000000-0005-0000-0000-000052590000}"/>
    <cellStyle name="Notiz 3 11 2 8 2" xfId="8942" xr:uid="{00000000-0005-0000-0000-000053590000}"/>
    <cellStyle name="Notiz 3 11 2 8 3" xfId="15472" xr:uid="{00000000-0005-0000-0000-000054590000}"/>
    <cellStyle name="Notiz 3 11 2 8 4" xfId="21957" xr:uid="{00000000-0005-0000-0000-000055590000}"/>
    <cellStyle name="Notiz 3 11 2 9" xfId="5826" xr:uid="{00000000-0005-0000-0000-000056590000}"/>
    <cellStyle name="Notiz 3 11 2 9 2" xfId="12722" xr:uid="{00000000-0005-0000-0000-000057590000}"/>
    <cellStyle name="Notiz 3 11 2 9 3" xfId="19252" xr:uid="{00000000-0005-0000-0000-000058590000}"/>
    <cellStyle name="Notiz 3 11 2 9 4" xfId="25737" xr:uid="{00000000-0005-0000-0000-000059590000}"/>
    <cellStyle name="Notiz 3 11 3" xfId="597" xr:uid="{00000000-0005-0000-0000-00005A590000}"/>
    <cellStyle name="Notiz 3 11 3 10" xfId="4717" xr:uid="{00000000-0005-0000-0000-00005B590000}"/>
    <cellStyle name="Notiz 3 11 3 10 2" xfId="11691" xr:uid="{00000000-0005-0000-0000-00005C590000}"/>
    <cellStyle name="Notiz 3 11 3 10 3" xfId="18221" xr:uid="{00000000-0005-0000-0000-00005D590000}"/>
    <cellStyle name="Notiz 3 11 3 10 4" xfId="24706" xr:uid="{00000000-0005-0000-0000-00005E590000}"/>
    <cellStyle name="Notiz 3 11 3 11" xfId="7609" xr:uid="{00000000-0005-0000-0000-00005F590000}"/>
    <cellStyle name="Notiz 3 11 3 11 2" xfId="14139" xr:uid="{00000000-0005-0000-0000-000060590000}"/>
    <cellStyle name="Notiz 3 11 3 11 3" xfId="20624" xr:uid="{00000000-0005-0000-0000-000061590000}"/>
    <cellStyle name="Notiz 3 11 3 12" xfId="6643" xr:uid="{00000000-0005-0000-0000-000062590000}"/>
    <cellStyle name="Notiz 3 11 3 13" xfId="7010" xr:uid="{00000000-0005-0000-0000-000063590000}"/>
    <cellStyle name="Notiz 3 11 3 2" xfId="827" xr:uid="{00000000-0005-0000-0000-000064590000}"/>
    <cellStyle name="Notiz 3 11 3 2 10" xfId="7839" xr:uid="{00000000-0005-0000-0000-000065590000}"/>
    <cellStyle name="Notiz 3 11 3 2 10 2" xfId="14369" xr:uid="{00000000-0005-0000-0000-000066590000}"/>
    <cellStyle name="Notiz 3 11 3 2 10 3" xfId="20854" xr:uid="{00000000-0005-0000-0000-000067590000}"/>
    <cellStyle name="Notiz 3 11 3 2 11" xfId="13697" xr:uid="{00000000-0005-0000-0000-000068590000}"/>
    <cellStyle name="Notiz 3 11 3 2 2" xfId="1705" xr:uid="{00000000-0005-0000-0000-000069590000}"/>
    <cellStyle name="Notiz 3 11 3 2 2 2" xfId="8710" xr:uid="{00000000-0005-0000-0000-00006A590000}"/>
    <cellStyle name="Notiz 3 11 3 2 2 3" xfId="15240" xr:uid="{00000000-0005-0000-0000-00006B590000}"/>
    <cellStyle name="Notiz 3 11 3 2 2 4" xfId="21725" xr:uid="{00000000-0005-0000-0000-00006C590000}"/>
    <cellStyle name="Notiz 3 11 3 2 3" xfId="2395" xr:uid="{00000000-0005-0000-0000-00006D590000}"/>
    <cellStyle name="Notiz 3 11 3 2 3 2" xfId="9400" xr:uid="{00000000-0005-0000-0000-00006E590000}"/>
    <cellStyle name="Notiz 3 11 3 2 3 3" xfId="15930" xr:uid="{00000000-0005-0000-0000-00006F590000}"/>
    <cellStyle name="Notiz 3 11 3 2 3 4" xfId="22415" xr:uid="{00000000-0005-0000-0000-000070590000}"/>
    <cellStyle name="Notiz 3 11 3 2 4" xfId="3085" xr:uid="{00000000-0005-0000-0000-000071590000}"/>
    <cellStyle name="Notiz 3 11 3 2 4 2" xfId="10087" xr:uid="{00000000-0005-0000-0000-000072590000}"/>
    <cellStyle name="Notiz 3 11 3 2 4 3" xfId="16617" xr:uid="{00000000-0005-0000-0000-000073590000}"/>
    <cellStyle name="Notiz 3 11 3 2 4 4" xfId="23102" xr:uid="{00000000-0005-0000-0000-000074590000}"/>
    <cellStyle name="Notiz 3 11 3 2 5" xfId="3775" xr:uid="{00000000-0005-0000-0000-000075590000}"/>
    <cellStyle name="Notiz 3 11 3 2 5 2" xfId="10774" xr:uid="{00000000-0005-0000-0000-000076590000}"/>
    <cellStyle name="Notiz 3 11 3 2 5 3" xfId="17304" xr:uid="{00000000-0005-0000-0000-000077590000}"/>
    <cellStyle name="Notiz 3 11 3 2 5 4" xfId="23789" xr:uid="{00000000-0005-0000-0000-000078590000}"/>
    <cellStyle name="Notiz 3 11 3 2 6" xfId="4465" xr:uid="{00000000-0005-0000-0000-000079590000}"/>
    <cellStyle name="Notiz 3 11 3 2 6 2" xfId="11459" xr:uid="{00000000-0005-0000-0000-00007A590000}"/>
    <cellStyle name="Notiz 3 11 3 2 6 3" xfId="17989" xr:uid="{00000000-0005-0000-0000-00007B590000}"/>
    <cellStyle name="Notiz 3 11 3 2 6 4" xfId="24474" xr:uid="{00000000-0005-0000-0000-00007C590000}"/>
    <cellStyle name="Notiz 3 11 3 2 7" xfId="5118" xr:uid="{00000000-0005-0000-0000-00007D590000}"/>
    <cellStyle name="Notiz 3 11 3 2 7 2" xfId="12042" xr:uid="{00000000-0005-0000-0000-00007E590000}"/>
    <cellStyle name="Notiz 3 11 3 2 7 3" xfId="18572" xr:uid="{00000000-0005-0000-0000-00007F590000}"/>
    <cellStyle name="Notiz 3 11 3 2 7 4" xfId="25057" xr:uid="{00000000-0005-0000-0000-000080590000}"/>
    <cellStyle name="Notiz 3 11 3 2 8" xfId="5576" xr:uid="{00000000-0005-0000-0000-000081590000}"/>
    <cellStyle name="Notiz 3 11 3 2 8 2" xfId="12500" xr:uid="{00000000-0005-0000-0000-000082590000}"/>
    <cellStyle name="Notiz 3 11 3 2 8 3" xfId="19030" xr:uid="{00000000-0005-0000-0000-000083590000}"/>
    <cellStyle name="Notiz 3 11 3 2 8 4" xfId="25515" xr:uid="{00000000-0005-0000-0000-000084590000}"/>
    <cellStyle name="Notiz 3 11 3 2 9" xfId="6258" xr:uid="{00000000-0005-0000-0000-000085590000}"/>
    <cellStyle name="Notiz 3 11 3 2 9 2" xfId="13154" xr:uid="{00000000-0005-0000-0000-000086590000}"/>
    <cellStyle name="Notiz 3 11 3 2 9 3" xfId="19684" xr:uid="{00000000-0005-0000-0000-000087590000}"/>
    <cellStyle name="Notiz 3 11 3 2 9 4" xfId="26169" xr:uid="{00000000-0005-0000-0000-000088590000}"/>
    <cellStyle name="Notiz 3 11 3 3" xfId="1475" xr:uid="{00000000-0005-0000-0000-000089590000}"/>
    <cellStyle name="Notiz 3 11 3 3 2" xfId="8480" xr:uid="{00000000-0005-0000-0000-00008A590000}"/>
    <cellStyle name="Notiz 3 11 3 3 3" xfId="15010" xr:uid="{00000000-0005-0000-0000-00008B590000}"/>
    <cellStyle name="Notiz 3 11 3 3 4" xfId="21495" xr:uid="{00000000-0005-0000-0000-00008C590000}"/>
    <cellStyle name="Notiz 3 11 3 4" xfId="2165" xr:uid="{00000000-0005-0000-0000-00008D590000}"/>
    <cellStyle name="Notiz 3 11 3 4 2" xfId="9170" xr:uid="{00000000-0005-0000-0000-00008E590000}"/>
    <cellStyle name="Notiz 3 11 3 4 3" xfId="15700" xr:uid="{00000000-0005-0000-0000-00008F590000}"/>
    <cellStyle name="Notiz 3 11 3 4 4" xfId="22185" xr:uid="{00000000-0005-0000-0000-000090590000}"/>
    <cellStyle name="Notiz 3 11 3 5" xfId="2855" xr:uid="{00000000-0005-0000-0000-000091590000}"/>
    <cellStyle name="Notiz 3 11 3 5 2" xfId="9857" xr:uid="{00000000-0005-0000-0000-000092590000}"/>
    <cellStyle name="Notiz 3 11 3 5 3" xfId="16387" xr:uid="{00000000-0005-0000-0000-000093590000}"/>
    <cellStyle name="Notiz 3 11 3 5 4" xfId="22872" xr:uid="{00000000-0005-0000-0000-000094590000}"/>
    <cellStyle name="Notiz 3 11 3 6" xfId="3545" xr:uid="{00000000-0005-0000-0000-000095590000}"/>
    <cellStyle name="Notiz 3 11 3 6 2" xfId="10544" xr:uid="{00000000-0005-0000-0000-000096590000}"/>
    <cellStyle name="Notiz 3 11 3 6 3" xfId="17074" xr:uid="{00000000-0005-0000-0000-000097590000}"/>
    <cellStyle name="Notiz 3 11 3 6 4" xfId="23559" xr:uid="{00000000-0005-0000-0000-000098590000}"/>
    <cellStyle name="Notiz 3 11 3 7" xfId="4235" xr:uid="{00000000-0005-0000-0000-000099590000}"/>
    <cellStyle name="Notiz 3 11 3 7 2" xfId="11229" xr:uid="{00000000-0005-0000-0000-00009A590000}"/>
    <cellStyle name="Notiz 3 11 3 7 3" xfId="17759" xr:uid="{00000000-0005-0000-0000-00009B590000}"/>
    <cellStyle name="Notiz 3 11 3 7 4" xfId="24244" xr:uid="{00000000-0005-0000-0000-00009C590000}"/>
    <cellStyle name="Notiz 3 11 3 8" xfId="5346" xr:uid="{00000000-0005-0000-0000-00009D590000}"/>
    <cellStyle name="Notiz 3 11 3 8 2" xfId="12270" xr:uid="{00000000-0005-0000-0000-00009E590000}"/>
    <cellStyle name="Notiz 3 11 3 8 3" xfId="18800" xr:uid="{00000000-0005-0000-0000-00009F590000}"/>
    <cellStyle name="Notiz 3 11 3 8 4" xfId="25285" xr:uid="{00000000-0005-0000-0000-0000A0590000}"/>
    <cellStyle name="Notiz 3 11 3 9" xfId="6028" xr:uid="{00000000-0005-0000-0000-0000A1590000}"/>
    <cellStyle name="Notiz 3 11 3 9 2" xfId="12924" xr:uid="{00000000-0005-0000-0000-0000A2590000}"/>
    <cellStyle name="Notiz 3 11 3 9 3" xfId="19454" xr:uid="{00000000-0005-0000-0000-0000A3590000}"/>
    <cellStyle name="Notiz 3 11 3 9 4" xfId="25939" xr:uid="{00000000-0005-0000-0000-0000A4590000}"/>
    <cellStyle name="Notiz 3 11 4" xfId="1195" xr:uid="{00000000-0005-0000-0000-0000A5590000}"/>
    <cellStyle name="Notiz 3 11 4 2" xfId="8202" xr:uid="{00000000-0005-0000-0000-0000A6590000}"/>
    <cellStyle name="Notiz 3 11 4 3" xfId="14732" xr:uid="{00000000-0005-0000-0000-0000A7590000}"/>
    <cellStyle name="Notiz 3 11 4 4" xfId="21217" xr:uid="{00000000-0005-0000-0000-0000A8590000}"/>
    <cellStyle name="Notiz 3 11 5" xfId="1885" xr:uid="{00000000-0005-0000-0000-0000A9590000}"/>
    <cellStyle name="Notiz 3 11 5 2" xfId="8890" xr:uid="{00000000-0005-0000-0000-0000AA590000}"/>
    <cellStyle name="Notiz 3 11 5 3" xfId="15420" xr:uid="{00000000-0005-0000-0000-0000AB590000}"/>
    <cellStyle name="Notiz 3 11 5 4" xfId="21905" xr:uid="{00000000-0005-0000-0000-0000AC590000}"/>
    <cellStyle name="Notiz 3 11 6" xfId="2573" xr:uid="{00000000-0005-0000-0000-0000AD590000}"/>
    <cellStyle name="Notiz 3 11 6 2" xfId="9578" xr:uid="{00000000-0005-0000-0000-0000AE590000}"/>
    <cellStyle name="Notiz 3 11 6 3" xfId="16108" xr:uid="{00000000-0005-0000-0000-0000AF590000}"/>
    <cellStyle name="Notiz 3 11 6 4" xfId="22593" xr:uid="{00000000-0005-0000-0000-0000B0590000}"/>
    <cellStyle name="Notiz 3 11 7" xfId="3263" xr:uid="{00000000-0005-0000-0000-0000B1590000}"/>
    <cellStyle name="Notiz 3 11 7 2" xfId="10265" xr:uid="{00000000-0005-0000-0000-0000B2590000}"/>
    <cellStyle name="Notiz 3 11 7 3" xfId="16795" xr:uid="{00000000-0005-0000-0000-0000B3590000}"/>
    <cellStyle name="Notiz 3 11 7 4" xfId="23280" xr:uid="{00000000-0005-0000-0000-0000B4590000}"/>
    <cellStyle name="Notiz 3 11 8" xfId="3955" xr:uid="{00000000-0005-0000-0000-0000B5590000}"/>
    <cellStyle name="Notiz 3 11 8 2" xfId="10954" xr:uid="{00000000-0005-0000-0000-0000B6590000}"/>
    <cellStyle name="Notiz 3 11 8 3" xfId="17484" xr:uid="{00000000-0005-0000-0000-0000B7590000}"/>
    <cellStyle name="Notiz 3 11 8 4" xfId="23969" xr:uid="{00000000-0005-0000-0000-0000B8590000}"/>
    <cellStyle name="Notiz 3 11 9" xfId="4643" xr:uid="{00000000-0005-0000-0000-0000B9590000}"/>
    <cellStyle name="Notiz 3 11 9 2" xfId="11637" xr:uid="{00000000-0005-0000-0000-0000BA590000}"/>
    <cellStyle name="Notiz 3 11 9 3" xfId="18167" xr:uid="{00000000-0005-0000-0000-0000BB590000}"/>
    <cellStyle name="Notiz 3 11 9 4" xfId="24652" xr:uid="{00000000-0005-0000-0000-0000BC590000}"/>
    <cellStyle name="Notiz 3 12" xfId="326" xr:uid="{00000000-0005-0000-0000-0000BD590000}"/>
    <cellStyle name="Notiz 3 12 10" xfId="4780" xr:uid="{00000000-0005-0000-0000-0000BE590000}"/>
    <cellStyle name="Notiz 3 12 10 2" xfId="11744" xr:uid="{00000000-0005-0000-0000-0000BF590000}"/>
    <cellStyle name="Notiz 3 12 10 3" xfId="18274" xr:uid="{00000000-0005-0000-0000-0000C0590000}"/>
    <cellStyle name="Notiz 3 12 10 4" xfId="24759" xr:uid="{00000000-0005-0000-0000-0000C1590000}"/>
    <cellStyle name="Notiz 3 12 11" xfId="5759" xr:uid="{00000000-0005-0000-0000-0000C2590000}"/>
    <cellStyle name="Notiz 3 12 11 2" xfId="12683" xr:uid="{00000000-0005-0000-0000-0000C3590000}"/>
    <cellStyle name="Notiz 3 12 11 3" xfId="19213" xr:uid="{00000000-0005-0000-0000-0000C4590000}"/>
    <cellStyle name="Notiz 3 12 11 4" xfId="25698" xr:uid="{00000000-0005-0000-0000-0000C5590000}"/>
    <cellStyle name="Notiz 3 12 12" xfId="7378" xr:uid="{00000000-0005-0000-0000-0000C6590000}"/>
    <cellStyle name="Notiz 3 12 12 2" xfId="13908" xr:uid="{00000000-0005-0000-0000-0000C7590000}"/>
    <cellStyle name="Notiz 3 12 12 3" xfId="20395" xr:uid="{00000000-0005-0000-0000-0000C8590000}"/>
    <cellStyle name="Notiz 3 12 13" xfId="7180" xr:uid="{00000000-0005-0000-0000-0000C9590000}"/>
    <cellStyle name="Notiz 3 12 2" xfId="544" xr:uid="{00000000-0005-0000-0000-0000CA590000}"/>
    <cellStyle name="Notiz 3 12 2 10" xfId="6727" xr:uid="{00000000-0005-0000-0000-0000CB590000}"/>
    <cellStyle name="Notiz 3 12 2 10 2" xfId="13426" xr:uid="{00000000-0005-0000-0000-0000CC590000}"/>
    <cellStyle name="Notiz 3 12 2 10 3" xfId="19956" xr:uid="{00000000-0005-0000-0000-0000CD590000}"/>
    <cellStyle name="Notiz 3 12 2 10 4" xfId="26441" xr:uid="{00000000-0005-0000-0000-0000CE590000}"/>
    <cellStyle name="Notiz 3 12 2 11" xfId="7556" xr:uid="{00000000-0005-0000-0000-0000CF590000}"/>
    <cellStyle name="Notiz 3 12 2 11 2" xfId="14086" xr:uid="{00000000-0005-0000-0000-0000D0590000}"/>
    <cellStyle name="Notiz 3 12 2 11 3" xfId="20571" xr:uid="{00000000-0005-0000-0000-0000D1590000}"/>
    <cellStyle name="Notiz 3 12 2 12" xfId="6611" xr:uid="{00000000-0005-0000-0000-0000D2590000}"/>
    <cellStyle name="Notiz 3 12 2 13" xfId="7115" xr:uid="{00000000-0005-0000-0000-0000D3590000}"/>
    <cellStyle name="Notiz 3 12 2 2" xfId="774" xr:uid="{00000000-0005-0000-0000-0000D4590000}"/>
    <cellStyle name="Notiz 3 12 2 2 10" xfId="7786" xr:uid="{00000000-0005-0000-0000-0000D5590000}"/>
    <cellStyle name="Notiz 3 12 2 2 10 2" xfId="14316" xr:uid="{00000000-0005-0000-0000-0000D6590000}"/>
    <cellStyle name="Notiz 3 12 2 2 10 3" xfId="20801" xr:uid="{00000000-0005-0000-0000-0000D7590000}"/>
    <cellStyle name="Notiz 3 12 2 2 11" xfId="13644" xr:uid="{00000000-0005-0000-0000-0000D8590000}"/>
    <cellStyle name="Notiz 3 12 2 2 2" xfId="1652" xr:uid="{00000000-0005-0000-0000-0000D9590000}"/>
    <cellStyle name="Notiz 3 12 2 2 2 2" xfId="8657" xr:uid="{00000000-0005-0000-0000-0000DA590000}"/>
    <cellStyle name="Notiz 3 12 2 2 2 3" xfId="15187" xr:uid="{00000000-0005-0000-0000-0000DB590000}"/>
    <cellStyle name="Notiz 3 12 2 2 2 4" xfId="21672" xr:uid="{00000000-0005-0000-0000-0000DC590000}"/>
    <cellStyle name="Notiz 3 12 2 2 3" xfId="2342" xr:uid="{00000000-0005-0000-0000-0000DD590000}"/>
    <cellStyle name="Notiz 3 12 2 2 3 2" xfId="9347" xr:uid="{00000000-0005-0000-0000-0000DE590000}"/>
    <cellStyle name="Notiz 3 12 2 2 3 3" xfId="15877" xr:uid="{00000000-0005-0000-0000-0000DF590000}"/>
    <cellStyle name="Notiz 3 12 2 2 3 4" xfId="22362" xr:uid="{00000000-0005-0000-0000-0000E0590000}"/>
    <cellStyle name="Notiz 3 12 2 2 4" xfId="3032" xr:uid="{00000000-0005-0000-0000-0000E1590000}"/>
    <cellStyle name="Notiz 3 12 2 2 4 2" xfId="10034" xr:uid="{00000000-0005-0000-0000-0000E2590000}"/>
    <cellStyle name="Notiz 3 12 2 2 4 3" xfId="16564" xr:uid="{00000000-0005-0000-0000-0000E3590000}"/>
    <cellStyle name="Notiz 3 12 2 2 4 4" xfId="23049" xr:uid="{00000000-0005-0000-0000-0000E4590000}"/>
    <cellStyle name="Notiz 3 12 2 2 5" xfId="3722" xr:uid="{00000000-0005-0000-0000-0000E5590000}"/>
    <cellStyle name="Notiz 3 12 2 2 5 2" xfId="10721" xr:uid="{00000000-0005-0000-0000-0000E6590000}"/>
    <cellStyle name="Notiz 3 12 2 2 5 3" xfId="17251" xr:uid="{00000000-0005-0000-0000-0000E7590000}"/>
    <cellStyle name="Notiz 3 12 2 2 5 4" xfId="23736" xr:uid="{00000000-0005-0000-0000-0000E8590000}"/>
    <cellStyle name="Notiz 3 12 2 2 6" xfId="4412" xr:uid="{00000000-0005-0000-0000-0000E9590000}"/>
    <cellStyle name="Notiz 3 12 2 2 6 2" xfId="11406" xr:uid="{00000000-0005-0000-0000-0000EA590000}"/>
    <cellStyle name="Notiz 3 12 2 2 6 3" xfId="17936" xr:uid="{00000000-0005-0000-0000-0000EB590000}"/>
    <cellStyle name="Notiz 3 12 2 2 6 4" xfId="24421" xr:uid="{00000000-0005-0000-0000-0000EC590000}"/>
    <cellStyle name="Notiz 3 12 2 2 7" xfId="5065" xr:uid="{00000000-0005-0000-0000-0000ED590000}"/>
    <cellStyle name="Notiz 3 12 2 2 7 2" xfId="11989" xr:uid="{00000000-0005-0000-0000-0000EE590000}"/>
    <cellStyle name="Notiz 3 12 2 2 7 3" xfId="18519" xr:uid="{00000000-0005-0000-0000-0000EF590000}"/>
    <cellStyle name="Notiz 3 12 2 2 7 4" xfId="25004" xr:uid="{00000000-0005-0000-0000-0000F0590000}"/>
    <cellStyle name="Notiz 3 12 2 2 8" xfId="5523" xr:uid="{00000000-0005-0000-0000-0000F1590000}"/>
    <cellStyle name="Notiz 3 12 2 2 8 2" xfId="12447" xr:uid="{00000000-0005-0000-0000-0000F2590000}"/>
    <cellStyle name="Notiz 3 12 2 2 8 3" xfId="18977" xr:uid="{00000000-0005-0000-0000-0000F3590000}"/>
    <cellStyle name="Notiz 3 12 2 2 8 4" xfId="25462" xr:uid="{00000000-0005-0000-0000-0000F4590000}"/>
    <cellStyle name="Notiz 3 12 2 2 9" xfId="6205" xr:uid="{00000000-0005-0000-0000-0000F5590000}"/>
    <cellStyle name="Notiz 3 12 2 2 9 2" xfId="13101" xr:uid="{00000000-0005-0000-0000-0000F6590000}"/>
    <cellStyle name="Notiz 3 12 2 2 9 3" xfId="19631" xr:uid="{00000000-0005-0000-0000-0000F7590000}"/>
    <cellStyle name="Notiz 3 12 2 2 9 4" xfId="26116" xr:uid="{00000000-0005-0000-0000-0000F8590000}"/>
    <cellStyle name="Notiz 3 12 2 3" xfId="1422" xr:uid="{00000000-0005-0000-0000-0000F9590000}"/>
    <cellStyle name="Notiz 3 12 2 3 2" xfId="8427" xr:uid="{00000000-0005-0000-0000-0000FA590000}"/>
    <cellStyle name="Notiz 3 12 2 3 3" xfId="14957" xr:uid="{00000000-0005-0000-0000-0000FB590000}"/>
    <cellStyle name="Notiz 3 12 2 3 4" xfId="21442" xr:uid="{00000000-0005-0000-0000-0000FC590000}"/>
    <cellStyle name="Notiz 3 12 2 4" xfId="2112" xr:uid="{00000000-0005-0000-0000-0000FD590000}"/>
    <cellStyle name="Notiz 3 12 2 4 2" xfId="9117" xr:uid="{00000000-0005-0000-0000-0000FE590000}"/>
    <cellStyle name="Notiz 3 12 2 4 3" xfId="15647" xr:uid="{00000000-0005-0000-0000-0000FF590000}"/>
    <cellStyle name="Notiz 3 12 2 4 4" xfId="22132" xr:uid="{00000000-0005-0000-0000-0000005A0000}"/>
    <cellStyle name="Notiz 3 12 2 5" xfId="2802" xr:uid="{00000000-0005-0000-0000-0000015A0000}"/>
    <cellStyle name="Notiz 3 12 2 5 2" xfId="9804" xr:uid="{00000000-0005-0000-0000-0000025A0000}"/>
    <cellStyle name="Notiz 3 12 2 5 3" xfId="16334" xr:uid="{00000000-0005-0000-0000-0000035A0000}"/>
    <cellStyle name="Notiz 3 12 2 5 4" xfId="22819" xr:uid="{00000000-0005-0000-0000-0000045A0000}"/>
    <cellStyle name="Notiz 3 12 2 6" xfId="3492" xr:uid="{00000000-0005-0000-0000-0000055A0000}"/>
    <cellStyle name="Notiz 3 12 2 6 2" xfId="10491" xr:uid="{00000000-0005-0000-0000-0000065A0000}"/>
    <cellStyle name="Notiz 3 12 2 6 3" xfId="17021" xr:uid="{00000000-0005-0000-0000-0000075A0000}"/>
    <cellStyle name="Notiz 3 12 2 6 4" xfId="23506" xr:uid="{00000000-0005-0000-0000-0000085A0000}"/>
    <cellStyle name="Notiz 3 12 2 7" xfId="4182" xr:uid="{00000000-0005-0000-0000-0000095A0000}"/>
    <cellStyle name="Notiz 3 12 2 7 2" xfId="11176" xr:uid="{00000000-0005-0000-0000-00000A5A0000}"/>
    <cellStyle name="Notiz 3 12 2 7 3" xfId="17706" xr:uid="{00000000-0005-0000-0000-00000B5A0000}"/>
    <cellStyle name="Notiz 3 12 2 7 4" xfId="24191" xr:uid="{00000000-0005-0000-0000-00000C5A0000}"/>
    <cellStyle name="Notiz 3 12 2 8" xfId="5293" xr:uid="{00000000-0005-0000-0000-00000D5A0000}"/>
    <cellStyle name="Notiz 3 12 2 8 2" xfId="12217" xr:uid="{00000000-0005-0000-0000-00000E5A0000}"/>
    <cellStyle name="Notiz 3 12 2 8 3" xfId="18747" xr:uid="{00000000-0005-0000-0000-00000F5A0000}"/>
    <cellStyle name="Notiz 3 12 2 8 4" xfId="25232" xr:uid="{00000000-0005-0000-0000-0000105A0000}"/>
    <cellStyle name="Notiz 3 12 2 9" xfId="5975" xr:uid="{00000000-0005-0000-0000-0000115A0000}"/>
    <cellStyle name="Notiz 3 12 2 9 2" xfId="12871" xr:uid="{00000000-0005-0000-0000-0000125A0000}"/>
    <cellStyle name="Notiz 3 12 2 9 3" xfId="19401" xr:uid="{00000000-0005-0000-0000-0000135A0000}"/>
    <cellStyle name="Notiz 3 12 2 9 4" xfId="25886" xr:uid="{00000000-0005-0000-0000-0000145A0000}"/>
    <cellStyle name="Notiz 3 12 3" xfId="598" xr:uid="{00000000-0005-0000-0000-0000155A0000}"/>
    <cellStyle name="Notiz 3 12 3 10" xfId="6773" xr:uid="{00000000-0005-0000-0000-0000165A0000}"/>
    <cellStyle name="Notiz 3 12 3 10 2" xfId="13449" xr:uid="{00000000-0005-0000-0000-0000175A0000}"/>
    <cellStyle name="Notiz 3 12 3 10 3" xfId="19979" xr:uid="{00000000-0005-0000-0000-0000185A0000}"/>
    <cellStyle name="Notiz 3 12 3 10 4" xfId="26464" xr:uid="{00000000-0005-0000-0000-0000195A0000}"/>
    <cellStyle name="Notiz 3 12 3 11" xfId="7610" xr:uid="{00000000-0005-0000-0000-00001A5A0000}"/>
    <cellStyle name="Notiz 3 12 3 11 2" xfId="14140" xr:uid="{00000000-0005-0000-0000-00001B5A0000}"/>
    <cellStyle name="Notiz 3 12 3 11 3" xfId="20625" xr:uid="{00000000-0005-0000-0000-00001C5A0000}"/>
    <cellStyle name="Notiz 3 12 3 12" xfId="6797" xr:uid="{00000000-0005-0000-0000-00001D5A0000}"/>
    <cellStyle name="Notiz 3 12 3 13" xfId="6403" xr:uid="{00000000-0005-0000-0000-00001E5A0000}"/>
    <cellStyle name="Notiz 3 12 3 2" xfId="828" xr:uid="{00000000-0005-0000-0000-00001F5A0000}"/>
    <cellStyle name="Notiz 3 12 3 2 10" xfId="7840" xr:uid="{00000000-0005-0000-0000-0000205A0000}"/>
    <cellStyle name="Notiz 3 12 3 2 10 2" xfId="14370" xr:uid="{00000000-0005-0000-0000-0000215A0000}"/>
    <cellStyle name="Notiz 3 12 3 2 10 3" xfId="20855" xr:uid="{00000000-0005-0000-0000-0000225A0000}"/>
    <cellStyle name="Notiz 3 12 3 2 11" xfId="13698" xr:uid="{00000000-0005-0000-0000-0000235A0000}"/>
    <cellStyle name="Notiz 3 12 3 2 2" xfId="1706" xr:uid="{00000000-0005-0000-0000-0000245A0000}"/>
    <cellStyle name="Notiz 3 12 3 2 2 2" xfId="8711" xr:uid="{00000000-0005-0000-0000-0000255A0000}"/>
    <cellStyle name="Notiz 3 12 3 2 2 3" xfId="15241" xr:uid="{00000000-0005-0000-0000-0000265A0000}"/>
    <cellStyle name="Notiz 3 12 3 2 2 4" xfId="21726" xr:uid="{00000000-0005-0000-0000-0000275A0000}"/>
    <cellStyle name="Notiz 3 12 3 2 3" xfId="2396" xr:uid="{00000000-0005-0000-0000-0000285A0000}"/>
    <cellStyle name="Notiz 3 12 3 2 3 2" xfId="9401" xr:uid="{00000000-0005-0000-0000-0000295A0000}"/>
    <cellStyle name="Notiz 3 12 3 2 3 3" xfId="15931" xr:uid="{00000000-0005-0000-0000-00002A5A0000}"/>
    <cellStyle name="Notiz 3 12 3 2 3 4" xfId="22416" xr:uid="{00000000-0005-0000-0000-00002B5A0000}"/>
    <cellStyle name="Notiz 3 12 3 2 4" xfId="3086" xr:uid="{00000000-0005-0000-0000-00002C5A0000}"/>
    <cellStyle name="Notiz 3 12 3 2 4 2" xfId="10088" xr:uid="{00000000-0005-0000-0000-00002D5A0000}"/>
    <cellStyle name="Notiz 3 12 3 2 4 3" xfId="16618" xr:uid="{00000000-0005-0000-0000-00002E5A0000}"/>
    <cellStyle name="Notiz 3 12 3 2 4 4" xfId="23103" xr:uid="{00000000-0005-0000-0000-00002F5A0000}"/>
    <cellStyle name="Notiz 3 12 3 2 5" xfId="3776" xr:uid="{00000000-0005-0000-0000-0000305A0000}"/>
    <cellStyle name="Notiz 3 12 3 2 5 2" xfId="10775" xr:uid="{00000000-0005-0000-0000-0000315A0000}"/>
    <cellStyle name="Notiz 3 12 3 2 5 3" xfId="17305" xr:uid="{00000000-0005-0000-0000-0000325A0000}"/>
    <cellStyle name="Notiz 3 12 3 2 5 4" xfId="23790" xr:uid="{00000000-0005-0000-0000-0000335A0000}"/>
    <cellStyle name="Notiz 3 12 3 2 6" xfId="4466" xr:uid="{00000000-0005-0000-0000-0000345A0000}"/>
    <cellStyle name="Notiz 3 12 3 2 6 2" xfId="11460" xr:uid="{00000000-0005-0000-0000-0000355A0000}"/>
    <cellStyle name="Notiz 3 12 3 2 6 3" xfId="17990" xr:uid="{00000000-0005-0000-0000-0000365A0000}"/>
    <cellStyle name="Notiz 3 12 3 2 6 4" xfId="24475" xr:uid="{00000000-0005-0000-0000-0000375A0000}"/>
    <cellStyle name="Notiz 3 12 3 2 7" xfId="5119" xr:uid="{00000000-0005-0000-0000-0000385A0000}"/>
    <cellStyle name="Notiz 3 12 3 2 7 2" xfId="12043" xr:uid="{00000000-0005-0000-0000-0000395A0000}"/>
    <cellStyle name="Notiz 3 12 3 2 7 3" xfId="18573" xr:uid="{00000000-0005-0000-0000-00003A5A0000}"/>
    <cellStyle name="Notiz 3 12 3 2 7 4" xfId="25058" xr:uid="{00000000-0005-0000-0000-00003B5A0000}"/>
    <cellStyle name="Notiz 3 12 3 2 8" xfId="5577" xr:uid="{00000000-0005-0000-0000-00003C5A0000}"/>
    <cellStyle name="Notiz 3 12 3 2 8 2" xfId="12501" xr:uid="{00000000-0005-0000-0000-00003D5A0000}"/>
    <cellStyle name="Notiz 3 12 3 2 8 3" xfId="19031" xr:uid="{00000000-0005-0000-0000-00003E5A0000}"/>
    <cellStyle name="Notiz 3 12 3 2 8 4" xfId="25516" xr:uid="{00000000-0005-0000-0000-00003F5A0000}"/>
    <cellStyle name="Notiz 3 12 3 2 9" xfId="6259" xr:uid="{00000000-0005-0000-0000-0000405A0000}"/>
    <cellStyle name="Notiz 3 12 3 2 9 2" xfId="13155" xr:uid="{00000000-0005-0000-0000-0000415A0000}"/>
    <cellStyle name="Notiz 3 12 3 2 9 3" xfId="19685" xr:uid="{00000000-0005-0000-0000-0000425A0000}"/>
    <cellStyle name="Notiz 3 12 3 2 9 4" xfId="26170" xr:uid="{00000000-0005-0000-0000-0000435A0000}"/>
    <cellStyle name="Notiz 3 12 3 3" xfId="1476" xr:uid="{00000000-0005-0000-0000-0000445A0000}"/>
    <cellStyle name="Notiz 3 12 3 3 2" xfId="8481" xr:uid="{00000000-0005-0000-0000-0000455A0000}"/>
    <cellStyle name="Notiz 3 12 3 3 3" xfId="15011" xr:uid="{00000000-0005-0000-0000-0000465A0000}"/>
    <cellStyle name="Notiz 3 12 3 3 4" xfId="21496" xr:uid="{00000000-0005-0000-0000-0000475A0000}"/>
    <cellStyle name="Notiz 3 12 3 4" xfId="2166" xr:uid="{00000000-0005-0000-0000-0000485A0000}"/>
    <cellStyle name="Notiz 3 12 3 4 2" xfId="9171" xr:uid="{00000000-0005-0000-0000-0000495A0000}"/>
    <cellStyle name="Notiz 3 12 3 4 3" xfId="15701" xr:uid="{00000000-0005-0000-0000-00004A5A0000}"/>
    <cellStyle name="Notiz 3 12 3 4 4" xfId="22186" xr:uid="{00000000-0005-0000-0000-00004B5A0000}"/>
    <cellStyle name="Notiz 3 12 3 5" xfId="2856" xr:uid="{00000000-0005-0000-0000-00004C5A0000}"/>
    <cellStyle name="Notiz 3 12 3 5 2" xfId="9858" xr:uid="{00000000-0005-0000-0000-00004D5A0000}"/>
    <cellStyle name="Notiz 3 12 3 5 3" xfId="16388" xr:uid="{00000000-0005-0000-0000-00004E5A0000}"/>
    <cellStyle name="Notiz 3 12 3 5 4" xfId="22873" xr:uid="{00000000-0005-0000-0000-00004F5A0000}"/>
    <cellStyle name="Notiz 3 12 3 6" xfId="3546" xr:uid="{00000000-0005-0000-0000-0000505A0000}"/>
    <cellStyle name="Notiz 3 12 3 6 2" xfId="10545" xr:uid="{00000000-0005-0000-0000-0000515A0000}"/>
    <cellStyle name="Notiz 3 12 3 6 3" xfId="17075" xr:uid="{00000000-0005-0000-0000-0000525A0000}"/>
    <cellStyle name="Notiz 3 12 3 6 4" xfId="23560" xr:uid="{00000000-0005-0000-0000-0000535A0000}"/>
    <cellStyle name="Notiz 3 12 3 7" xfId="4236" xr:uid="{00000000-0005-0000-0000-0000545A0000}"/>
    <cellStyle name="Notiz 3 12 3 7 2" xfId="11230" xr:uid="{00000000-0005-0000-0000-0000555A0000}"/>
    <cellStyle name="Notiz 3 12 3 7 3" xfId="17760" xr:uid="{00000000-0005-0000-0000-0000565A0000}"/>
    <cellStyle name="Notiz 3 12 3 7 4" xfId="24245" xr:uid="{00000000-0005-0000-0000-0000575A0000}"/>
    <cellStyle name="Notiz 3 12 3 8" xfId="5347" xr:uid="{00000000-0005-0000-0000-0000585A0000}"/>
    <cellStyle name="Notiz 3 12 3 8 2" xfId="12271" xr:uid="{00000000-0005-0000-0000-0000595A0000}"/>
    <cellStyle name="Notiz 3 12 3 8 3" xfId="18801" xr:uid="{00000000-0005-0000-0000-00005A5A0000}"/>
    <cellStyle name="Notiz 3 12 3 8 4" xfId="25286" xr:uid="{00000000-0005-0000-0000-00005B5A0000}"/>
    <cellStyle name="Notiz 3 12 3 9" xfId="6029" xr:uid="{00000000-0005-0000-0000-00005C5A0000}"/>
    <cellStyle name="Notiz 3 12 3 9 2" xfId="12925" xr:uid="{00000000-0005-0000-0000-00005D5A0000}"/>
    <cellStyle name="Notiz 3 12 3 9 3" xfId="19455" xr:uid="{00000000-0005-0000-0000-00005E5A0000}"/>
    <cellStyle name="Notiz 3 12 3 9 4" xfId="25940" xr:uid="{00000000-0005-0000-0000-00005F5A0000}"/>
    <cellStyle name="Notiz 3 12 4" xfId="1198" xr:uid="{00000000-0005-0000-0000-0000605A0000}"/>
    <cellStyle name="Notiz 3 12 4 2" xfId="8205" xr:uid="{00000000-0005-0000-0000-0000615A0000}"/>
    <cellStyle name="Notiz 3 12 4 3" xfId="14735" xr:uid="{00000000-0005-0000-0000-0000625A0000}"/>
    <cellStyle name="Notiz 3 12 4 4" xfId="21220" xr:uid="{00000000-0005-0000-0000-0000635A0000}"/>
    <cellStyle name="Notiz 3 12 5" xfId="1888" xr:uid="{00000000-0005-0000-0000-0000645A0000}"/>
    <cellStyle name="Notiz 3 12 5 2" xfId="8893" xr:uid="{00000000-0005-0000-0000-0000655A0000}"/>
    <cellStyle name="Notiz 3 12 5 3" xfId="15423" xr:uid="{00000000-0005-0000-0000-0000665A0000}"/>
    <cellStyle name="Notiz 3 12 5 4" xfId="21908" xr:uid="{00000000-0005-0000-0000-0000675A0000}"/>
    <cellStyle name="Notiz 3 12 6" xfId="2576" xr:uid="{00000000-0005-0000-0000-0000685A0000}"/>
    <cellStyle name="Notiz 3 12 6 2" xfId="9581" xr:uid="{00000000-0005-0000-0000-0000695A0000}"/>
    <cellStyle name="Notiz 3 12 6 3" xfId="16111" xr:uid="{00000000-0005-0000-0000-00006A5A0000}"/>
    <cellStyle name="Notiz 3 12 6 4" xfId="22596" xr:uid="{00000000-0005-0000-0000-00006B5A0000}"/>
    <cellStyle name="Notiz 3 12 7" xfId="3266" xr:uid="{00000000-0005-0000-0000-00006C5A0000}"/>
    <cellStyle name="Notiz 3 12 7 2" xfId="10268" xr:uid="{00000000-0005-0000-0000-00006D5A0000}"/>
    <cellStyle name="Notiz 3 12 7 3" xfId="16798" xr:uid="{00000000-0005-0000-0000-00006E5A0000}"/>
    <cellStyle name="Notiz 3 12 7 4" xfId="23283" xr:uid="{00000000-0005-0000-0000-00006F5A0000}"/>
    <cellStyle name="Notiz 3 12 8" xfId="3958" xr:uid="{00000000-0005-0000-0000-0000705A0000}"/>
    <cellStyle name="Notiz 3 12 8 2" xfId="10957" xr:uid="{00000000-0005-0000-0000-0000715A0000}"/>
    <cellStyle name="Notiz 3 12 8 3" xfId="17487" xr:uid="{00000000-0005-0000-0000-0000725A0000}"/>
    <cellStyle name="Notiz 3 12 8 4" xfId="23972" xr:uid="{00000000-0005-0000-0000-0000735A0000}"/>
    <cellStyle name="Notiz 3 12 9" xfId="4646" xr:uid="{00000000-0005-0000-0000-0000745A0000}"/>
    <cellStyle name="Notiz 3 12 9 2" xfId="11640" xr:uid="{00000000-0005-0000-0000-0000755A0000}"/>
    <cellStyle name="Notiz 3 12 9 3" xfId="18170" xr:uid="{00000000-0005-0000-0000-0000765A0000}"/>
    <cellStyle name="Notiz 3 12 9 4" xfId="24655" xr:uid="{00000000-0005-0000-0000-0000775A0000}"/>
    <cellStyle name="Notiz 3 13" xfId="270" xr:uid="{00000000-0005-0000-0000-0000785A0000}"/>
    <cellStyle name="Notiz 3 13 10" xfId="4754" xr:uid="{00000000-0005-0000-0000-0000795A0000}"/>
    <cellStyle name="Notiz 3 13 10 2" xfId="11718" xr:uid="{00000000-0005-0000-0000-00007A5A0000}"/>
    <cellStyle name="Notiz 3 13 10 3" xfId="18248" xr:uid="{00000000-0005-0000-0000-00007B5A0000}"/>
    <cellStyle name="Notiz 3 13 10 4" xfId="24733" xr:uid="{00000000-0005-0000-0000-00007C5A0000}"/>
    <cellStyle name="Notiz 3 13 11" xfId="4872" xr:uid="{00000000-0005-0000-0000-00007D5A0000}"/>
    <cellStyle name="Notiz 3 13 11 2" xfId="11811" xr:uid="{00000000-0005-0000-0000-00007E5A0000}"/>
    <cellStyle name="Notiz 3 13 11 3" xfId="18341" xr:uid="{00000000-0005-0000-0000-00007F5A0000}"/>
    <cellStyle name="Notiz 3 13 11 4" xfId="24826" xr:uid="{00000000-0005-0000-0000-0000805A0000}"/>
    <cellStyle name="Notiz 3 13 12" xfId="7322" xr:uid="{00000000-0005-0000-0000-0000815A0000}"/>
    <cellStyle name="Notiz 3 13 12 2" xfId="13852" xr:uid="{00000000-0005-0000-0000-0000825A0000}"/>
    <cellStyle name="Notiz 3 13 12 3" xfId="20339" xr:uid="{00000000-0005-0000-0000-0000835A0000}"/>
    <cellStyle name="Notiz 3 13 13" xfId="6932" xr:uid="{00000000-0005-0000-0000-0000845A0000}"/>
    <cellStyle name="Notiz 3 13 2" xfId="545" xr:uid="{00000000-0005-0000-0000-0000855A0000}"/>
    <cellStyle name="Notiz 3 13 2 10" xfId="6893" xr:uid="{00000000-0005-0000-0000-0000865A0000}"/>
    <cellStyle name="Notiz 3 13 2 10 2" xfId="13513" xr:uid="{00000000-0005-0000-0000-0000875A0000}"/>
    <cellStyle name="Notiz 3 13 2 10 3" xfId="20043" xr:uid="{00000000-0005-0000-0000-0000885A0000}"/>
    <cellStyle name="Notiz 3 13 2 10 4" xfId="26528" xr:uid="{00000000-0005-0000-0000-0000895A0000}"/>
    <cellStyle name="Notiz 3 13 2 11" xfId="7557" xr:uid="{00000000-0005-0000-0000-00008A5A0000}"/>
    <cellStyle name="Notiz 3 13 2 11 2" xfId="14087" xr:uid="{00000000-0005-0000-0000-00008B5A0000}"/>
    <cellStyle name="Notiz 3 13 2 11 3" xfId="20572" xr:uid="{00000000-0005-0000-0000-00008C5A0000}"/>
    <cellStyle name="Notiz 3 13 2 12" xfId="6642" xr:uid="{00000000-0005-0000-0000-00008D5A0000}"/>
    <cellStyle name="Notiz 3 13 2 13" xfId="6658" xr:uid="{00000000-0005-0000-0000-00008E5A0000}"/>
    <cellStyle name="Notiz 3 13 2 2" xfId="775" xr:uid="{00000000-0005-0000-0000-00008F5A0000}"/>
    <cellStyle name="Notiz 3 13 2 2 10" xfId="7787" xr:uid="{00000000-0005-0000-0000-0000905A0000}"/>
    <cellStyle name="Notiz 3 13 2 2 10 2" xfId="14317" xr:uid="{00000000-0005-0000-0000-0000915A0000}"/>
    <cellStyle name="Notiz 3 13 2 2 10 3" xfId="20802" xr:uid="{00000000-0005-0000-0000-0000925A0000}"/>
    <cellStyle name="Notiz 3 13 2 2 11" xfId="13645" xr:uid="{00000000-0005-0000-0000-0000935A0000}"/>
    <cellStyle name="Notiz 3 13 2 2 2" xfId="1653" xr:uid="{00000000-0005-0000-0000-0000945A0000}"/>
    <cellStyle name="Notiz 3 13 2 2 2 2" xfId="8658" xr:uid="{00000000-0005-0000-0000-0000955A0000}"/>
    <cellStyle name="Notiz 3 13 2 2 2 3" xfId="15188" xr:uid="{00000000-0005-0000-0000-0000965A0000}"/>
    <cellStyle name="Notiz 3 13 2 2 2 4" xfId="21673" xr:uid="{00000000-0005-0000-0000-0000975A0000}"/>
    <cellStyle name="Notiz 3 13 2 2 3" xfId="2343" xr:uid="{00000000-0005-0000-0000-0000985A0000}"/>
    <cellStyle name="Notiz 3 13 2 2 3 2" xfId="9348" xr:uid="{00000000-0005-0000-0000-0000995A0000}"/>
    <cellStyle name="Notiz 3 13 2 2 3 3" xfId="15878" xr:uid="{00000000-0005-0000-0000-00009A5A0000}"/>
    <cellStyle name="Notiz 3 13 2 2 3 4" xfId="22363" xr:uid="{00000000-0005-0000-0000-00009B5A0000}"/>
    <cellStyle name="Notiz 3 13 2 2 4" xfId="3033" xr:uid="{00000000-0005-0000-0000-00009C5A0000}"/>
    <cellStyle name="Notiz 3 13 2 2 4 2" xfId="10035" xr:uid="{00000000-0005-0000-0000-00009D5A0000}"/>
    <cellStyle name="Notiz 3 13 2 2 4 3" xfId="16565" xr:uid="{00000000-0005-0000-0000-00009E5A0000}"/>
    <cellStyle name="Notiz 3 13 2 2 4 4" xfId="23050" xr:uid="{00000000-0005-0000-0000-00009F5A0000}"/>
    <cellStyle name="Notiz 3 13 2 2 5" xfId="3723" xr:uid="{00000000-0005-0000-0000-0000A05A0000}"/>
    <cellStyle name="Notiz 3 13 2 2 5 2" xfId="10722" xr:uid="{00000000-0005-0000-0000-0000A15A0000}"/>
    <cellStyle name="Notiz 3 13 2 2 5 3" xfId="17252" xr:uid="{00000000-0005-0000-0000-0000A25A0000}"/>
    <cellStyle name="Notiz 3 13 2 2 5 4" xfId="23737" xr:uid="{00000000-0005-0000-0000-0000A35A0000}"/>
    <cellStyle name="Notiz 3 13 2 2 6" xfId="4413" xr:uid="{00000000-0005-0000-0000-0000A45A0000}"/>
    <cellStyle name="Notiz 3 13 2 2 6 2" xfId="11407" xr:uid="{00000000-0005-0000-0000-0000A55A0000}"/>
    <cellStyle name="Notiz 3 13 2 2 6 3" xfId="17937" xr:uid="{00000000-0005-0000-0000-0000A65A0000}"/>
    <cellStyle name="Notiz 3 13 2 2 6 4" xfId="24422" xr:uid="{00000000-0005-0000-0000-0000A75A0000}"/>
    <cellStyle name="Notiz 3 13 2 2 7" xfId="5066" xr:uid="{00000000-0005-0000-0000-0000A85A0000}"/>
    <cellStyle name="Notiz 3 13 2 2 7 2" xfId="11990" xr:uid="{00000000-0005-0000-0000-0000A95A0000}"/>
    <cellStyle name="Notiz 3 13 2 2 7 3" xfId="18520" xr:uid="{00000000-0005-0000-0000-0000AA5A0000}"/>
    <cellStyle name="Notiz 3 13 2 2 7 4" xfId="25005" xr:uid="{00000000-0005-0000-0000-0000AB5A0000}"/>
    <cellStyle name="Notiz 3 13 2 2 8" xfId="5524" xr:uid="{00000000-0005-0000-0000-0000AC5A0000}"/>
    <cellStyle name="Notiz 3 13 2 2 8 2" xfId="12448" xr:uid="{00000000-0005-0000-0000-0000AD5A0000}"/>
    <cellStyle name="Notiz 3 13 2 2 8 3" xfId="18978" xr:uid="{00000000-0005-0000-0000-0000AE5A0000}"/>
    <cellStyle name="Notiz 3 13 2 2 8 4" xfId="25463" xr:uid="{00000000-0005-0000-0000-0000AF5A0000}"/>
    <cellStyle name="Notiz 3 13 2 2 9" xfId="6206" xr:uid="{00000000-0005-0000-0000-0000B05A0000}"/>
    <cellStyle name="Notiz 3 13 2 2 9 2" xfId="13102" xr:uid="{00000000-0005-0000-0000-0000B15A0000}"/>
    <cellStyle name="Notiz 3 13 2 2 9 3" xfId="19632" xr:uid="{00000000-0005-0000-0000-0000B25A0000}"/>
    <cellStyle name="Notiz 3 13 2 2 9 4" xfId="26117" xr:uid="{00000000-0005-0000-0000-0000B35A0000}"/>
    <cellStyle name="Notiz 3 13 2 3" xfId="1423" xr:uid="{00000000-0005-0000-0000-0000B45A0000}"/>
    <cellStyle name="Notiz 3 13 2 3 2" xfId="8428" xr:uid="{00000000-0005-0000-0000-0000B55A0000}"/>
    <cellStyle name="Notiz 3 13 2 3 3" xfId="14958" xr:uid="{00000000-0005-0000-0000-0000B65A0000}"/>
    <cellStyle name="Notiz 3 13 2 3 4" xfId="21443" xr:uid="{00000000-0005-0000-0000-0000B75A0000}"/>
    <cellStyle name="Notiz 3 13 2 4" xfId="2113" xr:uid="{00000000-0005-0000-0000-0000B85A0000}"/>
    <cellStyle name="Notiz 3 13 2 4 2" xfId="9118" xr:uid="{00000000-0005-0000-0000-0000B95A0000}"/>
    <cellStyle name="Notiz 3 13 2 4 3" xfId="15648" xr:uid="{00000000-0005-0000-0000-0000BA5A0000}"/>
    <cellStyle name="Notiz 3 13 2 4 4" xfId="22133" xr:uid="{00000000-0005-0000-0000-0000BB5A0000}"/>
    <cellStyle name="Notiz 3 13 2 5" xfId="2803" xr:uid="{00000000-0005-0000-0000-0000BC5A0000}"/>
    <cellStyle name="Notiz 3 13 2 5 2" xfId="9805" xr:uid="{00000000-0005-0000-0000-0000BD5A0000}"/>
    <cellStyle name="Notiz 3 13 2 5 3" xfId="16335" xr:uid="{00000000-0005-0000-0000-0000BE5A0000}"/>
    <cellStyle name="Notiz 3 13 2 5 4" xfId="22820" xr:uid="{00000000-0005-0000-0000-0000BF5A0000}"/>
    <cellStyle name="Notiz 3 13 2 6" xfId="3493" xr:uid="{00000000-0005-0000-0000-0000C05A0000}"/>
    <cellStyle name="Notiz 3 13 2 6 2" xfId="10492" xr:uid="{00000000-0005-0000-0000-0000C15A0000}"/>
    <cellStyle name="Notiz 3 13 2 6 3" xfId="17022" xr:uid="{00000000-0005-0000-0000-0000C25A0000}"/>
    <cellStyle name="Notiz 3 13 2 6 4" xfId="23507" xr:uid="{00000000-0005-0000-0000-0000C35A0000}"/>
    <cellStyle name="Notiz 3 13 2 7" xfId="4183" xr:uid="{00000000-0005-0000-0000-0000C45A0000}"/>
    <cellStyle name="Notiz 3 13 2 7 2" xfId="11177" xr:uid="{00000000-0005-0000-0000-0000C55A0000}"/>
    <cellStyle name="Notiz 3 13 2 7 3" xfId="17707" xr:uid="{00000000-0005-0000-0000-0000C65A0000}"/>
    <cellStyle name="Notiz 3 13 2 7 4" xfId="24192" xr:uid="{00000000-0005-0000-0000-0000C75A0000}"/>
    <cellStyle name="Notiz 3 13 2 8" xfId="5294" xr:uid="{00000000-0005-0000-0000-0000C85A0000}"/>
    <cellStyle name="Notiz 3 13 2 8 2" xfId="12218" xr:uid="{00000000-0005-0000-0000-0000C95A0000}"/>
    <cellStyle name="Notiz 3 13 2 8 3" xfId="18748" xr:uid="{00000000-0005-0000-0000-0000CA5A0000}"/>
    <cellStyle name="Notiz 3 13 2 8 4" xfId="25233" xr:uid="{00000000-0005-0000-0000-0000CB5A0000}"/>
    <cellStyle name="Notiz 3 13 2 9" xfId="5976" xr:uid="{00000000-0005-0000-0000-0000CC5A0000}"/>
    <cellStyle name="Notiz 3 13 2 9 2" xfId="12872" xr:uid="{00000000-0005-0000-0000-0000CD5A0000}"/>
    <cellStyle name="Notiz 3 13 2 9 3" xfId="19402" xr:uid="{00000000-0005-0000-0000-0000CE5A0000}"/>
    <cellStyle name="Notiz 3 13 2 9 4" xfId="25887" xr:uid="{00000000-0005-0000-0000-0000CF5A0000}"/>
    <cellStyle name="Notiz 3 13 3" xfId="599" xr:uid="{00000000-0005-0000-0000-0000D05A0000}"/>
    <cellStyle name="Notiz 3 13 3 10" xfId="6910" xr:uid="{00000000-0005-0000-0000-0000D15A0000}"/>
    <cellStyle name="Notiz 3 13 3 10 2" xfId="13526" xr:uid="{00000000-0005-0000-0000-0000D25A0000}"/>
    <cellStyle name="Notiz 3 13 3 10 3" xfId="20056" xr:uid="{00000000-0005-0000-0000-0000D35A0000}"/>
    <cellStyle name="Notiz 3 13 3 10 4" xfId="26541" xr:uid="{00000000-0005-0000-0000-0000D45A0000}"/>
    <cellStyle name="Notiz 3 13 3 11" xfId="7611" xr:uid="{00000000-0005-0000-0000-0000D55A0000}"/>
    <cellStyle name="Notiz 3 13 3 11 2" xfId="14141" xr:uid="{00000000-0005-0000-0000-0000D65A0000}"/>
    <cellStyle name="Notiz 3 13 3 11 3" xfId="20626" xr:uid="{00000000-0005-0000-0000-0000D75A0000}"/>
    <cellStyle name="Notiz 3 13 3 12" xfId="6827" xr:uid="{00000000-0005-0000-0000-0000D85A0000}"/>
    <cellStyle name="Notiz 3 13 3 13" xfId="7048" xr:uid="{00000000-0005-0000-0000-0000D95A0000}"/>
    <cellStyle name="Notiz 3 13 3 2" xfId="829" xr:uid="{00000000-0005-0000-0000-0000DA5A0000}"/>
    <cellStyle name="Notiz 3 13 3 2 10" xfId="7841" xr:uid="{00000000-0005-0000-0000-0000DB5A0000}"/>
    <cellStyle name="Notiz 3 13 3 2 10 2" xfId="14371" xr:uid="{00000000-0005-0000-0000-0000DC5A0000}"/>
    <cellStyle name="Notiz 3 13 3 2 10 3" xfId="20856" xr:uid="{00000000-0005-0000-0000-0000DD5A0000}"/>
    <cellStyle name="Notiz 3 13 3 2 11" xfId="13699" xr:uid="{00000000-0005-0000-0000-0000DE5A0000}"/>
    <cellStyle name="Notiz 3 13 3 2 2" xfId="1707" xr:uid="{00000000-0005-0000-0000-0000DF5A0000}"/>
    <cellStyle name="Notiz 3 13 3 2 2 2" xfId="8712" xr:uid="{00000000-0005-0000-0000-0000E05A0000}"/>
    <cellStyle name="Notiz 3 13 3 2 2 3" xfId="15242" xr:uid="{00000000-0005-0000-0000-0000E15A0000}"/>
    <cellStyle name="Notiz 3 13 3 2 2 4" xfId="21727" xr:uid="{00000000-0005-0000-0000-0000E25A0000}"/>
    <cellStyle name="Notiz 3 13 3 2 3" xfId="2397" xr:uid="{00000000-0005-0000-0000-0000E35A0000}"/>
    <cellStyle name="Notiz 3 13 3 2 3 2" xfId="9402" xr:uid="{00000000-0005-0000-0000-0000E45A0000}"/>
    <cellStyle name="Notiz 3 13 3 2 3 3" xfId="15932" xr:uid="{00000000-0005-0000-0000-0000E55A0000}"/>
    <cellStyle name="Notiz 3 13 3 2 3 4" xfId="22417" xr:uid="{00000000-0005-0000-0000-0000E65A0000}"/>
    <cellStyle name="Notiz 3 13 3 2 4" xfId="3087" xr:uid="{00000000-0005-0000-0000-0000E75A0000}"/>
    <cellStyle name="Notiz 3 13 3 2 4 2" xfId="10089" xr:uid="{00000000-0005-0000-0000-0000E85A0000}"/>
    <cellStyle name="Notiz 3 13 3 2 4 3" xfId="16619" xr:uid="{00000000-0005-0000-0000-0000E95A0000}"/>
    <cellStyle name="Notiz 3 13 3 2 4 4" xfId="23104" xr:uid="{00000000-0005-0000-0000-0000EA5A0000}"/>
    <cellStyle name="Notiz 3 13 3 2 5" xfId="3777" xr:uid="{00000000-0005-0000-0000-0000EB5A0000}"/>
    <cellStyle name="Notiz 3 13 3 2 5 2" xfId="10776" xr:uid="{00000000-0005-0000-0000-0000EC5A0000}"/>
    <cellStyle name="Notiz 3 13 3 2 5 3" xfId="17306" xr:uid="{00000000-0005-0000-0000-0000ED5A0000}"/>
    <cellStyle name="Notiz 3 13 3 2 5 4" xfId="23791" xr:uid="{00000000-0005-0000-0000-0000EE5A0000}"/>
    <cellStyle name="Notiz 3 13 3 2 6" xfId="4467" xr:uid="{00000000-0005-0000-0000-0000EF5A0000}"/>
    <cellStyle name="Notiz 3 13 3 2 6 2" xfId="11461" xr:uid="{00000000-0005-0000-0000-0000F05A0000}"/>
    <cellStyle name="Notiz 3 13 3 2 6 3" xfId="17991" xr:uid="{00000000-0005-0000-0000-0000F15A0000}"/>
    <cellStyle name="Notiz 3 13 3 2 6 4" xfId="24476" xr:uid="{00000000-0005-0000-0000-0000F25A0000}"/>
    <cellStyle name="Notiz 3 13 3 2 7" xfId="5120" xr:uid="{00000000-0005-0000-0000-0000F35A0000}"/>
    <cellStyle name="Notiz 3 13 3 2 7 2" xfId="12044" xr:uid="{00000000-0005-0000-0000-0000F45A0000}"/>
    <cellStyle name="Notiz 3 13 3 2 7 3" xfId="18574" xr:uid="{00000000-0005-0000-0000-0000F55A0000}"/>
    <cellStyle name="Notiz 3 13 3 2 7 4" xfId="25059" xr:uid="{00000000-0005-0000-0000-0000F65A0000}"/>
    <cellStyle name="Notiz 3 13 3 2 8" xfId="5578" xr:uid="{00000000-0005-0000-0000-0000F75A0000}"/>
    <cellStyle name="Notiz 3 13 3 2 8 2" xfId="12502" xr:uid="{00000000-0005-0000-0000-0000F85A0000}"/>
    <cellStyle name="Notiz 3 13 3 2 8 3" xfId="19032" xr:uid="{00000000-0005-0000-0000-0000F95A0000}"/>
    <cellStyle name="Notiz 3 13 3 2 8 4" xfId="25517" xr:uid="{00000000-0005-0000-0000-0000FA5A0000}"/>
    <cellStyle name="Notiz 3 13 3 2 9" xfId="6260" xr:uid="{00000000-0005-0000-0000-0000FB5A0000}"/>
    <cellStyle name="Notiz 3 13 3 2 9 2" xfId="13156" xr:uid="{00000000-0005-0000-0000-0000FC5A0000}"/>
    <cellStyle name="Notiz 3 13 3 2 9 3" xfId="19686" xr:uid="{00000000-0005-0000-0000-0000FD5A0000}"/>
    <cellStyle name="Notiz 3 13 3 2 9 4" xfId="26171" xr:uid="{00000000-0005-0000-0000-0000FE5A0000}"/>
    <cellStyle name="Notiz 3 13 3 3" xfId="1477" xr:uid="{00000000-0005-0000-0000-0000FF5A0000}"/>
    <cellStyle name="Notiz 3 13 3 3 2" xfId="8482" xr:uid="{00000000-0005-0000-0000-0000005B0000}"/>
    <cellStyle name="Notiz 3 13 3 3 3" xfId="15012" xr:uid="{00000000-0005-0000-0000-0000015B0000}"/>
    <cellStyle name="Notiz 3 13 3 3 4" xfId="21497" xr:uid="{00000000-0005-0000-0000-0000025B0000}"/>
    <cellStyle name="Notiz 3 13 3 4" xfId="2167" xr:uid="{00000000-0005-0000-0000-0000035B0000}"/>
    <cellStyle name="Notiz 3 13 3 4 2" xfId="9172" xr:uid="{00000000-0005-0000-0000-0000045B0000}"/>
    <cellStyle name="Notiz 3 13 3 4 3" xfId="15702" xr:uid="{00000000-0005-0000-0000-0000055B0000}"/>
    <cellStyle name="Notiz 3 13 3 4 4" xfId="22187" xr:uid="{00000000-0005-0000-0000-0000065B0000}"/>
    <cellStyle name="Notiz 3 13 3 5" xfId="2857" xr:uid="{00000000-0005-0000-0000-0000075B0000}"/>
    <cellStyle name="Notiz 3 13 3 5 2" xfId="9859" xr:uid="{00000000-0005-0000-0000-0000085B0000}"/>
    <cellStyle name="Notiz 3 13 3 5 3" xfId="16389" xr:uid="{00000000-0005-0000-0000-0000095B0000}"/>
    <cellStyle name="Notiz 3 13 3 5 4" xfId="22874" xr:uid="{00000000-0005-0000-0000-00000A5B0000}"/>
    <cellStyle name="Notiz 3 13 3 6" xfId="3547" xr:uid="{00000000-0005-0000-0000-00000B5B0000}"/>
    <cellStyle name="Notiz 3 13 3 6 2" xfId="10546" xr:uid="{00000000-0005-0000-0000-00000C5B0000}"/>
    <cellStyle name="Notiz 3 13 3 6 3" xfId="17076" xr:uid="{00000000-0005-0000-0000-00000D5B0000}"/>
    <cellStyle name="Notiz 3 13 3 6 4" xfId="23561" xr:uid="{00000000-0005-0000-0000-00000E5B0000}"/>
    <cellStyle name="Notiz 3 13 3 7" xfId="4237" xr:uid="{00000000-0005-0000-0000-00000F5B0000}"/>
    <cellStyle name="Notiz 3 13 3 7 2" xfId="11231" xr:uid="{00000000-0005-0000-0000-0000105B0000}"/>
    <cellStyle name="Notiz 3 13 3 7 3" xfId="17761" xr:uid="{00000000-0005-0000-0000-0000115B0000}"/>
    <cellStyle name="Notiz 3 13 3 7 4" xfId="24246" xr:uid="{00000000-0005-0000-0000-0000125B0000}"/>
    <cellStyle name="Notiz 3 13 3 8" xfId="5348" xr:uid="{00000000-0005-0000-0000-0000135B0000}"/>
    <cellStyle name="Notiz 3 13 3 8 2" xfId="12272" xr:uid="{00000000-0005-0000-0000-0000145B0000}"/>
    <cellStyle name="Notiz 3 13 3 8 3" xfId="18802" xr:uid="{00000000-0005-0000-0000-0000155B0000}"/>
    <cellStyle name="Notiz 3 13 3 8 4" xfId="25287" xr:uid="{00000000-0005-0000-0000-0000165B0000}"/>
    <cellStyle name="Notiz 3 13 3 9" xfId="6030" xr:uid="{00000000-0005-0000-0000-0000175B0000}"/>
    <cellStyle name="Notiz 3 13 3 9 2" xfId="12926" xr:uid="{00000000-0005-0000-0000-0000185B0000}"/>
    <cellStyle name="Notiz 3 13 3 9 3" xfId="19456" xr:uid="{00000000-0005-0000-0000-0000195B0000}"/>
    <cellStyle name="Notiz 3 13 3 9 4" xfId="25941" xr:uid="{00000000-0005-0000-0000-00001A5B0000}"/>
    <cellStyle name="Notiz 3 13 4" xfId="1142" xr:uid="{00000000-0005-0000-0000-00001B5B0000}"/>
    <cellStyle name="Notiz 3 13 4 2" xfId="8149" xr:uid="{00000000-0005-0000-0000-00001C5B0000}"/>
    <cellStyle name="Notiz 3 13 4 3" xfId="14679" xr:uid="{00000000-0005-0000-0000-00001D5B0000}"/>
    <cellStyle name="Notiz 3 13 4 4" xfId="21164" xr:uid="{00000000-0005-0000-0000-00001E5B0000}"/>
    <cellStyle name="Notiz 3 13 5" xfId="1096" xr:uid="{00000000-0005-0000-0000-00001F5B0000}"/>
    <cellStyle name="Notiz 3 13 5 2" xfId="8103" xr:uid="{00000000-0005-0000-0000-0000205B0000}"/>
    <cellStyle name="Notiz 3 13 5 3" xfId="14633" xr:uid="{00000000-0005-0000-0000-0000215B0000}"/>
    <cellStyle name="Notiz 3 13 5 4" xfId="21118" xr:uid="{00000000-0005-0000-0000-0000225B0000}"/>
    <cellStyle name="Notiz 3 13 6" xfId="1896" xr:uid="{00000000-0005-0000-0000-0000235B0000}"/>
    <cellStyle name="Notiz 3 13 6 2" xfId="8901" xr:uid="{00000000-0005-0000-0000-0000245B0000}"/>
    <cellStyle name="Notiz 3 13 6 3" xfId="15431" xr:uid="{00000000-0005-0000-0000-0000255B0000}"/>
    <cellStyle name="Notiz 3 13 6 4" xfId="21916" xr:uid="{00000000-0005-0000-0000-0000265B0000}"/>
    <cellStyle name="Notiz 3 13 7" xfId="2584" xr:uid="{00000000-0005-0000-0000-0000275B0000}"/>
    <cellStyle name="Notiz 3 13 7 2" xfId="9588" xr:uid="{00000000-0005-0000-0000-0000285B0000}"/>
    <cellStyle name="Notiz 3 13 7 3" xfId="16118" xr:uid="{00000000-0005-0000-0000-0000295B0000}"/>
    <cellStyle name="Notiz 3 13 7 4" xfId="22603" xr:uid="{00000000-0005-0000-0000-00002A5B0000}"/>
    <cellStyle name="Notiz 3 13 8" xfId="1061" xr:uid="{00000000-0005-0000-0000-00002B5B0000}"/>
    <cellStyle name="Notiz 3 13 8 2" xfId="8068" xr:uid="{00000000-0005-0000-0000-00002C5B0000}"/>
    <cellStyle name="Notiz 3 13 8 3" xfId="14598" xr:uid="{00000000-0005-0000-0000-00002D5B0000}"/>
    <cellStyle name="Notiz 3 13 8 4" xfId="21083" xr:uid="{00000000-0005-0000-0000-00002E5B0000}"/>
    <cellStyle name="Notiz 3 13 9" xfId="3966" xr:uid="{00000000-0005-0000-0000-00002F5B0000}"/>
    <cellStyle name="Notiz 3 13 9 2" xfId="10964" xr:uid="{00000000-0005-0000-0000-0000305B0000}"/>
    <cellStyle name="Notiz 3 13 9 3" xfId="17494" xr:uid="{00000000-0005-0000-0000-0000315B0000}"/>
    <cellStyle name="Notiz 3 13 9 4" xfId="23979" xr:uid="{00000000-0005-0000-0000-0000325B0000}"/>
    <cellStyle name="Notiz 3 14" xfId="246" xr:uid="{00000000-0005-0000-0000-0000335B0000}"/>
    <cellStyle name="Notiz 3 14 10" xfId="4741" xr:uid="{00000000-0005-0000-0000-0000345B0000}"/>
    <cellStyle name="Notiz 3 14 10 2" xfId="11705" xr:uid="{00000000-0005-0000-0000-0000355B0000}"/>
    <cellStyle name="Notiz 3 14 10 3" xfId="18235" xr:uid="{00000000-0005-0000-0000-0000365B0000}"/>
    <cellStyle name="Notiz 3 14 10 4" xfId="24720" xr:uid="{00000000-0005-0000-0000-0000375B0000}"/>
    <cellStyle name="Notiz 3 14 11" xfId="3996" xr:uid="{00000000-0005-0000-0000-0000385B0000}"/>
    <cellStyle name="Notiz 3 14 11 2" xfId="10994" xr:uid="{00000000-0005-0000-0000-0000395B0000}"/>
    <cellStyle name="Notiz 3 14 11 3" xfId="17524" xr:uid="{00000000-0005-0000-0000-00003A5B0000}"/>
    <cellStyle name="Notiz 3 14 11 4" xfId="24009" xr:uid="{00000000-0005-0000-0000-00003B5B0000}"/>
    <cellStyle name="Notiz 3 14 12" xfId="7027" xr:uid="{00000000-0005-0000-0000-00003C5B0000}"/>
    <cellStyle name="Notiz 3 14 12 2" xfId="6544" xr:uid="{00000000-0005-0000-0000-00003D5B0000}"/>
    <cellStyle name="Notiz 3 14 12 3" xfId="20195" xr:uid="{00000000-0005-0000-0000-00003E5B0000}"/>
    <cellStyle name="Notiz 3 14 13" xfId="7063" xr:uid="{00000000-0005-0000-0000-00003F5B0000}"/>
    <cellStyle name="Notiz 3 14 2" xfId="546" xr:uid="{00000000-0005-0000-0000-0000405B0000}"/>
    <cellStyle name="Notiz 3 14 2 10" xfId="6533" xr:uid="{00000000-0005-0000-0000-0000415B0000}"/>
    <cellStyle name="Notiz 3 14 2 10 2" xfId="13347" xr:uid="{00000000-0005-0000-0000-0000425B0000}"/>
    <cellStyle name="Notiz 3 14 2 10 3" xfId="19877" xr:uid="{00000000-0005-0000-0000-0000435B0000}"/>
    <cellStyle name="Notiz 3 14 2 10 4" xfId="26362" xr:uid="{00000000-0005-0000-0000-0000445B0000}"/>
    <cellStyle name="Notiz 3 14 2 11" xfId="7558" xr:uid="{00000000-0005-0000-0000-0000455B0000}"/>
    <cellStyle name="Notiz 3 14 2 11 2" xfId="14088" xr:uid="{00000000-0005-0000-0000-0000465B0000}"/>
    <cellStyle name="Notiz 3 14 2 11 3" xfId="20573" xr:uid="{00000000-0005-0000-0000-0000475B0000}"/>
    <cellStyle name="Notiz 3 14 2 12" xfId="6796" xr:uid="{00000000-0005-0000-0000-0000485B0000}"/>
    <cellStyle name="Notiz 3 14 2 13" xfId="7143" xr:uid="{00000000-0005-0000-0000-0000495B0000}"/>
    <cellStyle name="Notiz 3 14 2 2" xfId="776" xr:uid="{00000000-0005-0000-0000-00004A5B0000}"/>
    <cellStyle name="Notiz 3 14 2 2 10" xfId="7788" xr:uid="{00000000-0005-0000-0000-00004B5B0000}"/>
    <cellStyle name="Notiz 3 14 2 2 10 2" xfId="14318" xr:uid="{00000000-0005-0000-0000-00004C5B0000}"/>
    <cellStyle name="Notiz 3 14 2 2 10 3" xfId="20803" xr:uid="{00000000-0005-0000-0000-00004D5B0000}"/>
    <cellStyle name="Notiz 3 14 2 2 11" xfId="13646" xr:uid="{00000000-0005-0000-0000-00004E5B0000}"/>
    <cellStyle name="Notiz 3 14 2 2 2" xfId="1654" xr:uid="{00000000-0005-0000-0000-00004F5B0000}"/>
    <cellStyle name="Notiz 3 14 2 2 2 2" xfId="8659" xr:uid="{00000000-0005-0000-0000-0000505B0000}"/>
    <cellStyle name="Notiz 3 14 2 2 2 3" xfId="15189" xr:uid="{00000000-0005-0000-0000-0000515B0000}"/>
    <cellStyle name="Notiz 3 14 2 2 2 4" xfId="21674" xr:uid="{00000000-0005-0000-0000-0000525B0000}"/>
    <cellStyle name="Notiz 3 14 2 2 3" xfId="2344" xr:uid="{00000000-0005-0000-0000-0000535B0000}"/>
    <cellStyle name="Notiz 3 14 2 2 3 2" xfId="9349" xr:uid="{00000000-0005-0000-0000-0000545B0000}"/>
    <cellStyle name="Notiz 3 14 2 2 3 3" xfId="15879" xr:uid="{00000000-0005-0000-0000-0000555B0000}"/>
    <cellStyle name="Notiz 3 14 2 2 3 4" xfId="22364" xr:uid="{00000000-0005-0000-0000-0000565B0000}"/>
    <cellStyle name="Notiz 3 14 2 2 4" xfId="3034" xr:uid="{00000000-0005-0000-0000-0000575B0000}"/>
    <cellStyle name="Notiz 3 14 2 2 4 2" xfId="10036" xr:uid="{00000000-0005-0000-0000-0000585B0000}"/>
    <cellStyle name="Notiz 3 14 2 2 4 3" xfId="16566" xr:uid="{00000000-0005-0000-0000-0000595B0000}"/>
    <cellStyle name="Notiz 3 14 2 2 4 4" xfId="23051" xr:uid="{00000000-0005-0000-0000-00005A5B0000}"/>
    <cellStyle name="Notiz 3 14 2 2 5" xfId="3724" xr:uid="{00000000-0005-0000-0000-00005B5B0000}"/>
    <cellStyle name="Notiz 3 14 2 2 5 2" xfId="10723" xr:uid="{00000000-0005-0000-0000-00005C5B0000}"/>
    <cellStyle name="Notiz 3 14 2 2 5 3" xfId="17253" xr:uid="{00000000-0005-0000-0000-00005D5B0000}"/>
    <cellStyle name="Notiz 3 14 2 2 5 4" xfId="23738" xr:uid="{00000000-0005-0000-0000-00005E5B0000}"/>
    <cellStyle name="Notiz 3 14 2 2 6" xfId="4414" xr:uid="{00000000-0005-0000-0000-00005F5B0000}"/>
    <cellStyle name="Notiz 3 14 2 2 6 2" xfId="11408" xr:uid="{00000000-0005-0000-0000-0000605B0000}"/>
    <cellStyle name="Notiz 3 14 2 2 6 3" xfId="17938" xr:uid="{00000000-0005-0000-0000-0000615B0000}"/>
    <cellStyle name="Notiz 3 14 2 2 6 4" xfId="24423" xr:uid="{00000000-0005-0000-0000-0000625B0000}"/>
    <cellStyle name="Notiz 3 14 2 2 7" xfId="5067" xr:uid="{00000000-0005-0000-0000-0000635B0000}"/>
    <cellStyle name="Notiz 3 14 2 2 7 2" xfId="11991" xr:uid="{00000000-0005-0000-0000-0000645B0000}"/>
    <cellStyle name="Notiz 3 14 2 2 7 3" xfId="18521" xr:uid="{00000000-0005-0000-0000-0000655B0000}"/>
    <cellStyle name="Notiz 3 14 2 2 7 4" xfId="25006" xr:uid="{00000000-0005-0000-0000-0000665B0000}"/>
    <cellStyle name="Notiz 3 14 2 2 8" xfId="5525" xr:uid="{00000000-0005-0000-0000-0000675B0000}"/>
    <cellStyle name="Notiz 3 14 2 2 8 2" xfId="12449" xr:uid="{00000000-0005-0000-0000-0000685B0000}"/>
    <cellStyle name="Notiz 3 14 2 2 8 3" xfId="18979" xr:uid="{00000000-0005-0000-0000-0000695B0000}"/>
    <cellStyle name="Notiz 3 14 2 2 8 4" xfId="25464" xr:uid="{00000000-0005-0000-0000-00006A5B0000}"/>
    <cellStyle name="Notiz 3 14 2 2 9" xfId="6207" xr:uid="{00000000-0005-0000-0000-00006B5B0000}"/>
    <cellStyle name="Notiz 3 14 2 2 9 2" xfId="13103" xr:uid="{00000000-0005-0000-0000-00006C5B0000}"/>
    <cellStyle name="Notiz 3 14 2 2 9 3" xfId="19633" xr:uid="{00000000-0005-0000-0000-00006D5B0000}"/>
    <cellStyle name="Notiz 3 14 2 2 9 4" xfId="26118" xr:uid="{00000000-0005-0000-0000-00006E5B0000}"/>
    <cellStyle name="Notiz 3 14 2 3" xfId="1424" xr:uid="{00000000-0005-0000-0000-00006F5B0000}"/>
    <cellStyle name="Notiz 3 14 2 3 2" xfId="8429" xr:uid="{00000000-0005-0000-0000-0000705B0000}"/>
    <cellStyle name="Notiz 3 14 2 3 3" xfId="14959" xr:uid="{00000000-0005-0000-0000-0000715B0000}"/>
    <cellStyle name="Notiz 3 14 2 3 4" xfId="21444" xr:uid="{00000000-0005-0000-0000-0000725B0000}"/>
    <cellStyle name="Notiz 3 14 2 4" xfId="2114" xr:uid="{00000000-0005-0000-0000-0000735B0000}"/>
    <cellStyle name="Notiz 3 14 2 4 2" xfId="9119" xr:uid="{00000000-0005-0000-0000-0000745B0000}"/>
    <cellStyle name="Notiz 3 14 2 4 3" xfId="15649" xr:uid="{00000000-0005-0000-0000-0000755B0000}"/>
    <cellStyle name="Notiz 3 14 2 4 4" xfId="22134" xr:uid="{00000000-0005-0000-0000-0000765B0000}"/>
    <cellStyle name="Notiz 3 14 2 5" xfId="2804" xr:uid="{00000000-0005-0000-0000-0000775B0000}"/>
    <cellStyle name="Notiz 3 14 2 5 2" xfId="9806" xr:uid="{00000000-0005-0000-0000-0000785B0000}"/>
    <cellStyle name="Notiz 3 14 2 5 3" xfId="16336" xr:uid="{00000000-0005-0000-0000-0000795B0000}"/>
    <cellStyle name="Notiz 3 14 2 5 4" xfId="22821" xr:uid="{00000000-0005-0000-0000-00007A5B0000}"/>
    <cellStyle name="Notiz 3 14 2 6" xfId="3494" xr:uid="{00000000-0005-0000-0000-00007B5B0000}"/>
    <cellStyle name="Notiz 3 14 2 6 2" xfId="10493" xr:uid="{00000000-0005-0000-0000-00007C5B0000}"/>
    <cellStyle name="Notiz 3 14 2 6 3" xfId="17023" xr:uid="{00000000-0005-0000-0000-00007D5B0000}"/>
    <cellStyle name="Notiz 3 14 2 6 4" xfId="23508" xr:uid="{00000000-0005-0000-0000-00007E5B0000}"/>
    <cellStyle name="Notiz 3 14 2 7" xfId="4184" xr:uid="{00000000-0005-0000-0000-00007F5B0000}"/>
    <cellStyle name="Notiz 3 14 2 7 2" xfId="11178" xr:uid="{00000000-0005-0000-0000-0000805B0000}"/>
    <cellStyle name="Notiz 3 14 2 7 3" xfId="17708" xr:uid="{00000000-0005-0000-0000-0000815B0000}"/>
    <cellStyle name="Notiz 3 14 2 7 4" xfId="24193" xr:uid="{00000000-0005-0000-0000-0000825B0000}"/>
    <cellStyle name="Notiz 3 14 2 8" xfId="5295" xr:uid="{00000000-0005-0000-0000-0000835B0000}"/>
    <cellStyle name="Notiz 3 14 2 8 2" xfId="12219" xr:uid="{00000000-0005-0000-0000-0000845B0000}"/>
    <cellStyle name="Notiz 3 14 2 8 3" xfId="18749" xr:uid="{00000000-0005-0000-0000-0000855B0000}"/>
    <cellStyle name="Notiz 3 14 2 8 4" xfId="25234" xr:uid="{00000000-0005-0000-0000-0000865B0000}"/>
    <cellStyle name="Notiz 3 14 2 9" xfId="5977" xr:uid="{00000000-0005-0000-0000-0000875B0000}"/>
    <cellStyle name="Notiz 3 14 2 9 2" xfId="12873" xr:uid="{00000000-0005-0000-0000-0000885B0000}"/>
    <cellStyle name="Notiz 3 14 2 9 3" xfId="19403" xr:uid="{00000000-0005-0000-0000-0000895B0000}"/>
    <cellStyle name="Notiz 3 14 2 9 4" xfId="25888" xr:uid="{00000000-0005-0000-0000-00008A5B0000}"/>
    <cellStyle name="Notiz 3 14 3" xfId="600" xr:uid="{00000000-0005-0000-0000-00008B5B0000}"/>
    <cellStyle name="Notiz 3 14 3 10" xfId="6588" xr:uid="{00000000-0005-0000-0000-00008C5B0000}"/>
    <cellStyle name="Notiz 3 14 3 10 2" xfId="13371" xr:uid="{00000000-0005-0000-0000-00008D5B0000}"/>
    <cellStyle name="Notiz 3 14 3 10 3" xfId="19901" xr:uid="{00000000-0005-0000-0000-00008E5B0000}"/>
    <cellStyle name="Notiz 3 14 3 10 4" xfId="26386" xr:uid="{00000000-0005-0000-0000-00008F5B0000}"/>
    <cellStyle name="Notiz 3 14 3 11" xfId="7612" xr:uid="{00000000-0005-0000-0000-0000905B0000}"/>
    <cellStyle name="Notiz 3 14 3 11 2" xfId="14142" xr:uid="{00000000-0005-0000-0000-0000915B0000}"/>
    <cellStyle name="Notiz 3 14 3 11 3" xfId="20627" xr:uid="{00000000-0005-0000-0000-0000925B0000}"/>
    <cellStyle name="Notiz 3 14 3 12" xfId="6655" xr:uid="{00000000-0005-0000-0000-0000935B0000}"/>
    <cellStyle name="Notiz 3 14 3 13" xfId="4798" xr:uid="{00000000-0005-0000-0000-0000945B0000}"/>
    <cellStyle name="Notiz 3 14 3 2" xfId="830" xr:uid="{00000000-0005-0000-0000-0000955B0000}"/>
    <cellStyle name="Notiz 3 14 3 2 10" xfId="7842" xr:uid="{00000000-0005-0000-0000-0000965B0000}"/>
    <cellStyle name="Notiz 3 14 3 2 10 2" xfId="14372" xr:uid="{00000000-0005-0000-0000-0000975B0000}"/>
    <cellStyle name="Notiz 3 14 3 2 10 3" xfId="20857" xr:uid="{00000000-0005-0000-0000-0000985B0000}"/>
    <cellStyle name="Notiz 3 14 3 2 11" xfId="13700" xr:uid="{00000000-0005-0000-0000-0000995B0000}"/>
    <cellStyle name="Notiz 3 14 3 2 2" xfId="1708" xr:uid="{00000000-0005-0000-0000-00009A5B0000}"/>
    <cellStyle name="Notiz 3 14 3 2 2 2" xfId="8713" xr:uid="{00000000-0005-0000-0000-00009B5B0000}"/>
    <cellStyle name="Notiz 3 14 3 2 2 3" xfId="15243" xr:uid="{00000000-0005-0000-0000-00009C5B0000}"/>
    <cellStyle name="Notiz 3 14 3 2 2 4" xfId="21728" xr:uid="{00000000-0005-0000-0000-00009D5B0000}"/>
    <cellStyle name="Notiz 3 14 3 2 3" xfId="2398" xr:uid="{00000000-0005-0000-0000-00009E5B0000}"/>
    <cellStyle name="Notiz 3 14 3 2 3 2" xfId="9403" xr:uid="{00000000-0005-0000-0000-00009F5B0000}"/>
    <cellStyle name="Notiz 3 14 3 2 3 3" xfId="15933" xr:uid="{00000000-0005-0000-0000-0000A05B0000}"/>
    <cellStyle name="Notiz 3 14 3 2 3 4" xfId="22418" xr:uid="{00000000-0005-0000-0000-0000A15B0000}"/>
    <cellStyle name="Notiz 3 14 3 2 4" xfId="3088" xr:uid="{00000000-0005-0000-0000-0000A25B0000}"/>
    <cellStyle name="Notiz 3 14 3 2 4 2" xfId="10090" xr:uid="{00000000-0005-0000-0000-0000A35B0000}"/>
    <cellStyle name="Notiz 3 14 3 2 4 3" xfId="16620" xr:uid="{00000000-0005-0000-0000-0000A45B0000}"/>
    <cellStyle name="Notiz 3 14 3 2 4 4" xfId="23105" xr:uid="{00000000-0005-0000-0000-0000A55B0000}"/>
    <cellStyle name="Notiz 3 14 3 2 5" xfId="3778" xr:uid="{00000000-0005-0000-0000-0000A65B0000}"/>
    <cellStyle name="Notiz 3 14 3 2 5 2" xfId="10777" xr:uid="{00000000-0005-0000-0000-0000A75B0000}"/>
    <cellStyle name="Notiz 3 14 3 2 5 3" xfId="17307" xr:uid="{00000000-0005-0000-0000-0000A85B0000}"/>
    <cellStyle name="Notiz 3 14 3 2 5 4" xfId="23792" xr:uid="{00000000-0005-0000-0000-0000A95B0000}"/>
    <cellStyle name="Notiz 3 14 3 2 6" xfId="4468" xr:uid="{00000000-0005-0000-0000-0000AA5B0000}"/>
    <cellStyle name="Notiz 3 14 3 2 6 2" xfId="11462" xr:uid="{00000000-0005-0000-0000-0000AB5B0000}"/>
    <cellStyle name="Notiz 3 14 3 2 6 3" xfId="17992" xr:uid="{00000000-0005-0000-0000-0000AC5B0000}"/>
    <cellStyle name="Notiz 3 14 3 2 6 4" xfId="24477" xr:uid="{00000000-0005-0000-0000-0000AD5B0000}"/>
    <cellStyle name="Notiz 3 14 3 2 7" xfId="5121" xr:uid="{00000000-0005-0000-0000-0000AE5B0000}"/>
    <cellStyle name="Notiz 3 14 3 2 7 2" xfId="12045" xr:uid="{00000000-0005-0000-0000-0000AF5B0000}"/>
    <cellStyle name="Notiz 3 14 3 2 7 3" xfId="18575" xr:uid="{00000000-0005-0000-0000-0000B05B0000}"/>
    <cellStyle name="Notiz 3 14 3 2 7 4" xfId="25060" xr:uid="{00000000-0005-0000-0000-0000B15B0000}"/>
    <cellStyle name="Notiz 3 14 3 2 8" xfId="5579" xr:uid="{00000000-0005-0000-0000-0000B25B0000}"/>
    <cellStyle name="Notiz 3 14 3 2 8 2" xfId="12503" xr:uid="{00000000-0005-0000-0000-0000B35B0000}"/>
    <cellStyle name="Notiz 3 14 3 2 8 3" xfId="19033" xr:uid="{00000000-0005-0000-0000-0000B45B0000}"/>
    <cellStyle name="Notiz 3 14 3 2 8 4" xfId="25518" xr:uid="{00000000-0005-0000-0000-0000B55B0000}"/>
    <cellStyle name="Notiz 3 14 3 2 9" xfId="6261" xr:uid="{00000000-0005-0000-0000-0000B65B0000}"/>
    <cellStyle name="Notiz 3 14 3 2 9 2" xfId="13157" xr:uid="{00000000-0005-0000-0000-0000B75B0000}"/>
    <cellStyle name="Notiz 3 14 3 2 9 3" xfId="19687" xr:uid="{00000000-0005-0000-0000-0000B85B0000}"/>
    <cellStyle name="Notiz 3 14 3 2 9 4" xfId="26172" xr:uid="{00000000-0005-0000-0000-0000B95B0000}"/>
    <cellStyle name="Notiz 3 14 3 3" xfId="1478" xr:uid="{00000000-0005-0000-0000-0000BA5B0000}"/>
    <cellStyle name="Notiz 3 14 3 3 2" xfId="8483" xr:uid="{00000000-0005-0000-0000-0000BB5B0000}"/>
    <cellStyle name="Notiz 3 14 3 3 3" xfId="15013" xr:uid="{00000000-0005-0000-0000-0000BC5B0000}"/>
    <cellStyle name="Notiz 3 14 3 3 4" xfId="21498" xr:uid="{00000000-0005-0000-0000-0000BD5B0000}"/>
    <cellStyle name="Notiz 3 14 3 4" xfId="2168" xr:uid="{00000000-0005-0000-0000-0000BE5B0000}"/>
    <cellStyle name="Notiz 3 14 3 4 2" xfId="9173" xr:uid="{00000000-0005-0000-0000-0000BF5B0000}"/>
    <cellStyle name="Notiz 3 14 3 4 3" xfId="15703" xr:uid="{00000000-0005-0000-0000-0000C05B0000}"/>
    <cellStyle name="Notiz 3 14 3 4 4" xfId="22188" xr:uid="{00000000-0005-0000-0000-0000C15B0000}"/>
    <cellStyle name="Notiz 3 14 3 5" xfId="2858" xr:uid="{00000000-0005-0000-0000-0000C25B0000}"/>
    <cellStyle name="Notiz 3 14 3 5 2" xfId="9860" xr:uid="{00000000-0005-0000-0000-0000C35B0000}"/>
    <cellStyle name="Notiz 3 14 3 5 3" xfId="16390" xr:uid="{00000000-0005-0000-0000-0000C45B0000}"/>
    <cellStyle name="Notiz 3 14 3 5 4" xfId="22875" xr:uid="{00000000-0005-0000-0000-0000C55B0000}"/>
    <cellStyle name="Notiz 3 14 3 6" xfId="3548" xr:uid="{00000000-0005-0000-0000-0000C65B0000}"/>
    <cellStyle name="Notiz 3 14 3 6 2" xfId="10547" xr:uid="{00000000-0005-0000-0000-0000C75B0000}"/>
    <cellStyle name="Notiz 3 14 3 6 3" xfId="17077" xr:uid="{00000000-0005-0000-0000-0000C85B0000}"/>
    <cellStyle name="Notiz 3 14 3 6 4" xfId="23562" xr:uid="{00000000-0005-0000-0000-0000C95B0000}"/>
    <cellStyle name="Notiz 3 14 3 7" xfId="4238" xr:uid="{00000000-0005-0000-0000-0000CA5B0000}"/>
    <cellStyle name="Notiz 3 14 3 7 2" xfId="11232" xr:uid="{00000000-0005-0000-0000-0000CB5B0000}"/>
    <cellStyle name="Notiz 3 14 3 7 3" xfId="17762" xr:uid="{00000000-0005-0000-0000-0000CC5B0000}"/>
    <cellStyle name="Notiz 3 14 3 7 4" xfId="24247" xr:uid="{00000000-0005-0000-0000-0000CD5B0000}"/>
    <cellStyle name="Notiz 3 14 3 8" xfId="5349" xr:uid="{00000000-0005-0000-0000-0000CE5B0000}"/>
    <cellStyle name="Notiz 3 14 3 8 2" xfId="12273" xr:uid="{00000000-0005-0000-0000-0000CF5B0000}"/>
    <cellStyle name="Notiz 3 14 3 8 3" xfId="18803" xr:uid="{00000000-0005-0000-0000-0000D05B0000}"/>
    <cellStyle name="Notiz 3 14 3 8 4" xfId="25288" xr:uid="{00000000-0005-0000-0000-0000D15B0000}"/>
    <cellStyle name="Notiz 3 14 3 9" xfId="6031" xr:uid="{00000000-0005-0000-0000-0000D25B0000}"/>
    <cellStyle name="Notiz 3 14 3 9 2" xfId="12927" xr:uid="{00000000-0005-0000-0000-0000D35B0000}"/>
    <cellStyle name="Notiz 3 14 3 9 3" xfId="19457" xr:uid="{00000000-0005-0000-0000-0000D45B0000}"/>
    <cellStyle name="Notiz 3 14 3 9 4" xfId="25942" xr:uid="{00000000-0005-0000-0000-0000D55B0000}"/>
    <cellStyle name="Notiz 3 14 4" xfId="1118" xr:uid="{00000000-0005-0000-0000-0000D65B0000}"/>
    <cellStyle name="Notiz 3 14 4 2" xfId="8125" xr:uid="{00000000-0005-0000-0000-0000D75B0000}"/>
    <cellStyle name="Notiz 3 14 4 3" xfId="14655" xr:uid="{00000000-0005-0000-0000-0000D85B0000}"/>
    <cellStyle name="Notiz 3 14 4 4" xfId="21140" xr:uid="{00000000-0005-0000-0000-0000D95B0000}"/>
    <cellStyle name="Notiz 3 14 5" xfId="132" xr:uid="{00000000-0005-0000-0000-0000DA5B0000}"/>
    <cellStyle name="Notiz 3 14 5 2" xfId="7021" xr:uid="{00000000-0005-0000-0000-0000DB5B0000}"/>
    <cellStyle name="Notiz 3 14 5 3" xfId="6623" xr:uid="{00000000-0005-0000-0000-0000DC5B0000}"/>
    <cellStyle name="Notiz 3 14 5 4" xfId="20189" xr:uid="{00000000-0005-0000-0000-0000DD5B0000}"/>
    <cellStyle name="Notiz 3 14 6" xfId="1059" xr:uid="{00000000-0005-0000-0000-0000DE5B0000}"/>
    <cellStyle name="Notiz 3 14 6 2" xfId="8066" xr:uid="{00000000-0005-0000-0000-0000DF5B0000}"/>
    <cellStyle name="Notiz 3 14 6 3" xfId="14596" xr:uid="{00000000-0005-0000-0000-0000E05B0000}"/>
    <cellStyle name="Notiz 3 14 6 4" xfId="21081" xr:uid="{00000000-0005-0000-0000-0000E15B0000}"/>
    <cellStyle name="Notiz 3 14 7" xfId="1238" xr:uid="{00000000-0005-0000-0000-0000E25B0000}"/>
    <cellStyle name="Notiz 3 14 7 2" xfId="8244" xr:uid="{00000000-0005-0000-0000-0000E35B0000}"/>
    <cellStyle name="Notiz 3 14 7 3" xfId="14774" xr:uid="{00000000-0005-0000-0000-0000E45B0000}"/>
    <cellStyle name="Notiz 3 14 7 4" xfId="21259" xr:uid="{00000000-0005-0000-0000-0000E55B0000}"/>
    <cellStyle name="Notiz 3 14 8" xfId="1927" xr:uid="{00000000-0005-0000-0000-0000E65B0000}"/>
    <cellStyle name="Notiz 3 14 8 2" xfId="8932" xr:uid="{00000000-0005-0000-0000-0000E75B0000}"/>
    <cellStyle name="Notiz 3 14 8 3" xfId="15462" xr:uid="{00000000-0005-0000-0000-0000E85B0000}"/>
    <cellStyle name="Notiz 3 14 8 4" xfId="21947" xr:uid="{00000000-0005-0000-0000-0000E95B0000}"/>
    <cellStyle name="Notiz 3 14 9" xfId="975" xr:uid="{00000000-0005-0000-0000-0000EA5B0000}"/>
    <cellStyle name="Notiz 3 14 9 2" xfId="7987" xr:uid="{00000000-0005-0000-0000-0000EB5B0000}"/>
    <cellStyle name="Notiz 3 14 9 3" xfId="14517" xr:uid="{00000000-0005-0000-0000-0000EC5B0000}"/>
    <cellStyle name="Notiz 3 14 9 4" xfId="21002" xr:uid="{00000000-0005-0000-0000-0000ED5B0000}"/>
    <cellStyle name="Notiz 3 15" xfId="327" xr:uid="{00000000-0005-0000-0000-0000EE5B0000}"/>
    <cellStyle name="Notiz 3 15 10" xfId="4822" xr:uid="{00000000-0005-0000-0000-0000EF5B0000}"/>
    <cellStyle name="Notiz 3 15 10 2" xfId="11767" xr:uid="{00000000-0005-0000-0000-0000F05B0000}"/>
    <cellStyle name="Notiz 3 15 10 3" xfId="18297" xr:uid="{00000000-0005-0000-0000-0000F15B0000}"/>
    <cellStyle name="Notiz 3 15 10 4" xfId="24782" xr:uid="{00000000-0005-0000-0000-0000F25B0000}"/>
    <cellStyle name="Notiz 3 15 11" xfId="5760" xr:uid="{00000000-0005-0000-0000-0000F35B0000}"/>
    <cellStyle name="Notiz 3 15 11 2" xfId="12684" xr:uid="{00000000-0005-0000-0000-0000F45B0000}"/>
    <cellStyle name="Notiz 3 15 11 3" xfId="19214" xr:uid="{00000000-0005-0000-0000-0000F55B0000}"/>
    <cellStyle name="Notiz 3 15 11 4" xfId="25699" xr:uid="{00000000-0005-0000-0000-0000F65B0000}"/>
    <cellStyle name="Notiz 3 15 12" xfId="7379" xr:uid="{00000000-0005-0000-0000-0000F75B0000}"/>
    <cellStyle name="Notiz 3 15 12 2" xfId="13909" xr:uid="{00000000-0005-0000-0000-0000F85B0000}"/>
    <cellStyle name="Notiz 3 15 12 3" xfId="20396" xr:uid="{00000000-0005-0000-0000-0000F95B0000}"/>
    <cellStyle name="Notiz 3 15 13" xfId="7290" xr:uid="{00000000-0005-0000-0000-0000FA5B0000}"/>
    <cellStyle name="Notiz 3 15 2" xfId="547" xr:uid="{00000000-0005-0000-0000-0000FB5B0000}"/>
    <cellStyle name="Notiz 3 15 2 10" xfId="4810" xr:uid="{00000000-0005-0000-0000-0000FC5B0000}"/>
    <cellStyle name="Notiz 3 15 2 10 2" xfId="11759" xr:uid="{00000000-0005-0000-0000-0000FD5B0000}"/>
    <cellStyle name="Notiz 3 15 2 10 3" xfId="18289" xr:uid="{00000000-0005-0000-0000-0000FE5B0000}"/>
    <cellStyle name="Notiz 3 15 2 10 4" xfId="24774" xr:uid="{00000000-0005-0000-0000-0000FF5B0000}"/>
    <cellStyle name="Notiz 3 15 2 11" xfId="7559" xr:uid="{00000000-0005-0000-0000-0000005C0000}"/>
    <cellStyle name="Notiz 3 15 2 11 2" xfId="14089" xr:uid="{00000000-0005-0000-0000-0000015C0000}"/>
    <cellStyle name="Notiz 3 15 2 11 3" xfId="20574" xr:uid="{00000000-0005-0000-0000-0000025C0000}"/>
    <cellStyle name="Notiz 3 15 2 12" xfId="6457" xr:uid="{00000000-0005-0000-0000-0000035C0000}"/>
    <cellStyle name="Notiz 3 15 2 13" xfId="7116" xr:uid="{00000000-0005-0000-0000-0000045C0000}"/>
    <cellStyle name="Notiz 3 15 2 2" xfId="777" xr:uid="{00000000-0005-0000-0000-0000055C0000}"/>
    <cellStyle name="Notiz 3 15 2 2 10" xfId="7789" xr:uid="{00000000-0005-0000-0000-0000065C0000}"/>
    <cellStyle name="Notiz 3 15 2 2 10 2" xfId="14319" xr:uid="{00000000-0005-0000-0000-0000075C0000}"/>
    <cellStyle name="Notiz 3 15 2 2 10 3" xfId="20804" xr:uid="{00000000-0005-0000-0000-0000085C0000}"/>
    <cellStyle name="Notiz 3 15 2 2 11" xfId="13647" xr:uid="{00000000-0005-0000-0000-0000095C0000}"/>
    <cellStyle name="Notiz 3 15 2 2 2" xfId="1655" xr:uid="{00000000-0005-0000-0000-00000A5C0000}"/>
    <cellStyle name="Notiz 3 15 2 2 2 2" xfId="8660" xr:uid="{00000000-0005-0000-0000-00000B5C0000}"/>
    <cellStyle name="Notiz 3 15 2 2 2 3" xfId="15190" xr:uid="{00000000-0005-0000-0000-00000C5C0000}"/>
    <cellStyle name="Notiz 3 15 2 2 2 4" xfId="21675" xr:uid="{00000000-0005-0000-0000-00000D5C0000}"/>
    <cellStyle name="Notiz 3 15 2 2 3" xfId="2345" xr:uid="{00000000-0005-0000-0000-00000E5C0000}"/>
    <cellStyle name="Notiz 3 15 2 2 3 2" xfId="9350" xr:uid="{00000000-0005-0000-0000-00000F5C0000}"/>
    <cellStyle name="Notiz 3 15 2 2 3 3" xfId="15880" xr:uid="{00000000-0005-0000-0000-0000105C0000}"/>
    <cellStyle name="Notiz 3 15 2 2 3 4" xfId="22365" xr:uid="{00000000-0005-0000-0000-0000115C0000}"/>
    <cellStyle name="Notiz 3 15 2 2 4" xfId="3035" xr:uid="{00000000-0005-0000-0000-0000125C0000}"/>
    <cellStyle name="Notiz 3 15 2 2 4 2" xfId="10037" xr:uid="{00000000-0005-0000-0000-0000135C0000}"/>
    <cellStyle name="Notiz 3 15 2 2 4 3" xfId="16567" xr:uid="{00000000-0005-0000-0000-0000145C0000}"/>
    <cellStyle name="Notiz 3 15 2 2 4 4" xfId="23052" xr:uid="{00000000-0005-0000-0000-0000155C0000}"/>
    <cellStyle name="Notiz 3 15 2 2 5" xfId="3725" xr:uid="{00000000-0005-0000-0000-0000165C0000}"/>
    <cellStyle name="Notiz 3 15 2 2 5 2" xfId="10724" xr:uid="{00000000-0005-0000-0000-0000175C0000}"/>
    <cellStyle name="Notiz 3 15 2 2 5 3" xfId="17254" xr:uid="{00000000-0005-0000-0000-0000185C0000}"/>
    <cellStyle name="Notiz 3 15 2 2 5 4" xfId="23739" xr:uid="{00000000-0005-0000-0000-0000195C0000}"/>
    <cellStyle name="Notiz 3 15 2 2 6" xfId="4415" xr:uid="{00000000-0005-0000-0000-00001A5C0000}"/>
    <cellStyle name="Notiz 3 15 2 2 6 2" xfId="11409" xr:uid="{00000000-0005-0000-0000-00001B5C0000}"/>
    <cellStyle name="Notiz 3 15 2 2 6 3" xfId="17939" xr:uid="{00000000-0005-0000-0000-00001C5C0000}"/>
    <cellStyle name="Notiz 3 15 2 2 6 4" xfId="24424" xr:uid="{00000000-0005-0000-0000-00001D5C0000}"/>
    <cellStyle name="Notiz 3 15 2 2 7" xfId="5068" xr:uid="{00000000-0005-0000-0000-00001E5C0000}"/>
    <cellStyle name="Notiz 3 15 2 2 7 2" xfId="11992" xr:uid="{00000000-0005-0000-0000-00001F5C0000}"/>
    <cellStyle name="Notiz 3 15 2 2 7 3" xfId="18522" xr:uid="{00000000-0005-0000-0000-0000205C0000}"/>
    <cellStyle name="Notiz 3 15 2 2 7 4" xfId="25007" xr:uid="{00000000-0005-0000-0000-0000215C0000}"/>
    <cellStyle name="Notiz 3 15 2 2 8" xfId="5526" xr:uid="{00000000-0005-0000-0000-0000225C0000}"/>
    <cellStyle name="Notiz 3 15 2 2 8 2" xfId="12450" xr:uid="{00000000-0005-0000-0000-0000235C0000}"/>
    <cellStyle name="Notiz 3 15 2 2 8 3" xfId="18980" xr:uid="{00000000-0005-0000-0000-0000245C0000}"/>
    <cellStyle name="Notiz 3 15 2 2 8 4" xfId="25465" xr:uid="{00000000-0005-0000-0000-0000255C0000}"/>
    <cellStyle name="Notiz 3 15 2 2 9" xfId="6208" xr:uid="{00000000-0005-0000-0000-0000265C0000}"/>
    <cellStyle name="Notiz 3 15 2 2 9 2" xfId="13104" xr:uid="{00000000-0005-0000-0000-0000275C0000}"/>
    <cellStyle name="Notiz 3 15 2 2 9 3" xfId="19634" xr:uid="{00000000-0005-0000-0000-0000285C0000}"/>
    <cellStyle name="Notiz 3 15 2 2 9 4" xfId="26119" xr:uid="{00000000-0005-0000-0000-0000295C0000}"/>
    <cellStyle name="Notiz 3 15 2 3" xfId="1425" xr:uid="{00000000-0005-0000-0000-00002A5C0000}"/>
    <cellStyle name="Notiz 3 15 2 3 2" xfId="8430" xr:uid="{00000000-0005-0000-0000-00002B5C0000}"/>
    <cellStyle name="Notiz 3 15 2 3 3" xfId="14960" xr:uid="{00000000-0005-0000-0000-00002C5C0000}"/>
    <cellStyle name="Notiz 3 15 2 3 4" xfId="21445" xr:uid="{00000000-0005-0000-0000-00002D5C0000}"/>
    <cellStyle name="Notiz 3 15 2 4" xfId="2115" xr:uid="{00000000-0005-0000-0000-00002E5C0000}"/>
    <cellStyle name="Notiz 3 15 2 4 2" xfId="9120" xr:uid="{00000000-0005-0000-0000-00002F5C0000}"/>
    <cellStyle name="Notiz 3 15 2 4 3" xfId="15650" xr:uid="{00000000-0005-0000-0000-0000305C0000}"/>
    <cellStyle name="Notiz 3 15 2 4 4" xfId="22135" xr:uid="{00000000-0005-0000-0000-0000315C0000}"/>
    <cellStyle name="Notiz 3 15 2 5" xfId="2805" xr:uid="{00000000-0005-0000-0000-0000325C0000}"/>
    <cellStyle name="Notiz 3 15 2 5 2" xfId="9807" xr:uid="{00000000-0005-0000-0000-0000335C0000}"/>
    <cellStyle name="Notiz 3 15 2 5 3" xfId="16337" xr:uid="{00000000-0005-0000-0000-0000345C0000}"/>
    <cellStyle name="Notiz 3 15 2 5 4" xfId="22822" xr:uid="{00000000-0005-0000-0000-0000355C0000}"/>
    <cellStyle name="Notiz 3 15 2 6" xfId="3495" xr:uid="{00000000-0005-0000-0000-0000365C0000}"/>
    <cellStyle name="Notiz 3 15 2 6 2" xfId="10494" xr:uid="{00000000-0005-0000-0000-0000375C0000}"/>
    <cellStyle name="Notiz 3 15 2 6 3" xfId="17024" xr:uid="{00000000-0005-0000-0000-0000385C0000}"/>
    <cellStyle name="Notiz 3 15 2 6 4" xfId="23509" xr:uid="{00000000-0005-0000-0000-0000395C0000}"/>
    <cellStyle name="Notiz 3 15 2 7" xfId="4185" xr:uid="{00000000-0005-0000-0000-00003A5C0000}"/>
    <cellStyle name="Notiz 3 15 2 7 2" xfId="11179" xr:uid="{00000000-0005-0000-0000-00003B5C0000}"/>
    <cellStyle name="Notiz 3 15 2 7 3" xfId="17709" xr:uid="{00000000-0005-0000-0000-00003C5C0000}"/>
    <cellStyle name="Notiz 3 15 2 7 4" xfId="24194" xr:uid="{00000000-0005-0000-0000-00003D5C0000}"/>
    <cellStyle name="Notiz 3 15 2 8" xfId="5296" xr:uid="{00000000-0005-0000-0000-00003E5C0000}"/>
    <cellStyle name="Notiz 3 15 2 8 2" xfId="12220" xr:uid="{00000000-0005-0000-0000-00003F5C0000}"/>
    <cellStyle name="Notiz 3 15 2 8 3" xfId="18750" xr:uid="{00000000-0005-0000-0000-0000405C0000}"/>
    <cellStyle name="Notiz 3 15 2 8 4" xfId="25235" xr:uid="{00000000-0005-0000-0000-0000415C0000}"/>
    <cellStyle name="Notiz 3 15 2 9" xfId="5978" xr:uid="{00000000-0005-0000-0000-0000425C0000}"/>
    <cellStyle name="Notiz 3 15 2 9 2" xfId="12874" xr:uid="{00000000-0005-0000-0000-0000435C0000}"/>
    <cellStyle name="Notiz 3 15 2 9 3" xfId="19404" xr:uid="{00000000-0005-0000-0000-0000445C0000}"/>
    <cellStyle name="Notiz 3 15 2 9 4" xfId="25889" xr:uid="{00000000-0005-0000-0000-0000455C0000}"/>
    <cellStyle name="Notiz 3 15 3" xfId="601" xr:uid="{00000000-0005-0000-0000-0000465C0000}"/>
    <cellStyle name="Notiz 3 15 3 10" xfId="6734" xr:uid="{00000000-0005-0000-0000-0000475C0000}"/>
    <cellStyle name="Notiz 3 15 3 10 2" xfId="13433" xr:uid="{00000000-0005-0000-0000-0000485C0000}"/>
    <cellStyle name="Notiz 3 15 3 10 3" xfId="19963" xr:uid="{00000000-0005-0000-0000-0000495C0000}"/>
    <cellStyle name="Notiz 3 15 3 10 4" xfId="26448" xr:uid="{00000000-0005-0000-0000-00004A5C0000}"/>
    <cellStyle name="Notiz 3 15 3 11" xfId="7613" xr:uid="{00000000-0005-0000-0000-00004B5C0000}"/>
    <cellStyle name="Notiz 3 15 3 11 2" xfId="14143" xr:uid="{00000000-0005-0000-0000-00004C5C0000}"/>
    <cellStyle name="Notiz 3 15 3 11 3" xfId="20628" xr:uid="{00000000-0005-0000-0000-00004D5C0000}"/>
    <cellStyle name="Notiz 3 15 3 12" xfId="6814" xr:uid="{00000000-0005-0000-0000-00004E5C0000}"/>
    <cellStyle name="Notiz 3 15 3 13" xfId="6466" xr:uid="{00000000-0005-0000-0000-00004F5C0000}"/>
    <cellStyle name="Notiz 3 15 3 2" xfId="831" xr:uid="{00000000-0005-0000-0000-0000505C0000}"/>
    <cellStyle name="Notiz 3 15 3 2 10" xfId="7843" xr:uid="{00000000-0005-0000-0000-0000515C0000}"/>
    <cellStyle name="Notiz 3 15 3 2 10 2" xfId="14373" xr:uid="{00000000-0005-0000-0000-0000525C0000}"/>
    <cellStyle name="Notiz 3 15 3 2 10 3" xfId="20858" xr:uid="{00000000-0005-0000-0000-0000535C0000}"/>
    <cellStyle name="Notiz 3 15 3 2 11" xfId="13701" xr:uid="{00000000-0005-0000-0000-0000545C0000}"/>
    <cellStyle name="Notiz 3 15 3 2 2" xfId="1709" xr:uid="{00000000-0005-0000-0000-0000555C0000}"/>
    <cellStyle name="Notiz 3 15 3 2 2 2" xfId="8714" xr:uid="{00000000-0005-0000-0000-0000565C0000}"/>
    <cellStyle name="Notiz 3 15 3 2 2 3" xfId="15244" xr:uid="{00000000-0005-0000-0000-0000575C0000}"/>
    <cellStyle name="Notiz 3 15 3 2 2 4" xfId="21729" xr:uid="{00000000-0005-0000-0000-0000585C0000}"/>
    <cellStyle name="Notiz 3 15 3 2 3" xfId="2399" xr:uid="{00000000-0005-0000-0000-0000595C0000}"/>
    <cellStyle name="Notiz 3 15 3 2 3 2" xfId="9404" xr:uid="{00000000-0005-0000-0000-00005A5C0000}"/>
    <cellStyle name="Notiz 3 15 3 2 3 3" xfId="15934" xr:uid="{00000000-0005-0000-0000-00005B5C0000}"/>
    <cellStyle name="Notiz 3 15 3 2 3 4" xfId="22419" xr:uid="{00000000-0005-0000-0000-00005C5C0000}"/>
    <cellStyle name="Notiz 3 15 3 2 4" xfId="3089" xr:uid="{00000000-0005-0000-0000-00005D5C0000}"/>
    <cellStyle name="Notiz 3 15 3 2 4 2" xfId="10091" xr:uid="{00000000-0005-0000-0000-00005E5C0000}"/>
    <cellStyle name="Notiz 3 15 3 2 4 3" xfId="16621" xr:uid="{00000000-0005-0000-0000-00005F5C0000}"/>
    <cellStyle name="Notiz 3 15 3 2 4 4" xfId="23106" xr:uid="{00000000-0005-0000-0000-0000605C0000}"/>
    <cellStyle name="Notiz 3 15 3 2 5" xfId="3779" xr:uid="{00000000-0005-0000-0000-0000615C0000}"/>
    <cellStyle name="Notiz 3 15 3 2 5 2" xfId="10778" xr:uid="{00000000-0005-0000-0000-0000625C0000}"/>
    <cellStyle name="Notiz 3 15 3 2 5 3" xfId="17308" xr:uid="{00000000-0005-0000-0000-0000635C0000}"/>
    <cellStyle name="Notiz 3 15 3 2 5 4" xfId="23793" xr:uid="{00000000-0005-0000-0000-0000645C0000}"/>
    <cellStyle name="Notiz 3 15 3 2 6" xfId="4469" xr:uid="{00000000-0005-0000-0000-0000655C0000}"/>
    <cellStyle name="Notiz 3 15 3 2 6 2" xfId="11463" xr:uid="{00000000-0005-0000-0000-0000665C0000}"/>
    <cellStyle name="Notiz 3 15 3 2 6 3" xfId="17993" xr:uid="{00000000-0005-0000-0000-0000675C0000}"/>
    <cellStyle name="Notiz 3 15 3 2 6 4" xfId="24478" xr:uid="{00000000-0005-0000-0000-0000685C0000}"/>
    <cellStyle name="Notiz 3 15 3 2 7" xfId="5122" xr:uid="{00000000-0005-0000-0000-0000695C0000}"/>
    <cellStyle name="Notiz 3 15 3 2 7 2" xfId="12046" xr:uid="{00000000-0005-0000-0000-00006A5C0000}"/>
    <cellStyle name="Notiz 3 15 3 2 7 3" xfId="18576" xr:uid="{00000000-0005-0000-0000-00006B5C0000}"/>
    <cellStyle name="Notiz 3 15 3 2 7 4" xfId="25061" xr:uid="{00000000-0005-0000-0000-00006C5C0000}"/>
    <cellStyle name="Notiz 3 15 3 2 8" xfId="5580" xr:uid="{00000000-0005-0000-0000-00006D5C0000}"/>
    <cellStyle name="Notiz 3 15 3 2 8 2" xfId="12504" xr:uid="{00000000-0005-0000-0000-00006E5C0000}"/>
    <cellStyle name="Notiz 3 15 3 2 8 3" xfId="19034" xr:uid="{00000000-0005-0000-0000-00006F5C0000}"/>
    <cellStyle name="Notiz 3 15 3 2 8 4" xfId="25519" xr:uid="{00000000-0005-0000-0000-0000705C0000}"/>
    <cellStyle name="Notiz 3 15 3 2 9" xfId="6262" xr:uid="{00000000-0005-0000-0000-0000715C0000}"/>
    <cellStyle name="Notiz 3 15 3 2 9 2" xfId="13158" xr:uid="{00000000-0005-0000-0000-0000725C0000}"/>
    <cellStyle name="Notiz 3 15 3 2 9 3" xfId="19688" xr:uid="{00000000-0005-0000-0000-0000735C0000}"/>
    <cellStyle name="Notiz 3 15 3 2 9 4" xfId="26173" xr:uid="{00000000-0005-0000-0000-0000745C0000}"/>
    <cellStyle name="Notiz 3 15 3 3" xfId="1479" xr:uid="{00000000-0005-0000-0000-0000755C0000}"/>
    <cellStyle name="Notiz 3 15 3 3 2" xfId="8484" xr:uid="{00000000-0005-0000-0000-0000765C0000}"/>
    <cellStyle name="Notiz 3 15 3 3 3" xfId="15014" xr:uid="{00000000-0005-0000-0000-0000775C0000}"/>
    <cellStyle name="Notiz 3 15 3 3 4" xfId="21499" xr:uid="{00000000-0005-0000-0000-0000785C0000}"/>
    <cellStyle name="Notiz 3 15 3 4" xfId="2169" xr:uid="{00000000-0005-0000-0000-0000795C0000}"/>
    <cellStyle name="Notiz 3 15 3 4 2" xfId="9174" xr:uid="{00000000-0005-0000-0000-00007A5C0000}"/>
    <cellStyle name="Notiz 3 15 3 4 3" xfId="15704" xr:uid="{00000000-0005-0000-0000-00007B5C0000}"/>
    <cellStyle name="Notiz 3 15 3 4 4" xfId="22189" xr:uid="{00000000-0005-0000-0000-00007C5C0000}"/>
    <cellStyle name="Notiz 3 15 3 5" xfId="2859" xr:uid="{00000000-0005-0000-0000-00007D5C0000}"/>
    <cellStyle name="Notiz 3 15 3 5 2" xfId="9861" xr:uid="{00000000-0005-0000-0000-00007E5C0000}"/>
    <cellStyle name="Notiz 3 15 3 5 3" xfId="16391" xr:uid="{00000000-0005-0000-0000-00007F5C0000}"/>
    <cellStyle name="Notiz 3 15 3 5 4" xfId="22876" xr:uid="{00000000-0005-0000-0000-0000805C0000}"/>
    <cellStyle name="Notiz 3 15 3 6" xfId="3549" xr:uid="{00000000-0005-0000-0000-0000815C0000}"/>
    <cellStyle name="Notiz 3 15 3 6 2" xfId="10548" xr:uid="{00000000-0005-0000-0000-0000825C0000}"/>
    <cellStyle name="Notiz 3 15 3 6 3" xfId="17078" xr:uid="{00000000-0005-0000-0000-0000835C0000}"/>
    <cellStyle name="Notiz 3 15 3 6 4" xfId="23563" xr:uid="{00000000-0005-0000-0000-0000845C0000}"/>
    <cellStyle name="Notiz 3 15 3 7" xfId="4239" xr:uid="{00000000-0005-0000-0000-0000855C0000}"/>
    <cellStyle name="Notiz 3 15 3 7 2" xfId="11233" xr:uid="{00000000-0005-0000-0000-0000865C0000}"/>
    <cellStyle name="Notiz 3 15 3 7 3" xfId="17763" xr:uid="{00000000-0005-0000-0000-0000875C0000}"/>
    <cellStyle name="Notiz 3 15 3 7 4" xfId="24248" xr:uid="{00000000-0005-0000-0000-0000885C0000}"/>
    <cellStyle name="Notiz 3 15 3 8" xfId="5350" xr:uid="{00000000-0005-0000-0000-0000895C0000}"/>
    <cellStyle name="Notiz 3 15 3 8 2" xfId="12274" xr:uid="{00000000-0005-0000-0000-00008A5C0000}"/>
    <cellStyle name="Notiz 3 15 3 8 3" xfId="18804" xr:uid="{00000000-0005-0000-0000-00008B5C0000}"/>
    <cellStyle name="Notiz 3 15 3 8 4" xfId="25289" xr:uid="{00000000-0005-0000-0000-00008C5C0000}"/>
    <cellStyle name="Notiz 3 15 3 9" xfId="6032" xr:uid="{00000000-0005-0000-0000-00008D5C0000}"/>
    <cellStyle name="Notiz 3 15 3 9 2" xfId="12928" xr:uid="{00000000-0005-0000-0000-00008E5C0000}"/>
    <cellStyle name="Notiz 3 15 3 9 3" xfId="19458" xr:uid="{00000000-0005-0000-0000-00008F5C0000}"/>
    <cellStyle name="Notiz 3 15 3 9 4" xfId="25943" xr:uid="{00000000-0005-0000-0000-0000905C0000}"/>
    <cellStyle name="Notiz 3 15 4" xfId="1199" xr:uid="{00000000-0005-0000-0000-0000915C0000}"/>
    <cellStyle name="Notiz 3 15 4 2" xfId="8206" xr:uid="{00000000-0005-0000-0000-0000925C0000}"/>
    <cellStyle name="Notiz 3 15 4 3" xfId="14736" xr:uid="{00000000-0005-0000-0000-0000935C0000}"/>
    <cellStyle name="Notiz 3 15 4 4" xfId="21221" xr:uid="{00000000-0005-0000-0000-0000945C0000}"/>
    <cellStyle name="Notiz 3 15 5" xfId="1889" xr:uid="{00000000-0005-0000-0000-0000955C0000}"/>
    <cellStyle name="Notiz 3 15 5 2" xfId="8894" xr:uid="{00000000-0005-0000-0000-0000965C0000}"/>
    <cellStyle name="Notiz 3 15 5 3" xfId="15424" xr:uid="{00000000-0005-0000-0000-0000975C0000}"/>
    <cellStyle name="Notiz 3 15 5 4" xfId="21909" xr:uid="{00000000-0005-0000-0000-0000985C0000}"/>
    <cellStyle name="Notiz 3 15 6" xfId="2577" xr:uid="{00000000-0005-0000-0000-0000995C0000}"/>
    <cellStyle name="Notiz 3 15 6 2" xfId="9582" xr:uid="{00000000-0005-0000-0000-00009A5C0000}"/>
    <cellStyle name="Notiz 3 15 6 3" xfId="16112" xr:uid="{00000000-0005-0000-0000-00009B5C0000}"/>
    <cellStyle name="Notiz 3 15 6 4" xfId="22597" xr:uid="{00000000-0005-0000-0000-00009C5C0000}"/>
    <cellStyle name="Notiz 3 15 7" xfId="3267" xr:uid="{00000000-0005-0000-0000-00009D5C0000}"/>
    <cellStyle name="Notiz 3 15 7 2" xfId="10269" xr:uid="{00000000-0005-0000-0000-00009E5C0000}"/>
    <cellStyle name="Notiz 3 15 7 3" xfId="16799" xr:uid="{00000000-0005-0000-0000-00009F5C0000}"/>
    <cellStyle name="Notiz 3 15 7 4" xfId="23284" xr:uid="{00000000-0005-0000-0000-0000A05C0000}"/>
    <cellStyle name="Notiz 3 15 8" xfId="3959" xr:uid="{00000000-0005-0000-0000-0000A15C0000}"/>
    <cellStyle name="Notiz 3 15 8 2" xfId="10958" xr:uid="{00000000-0005-0000-0000-0000A25C0000}"/>
    <cellStyle name="Notiz 3 15 8 3" xfId="17488" xr:uid="{00000000-0005-0000-0000-0000A35C0000}"/>
    <cellStyle name="Notiz 3 15 8 4" xfId="23973" xr:uid="{00000000-0005-0000-0000-0000A45C0000}"/>
    <cellStyle name="Notiz 3 15 9" xfId="4647" xr:uid="{00000000-0005-0000-0000-0000A55C0000}"/>
    <cellStyle name="Notiz 3 15 9 2" xfId="11641" xr:uid="{00000000-0005-0000-0000-0000A65C0000}"/>
    <cellStyle name="Notiz 3 15 9 3" xfId="18171" xr:uid="{00000000-0005-0000-0000-0000A75C0000}"/>
    <cellStyle name="Notiz 3 15 9 4" xfId="24656" xr:uid="{00000000-0005-0000-0000-0000A85C0000}"/>
    <cellStyle name="Notiz 3 16" xfId="282" xr:uid="{00000000-0005-0000-0000-0000A95C0000}"/>
    <cellStyle name="Notiz 3 16 10" xfId="4844" xr:uid="{00000000-0005-0000-0000-0000AA5C0000}"/>
    <cellStyle name="Notiz 3 16 10 2" xfId="11789" xr:uid="{00000000-0005-0000-0000-0000AB5C0000}"/>
    <cellStyle name="Notiz 3 16 10 3" xfId="18319" xr:uid="{00000000-0005-0000-0000-0000AC5C0000}"/>
    <cellStyle name="Notiz 3 16 10 4" xfId="24804" xr:uid="{00000000-0005-0000-0000-0000AD5C0000}"/>
    <cellStyle name="Notiz 3 16 11" xfId="5715" xr:uid="{00000000-0005-0000-0000-0000AE5C0000}"/>
    <cellStyle name="Notiz 3 16 11 2" xfId="12639" xr:uid="{00000000-0005-0000-0000-0000AF5C0000}"/>
    <cellStyle name="Notiz 3 16 11 3" xfId="19169" xr:uid="{00000000-0005-0000-0000-0000B05C0000}"/>
    <cellStyle name="Notiz 3 16 11 4" xfId="25654" xr:uid="{00000000-0005-0000-0000-0000B15C0000}"/>
    <cellStyle name="Notiz 3 16 12" xfId="7334" xr:uid="{00000000-0005-0000-0000-0000B25C0000}"/>
    <cellStyle name="Notiz 3 16 12 2" xfId="13864" xr:uid="{00000000-0005-0000-0000-0000B35C0000}"/>
    <cellStyle name="Notiz 3 16 12 3" xfId="20351" xr:uid="{00000000-0005-0000-0000-0000B45C0000}"/>
    <cellStyle name="Notiz 3 16 13" xfId="7298" xr:uid="{00000000-0005-0000-0000-0000B55C0000}"/>
    <cellStyle name="Notiz 3 16 2" xfId="548" xr:uid="{00000000-0005-0000-0000-0000B65C0000}"/>
    <cellStyle name="Notiz 3 16 2 10" xfId="6779" xr:uid="{00000000-0005-0000-0000-0000B75C0000}"/>
    <cellStyle name="Notiz 3 16 2 10 2" xfId="13455" xr:uid="{00000000-0005-0000-0000-0000B85C0000}"/>
    <cellStyle name="Notiz 3 16 2 10 3" xfId="19985" xr:uid="{00000000-0005-0000-0000-0000B95C0000}"/>
    <cellStyle name="Notiz 3 16 2 10 4" xfId="26470" xr:uid="{00000000-0005-0000-0000-0000BA5C0000}"/>
    <cellStyle name="Notiz 3 16 2 11" xfId="7560" xr:uid="{00000000-0005-0000-0000-0000BB5C0000}"/>
    <cellStyle name="Notiz 3 16 2 11 2" xfId="14090" xr:uid="{00000000-0005-0000-0000-0000BC5C0000}"/>
    <cellStyle name="Notiz 3 16 2 11 3" xfId="20575" xr:uid="{00000000-0005-0000-0000-0000BD5C0000}"/>
    <cellStyle name="Notiz 3 16 2 12" xfId="6484" xr:uid="{00000000-0005-0000-0000-0000BE5C0000}"/>
    <cellStyle name="Notiz 3 16 2 13" xfId="5779" xr:uid="{00000000-0005-0000-0000-0000BF5C0000}"/>
    <cellStyle name="Notiz 3 16 2 2" xfId="778" xr:uid="{00000000-0005-0000-0000-0000C05C0000}"/>
    <cellStyle name="Notiz 3 16 2 2 10" xfId="7790" xr:uid="{00000000-0005-0000-0000-0000C15C0000}"/>
    <cellStyle name="Notiz 3 16 2 2 10 2" xfId="14320" xr:uid="{00000000-0005-0000-0000-0000C25C0000}"/>
    <cellStyle name="Notiz 3 16 2 2 10 3" xfId="20805" xr:uid="{00000000-0005-0000-0000-0000C35C0000}"/>
    <cellStyle name="Notiz 3 16 2 2 11" xfId="13648" xr:uid="{00000000-0005-0000-0000-0000C45C0000}"/>
    <cellStyle name="Notiz 3 16 2 2 2" xfId="1656" xr:uid="{00000000-0005-0000-0000-0000C55C0000}"/>
    <cellStyle name="Notiz 3 16 2 2 2 2" xfId="8661" xr:uid="{00000000-0005-0000-0000-0000C65C0000}"/>
    <cellStyle name="Notiz 3 16 2 2 2 3" xfId="15191" xr:uid="{00000000-0005-0000-0000-0000C75C0000}"/>
    <cellStyle name="Notiz 3 16 2 2 2 4" xfId="21676" xr:uid="{00000000-0005-0000-0000-0000C85C0000}"/>
    <cellStyle name="Notiz 3 16 2 2 3" xfId="2346" xr:uid="{00000000-0005-0000-0000-0000C95C0000}"/>
    <cellStyle name="Notiz 3 16 2 2 3 2" xfId="9351" xr:uid="{00000000-0005-0000-0000-0000CA5C0000}"/>
    <cellStyle name="Notiz 3 16 2 2 3 3" xfId="15881" xr:uid="{00000000-0005-0000-0000-0000CB5C0000}"/>
    <cellStyle name="Notiz 3 16 2 2 3 4" xfId="22366" xr:uid="{00000000-0005-0000-0000-0000CC5C0000}"/>
    <cellStyle name="Notiz 3 16 2 2 4" xfId="3036" xr:uid="{00000000-0005-0000-0000-0000CD5C0000}"/>
    <cellStyle name="Notiz 3 16 2 2 4 2" xfId="10038" xr:uid="{00000000-0005-0000-0000-0000CE5C0000}"/>
    <cellStyle name="Notiz 3 16 2 2 4 3" xfId="16568" xr:uid="{00000000-0005-0000-0000-0000CF5C0000}"/>
    <cellStyle name="Notiz 3 16 2 2 4 4" xfId="23053" xr:uid="{00000000-0005-0000-0000-0000D05C0000}"/>
    <cellStyle name="Notiz 3 16 2 2 5" xfId="3726" xr:uid="{00000000-0005-0000-0000-0000D15C0000}"/>
    <cellStyle name="Notiz 3 16 2 2 5 2" xfId="10725" xr:uid="{00000000-0005-0000-0000-0000D25C0000}"/>
    <cellStyle name="Notiz 3 16 2 2 5 3" xfId="17255" xr:uid="{00000000-0005-0000-0000-0000D35C0000}"/>
    <cellStyle name="Notiz 3 16 2 2 5 4" xfId="23740" xr:uid="{00000000-0005-0000-0000-0000D45C0000}"/>
    <cellStyle name="Notiz 3 16 2 2 6" xfId="4416" xr:uid="{00000000-0005-0000-0000-0000D55C0000}"/>
    <cellStyle name="Notiz 3 16 2 2 6 2" xfId="11410" xr:uid="{00000000-0005-0000-0000-0000D65C0000}"/>
    <cellStyle name="Notiz 3 16 2 2 6 3" xfId="17940" xr:uid="{00000000-0005-0000-0000-0000D75C0000}"/>
    <cellStyle name="Notiz 3 16 2 2 6 4" xfId="24425" xr:uid="{00000000-0005-0000-0000-0000D85C0000}"/>
    <cellStyle name="Notiz 3 16 2 2 7" xfId="5069" xr:uid="{00000000-0005-0000-0000-0000D95C0000}"/>
    <cellStyle name="Notiz 3 16 2 2 7 2" xfId="11993" xr:uid="{00000000-0005-0000-0000-0000DA5C0000}"/>
    <cellStyle name="Notiz 3 16 2 2 7 3" xfId="18523" xr:uid="{00000000-0005-0000-0000-0000DB5C0000}"/>
    <cellStyle name="Notiz 3 16 2 2 7 4" xfId="25008" xr:uid="{00000000-0005-0000-0000-0000DC5C0000}"/>
    <cellStyle name="Notiz 3 16 2 2 8" xfId="5527" xr:uid="{00000000-0005-0000-0000-0000DD5C0000}"/>
    <cellStyle name="Notiz 3 16 2 2 8 2" xfId="12451" xr:uid="{00000000-0005-0000-0000-0000DE5C0000}"/>
    <cellStyle name="Notiz 3 16 2 2 8 3" xfId="18981" xr:uid="{00000000-0005-0000-0000-0000DF5C0000}"/>
    <cellStyle name="Notiz 3 16 2 2 8 4" xfId="25466" xr:uid="{00000000-0005-0000-0000-0000E05C0000}"/>
    <cellStyle name="Notiz 3 16 2 2 9" xfId="6209" xr:uid="{00000000-0005-0000-0000-0000E15C0000}"/>
    <cellStyle name="Notiz 3 16 2 2 9 2" xfId="13105" xr:uid="{00000000-0005-0000-0000-0000E25C0000}"/>
    <cellStyle name="Notiz 3 16 2 2 9 3" xfId="19635" xr:uid="{00000000-0005-0000-0000-0000E35C0000}"/>
    <cellStyle name="Notiz 3 16 2 2 9 4" xfId="26120" xr:uid="{00000000-0005-0000-0000-0000E45C0000}"/>
    <cellStyle name="Notiz 3 16 2 3" xfId="1426" xr:uid="{00000000-0005-0000-0000-0000E55C0000}"/>
    <cellStyle name="Notiz 3 16 2 3 2" xfId="8431" xr:uid="{00000000-0005-0000-0000-0000E65C0000}"/>
    <cellStyle name="Notiz 3 16 2 3 3" xfId="14961" xr:uid="{00000000-0005-0000-0000-0000E75C0000}"/>
    <cellStyle name="Notiz 3 16 2 3 4" xfId="21446" xr:uid="{00000000-0005-0000-0000-0000E85C0000}"/>
    <cellStyle name="Notiz 3 16 2 4" xfId="2116" xr:uid="{00000000-0005-0000-0000-0000E95C0000}"/>
    <cellStyle name="Notiz 3 16 2 4 2" xfId="9121" xr:uid="{00000000-0005-0000-0000-0000EA5C0000}"/>
    <cellStyle name="Notiz 3 16 2 4 3" xfId="15651" xr:uid="{00000000-0005-0000-0000-0000EB5C0000}"/>
    <cellStyle name="Notiz 3 16 2 4 4" xfId="22136" xr:uid="{00000000-0005-0000-0000-0000EC5C0000}"/>
    <cellStyle name="Notiz 3 16 2 5" xfId="2806" xr:uid="{00000000-0005-0000-0000-0000ED5C0000}"/>
    <cellStyle name="Notiz 3 16 2 5 2" xfId="9808" xr:uid="{00000000-0005-0000-0000-0000EE5C0000}"/>
    <cellStyle name="Notiz 3 16 2 5 3" xfId="16338" xr:uid="{00000000-0005-0000-0000-0000EF5C0000}"/>
    <cellStyle name="Notiz 3 16 2 5 4" xfId="22823" xr:uid="{00000000-0005-0000-0000-0000F05C0000}"/>
    <cellStyle name="Notiz 3 16 2 6" xfId="3496" xr:uid="{00000000-0005-0000-0000-0000F15C0000}"/>
    <cellStyle name="Notiz 3 16 2 6 2" xfId="10495" xr:uid="{00000000-0005-0000-0000-0000F25C0000}"/>
    <cellStyle name="Notiz 3 16 2 6 3" xfId="17025" xr:uid="{00000000-0005-0000-0000-0000F35C0000}"/>
    <cellStyle name="Notiz 3 16 2 6 4" xfId="23510" xr:uid="{00000000-0005-0000-0000-0000F45C0000}"/>
    <cellStyle name="Notiz 3 16 2 7" xfId="4186" xr:uid="{00000000-0005-0000-0000-0000F55C0000}"/>
    <cellStyle name="Notiz 3 16 2 7 2" xfId="11180" xr:uid="{00000000-0005-0000-0000-0000F65C0000}"/>
    <cellStyle name="Notiz 3 16 2 7 3" xfId="17710" xr:uid="{00000000-0005-0000-0000-0000F75C0000}"/>
    <cellStyle name="Notiz 3 16 2 7 4" xfId="24195" xr:uid="{00000000-0005-0000-0000-0000F85C0000}"/>
    <cellStyle name="Notiz 3 16 2 8" xfId="5297" xr:uid="{00000000-0005-0000-0000-0000F95C0000}"/>
    <cellStyle name="Notiz 3 16 2 8 2" xfId="12221" xr:uid="{00000000-0005-0000-0000-0000FA5C0000}"/>
    <cellStyle name="Notiz 3 16 2 8 3" xfId="18751" xr:uid="{00000000-0005-0000-0000-0000FB5C0000}"/>
    <cellStyle name="Notiz 3 16 2 8 4" xfId="25236" xr:uid="{00000000-0005-0000-0000-0000FC5C0000}"/>
    <cellStyle name="Notiz 3 16 2 9" xfId="5979" xr:uid="{00000000-0005-0000-0000-0000FD5C0000}"/>
    <cellStyle name="Notiz 3 16 2 9 2" xfId="12875" xr:uid="{00000000-0005-0000-0000-0000FE5C0000}"/>
    <cellStyle name="Notiz 3 16 2 9 3" xfId="19405" xr:uid="{00000000-0005-0000-0000-0000FF5C0000}"/>
    <cellStyle name="Notiz 3 16 2 9 4" xfId="25890" xr:uid="{00000000-0005-0000-0000-0000005D0000}"/>
    <cellStyle name="Notiz 3 16 3" xfId="602" xr:uid="{00000000-0005-0000-0000-0000015D0000}"/>
    <cellStyle name="Notiz 3 16 3 10" xfId="6900" xr:uid="{00000000-0005-0000-0000-0000025D0000}"/>
    <cellStyle name="Notiz 3 16 3 10 2" xfId="13520" xr:uid="{00000000-0005-0000-0000-0000035D0000}"/>
    <cellStyle name="Notiz 3 16 3 10 3" xfId="20050" xr:uid="{00000000-0005-0000-0000-0000045D0000}"/>
    <cellStyle name="Notiz 3 16 3 10 4" xfId="26535" xr:uid="{00000000-0005-0000-0000-0000055D0000}"/>
    <cellStyle name="Notiz 3 16 3 11" xfId="7614" xr:uid="{00000000-0005-0000-0000-0000065D0000}"/>
    <cellStyle name="Notiz 3 16 3 11 2" xfId="14144" xr:uid="{00000000-0005-0000-0000-0000075D0000}"/>
    <cellStyle name="Notiz 3 16 3 11 3" xfId="20629" xr:uid="{00000000-0005-0000-0000-0000085D0000}"/>
    <cellStyle name="Notiz 3 16 3 12" xfId="6678" xr:uid="{00000000-0005-0000-0000-0000095D0000}"/>
    <cellStyle name="Notiz 3 16 3 13" xfId="7129" xr:uid="{00000000-0005-0000-0000-00000A5D0000}"/>
    <cellStyle name="Notiz 3 16 3 2" xfId="832" xr:uid="{00000000-0005-0000-0000-00000B5D0000}"/>
    <cellStyle name="Notiz 3 16 3 2 10" xfId="7844" xr:uid="{00000000-0005-0000-0000-00000C5D0000}"/>
    <cellStyle name="Notiz 3 16 3 2 10 2" xfId="14374" xr:uid="{00000000-0005-0000-0000-00000D5D0000}"/>
    <cellStyle name="Notiz 3 16 3 2 10 3" xfId="20859" xr:uid="{00000000-0005-0000-0000-00000E5D0000}"/>
    <cellStyle name="Notiz 3 16 3 2 11" xfId="13702" xr:uid="{00000000-0005-0000-0000-00000F5D0000}"/>
    <cellStyle name="Notiz 3 16 3 2 2" xfId="1710" xr:uid="{00000000-0005-0000-0000-0000105D0000}"/>
    <cellStyle name="Notiz 3 16 3 2 2 2" xfId="8715" xr:uid="{00000000-0005-0000-0000-0000115D0000}"/>
    <cellStyle name="Notiz 3 16 3 2 2 3" xfId="15245" xr:uid="{00000000-0005-0000-0000-0000125D0000}"/>
    <cellStyle name="Notiz 3 16 3 2 2 4" xfId="21730" xr:uid="{00000000-0005-0000-0000-0000135D0000}"/>
    <cellStyle name="Notiz 3 16 3 2 3" xfId="2400" xr:uid="{00000000-0005-0000-0000-0000145D0000}"/>
    <cellStyle name="Notiz 3 16 3 2 3 2" xfId="9405" xr:uid="{00000000-0005-0000-0000-0000155D0000}"/>
    <cellStyle name="Notiz 3 16 3 2 3 3" xfId="15935" xr:uid="{00000000-0005-0000-0000-0000165D0000}"/>
    <cellStyle name="Notiz 3 16 3 2 3 4" xfId="22420" xr:uid="{00000000-0005-0000-0000-0000175D0000}"/>
    <cellStyle name="Notiz 3 16 3 2 4" xfId="3090" xr:uid="{00000000-0005-0000-0000-0000185D0000}"/>
    <cellStyle name="Notiz 3 16 3 2 4 2" xfId="10092" xr:uid="{00000000-0005-0000-0000-0000195D0000}"/>
    <cellStyle name="Notiz 3 16 3 2 4 3" xfId="16622" xr:uid="{00000000-0005-0000-0000-00001A5D0000}"/>
    <cellStyle name="Notiz 3 16 3 2 4 4" xfId="23107" xr:uid="{00000000-0005-0000-0000-00001B5D0000}"/>
    <cellStyle name="Notiz 3 16 3 2 5" xfId="3780" xr:uid="{00000000-0005-0000-0000-00001C5D0000}"/>
    <cellStyle name="Notiz 3 16 3 2 5 2" xfId="10779" xr:uid="{00000000-0005-0000-0000-00001D5D0000}"/>
    <cellStyle name="Notiz 3 16 3 2 5 3" xfId="17309" xr:uid="{00000000-0005-0000-0000-00001E5D0000}"/>
    <cellStyle name="Notiz 3 16 3 2 5 4" xfId="23794" xr:uid="{00000000-0005-0000-0000-00001F5D0000}"/>
    <cellStyle name="Notiz 3 16 3 2 6" xfId="4470" xr:uid="{00000000-0005-0000-0000-0000205D0000}"/>
    <cellStyle name="Notiz 3 16 3 2 6 2" xfId="11464" xr:uid="{00000000-0005-0000-0000-0000215D0000}"/>
    <cellStyle name="Notiz 3 16 3 2 6 3" xfId="17994" xr:uid="{00000000-0005-0000-0000-0000225D0000}"/>
    <cellStyle name="Notiz 3 16 3 2 6 4" xfId="24479" xr:uid="{00000000-0005-0000-0000-0000235D0000}"/>
    <cellStyle name="Notiz 3 16 3 2 7" xfId="5123" xr:uid="{00000000-0005-0000-0000-0000245D0000}"/>
    <cellStyle name="Notiz 3 16 3 2 7 2" xfId="12047" xr:uid="{00000000-0005-0000-0000-0000255D0000}"/>
    <cellStyle name="Notiz 3 16 3 2 7 3" xfId="18577" xr:uid="{00000000-0005-0000-0000-0000265D0000}"/>
    <cellStyle name="Notiz 3 16 3 2 7 4" xfId="25062" xr:uid="{00000000-0005-0000-0000-0000275D0000}"/>
    <cellStyle name="Notiz 3 16 3 2 8" xfId="5581" xr:uid="{00000000-0005-0000-0000-0000285D0000}"/>
    <cellStyle name="Notiz 3 16 3 2 8 2" xfId="12505" xr:uid="{00000000-0005-0000-0000-0000295D0000}"/>
    <cellStyle name="Notiz 3 16 3 2 8 3" xfId="19035" xr:uid="{00000000-0005-0000-0000-00002A5D0000}"/>
    <cellStyle name="Notiz 3 16 3 2 8 4" xfId="25520" xr:uid="{00000000-0005-0000-0000-00002B5D0000}"/>
    <cellStyle name="Notiz 3 16 3 2 9" xfId="6263" xr:uid="{00000000-0005-0000-0000-00002C5D0000}"/>
    <cellStyle name="Notiz 3 16 3 2 9 2" xfId="13159" xr:uid="{00000000-0005-0000-0000-00002D5D0000}"/>
    <cellStyle name="Notiz 3 16 3 2 9 3" xfId="19689" xr:uid="{00000000-0005-0000-0000-00002E5D0000}"/>
    <cellStyle name="Notiz 3 16 3 2 9 4" xfId="26174" xr:uid="{00000000-0005-0000-0000-00002F5D0000}"/>
    <cellStyle name="Notiz 3 16 3 3" xfId="1480" xr:uid="{00000000-0005-0000-0000-0000305D0000}"/>
    <cellStyle name="Notiz 3 16 3 3 2" xfId="8485" xr:uid="{00000000-0005-0000-0000-0000315D0000}"/>
    <cellStyle name="Notiz 3 16 3 3 3" xfId="15015" xr:uid="{00000000-0005-0000-0000-0000325D0000}"/>
    <cellStyle name="Notiz 3 16 3 3 4" xfId="21500" xr:uid="{00000000-0005-0000-0000-0000335D0000}"/>
    <cellStyle name="Notiz 3 16 3 4" xfId="2170" xr:uid="{00000000-0005-0000-0000-0000345D0000}"/>
    <cellStyle name="Notiz 3 16 3 4 2" xfId="9175" xr:uid="{00000000-0005-0000-0000-0000355D0000}"/>
    <cellStyle name="Notiz 3 16 3 4 3" xfId="15705" xr:uid="{00000000-0005-0000-0000-0000365D0000}"/>
    <cellStyle name="Notiz 3 16 3 4 4" xfId="22190" xr:uid="{00000000-0005-0000-0000-0000375D0000}"/>
    <cellStyle name="Notiz 3 16 3 5" xfId="2860" xr:uid="{00000000-0005-0000-0000-0000385D0000}"/>
    <cellStyle name="Notiz 3 16 3 5 2" xfId="9862" xr:uid="{00000000-0005-0000-0000-0000395D0000}"/>
    <cellStyle name="Notiz 3 16 3 5 3" xfId="16392" xr:uid="{00000000-0005-0000-0000-00003A5D0000}"/>
    <cellStyle name="Notiz 3 16 3 5 4" xfId="22877" xr:uid="{00000000-0005-0000-0000-00003B5D0000}"/>
    <cellStyle name="Notiz 3 16 3 6" xfId="3550" xr:uid="{00000000-0005-0000-0000-00003C5D0000}"/>
    <cellStyle name="Notiz 3 16 3 6 2" xfId="10549" xr:uid="{00000000-0005-0000-0000-00003D5D0000}"/>
    <cellStyle name="Notiz 3 16 3 6 3" xfId="17079" xr:uid="{00000000-0005-0000-0000-00003E5D0000}"/>
    <cellStyle name="Notiz 3 16 3 6 4" xfId="23564" xr:uid="{00000000-0005-0000-0000-00003F5D0000}"/>
    <cellStyle name="Notiz 3 16 3 7" xfId="4240" xr:uid="{00000000-0005-0000-0000-0000405D0000}"/>
    <cellStyle name="Notiz 3 16 3 7 2" xfId="11234" xr:uid="{00000000-0005-0000-0000-0000415D0000}"/>
    <cellStyle name="Notiz 3 16 3 7 3" xfId="17764" xr:uid="{00000000-0005-0000-0000-0000425D0000}"/>
    <cellStyle name="Notiz 3 16 3 7 4" xfId="24249" xr:uid="{00000000-0005-0000-0000-0000435D0000}"/>
    <cellStyle name="Notiz 3 16 3 8" xfId="5351" xr:uid="{00000000-0005-0000-0000-0000445D0000}"/>
    <cellStyle name="Notiz 3 16 3 8 2" xfId="12275" xr:uid="{00000000-0005-0000-0000-0000455D0000}"/>
    <cellStyle name="Notiz 3 16 3 8 3" xfId="18805" xr:uid="{00000000-0005-0000-0000-0000465D0000}"/>
    <cellStyle name="Notiz 3 16 3 8 4" xfId="25290" xr:uid="{00000000-0005-0000-0000-0000475D0000}"/>
    <cellStyle name="Notiz 3 16 3 9" xfId="6033" xr:uid="{00000000-0005-0000-0000-0000485D0000}"/>
    <cellStyle name="Notiz 3 16 3 9 2" xfId="12929" xr:uid="{00000000-0005-0000-0000-0000495D0000}"/>
    <cellStyle name="Notiz 3 16 3 9 3" xfId="19459" xr:uid="{00000000-0005-0000-0000-00004A5D0000}"/>
    <cellStyle name="Notiz 3 16 3 9 4" xfId="25944" xr:uid="{00000000-0005-0000-0000-00004B5D0000}"/>
    <cellStyle name="Notiz 3 16 4" xfId="1154" xr:uid="{00000000-0005-0000-0000-00004C5D0000}"/>
    <cellStyle name="Notiz 3 16 4 2" xfId="8161" xr:uid="{00000000-0005-0000-0000-00004D5D0000}"/>
    <cellStyle name="Notiz 3 16 4 3" xfId="14691" xr:uid="{00000000-0005-0000-0000-00004E5D0000}"/>
    <cellStyle name="Notiz 3 16 4 4" xfId="21176" xr:uid="{00000000-0005-0000-0000-00004F5D0000}"/>
    <cellStyle name="Notiz 3 16 5" xfId="1844" xr:uid="{00000000-0005-0000-0000-0000505D0000}"/>
    <cellStyle name="Notiz 3 16 5 2" xfId="8849" xr:uid="{00000000-0005-0000-0000-0000515D0000}"/>
    <cellStyle name="Notiz 3 16 5 3" xfId="15379" xr:uid="{00000000-0005-0000-0000-0000525D0000}"/>
    <cellStyle name="Notiz 3 16 5 4" xfId="21864" xr:uid="{00000000-0005-0000-0000-0000535D0000}"/>
    <cellStyle name="Notiz 3 16 6" xfId="2532" xr:uid="{00000000-0005-0000-0000-0000545D0000}"/>
    <cellStyle name="Notiz 3 16 6 2" xfId="9537" xr:uid="{00000000-0005-0000-0000-0000555D0000}"/>
    <cellStyle name="Notiz 3 16 6 3" xfId="16067" xr:uid="{00000000-0005-0000-0000-0000565D0000}"/>
    <cellStyle name="Notiz 3 16 6 4" xfId="22552" xr:uid="{00000000-0005-0000-0000-0000575D0000}"/>
    <cellStyle name="Notiz 3 16 7" xfId="3222" xr:uid="{00000000-0005-0000-0000-0000585D0000}"/>
    <cellStyle name="Notiz 3 16 7 2" xfId="10224" xr:uid="{00000000-0005-0000-0000-0000595D0000}"/>
    <cellStyle name="Notiz 3 16 7 3" xfId="16754" xr:uid="{00000000-0005-0000-0000-00005A5D0000}"/>
    <cellStyle name="Notiz 3 16 7 4" xfId="23239" xr:uid="{00000000-0005-0000-0000-00005B5D0000}"/>
    <cellStyle name="Notiz 3 16 8" xfId="3914" xr:uid="{00000000-0005-0000-0000-00005C5D0000}"/>
    <cellStyle name="Notiz 3 16 8 2" xfId="10913" xr:uid="{00000000-0005-0000-0000-00005D5D0000}"/>
    <cellStyle name="Notiz 3 16 8 3" xfId="17443" xr:uid="{00000000-0005-0000-0000-00005E5D0000}"/>
    <cellStyle name="Notiz 3 16 8 4" xfId="23928" xr:uid="{00000000-0005-0000-0000-00005F5D0000}"/>
    <cellStyle name="Notiz 3 16 9" xfId="4602" xr:uid="{00000000-0005-0000-0000-0000605D0000}"/>
    <cellStyle name="Notiz 3 16 9 2" xfId="11596" xr:uid="{00000000-0005-0000-0000-0000615D0000}"/>
    <cellStyle name="Notiz 3 16 9 3" xfId="18126" xr:uid="{00000000-0005-0000-0000-0000625D0000}"/>
    <cellStyle name="Notiz 3 16 9 4" xfId="24611" xr:uid="{00000000-0005-0000-0000-0000635D0000}"/>
    <cellStyle name="Notiz 3 17" xfId="273" xr:uid="{00000000-0005-0000-0000-0000645D0000}"/>
    <cellStyle name="Notiz 3 17 10" xfId="4707" xr:uid="{00000000-0005-0000-0000-0000655D0000}"/>
    <cellStyle name="Notiz 3 17 10 2" xfId="11686" xr:uid="{00000000-0005-0000-0000-0000665D0000}"/>
    <cellStyle name="Notiz 3 17 10 3" xfId="18216" xr:uid="{00000000-0005-0000-0000-0000675D0000}"/>
    <cellStyle name="Notiz 3 17 10 4" xfId="24701" xr:uid="{00000000-0005-0000-0000-0000685D0000}"/>
    <cellStyle name="Notiz 3 17 11" xfId="4851" xr:uid="{00000000-0005-0000-0000-0000695D0000}"/>
    <cellStyle name="Notiz 3 17 11 2" xfId="11794" xr:uid="{00000000-0005-0000-0000-00006A5D0000}"/>
    <cellStyle name="Notiz 3 17 11 3" xfId="18324" xr:uid="{00000000-0005-0000-0000-00006B5D0000}"/>
    <cellStyle name="Notiz 3 17 11 4" xfId="24809" xr:uid="{00000000-0005-0000-0000-00006C5D0000}"/>
    <cellStyle name="Notiz 3 17 12" xfId="7325" xr:uid="{00000000-0005-0000-0000-00006D5D0000}"/>
    <cellStyle name="Notiz 3 17 12 2" xfId="13855" xr:uid="{00000000-0005-0000-0000-00006E5D0000}"/>
    <cellStyle name="Notiz 3 17 12 3" xfId="20342" xr:uid="{00000000-0005-0000-0000-00006F5D0000}"/>
    <cellStyle name="Notiz 3 17 13" xfId="5773" xr:uid="{00000000-0005-0000-0000-0000705D0000}"/>
    <cellStyle name="Notiz 3 17 2" xfId="549" xr:uid="{00000000-0005-0000-0000-0000715D0000}"/>
    <cellStyle name="Notiz 3 17 2 10" xfId="6916" xr:uid="{00000000-0005-0000-0000-0000725D0000}"/>
    <cellStyle name="Notiz 3 17 2 10 2" xfId="13532" xr:uid="{00000000-0005-0000-0000-0000735D0000}"/>
    <cellStyle name="Notiz 3 17 2 10 3" xfId="20062" xr:uid="{00000000-0005-0000-0000-0000745D0000}"/>
    <cellStyle name="Notiz 3 17 2 10 4" xfId="26547" xr:uid="{00000000-0005-0000-0000-0000755D0000}"/>
    <cellStyle name="Notiz 3 17 2 11" xfId="7561" xr:uid="{00000000-0005-0000-0000-0000765D0000}"/>
    <cellStyle name="Notiz 3 17 2 11 2" xfId="14091" xr:uid="{00000000-0005-0000-0000-0000775D0000}"/>
    <cellStyle name="Notiz 3 17 2 11 3" xfId="20576" xr:uid="{00000000-0005-0000-0000-0000785D0000}"/>
    <cellStyle name="Notiz 3 17 2 12" xfId="6688" xr:uid="{00000000-0005-0000-0000-0000795D0000}"/>
    <cellStyle name="Notiz 3 17 2 13" xfId="7142" xr:uid="{00000000-0005-0000-0000-00007A5D0000}"/>
    <cellStyle name="Notiz 3 17 2 2" xfId="779" xr:uid="{00000000-0005-0000-0000-00007B5D0000}"/>
    <cellStyle name="Notiz 3 17 2 2 10" xfId="7791" xr:uid="{00000000-0005-0000-0000-00007C5D0000}"/>
    <cellStyle name="Notiz 3 17 2 2 10 2" xfId="14321" xr:uid="{00000000-0005-0000-0000-00007D5D0000}"/>
    <cellStyle name="Notiz 3 17 2 2 10 3" xfId="20806" xr:uid="{00000000-0005-0000-0000-00007E5D0000}"/>
    <cellStyle name="Notiz 3 17 2 2 11" xfId="13649" xr:uid="{00000000-0005-0000-0000-00007F5D0000}"/>
    <cellStyle name="Notiz 3 17 2 2 2" xfId="1657" xr:uid="{00000000-0005-0000-0000-0000805D0000}"/>
    <cellStyle name="Notiz 3 17 2 2 2 2" xfId="8662" xr:uid="{00000000-0005-0000-0000-0000815D0000}"/>
    <cellStyle name="Notiz 3 17 2 2 2 3" xfId="15192" xr:uid="{00000000-0005-0000-0000-0000825D0000}"/>
    <cellStyle name="Notiz 3 17 2 2 2 4" xfId="21677" xr:uid="{00000000-0005-0000-0000-0000835D0000}"/>
    <cellStyle name="Notiz 3 17 2 2 3" xfId="2347" xr:uid="{00000000-0005-0000-0000-0000845D0000}"/>
    <cellStyle name="Notiz 3 17 2 2 3 2" xfId="9352" xr:uid="{00000000-0005-0000-0000-0000855D0000}"/>
    <cellStyle name="Notiz 3 17 2 2 3 3" xfId="15882" xr:uid="{00000000-0005-0000-0000-0000865D0000}"/>
    <cellStyle name="Notiz 3 17 2 2 3 4" xfId="22367" xr:uid="{00000000-0005-0000-0000-0000875D0000}"/>
    <cellStyle name="Notiz 3 17 2 2 4" xfId="3037" xr:uid="{00000000-0005-0000-0000-0000885D0000}"/>
    <cellStyle name="Notiz 3 17 2 2 4 2" xfId="10039" xr:uid="{00000000-0005-0000-0000-0000895D0000}"/>
    <cellStyle name="Notiz 3 17 2 2 4 3" xfId="16569" xr:uid="{00000000-0005-0000-0000-00008A5D0000}"/>
    <cellStyle name="Notiz 3 17 2 2 4 4" xfId="23054" xr:uid="{00000000-0005-0000-0000-00008B5D0000}"/>
    <cellStyle name="Notiz 3 17 2 2 5" xfId="3727" xr:uid="{00000000-0005-0000-0000-00008C5D0000}"/>
    <cellStyle name="Notiz 3 17 2 2 5 2" xfId="10726" xr:uid="{00000000-0005-0000-0000-00008D5D0000}"/>
    <cellStyle name="Notiz 3 17 2 2 5 3" xfId="17256" xr:uid="{00000000-0005-0000-0000-00008E5D0000}"/>
    <cellStyle name="Notiz 3 17 2 2 5 4" xfId="23741" xr:uid="{00000000-0005-0000-0000-00008F5D0000}"/>
    <cellStyle name="Notiz 3 17 2 2 6" xfId="4417" xr:uid="{00000000-0005-0000-0000-0000905D0000}"/>
    <cellStyle name="Notiz 3 17 2 2 6 2" xfId="11411" xr:uid="{00000000-0005-0000-0000-0000915D0000}"/>
    <cellStyle name="Notiz 3 17 2 2 6 3" xfId="17941" xr:uid="{00000000-0005-0000-0000-0000925D0000}"/>
    <cellStyle name="Notiz 3 17 2 2 6 4" xfId="24426" xr:uid="{00000000-0005-0000-0000-0000935D0000}"/>
    <cellStyle name="Notiz 3 17 2 2 7" xfId="5070" xr:uid="{00000000-0005-0000-0000-0000945D0000}"/>
    <cellStyle name="Notiz 3 17 2 2 7 2" xfId="11994" xr:uid="{00000000-0005-0000-0000-0000955D0000}"/>
    <cellStyle name="Notiz 3 17 2 2 7 3" xfId="18524" xr:uid="{00000000-0005-0000-0000-0000965D0000}"/>
    <cellStyle name="Notiz 3 17 2 2 7 4" xfId="25009" xr:uid="{00000000-0005-0000-0000-0000975D0000}"/>
    <cellStyle name="Notiz 3 17 2 2 8" xfId="5528" xr:uid="{00000000-0005-0000-0000-0000985D0000}"/>
    <cellStyle name="Notiz 3 17 2 2 8 2" xfId="12452" xr:uid="{00000000-0005-0000-0000-0000995D0000}"/>
    <cellStyle name="Notiz 3 17 2 2 8 3" xfId="18982" xr:uid="{00000000-0005-0000-0000-00009A5D0000}"/>
    <cellStyle name="Notiz 3 17 2 2 8 4" xfId="25467" xr:uid="{00000000-0005-0000-0000-00009B5D0000}"/>
    <cellStyle name="Notiz 3 17 2 2 9" xfId="6210" xr:uid="{00000000-0005-0000-0000-00009C5D0000}"/>
    <cellStyle name="Notiz 3 17 2 2 9 2" xfId="13106" xr:uid="{00000000-0005-0000-0000-00009D5D0000}"/>
    <cellStyle name="Notiz 3 17 2 2 9 3" xfId="19636" xr:uid="{00000000-0005-0000-0000-00009E5D0000}"/>
    <cellStyle name="Notiz 3 17 2 2 9 4" xfId="26121" xr:uid="{00000000-0005-0000-0000-00009F5D0000}"/>
    <cellStyle name="Notiz 3 17 2 3" xfId="1427" xr:uid="{00000000-0005-0000-0000-0000A05D0000}"/>
    <cellStyle name="Notiz 3 17 2 3 2" xfId="8432" xr:uid="{00000000-0005-0000-0000-0000A15D0000}"/>
    <cellStyle name="Notiz 3 17 2 3 3" xfId="14962" xr:uid="{00000000-0005-0000-0000-0000A25D0000}"/>
    <cellStyle name="Notiz 3 17 2 3 4" xfId="21447" xr:uid="{00000000-0005-0000-0000-0000A35D0000}"/>
    <cellStyle name="Notiz 3 17 2 4" xfId="2117" xr:uid="{00000000-0005-0000-0000-0000A45D0000}"/>
    <cellStyle name="Notiz 3 17 2 4 2" xfId="9122" xr:uid="{00000000-0005-0000-0000-0000A55D0000}"/>
    <cellStyle name="Notiz 3 17 2 4 3" xfId="15652" xr:uid="{00000000-0005-0000-0000-0000A65D0000}"/>
    <cellStyle name="Notiz 3 17 2 4 4" xfId="22137" xr:uid="{00000000-0005-0000-0000-0000A75D0000}"/>
    <cellStyle name="Notiz 3 17 2 5" xfId="2807" xr:uid="{00000000-0005-0000-0000-0000A85D0000}"/>
    <cellStyle name="Notiz 3 17 2 5 2" xfId="9809" xr:uid="{00000000-0005-0000-0000-0000A95D0000}"/>
    <cellStyle name="Notiz 3 17 2 5 3" xfId="16339" xr:uid="{00000000-0005-0000-0000-0000AA5D0000}"/>
    <cellStyle name="Notiz 3 17 2 5 4" xfId="22824" xr:uid="{00000000-0005-0000-0000-0000AB5D0000}"/>
    <cellStyle name="Notiz 3 17 2 6" xfId="3497" xr:uid="{00000000-0005-0000-0000-0000AC5D0000}"/>
    <cellStyle name="Notiz 3 17 2 6 2" xfId="10496" xr:uid="{00000000-0005-0000-0000-0000AD5D0000}"/>
    <cellStyle name="Notiz 3 17 2 6 3" xfId="17026" xr:uid="{00000000-0005-0000-0000-0000AE5D0000}"/>
    <cellStyle name="Notiz 3 17 2 6 4" xfId="23511" xr:uid="{00000000-0005-0000-0000-0000AF5D0000}"/>
    <cellStyle name="Notiz 3 17 2 7" xfId="4187" xr:uid="{00000000-0005-0000-0000-0000B05D0000}"/>
    <cellStyle name="Notiz 3 17 2 7 2" xfId="11181" xr:uid="{00000000-0005-0000-0000-0000B15D0000}"/>
    <cellStyle name="Notiz 3 17 2 7 3" xfId="17711" xr:uid="{00000000-0005-0000-0000-0000B25D0000}"/>
    <cellStyle name="Notiz 3 17 2 7 4" xfId="24196" xr:uid="{00000000-0005-0000-0000-0000B35D0000}"/>
    <cellStyle name="Notiz 3 17 2 8" xfId="5298" xr:uid="{00000000-0005-0000-0000-0000B45D0000}"/>
    <cellStyle name="Notiz 3 17 2 8 2" xfId="12222" xr:uid="{00000000-0005-0000-0000-0000B55D0000}"/>
    <cellStyle name="Notiz 3 17 2 8 3" xfId="18752" xr:uid="{00000000-0005-0000-0000-0000B65D0000}"/>
    <cellStyle name="Notiz 3 17 2 8 4" xfId="25237" xr:uid="{00000000-0005-0000-0000-0000B75D0000}"/>
    <cellStyle name="Notiz 3 17 2 9" xfId="5980" xr:uid="{00000000-0005-0000-0000-0000B85D0000}"/>
    <cellStyle name="Notiz 3 17 2 9 2" xfId="12876" xr:uid="{00000000-0005-0000-0000-0000B95D0000}"/>
    <cellStyle name="Notiz 3 17 2 9 3" xfId="19406" xr:uid="{00000000-0005-0000-0000-0000BA5D0000}"/>
    <cellStyle name="Notiz 3 17 2 9 4" xfId="25891" xr:uid="{00000000-0005-0000-0000-0000BB5D0000}"/>
    <cellStyle name="Notiz 3 17 3" xfId="603" xr:uid="{00000000-0005-0000-0000-0000BC5D0000}"/>
    <cellStyle name="Notiz 3 17 3 10" xfId="6540" xr:uid="{00000000-0005-0000-0000-0000BD5D0000}"/>
    <cellStyle name="Notiz 3 17 3 10 2" xfId="13354" xr:uid="{00000000-0005-0000-0000-0000BE5D0000}"/>
    <cellStyle name="Notiz 3 17 3 10 3" xfId="19884" xr:uid="{00000000-0005-0000-0000-0000BF5D0000}"/>
    <cellStyle name="Notiz 3 17 3 10 4" xfId="26369" xr:uid="{00000000-0005-0000-0000-0000C05D0000}"/>
    <cellStyle name="Notiz 3 17 3 11" xfId="7615" xr:uid="{00000000-0005-0000-0000-0000C15D0000}"/>
    <cellStyle name="Notiz 3 17 3 11 2" xfId="14145" xr:uid="{00000000-0005-0000-0000-0000C25D0000}"/>
    <cellStyle name="Notiz 3 17 3 11 3" xfId="20630" xr:uid="{00000000-0005-0000-0000-0000C35D0000}"/>
    <cellStyle name="Notiz 3 17 3 12" xfId="6637" xr:uid="{00000000-0005-0000-0000-0000C45D0000}"/>
    <cellStyle name="Notiz 3 17 3 13" xfId="6858" xr:uid="{00000000-0005-0000-0000-0000C55D0000}"/>
    <cellStyle name="Notiz 3 17 3 2" xfId="833" xr:uid="{00000000-0005-0000-0000-0000C65D0000}"/>
    <cellStyle name="Notiz 3 17 3 2 10" xfId="7845" xr:uid="{00000000-0005-0000-0000-0000C75D0000}"/>
    <cellStyle name="Notiz 3 17 3 2 10 2" xfId="14375" xr:uid="{00000000-0005-0000-0000-0000C85D0000}"/>
    <cellStyle name="Notiz 3 17 3 2 10 3" xfId="20860" xr:uid="{00000000-0005-0000-0000-0000C95D0000}"/>
    <cellStyle name="Notiz 3 17 3 2 11" xfId="13703" xr:uid="{00000000-0005-0000-0000-0000CA5D0000}"/>
    <cellStyle name="Notiz 3 17 3 2 2" xfId="1711" xr:uid="{00000000-0005-0000-0000-0000CB5D0000}"/>
    <cellStyle name="Notiz 3 17 3 2 2 2" xfId="8716" xr:uid="{00000000-0005-0000-0000-0000CC5D0000}"/>
    <cellStyle name="Notiz 3 17 3 2 2 3" xfId="15246" xr:uid="{00000000-0005-0000-0000-0000CD5D0000}"/>
    <cellStyle name="Notiz 3 17 3 2 2 4" xfId="21731" xr:uid="{00000000-0005-0000-0000-0000CE5D0000}"/>
    <cellStyle name="Notiz 3 17 3 2 3" xfId="2401" xr:uid="{00000000-0005-0000-0000-0000CF5D0000}"/>
    <cellStyle name="Notiz 3 17 3 2 3 2" xfId="9406" xr:uid="{00000000-0005-0000-0000-0000D05D0000}"/>
    <cellStyle name="Notiz 3 17 3 2 3 3" xfId="15936" xr:uid="{00000000-0005-0000-0000-0000D15D0000}"/>
    <cellStyle name="Notiz 3 17 3 2 3 4" xfId="22421" xr:uid="{00000000-0005-0000-0000-0000D25D0000}"/>
    <cellStyle name="Notiz 3 17 3 2 4" xfId="3091" xr:uid="{00000000-0005-0000-0000-0000D35D0000}"/>
    <cellStyle name="Notiz 3 17 3 2 4 2" xfId="10093" xr:uid="{00000000-0005-0000-0000-0000D45D0000}"/>
    <cellStyle name="Notiz 3 17 3 2 4 3" xfId="16623" xr:uid="{00000000-0005-0000-0000-0000D55D0000}"/>
    <cellStyle name="Notiz 3 17 3 2 4 4" xfId="23108" xr:uid="{00000000-0005-0000-0000-0000D65D0000}"/>
    <cellStyle name="Notiz 3 17 3 2 5" xfId="3781" xr:uid="{00000000-0005-0000-0000-0000D75D0000}"/>
    <cellStyle name="Notiz 3 17 3 2 5 2" xfId="10780" xr:uid="{00000000-0005-0000-0000-0000D85D0000}"/>
    <cellStyle name="Notiz 3 17 3 2 5 3" xfId="17310" xr:uid="{00000000-0005-0000-0000-0000D95D0000}"/>
    <cellStyle name="Notiz 3 17 3 2 5 4" xfId="23795" xr:uid="{00000000-0005-0000-0000-0000DA5D0000}"/>
    <cellStyle name="Notiz 3 17 3 2 6" xfId="4471" xr:uid="{00000000-0005-0000-0000-0000DB5D0000}"/>
    <cellStyle name="Notiz 3 17 3 2 6 2" xfId="11465" xr:uid="{00000000-0005-0000-0000-0000DC5D0000}"/>
    <cellStyle name="Notiz 3 17 3 2 6 3" xfId="17995" xr:uid="{00000000-0005-0000-0000-0000DD5D0000}"/>
    <cellStyle name="Notiz 3 17 3 2 6 4" xfId="24480" xr:uid="{00000000-0005-0000-0000-0000DE5D0000}"/>
    <cellStyle name="Notiz 3 17 3 2 7" xfId="5124" xr:uid="{00000000-0005-0000-0000-0000DF5D0000}"/>
    <cellStyle name="Notiz 3 17 3 2 7 2" xfId="12048" xr:uid="{00000000-0005-0000-0000-0000E05D0000}"/>
    <cellStyle name="Notiz 3 17 3 2 7 3" xfId="18578" xr:uid="{00000000-0005-0000-0000-0000E15D0000}"/>
    <cellStyle name="Notiz 3 17 3 2 7 4" xfId="25063" xr:uid="{00000000-0005-0000-0000-0000E25D0000}"/>
    <cellStyle name="Notiz 3 17 3 2 8" xfId="5582" xr:uid="{00000000-0005-0000-0000-0000E35D0000}"/>
    <cellStyle name="Notiz 3 17 3 2 8 2" xfId="12506" xr:uid="{00000000-0005-0000-0000-0000E45D0000}"/>
    <cellStyle name="Notiz 3 17 3 2 8 3" xfId="19036" xr:uid="{00000000-0005-0000-0000-0000E55D0000}"/>
    <cellStyle name="Notiz 3 17 3 2 8 4" xfId="25521" xr:uid="{00000000-0005-0000-0000-0000E65D0000}"/>
    <cellStyle name="Notiz 3 17 3 2 9" xfId="6264" xr:uid="{00000000-0005-0000-0000-0000E75D0000}"/>
    <cellStyle name="Notiz 3 17 3 2 9 2" xfId="13160" xr:uid="{00000000-0005-0000-0000-0000E85D0000}"/>
    <cellStyle name="Notiz 3 17 3 2 9 3" xfId="19690" xr:uid="{00000000-0005-0000-0000-0000E95D0000}"/>
    <cellStyle name="Notiz 3 17 3 2 9 4" xfId="26175" xr:uid="{00000000-0005-0000-0000-0000EA5D0000}"/>
    <cellStyle name="Notiz 3 17 3 3" xfId="1481" xr:uid="{00000000-0005-0000-0000-0000EB5D0000}"/>
    <cellStyle name="Notiz 3 17 3 3 2" xfId="8486" xr:uid="{00000000-0005-0000-0000-0000EC5D0000}"/>
    <cellStyle name="Notiz 3 17 3 3 3" xfId="15016" xr:uid="{00000000-0005-0000-0000-0000ED5D0000}"/>
    <cellStyle name="Notiz 3 17 3 3 4" xfId="21501" xr:uid="{00000000-0005-0000-0000-0000EE5D0000}"/>
    <cellStyle name="Notiz 3 17 3 4" xfId="2171" xr:uid="{00000000-0005-0000-0000-0000EF5D0000}"/>
    <cellStyle name="Notiz 3 17 3 4 2" xfId="9176" xr:uid="{00000000-0005-0000-0000-0000F05D0000}"/>
    <cellStyle name="Notiz 3 17 3 4 3" xfId="15706" xr:uid="{00000000-0005-0000-0000-0000F15D0000}"/>
    <cellStyle name="Notiz 3 17 3 4 4" xfId="22191" xr:uid="{00000000-0005-0000-0000-0000F25D0000}"/>
    <cellStyle name="Notiz 3 17 3 5" xfId="2861" xr:uid="{00000000-0005-0000-0000-0000F35D0000}"/>
    <cellStyle name="Notiz 3 17 3 5 2" xfId="9863" xr:uid="{00000000-0005-0000-0000-0000F45D0000}"/>
    <cellStyle name="Notiz 3 17 3 5 3" xfId="16393" xr:uid="{00000000-0005-0000-0000-0000F55D0000}"/>
    <cellStyle name="Notiz 3 17 3 5 4" xfId="22878" xr:uid="{00000000-0005-0000-0000-0000F65D0000}"/>
    <cellStyle name="Notiz 3 17 3 6" xfId="3551" xr:uid="{00000000-0005-0000-0000-0000F75D0000}"/>
    <cellStyle name="Notiz 3 17 3 6 2" xfId="10550" xr:uid="{00000000-0005-0000-0000-0000F85D0000}"/>
    <cellStyle name="Notiz 3 17 3 6 3" xfId="17080" xr:uid="{00000000-0005-0000-0000-0000F95D0000}"/>
    <cellStyle name="Notiz 3 17 3 6 4" xfId="23565" xr:uid="{00000000-0005-0000-0000-0000FA5D0000}"/>
    <cellStyle name="Notiz 3 17 3 7" xfId="4241" xr:uid="{00000000-0005-0000-0000-0000FB5D0000}"/>
    <cellStyle name="Notiz 3 17 3 7 2" xfId="11235" xr:uid="{00000000-0005-0000-0000-0000FC5D0000}"/>
    <cellStyle name="Notiz 3 17 3 7 3" xfId="17765" xr:uid="{00000000-0005-0000-0000-0000FD5D0000}"/>
    <cellStyle name="Notiz 3 17 3 7 4" xfId="24250" xr:uid="{00000000-0005-0000-0000-0000FE5D0000}"/>
    <cellStyle name="Notiz 3 17 3 8" xfId="5352" xr:uid="{00000000-0005-0000-0000-0000FF5D0000}"/>
    <cellStyle name="Notiz 3 17 3 8 2" xfId="12276" xr:uid="{00000000-0005-0000-0000-0000005E0000}"/>
    <cellStyle name="Notiz 3 17 3 8 3" xfId="18806" xr:uid="{00000000-0005-0000-0000-0000015E0000}"/>
    <cellStyle name="Notiz 3 17 3 8 4" xfId="25291" xr:uid="{00000000-0005-0000-0000-0000025E0000}"/>
    <cellStyle name="Notiz 3 17 3 9" xfId="6034" xr:uid="{00000000-0005-0000-0000-0000035E0000}"/>
    <cellStyle name="Notiz 3 17 3 9 2" xfId="12930" xr:uid="{00000000-0005-0000-0000-0000045E0000}"/>
    <cellStyle name="Notiz 3 17 3 9 3" xfId="19460" xr:uid="{00000000-0005-0000-0000-0000055E0000}"/>
    <cellStyle name="Notiz 3 17 3 9 4" xfId="25945" xr:uid="{00000000-0005-0000-0000-0000065E0000}"/>
    <cellStyle name="Notiz 3 17 4" xfId="1145" xr:uid="{00000000-0005-0000-0000-0000075E0000}"/>
    <cellStyle name="Notiz 3 17 4 2" xfId="8152" xr:uid="{00000000-0005-0000-0000-0000085E0000}"/>
    <cellStyle name="Notiz 3 17 4 3" xfId="14682" xr:uid="{00000000-0005-0000-0000-0000095E0000}"/>
    <cellStyle name="Notiz 3 17 4 4" xfId="21167" xr:uid="{00000000-0005-0000-0000-00000A5E0000}"/>
    <cellStyle name="Notiz 3 17 5" xfId="1014" xr:uid="{00000000-0005-0000-0000-00000B5E0000}"/>
    <cellStyle name="Notiz 3 17 5 2" xfId="8023" xr:uid="{00000000-0005-0000-0000-00000C5E0000}"/>
    <cellStyle name="Notiz 3 17 5 3" xfId="14553" xr:uid="{00000000-0005-0000-0000-00000D5E0000}"/>
    <cellStyle name="Notiz 3 17 5 4" xfId="21038" xr:uid="{00000000-0005-0000-0000-00000E5E0000}"/>
    <cellStyle name="Notiz 3 17 6" xfId="1221" xr:uid="{00000000-0005-0000-0000-00000F5E0000}"/>
    <cellStyle name="Notiz 3 17 6 2" xfId="8228" xr:uid="{00000000-0005-0000-0000-0000105E0000}"/>
    <cellStyle name="Notiz 3 17 6 3" xfId="14758" xr:uid="{00000000-0005-0000-0000-0000115E0000}"/>
    <cellStyle name="Notiz 3 17 6 4" xfId="21243" xr:uid="{00000000-0005-0000-0000-0000125E0000}"/>
    <cellStyle name="Notiz 3 17 7" xfId="1913" xr:uid="{00000000-0005-0000-0000-0000135E0000}"/>
    <cellStyle name="Notiz 3 17 7 2" xfId="8918" xr:uid="{00000000-0005-0000-0000-0000145E0000}"/>
    <cellStyle name="Notiz 3 17 7 3" xfId="15448" xr:uid="{00000000-0005-0000-0000-0000155E0000}"/>
    <cellStyle name="Notiz 3 17 7 4" xfId="21933" xr:uid="{00000000-0005-0000-0000-0000165E0000}"/>
    <cellStyle name="Notiz 3 17 8" xfId="2605" xr:uid="{00000000-0005-0000-0000-0000175E0000}"/>
    <cellStyle name="Notiz 3 17 8 2" xfId="9608" xr:uid="{00000000-0005-0000-0000-0000185E0000}"/>
    <cellStyle name="Notiz 3 17 8 3" xfId="16138" xr:uid="{00000000-0005-0000-0000-0000195E0000}"/>
    <cellStyle name="Notiz 3 17 8 4" xfId="22623" xr:uid="{00000000-0005-0000-0000-00001A5E0000}"/>
    <cellStyle name="Notiz 3 17 9" xfId="3290" xr:uid="{00000000-0005-0000-0000-00001B5E0000}"/>
    <cellStyle name="Notiz 3 17 9 2" xfId="10291" xr:uid="{00000000-0005-0000-0000-00001C5E0000}"/>
    <cellStyle name="Notiz 3 17 9 3" xfId="16821" xr:uid="{00000000-0005-0000-0000-00001D5E0000}"/>
    <cellStyle name="Notiz 3 17 9 4" xfId="23306" xr:uid="{00000000-0005-0000-0000-00001E5E0000}"/>
    <cellStyle name="Notiz 3 18" xfId="324" xr:uid="{00000000-0005-0000-0000-00001F5E0000}"/>
    <cellStyle name="Notiz 3 18 10" xfId="4779" xr:uid="{00000000-0005-0000-0000-0000205E0000}"/>
    <cellStyle name="Notiz 3 18 10 2" xfId="11743" xr:uid="{00000000-0005-0000-0000-0000215E0000}"/>
    <cellStyle name="Notiz 3 18 10 3" xfId="18273" xr:uid="{00000000-0005-0000-0000-0000225E0000}"/>
    <cellStyle name="Notiz 3 18 10 4" xfId="24758" xr:uid="{00000000-0005-0000-0000-0000235E0000}"/>
    <cellStyle name="Notiz 3 18 11" xfId="5757" xr:uid="{00000000-0005-0000-0000-0000245E0000}"/>
    <cellStyle name="Notiz 3 18 11 2" xfId="12681" xr:uid="{00000000-0005-0000-0000-0000255E0000}"/>
    <cellStyle name="Notiz 3 18 11 3" xfId="19211" xr:uid="{00000000-0005-0000-0000-0000265E0000}"/>
    <cellStyle name="Notiz 3 18 11 4" xfId="25696" xr:uid="{00000000-0005-0000-0000-0000275E0000}"/>
    <cellStyle name="Notiz 3 18 12" xfId="7376" xr:uid="{00000000-0005-0000-0000-0000285E0000}"/>
    <cellStyle name="Notiz 3 18 12 2" xfId="13906" xr:uid="{00000000-0005-0000-0000-0000295E0000}"/>
    <cellStyle name="Notiz 3 18 12 3" xfId="20393" xr:uid="{00000000-0005-0000-0000-00002A5E0000}"/>
    <cellStyle name="Notiz 3 18 13" xfId="7078" xr:uid="{00000000-0005-0000-0000-00002B5E0000}"/>
    <cellStyle name="Notiz 3 18 2" xfId="550" xr:uid="{00000000-0005-0000-0000-00002C5E0000}"/>
    <cellStyle name="Notiz 3 18 2 10" xfId="6594" xr:uid="{00000000-0005-0000-0000-00002D5E0000}"/>
    <cellStyle name="Notiz 3 18 2 10 2" xfId="13377" xr:uid="{00000000-0005-0000-0000-00002E5E0000}"/>
    <cellStyle name="Notiz 3 18 2 10 3" xfId="19907" xr:uid="{00000000-0005-0000-0000-00002F5E0000}"/>
    <cellStyle name="Notiz 3 18 2 10 4" xfId="26392" xr:uid="{00000000-0005-0000-0000-0000305E0000}"/>
    <cellStyle name="Notiz 3 18 2 11" xfId="7562" xr:uid="{00000000-0005-0000-0000-0000315E0000}"/>
    <cellStyle name="Notiz 3 18 2 11 2" xfId="14092" xr:uid="{00000000-0005-0000-0000-0000325E0000}"/>
    <cellStyle name="Notiz 3 18 2 11 3" xfId="20577" xr:uid="{00000000-0005-0000-0000-0000335E0000}"/>
    <cellStyle name="Notiz 3 18 2 12" xfId="6832" xr:uid="{00000000-0005-0000-0000-0000345E0000}"/>
    <cellStyle name="Notiz 3 18 2 13" xfId="7117" xr:uid="{00000000-0005-0000-0000-0000355E0000}"/>
    <cellStyle name="Notiz 3 18 2 2" xfId="780" xr:uid="{00000000-0005-0000-0000-0000365E0000}"/>
    <cellStyle name="Notiz 3 18 2 2 10" xfId="7792" xr:uid="{00000000-0005-0000-0000-0000375E0000}"/>
    <cellStyle name="Notiz 3 18 2 2 10 2" xfId="14322" xr:uid="{00000000-0005-0000-0000-0000385E0000}"/>
    <cellStyle name="Notiz 3 18 2 2 10 3" xfId="20807" xr:uid="{00000000-0005-0000-0000-0000395E0000}"/>
    <cellStyle name="Notiz 3 18 2 2 11" xfId="13650" xr:uid="{00000000-0005-0000-0000-00003A5E0000}"/>
    <cellStyle name="Notiz 3 18 2 2 2" xfId="1658" xr:uid="{00000000-0005-0000-0000-00003B5E0000}"/>
    <cellStyle name="Notiz 3 18 2 2 2 2" xfId="8663" xr:uid="{00000000-0005-0000-0000-00003C5E0000}"/>
    <cellStyle name="Notiz 3 18 2 2 2 3" xfId="15193" xr:uid="{00000000-0005-0000-0000-00003D5E0000}"/>
    <cellStyle name="Notiz 3 18 2 2 2 4" xfId="21678" xr:uid="{00000000-0005-0000-0000-00003E5E0000}"/>
    <cellStyle name="Notiz 3 18 2 2 3" xfId="2348" xr:uid="{00000000-0005-0000-0000-00003F5E0000}"/>
    <cellStyle name="Notiz 3 18 2 2 3 2" xfId="9353" xr:uid="{00000000-0005-0000-0000-0000405E0000}"/>
    <cellStyle name="Notiz 3 18 2 2 3 3" xfId="15883" xr:uid="{00000000-0005-0000-0000-0000415E0000}"/>
    <cellStyle name="Notiz 3 18 2 2 3 4" xfId="22368" xr:uid="{00000000-0005-0000-0000-0000425E0000}"/>
    <cellStyle name="Notiz 3 18 2 2 4" xfId="3038" xr:uid="{00000000-0005-0000-0000-0000435E0000}"/>
    <cellStyle name="Notiz 3 18 2 2 4 2" xfId="10040" xr:uid="{00000000-0005-0000-0000-0000445E0000}"/>
    <cellStyle name="Notiz 3 18 2 2 4 3" xfId="16570" xr:uid="{00000000-0005-0000-0000-0000455E0000}"/>
    <cellStyle name="Notiz 3 18 2 2 4 4" xfId="23055" xr:uid="{00000000-0005-0000-0000-0000465E0000}"/>
    <cellStyle name="Notiz 3 18 2 2 5" xfId="3728" xr:uid="{00000000-0005-0000-0000-0000475E0000}"/>
    <cellStyle name="Notiz 3 18 2 2 5 2" xfId="10727" xr:uid="{00000000-0005-0000-0000-0000485E0000}"/>
    <cellStyle name="Notiz 3 18 2 2 5 3" xfId="17257" xr:uid="{00000000-0005-0000-0000-0000495E0000}"/>
    <cellStyle name="Notiz 3 18 2 2 5 4" xfId="23742" xr:uid="{00000000-0005-0000-0000-00004A5E0000}"/>
    <cellStyle name="Notiz 3 18 2 2 6" xfId="4418" xr:uid="{00000000-0005-0000-0000-00004B5E0000}"/>
    <cellStyle name="Notiz 3 18 2 2 6 2" xfId="11412" xr:uid="{00000000-0005-0000-0000-00004C5E0000}"/>
    <cellStyle name="Notiz 3 18 2 2 6 3" xfId="17942" xr:uid="{00000000-0005-0000-0000-00004D5E0000}"/>
    <cellStyle name="Notiz 3 18 2 2 6 4" xfId="24427" xr:uid="{00000000-0005-0000-0000-00004E5E0000}"/>
    <cellStyle name="Notiz 3 18 2 2 7" xfId="5071" xr:uid="{00000000-0005-0000-0000-00004F5E0000}"/>
    <cellStyle name="Notiz 3 18 2 2 7 2" xfId="11995" xr:uid="{00000000-0005-0000-0000-0000505E0000}"/>
    <cellStyle name="Notiz 3 18 2 2 7 3" xfId="18525" xr:uid="{00000000-0005-0000-0000-0000515E0000}"/>
    <cellStyle name="Notiz 3 18 2 2 7 4" xfId="25010" xr:uid="{00000000-0005-0000-0000-0000525E0000}"/>
    <cellStyle name="Notiz 3 18 2 2 8" xfId="5529" xr:uid="{00000000-0005-0000-0000-0000535E0000}"/>
    <cellStyle name="Notiz 3 18 2 2 8 2" xfId="12453" xr:uid="{00000000-0005-0000-0000-0000545E0000}"/>
    <cellStyle name="Notiz 3 18 2 2 8 3" xfId="18983" xr:uid="{00000000-0005-0000-0000-0000555E0000}"/>
    <cellStyle name="Notiz 3 18 2 2 8 4" xfId="25468" xr:uid="{00000000-0005-0000-0000-0000565E0000}"/>
    <cellStyle name="Notiz 3 18 2 2 9" xfId="6211" xr:uid="{00000000-0005-0000-0000-0000575E0000}"/>
    <cellStyle name="Notiz 3 18 2 2 9 2" xfId="13107" xr:uid="{00000000-0005-0000-0000-0000585E0000}"/>
    <cellStyle name="Notiz 3 18 2 2 9 3" xfId="19637" xr:uid="{00000000-0005-0000-0000-0000595E0000}"/>
    <cellStyle name="Notiz 3 18 2 2 9 4" xfId="26122" xr:uid="{00000000-0005-0000-0000-00005A5E0000}"/>
    <cellStyle name="Notiz 3 18 2 3" xfId="1428" xr:uid="{00000000-0005-0000-0000-00005B5E0000}"/>
    <cellStyle name="Notiz 3 18 2 3 2" xfId="8433" xr:uid="{00000000-0005-0000-0000-00005C5E0000}"/>
    <cellStyle name="Notiz 3 18 2 3 3" xfId="14963" xr:uid="{00000000-0005-0000-0000-00005D5E0000}"/>
    <cellStyle name="Notiz 3 18 2 3 4" xfId="21448" xr:uid="{00000000-0005-0000-0000-00005E5E0000}"/>
    <cellStyle name="Notiz 3 18 2 4" xfId="2118" xr:uid="{00000000-0005-0000-0000-00005F5E0000}"/>
    <cellStyle name="Notiz 3 18 2 4 2" xfId="9123" xr:uid="{00000000-0005-0000-0000-0000605E0000}"/>
    <cellStyle name="Notiz 3 18 2 4 3" xfId="15653" xr:uid="{00000000-0005-0000-0000-0000615E0000}"/>
    <cellStyle name="Notiz 3 18 2 4 4" xfId="22138" xr:uid="{00000000-0005-0000-0000-0000625E0000}"/>
    <cellStyle name="Notiz 3 18 2 5" xfId="2808" xr:uid="{00000000-0005-0000-0000-0000635E0000}"/>
    <cellStyle name="Notiz 3 18 2 5 2" xfId="9810" xr:uid="{00000000-0005-0000-0000-0000645E0000}"/>
    <cellStyle name="Notiz 3 18 2 5 3" xfId="16340" xr:uid="{00000000-0005-0000-0000-0000655E0000}"/>
    <cellStyle name="Notiz 3 18 2 5 4" xfId="22825" xr:uid="{00000000-0005-0000-0000-0000665E0000}"/>
    <cellStyle name="Notiz 3 18 2 6" xfId="3498" xr:uid="{00000000-0005-0000-0000-0000675E0000}"/>
    <cellStyle name="Notiz 3 18 2 6 2" xfId="10497" xr:uid="{00000000-0005-0000-0000-0000685E0000}"/>
    <cellStyle name="Notiz 3 18 2 6 3" xfId="17027" xr:uid="{00000000-0005-0000-0000-0000695E0000}"/>
    <cellStyle name="Notiz 3 18 2 6 4" xfId="23512" xr:uid="{00000000-0005-0000-0000-00006A5E0000}"/>
    <cellStyle name="Notiz 3 18 2 7" xfId="4188" xr:uid="{00000000-0005-0000-0000-00006B5E0000}"/>
    <cellStyle name="Notiz 3 18 2 7 2" xfId="11182" xr:uid="{00000000-0005-0000-0000-00006C5E0000}"/>
    <cellStyle name="Notiz 3 18 2 7 3" xfId="17712" xr:uid="{00000000-0005-0000-0000-00006D5E0000}"/>
    <cellStyle name="Notiz 3 18 2 7 4" xfId="24197" xr:uid="{00000000-0005-0000-0000-00006E5E0000}"/>
    <cellStyle name="Notiz 3 18 2 8" xfId="5299" xr:uid="{00000000-0005-0000-0000-00006F5E0000}"/>
    <cellStyle name="Notiz 3 18 2 8 2" xfId="12223" xr:uid="{00000000-0005-0000-0000-0000705E0000}"/>
    <cellStyle name="Notiz 3 18 2 8 3" xfId="18753" xr:uid="{00000000-0005-0000-0000-0000715E0000}"/>
    <cellStyle name="Notiz 3 18 2 8 4" xfId="25238" xr:uid="{00000000-0005-0000-0000-0000725E0000}"/>
    <cellStyle name="Notiz 3 18 2 9" xfId="5981" xr:uid="{00000000-0005-0000-0000-0000735E0000}"/>
    <cellStyle name="Notiz 3 18 2 9 2" xfId="12877" xr:uid="{00000000-0005-0000-0000-0000745E0000}"/>
    <cellStyle name="Notiz 3 18 2 9 3" xfId="19407" xr:uid="{00000000-0005-0000-0000-0000755E0000}"/>
    <cellStyle name="Notiz 3 18 2 9 4" xfId="25892" xr:uid="{00000000-0005-0000-0000-0000765E0000}"/>
    <cellStyle name="Notiz 3 18 3" xfId="604" xr:uid="{00000000-0005-0000-0000-0000775E0000}"/>
    <cellStyle name="Notiz 3 18 3 10" xfId="6429" xr:uid="{00000000-0005-0000-0000-0000785E0000}"/>
    <cellStyle name="Notiz 3 18 3 10 2" xfId="13302" xr:uid="{00000000-0005-0000-0000-0000795E0000}"/>
    <cellStyle name="Notiz 3 18 3 10 3" xfId="19832" xr:uid="{00000000-0005-0000-0000-00007A5E0000}"/>
    <cellStyle name="Notiz 3 18 3 10 4" xfId="26317" xr:uid="{00000000-0005-0000-0000-00007B5E0000}"/>
    <cellStyle name="Notiz 3 18 3 11" xfId="7616" xr:uid="{00000000-0005-0000-0000-00007C5E0000}"/>
    <cellStyle name="Notiz 3 18 3 11 2" xfId="14146" xr:uid="{00000000-0005-0000-0000-00007D5E0000}"/>
    <cellStyle name="Notiz 3 18 3 11 3" xfId="20631" xr:uid="{00000000-0005-0000-0000-00007E5E0000}"/>
    <cellStyle name="Notiz 3 18 3 12" xfId="6410" xr:uid="{00000000-0005-0000-0000-00007F5E0000}"/>
    <cellStyle name="Notiz 3 18 3 13" xfId="6852" xr:uid="{00000000-0005-0000-0000-0000805E0000}"/>
    <cellStyle name="Notiz 3 18 3 2" xfId="834" xr:uid="{00000000-0005-0000-0000-0000815E0000}"/>
    <cellStyle name="Notiz 3 18 3 2 10" xfId="7846" xr:uid="{00000000-0005-0000-0000-0000825E0000}"/>
    <cellStyle name="Notiz 3 18 3 2 10 2" xfId="14376" xr:uid="{00000000-0005-0000-0000-0000835E0000}"/>
    <cellStyle name="Notiz 3 18 3 2 10 3" xfId="20861" xr:uid="{00000000-0005-0000-0000-0000845E0000}"/>
    <cellStyle name="Notiz 3 18 3 2 11" xfId="13704" xr:uid="{00000000-0005-0000-0000-0000855E0000}"/>
    <cellStyle name="Notiz 3 18 3 2 2" xfId="1712" xr:uid="{00000000-0005-0000-0000-0000865E0000}"/>
    <cellStyle name="Notiz 3 18 3 2 2 2" xfId="8717" xr:uid="{00000000-0005-0000-0000-0000875E0000}"/>
    <cellStyle name="Notiz 3 18 3 2 2 3" xfId="15247" xr:uid="{00000000-0005-0000-0000-0000885E0000}"/>
    <cellStyle name="Notiz 3 18 3 2 2 4" xfId="21732" xr:uid="{00000000-0005-0000-0000-0000895E0000}"/>
    <cellStyle name="Notiz 3 18 3 2 3" xfId="2402" xr:uid="{00000000-0005-0000-0000-00008A5E0000}"/>
    <cellStyle name="Notiz 3 18 3 2 3 2" xfId="9407" xr:uid="{00000000-0005-0000-0000-00008B5E0000}"/>
    <cellStyle name="Notiz 3 18 3 2 3 3" xfId="15937" xr:uid="{00000000-0005-0000-0000-00008C5E0000}"/>
    <cellStyle name="Notiz 3 18 3 2 3 4" xfId="22422" xr:uid="{00000000-0005-0000-0000-00008D5E0000}"/>
    <cellStyle name="Notiz 3 18 3 2 4" xfId="3092" xr:uid="{00000000-0005-0000-0000-00008E5E0000}"/>
    <cellStyle name="Notiz 3 18 3 2 4 2" xfId="10094" xr:uid="{00000000-0005-0000-0000-00008F5E0000}"/>
    <cellStyle name="Notiz 3 18 3 2 4 3" xfId="16624" xr:uid="{00000000-0005-0000-0000-0000905E0000}"/>
    <cellStyle name="Notiz 3 18 3 2 4 4" xfId="23109" xr:uid="{00000000-0005-0000-0000-0000915E0000}"/>
    <cellStyle name="Notiz 3 18 3 2 5" xfId="3782" xr:uid="{00000000-0005-0000-0000-0000925E0000}"/>
    <cellStyle name="Notiz 3 18 3 2 5 2" xfId="10781" xr:uid="{00000000-0005-0000-0000-0000935E0000}"/>
    <cellStyle name="Notiz 3 18 3 2 5 3" xfId="17311" xr:uid="{00000000-0005-0000-0000-0000945E0000}"/>
    <cellStyle name="Notiz 3 18 3 2 5 4" xfId="23796" xr:uid="{00000000-0005-0000-0000-0000955E0000}"/>
    <cellStyle name="Notiz 3 18 3 2 6" xfId="4472" xr:uid="{00000000-0005-0000-0000-0000965E0000}"/>
    <cellStyle name="Notiz 3 18 3 2 6 2" xfId="11466" xr:uid="{00000000-0005-0000-0000-0000975E0000}"/>
    <cellStyle name="Notiz 3 18 3 2 6 3" xfId="17996" xr:uid="{00000000-0005-0000-0000-0000985E0000}"/>
    <cellStyle name="Notiz 3 18 3 2 6 4" xfId="24481" xr:uid="{00000000-0005-0000-0000-0000995E0000}"/>
    <cellStyle name="Notiz 3 18 3 2 7" xfId="5125" xr:uid="{00000000-0005-0000-0000-00009A5E0000}"/>
    <cellStyle name="Notiz 3 18 3 2 7 2" xfId="12049" xr:uid="{00000000-0005-0000-0000-00009B5E0000}"/>
    <cellStyle name="Notiz 3 18 3 2 7 3" xfId="18579" xr:uid="{00000000-0005-0000-0000-00009C5E0000}"/>
    <cellStyle name="Notiz 3 18 3 2 7 4" xfId="25064" xr:uid="{00000000-0005-0000-0000-00009D5E0000}"/>
    <cellStyle name="Notiz 3 18 3 2 8" xfId="5583" xr:uid="{00000000-0005-0000-0000-00009E5E0000}"/>
    <cellStyle name="Notiz 3 18 3 2 8 2" xfId="12507" xr:uid="{00000000-0005-0000-0000-00009F5E0000}"/>
    <cellStyle name="Notiz 3 18 3 2 8 3" xfId="19037" xr:uid="{00000000-0005-0000-0000-0000A05E0000}"/>
    <cellStyle name="Notiz 3 18 3 2 8 4" xfId="25522" xr:uid="{00000000-0005-0000-0000-0000A15E0000}"/>
    <cellStyle name="Notiz 3 18 3 2 9" xfId="6265" xr:uid="{00000000-0005-0000-0000-0000A25E0000}"/>
    <cellStyle name="Notiz 3 18 3 2 9 2" xfId="13161" xr:uid="{00000000-0005-0000-0000-0000A35E0000}"/>
    <cellStyle name="Notiz 3 18 3 2 9 3" xfId="19691" xr:uid="{00000000-0005-0000-0000-0000A45E0000}"/>
    <cellStyle name="Notiz 3 18 3 2 9 4" xfId="26176" xr:uid="{00000000-0005-0000-0000-0000A55E0000}"/>
    <cellStyle name="Notiz 3 18 3 3" xfId="1482" xr:uid="{00000000-0005-0000-0000-0000A65E0000}"/>
    <cellStyle name="Notiz 3 18 3 3 2" xfId="8487" xr:uid="{00000000-0005-0000-0000-0000A75E0000}"/>
    <cellStyle name="Notiz 3 18 3 3 3" xfId="15017" xr:uid="{00000000-0005-0000-0000-0000A85E0000}"/>
    <cellStyle name="Notiz 3 18 3 3 4" xfId="21502" xr:uid="{00000000-0005-0000-0000-0000A95E0000}"/>
    <cellStyle name="Notiz 3 18 3 4" xfId="2172" xr:uid="{00000000-0005-0000-0000-0000AA5E0000}"/>
    <cellStyle name="Notiz 3 18 3 4 2" xfId="9177" xr:uid="{00000000-0005-0000-0000-0000AB5E0000}"/>
    <cellStyle name="Notiz 3 18 3 4 3" xfId="15707" xr:uid="{00000000-0005-0000-0000-0000AC5E0000}"/>
    <cellStyle name="Notiz 3 18 3 4 4" xfId="22192" xr:uid="{00000000-0005-0000-0000-0000AD5E0000}"/>
    <cellStyle name="Notiz 3 18 3 5" xfId="2862" xr:uid="{00000000-0005-0000-0000-0000AE5E0000}"/>
    <cellStyle name="Notiz 3 18 3 5 2" xfId="9864" xr:uid="{00000000-0005-0000-0000-0000AF5E0000}"/>
    <cellStyle name="Notiz 3 18 3 5 3" xfId="16394" xr:uid="{00000000-0005-0000-0000-0000B05E0000}"/>
    <cellStyle name="Notiz 3 18 3 5 4" xfId="22879" xr:uid="{00000000-0005-0000-0000-0000B15E0000}"/>
    <cellStyle name="Notiz 3 18 3 6" xfId="3552" xr:uid="{00000000-0005-0000-0000-0000B25E0000}"/>
    <cellStyle name="Notiz 3 18 3 6 2" xfId="10551" xr:uid="{00000000-0005-0000-0000-0000B35E0000}"/>
    <cellStyle name="Notiz 3 18 3 6 3" xfId="17081" xr:uid="{00000000-0005-0000-0000-0000B45E0000}"/>
    <cellStyle name="Notiz 3 18 3 6 4" xfId="23566" xr:uid="{00000000-0005-0000-0000-0000B55E0000}"/>
    <cellStyle name="Notiz 3 18 3 7" xfId="4242" xr:uid="{00000000-0005-0000-0000-0000B65E0000}"/>
    <cellStyle name="Notiz 3 18 3 7 2" xfId="11236" xr:uid="{00000000-0005-0000-0000-0000B75E0000}"/>
    <cellStyle name="Notiz 3 18 3 7 3" xfId="17766" xr:uid="{00000000-0005-0000-0000-0000B85E0000}"/>
    <cellStyle name="Notiz 3 18 3 7 4" xfId="24251" xr:uid="{00000000-0005-0000-0000-0000B95E0000}"/>
    <cellStyle name="Notiz 3 18 3 8" xfId="5353" xr:uid="{00000000-0005-0000-0000-0000BA5E0000}"/>
    <cellStyle name="Notiz 3 18 3 8 2" xfId="12277" xr:uid="{00000000-0005-0000-0000-0000BB5E0000}"/>
    <cellStyle name="Notiz 3 18 3 8 3" xfId="18807" xr:uid="{00000000-0005-0000-0000-0000BC5E0000}"/>
    <cellStyle name="Notiz 3 18 3 8 4" xfId="25292" xr:uid="{00000000-0005-0000-0000-0000BD5E0000}"/>
    <cellStyle name="Notiz 3 18 3 9" xfId="6035" xr:uid="{00000000-0005-0000-0000-0000BE5E0000}"/>
    <cellStyle name="Notiz 3 18 3 9 2" xfId="12931" xr:uid="{00000000-0005-0000-0000-0000BF5E0000}"/>
    <cellStyle name="Notiz 3 18 3 9 3" xfId="19461" xr:uid="{00000000-0005-0000-0000-0000C05E0000}"/>
    <cellStyle name="Notiz 3 18 3 9 4" xfId="25946" xr:uid="{00000000-0005-0000-0000-0000C15E0000}"/>
    <cellStyle name="Notiz 3 18 4" xfId="1196" xr:uid="{00000000-0005-0000-0000-0000C25E0000}"/>
    <cellStyle name="Notiz 3 18 4 2" xfId="8203" xr:uid="{00000000-0005-0000-0000-0000C35E0000}"/>
    <cellStyle name="Notiz 3 18 4 3" xfId="14733" xr:uid="{00000000-0005-0000-0000-0000C45E0000}"/>
    <cellStyle name="Notiz 3 18 4 4" xfId="21218" xr:uid="{00000000-0005-0000-0000-0000C55E0000}"/>
    <cellStyle name="Notiz 3 18 5" xfId="1886" xr:uid="{00000000-0005-0000-0000-0000C65E0000}"/>
    <cellStyle name="Notiz 3 18 5 2" xfId="8891" xr:uid="{00000000-0005-0000-0000-0000C75E0000}"/>
    <cellStyle name="Notiz 3 18 5 3" xfId="15421" xr:uid="{00000000-0005-0000-0000-0000C85E0000}"/>
    <cellStyle name="Notiz 3 18 5 4" xfId="21906" xr:uid="{00000000-0005-0000-0000-0000C95E0000}"/>
    <cellStyle name="Notiz 3 18 6" xfId="2574" xr:uid="{00000000-0005-0000-0000-0000CA5E0000}"/>
    <cellStyle name="Notiz 3 18 6 2" xfId="9579" xr:uid="{00000000-0005-0000-0000-0000CB5E0000}"/>
    <cellStyle name="Notiz 3 18 6 3" xfId="16109" xr:uid="{00000000-0005-0000-0000-0000CC5E0000}"/>
    <cellStyle name="Notiz 3 18 6 4" xfId="22594" xr:uid="{00000000-0005-0000-0000-0000CD5E0000}"/>
    <cellStyle name="Notiz 3 18 7" xfId="3264" xr:uid="{00000000-0005-0000-0000-0000CE5E0000}"/>
    <cellStyle name="Notiz 3 18 7 2" xfId="10266" xr:uid="{00000000-0005-0000-0000-0000CF5E0000}"/>
    <cellStyle name="Notiz 3 18 7 3" xfId="16796" xr:uid="{00000000-0005-0000-0000-0000D05E0000}"/>
    <cellStyle name="Notiz 3 18 7 4" xfId="23281" xr:uid="{00000000-0005-0000-0000-0000D15E0000}"/>
    <cellStyle name="Notiz 3 18 8" xfId="3956" xr:uid="{00000000-0005-0000-0000-0000D25E0000}"/>
    <cellStyle name="Notiz 3 18 8 2" xfId="10955" xr:uid="{00000000-0005-0000-0000-0000D35E0000}"/>
    <cellStyle name="Notiz 3 18 8 3" xfId="17485" xr:uid="{00000000-0005-0000-0000-0000D45E0000}"/>
    <cellStyle name="Notiz 3 18 8 4" xfId="23970" xr:uid="{00000000-0005-0000-0000-0000D55E0000}"/>
    <cellStyle name="Notiz 3 18 9" xfId="4644" xr:uid="{00000000-0005-0000-0000-0000D65E0000}"/>
    <cellStyle name="Notiz 3 18 9 2" xfId="11638" xr:uid="{00000000-0005-0000-0000-0000D75E0000}"/>
    <cellStyle name="Notiz 3 18 9 3" xfId="18168" xr:uid="{00000000-0005-0000-0000-0000D85E0000}"/>
    <cellStyle name="Notiz 3 18 9 4" xfId="24653" xr:uid="{00000000-0005-0000-0000-0000D95E0000}"/>
    <cellStyle name="Notiz 3 19" xfId="255" xr:uid="{00000000-0005-0000-0000-0000DA5E0000}"/>
    <cellStyle name="Notiz 3 19 10" xfId="4846" xr:uid="{00000000-0005-0000-0000-0000DB5E0000}"/>
    <cellStyle name="Notiz 3 19 10 2" xfId="11791" xr:uid="{00000000-0005-0000-0000-0000DC5E0000}"/>
    <cellStyle name="Notiz 3 19 10 3" xfId="18321" xr:uid="{00000000-0005-0000-0000-0000DD5E0000}"/>
    <cellStyle name="Notiz 3 19 10 4" xfId="24806" xr:uid="{00000000-0005-0000-0000-0000DE5E0000}"/>
    <cellStyle name="Notiz 3 19 11" xfId="4725" xr:uid="{00000000-0005-0000-0000-0000DF5E0000}"/>
    <cellStyle name="Notiz 3 19 11 2" xfId="11694" xr:uid="{00000000-0005-0000-0000-0000E05E0000}"/>
    <cellStyle name="Notiz 3 19 11 3" xfId="18224" xr:uid="{00000000-0005-0000-0000-0000E15E0000}"/>
    <cellStyle name="Notiz 3 19 11 4" xfId="24709" xr:uid="{00000000-0005-0000-0000-0000E25E0000}"/>
    <cellStyle name="Notiz 3 19 12" xfId="7307" xr:uid="{00000000-0005-0000-0000-0000E35E0000}"/>
    <cellStyle name="Notiz 3 19 12 2" xfId="13837" xr:uid="{00000000-0005-0000-0000-0000E45E0000}"/>
    <cellStyle name="Notiz 3 19 12 3" xfId="20324" xr:uid="{00000000-0005-0000-0000-0000E55E0000}"/>
    <cellStyle name="Notiz 3 19 13" xfId="7066" xr:uid="{00000000-0005-0000-0000-0000E65E0000}"/>
    <cellStyle name="Notiz 3 19 2" xfId="551" xr:uid="{00000000-0005-0000-0000-0000E75E0000}"/>
    <cellStyle name="Notiz 3 19 2 10" xfId="6728" xr:uid="{00000000-0005-0000-0000-0000E85E0000}"/>
    <cellStyle name="Notiz 3 19 2 10 2" xfId="13427" xr:uid="{00000000-0005-0000-0000-0000E95E0000}"/>
    <cellStyle name="Notiz 3 19 2 10 3" xfId="19957" xr:uid="{00000000-0005-0000-0000-0000EA5E0000}"/>
    <cellStyle name="Notiz 3 19 2 10 4" xfId="26442" xr:uid="{00000000-0005-0000-0000-0000EB5E0000}"/>
    <cellStyle name="Notiz 3 19 2 11" xfId="7563" xr:uid="{00000000-0005-0000-0000-0000EC5E0000}"/>
    <cellStyle name="Notiz 3 19 2 11 2" xfId="14093" xr:uid="{00000000-0005-0000-0000-0000ED5E0000}"/>
    <cellStyle name="Notiz 3 19 2 11 3" xfId="20578" xr:uid="{00000000-0005-0000-0000-0000EE5E0000}"/>
    <cellStyle name="Notiz 3 19 2 12" xfId="4875" xr:uid="{00000000-0005-0000-0000-0000EF5E0000}"/>
    <cellStyle name="Notiz 3 19 2 13" xfId="6440" xr:uid="{00000000-0005-0000-0000-0000F05E0000}"/>
    <cellStyle name="Notiz 3 19 2 2" xfId="781" xr:uid="{00000000-0005-0000-0000-0000F15E0000}"/>
    <cellStyle name="Notiz 3 19 2 2 10" xfId="7793" xr:uid="{00000000-0005-0000-0000-0000F25E0000}"/>
    <cellStyle name="Notiz 3 19 2 2 10 2" xfId="14323" xr:uid="{00000000-0005-0000-0000-0000F35E0000}"/>
    <cellStyle name="Notiz 3 19 2 2 10 3" xfId="20808" xr:uid="{00000000-0005-0000-0000-0000F45E0000}"/>
    <cellStyle name="Notiz 3 19 2 2 11" xfId="13651" xr:uid="{00000000-0005-0000-0000-0000F55E0000}"/>
    <cellStyle name="Notiz 3 19 2 2 2" xfId="1659" xr:uid="{00000000-0005-0000-0000-0000F65E0000}"/>
    <cellStyle name="Notiz 3 19 2 2 2 2" xfId="8664" xr:uid="{00000000-0005-0000-0000-0000F75E0000}"/>
    <cellStyle name="Notiz 3 19 2 2 2 3" xfId="15194" xr:uid="{00000000-0005-0000-0000-0000F85E0000}"/>
    <cellStyle name="Notiz 3 19 2 2 2 4" xfId="21679" xr:uid="{00000000-0005-0000-0000-0000F95E0000}"/>
    <cellStyle name="Notiz 3 19 2 2 3" xfId="2349" xr:uid="{00000000-0005-0000-0000-0000FA5E0000}"/>
    <cellStyle name="Notiz 3 19 2 2 3 2" xfId="9354" xr:uid="{00000000-0005-0000-0000-0000FB5E0000}"/>
    <cellStyle name="Notiz 3 19 2 2 3 3" xfId="15884" xr:uid="{00000000-0005-0000-0000-0000FC5E0000}"/>
    <cellStyle name="Notiz 3 19 2 2 3 4" xfId="22369" xr:uid="{00000000-0005-0000-0000-0000FD5E0000}"/>
    <cellStyle name="Notiz 3 19 2 2 4" xfId="3039" xr:uid="{00000000-0005-0000-0000-0000FE5E0000}"/>
    <cellStyle name="Notiz 3 19 2 2 4 2" xfId="10041" xr:uid="{00000000-0005-0000-0000-0000FF5E0000}"/>
    <cellStyle name="Notiz 3 19 2 2 4 3" xfId="16571" xr:uid="{00000000-0005-0000-0000-0000005F0000}"/>
    <cellStyle name="Notiz 3 19 2 2 4 4" xfId="23056" xr:uid="{00000000-0005-0000-0000-0000015F0000}"/>
    <cellStyle name="Notiz 3 19 2 2 5" xfId="3729" xr:uid="{00000000-0005-0000-0000-0000025F0000}"/>
    <cellStyle name="Notiz 3 19 2 2 5 2" xfId="10728" xr:uid="{00000000-0005-0000-0000-0000035F0000}"/>
    <cellStyle name="Notiz 3 19 2 2 5 3" xfId="17258" xr:uid="{00000000-0005-0000-0000-0000045F0000}"/>
    <cellStyle name="Notiz 3 19 2 2 5 4" xfId="23743" xr:uid="{00000000-0005-0000-0000-0000055F0000}"/>
    <cellStyle name="Notiz 3 19 2 2 6" xfId="4419" xr:uid="{00000000-0005-0000-0000-0000065F0000}"/>
    <cellStyle name="Notiz 3 19 2 2 6 2" xfId="11413" xr:uid="{00000000-0005-0000-0000-0000075F0000}"/>
    <cellStyle name="Notiz 3 19 2 2 6 3" xfId="17943" xr:uid="{00000000-0005-0000-0000-0000085F0000}"/>
    <cellStyle name="Notiz 3 19 2 2 6 4" xfId="24428" xr:uid="{00000000-0005-0000-0000-0000095F0000}"/>
    <cellStyle name="Notiz 3 19 2 2 7" xfId="5072" xr:uid="{00000000-0005-0000-0000-00000A5F0000}"/>
    <cellStyle name="Notiz 3 19 2 2 7 2" xfId="11996" xr:uid="{00000000-0005-0000-0000-00000B5F0000}"/>
    <cellStyle name="Notiz 3 19 2 2 7 3" xfId="18526" xr:uid="{00000000-0005-0000-0000-00000C5F0000}"/>
    <cellStyle name="Notiz 3 19 2 2 7 4" xfId="25011" xr:uid="{00000000-0005-0000-0000-00000D5F0000}"/>
    <cellStyle name="Notiz 3 19 2 2 8" xfId="5530" xr:uid="{00000000-0005-0000-0000-00000E5F0000}"/>
    <cellStyle name="Notiz 3 19 2 2 8 2" xfId="12454" xr:uid="{00000000-0005-0000-0000-00000F5F0000}"/>
    <cellStyle name="Notiz 3 19 2 2 8 3" xfId="18984" xr:uid="{00000000-0005-0000-0000-0000105F0000}"/>
    <cellStyle name="Notiz 3 19 2 2 8 4" xfId="25469" xr:uid="{00000000-0005-0000-0000-0000115F0000}"/>
    <cellStyle name="Notiz 3 19 2 2 9" xfId="6212" xr:uid="{00000000-0005-0000-0000-0000125F0000}"/>
    <cellStyle name="Notiz 3 19 2 2 9 2" xfId="13108" xr:uid="{00000000-0005-0000-0000-0000135F0000}"/>
    <cellStyle name="Notiz 3 19 2 2 9 3" xfId="19638" xr:uid="{00000000-0005-0000-0000-0000145F0000}"/>
    <cellStyle name="Notiz 3 19 2 2 9 4" xfId="26123" xr:uid="{00000000-0005-0000-0000-0000155F0000}"/>
    <cellStyle name="Notiz 3 19 2 3" xfId="1429" xr:uid="{00000000-0005-0000-0000-0000165F0000}"/>
    <cellStyle name="Notiz 3 19 2 3 2" xfId="8434" xr:uid="{00000000-0005-0000-0000-0000175F0000}"/>
    <cellStyle name="Notiz 3 19 2 3 3" xfId="14964" xr:uid="{00000000-0005-0000-0000-0000185F0000}"/>
    <cellStyle name="Notiz 3 19 2 3 4" xfId="21449" xr:uid="{00000000-0005-0000-0000-0000195F0000}"/>
    <cellStyle name="Notiz 3 19 2 4" xfId="2119" xr:uid="{00000000-0005-0000-0000-00001A5F0000}"/>
    <cellStyle name="Notiz 3 19 2 4 2" xfId="9124" xr:uid="{00000000-0005-0000-0000-00001B5F0000}"/>
    <cellStyle name="Notiz 3 19 2 4 3" xfId="15654" xr:uid="{00000000-0005-0000-0000-00001C5F0000}"/>
    <cellStyle name="Notiz 3 19 2 4 4" xfId="22139" xr:uid="{00000000-0005-0000-0000-00001D5F0000}"/>
    <cellStyle name="Notiz 3 19 2 5" xfId="2809" xr:uid="{00000000-0005-0000-0000-00001E5F0000}"/>
    <cellStyle name="Notiz 3 19 2 5 2" xfId="9811" xr:uid="{00000000-0005-0000-0000-00001F5F0000}"/>
    <cellStyle name="Notiz 3 19 2 5 3" xfId="16341" xr:uid="{00000000-0005-0000-0000-0000205F0000}"/>
    <cellStyle name="Notiz 3 19 2 5 4" xfId="22826" xr:uid="{00000000-0005-0000-0000-0000215F0000}"/>
    <cellStyle name="Notiz 3 19 2 6" xfId="3499" xr:uid="{00000000-0005-0000-0000-0000225F0000}"/>
    <cellStyle name="Notiz 3 19 2 6 2" xfId="10498" xr:uid="{00000000-0005-0000-0000-0000235F0000}"/>
    <cellStyle name="Notiz 3 19 2 6 3" xfId="17028" xr:uid="{00000000-0005-0000-0000-0000245F0000}"/>
    <cellStyle name="Notiz 3 19 2 6 4" xfId="23513" xr:uid="{00000000-0005-0000-0000-0000255F0000}"/>
    <cellStyle name="Notiz 3 19 2 7" xfId="4189" xr:uid="{00000000-0005-0000-0000-0000265F0000}"/>
    <cellStyle name="Notiz 3 19 2 7 2" xfId="11183" xr:uid="{00000000-0005-0000-0000-0000275F0000}"/>
    <cellStyle name="Notiz 3 19 2 7 3" xfId="17713" xr:uid="{00000000-0005-0000-0000-0000285F0000}"/>
    <cellStyle name="Notiz 3 19 2 7 4" xfId="24198" xr:uid="{00000000-0005-0000-0000-0000295F0000}"/>
    <cellStyle name="Notiz 3 19 2 8" xfId="5300" xr:uid="{00000000-0005-0000-0000-00002A5F0000}"/>
    <cellStyle name="Notiz 3 19 2 8 2" xfId="12224" xr:uid="{00000000-0005-0000-0000-00002B5F0000}"/>
    <cellStyle name="Notiz 3 19 2 8 3" xfId="18754" xr:uid="{00000000-0005-0000-0000-00002C5F0000}"/>
    <cellStyle name="Notiz 3 19 2 8 4" xfId="25239" xr:uid="{00000000-0005-0000-0000-00002D5F0000}"/>
    <cellStyle name="Notiz 3 19 2 9" xfId="5982" xr:uid="{00000000-0005-0000-0000-00002E5F0000}"/>
    <cellStyle name="Notiz 3 19 2 9 2" xfId="12878" xr:uid="{00000000-0005-0000-0000-00002F5F0000}"/>
    <cellStyle name="Notiz 3 19 2 9 3" xfId="19408" xr:uid="{00000000-0005-0000-0000-0000305F0000}"/>
    <cellStyle name="Notiz 3 19 2 9 4" xfId="25893" xr:uid="{00000000-0005-0000-0000-0000315F0000}"/>
    <cellStyle name="Notiz 3 19 3" xfId="605" xr:uid="{00000000-0005-0000-0000-0000325F0000}"/>
    <cellStyle name="Notiz 3 19 3 10" xfId="6772" xr:uid="{00000000-0005-0000-0000-0000335F0000}"/>
    <cellStyle name="Notiz 3 19 3 10 2" xfId="13448" xr:uid="{00000000-0005-0000-0000-0000345F0000}"/>
    <cellStyle name="Notiz 3 19 3 10 3" xfId="19978" xr:uid="{00000000-0005-0000-0000-0000355F0000}"/>
    <cellStyle name="Notiz 3 19 3 10 4" xfId="26463" xr:uid="{00000000-0005-0000-0000-0000365F0000}"/>
    <cellStyle name="Notiz 3 19 3 11" xfId="7617" xr:uid="{00000000-0005-0000-0000-0000375F0000}"/>
    <cellStyle name="Notiz 3 19 3 11 2" xfId="14147" xr:uid="{00000000-0005-0000-0000-0000385F0000}"/>
    <cellStyle name="Notiz 3 19 3 11 3" xfId="20632" xr:uid="{00000000-0005-0000-0000-0000395F0000}"/>
    <cellStyle name="Notiz 3 19 3 12" xfId="6489" xr:uid="{00000000-0005-0000-0000-00003A5F0000}"/>
    <cellStyle name="Notiz 3 19 3 13" xfId="5781" xr:uid="{00000000-0005-0000-0000-00003B5F0000}"/>
    <cellStyle name="Notiz 3 19 3 2" xfId="835" xr:uid="{00000000-0005-0000-0000-00003C5F0000}"/>
    <cellStyle name="Notiz 3 19 3 2 10" xfId="7847" xr:uid="{00000000-0005-0000-0000-00003D5F0000}"/>
    <cellStyle name="Notiz 3 19 3 2 10 2" xfId="14377" xr:uid="{00000000-0005-0000-0000-00003E5F0000}"/>
    <cellStyle name="Notiz 3 19 3 2 10 3" xfId="20862" xr:uid="{00000000-0005-0000-0000-00003F5F0000}"/>
    <cellStyle name="Notiz 3 19 3 2 11" xfId="13705" xr:uid="{00000000-0005-0000-0000-0000405F0000}"/>
    <cellStyle name="Notiz 3 19 3 2 2" xfId="1713" xr:uid="{00000000-0005-0000-0000-0000415F0000}"/>
    <cellStyle name="Notiz 3 19 3 2 2 2" xfId="8718" xr:uid="{00000000-0005-0000-0000-0000425F0000}"/>
    <cellStyle name="Notiz 3 19 3 2 2 3" xfId="15248" xr:uid="{00000000-0005-0000-0000-0000435F0000}"/>
    <cellStyle name="Notiz 3 19 3 2 2 4" xfId="21733" xr:uid="{00000000-0005-0000-0000-0000445F0000}"/>
    <cellStyle name="Notiz 3 19 3 2 3" xfId="2403" xr:uid="{00000000-0005-0000-0000-0000455F0000}"/>
    <cellStyle name="Notiz 3 19 3 2 3 2" xfId="9408" xr:uid="{00000000-0005-0000-0000-0000465F0000}"/>
    <cellStyle name="Notiz 3 19 3 2 3 3" xfId="15938" xr:uid="{00000000-0005-0000-0000-0000475F0000}"/>
    <cellStyle name="Notiz 3 19 3 2 3 4" xfId="22423" xr:uid="{00000000-0005-0000-0000-0000485F0000}"/>
    <cellStyle name="Notiz 3 19 3 2 4" xfId="3093" xr:uid="{00000000-0005-0000-0000-0000495F0000}"/>
    <cellStyle name="Notiz 3 19 3 2 4 2" xfId="10095" xr:uid="{00000000-0005-0000-0000-00004A5F0000}"/>
    <cellStyle name="Notiz 3 19 3 2 4 3" xfId="16625" xr:uid="{00000000-0005-0000-0000-00004B5F0000}"/>
    <cellStyle name="Notiz 3 19 3 2 4 4" xfId="23110" xr:uid="{00000000-0005-0000-0000-00004C5F0000}"/>
    <cellStyle name="Notiz 3 19 3 2 5" xfId="3783" xr:uid="{00000000-0005-0000-0000-00004D5F0000}"/>
    <cellStyle name="Notiz 3 19 3 2 5 2" xfId="10782" xr:uid="{00000000-0005-0000-0000-00004E5F0000}"/>
    <cellStyle name="Notiz 3 19 3 2 5 3" xfId="17312" xr:uid="{00000000-0005-0000-0000-00004F5F0000}"/>
    <cellStyle name="Notiz 3 19 3 2 5 4" xfId="23797" xr:uid="{00000000-0005-0000-0000-0000505F0000}"/>
    <cellStyle name="Notiz 3 19 3 2 6" xfId="4473" xr:uid="{00000000-0005-0000-0000-0000515F0000}"/>
    <cellStyle name="Notiz 3 19 3 2 6 2" xfId="11467" xr:uid="{00000000-0005-0000-0000-0000525F0000}"/>
    <cellStyle name="Notiz 3 19 3 2 6 3" xfId="17997" xr:uid="{00000000-0005-0000-0000-0000535F0000}"/>
    <cellStyle name="Notiz 3 19 3 2 6 4" xfId="24482" xr:uid="{00000000-0005-0000-0000-0000545F0000}"/>
    <cellStyle name="Notiz 3 19 3 2 7" xfId="5126" xr:uid="{00000000-0005-0000-0000-0000555F0000}"/>
    <cellStyle name="Notiz 3 19 3 2 7 2" xfId="12050" xr:uid="{00000000-0005-0000-0000-0000565F0000}"/>
    <cellStyle name="Notiz 3 19 3 2 7 3" xfId="18580" xr:uid="{00000000-0005-0000-0000-0000575F0000}"/>
    <cellStyle name="Notiz 3 19 3 2 7 4" xfId="25065" xr:uid="{00000000-0005-0000-0000-0000585F0000}"/>
    <cellStyle name="Notiz 3 19 3 2 8" xfId="5584" xr:uid="{00000000-0005-0000-0000-0000595F0000}"/>
    <cellStyle name="Notiz 3 19 3 2 8 2" xfId="12508" xr:uid="{00000000-0005-0000-0000-00005A5F0000}"/>
    <cellStyle name="Notiz 3 19 3 2 8 3" xfId="19038" xr:uid="{00000000-0005-0000-0000-00005B5F0000}"/>
    <cellStyle name="Notiz 3 19 3 2 8 4" xfId="25523" xr:uid="{00000000-0005-0000-0000-00005C5F0000}"/>
    <cellStyle name="Notiz 3 19 3 2 9" xfId="6266" xr:uid="{00000000-0005-0000-0000-00005D5F0000}"/>
    <cellStyle name="Notiz 3 19 3 2 9 2" xfId="13162" xr:uid="{00000000-0005-0000-0000-00005E5F0000}"/>
    <cellStyle name="Notiz 3 19 3 2 9 3" xfId="19692" xr:uid="{00000000-0005-0000-0000-00005F5F0000}"/>
    <cellStyle name="Notiz 3 19 3 2 9 4" xfId="26177" xr:uid="{00000000-0005-0000-0000-0000605F0000}"/>
    <cellStyle name="Notiz 3 19 3 3" xfId="1483" xr:uid="{00000000-0005-0000-0000-0000615F0000}"/>
    <cellStyle name="Notiz 3 19 3 3 2" xfId="8488" xr:uid="{00000000-0005-0000-0000-0000625F0000}"/>
    <cellStyle name="Notiz 3 19 3 3 3" xfId="15018" xr:uid="{00000000-0005-0000-0000-0000635F0000}"/>
    <cellStyle name="Notiz 3 19 3 3 4" xfId="21503" xr:uid="{00000000-0005-0000-0000-0000645F0000}"/>
    <cellStyle name="Notiz 3 19 3 4" xfId="2173" xr:uid="{00000000-0005-0000-0000-0000655F0000}"/>
    <cellStyle name="Notiz 3 19 3 4 2" xfId="9178" xr:uid="{00000000-0005-0000-0000-0000665F0000}"/>
    <cellStyle name="Notiz 3 19 3 4 3" xfId="15708" xr:uid="{00000000-0005-0000-0000-0000675F0000}"/>
    <cellStyle name="Notiz 3 19 3 4 4" xfId="22193" xr:uid="{00000000-0005-0000-0000-0000685F0000}"/>
    <cellStyle name="Notiz 3 19 3 5" xfId="2863" xr:uid="{00000000-0005-0000-0000-0000695F0000}"/>
    <cellStyle name="Notiz 3 19 3 5 2" xfId="9865" xr:uid="{00000000-0005-0000-0000-00006A5F0000}"/>
    <cellStyle name="Notiz 3 19 3 5 3" xfId="16395" xr:uid="{00000000-0005-0000-0000-00006B5F0000}"/>
    <cellStyle name="Notiz 3 19 3 5 4" xfId="22880" xr:uid="{00000000-0005-0000-0000-00006C5F0000}"/>
    <cellStyle name="Notiz 3 19 3 6" xfId="3553" xr:uid="{00000000-0005-0000-0000-00006D5F0000}"/>
    <cellStyle name="Notiz 3 19 3 6 2" xfId="10552" xr:uid="{00000000-0005-0000-0000-00006E5F0000}"/>
    <cellStyle name="Notiz 3 19 3 6 3" xfId="17082" xr:uid="{00000000-0005-0000-0000-00006F5F0000}"/>
    <cellStyle name="Notiz 3 19 3 6 4" xfId="23567" xr:uid="{00000000-0005-0000-0000-0000705F0000}"/>
    <cellStyle name="Notiz 3 19 3 7" xfId="4243" xr:uid="{00000000-0005-0000-0000-0000715F0000}"/>
    <cellStyle name="Notiz 3 19 3 7 2" xfId="11237" xr:uid="{00000000-0005-0000-0000-0000725F0000}"/>
    <cellStyle name="Notiz 3 19 3 7 3" xfId="17767" xr:uid="{00000000-0005-0000-0000-0000735F0000}"/>
    <cellStyle name="Notiz 3 19 3 7 4" xfId="24252" xr:uid="{00000000-0005-0000-0000-0000745F0000}"/>
    <cellStyle name="Notiz 3 19 3 8" xfId="5354" xr:uid="{00000000-0005-0000-0000-0000755F0000}"/>
    <cellStyle name="Notiz 3 19 3 8 2" xfId="12278" xr:uid="{00000000-0005-0000-0000-0000765F0000}"/>
    <cellStyle name="Notiz 3 19 3 8 3" xfId="18808" xr:uid="{00000000-0005-0000-0000-0000775F0000}"/>
    <cellStyle name="Notiz 3 19 3 8 4" xfId="25293" xr:uid="{00000000-0005-0000-0000-0000785F0000}"/>
    <cellStyle name="Notiz 3 19 3 9" xfId="6036" xr:uid="{00000000-0005-0000-0000-0000795F0000}"/>
    <cellStyle name="Notiz 3 19 3 9 2" xfId="12932" xr:uid="{00000000-0005-0000-0000-00007A5F0000}"/>
    <cellStyle name="Notiz 3 19 3 9 3" xfId="19462" xr:uid="{00000000-0005-0000-0000-00007B5F0000}"/>
    <cellStyle name="Notiz 3 19 3 9 4" xfId="25947" xr:uid="{00000000-0005-0000-0000-00007C5F0000}"/>
    <cellStyle name="Notiz 3 19 4" xfId="1127" xr:uid="{00000000-0005-0000-0000-00007D5F0000}"/>
    <cellStyle name="Notiz 3 19 4 2" xfId="8134" xr:uid="{00000000-0005-0000-0000-00007E5F0000}"/>
    <cellStyle name="Notiz 3 19 4 3" xfId="14664" xr:uid="{00000000-0005-0000-0000-00007F5F0000}"/>
    <cellStyle name="Notiz 3 19 4 4" xfId="21149" xr:uid="{00000000-0005-0000-0000-0000805F0000}"/>
    <cellStyle name="Notiz 3 19 5" xfId="1055" xr:uid="{00000000-0005-0000-0000-0000815F0000}"/>
    <cellStyle name="Notiz 3 19 5 2" xfId="8062" xr:uid="{00000000-0005-0000-0000-0000825F0000}"/>
    <cellStyle name="Notiz 3 19 5 3" xfId="14592" xr:uid="{00000000-0005-0000-0000-0000835F0000}"/>
    <cellStyle name="Notiz 3 19 5 4" xfId="21077" xr:uid="{00000000-0005-0000-0000-0000845F0000}"/>
    <cellStyle name="Notiz 3 19 6" xfId="1240" xr:uid="{00000000-0005-0000-0000-0000855F0000}"/>
    <cellStyle name="Notiz 3 19 6 2" xfId="8246" xr:uid="{00000000-0005-0000-0000-0000865F0000}"/>
    <cellStyle name="Notiz 3 19 6 3" xfId="14776" xr:uid="{00000000-0005-0000-0000-0000875F0000}"/>
    <cellStyle name="Notiz 3 19 6 4" xfId="21261" xr:uid="{00000000-0005-0000-0000-0000885F0000}"/>
    <cellStyle name="Notiz 3 19 7" xfId="1931" xr:uid="{00000000-0005-0000-0000-0000895F0000}"/>
    <cellStyle name="Notiz 3 19 7 2" xfId="8936" xr:uid="{00000000-0005-0000-0000-00008A5F0000}"/>
    <cellStyle name="Notiz 3 19 7 3" xfId="15466" xr:uid="{00000000-0005-0000-0000-00008B5F0000}"/>
    <cellStyle name="Notiz 3 19 7 4" xfId="21951" xr:uid="{00000000-0005-0000-0000-00008C5F0000}"/>
    <cellStyle name="Notiz 3 19 8" xfId="1081" xr:uid="{00000000-0005-0000-0000-00008D5F0000}"/>
    <cellStyle name="Notiz 3 19 8 2" xfId="8088" xr:uid="{00000000-0005-0000-0000-00008E5F0000}"/>
    <cellStyle name="Notiz 3 19 8 3" xfId="14618" xr:uid="{00000000-0005-0000-0000-00008F5F0000}"/>
    <cellStyle name="Notiz 3 19 8 4" xfId="21103" xr:uid="{00000000-0005-0000-0000-0000905F0000}"/>
    <cellStyle name="Notiz 3 19 9" xfId="3309" xr:uid="{00000000-0005-0000-0000-0000915F0000}"/>
    <cellStyle name="Notiz 3 19 9 2" xfId="10309" xr:uid="{00000000-0005-0000-0000-0000925F0000}"/>
    <cellStyle name="Notiz 3 19 9 3" xfId="16839" xr:uid="{00000000-0005-0000-0000-0000935F0000}"/>
    <cellStyle name="Notiz 3 19 9 4" xfId="23324" xr:uid="{00000000-0005-0000-0000-0000945F0000}"/>
    <cellStyle name="Notiz 3 2" xfId="281" xr:uid="{00000000-0005-0000-0000-0000955F0000}"/>
    <cellStyle name="Notiz 3 2 10" xfId="4700" xr:uid="{00000000-0005-0000-0000-0000965F0000}"/>
    <cellStyle name="Notiz 3 2 10 2" xfId="11680" xr:uid="{00000000-0005-0000-0000-0000975F0000}"/>
    <cellStyle name="Notiz 3 2 10 3" xfId="18210" xr:uid="{00000000-0005-0000-0000-0000985F0000}"/>
    <cellStyle name="Notiz 3 2 10 4" xfId="24695" xr:uid="{00000000-0005-0000-0000-0000995F0000}"/>
    <cellStyle name="Notiz 3 2 11" xfId="5714" xr:uid="{00000000-0005-0000-0000-00009A5F0000}"/>
    <cellStyle name="Notiz 3 2 11 2" xfId="12638" xr:uid="{00000000-0005-0000-0000-00009B5F0000}"/>
    <cellStyle name="Notiz 3 2 11 3" xfId="19168" xr:uid="{00000000-0005-0000-0000-00009C5F0000}"/>
    <cellStyle name="Notiz 3 2 11 4" xfId="25653" xr:uid="{00000000-0005-0000-0000-00009D5F0000}"/>
    <cellStyle name="Notiz 3 2 12" xfId="7333" xr:uid="{00000000-0005-0000-0000-00009E5F0000}"/>
    <cellStyle name="Notiz 3 2 12 2" xfId="13863" xr:uid="{00000000-0005-0000-0000-00009F5F0000}"/>
    <cellStyle name="Notiz 3 2 12 3" xfId="20350" xr:uid="{00000000-0005-0000-0000-0000A05F0000}"/>
    <cellStyle name="Notiz 3 2 13" xfId="7188" xr:uid="{00000000-0005-0000-0000-0000A15F0000}"/>
    <cellStyle name="Notiz 3 2 2" xfId="552" xr:uid="{00000000-0005-0000-0000-0000A25F0000}"/>
    <cellStyle name="Notiz 3 2 2 10" xfId="6894" xr:uid="{00000000-0005-0000-0000-0000A35F0000}"/>
    <cellStyle name="Notiz 3 2 2 10 2" xfId="13514" xr:uid="{00000000-0005-0000-0000-0000A45F0000}"/>
    <cellStyle name="Notiz 3 2 2 10 3" xfId="20044" xr:uid="{00000000-0005-0000-0000-0000A55F0000}"/>
    <cellStyle name="Notiz 3 2 2 10 4" xfId="26529" xr:uid="{00000000-0005-0000-0000-0000A65F0000}"/>
    <cellStyle name="Notiz 3 2 2 11" xfId="7564" xr:uid="{00000000-0005-0000-0000-0000A75F0000}"/>
    <cellStyle name="Notiz 3 2 2 11 2" xfId="14094" xr:uid="{00000000-0005-0000-0000-0000A85F0000}"/>
    <cellStyle name="Notiz 3 2 2 11 3" xfId="20579" xr:uid="{00000000-0005-0000-0000-0000A95F0000}"/>
    <cellStyle name="Notiz 3 2 2 12" xfId="6416" xr:uid="{00000000-0005-0000-0000-0000AA5F0000}"/>
    <cellStyle name="Notiz 3 2 2 13" xfId="7209" xr:uid="{00000000-0005-0000-0000-0000AB5F0000}"/>
    <cellStyle name="Notiz 3 2 2 2" xfId="782" xr:uid="{00000000-0005-0000-0000-0000AC5F0000}"/>
    <cellStyle name="Notiz 3 2 2 2 10" xfId="7794" xr:uid="{00000000-0005-0000-0000-0000AD5F0000}"/>
    <cellStyle name="Notiz 3 2 2 2 10 2" xfId="14324" xr:uid="{00000000-0005-0000-0000-0000AE5F0000}"/>
    <cellStyle name="Notiz 3 2 2 2 10 3" xfId="20809" xr:uid="{00000000-0005-0000-0000-0000AF5F0000}"/>
    <cellStyle name="Notiz 3 2 2 2 11" xfId="13652" xr:uid="{00000000-0005-0000-0000-0000B05F0000}"/>
    <cellStyle name="Notiz 3 2 2 2 2" xfId="1660" xr:uid="{00000000-0005-0000-0000-0000B15F0000}"/>
    <cellStyle name="Notiz 3 2 2 2 2 2" xfId="8665" xr:uid="{00000000-0005-0000-0000-0000B25F0000}"/>
    <cellStyle name="Notiz 3 2 2 2 2 3" xfId="15195" xr:uid="{00000000-0005-0000-0000-0000B35F0000}"/>
    <cellStyle name="Notiz 3 2 2 2 2 4" xfId="21680" xr:uid="{00000000-0005-0000-0000-0000B45F0000}"/>
    <cellStyle name="Notiz 3 2 2 2 3" xfId="2350" xr:uid="{00000000-0005-0000-0000-0000B55F0000}"/>
    <cellStyle name="Notiz 3 2 2 2 3 2" xfId="9355" xr:uid="{00000000-0005-0000-0000-0000B65F0000}"/>
    <cellStyle name="Notiz 3 2 2 2 3 3" xfId="15885" xr:uid="{00000000-0005-0000-0000-0000B75F0000}"/>
    <cellStyle name="Notiz 3 2 2 2 3 4" xfId="22370" xr:uid="{00000000-0005-0000-0000-0000B85F0000}"/>
    <cellStyle name="Notiz 3 2 2 2 4" xfId="3040" xr:uid="{00000000-0005-0000-0000-0000B95F0000}"/>
    <cellStyle name="Notiz 3 2 2 2 4 2" xfId="10042" xr:uid="{00000000-0005-0000-0000-0000BA5F0000}"/>
    <cellStyle name="Notiz 3 2 2 2 4 3" xfId="16572" xr:uid="{00000000-0005-0000-0000-0000BB5F0000}"/>
    <cellStyle name="Notiz 3 2 2 2 4 4" xfId="23057" xr:uid="{00000000-0005-0000-0000-0000BC5F0000}"/>
    <cellStyle name="Notiz 3 2 2 2 5" xfId="3730" xr:uid="{00000000-0005-0000-0000-0000BD5F0000}"/>
    <cellStyle name="Notiz 3 2 2 2 5 2" xfId="10729" xr:uid="{00000000-0005-0000-0000-0000BE5F0000}"/>
    <cellStyle name="Notiz 3 2 2 2 5 3" xfId="17259" xr:uid="{00000000-0005-0000-0000-0000BF5F0000}"/>
    <cellStyle name="Notiz 3 2 2 2 5 4" xfId="23744" xr:uid="{00000000-0005-0000-0000-0000C05F0000}"/>
    <cellStyle name="Notiz 3 2 2 2 6" xfId="4420" xr:uid="{00000000-0005-0000-0000-0000C15F0000}"/>
    <cellStyle name="Notiz 3 2 2 2 6 2" xfId="11414" xr:uid="{00000000-0005-0000-0000-0000C25F0000}"/>
    <cellStyle name="Notiz 3 2 2 2 6 3" xfId="17944" xr:uid="{00000000-0005-0000-0000-0000C35F0000}"/>
    <cellStyle name="Notiz 3 2 2 2 6 4" xfId="24429" xr:uid="{00000000-0005-0000-0000-0000C45F0000}"/>
    <cellStyle name="Notiz 3 2 2 2 7" xfId="5073" xr:uid="{00000000-0005-0000-0000-0000C55F0000}"/>
    <cellStyle name="Notiz 3 2 2 2 7 2" xfId="11997" xr:uid="{00000000-0005-0000-0000-0000C65F0000}"/>
    <cellStyle name="Notiz 3 2 2 2 7 3" xfId="18527" xr:uid="{00000000-0005-0000-0000-0000C75F0000}"/>
    <cellStyle name="Notiz 3 2 2 2 7 4" xfId="25012" xr:uid="{00000000-0005-0000-0000-0000C85F0000}"/>
    <cellStyle name="Notiz 3 2 2 2 8" xfId="5531" xr:uid="{00000000-0005-0000-0000-0000C95F0000}"/>
    <cellStyle name="Notiz 3 2 2 2 8 2" xfId="12455" xr:uid="{00000000-0005-0000-0000-0000CA5F0000}"/>
    <cellStyle name="Notiz 3 2 2 2 8 3" xfId="18985" xr:uid="{00000000-0005-0000-0000-0000CB5F0000}"/>
    <cellStyle name="Notiz 3 2 2 2 8 4" xfId="25470" xr:uid="{00000000-0005-0000-0000-0000CC5F0000}"/>
    <cellStyle name="Notiz 3 2 2 2 9" xfId="6213" xr:uid="{00000000-0005-0000-0000-0000CD5F0000}"/>
    <cellStyle name="Notiz 3 2 2 2 9 2" xfId="13109" xr:uid="{00000000-0005-0000-0000-0000CE5F0000}"/>
    <cellStyle name="Notiz 3 2 2 2 9 3" xfId="19639" xr:uid="{00000000-0005-0000-0000-0000CF5F0000}"/>
    <cellStyle name="Notiz 3 2 2 2 9 4" xfId="26124" xr:uid="{00000000-0005-0000-0000-0000D05F0000}"/>
    <cellStyle name="Notiz 3 2 2 3" xfId="1430" xr:uid="{00000000-0005-0000-0000-0000D15F0000}"/>
    <cellStyle name="Notiz 3 2 2 3 2" xfId="8435" xr:uid="{00000000-0005-0000-0000-0000D25F0000}"/>
    <cellStyle name="Notiz 3 2 2 3 3" xfId="14965" xr:uid="{00000000-0005-0000-0000-0000D35F0000}"/>
    <cellStyle name="Notiz 3 2 2 3 4" xfId="21450" xr:uid="{00000000-0005-0000-0000-0000D45F0000}"/>
    <cellStyle name="Notiz 3 2 2 4" xfId="2120" xr:uid="{00000000-0005-0000-0000-0000D55F0000}"/>
    <cellStyle name="Notiz 3 2 2 4 2" xfId="9125" xr:uid="{00000000-0005-0000-0000-0000D65F0000}"/>
    <cellStyle name="Notiz 3 2 2 4 3" xfId="15655" xr:uid="{00000000-0005-0000-0000-0000D75F0000}"/>
    <cellStyle name="Notiz 3 2 2 4 4" xfId="22140" xr:uid="{00000000-0005-0000-0000-0000D85F0000}"/>
    <cellStyle name="Notiz 3 2 2 5" xfId="2810" xr:uid="{00000000-0005-0000-0000-0000D95F0000}"/>
    <cellStyle name="Notiz 3 2 2 5 2" xfId="9812" xr:uid="{00000000-0005-0000-0000-0000DA5F0000}"/>
    <cellStyle name="Notiz 3 2 2 5 3" xfId="16342" xr:uid="{00000000-0005-0000-0000-0000DB5F0000}"/>
    <cellStyle name="Notiz 3 2 2 5 4" xfId="22827" xr:uid="{00000000-0005-0000-0000-0000DC5F0000}"/>
    <cellStyle name="Notiz 3 2 2 6" xfId="3500" xr:uid="{00000000-0005-0000-0000-0000DD5F0000}"/>
    <cellStyle name="Notiz 3 2 2 6 2" xfId="10499" xr:uid="{00000000-0005-0000-0000-0000DE5F0000}"/>
    <cellStyle name="Notiz 3 2 2 6 3" xfId="17029" xr:uid="{00000000-0005-0000-0000-0000DF5F0000}"/>
    <cellStyle name="Notiz 3 2 2 6 4" xfId="23514" xr:uid="{00000000-0005-0000-0000-0000E05F0000}"/>
    <cellStyle name="Notiz 3 2 2 7" xfId="4190" xr:uid="{00000000-0005-0000-0000-0000E15F0000}"/>
    <cellStyle name="Notiz 3 2 2 7 2" xfId="11184" xr:uid="{00000000-0005-0000-0000-0000E25F0000}"/>
    <cellStyle name="Notiz 3 2 2 7 3" xfId="17714" xr:uid="{00000000-0005-0000-0000-0000E35F0000}"/>
    <cellStyle name="Notiz 3 2 2 7 4" xfId="24199" xr:uid="{00000000-0005-0000-0000-0000E45F0000}"/>
    <cellStyle name="Notiz 3 2 2 8" xfId="5301" xr:uid="{00000000-0005-0000-0000-0000E55F0000}"/>
    <cellStyle name="Notiz 3 2 2 8 2" xfId="12225" xr:uid="{00000000-0005-0000-0000-0000E65F0000}"/>
    <cellStyle name="Notiz 3 2 2 8 3" xfId="18755" xr:uid="{00000000-0005-0000-0000-0000E75F0000}"/>
    <cellStyle name="Notiz 3 2 2 8 4" xfId="25240" xr:uid="{00000000-0005-0000-0000-0000E85F0000}"/>
    <cellStyle name="Notiz 3 2 2 9" xfId="5983" xr:uid="{00000000-0005-0000-0000-0000E95F0000}"/>
    <cellStyle name="Notiz 3 2 2 9 2" xfId="12879" xr:uid="{00000000-0005-0000-0000-0000EA5F0000}"/>
    <cellStyle name="Notiz 3 2 2 9 3" xfId="19409" xr:uid="{00000000-0005-0000-0000-0000EB5F0000}"/>
    <cellStyle name="Notiz 3 2 2 9 4" xfId="25894" xr:uid="{00000000-0005-0000-0000-0000EC5F0000}"/>
    <cellStyle name="Notiz 3 2 3" xfId="606" xr:uid="{00000000-0005-0000-0000-0000ED5F0000}"/>
    <cellStyle name="Notiz 3 2 3 10" xfId="6909" xr:uid="{00000000-0005-0000-0000-0000EE5F0000}"/>
    <cellStyle name="Notiz 3 2 3 10 2" xfId="13525" xr:uid="{00000000-0005-0000-0000-0000EF5F0000}"/>
    <cellStyle name="Notiz 3 2 3 10 3" xfId="20055" xr:uid="{00000000-0005-0000-0000-0000F05F0000}"/>
    <cellStyle name="Notiz 3 2 3 10 4" xfId="26540" xr:uid="{00000000-0005-0000-0000-0000F15F0000}"/>
    <cellStyle name="Notiz 3 2 3 11" xfId="7618" xr:uid="{00000000-0005-0000-0000-0000F25F0000}"/>
    <cellStyle name="Notiz 3 2 3 11 2" xfId="14148" xr:uid="{00000000-0005-0000-0000-0000F35F0000}"/>
    <cellStyle name="Notiz 3 2 3 11 3" xfId="20633" xr:uid="{00000000-0005-0000-0000-0000F45F0000}"/>
    <cellStyle name="Notiz 3 2 3 12" xfId="6477" xr:uid="{00000000-0005-0000-0000-0000F55F0000}"/>
    <cellStyle name="Notiz 3 2 3 13" xfId="4682" xr:uid="{00000000-0005-0000-0000-0000F65F0000}"/>
    <cellStyle name="Notiz 3 2 3 2" xfId="836" xr:uid="{00000000-0005-0000-0000-0000F75F0000}"/>
    <cellStyle name="Notiz 3 2 3 2 10" xfId="7848" xr:uid="{00000000-0005-0000-0000-0000F85F0000}"/>
    <cellStyle name="Notiz 3 2 3 2 10 2" xfId="14378" xr:uid="{00000000-0005-0000-0000-0000F95F0000}"/>
    <cellStyle name="Notiz 3 2 3 2 10 3" xfId="20863" xr:uid="{00000000-0005-0000-0000-0000FA5F0000}"/>
    <cellStyle name="Notiz 3 2 3 2 11" xfId="13706" xr:uid="{00000000-0005-0000-0000-0000FB5F0000}"/>
    <cellStyle name="Notiz 3 2 3 2 2" xfId="1714" xr:uid="{00000000-0005-0000-0000-0000FC5F0000}"/>
    <cellStyle name="Notiz 3 2 3 2 2 2" xfId="8719" xr:uid="{00000000-0005-0000-0000-0000FD5F0000}"/>
    <cellStyle name="Notiz 3 2 3 2 2 3" xfId="15249" xr:uid="{00000000-0005-0000-0000-0000FE5F0000}"/>
    <cellStyle name="Notiz 3 2 3 2 2 4" xfId="21734" xr:uid="{00000000-0005-0000-0000-0000FF5F0000}"/>
    <cellStyle name="Notiz 3 2 3 2 3" xfId="2404" xr:uid="{00000000-0005-0000-0000-000000600000}"/>
    <cellStyle name="Notiz 3 2 3 2 3 2" xfId="9409" xr:uid="{00000000-0005-0000-0000-000001600000}"/>
    <cellStyle name="Notiz 3 2 3 2 3 3" xfId="15939" xr:uid="{00000000-0005-0000-0000-000002600000}"/>
    <cellStyle name="Notiz 3 2 3 2 3 4" xfId="22424" xr:uid="{00000000-0005-0000-0000-000003600000}"/>
    <cellStyle name="Notiz 3 2 3 2 4" xfId="3094" xr:uid="{00000000-0005-0000-0000-000004600000}"/>
    <cellStyle name="Notiz 3 2 3 2 4 2" xfId="10096" xr:uid="{00000000-0005-0000-0000-000005600000}"/>
    <cellStyle name="Notiz 3 2 3 2 4 3" xfId="16626" xr:uid="{00000000-0005-0000-0000-000006600000}"/>
    <cellStyle name="Notiz 3 2 3 2 4 4" xfId="23111" xr:uid="{00000000-0005-0000-0000-000007600000}"/>
    <cellStyle name="Notiz 3 2 3 2 5" xfId="3784" xr:uid="{00000000-0005-0000-0000-000008600000}"/>
    <cellStyle name="Notiz 3 2 3 2 5 2" xfId="10783" xr:uid="{00000000-0005-0000-0000-000009600000}"/>
    <cellStyle name="Notiz 3 2 3 2 5 3" xfId="17313" xr:uid="{00000000-0005-0000-0000-00000A600000}"/>
    <cellStyle name="Notiz 3 2 3 2 5 4" xfId="23798" xr:uid="{00000000-0005-0000-0000-00000B600000}"/>
    <cellStyle name="Notiz 3 2 3 2 6" xfId="4474" xr:uid="{00000000-0005-0000-0000-00000C600000}"/>
    <cellStyle name="Notiz 3 2 3 2 6 2" xfId="11468" xr:uid="{00000000-0005-0000-0000-00000D600000}"/>
    <cellStyle name="Notiz 3 2 3 2 6 3" xfId="17998" xr:uid="{00000000-0005-0000-0000-00000E600000}"/>
    <cellStyle name="Notiz 3 2 3 2 6 4" xfId="24483" xr:uid="{00000000-0005-0000-0000-00000F600000}"/>
    <cellStyle name="Notiz 3 2 3 2 7" xfId="5127" xr:uid="{00000000-0005-0000-0000-000010600000}"/>
    <cellStyle name="Notiz 3 2 3 2 7 2" xfId="12051" xr:uid="{00000000-0005-0000-0000-000011600000}"/>
    <cellStyle name="Notiz 3 2 3 2 7 3" xfId="18581" xr:uid="{00000000-0005-0000-0000-000012600000}"/>
    <cellStyle name="Notiz 3 2 3 2 7 4" xfId="25066" xr:uid="{00000000-0005-0000-0000-000013600000}"/>
    <cellStyle name="Notiz 3 2 3 2 8" xfId="5585" xr:uid="{00000000-0005-0000-0000-000014600000}"/>
    <cellStyle name="Notiz 3 2 3 2 8 2" xfId="12509" xr:uid="{00000000-0005-0000-0000-000015600000}"/>
    <cellStyle name="Notiz 3 2 3 2 8 3" xfId="19039" xr:uid="{00000000-0005-0000-0000-000016600000}"/>
    <cellStyle name="Notiz 3 2 3 2 8 4" xfId="25524" xr:uid="{00000000-0005-0000-0000-000017600000}"/>
    <cellStyle name="Notiz 3 2 3 2 9" xfId="6267" xr:uid="{00000000-0005-0000-0000-000018600000}"/>
    <cellStyle name="Notiz 3 2 3 2 9 2" xfId="13163" xr:uid="{00000000-0005-0000-0000-000019600000}"/>
    <cellStyle name="Notiz 3 2 3 2 9 3" xfId="19693" xr:uid="{00000000-0005-0000-0000-00001A600000}"/>
    <cellStyle name="Notiz 3 2 3 2 9 4" xfId="26178" xr:uid="{00000000-0005-0000-0000-00001B600000}"/>
    <cellStyle name="Notiz 3 2 3 3" xfId="1484" xr:uid="{00000000-0005-0000-0000-00001C600000}"/>
    <cellStyle name="Notiz 3 2 3 3 2" xfId="8489" xr:uid="{00000000-0005-0000-0000-00001D600000}"/>
    <cellStyle name="Notiz 3 2 3 3 3" xfId="15019" xr:uid="{00000000-0005-0000-0000-00001E600000}"/>
    <cellStyle name="Notiz 3 2 3 3 4" xfId="21504" xr:uid="{00000000-0005-0000-0000-00001F600000}"/>
    <cellStyle name="Notiz 3 2 3 4" xfId="2174" xr:uid="{00000000-0005-0000-0000-000020600000}"/>
    <cellStyle name="Notiz 3 2 3 4 2" xfId="9179" xr:uid="{00000000-0005-0000-0000-000021600000}"/>
    <cellStyle name="Notiz 3 2 3 4 3" xfId="15709" xr:uid="{00000000-0005-0000-0000-000022600000}"/>
    <cellStyle name="Notiz 3 2 3 4 4" xfId="22194" xr:uid="{00000000-0005-0000-0000-000023600000}"/>
    <cellStyle name="Notiz 3 2 3 5" xfId="2864" xr:uid="{00000000-0005-0000-0000-000024600000}"/>
    <cellStyle name="Notiz 3 2 3 5 2" xfId="9866" xr:uid="{00000000-0005-0000-0000-000025600000}"/>
    <cellStyle name="Notiz 3 2 3 5 3" xfId="16396" xr:uid="{00000000-0005-0000-0000-000026600000}"/>
    <cellStyle name="Notiz 3 2 3 5 4" xfId="22881" xr:uid="{00000000-0005-0000-0000-000027600000}"/>
    <cellStyle name="Notiz 3 2 3 6" xfId="3554" xr:uid="{00000000-0005-0000-0000-000028600000}"/>
    <cellStyle name="Notiz 3 2 3 6 2" xfId="10553" xr:uid="{00000000-0005-0000-0000-000029600000}"/>
    <cellStyle name="Notiz 3 2 3 6 3" xfId="17083" xr:uid="{00000000-0005-0000-0000-00002A600000}"/>
    <cellStyle name="Notiz 3 2 3 6 4" xfId="23568" xr:uid="{00000000-0005-0000-0000-00002B600000}"/>
    <cellStyle name="Notiz 3 2 3 7" xfId="4244" xr:uid="{00000000-0005-0000-0000-00002C600000}"/>
    <cellStyle name="Notiz 3 2 3 7 2" xfId="11238" xr:uid="{00000000-0005-0000-0000-00002D600000}"/>
    <cellStyle name="Notiz 3 2 3 7 3" xfId="17768" xr:uid="{00000000-0005-0000-0000-00002E600000}"/>
    <cellStyle name="Notiz 3 2 3 7 4" xfId="24253" xr:uid="{00000000-0005-0000-0000-00002F600000}"/>
    <cellStyle name="Notiz 3 2 3 8" xfId="5355" xr:uid="{00000000-0005-0000-0000-000030600000}"/>
    <cellStyle name="Notiz 3 2 3 8 2" xfId="12279" xr:uid="{00000000-0005-0000-0000-000031600000}"/>
    <cellStyle name="Notiz 3 2 3 8 3" xfId="18809" xr:uid="{00000000-0005-0000-0000-000032600000}"/>
    <cellStyle name="Notiz 3 2 3 8 4" xfId="25294" xr:uid="{00000000-0005-0000-0000-000033600000}"/>
    <cellStyle name="Notiz 3 2 3 9" xfId="6037" xr:uid="{00000000-0005-0000-0000-000034600000}"/>
    <cellStyle name="Notiz 3 2 3 9 2" xfId="12933" xr:uid="{00000000-0005-0000-0000-000035600000}"/>
    <cellStyle name="Notiz 3 2 3 9 3" xfId="19463" xr:uid="{00000000-0005-0000-0000-000036600000}"/>
    <cellStyle name="Notiz 3 2 3 9 4" xfId="25948" xr:uid="{00000000-0005-0000-0000-000037600000}"/>
    <cellStyle name="Notiz 3 2 4" xfId="1153" xr:uid="{00000000-0005-0000-0000-000038600000}"/>
    <cellStyle name="Notiz 3 2 4 2" xfId="8160" xr:uid="{00000000-0005-0000-0000-000039600000}"/>
    <cellStyle name="Notiz 3 2 4 3" xfId="14690" xr:uid="{00000000-0005-0000-0000-00003A600000}"/>
    <cellStyle name="Notiz 3 2 4 4" xfId="21175" xr:uid="{00000000-0005-0000-0000-00003B600000}"/>
    <cellStyle name="Notiz 3 2 5" xfId="1843" xr:uid="{00000000-0005-0000-0000-00003C600000}"/>
    <cellStyle name="Notiz 3 2 5 2" xfId="8848" xr:uid="{00000000-0005-0000-0000-00003D600000}"/>
    <cellStyle name="Notiz 3 2 5 3" xfId="15378" xr:uid="{00000000-0005-0000-0000-00003E600000}"/>
    <cellStyle name="Notiz 3 2 5 4" xfId="21863" xr:uid="{00000000-0005-0000-0000-00003F600000}"/>
    <cellStyle name="Notiz 3 2 6" xfId="2531" xr:uid="{00000000-0005-0000-0000-000040600000}"/>
    <cellStyle name="Notiz 3 2 6 2" xfId="9536" xr:uid="{00000000-0005-0000-0000-000041600000}"/>
    <cellStyle name="Notiz 3 2 6 3" xfId="16066" xr:uid="{00000000-0005-0000-0000-000042600000}"/>
    <cellStyle name="Notiz 3 2 6 4" xfId="22551" xr:uid="{00000000-0005-0000-0000-000043600000}"/>
    <cellStyle name="Notiz 3 2 7" xfId="3221" xr:uid="{00000000-0005-0000-0000-000044600000}"/>
    <cellStyle name="Notiz 3 2 7 2" xfId="10223" xr:uid="{00000000-0005-0000-0000-000045600000}"/>
    <cellStyle name="Notiz 3 2 7 3" xfId="16753" xr:uid="{00000000-0005-0000-0000-000046600000}"/>
    <cellStyle name="Notiz 3 2 7 4" xfId="23238" xr:uid="{00000000-0005-0000-0000-000047600000}"/>
    <cellStyle name="Notiz 3 2 8" xfId="3913" xr:uid="{00000000-0005-0000-0000-000048600000}"/>
    <cellStyle name="Notiz 3 2 8 2" xfId="10912" xr:uid="{00000000-0005-0000-0000-000049600000}"/>
    <cellStyle name="Notiz 3 2 8 3" xfId="17442" xr:uid="{00000000-0005-0000-0000-00004A600000}"/>
    <cellStyle name="Notiz 3 2 8 4" xfId="23927" xr:uid="{00000000-0005-0000-0000-00004B600000}"/>
    <cellStyle name="Notiz 3 2 9" xfId="4601" xr:uid="{00000000-0005-0000-0000-00004C600000}"/>
    <cellStyle name="Notiz 3 2 9 2" xfId="11595" xr:uid="{00000000-0005-0000-0000-00004D600000}"/>
    <cellStyle name="Notiz 3 2 9 3" xfId="18125" xr:uid="{00000000-0005-0000-0000-00004E600000}"/>
    <cellStyle name="Notiz 3 2 9 4" xfId="24610" xr:uid="{00000000-0005-0000-0000-00004F600000}"/>
    <cellStyle name="Notiz 3 20" xfId="329" xr:uid="{00000000-0005-0000-0000-000050600000}"/>
    <cellStyle name="Notiz 3 20 10" xfId="4821" xr:uid="{00000000-0005-0000-0000-000051600000}"/>
    <cellStyle name="Notiz 3 20 10 2" xfId="11766" xr:uid="{00000000-0005-0000-0000-000052600000}"/>
    <cellStyle name="Notiz 3 20 10 3" xfId="18296" xr:uid="{00000000-0005-0000-0000-000053600000}"/>
    <cellStyle name="Notiz 3 20 10 4" xfId="24781" xr:uid="{00000000-0005-0000-0000-000054600000}"/>
    <cellStyle name="Notiz 3 20 11" xfId="5762" xr:uid="{00000000-0005-0000-0000-000055600000}"/>
    <cellStyle name="Notiz 3 20 11 2" xfId="12686" xr:uid="{00000000-0005-0000-0000-000056600000}"/>
    <cellStyle name="Notiz 3 20 11 3" xfId="19216" xr:uid="{00000000-0005-0000-0000-000057600000}"/>
    <cellStyle name="Notiz 3 20 11 4" xfId="25701" xr:uid="{00000000-0005-0000-0000-000058600000}"/>
    <cellStyle name="Notiz 3 20 12" xfId="7381" xr:uid="{00000000-0005-0000-0000-000059600000}"/>
    <cellStyle name="Notiz 3 20 12 2" xfId="13911" xr:uid="{00000000-0005-0000-0000-00005A600000}"/>
    <cellStyle name="Notiz 3 20 12 3" xfId="20398" xr:uid="{00000000-0005-0000-0000-00005B600000}"/>
    <cellStyle name="Notiz 3 20 13" xfId="7226" xr:uid="{00000000-0005-0000-0000-00005C600000}"/>
    <cellStyle name="Notiz 3 20 2" xfId="553" xr:uid="{00000000-0005-0000-0000-00005D600000}"/>
    <cellStyle name="Notiz 3 20 2 10" xfId="6534" xr:uid="{00000000-0005-0000-0000-00005E600000}"/>
    <cellStyle name="Notiz 3 20 2 10 2" xfId="13348" xr:uid="{00000000-0005-0000-0000-00005F600000}"/>
    <cellStyle name="Notiz 3 20 2 10 3" xfId="19878" xr:uid="{00000000-0005-0000-0000-000060600000}"/>
    <cellStyle name="Notiz 3 20 2 10 4" xfId="26363" xr:uid="{00000000-0005-0000-0000-000061600000}"/>
    <cellStyle name="Notiz 3 20 2 11" xfId="7565" xr:uid="{00000000-0005-0000-0000-000062600000}"/>
    <cellStyle name="Notiz 3 20 2 11 2" xfId="14095" xr:uid="{00000000-0005-0000-0000-000063600000}"/>
    <cellStyle name="Notiz 3 20 2 11 3" xfId="20580" xr:uid="{00000000-0005-0000-0000-000064600000}"/>
    <cellStyle name="Notiz 3 20 2 12" xfId="6661" xr:uid="{00000000-0005-0000-0000-000065600000}"/>
    <cellStyle name="Notiz 3 20 2 13" xfId="7131" xr:uid="{00000000-0005-0000-0000-000066600000}"/>
    <cellStyle name="Notiz 3 20 2 2" xfId="783" xr:uid="{00000000-0005-0000-0000-000067600000}"/>
    <cellStyle name="Notiz 3 20 2 2 10" xfId="7795" xr:uid="{00000000-0005-0000-0000-000068600000}"/>
    <cellStyle name="Notiz 3 20 2 2 10 2" xfId="14325" xr:uid="{00000000-0005-0000-0000-000069600000}"/>
    <cellStyle name="Notiz 3 20 2 2 10 3" xfId="20810" xr:uid="{00000000-0005-0000-0000-00006A600000}"/>
    <cellStyle name="Notiz 3 20 2 2 11" xfId="13653" xr:uid="{00000000-0005-0000-0000-00006B600000}"/>
    <cellStyle name="Notiz 3 20 2 2 2" xfId="1661" xr:uid="{00000000-0005-0000-0000-00006C600000}"/>
    <cellStyle name="Notiz 3 20 2 2 2 2" xfId="8666" xr:uid="{00000000-0005-0000-0000-00006D600000}"/>
    <cellStyle name="Notiz 3 20 2 2 2 3" xfId="15196" xr:uid="{00000000-0005-0000-0000-00006E600000}"/>
    <cellStyle name="Notiz 3 20 2 2 2 4" xfId="21681" xr:uid="{00000000-0005-0000-0000-00006F600000}"/>
    <cellStyle name="Notiz 3 20 2 2 3" xfId="2351" xr:uid="{00000000-0005-0000-0000-000070600000}"/>
    <cellStyle name="Notiz 3 20 2 2 3 2" xfId="9356" xr:uid="{00000000-0005-0000-0000-000071600000}"/>
    <cellStyle name="Notiz 3 20 2 2 3 3" xfId="15886" xr:uid="{00000000-0005-0000-0000-000072600000}"/>
    <cellStyle name="Notiz 3 20 2 2 3 4" xfId="22371" xr:uid="{00000000-0005-0000-0000-000073600000}"/>
    <cellStyle name="Notiz 3 20 2 2 4" xfId="3041" xr:uid="{00000000-0005-0000-0000-000074600000}"/>
    <cellStyle name="Notiz 3 20 2 2 4 2" xfId="10043" xr:uid="{00000000-0005-0000-0000-000075600000}"/>
    <cellStyle name="Notiz 3 20 2 2 4 3" xfId="16573" xr:uid="{00000000-0005-0000-0000-000076600000}"/>
    <cellStyle name="Notiz 3 20 2 2 4 4" xfId="23058" xr:uid="{00000000-0005-0000-0000-000077600000}"/>
    <cellStyle name="Notiz 3 20 2 2 5" xfId="3731" xr:uid="{00000000-0005-0000-0000-000078600000}"/>
    <cellStyle name="Notiz 3 20 2 2 5 2" xfId="10730" xr:uid="{00000000-0005-0000-0000-000079600000}"/>
    <cellStyle name="Notiz 3 20 2 2 5 3" xfId="17260" xr:uid="{00000000-0005-0000-0000-00007A600000}"/>
    <cellStyle name="Notiz 3 20 2 2 5 4" xfId="23745" xr:uid="{00000000-0005-0000-0000-00007B600000}"/>
    <cellStyle name="Notiz 3 20 2 2 6" xfId="4421" xr:uid="{00000000-0005-0000-0000-00007C600000}"/>
    <cellStyle name="Notiz 3 20 2 2 6 2" xfId="11415" xr:uid="{00000000-0005-0000-0000-00007D600000}"/>
    <cellStyle name="Notiz 3 20 2 2 6 3" xfId="17945" xr:uid="{00000000-0005-0000-0000-00007E600000}"/>
    <cellStyle name="Notiz 3 20 2 2 6 4" xfId="24430" xr:uid="{00000000-0005-0000-0000-00007F600000}"/>
    <cellStyle name="Notiz 3 20 2 2 7" xfId="5074" xr:uid="{00000000-0005-0000-0000-000080600000}"/>
    <cellStyle name="Notiz 3 20 2 2 7 2" xfId="11998" xr:uid="{00000000-0005-0000-0000-000081600000}"/>
    <cellStyle name="Notiz 3 20 2 2 7 3" xfId="18528" xr:uid="{00000000-0005-0000-0000-000082600000}"/>
    <cellStyle name="Notiz 3 20 2 2 7 4" xfId="25013" xr:uid="{00000000-0005-0000-0000-000083600000}"/>
    <cellStyle name="Notiz 3 20 2 2 8" xfId="5532" xr:uid="{00000000-0005-0000-0000-000084600000}"/>
    <cellStyle name="Notiz 3 20 2 2 8 2" xfId="12456" xr:uid="{00000000-0005-0000-0000-000085600000}"/>
    <cellStyle name="Notiz 3 20 2 2 8 3" xfId="18986" xr:uid="{00000000-0005-0000-0000-000086600000}"/>
    <cellStyle name="Notiz 3 20 2 2 8 4" xfId="25471" xr:uid="{00000000-0005-0000-0000-000087600000}"/>
    <cellStyle name="Notiz 3 20 2 2 9" xfId="6214" xr:uid="{00000000-0005-0000-0000-000088600000}"/>
    <cellStyle name="Notiz 3 20 2 2 9 2" xfId="13110" xr:uid="{00000000-0005-0000-0000-000089600000}"/>
    <cellStyle name="Notiz 3 20 2 2 9 3" xfId="19640" xr:uid="{00000000-0005-0000-0000-00008A600000}"/>
    <cellStyle name="Notiz 3 20 2 2 9 4" xfId="26125" xr:uid="{00000000-0005-0000-0000-00008B600000}"/>
    <cellStyle name="Notiz 3 20 2 3" xfId="1431" xr:uid="{00000000-0005-0000-0000-00008C600000}"/>
    <cellStyle name="Notiz 3 20 2 3 2" xfId="8436" xr:uid="{00000000-0005-0000-0000-00008D600000}"/>
    <cellStyle name="Notiz 3 20 2 3 3" xfId="14966" xr:uid="{00000000-0005-0000-0000-00008E600000}"/>
    <cellStyle name="Notiz 3 20 2 3 4" xfId="21451" xr:uid="{00000000-0005-0000-0000-00008F600000}"/>
    <cellStyle name="Notiz 3 20 2 4" xfId="2121" xr:uid="{00000000-0005-0000-0000-000090600000}"/>
    <cellStyle name="Notiz 3 20 2 4 2" xfId="9126" xr:uid="{00000000-0005-0000-0000-000091600000}"/>
    <cellStyle name="Notiz 3 20 2 4 3" xfId="15656" xr:uid="{00000000-0005-0000-0000-000092600000}"/>
    <cellStyle name="Notiz 3 20 2 4 4" xfId="22141" xr:uid="{00000000-0005-0000-0000-000093600000}"/>
    <cellStyle name="Notiz 3 20 2 5" xfId="2811" xr:uid="{00000000-0005-0000-0000-000094600000}"/>
    <cellStyle name="Notiz 3 20 2 5 2" xfId="9813" xr:uid="{00000000-0005-0000-0000-000095600000}"/>
    <cellStyle name="Notiz 3 20 2 5 3" xfId="16343" xr:uid="{00000000-0005-0000-0000-000096600000}"/>
    <cellStyle name="Notiz 3 20 2 5 4" xfId="22828" xr:uid="{00000000-0005-0000-0000-000097600000}"/>
    <cellStyle name="Notiz 3 20 2 6" xfId="3501" xr:uid="{00000000-0005-0000-0000-000098600000}"/>
    <cellStyle name="Notiz 3 20 2 6 2" xfId="10500" xr:uid="{00000000-0005-0000-0000-000099600000}"/>
    <cellStyle name="Notiz 3 20 2 6 3" xfId="17030" xr:uid="{00000000-0005-0000-0000-00009A600000}"/>
    <cellStyle name="Notiz 3 20 2 6 4" xfId="23515" xr:uid="{00000000-0005-0000-0000-00009B600000}"/>
    <cellStyle name="Notiz 3 20 2 7" xfId="4191" xr:uid="{00000000-0005-0000-0000-00009C600000}"/>
    <cellStyle name="Notiz 3 20 2 7 2" xfId="11185" xr:uid="{00000000-0005-0000-0000-00009D600000}"/>
    <cellStyle name="Notiz 3 20 2 7 3" xfId="17715" xr:uid="{00000000-0005-0000-0000-00009E600000}"/>
    <cellStyle name="Notiz 3 20 2 7 4" xfId="24200" xr:uid="{00000000-0005-0000-0000-00009F600000}"/>
    <cellStyle name="Notiz 3 20 2 8" xfId="5302" xr:uid="{00000000-0005-0000-0000-0000A0600000}"/>
    <cellStyle name="Notiz 3 20 2 8 2" xfId="12226" xr:uid="{00000000-0005-0000-0000-0000A1600000}"/>
    <cellStyle name="Notiz 3 20 2 8 3" xfId="18756" xr:uid="{00000000-0005-0000-0000-0000A2600000}"/>
    <cellStyle name="Notiz 3 20 2 8 4" xfId="25241" xr:uid="{00000000-0005-0000-0000-0000A3600000}"/>
    <cellStyle name="Notiz 3 20 2 9" xfId="5984" xr:uid="{00000000-0005-0000-0000-0000A4600000}"/>
    <cellStyle name="Notiz 3 20 2 9 2" xfId="12880" xr:uid="{00000000-0005-0000-0000-0000A5600000}"/>
    <cellStyle name="Notiz 3 20 2 9 3" xfId="19410" xr:uid="{00000000-0005-0000-0000-0000A6600000}"/>
    <cellStyle name="Notiz 3 20 2 9 4" xfId="25895" xr:uid="{00000000-0005-0000-0000-0000A7600000}"/>
    <cellStyle name="Notiz 3 20 3" xfId="607" xr:uid="{00000000-0005-0000-0000-0000A8600000}"/>
    <cellStyle name="Notiz 3 20 3 10" xfId="6587" xr:uid="{00000000-0005-0000-0000-0000A9600000}"/>
    <cellStyle name="Notiz 3 20 3 10 2" xfId="13370" xr:uid="{00000000-0005-0000-0000-0000AA600000}"/>
    <cellStyle name="Notiz 3 20 3 10 3" xfId="19900" xr:uid="{00000000-0005-0000-0000-0000AB600000}"/>
    <cellStyle name="Notiz 3 20 3 10 4" xfId="26385" xr:uid="{00000000-0005-0000-0000-0000AC600000}"/>
    <cellStyle name="Notiz 3 20 3 11" xfId="7619" xr:uid="{00000000-0005-0000-0000-0000AD600000}"/>
    <cellStyle name="Notiz 3 20 3 11 2" xfId="14149" xr:uid="{00000000-0005-0000-0000-0000AE600000}"/>
    <cellStyle name="Notiz 3 20 3 11 3" xfId="20634" xr:uid="{00000000-0005-0000-0000-0000AF600000}"/>
    <cellStyle name="Notiz 3 20 3 12" xfId="6846" xr:uid="{00000000-0005-0000-0000-0000B0600000}"/>
    <cellStyle name="Notiz 3 20 3 13" xfId="4897" xr:uid="{00000000-0005-0000-0000-0000B1600000}"/>
    <cellStyle name="Notiz 3 20 3 2" xfId="837" xr:uid="{00000000-0005-0000-0000-0000B2600000}"/>
    <cellStyle name="Notiz 3 20 3 2 10" xfId="7849" xr:uid="{00000000-0005-0000-0000-0000B3600000}"/>
    <cellStyle name="Notiz 3 20 3 2 10 2" xfId="14379" xr:uid="{00000000-0005-0000-0000-0000B4600000}"/>
    <cellStyle name="Notiz 3 20 3 2 10 3" xfId="20864" xr:uid="{00000000-0005-0000-0000-0000B5600000}"/>
    <cellStyle name="Notiz 3 20 3 2 11" xfId="13707" xr:uid="{00000000-0005-0000-0000-0000B6600000}"/>
    <cellStyle name="Notiz 3 20 3 2 2" xfId="1715" xr:uid="{00000000-0005-0000-0000-0000B7600000}"/>
    <cellStyle name="Notiz 3 20 3 2 2 2" xfId="8720" xr:uid="{00000000-0005-0000-0000-0000B8600000}"/>
    <cellStyle name="Notiz 3 20 3 2 2 3" xfId="15250" xr:uid="{00000000-0005-0000-0000-0000B9600000}"/>
    <cellStyle name="Notiz 3 20 3 2 2 4" xfId="21735" xr:uid="{00000000-0005-0000-0000-0000BA600000}"/>
    <cellStyle name="Notiz 3 20 3 2 3" xfId="2405" xr:uid="{00000000-0005-0000-0000-0000BB600000}"/>
    <cellStyle name="Notiz 3 20 3 2 3 2" xfId="9410" xr:uid="{00000000-0005-0000-0000-0000BC600000}"/>
    <cellStyle name="Notiz 3 20 3 2 3 3" xfId="15940" xr:uid="{00000000-0005-0000-0000-0000BD600000}"/>
    <cellStyle name="Notiz 3 20 3 2 3 4" xfId="22425" xr:uid="{00000000-0005-0000-0000-0000BE600000}"/>
    <cellStyle name="Notiz 3 20 3 2 4" xfId="3095" xr:uid="{00000000-0005-0000-0000-0000BF600000}"/>
    <cellStyle name="Notiz 3 20 3 2 4 2" xfId="10097" xr:uid="{00000000-0005-0000-0000-0000C0600000}"/>
    <cellStyle name="Notiz 3 20 3 2 4 3" xfId="16627" xr:uid="{00000000-0005-0000-0000-0000C1600000}"/>
    <cellStyle name="Notiz 3 20 3 2 4 4" xfId="23112" xr:uid="{00000000-0005-0000-0000-0000C2600000}"/>
    <cellStyle name="Notiz 3 20 3 2 5" xfId="3785" xr:uid="{00000000-0005-0000-0000-0000C3600000}"/>
    <cellStyle name="Notiz 3 20 3 2 5 2" xfId="10784" xr:uid="{00000000-0005-0000-0000-0000C4600000}"/>
    <cellStyle name="Notiz 3 20 3 2 5 3" xfId="17314" xr:uid="{00000000-0005-0000-0000-0000C5600000}"/>
    <cellStyle name="Notiz 3 20 3 2 5 4" xfId="23799" xr:uid="{00000000-0005-0000-0000-0000C6600000}"/>
    <cellStyle name="Notiz 3 20 3 2 6" xfId="4475" xr:uid="{00000000-0005-0000-0000-0000C7600000}"/>
    <cellStyle name="Notiz 3 20 3 2 6 2" xfId="11469" xr:uid="{00000000-0005-0000-0000-0000C8600000}"/>
    <cellStyle name="Notiz 3 20 3 2 6 3" xfId="17999" xr:uid="{00000000-0005-0000-0000-0000C9600000}"/>
    <cellStyle name="Notiz 3 20 3 2 6 4" xfId="24484" xr:uid="{00000000-0005-0000-0000-0000CA600000}"/>
    <cellStyle name="Notiz 3 20 3 2 7" xfId="5128" xr:uid="{00000000-0005-0000-0000-0000CB600000}"/>
    <cellStyle name="Notiz 3 20 3 2 7 2" xfId="12052" xr:uid="{00000000-0005-0000-0000-0000CC600000}"/>
    <cellStyle name="Notiz 3 20 3 2 7 3" xfId="18582" xr:uid="{00000000-0005-0000-0000-0000CD600000}"/>
    <cellStyle name="Notiz 3 20 3 2 7 4" xfId="25067" xr:uid="{00000000-0005-0000-0000-0000CE600000}"/>
    <cellStyle name="Notiz 3 20 3 2 8" xfId="5586" xr:uid="{00000000-0005-0000-0000-0000CF600000}"/>
    <cellStyle name="Notiz 3 20 3 2 8 2" xfId="12510" xr:uid="{00000000-0005-0000-0000-0000D0600000}"/>
    <cellStyle name="Notiz 3 20 3 2 8 3" xfId="19040" xr:uid="{00000000-0005-0000-0000-0000D1600000}"/>
    <cellStyle name="Notiz 3 20 3 2 8 4" xfId="25525" xr:uid="{00000000-0005-0000-0000-0000D2600000}"/>
    <cellStyle name="Notiz 3 20 3 2 9" xfId="6268" xr:uid="{00000000-0005-0000-0000-0000D3600000}"/>
    <cellStyle name="Notiz 3 20 3 2 9 2" xfId="13164" xr:uid="{00000000-0005-0000-0000-0000D4600000}"/>
    <cellStyle name="Notiz 3 20 3 2 9 3" xfId="19694" xr:uid="{00000000-0005-0000-0000-0000D5600000}"/>
    <cellStyle name="Notiz 3 20 3 2 9 4" xfId="26179" xr:uid="{00000000-0005-0000-0000-0000D6600000}"/>
    <cellStyle name="Notiz 3 20 3 3" xfId="1485" xr:uid="{00000000-0005-0000-0000-0000D7600000}"/>
    <cellStyle name="Notiz 3 20 3 3 2" xfId="8490" xr:uid="{00000000-0005-0000-0000-0000D8600000}"/>
    <cellStyle name="Notiz 3 20 3 3 3" xfId="15020" xr:uid="{00000000-0005-0000-0000-0000D9600000}"/>
    <cellStyle name="Notiz 3 20 3 3 4" xfId="21505" xr:uid="{00000000-0005-0000-0000-0000DA600000}"/>
    <cellStyle name="Notiz 3 20 3 4" xfId="2175" xr:uid="{00000000-0005-0000-0000-0000DB600000}"/>
    <cellStyle name="Notiz 3 20 3 4 2" xfId="9180" xr:uid="{00000000-0005-0000-0000-0000DC600000}"/>
    <cellStyle name="Notiz 3 20 3 4 3" xfId="15710" xr:uid="{00000000-0005-0000-0000-0000DD600000}"/>
    <cellStyle name="Notiz 3 20 3 4 4" xfId="22195" xr:uid="{00000000-0005-0000-0000-0000DE600000}"/>
    <cellStyle name="Notiz 3 20 3 5" xfId="2865" xr:uid="{00000000-0005-0000-0000-0000DF600000}"/>
    <cellStyle name="Notiz 3 20 3 5 2" xfId="9867" xr:uid="{00000000-0005-0000-0000-0000E0600000}"/>
    <cellStyle name="Notiz 3 20 3 5 3" xfId="16397" xr:uid="{00000000-0005-0000-0000-0000E1600000}"/>
    <cellStyle name="Notiz 3 20 3 5 4" xfId="22882" xr:uid="{00000000-0005-0000-0000-0000E2600000}"/>
    <cellStyle name="Notiz 3 20 3 6" xfId="3555" xr:uid="{00000000-0005-0000-0000-0000E3600000}"/>
    <cellStyle name="Notiz 3 20 3 6 2" xfId="10554" xr:uid="{00000000-0005-0000-0000-0000E4600000}"/>
    <cellStyle name="Notiz 3 20 3 6 3" xfId="17084" xr:uid="{00000000-0005-0000-0000-0000E5600000}"/>
    <cellStyle name="Notiz 3 20 3 6 4" xfId="23569" xr:uid="{00000000-0005-0000-0000-0000E6600000}"/>
    <cellStyle name="Notiz 3 20 3 7" xfId="4245" xr:uid="{00000000-0005-0000-0000-0000E7600000}"/>
    <cellStyle name="Notiz 3 20 3 7 2" xfId="11239" xr:uid="{00000000-0005-0000-0000-0000E8600000}"/>
    <cellStyle name="Notiz 3 20 3 7 3" xfId="17769" xr:uid="{00000000-0005-0000-0000-0000E9600000}"/>
    <cellStyle name="Notiz 3 20 3 7 4" xfId="24254" xr:uid="{00000000-0005-0000-0000-0000EA600000}"/>
    <cellStyle name="Notiz 3 20 3 8" xfId="5356" xr:uid="{00000000-0005-0000-0000-0000EB600000}"/>
    <cellStyle name="Notiz 3 20 3 8 2" xfId="12280" xr:uid="{00000000-0005-0000-0000-0000EC600000}"/>
    <cellStyle name="Notiz 3 20 3 8 3" xfId="18810" xr:uid="{00000000-0005-0000-0000-0000ED600000}"/>
    <cellStyle name="Notiz 3 20 3 8 4" xfId="25295" xr:uid="{00000000-0005-0000-0000-0000EE600000}"/>
    <cellStyle name="Notiz 3 20 3 9" xfId="6038" xr:uid="{00000000-0005-0000-0000-0000EF600000}"/>
    <cellStyle name="Notiz 3 20 3 9 2" xfId="12934" xr:uid="{00000000-0005-0000-0000-0000F0600000}"/>
    <cellStyle name="Notiz 3 20 3 9 3" xfId="19464" xr:uid="{00000000-0005-0000-0000-0000F1600000}"/>
    <cellStyle name="Notiz 3 20 3 9 4" xfId="25949" xr:uid="{00000000-0005-0000-0000-0000F2600000}"/>
    <cellStyle name="Notiz 3 20 4" xfId="1201" xr:uid="{00000000-0005-0000-0000-0000F3600000}"/>
    <cellStyle name="Notiz 3 20 4 2" xfId="8208" xr:uid="{00000000-0005-0000-0000-0000F4600000}"/>
    <cellStyle name="Notiz 3 20 4 3" xfId="14738" xr:uid="{00000000-0005-0000-0000-0000F5600000}"/>
    <cellStyle name="Notiz 3 20 4 4" xfId="21223" xr:uid="{00000000-0005-0000-0000-0000F6600000}"/>
    <cellStyle name="Notiz 3 20 5" xfId="1891" xr:uid="{00000000-0005-0000-0000-0000F7600000}"/>
    <cellStyle name="Notiz 3 20 5 2" xfId="8896" xr:uid="{00000000-0005-0000-0000-0000F8600000}"/>
    <cellStyle name="Notiz 3 20 5 3" xfId="15426" xr:uid="{00000000-0005-0000-0000-0000F9600000}"/>
    <cellStyle name="Notiz 3 20 5 4" xfId="21911" xr:uid="{00000000-0005-0000-0000-0000FA600000}"/>
    <cellStyle name="Notiz 3 20 6" xfId="2579" xr:uid="{00000000-0005-0000-0000-0000FB600000}"/>
    <cellStyle name="Notiz 3 20 6 2" xfId="9584" xr:uid="{00000000-0005-0000-0000-0000FC600000}"/>
    <cellStyle name="Notiz 3 20 6 3" xfId="16114" xr:uid="{00000000-0005-0000-0000-0000FD600000}"/>
    <cellStyle name="Notiz 3 20 6 4" xfId="22599" xr:uid="{00000000-0005-0000-0000-0000FE600000}"/>
    <cellStyle name="Notiz 3 20 7" xfId="3269" xr:uid="{00000000-0005-0000-0000-0000FF600000}"/>
    <cellStyle name="Notiz 3 20 7 2" xfId="10271" xr:uid="{00000000-0005-0000-0000-000000610000}"/>
    <cellStyle name="Notiz 3 20 7 3" xfId="16801" xr:uid="{00000000-0005-0000-0000-000001610000}"/>
    <cellStyle name="Notiz 3 20 7 4" xfId="23286" xr:uid="{00000000-0005-0000-0000-000002610000}"/>
    <cellStyle name="Notiz 3 20 8" xfId="3961" xr:uid="{00000000-0005-0000-0000-000003610000}"/>
    <cellStyle name="Notiz 3 20 8 2" xfId="10960" xr:uid="{00000000-0005-0000-0000-000004610000}"/>
    <cellStyle name="Notiz 3 20 8 3" xfId="17490" xr:uid="{00000000-0005-0000-0000-000005610000}"/>
    <cellStyle name="Notiz 3 20 8 4" xfId="23975" xr:uid="{00000000-0005-0000-0000-000006610000}"/>
    <cellStyle name="Notiz 3 20 9" xfId="4649" xr:uid="{00000000-0005-0000-0000-000007610000}"/>
    <cellStyle name="Notiz 3 20 9 2" xfId="11643" xr:uid="{00000000-0005-0000-0000-000008610000}"/>
    <cellStyle name="Notiz 3 20 9 3" xfId="18173" xr:uid="{00000000-0005-0000-0000-000009610000}"/>
    <cellStyle name="Notiz 3 20 9 4" xfId="24658" xr:uid="{00000000-0005-0000-0000-00000A610000}"/>
    <cellStyle name="Notiz 3 21" xfId="210" xr:uid="{00000000-0005-0000-0000-00000B610000}"/>
    <cellStyle name="Notiz 3 21 10" xfId="2611" xr:uid="{00000000-0005-0000-0000-00000C610000}"/>
    <cellStyle name="Notiz 3 21 10 2" xfId="9614" xr:uid="{00000000-0005-0000-0000-00000D610000}"/>
    <cellStyle name="Notiz 3 21 10 3" xfId="16144" xr:uid="{00000000-0005-0000-0000-00000E610000}"/>
    <cellStyle name="Notiz 3 21 10 4" xfId="22629" xr:uid="{00000000-0005-0000-0000-00000F610000}"/>
    <cellStyle name="Notiz 3 21 11" xfId="4886" xr:uid="{00000000-0005-0000-0000-000010610000}"/>
    <cellStyle name="Notiz 3 21 11 2" xfId="11820" xr:uid="{00000000-0005-0000-0000-000011610000}"/>
    <cellStyle name="Notiz 3 21 11 3" xfId="18350" xr:uid="{00000000-0005-0000-0000-000012610000}"/>
    <cellStyle name="Notiz 3 21 11 4" xfId="24835" xr:uid="{00000000-0005-0000-0000-000013610000}"/>
    <cellStyle name="Notiz 3 21 12" xfId="6491" xr:uid="{00000000-0005-0000-0000-000014610000}"/>
    <cellStyle name="Notiz 3 21 12 2" xfId="6634" xr:uid="{00000000-0005-0000-0000-000015610000}"/>
    <cellStyle name="Notiz 3 21 12 3" xfId="20178" xr:uid="{00000000-0005-0000-0000-000016610000}"/>
    <cellStyle name="Notiz 3 21 13" xfId="7199" xr:uid="{00000000-0005-0000-0000-000017610000}"/>
    <cellStyle name="Notiz 3 21 2" xfId="394" xr:uid="{00000000-0005-0000-0000-000018610000}"/>
    <cellStyle name="Notiz 3 21 2 10" xfId="6934" xr:uid="{00000000-0005-0000-0000-000019610000}"/>
    <cellStyle name="Notiz 3 21 2 10 2" xfId="13548" xr:uid="{00000000-0005-0000-0000-00001A610000}"/>
    <cellStyle name="Notiz 3 21 2 10 3" xfId="20078" xr:uid="{00000000-0005-0000-0000-00001B610000}"/>
    <cellStyle name="Notiz 3 21 2 10 4" xfId="26563" xr:uid="{00000000-0005-0000-0000-00001C610000}"/>
    <cellStyle name="Notiz 3 21 2 11" xfId="7406" xr:uid="{00000000-0005-0000-0000-00001D610000}"/>
    <cellStyle name="Notiz 3 21 2 11 2" xfId="13936" xr:uid="{00000000-0005-0000-0000-00001E610000}"/>
    <cellStyle name="Notiz 3 21 2 11 3" xfId="20421" xr:uid="{00000000-0005-0000-0000-00001F610000}"/>
    <cellStyle name="Notiz 3 21 2 12" xfId="4789" xr:uid="{00000000-0005-0000-0000-000020610000}"/>
    <cellStyle name="Notiz 3 21 2 13" xfId="7216" xr:uid="{00000000-0005-0000-0000-000021610000}"/>
    <cellStyle name="Notiz 3 21 2 2" xfId="629" xr:uid="{00000000-0005-0000-0000-000022610000}"/>
    <cellStyle name="Notiz 3 21 2 2 10" xfId="7641" xr:uid="{00000000-0005-0000-0000-000023610000}"/>
    <cellStyle name="Notiz 3 21 2 2 10 2" xfId="14171" xr:uid="{00000000-0005-0000-0000-000024610000}"/>
    <cellStyle name="Notiz 3 21 2 2 10 3" xfId="20656" xr:uid="{00000000-0005-0000-0000-000025610000}"/>
    <cellStyle name="Notiz 3 21 2 2 11" xfId="6581" xr:uid="{00000000-0005-0000-0000-000026610000}"/>
    <cellStyle name="Notiz 3 21 2 2 2" xfId="1507" xr:uid="{00000000-0005-0000-0000-000027610000}"/>
    <cellStyle name="Notiz 3 21 2 2 2 2" xfId="8512" xr:uid="{00000000-0005-0000-0000-000028610000}"/>
    <cellStyle name="Notiz 3 21 2 2 2 3" xfId="15042" xr:uid="{00000000-0005-0000-0000-000029610000}"/>
    <cellStyle name="Notiz 3 21 2 2 2 4" xfId="21527" xr:uid="{00000000-0005-0000-0000-00002A610000}"/>
    <cellStyle name="Notiz 3 21 2 2 3" xfId="2197" xr:uid="{00000000-0005-0000-0000-00002B610000}"/>
    <cellStyle name="Notiz 3 21 2 2 3 2" xfId="9202" xr:uid="{00000000-0005-0000-0000-00002C610000}"/>
    <cellStyle name="Notiz 3 21 2 2 3 3" xfId="15732" xr:uid="{00000000-0005-0000-0000-00002D610000}"/>
    <cellStyle name="Notiz 3 21 2 2 3 4" xfId="22217" xr:uid="{00000000-0005-0000-0000-00002E610000}"/>
    <cellStyle name="Notiz 3 21 2 2 4" xfId="2887" xr:uid="{00000000-0005-0000-0000-00002F610000}"/>
    <cellStyle name="Notiz 3 21 2 2 4 2" xfId="9889" xr:uid="{00000000-0005-0000-0000-000030610000}"/>
    <cellStyle name="Notiz 3 21 2 2 4 3" xfId="16419" xr:uid="{00000000-0005-0000-0000-000031610000}"/>
    <cellStyle name="Notiz 3 21 2 2 4 4" xfId="22904" xr:uid="{00000000-0005-0000-0000-000032610000}"/>
    <cellStyle name="Notiz 3 21 2 2 5" xfId="3577" xr:uid="{00000000-0005-0000-0000-000033610000}"/>
    <cellStyle name="Notiz 3 21 2 2 5 2" xfId="10576" xr:uid="{00000000-0005-0000-0000-000034610000}"/>
    <cellStyle name="Notiz 3 21 2 2 5 3" xfId="17106" xr:uid="{00000000-0005-0000-0000-000035610000}"/>
    <cellStyle name="Notiz 3 21 2 2 5 4" xfId="23591" xr:uid="{00000000-0005-0000-0000-000036610000}"/>
    <cellStyle name="Notiz 3 21 2 2 6" xfId="4267" xr:uid="{00000000-0005-0000-0000-000037610000}"/>
    <cellStyle name="Notiz 3 21 2 2 6 2" xfId="11261" xr:uid="{00000000-0005-0000-0000-000038610000}"/>
    <cellStyle name="Notiz 3 21 2 2 6 3" xfId="17791" xr:uid="{00000000-0005-0000-0000-000039610000}"/>
    <cellStyle name="Notiz 3 21 2 2 6 4" xfId="24276" xr:uid="{00000000-0005-0000-0000-00003A610000}"/>
    <cellStyle name="Notiz 3 21 2 2 7" xfId="4920" xr:uid="{00000000-0005-0000-0000-00003B610000}"/>
    <cellStyle name="Notiz 3 21 2 2 7 2" xfId="11844" xr:uid="{00000000-0005-0000-0000-00003C610000}"/>
    <cellStyle name="Notiz 3 21 2 2 7 3" xfId="18374" xr:uid="{00000000-0005-0000-0000-00003D610000}"/>
    <cellStyle name="Notiz 3 21 2 2 7 4" xfId="24859" xr:uid="{00000000-0005-0000-0000-00003E610000}"/>
    <cellStyle name="Notiz 3 21 2 2 8" xfId="5378" xr:uid="{00000000-0005-0000-0000-00003F610000}"/>
    <cellStyle name="Notiz 3 21 2 2 8 2" xfId="12302" xr:uid="{00000000-0005-0000-0000-000040610000}"/>
    <cellStyle name="Notiz 3 21 2 2 8 3" xfId="18832" xr:uid="{00000000-0005-0000-0000-000041610000}"/>
    <cellStyle name="Notiz 3 21 2 2 8 4" xfId="25317" xr:uid="{00000000-0005-0000-0000-000042610000}"/>
    <cellStyle name="Notiz 3 21 2 2 9" xfId="6060" xr:uid="{00000000-0005-0000-0000-000043610000}"/>
    <cellStyle name="Notiz 3 21 2 2 9 2" xfId="12956" xr:uid="{00000000-0005-0000-0000-000044610000}"/>
    <cellStyle name="Notiz 3 21 2 2 9 3" xfId="19486" xr:uid="{00000000-0005-0000-0000-000045610000}"/>
    <cellStyle name="Notiz 3 21 2 2 9 4" xfId="25971" xr:uid="{00000000-0005-0000-0000-000046610000}"/>
    <cellStyle name="Notiz 3 21 2 3" xfId="1272" xr:uid="{00000000-0005-0000-0000-000047610000}"/>
    <cellStyle name="Notiz 3 21 2 3 2" xfId="8277" xr:uid="{00000000-0005-0000-0000-000048610000}"/>
    <cellStyle name="Notiz 3 21 2 3 3" xfId="14807" xr:uid="{00000000-0005-0000-0000-000049610000}"/>
    <cellStyle name="Notiz 3 21 2 3 4" xfId="21292" xr:uid="{00000000-0005-0000-0000-00004A610000}"/>
    <cellStyle name="Notiz 3 21 2 4" xfId="1962" xr:uid="{00000000-0005-0000-0000-00004B610000}"/>
    <cellStyle name="Notiz 3 21 2 4 2" xfId="8967" xr:uid="{00000000-0005-0000-0000-00004C610000}"/>
    <cellStyle name="Notiz 3 21 2 4 3" xfId="15497" xr:uid="{00000000-0005-0000-0000-00004D610000}"/>
    <cellStyle name="Notiz 3 21 2 4 4" xfId="21982" xr:uid="{00000000-0005-0000-0000-00004E610000}"/>
    <cellStyle name="Notiz 3 21 2 5" xfId="2652" xr:uid="{00000000-0005-0000-0000-00004F610000}"/>
    <cellStyle name="Notiz 3 21 2 5 2" xfId="9654" xr:uid="{00000000-0005-0000-0000-000050610000}"/>
    <cellStyle name="Notiz 3 21 2 5 3" xfId="16184" xr:uid="{00000000-0005-0000-0000-000051610000}"/>
    <cellStyle name="Notiz 3 21 2 5 4" xfId="22669" xr:uid="{00000000-0005-0000-0000-000052610000}"/>
    <cellStyle name="Notiz 3 21 2 6" xfId="3342" xr:uid="{00000000-0005-0000-0000-000053610000}"/>
    <cellStyle name="Notiz 3 21 2 6 2" xfId="10341" xr:uid="{00000000-0005-0000-0000-000054610000}"/>
    <cellStyle name="Notiz 3 21 2 6 3" xfId="16871" xr:uid="{00000000-0005-0000-0000-000055610000}"/>
    <cellStyle name="Notiz 3 21 2 6 4" xfId="23356" xr:uid="{00000000-0005-0000-0000-000056610000}"/>
    <cellStyle name="Notiz 3 21 2 7" xfId="4032" xr:uid="{00000000-0005-0000-0000-000057610000}"/>
    <cellStyle name="Notiz 3 21 2 7 2" xfId="11026" xr:uid="{00000000-0005-0000-0000-000058610000}"/>
    <cellStyle name="Notiz 3 21 2 7 3" xfId="17556" xr:uid="{00000000-0005-0000-0000-000059610000}"/>
    <cellStyle name="Notiz 3 21 2 7 4" xfId="24041" xr:uid="{00000000-0005-0000-0000-00005A610000}"/>
    <cellStyle name="Notiz 3 21 2 8" xfId="3311" xr:uid="{00000000-0005-0000-0000-00005B610000}"/>
    <cellStyle name="Notiz 3 21 2 8 2" xfId="10311" xr:uid="{00000000-0005-0000-0000-00005C610000}"/>
    <cellStyle name="Notiz 3 21 2 8 3" xfId="16841" xr:uid="{00000000-0005-0000-0000-00005D610000}"/>
    <cellStyle name="Notiz 3 21 2 8 4" xfId="23326" xr:uid="{00000000-0005-0000-0000-00005E610000}"/>
    <cellStyle name="Notiz 3 21 2 9" xfId="5825" xr:uid="{00000000-0005-0000-0000-00005F610000}"/>
    <cellStyle name="Notiz 3 21 2 9 2" xfId="12721" xr:uid="{00000000-0005-0000-0000-000060610000}"/>
    <cellStyle name="Notiz 3 21 2 9 3" xfId="19251" xr:uid="{00000000-0005-0000-0000-000061610000}"/>
    <cellStyle name="Notiz 3 21 2 9 4" xfId="25736" xr:uid="{00000000-0005-0000-0000-000062610000}"/>
    <cellStyle name="Notiz 3 21 3" xfId="608" xr:uid="{00000000-0005-0000-0000-000063610000}"/>
    <cellStyle name="Notiz 3 21 3 10" xfId="6735" xr:uid="{00000000-0005-0000-0000-000064610000}"/>
    <cellStyle name="Notiz 3 21 3 10 2" xfId="13434" xr:uid="{00000000-0005-0000-0000-000065610000}"/>
    <cellStyle name="Notiz 3 21 3 10 3" xfId="19964" xr:uid="{00000000-0005-0000-0000-000066610000}"/>
    <cellStyle name="Notiz 3 21 3 10 4" xfId="26449" xr:uid="{00000000-0005-0000-0000-000067610000}"/>
    <cellStyle name="Notiz 3 21 3 11" xfId="7620" xr:uid="{00000000-0005-0000-0000-000068610000}"/>
    <cellStyle name="Notiz 3 21 3 11 2" xfId="14150" xr:uid="{00000000-0005-0000-0000-000069610000}"/>
    <cellStyle name="Notiz 3 21 3 11 3" xfId="20635" xr:uid="{00000000-0005-0000-0000-00006A610000}"/>
    <cellStyle name="Notiz 3 21 3 12" xfId="6464" xr:uid="{00000000-0005-0000-0000-00006B610000}"/>
    <cellStyle name="Notiz 3 21 3 13" xfId="6390" xr:uid="{00000000-0005-0000-0000-00006C610000}"/>
    <cellStyle name="Notiz 3 21 3 2" xfId="838" xr:uid="{00000000-0005-0000-0000-00006D610000}"/>
    <cellStyle name="Notiz 3 21 3 2 10" xfId="7850" xr:uid="{00000000-0005-0000-0000-00006E610000}"/>
    <cellStyle name="Notiz 3 21 3 2 10 2" xfId="14380" xr:uid="{00000000-0005-0000-0000-00006F610000}"/>
    <cellStyle name="Notiz 3 21 3 2 10 3" xfId="20865" xr:uid="{00000000-0005-0000-0000-000070610000}"/>
    <cellStyle name="Notiz 3 21 3 2 11" xfId="13708" xr:uid="{00000000-0005-0000-0000-000071610000}"/>
    <cellStyle name="Notiz 3 21 3 2 2" xfId="1716" xr:uid="{00000000-0005-0000-0000-000072610000}"/>
    <cellStyle name="Notiz 3 21 3 2 2 2" xfId="8721" xr:uid="{00000000-0005-0000-0000-000073610000}"/>
    <cellStyle name="Notiz 3 21 3 2 2 3" xfId="15251" xr:uid="{00000000-0005-0000-0000-000074610000}"/>
    <cellStyle name="Notiz 3 21 3 2 2 4" xfId="21736" xr:uid="{00000000-0005-0000-0000-000075610000}"/>
    <cellStyle name="Notiz 3 21 3 2 3" xfId="2406" xr:uid="{00000000-0005-0000-0000-000076610000}"/>
    <cellStyle name="Notiz 3 21 3 2 3 2" xfId="9411" xr:uid="{00000000-0005-0000-0000-000077610000}"/>
    <cellStyle name="Notiz 3 21 3 2 3 3" xfId="15941" xr:uid="{00000000-0005-0000-0000-000078610000}"/>
    <cellStyle name="Notiz 3 21 3 2 3 4" xfId="22426" xr:uid="{00000000-0005-0000-0000-000079610000}"/>
    <cellStyle name="Notiz 3 21 3 2 4" xfId="3096" xr:uid="{00000000-0005-0000-0000-00007A610000}"/>
    <cellStyle name="Notiz 3 21 3 2 4 2" xfId="10098" xr:uid="{00000000-0005-0000-0000-00007B610000}"/>
    <cellStyle name="Notiz 3 21 3 2 4 3" xfId="16628" xr:uid="{00000000-0005-0000-0000-00007C610000}"/>
    <cellStyle name="Notiz 3 21 3 2 4 4" xfId="23113" xr:uid="{00000000-0005-0000-0000-00007D610000}"/>
    <cellStyle name="Notiz 3 21 3 2 5" xfId="3786" xr:uid="{00000000-0005-0000-0000-00007E610000}"/>
    <cellStyle name="Notiz 3 21 3 2 5 2" xfId="10785" xr:uid="{00000000-0005-0000-0000-00007F610000}"/>
    <cellStyle name="Notiz 3 21 3 2 5 3" xfId="17315" xr:uid="{00000000-0005-0000-0000-000080610000}"/>
    <cellStyle name="Notiz 3 21 3 2 5 4" xfId="23800" xr:uid="{00000000-0005-0000-0000-000081610000}"/>
    <cellStyle name="Notiz 3 21 3 2 6" xfId="4476" xr:uid="{00000000-0005-0000-0000-000082610000}"/>
    <cellStyle name="Notiz 3 21 3 2 6 2" xfId="11470" xr:uid="{00000000-0005-0000-0000-000083610000}"/>
    <cellStyle name="Notiz 3 21 3 2 6 3" xfId="18000" xr:uid="{00000000-0005-0000-0000-000084610000}"/>
    <cellStyle name="Notiz 3 21 3 2 6 4" xfId="24485" xr:uid="{00000000-0005-0000-0000-000085610000}"/>
    <cellStyle name="Notiz 3 21 3 2 7" xfId="5129" xr:uid="{00000000-0005-0000-0000-000086610000}"/>
    <cellStyle name="Notiz 3 21 3 2 7 2" xfId="12053" xr:uid="{00000000-0005-0000-0000-000087610000}"/>
    <cellStyle name="Notiz 3 21 3 2 7 3" xfId="18583" xr:uid="{00000000-0005-0000-0000-000088610000}"/>
    <cellStyle name="Notiz 3 21 3 2 7 4" xfId="25068" xr:uid="{00000000-0005-0000-0000-000089610000}"/>
    <cellStyle name="Notiz 3 21 3 2 8" xfId="5587" xr:uid="{00000000-0005-0000-0000-00008A610000}"/>
    <cellStyle name="Notiz 3 21 3 2 8 2" xfId="12511" xr:uid="{00000000-0005-0000-0000-00008B610000}"/>
    <cellStyle name="Notiz 3 21 3 2 8 3" xfId="19041" xr:uid="{00000000-0005-0000-0000-00008C610000}"/>
    <cellStyle name="Notiz 3 21 3 2 8 4" xfId="25526" xr:uid="{00000000-0005-0000-0000-00008D610000}"/>
    <cellStyle name="Notiz 3 21 3 2 9" xfId="6269" xr:uid="{00000000-0005-0000-0000-00008E610000}"/>
    <cellStyle name="Notiz 3 21 3 2 9 2" xfId="13165" xr:uid="{00000000-0005-0000-0000-00008F610000}"/>
    <cellStyle name="Notiz 3 21 3 2 9 3" xfId="19695" xr:uid="{00000000-0005-0000-0000-000090610000}"/>
    <cellStyle name="Notiz 3 21 3 2 9 4" xfId="26180" xr:uid="{00000000-0005-0000-0000-000091610000}"/>
    <cellStyle name="Notiz 3 21 3 3" xfId="1486" xr:uid="{00000000-0005-0000-0000-000092610000}"/>
    <cellStyle name="Notiz 3 21 3 3 2" xfId="8491" xr:uid="{00000000-0005-0000-0000-000093610000}"/>
    <cellStyle name="Notiz 3 21 3 3 3" xfId="15021" xr:uid="{00000000-0005-0000-0000-000094610000}"/>
    <cellStyle name="Notiz 3 21 3 3 4" xfId="21506" xr:uid="{00000000-0005-0000-0000-000095610000}"/>
    <cellStyle name="Notiz 3 21 3 4" xfId="2176" xr:uid="{00000000-0005-0000-0000-000096610000}"/>
    <cellStyle name="Notiz 3 21 3 4 2" xfId="9181" xr:uid="{00000000-0005-0000-0000-000097610000}"/>
    <cellStyle name="Notiz 3 21 3 4 3" xfId="15711" xr:uid="{00000000-0005-0000-0000-000098610000}"/>
    <cellStyle name="Notiz 3 21 3 4 4" xfId="22196" xr:uid="{00000000-0005-0000-0000-000099610000}"/>
    <cellStyle name="Notiz 3 21 3 5" xfId="2866" xr:uid="{00000000-0005-0000-0000-00009A610000}"/>
    <cellStyle name="Notiz 3 21 3 5 2" xfId="9868" xr:uid="{00000000-0005-0000-0000-00009B610000}"/>
    <cellStyle name="Notiz 3 21 3 5 3" xfId="16398" xr:uid="{00000000-0005-0000-0000-00009C610000}"/>
    <cellStyle name="Notiz 3 21 3 5 4" xfId="22883" xr:uid="{00000000-0005-0000-0000-00009D610000}"/>
    <cellStyle name="Notiz 3 21 3 6" xfId="3556" xr:uid="{00000000-0005-0000-0000-00009E610000}"/>
    <cellStyle name="Notiz 3 21 3 6 2" xfId="10555" xr:uid="{00000000-0005-0000-0000-00009F610000}"/>
    <cellStyle name="Notiz 3 21 3 6 3" xfId="17085" xr:uid="{00000000-0005-0000-0000-0000A0610000}"/>
    <cellStyle name="Notiz 3 21 3 6 4" xfId="23570" xr:uid="{00000000-0005-0000-0000-0000A1610000}"/>
    <cellStyle name="Notiz 3 21 3 7" xfId="4246" xr:uid="{00000000-0005-0000-0000-0000A2610000}"/>
    <cellStyle name="Notiz 3 21 3 7 2" xfId="11240" xr:uid="{00000000-0005-0000-0000-0000A3610000}"/>
    <cellStyle name="Notiz 3 21 3 7 3" xfId="17770" xr:uid="{00000000-0005-0000-0000-0000A4610000}"/>
    <cellStyle name="Notiz 3 21 3 7 4" xfId="24255" xr:uid="{00000000-0005-0000-0000-0000A5610000}"/>
    <cellStyle name="Notiz 3 21 3 8" xfId="5357" xr:uid="{00000000-0005-0000-0000-0000A6610000}"/>
    <cellStyle name="Notiz 3 21 3 8 2" xfId="12281" xr:uid="{00000000-0005-0000-0000-0000A7610000}"/>
    <cellStyle name="Notiz 3 21 3 8 3" xfId="18811" xr:uid="{00000000-0005-0000-0000-0000A8610000}"/>
    <cellStyle name="Notiz 3 21 3 8 4" xfId="25296" xr:uid="{00000000-0005-0000-0000-0000A9610000}"/>
    <cellStyle name="Notiz 3 21 3 9" xfId="6039" xr:uid="{00000000-0005-0000-0000-0000AA610000}"/>
    <cellStyle name="Notiz 3 21 3 9 2" xfId="12935" xr:uid="{00000000-0005-0000-0000-0000AB610000}"/>
    <cellStyle name="Notiz 3 21 3 9 3" xfId="19465" xr:uid="{00000000-0005-0000-0000-0000AC610000}"/>
    <cellStyle name="Notiz 3 21 3 9 4" xfId="25950" xr:uid="{00000000-0005-0000-0000-0000AD610000}"/>
    <cellStyle name="Notiz 3 21 4" xfId="1082" xr:uid="{00000000-0005-0000-0000-0000AE610000}"/>
    <cellStyle name="Notiz 3 21 4 2" xfId="8089" xr:uid="{00000000-0005-0000-0000-0000AF610000}"/>
    <cellStyle name="Notiz 3 21 4 3" xfId="14619" xr:uid="{00000000-0005-0000-0000-0000B0610000}"/>
    <cellStyle name="Notiz 3 21 4 4" xfId="21104" xr:uid="{00000000-0005-0000-0000-0000B1610000}"/>
    <cellStyle name="Notiz 3 21 5" xfId="1037" xr:uid="{00000000-0005-0000-0000-0000B2610000}"/>
    <cellStyle name="Notiz 3 21 5 2" xfId="8046" xr:uid="{00000000-0005-0000-0000-0000B3610000}"/>
    <cellStyle name="Notiz 3 21 5 3" xfId="14576" xr:uid="{00000000-0005-0000-0000-0000B4610000}"/>
    <cellStyle name="Notiz 3 21 5 4" xfId="21061" xr:uid="{00000000-0005-0000-0000-0000B5610000}"/>
    <cellStyle name="Notiz 3 21 6" xfId="1062" xr:uid="{00000000-0005-0000-0000-0000B6610000}"/>
    <cellStyle name="Notiz 3 21 6 2" xfId="8069" xr:uid="{00000000-0005-0000-0000-0000B7610000}"/>
    <cellStyle name="Notiz 3 21 6 3" xfId="14599" xr:uid="{00000000-0005-0000-0000-0000B8610000}"/>
    <cellStyle name="Notiz 3 21 6 4" xfId="21084" xr:uid="{00000000-0005-0000-0000-0000B9610000}"/>
    <cellStyle name="Notiz 3 21 7" xfId="1247" xr:uid="{00000000-0005-0000-0000-0000BA610000}"/>
    <cellStyle name="Notiz 3 21 7 2" xfId="8252" xr:uid="{00000000-0005-0000-0000-0000BB610000}"/>
    <cellStyle name="Notiz 3 21 7 3" xfId="14782" xr:uid="{00000000-0005-0000-0000-0000BC610000}"/>
    <cellStyle name="Notiz 3 21 7 4" xfId="21267" xr:uid="{00000000-0005-0000-0000-0000BD610000}"/>
    <cellStyle name="Notiz 3 21 8" xfId="1078" xr:uid="{00000000-0005-0000-0000-0000BE610000}"/>
    <cellStyle name="Notiz 3 21 8 2" xfId="8085" xr:uid="{00000000-0005-0000-0000-0000BF610000}"/>
    <cellStyle name="Notiz 3 21 8 3" xfId="14615" xr:uid="{00000000-0005-0000-0000-0000C0610000}"/>
    <cellStyle name="Notiz 3 21 8 4" xfId="21100" xr:uid="{00000000-0005-0000-0000-0000C1610000}"/>
    <cellStyle name="Notiz 3 21 9" xfId="1048" xr:uid="{00000000-0005-0000-0000-0000C2610000}"/>
    <cellStyle name="Notiz 3 21 9 2" xfId="8055" xr:uid="{00000000-0005-0000-0000-0000C3610000}"/>
    <cellStyle name="Notiz 3 21 9 3" xfId="14585" xr:uid="{00000000-0005-0000-0000-0000C4610000}"/>
    <cellStyle name="Notiz 3 21 9 4" xfId="21070" xr:uid="{00000000-0005-0000-0000-0000C5610000}"/>
    <cellStyle name="Notiz 3 22" xfId="397" xr:uid="{00000000-0005-0000-0000-0000C6610000}"/>
    <cellStyle name="Notiz 3 22 10" xfId="6872" xr:uid="{00000000-0005-0000-0000-0000C7610000}"/>
    <cellStyle name="Notiz 3 22 10 2" xfId="13492" xr:uid="{00000000-0005-0000-0000-0000C8610000}"/>
    <cellStyle name="Notiz 3 22 10 3" xfId="20022" xr:uid="{00000000-0005-0000-0000-0000C9610000}"/>
    <cellStyle name="Notiz 3 22 10 4" xfId="26507" xr:uid="{00000000-0005-0000-0000-0000CA610000}"/>
    <cellStyle name="Notiz 3 22 11" xfId="7409" xr:uid="{00000000-0005-0000-0000-0000CB610000}"/>
    <cellStyle name="Notiz 3 22 11 2" xfId="13939" xr:uid="{00000000-0005-0000-0000-0000CC610000}"/>
    <cellStyle name="Notiz 3 22 11 3" xfId="20424" xr:uid="{00000000-0005-0000-0000-0000CD610000}"/>
    <cellStyle name="Notiz 3 22 12" xfId="6954" xr:uid="{00000000-0005-0000-0000-0000CE610000}"/>
    <cellStyle name="Notiz 3 22 13" xfId="4811" xr:uid="{00000000-0005-0000-0000-0000CF610000}"/>
    <cellStyle name="Notiz 3 22 2" xfId="632" xr:uid="{00000000-0005-0000-0000-0000D0610000}"/>
    <cellStyle name="Notiz 3 22 2 10" xfId="7644" xr:uid="{00000000-0005-0000-0000-0000D1610000}"/>
    <cellStyle name="Notiz 3 22 2 10 2" xfId="14174" xr:uid="{00000000-0005-0000-0000-0000D2610000}"/>
    <cellStyle name="Notiz 3 22 2 10 3" xfId="20659" xr:uid="{00000000-0005-0000-0000-0000D3610000}"/>
    <cellStyle name="Notiz 3 22 2 11" xfId="6694" xr:uid="{00000000-0005-0000-0000-0000D4610000}"/>
    <cellStyle name="Notiz 3 22 2 2" xfId="1510" xr:uid="{00000000-0005-0000-0000-0000D5610000}"/>
    <cellStyle name="Notiz 3 22 2 2 2" xfId="8515" xr:uid="{00000000-0005-0000-0000-0000D6610000}"/>
    <cellStyle name="Notiz 3 22 2 2 3" xfId="15045" xr:uid="{00000000-0005-0000-0000-0000D7610000}"/>
    <cellStyle name="Notiz 3 22 2 2 4" xfId="21530" xr:uid="{00000000-0005-0000-0000-0000D8610000}"/>
    <cellStyle name="Notiz 3 22 2 3" xfId="2200" xr:uid="{00000000-0005-0000-0000-0000D9610000}"/>
    <cellStyle name="Notiz 3 22 2 3 2" xfId="9205" xr:uid="{00000000-0005-0000-0000-0000DA610000}"/>
    <cellStyle name="Notiz 3 22 2 3 3" xfId="15735" xr:uid="{00000000-0005-0000-0000-0000DB610000}"/>
    <cellStyle name="Notiz 3 22 2 3 4" xfId="22220" xr:uid="{00000000-0005-0000-0000-0000DC610000}"/>
    <cellStyle name="Notiz 3 22 2 4" xfId="2890" xr:uid="{00000000-0005-0000-0000-0000DD610000}"/>
    <cellStyle name="Notiz 3 22 2 4 2" xfId="9892" xr:uid="{00000000-0005-0000-0000-0000DE610000}"/>
    <cellStyle name="Notiz 3 22 2 4 3" xfId="16422" xr:uid="{00000000-0005-0000-0000-0000DF610000}"/>
    <cellStyle name="Notiz 3 22 2 4 4" xfId="22907" xr:uid="{00000000-0005-0000-0000-0000E0610000}"/>
    <cellStyle name="Notiz 3 22 2 5" xfId="3580" xr:uid="{00000000-0005-0000-0000-0000E1610000}"/>
    <cellStyle name="Notiz 3 22 2 5 2" xfId="10579" xr:uid="{00000000-0005-0000-0000-0000E2610000}"/>
    <cellStyle name="Notiz 3 22 2 5 3" xfId="17109" xr:uid="{00000000-0005-0000-0000-0000E3610000}"/>
    <cellStyle name="Notiz 3 22 2 5 4" xfId="23594" xr:uid="{00000000-0005-0000-0000-0000E4610000}"/>
    <cellStyle name="Notiz 3 22 2 6" xfId="4270" xr:uid="{00000000-0005-0000-0000-0000E5610000}"/>
    <cellStyle name="Notiz 3 22 2 6 2" xfId="11264" xr:uid="{00000000-0005-0000-0000-0000E6610000}"/>
    <cellStyle name="Notiz 3 22 2 6 3" xfId="17794" xr:uid="{00000000-0005-0000-0000-0000E7610000}"/>
    <cellStyle name="Notiz 3 22 2 6 4" xfId="24279" xr:uid="{00000000-0005-0000-0000-0000E8610000}"/>
    <cellStyle name="Notiz 3 22 2 7" xfId="4923" xr:uid="{00000000-0005-0000-0000-0000E9610000}"/>
    <cellStyle name="Notiz 3 22 2 7 2" xfId="11847" xr:uid="{00000000-0005-0000-0000-0000EA610000}"/>
    <cellStyle name="Notiz 3 22 2 7 3" xfId="18377" xr:uid="{00000000-0005-0000-0000-0000EB610000}"/>
    <cellStyle name="Notiz 3 22 2 7 4" xfId="24862" xr:uid="{00000000-0005-0000-0000-0000EC610000}"/>
    <cellStyle name="Notiz 3 22 2 8" xfId="5381" xr:uid="{00000000-0005-0000-0000-0000ED610000}"/>
    <cellStyle name="Notiz 3 22 2 8 2" xfId="12305" xr:uid="{00000000-0005-0000-0000-0000EE610000}"/>
    <cellStyle name="Notiz 3 22 2 8 3" xfId="18835" xr:uid="{00000000-0005-0000-0000-0000EF610000}"/>
    <cellStyle name="Notiz 3 22 2 8 4" xfId="25320" xr:uid="{00000000-0005-0000-0000-0000F0610000}"/>
    <cellStyle name="Notiz 3 22 2 9" xfId="6063" xr:uid="{00000000-0005-0000-0000-0000F1610000}"/>
    <cellStyle name="Notiz 3 22 2 9 2" xfId="12959" xr:uid="{00000000-0005-0000-0000-0000F2610000}"/>
    <cellStyle name="Notiz 3 22 2 9 3" xfId="19489" xr:uid="{00000000-0005-0000-0000-0000F3610000}"/>
    <cellStyle name="Notiz 3 22 2 9 4" xfId="25974" xr:uid="{00000000-0005-0000-0000-0000F4610000}"/>
    <cellStyle name="Notiz 3 22 3" xfId="1275" xr:uid="{00000000-0005-0000-0000-0000F5610000}"/>
    <cellStyle name="Notiz 3 22 3 2" xfId="8280" xr:uid="{00000000-0005-0000-0000-0000F6610000}"/>
    <cellStyle name="Notiz 3 22 3 3" xfId="14810" xr:uid="{00000000-0005-0000-0000-0000F7610000}"/>
    <cellStyle name="Notiz 3 22 3 4" xfId="21295" xr:uid="{00000000-0005-0000-0000-0000F8610000}"/>
    <cellStyle name="Notiz 3 22 4" xfId="1965" xr:uid="{00000000-0005-0000-0000-0000F9610000}"/>
    <cellStyle name="Notiz 3 22 4 2" xfId="8970" xr:uid="{00000000-0005-0000-0000-0000FA610000}"/>
    <cellStyle name="Notiz 3 22 4 3" xfId="15500" xr:uid="{00000000-0005-0000-0000-0000FB610000}"/>
    <cellStyle name="Notiz 3 22 4 4" xfId="21985" xr:uid="{00000000-0005-0000-0000-0000FC610000}"/>
    <cellStyle name="Notiz 3 22 5" xfId="2655" xr:uid="{00000000-0005-0000-0000-0000FD610000}"/>
    <cellStyle name="Notiz 3 22 5 2" xfId="9657" xr:uid="{00000000-0005-0000-0000-0000FE610000}"/>
    <cellStyle name="Notiz 3 22 5 3" xfId="16187" xr:uid="{00000000-0005-0000-0000-0000FF610000}"/>
    <cellStyle name="Notiz 3 22 5 4" xfId="22672" xr:uid="{00000000-0005-0000-0000-000000620000}"/>
    <cellStyle name="Notiz 3 22 6" xfId="3345" xr:uid="{00000000-0005-0000-0000-000001620000}"/>
    <cellStyle name="Notiz 3 22 6 2" xfId="10344" xr:uid="{00000000-0005-0000-0000-000002620000}"/>
    <cellStyle name="Notiz 3 22 6 3" xfId="16874" xr:uid="{00000000-0005-0000-0000-000003620000}"/>
    <cellStyle name="Notiz 3 22 6 4" xfId="23359" xr:uid="{00000000-0005-0000-0000-000004620000}"/>
    <cellStyle name="Notiz 3 22 7" xfId="4035" xr:uid="{00000000-0005-0000-0000-000005620000}"/>
    <cellStyle name="Notiz 3 22 7 2" xfId="11029" xr:uid="{00000000-0005-0000-0000-000006620000}"/>
    <cellStyle name="Notiz 3 22 7 3" xfId="17559" xr:uid="{00000000-0005-0000-0000-000007620000}"/>
    <cellStyle name="Notiz 3 22 7 4" xfId="24044" xr:uid="{00000000-0005-0000-0000-000008620000}"/>
    <cellStyle name="Notiz 3 22 8" xfId="2612" xr:uid="{00000000-0005-0000-0000-000009620000}"/>
    <cellStyle name="Notiz 3 22 8 2" xfId="9615" xr:uid="{00000000-0005-0000-0000-00000A620000}"/>
    <cellStyle name="Notiz 3 22 8 3" xfId="16145" xr:uid="{00000000-0005-0000-0000-00000B620000}"/>
    <cellStyle name="Notiz 3 22 8 4" xfId="22630" xr:uid="{00000000-0005-0000-0000-00000C620000}"/>
    <cellStyle name="Notiz 3 22 9" xfId="5828" xr:uid="{00000000-0005-0000-0000-00000D620000}"/>
    <cellStyle name="Notiz 3 22 9 2" xfId="12724" xr:uid="{00000000-0005-0000-0000-00000E620000}"/>
    <cellStyle name="Notiz 3 22 9 3" xfId="19254" xr:uid="{00000000-0005-0000-0000-00000F620000}"/>
    <cellStyle name="Notiz 3 22 9 4" xfId="25739" xr:uid="{00000000-0005-0000-0000-000010620000}"/>
    <cellStyle name="Notiz 3 23" xfId="595" xr:uid="{00000000-0005-0000-0000-000011620000}"/>
    <cellStyle name="Notiz 3 23 10" xfId="6899" xr:uid="{00000000-0005-0000-0000-000012620000}"/>
    <cellStyle name="Notiz 3 23 10 2" xfId="13519" xr:uid="{00000000-0005-0000-0000-000013620000}"/>
    <cellStyle name="Notiz 3 23 10 3" xfId="20049" xr:uid="{00000000-0005-0000-0000-000014620000}"/>
    <cellStyle name="Notiz 3 23 10 4" xfId="26534" xr:uid="{00000000-0005-0000-0000-000015620000}"/>
    <cellStyle name="Notiz 3 23 11" xfId="7607" xr:uid="{00000000-0005-0000-0000-000016620000}"/>
    <cellStyle name="Notiz 3 23 11 2" xfId="14137" xr:uid="{00000000-0005-0000-0000-000017620000}"/>
    <cellStyle name="Notiz 3 23 11 3" xfId="20622" xr:uid="{00000000-0005-0000-0000-000018620000}"/>
    <cellStyle name="Notiz 3 23 12" xfId="6681" xr:uid="{00000000-0005-0000-0000-000019620000}"/>
    <cellStyle name="Notiz 3 23 13" xfId="6868" xr:uid="{00000000-0005-0000-0000-00001A620000}"/>
    <cellStyle name="Notiz 3 23 2" xfId="825" xr:uid="{00000000-0005-0000-0000-00001B620000}"/>
    <cellStyle name="Notiz 3 23 2 10" xfId="7837" xr:uid="{00000000-0005-0000-0000-00001C620000}"/>
    <cellStyle name="Notiz 3 23 2 10 2" xfId="14367" xr:uid="{00000000-0005-0000-0000-00001D620000}"/>
    <cellStyle name="Notiz 3 23 2 10 3" xfId="20852" xr:uid="{00000000-0005-0000-0000-00001E620000}"/>
    <cellStyle name="Notiz 3 23 2 11" xfId="13695" xr:uid="{00000000-0005-0000-0000-00001F620000}"/>
    <cellStyle name="Notiz 3 23 2 2" xfId="1703" xr:uid="{00000000-0005-0000-0000-000020620000}"/>
    <cellStyle name="Notiz 3 23 2 2 2" xfId="8708" xr:uid="{00000000-0005-0000-0000-000021620000}"/>
    <cellStyle name="Notiz 3 23 2 2 3" xfId="15238" xr:uid="{00000000-0005-0000-0000-000022620000}"/>
    <cellStyle name="Notiz 3 23 2 2 4" xfId="21723" xr:uid="{00000000-0005-0000-0000-000023620000}"/>
    <cellStyle name="Notiz 3 23 2 3" xfId="2393" xr:uid="{00000000-0005-0000-0000-000024620000}"/>
    <cellStyle name="Notiz 3 23 2 3 2" xfId="9398" xr:uid="{00000000-0005-0000-0000-000025620000}"/>
    <cellStyle name="Notiz 3 23 2 3 3" xfId="15928" xr:uid="{00000000-0005-0000-0000-000026620000}"/>
    <cellStyle name="Notiz 3 23 2 3 4" xfId="22413" xr:uid="{00000000-0005-0000-0000-000027620000}"/>
    <cellStyle name="Notiz 3 23 2 4" xfId="3083" xr:uid="{00000000-0005-0000-0000-000028620000}"/>
    <cellStyle name="Notiz 3 23 2 4 2" xfId="10085" xr:uid="{00000000-0005-0000-0000-000029620000}"/>
    <cellStyle name="Notiz 3 23 2 4 3" xfId="16615" xr:uid="{00000000-0005-0000-0000-00002A620000}"/>
    <cellStyle name="Notiz 3 23 2 4 4" xfId="23100" xr:uid="{00000000-0005-0000-0000-00002B620000}"/>
    <cellStyle name="Notiz 3 23 2 5" xfId="3773" xr:uid="{00000000-0005-0000-0000-00002C620000}"/>
    <cellStyle name="Notiz 3 23 2 5 2" xfId="10772" xr:uid="{00000000-0005-0000-0000-00002D620000}"/>
    <cellStyle name="Notiz 3 23 2 5 3" xfId="17302" xr:uid="{00000000-0005-0000-0000-00002E620000}"/>
    <cellStyle name="Notiz 3 23 2 5 4" xfId="23787" xr:uid="{00000000-0005-0000-0000-00002F620000}"/>
    <cellStyle name="Notiz 3 23 2 6" xfId="4463" xr:uid="{00000000-0005-0000-0000-000030620000}"/>
    <cellStyle name="Notiz 3 23 2 6 2" xfId="11457" xr:uid="{00000000-0005-0000-0000-000031620000}"/>
    <cellStyle name="Notiz 3 23 2 6 3" xfId="17987" xr:uid="{00000000-0005-0000-0000-000032620000}"/>
    <cellStyle name="Notiz 3 23 2 6 4" xfId="24472" xr:uid="{00000000-0005-0000-0000-000033620000}"/>
    <cellStyle name="Notiz 3 23 2 7" xfId="5116" xr:uid="{00000000-0005-0000-0000-000034620000}"/>
    <cellStyle name="Notiz 3 23 2 7 2" xfId="12040" xr:uid="{00000000-0005-0000-0000-000035620000}"/>
    <cellStyle name="Notiz 3 23 2 7 3" xfId="18570" xr:uid="{00000000-0005-0000-0000-000036620000}"/>
    <cellStyle name="Notiz 3 23 2 7 4" xfId="25055" xr:uid="{00000000-0005-0000-0000-000037620000}"/>
    <cellStyle name="Notiz 3 23 2 8" xfId="5574" xr:uid="{00000000-0005-0000-0000-000038620000}"/>
    <cellStyle name="Notiz 3 23 2 8 2" xfId="12498" xr:uid="{00000000-0005-0000-0000-000039620000}"/>
    <cellStyle name="Notiz 3 23 2 8 3" xfId="19028" xr:uid="{00000000-0005-0000-0000-00003A620000}"/>
    <cellStyle name="Notiz 3 23 2 8 4" xfId="25513" xr:uid="{00000000-0005-0000-0000-00003B620000}"/>
    <cellStyle name="Notiz 3 23 2 9" xfId="6256" xr:uid="{00000000-0005-0000-0000-00003C620000}"/>
    <cellStyle name="Notiz 3 23 2 9 2" xfId="13152" xr:uid="{00000000-0005-0000-0000-00003D620000}"/>
    <cellStyle name="Notiz 3 23 2 9 3" xfId="19682" xr:uid="{00000000-0005-0000-0000-00003E620000}"/>
    <cellStyle name="Notiz 3 23 2 9 4" xfId="26167" xr:uid="{00000000-0005-0000-0000-00003F620000}"/>
    <cellStyle name="Notiz 3 23 3" xfId="1473" xr:uid="{00000000-0005-0000-0000-000040620000}"/>
    <cellStyle name="Notiz 3 23 3 2" xfId="8478" xr:uid="{00000000-0005-0000-0000-000041620000}"/>
    <cellStyle name="Notiz 3 23 3 3" xfId="15008" xr:uid="{00000000-0005-0000-0000-000042620000}"/>
    <cellStyle name="Notiz 3 23 3 4" xfId="21493" xr:uid="{00000000-0005-0000-0000-000043620000}"/>
    <cellStyle name="Notiz 3 23 4" xfId="2163" xr:uid="{00000000-0005-0000-0000-000044620000}"/>
    <cellStyle name="Notiz 3 23 4 2" xfId="9168" xr:uid="{00000000-0005-0000-0000-000045620000}"/>
    <cellStyle name="Notiz 3 23 4 3" xfId="15698" xr:uid="{00000000-0005-0000-0000-000046620000}"/>
    <cellStyle name="Notiz 3 23 4 4" xfId="22183" xr:uid="{00000000-0005-0000-0000-000047620000}"/>
    <cellStyle name="Notiz 3 23 5" xfId="2853" xr:uid="{00000000-0005-0000-0000-000048620000}"/>
    <cellStyle name="Notiz 3 23 5 2" xfId="9855" xr:uid="{00000000-0005-0000-0000-000049620000}"/>
    <cellStyle name="Notiz 3 23 5 3" xfId="16385" xr:uid="{00000000-0005-0000-0000-00004A620000}"/>
    <cellStyle name="Notiz 3 23 5 4" xfId="22870" xr:uid="{00000000-0005-0000-0000-00004B620000}"/>
    <cellStyle name="Notiz 3 23 6" xfId="3543" xr:uid="{00000000-0005-0000-0000-00004C620000}"/>
    <cellStyle name="Notiz 3 23 6 2" xfId="10542" xr:uid="{00000000-0005-0000-0000-00004D620000}"/>
    <cellStyle name="Notiz 3 23 6 3" xfId="17072" xr:uid="{00000000-0005-0000-0000-00004E620000}"/>
    <cellStyle name="Notiz 3 23 6 4" xfId="23557" xr:uid="{00000000-0005-0000-0000-00004F620000}"/>
    <cellStyle name="Notiz 3 23 7" xfId="4233" xr:uid="{00000000-0005-0000-0000-000050620000}"/>
    <cellStyle name="Notiz 3 23 7 2" xfId="11227" xr:uid="{00000000-0005-0000-0000-000051620000}"/>
    <cellStyle name="Notiz 3 23 7 3" xfId="17757" xr:uid="{00000000-0005-0000-0000-000052620000}"/>
    <cellStyle name="Notiz 3 23 7 4" xfId="24242" xr:uid="{00000000-0005-0000-0000-000053620000}"/>
    <cellStyle name="Notiz 3 23 8" xfId="5344" xr:uid="{00000000-0005-0000-0000-000054620000}"/>
    <cellStyle name="Notiz 3 23 8 2" xfId="12268" xr:uid="{00000000-0005-0000-0000-000055620000}"/>
    <cellStyle name="Notiz 3 23 8 3" xfId="18798" xr:uid="{00000000-0005-0000-0000-000056620000}"/>
    <cellStyle name="Notiz 3 23 8 4" xfId="25283" xr:uid="{00000000-0005-0000-0000-000057620000}"/>
    <cellStyle name="Notiz 3 23 9" xfId="6026" xr:uid="{00000000-0005-0000-0000-000058620000}"/>
    <cellStyle name="Notiz 3 23 9 2" xfId="12922" xr:uid="{00000000-0005-0000-0000-000059620000}"/>
    <cellStyle name="Notiz 3 23 9 3" xfId="19452" xr:uid="{00000000-0005-0000-0000-00005A620000}"/>
    <cellStyle name="Notiz 3 23 9 4" xfId="25937" xr:uid="{00000000-0005-0000-0000-00005B620000}"/>
    <cellStyle name="Notiz 3 24" xfId="1012" xr:uid="{00000000-0005-0000-0000-00005C620000}"/>
    <cellStyle name="Notiz 3 24 2" xfId="8021" xr:uid="{00000000-0005-0000-0000-00005D620000}"/>
    <cellStyle name="Notiz 3 24 3" xfId="14551" xr:uid="{00000000-0005-0000-0000-00005E620000}"/>
    <cellStyle name="Notiz 3 24 4" xfId="21036" xr:uid="{00000000-0005-0000-0000-00005F620000}"/>
    <cellStyle name="Notiz 3 25" xfId="2606" xr:uid="{00000000-0005-0000-0000-000060620000}"/>
    <cellStyle name="Notiz 3 25 2" xfId="9609" xr:uid="{00000000-0005-0000-0000-000061620000}"/>
    <cellStyle name="Notiz 3 25 3" xfId="16139" xr:uid="{00000000-0005-0000-0000-000062620000}"/>
    <cellStyle name="Notiz 3 25 4" xfId="22624" xr:uid="{00000000-0005-0000-0000-000063620000}"/>
    <cellStyle name="Notiz 3 26" xfId="3989" xr:uid="{00000000-0005-0000-0000-000064620000}"/>
    <cellStyle name="Notiz 3 26 2" xfId="10987" xr:uid="{00000000-0005-0000-0000-000065620000}"/>
    <cellStyle name="Notiz 3 26 3" xfId="17517" xr:uid="{00000000-0005-0000-0000-000066620000}"/>
    <cellStyle name="Notiz 3 26 4" xfId="24002" xr:uid="{00000000-0005-0000-0000-000067620000}"/>
    <cellStyle name="Notiz 3 27" xfId="4852" xr:uid="{00000000-0005-0000-0000-000068620000}"/>
    <cellStyle name="Notiz 3 27 2" xfId="11795" xr:uid="{00000000-0005-0000-0000-000069620000}"/>
    <cellStyle name="Notiz 3 27 3" xfId="18325" xr:uid="{00000000-0005-0000-0000-00006A620000}"/>
    <cellStyle name="Notiz 3 27 4" xfId="24810" xr:uid="{00000000-0005-0000-0000-00006B620000}"/>
    <cellStyle name="Notiz 3 28" xfId="6651" xr:uid="{00000000-0005-0000-0000-00006C620000}"/>
    <cellStyle name="Notiz 3 28 2" xfId="13398" xr:uid="{00000000-0005-0000-0000-00006D620000}"/>
    <cellStyle name="Notiz 3 28 3" xfId="19928" xr:uid="{00000000-0005-0000-0000-00006E620000}"/>
    <cellStyle name="Notiz 3 28 4" xfId="26413" xr:uid="{00000000-0005-0000-0000-00006F620000}"/>
    <cellStyle name="Notiz 3 29" xfId="5771" xr:uid="{00000000-0005-0000-0000-000070620000}"/>
    <cellStyle name="Notiz 3 29 2" xfId="5785" xr:uid="{00000000-0005-0000-0000-000071620000}"/>
    <cellStyle name="Notiz 3 3" xfId="302" xr:uid="{00000000-0005-0000-0000-000072620000}"/>
    <cellStyle name="Notiz 3 3 10" xfId="4833" xr:uid="{00000000-0005-0000-0000-000073620000}"/>
    <cellStyle name="Notiz 3 3 10 2" xfId="11778" xr:uid="{00000000-0005-0000-0000-000074620000}"/>
    <cellStyle name="Notiz 3 3 10 3" xfId="18308" xr:uid="{00000000-0005-0000-0000-000075620000}"/>
    <cellStyle name="Notiz 3 3 10 4" xfId="24793" xr:uid="{00000000-0005-0000-0000-000076620000}"/>
    <cellStyle name="Notiz 3 3 11" xfId="5735" xr:uid="{00000000-0005-0000-0000-000077620000}"/>
    <cellStyle name="Notiz 3 3 11 2" xfId="12659" xr:uid="{00000000-0005-0000-0000-000078620000}"/>
    <cellStyle name="Notiz 3 3 11 3" xfId="19189" xr:uid="{00000000-0005-0000-0000-000079620000}"/>
    <cellStyle name="Notiz 3 3 11 4" xfId="25674" xr:uid="{00000000-0005-0000-0000-00007A620000}"/>
    <cellStyle name="Notiz 3 3 12" xfId="7354" xr:uid="{00000000-0005-0000-0000-00007B620000}"/>
    <cellStyle name="Notiz 3 3 12 2" xfId="13884" xr:uid="{00000000-0005-0000-0000-00007C620000}"/>
    <cellStyle name="Notiz 3 3 12 3" xfId="20371" xr:uid="{00000000-0005-0000-0000-00007D620000}"/>
    <cellStyle name="Notiz 3 3 13" xfId="7294" xr:uid="{00000000-0005-0000-0000-00007E620000}"/>
    <cellStyle name="Notiz 3 3 2" xfId="393" xr:uid="{00000000-0005-0000-0000-00007F620000}"/>
    <cellStyle name="Notiz 3 3 2 10" xfId="6806" xr:uid="{00000000-0005-0000-0000-000080620000}"/>
    <cellStyle name="Notiz 3 3 2 10 2" xfId="13473" xr:uid="{00000000-0005-0000-0000-000081620000}"/>
    <cellStyle name="Notiz 3 3 2 10 3" xfId="20003" xr:uid="{00000000-0005-0000-0000-000082620000}"/>
    <cellStyle name="Notiz 3 3 2 10 4" xfId="26488" xr:uid="{00000000-0005-0000-0000-000083620000}"/>
    <cellStyle name="Notiz 3 3 2 11" xfId="7405" xr:uid="{00000000-0005-0000-0000-000084620000}"/>
    <cellStyle name="Notiz 3 3 2 11 2" xfId="13935" xr:uid="{00000000-0005-0000-0000-000085620000}"/>
    <cellStyle name="Notiz 3 3 2 11 3" xfId="20420" xr:uid="{00000000-0005-0000-0000-000086620000}"/>
    <cellStyle name="Notiz 3 3 2 12" xfId="6811" xr:uid="{00000000-0005-0000-0000-000087620000}"/>
    <cellStyle name="Notiz 3 3 2 13" xfId="7054" xr:uid="{00000000-0005-0000-0000-000088620000}"/>
    <cellStyle name="Notiz 3 3 2 2" xfId="628" xr:uid="{00000000-0005-0000-0000-000089620000}"/>
    <cellStyle name="Notiz 3 3 2 2 10" xfId="7640" xr:uid="{00000000-0005-0000-0000-00008A620000}"/>
    <cellStyle name="Notiz 3 3 2 2 10 2" xfId="14170" xr:uid="{00000000-0005-0000-0000-00008B620000}"/>
    <cellStyle name="Notiz 3 3 2 2 10 3" xfId="20655" xr:uid="{00000000-0005-0000-0000-00008C620000}"/>
    <cellStyle name="Notiz 3 3 2 2 11" xfId="4869" xr:uid="{00000000-0005-0000-0000-00008D620000}"/>
    <cellStyle name="Notiz 3 3 2 2 2" xfId="1506" xr:uid="{00000000-0005-0000-0000-00008E620000}"/>
    <cellStyle name="Notiz 3 3 2 2 2 2" xfId="8511" xr:uid="{00000000-0005-0000-0000-00008F620000}"/>
    <cellStyle name="Notiz 3 3 2 2 2 3" xfId="15041" xr:uid="{00000000-0005-0000-0000-000090620000}"/>
    <cellStyle name="Notiz 3 3 2 2 2 4" xfId="21526" xr:uid="{00000000-0005-0000-0000-000091620000}"/>
    <cellStyle name="Notiz 3 3 2 2 3" xfId="2196" xr:uid="{00000000-0005-0000-0000-000092620000}"/>
    <cellStyle name="Notiz 3 3 2 2 3 2" xfId="9201" xr:uid="{00000000-0005-0000-0000-000093620000}"/>
    <cellStyle name="Notiz 3 3 2 2 3 3" xfId="15731" xr:uid="{00000000-0005-0000-0000-000094620000}"/>
    <cellStyle name="Notiz 3 3 2 2 3 4" xfId="22216" xr:uid="{00000000-0005-0000-0000-000095620000}"/>
    <cellStyle name="Notiz 3 3 2 2 4" xfId="2886" xr:uid="{00000000-0005-0000-0000-000096620000}"/>
    <cellStyle name="Notiz 3 3 2 2 4 2" xfId="9888" xr:uid="{00000000-0005-0000-0000-000097620000}"/>
    <cellStyle name="Notiz 3 3 2 2 4 3" xfId="16418" xr:uid="{00000000-0005-0000-0000-000098620000}"/>
    <cellStyle name="Notiz 3 3 2 2 4 4" xfId="22903" xr:uid="{00000000-0005-0000-0000-000099620000}"/>
    <cellStyle name="Notiz 3 3 2 2 5" xfId="3576" xr:uid="{00000000-0005-0000-0000-00009A620000}"/>
    <cellStyle name="Notiz 3 3 2 2 5 2" xfId="10575" xr:uid="{00000000-0005-0000-0000-00009B620000}"/>
    <cellStyle name="Notiz 3 3 2 2 5 3" xfId="17105" xr:uid="{00000000-0005-0000-0000-00009C620000}"/>
    <cellStyle name="Notiz 3 3 2 2 5 4" xfId="23590" xr:uid="{00000000-0005-0000-0000-00009D620000}"/>
    <cellStyle name="Notiz 3 3 2 2 6" xfId="4266" xr:uid="{00000000-0005-0000-0000-00009E620000}"/>
    <cellStyle name="Notiz 3 3 2 2 6 2" xfId="11260" xr:uid="{00000000-0005-0000-0000-00009F620000}"/>
    <cellStyle name="Notiz 3 3 2 2 6 3" xfId="17790" xr:uid="{00000000-0005-0000-0000-0000A0620000}"/>
    <cellStyle name="Notiz 3 3 2 2 6 4" xfId="24275" xr:uid="{00000000-0005-0000-0000-0000A1620000}"/>
    <cellStyle name="Notiz 3 3 2 2 7" xfId="4919" xr:uid="{00000000-0005-0000-0000-0000A2620000}"/>
    <cellStyle name="Notiz 3 3 2 2 7 2" xfId="11843" xr:uid="{00000000-0005-0000-0000-0000A3620000}"/>
    <cellStyle name="Notiz 3 3 2 2 7 3" xfId="18373" xr:uid="{00000000-0005-0000-0000-0000A4620000}"/>
    <cellStyle name="Notiz 3 3 2 2 7 4" xfId="24858" xr:uid="{00000000-0005-0000-0000-0000A5620000}"/>
    <cellStyle name="Notiz 3 3 2 2 8" xfId="5377" xr:uid="{00000000-0005-0000-0000-0000A6620000}"/>
    <cellStyle name="Notiz 3 3 2 2 8 2" xfId="12301" xr:uid="{00000000-0005-0000-0000-0000A7620000}"/>
    <cellStyle name="Notiz 3 3 2 2 8 3" xfId="18831" xr:uid="{00000000-0005-0000-0000-0000A8620000}"/>
    <cellStyle name="Notiz 3 3 2 2 8 4" xfId="25316" xr:uid="{00000000-0005-0000-0000-0000A9620000}"/>
    <cellStyle name="Notiz 3 3 2 2 9" xfId="6059" xr:uid="{00000000-0005-0000-0000-0000AA620000}"/>
    <cellStyle name="Notiz 3 3 2 2 9 2" xfId="12955" xr:uid="{00000000-0005-0000-0000-0000AB620000}"/>
    <cellStyle name="Notiz 3 3 2 2 9 3" xfId="19485" xr:uid="{00000000-0005-0000-0000-0000AC620000}"/>
    <cellStyle name="Notiz 3 3 2 2 9 4" xfId="25970" xr:uid="{00000000-0005-0000-0000-0000AD620000}"/>
    <cellStyle name="Notiz 3 3 2 3" xfId="1271" xr:uid="{00000000-0005-0000-0000-0000AE620000}"/>
    <cellStyle name="Notiz 3 3 2 3 2" xfId="8276" xr:uid="{00000000-0005-0000-0000-0000AF620000}"/>
    <cellStyle name="Notiz 3 3 2 3 3" xfId="14806" xr:uid="{00000000-0005-0000-0000-0000B0620000}"/>
    <cellStyle name="Notiz 3 3 2 3 4" xfId="21291" xr:uid="{00000000-0005-0000-0000-0000B1620000}"/>
    <cellStyle name="Notiz 3 3 2 4" xfId="1961" xr:uid="{00000000-0005-0000-0000-0000B2620000}"/>
    <cellStyle name="Notiz 3 3 2 4 2" xfId="8966" xr:uid="{00000000-0005-0000-0000-0000B3620000}"/>
    <cellStyle name="Notiz 3 3 2 4 3" xfId="15496" xr:uid="{00000000-0005-0000-0000-0000B4620000}"/>
    <cellStyle name="Notiz 3 3 2 4 4" xfId="21981" xr:uid="{00000000-0005-0000-0000-0000B5620000}"/>
    <cellStyle name="Notiz 3 3 2 5" xfId="2651" xr:uid="{00000000-0005-0000-0000-0000B6620000}"/>
    <cellStyle name="Notiz 3 3 2 5 2" xfId="9653" xr:uid="{00000000-0005-0000-0000-0000B7620000}"/>
    <cellStyle name="Notiz 3 3 2 5 3" xfId="16183" xr:uid="{00000000-0005-0000-0000-0000B8620000}"/>
    <cellStyle name="Notiz 3 3 2 5 4" xfId="22668" xr:uid="{00000000-0005-0000-0000-0000B9620000}"/>
    <cellStyle name="Notiz 3 3 2 6" xfId="3341" xr:uid="{00000000-0005-0000-0000-0000BA620000}"/>
    <cellStyle name="Notiz 3 3 2 6 2" xfId="10340" xr:uid="{00000000-0005-0000-0000-0000BB620000}"/>
    <cellStyle name="Notiz 3 3 2 6 3" xfId="16870" xr:uid="{00000000-0005-0000-0000-0000BC620000}"/>
    <cellStyle name="Notiz 3 3 2 6 4" xfId="23355" xr:uid="{00000000-0005-0000-0000-0000BD620000}"/>
    <cellStyle name="Notiz 3 3 2 7" xfId="4031" xr:uid="{00000000-0005-0000-0000-0000BE620000}"/>
    <cellStyle name="Notiz 3 3 2 7 2" xfId="11025" xr:uid="{00000000-0005-0000-0000-0000BF620000}"/>
    <cellStyle name="Notiz 3 3 2 7 3" xfId="17555" xr:uid="{00000000-0005-0000-0000-0000C0620000}"/>
    <cellStyle name="Notiz 3 3 2 7 4" xfId="24040" xr:uid="{00000000-0005-0000-0000-0000C1620000}"/>
    <cellStyle name="Notiz 3 3 2 8" xfId="3973" xr:uid="{00000000-0005-0000-0000-0000C2620000}"/>
    <cellStyle name="Notiz 3 3 2 8 2" xfId="10971" xr:uid="{00000000-0005-0000-0000-0000C3620000}"/>
    <cellStyle name="Notiz 3 3 2 8 3" xfId="17501" xr:uid="{00000000-0005-0000-0000-0000C4620000}"/>
    <cellStyle name="Notiz 3 3 2 8 4" xfId="23986" xr:uid="{00000000-0005-0000-0000-0000C5620000}"/>
    <cellStyle name="Notiz 3 3 2 9" xfId="5824" xr:uid="{00000000-0005-0000-0000-0000C6620000}"/>
    <cellStyle name="Notiz 3 3 2 9 2" xfId="12720" xr:uid="{00000000-0005-0000-0000-0000C7620000}"/>
    <cellStyle name="Notiz 3 3 2 9 3" xfId="19250" xr:uid="{00000000-0005-0000-0000-0000C8620000}"/>
    <cellStyle name="Notiz 3 3 2 9 4" xfId="25735" xr:uid="{00000000-0005-0000-0000-0000C9620000}"/>
    <cellStyle name="Notiz 3 3 3" xfId="609" xr:uid="{00000000-0005-0000-0000-0000CA620000}"/>
    <cellStyle name="Notiz 3 3 3 10" xfId="6901" xr:uid="{00000000-0005-0000-0000-0000CB620000}"/>
    <cellStyle name="Notiz 3 3 3 10 2" xfId="13521" xr:uid="{00000000-0005-0000-0000-0000CC620000}"/>
    <cellStyle name="Notiz 3 3 3 10 3" xfId="20051" xr:uid="{00000000-0005-0000-0000-0000CD620000}"/>
    <cellStyle name="Notiz 3 3 3 10 4" xfId="26536" xr:uid="{00000000-0005-0000-0000-0000CE620000}"/>
    <cellStyle name="Notiz 3 3 3 11" xfId="7621" xr:uid="{00000000-0005-0000-0000-0000CF620000}"/>
    <cellStyle name="Notiz 3 3 3 11 2" xfId="14151" xr:uid="{00000000-0005-0000-0000-0000D0620000}"/>
    <cellStyle name="Notiz 3 3 3 11 3" xfId="20636" xr:uid="{00000000-0005-0000-0000-0000D1620000}"/>
    <cellStyle name="Notiz 3 3 3 12" xfId="6645" xr:uid="{00000000-0005-0000-0000-0000D2620000}"/>
    <cellStyle name="Notiz 3 3 3 13" xfId="6584" xr:uid="{00000000-0005-0000-0000-0000D3620000}"/>
    <cellStyle name="Notiz 3 3 3 2" xfId="839" xr:uid="{00000000-0005-0000-0000-0000D4620000}"/>
    <cellStyle name="Notiz 3 3 3 2 10" xfId="7851" xr:uid="{00000000-0005-0000-0000-0000D5620000}"/>
    <cellStyle name="Notiz 3 3 3 2 10 2" xfId="14381" xr:uid="{00000000-0005-0000-0000-0000D6620000}"/>
    <cellStyle name="Notiz 3 3 3 2 10 3" xfId="20866" xr:uid="{00000000-0005-0000-0000-0000D7620000}"/>
    <cellStyle name="Notiz 3 3 3 2 11" xfId="13709" xr:uid="{00000000-0005-0000-0000-0000D8620000}"/>
    <cellStyle name="Notiz 3 3 3 2 2" xfId="1717" xr:uid="{00000000-0005-0000-0000-0000D9620000}"/>
    <cellStyle name="Notiz 3 3 3 2 2 2" xfId="8722" xr:uid="{00000000-0005-0000-0000-0000DA620000}"/>
    <cellStyle name="Notiz 3 3 3 2 2 3" xfId="15252" xr:uid="{00000000-0005-0000-0000-0000DB620000}"/>
    <cellStyle name="Notiz 3 3 3 2 2 4" xfId="21737" xr:uid="{00000000-0005-0000-0000-0000DC620000}"/>
    <cellStyle name="Notiz 3 3 3 2 3" xfId="2407" xr:uid="{00000000-0005-0000-0000-0000DD620000}"/>
    <cellStyle name="Notiz 3 3 3 2 3 2" xfId="9412" xr:uid="{00000000-0005-0000-0000-0000DE620000}"/>
    <cellStyle name="Notiz 3 3 3 2 3 3" xfId="15942" xr:uid="{00000000-0005-0000-0000-0000DF620000}"/>
    <cellStyle name="Notiz 3 3 3 2 3 4" xfId="22427" xr:uid="{00000000-0005-0000-0000-0000E0620000}"/>
    <cellStyle name="Notiz 3 3 3 2 4" xfId="3097" xr:uid="{00000000-0005-0000-0000-0000E1620000}"/>
    <cellStyle name="Notiz 3 3 3 2 4 2" xfId="10099" xr:uid="{00000000-0005-0000-0000-0000E2620000}"/>
    <cellStyle name="Notiz 3 3 3 2 4 3" xfId="16629" xr:uid="{00000000-0005-0000-0000-0000E3620000}"/>
    <cellStyle name="Notiz 3 3 3 2 4 4" xfId="23114" xr:uid="{00000000-0005-0000-0000-0000E4620000}"/>
    <cellStyle name="Notiz 3 3 3 2 5" xfId="3787" xr:uid="{00000000-0005-0000-0000-0000E5620000}"/>
    <cellStyle name="Notiz 3 3 3 2 5 2" xfId="10786" xr:uid="{00000000-0005-0000-0000-0000E6620000}"/>
    <cellStyle name="Notiz 3 3 3 2 5 3" xfId="17316" xr:uid="{00000000-0005-0000-0000-0000E7620000}"/>
    <cellStyle name="Notiz 3 3 3 2 5 4" xfId="23801" xr:uid="{00000000-0005-0000-0000-0000E8620000}"/>
    <cellStyle name="Notiz 3 3 3 2 6" xfId="4477" xr:uid="{00000000-0005-0000-0000-0000E9620000}"/>
    <cellStyle name="Notiz 3 3 3 2 6 2" xfId="11471" xr:uid="{00000000-0005-0000-0000-0000EA620000}"/>
    <cellStyle name="Notiz 3 3 3 2 6 3" xfId="18001" xr:uid="{00000000-0005-0000-0000-0000EB620000}"/>
    <cellStyle name="Notiz 3 3 3 2 6 4" xfId="24486" xr:uid="{00000000-0005-0000-0000-0000EC620000}"/>
    <cellStyle name="Notiz 3 3 3 2 7" xfId="5130" xr:uid="{00000000-0005-0000-0000-0000ED620000}"/>
    <cellStyle name="Notiz 3 3 3 2 7 2" xfId="12054" xr:uid="{00000000-0005-0000-0000-0000EE620000}"/>
    <cellStyle name="Notiz 3 3 3 2 7 3" xfId="18584" xr:uid="{00000000-0005-0000-0000-0000EF620000}"/>
    <cellStyle name="Notiz 3 3 3 2 7 4" xfId="25069" xr:uid="{00000000-0005-0000-0000-0000F0620000}"/>
    <cellStyle name="Notiz 3 3 3 2 8" xfId="5588" xr:uid="{00000000-0005-0000-0000-0000F1620000}"/>
    <cellStyle name="Notiz 3 3 3 2 8 2" xfId="12512" xr:uid="{00000000-0005-0000-0000-0000F2620000}"/>
    <cellStyle name="Notiz 3 3 3 2 8 3" xfId="19042" xr:uid="{00000000-0005-0000-0000-0000F3620000}"/>
    <cellStyle name="Notiz 3 3 3 2 8 4" xfId="25527" xr:uid="{00000000-0005-0000-0000-0000F4620000}"/>
    <cellStyle name="Notiz 3 3 3 2 9" xfId="6270" xr:uid="{00000000-0005-0000-0000-0000F5620000}"/>
    <cellStyle name="Notiz 3 3 3 2 9 2" xfId="13166" xr:uid="{00000000-0005-0000-0000-0000F6620000}"/>
    <cellStyle name="Notiz 3 3 3 2 9 3" xfId="19696" xr:uid="{00000000-0005-0000-0000-0000F7620000}"/>
    <cellStyle name="Notiz 3 3 3 2 9 4" xfId="26181" xr:uid="{00000000-0005-0000-0000-0000F8620000}"/>
    <cellStyle name="Notiz 3 3 3 3" xfId="1487" xr:uid="{00000000-0005-0000-0000-0000F9620000}"/>
    <cellStyle name="Notiz 3 3 3 3 2" xfId="8492" xr:uid="{00000000-0005-0000-0000-0000FA620000}"/>
    <cellStyle name="Notiz 3 3 3 3 3" xfId="15022" xr:uid="{00000000-0005-0000-0000-0000FB620000}"/>
    <cellStyle name="Notiz 3 3 3 3 4" xfId="21507" xr:uid="{00000000-0005-0000-0000-0000FC620000}"/>
    <cellStyle name="Notiz 3 3 3 4" xfId="2177" xr:uid="{00000000-0005-0000-0000-0000FD620000}"/>
    <cellStyle name="Notiz 3 3 3 4 2" xfId="9182" xr:uid="{00000000-0005-0000-0000-0000FE620000}"/>
    <cellStyle name="Notiz 3 3 3 4 3" xfId="15712" xr:uid="{00000000-0005-0000-0000-0000FF620000}"/>
    <cellStyle name="Notiz 3 3 3 4 4" xfId="22197" xr:uid="{00000000-0005-0000-0000-000000630000}"/>
    <cellStyle name="Notiz 3 3 3 5" xfId="2867" xr:uid="{00000000-0005-0000-0000-000001630000}"/>
    <cellStyle name="Notiz 3 3 3 5 2" xfId="9869" xr:uid="{00000000-0005-0000-0000-000002630000}"/>
    <cellStyle name="Notiz 3 3 3 5 3" xfId="16399" xr:uid="{00000000-0005-0000-0000-000003630000}"/>
    <cellStyle name="Notiz 3 3 3 5 4" xfId="22884" xr:uid="{00000000-0005-0000-0000-000004630000}"/>
    <cellStyle name="Notiz 3 3 3 6" xfId="3557" xr:uid="{00000000-0005-0000-0000-000005630000}"/>
    <cellStyle name="Notiz 3 3 3 6 2" xfId="10556" xr:uid="{00000000-0005-0000-0000-000006630000}"/>
    <cellStyle name="Notiz 3 3 3 6 3" xfId="17086" xr:uid="{00000000-0005-0000-0000-000007630000}"/>
    <cellStyle name="Notiz 3 3 3 6 4" xfId="23571" xr:uid="{00000000-0005-0000-0000-000008630000}"/>
    <cellStyle name="Notiz 3 3 3 7" xfId="4247" xr:uid="{00000000-0005-0000-0000-000009630000}"/>
    <cellStyle name="Notiz 3 3 3 7 2" xfId="11241" xr:uid="{00000000-0005-0000-0000-00000A630000}"/>
    <cellStyle name="Notiz 3 3 3 7 3" xfId="17771" xr:uid="{00000000-0005-0000-0000-00000B630000}"/>
    <cellStyle name="Notiz 3 3 3 7 4" xfId="24256" xr:uid="{00000000-0005-0000-0000-00000C630000}"/>
    <cellStyle name="Notiz 3 3 3 8" xfId="5358" xr:uid="{00000000-0005-0000-0000-00000D630000}"/>
    <cellStyle name="Notiz 3 3 3 8 2" xfId="12282" xr:uid="{00000000-0005-0000-0000-00000E630000}"/>
    <cellStyle name="Notiz 3 3 3 8 3" xfId="18812" xr:uid="{00000000-0005-0000-0000-00000F630000}"/>
    <cellStyle name="Notiz 3 3 3 8 4" xfId="25297" xr:uid="{00000000-0005-0000-0000-000010630000}"/>
    <cellStyle name="Notiz 3 3 3 9" xfId="6040" xr:uid="{00000000-0005-0000-0000-000011630000}"/>
    <cellStyle name="Notiz 3 3 3 9 2" xfId="12936" xr:uid="{00000000-0005-0000-0000-000012630000}"/>
    <cellStyle name="Notiz 3 3 3 9 3" xfId="19466" xr:uid="{00000000-0005-0000-0000-000013630000}"/>
    <cellStyle name="Notiz 3 3 3 9 4" xfId="25951" xr:uid="{00000000-0005-0000-0000-000014630000}"/>
    <cellStyle name="Notiz 3 3 4" xfId="1174" xr:uid="{00000000-0005-0000-0000-000015630000}"/>
    <cellStyle name="Notiz 3 3 4 2" xfId="8181" xr:uid="{00000000-0005-0000-0000-000016630000}"/>
    <cellStyle name="Notiz 3 3 4 3" xfId="14711" xr:uid="{00000000-0005-0000-0000-000017630000}"/>
    <cellStyle name="Notiz 3 3 4 4" xfId="21196" xr:uid="{00000000-0005-0000-0000-000018630000}"/>
    <cellStyle name="Notiz 3 3 5" xfId="1864" xr:uid="{00000000-0005-0000-0000-000019630000}"/>
    <cellStyle name="Notiz 3 3 5 2" xfId="8869" xr:uid="{00000000-0005-0000-0000-00001A630000}"/>
    <cellStyle name="Notiz 3 3 5 3" xfId="15399" xr:uid="{00000000-0005-0000-0000-00001B630000}"/>
    <cellStyle name="Notiz 3 3 5 4" xfId="21884" xr:uid="{00000000-0005-0000-0000-00001C630000}"/>
    <cellStyle name="Notiz 3 3 6" xfId="2552" xr:uid="{00000000-0005-0000-0000-00001D630000}"/>
    <cellStyle name="Notiz 3 3 6 2" xfId="9557" xr:uid="{00000000-0005-0000-0000-00001E630000}"/>
    <cellStyle name="Notiz 3 3 6 3" xfId="16087" xr:uid="{00000000-0005-0000-0000-00001F630000}"/>
    <cellStyle name="Notiz 3 3 6 4" xfId="22572" xr:uid="{00000000-0005-0000-0000-000020630000}"/>
    <cellStyle name="Notiz 3 3 7" xfId="3242" xr:uid="{00000000-0005-0000-0000-000021630000}"/>
    <cellStyle name="Notiz 3 3 7 2" xfId="10244" xr:uid="{00000000-0005-0000-0000-000022630000}"/>
    <cellStyle name="Notiz 3 3 7 3" xfId="16774" xr:uid="{00000000-0005-0000-0000-000023630000}"/>
    <cellStyle name="Notiz 3 3 7 4" xfId="23259" xr:uid="{00000000-0005-0000-0000-000024630000}"/>
    <cellStyle name="Notiz 3 3 8" xfId="3934" xr:uid="{00000000-0005-0000-0000-000025630000}"/>
    <cellStyle name="Notiz 3 3 8 2" xfId="10933" xr:uid="{00000000-0005-0000-0000-000026630000}"/>
    <cellStyle name="Notiz 3 3 8 3" xfId="17463" xr:uid="{00000000-0005-0000-0000-000027630000}"/>
    <cellStyle name="Notiz 3 3 8 4" xfId="23948" xr:uid="{00000000-0005-0000-0000-000028630000}"/>
    <cellStyle name="Notiz 3 3 9" xfId="4622" xr:uid="{00000000-0005-0000-0000-000029630000}"/>
    <cellStyle name="Notiz 3 3 9 2" xfId="11616" xr:uid="{00000000-0005-0000-0000-00002A630000}"/>
    <cellStyle name="Notiz 3 3 9 3" xfId="18146" xr:uid="{00000000-0005-0000-0000-00002B630000}"/>
    <cellStyle name="Notiz 3 3 9 4" xfId="24631" xr:uid="{00000000-0005-0000-0000-00002C630000}"/>
    <cellStyle name="Notiz 3 4" xfId="308" xr:uid="{00000000-0005-0000-0000-00002D630000}"/>
    <cellStyle name="Notiz 3 4 10" xfId="4830" xr:uid="{00000000-0005-0000-0000-00002E630000}"/>
    <cellStyle name="Notiz 3 4 10 2" xfId="11775" xr:uid="{00000000-0005-0000-0000-00002F630000}"/>
    <cellStyle name="Notiz 3 4 10 3" xfId="18305" xr:uid="{00000000-0005-0000-0000-000030630000}"/>
    <cellStyle name="Notiz 3 4 10 4" xfId="24790" xr:uid="{00000000-0005-0000-0000-000031630000}"/>
    <cellStyle name="Notiz 3 4 11" xfId="5741" xr:uid="{00000000-0005-0000-0000-000032630000}"/>
    <cellStyle name="Notiz 3 4 11 2" xfId="12665" xr:uid="{00000000-0005-0000-0000-000033630000}"/>
    <cellStyle name="Notiz 3 4 11 3" xfId="19195" xr:uid="{00000000-0005-0000-0000-000034630000}"/>
    <cellStyle name="Notiz 3 4 11 4" xfId="25680" xr:uid="{00000000-0005-0000-0000-000035630000}"/>
    <cellStyle name="Notiz 3 4 12" xfId="7360" xr:uid="{00000000-0005-0000-0000-000036630000}"/>
    <cellStyle name="Notiz 3 4 12 2" xfId="13890" xr:uid="{00000000-0005-0000-0000-000037630000}"/>
    <cellStyle name="Notiz 3 4 12 3" xfId="20377" xr:uid="{00000000-0005-0000-0000-000038630000}"/>
    <cellStyle name="Notiz 3 4 13" xfId="7072" xr:uid="{00000000-0005-0000-0000-000039630000}"/>
    <cellStyle name="Notiz 3 4 2" xfId="392" xr:uid="{00000000-0005-0000-0000-00003A630000}"/>
    <cellStyle name="Notiz 3 4 2 10" xfId="4904" xr:uid="{00000000-0005-0000-0000-00003B630000}"/>
    <cellStyle name="Notiz 3 4 2 10 2" xfId="11829" xr:uid="{00000000-0005-0000-0000-00003C630000}"/>
    <cellStyle name="Notiz 3 4 2 10 3" xfId="18359" xr:uid="{00000000-0005-0000-0000-00003D630000}"/>
    <cellStyle name="Notiz 3 4 2 10 4" xfId="24844" xr:uid="{00000000-0005-0000-0000-00003E630000}"/>
    <cellStyle name="Notiz 3 4 2 11" xfId="7404" xr:uid="{00000000-0005-0000-0000-00003F630000}"/>
    <cellStyle name="Notiz 3 4 2 11 2" xfId="13934" xr:uid="{00000000-0005-0000-0000-000040630000}"/>
    <cellStyle name="Notiz 3 4 2 11 3" xfId="20419" xr:uid="{00000000-0005-0000-0000-000041630000}"/>
    <cellStyle name="Notiz 3 4 2 12" xfId="6953" xr:uid="{00000000-0005-0000-0000-000042630000}"/>
    <cellStyle name="Notiz 3 4 2 13" xfId="6579" xr:uid="{00000000-0005-0000-0000-000043630000}"/>
    <cellStyle name="Notiz 3 4 2 2" xfId="627" xr:uid="{00000000-0005-0000-0000-000044630000}"/>
    <cellStyle name="Notiz 3 4 2 2 10" xfId="7639" xr:uid="{00000000-0005-0000-0000-000045630000}"/>
    <cellStyle name="Notiz 3 4 2 2 10 2" xfId="14169" xr:uid="{00000000-0005-0000-0000-000046630000}"/>
    <cellStyle name="Notiz 3 4 2 2 10 3" xfId="20654" xr:uid="{00000000-0005-0000-0000-000047630000}"/>
    <cellStyle name="Notiz 3 4 2 2 11" xfId="4803" xr:uid="{00000000-0005-0000-0000-000048630000}"/>
    <cellStyle name="Notiz 3 4 2 2 2" xfId="1505" xr:uid="{00000000-0005-0000-0000-000049630000}"/>
    <cellStyle name="Notiz 3 4 2 2 2 2" xfId="8510" xr:uid="{00000000-0005-0000-0000-00004A630000}"/>
    <cellStyle name="Notiz 3 4 2 2 2 3" xfId="15040" xr:uid="{00000000-0005-0000-0000-00004B630000}"/>
    <cellStyle name="Notiz 3 4 2 2 2 4" xfId="21525" xr:uid="{00000000-0005-0000-0000-00004C630000}"/>
    <cellStyle name="Notiz 3 4 2 2 3" xfId="2195" xr:uid="{00000000-0005-0000-0000-00004D630000}"/>
    <cellStyle name="Notiz 3 4 2 2 3 2" xfId="9200" xr:uid="{00000000-0005-0000-0000-00004E630000}"/>
    <cellStyle name="Notiz 3 4 2 2 3 3" xfId="15730" xr:uid="{00000000-0005-0000-0000-00004F630000}"/>
    <cellStyle name="Notiz 3 4 2 2 3 4" xfId="22215" xr:uid="{00000000-0005-0000-0000-000050630000}"/>
    <cellStyle name="Notiz 3 4 2 2 4" xfId="2885" xr:uid="{00000000-0005-0000-0000-000051630000}"/>
    <cellStyle name="Notiz 3 4 2 2 4 2" xfId="9887" xr:uid="{00000000-0005-0000-0000-000052630000}"/>
    <cellStyle name="Notiz 3 4 2 2 4 3" xfId="16417" xr:uid="{00000000-0005-0000-0000-000053630000}"/>
    <cellStyle name="Notiz 3 4 2 2 4 4" xfId="22902" xr:uid="{00000000-0005-0000-0000-000054630000}"/>
    <cellStyle name="Notiz 3 4 2 2 5" xfId="3575" xr:uid="{00000000-0005-0000-0000-000055630000}"/>
    <cellStyle name="Notiz 3 4 2 2 5 2" xfId="10574" xr:uid="{00000000-0005-0000-0000-000056630000}"/>
    <cellStyle name="Notiz 3 4 2 2 5 3" xfId="17104" xr:uid="{00000000-0005-0000-0000-000057630000}"/>
    <cellStyle name="Notiz 3 4 2 2 5 4" xfId="23589" xr:uid="{00000000-0005-0000-0000-000058630000}"/>
    <cellStyle name="Notiz 3 4 2 2 6" xfId="4265" xr:uid="{00000000-0005-0000-0000-000059630000}"/>
    <cellStyle name="Notiz 3 4 2 2 6 2" xfId="11259" xr:uid="{00000000-0005-0000-0000-00005A630000}"/>
    <cellStyle name="Notiz 3 4 2 2 6 3" xfId="17789" xr:uid="{00000000-0005-0000-0000-00005B630000}"/>
    <cellStyle name="Notiz 3 4 2 2 6 4" xfId="24274" xr:uid="{00000000-0005-0000-0000-00005C630000}"/>
    <cellStyle name="Notiz 3 4 2 2 7" xfId="4918" xr:uid="{00000000-0005-0000-0000-00005D630000}"/>
    <cellStyle name="Notiz 3 4 2 2 7 2" xfId="11842" xr:uid="{00000000-0005-0000-0000-00005E630000}"/>
    <cellStyle name="Notiz 3 4 2 2 7 3" xfId="18372" xr:uid="{00000000-0005-0000-0000-00005F630000}"/>
    <cellStyle name="Notiz 3 4 2 2 7 4" xfId="24857" xr:uid="{00000000-0005-0000-0000-000060630000}"/>
    <cellStyle name="Notiz 3 4 2 2 8" xfId="5376" xr:uid="{00000000-0005-0000-0000-000061630000}"/>
    <cellStyle name="Notiz 3 4 2 2 8 2" xfId="12300" xr:uid="{00000000-0005-0000-0000-000062630000}"/>
    <cellStyle name="Notiz 3 4 2 2 8 3" xfId="18830" xr:uid="{00000000-0005-0000-0000-000063630000}"/>
    <cellStyle name="Notiz 3 4 2 2 8 4" xfId="25315" xr:uid="{00000000-0005-0000-0000-000064630000}"/>
    <cellStyle name="Notiz 3 4 2 2 9" xfId="6058" xr:uid="{00000000-0005-0000-0000-000065630000}"/>
    <cellStyle name="Notiz 3 4 2 2 9 2" xfId="12954" xr:uid="{00000000-0005-0000-0000-000066630000}"/>
    <cellStyle name="Notiz 3 4 2 2 9 3" xfId="19484" xr:uid="{00000000-0005-0000-0000-000067630000}"/>
    <cellStyle name="Notiz 3 4 2 2 9 4" xfId="25969" xr:uid="{00000000-0005-0000-0000-000068630000}"/>
    <cellStyle name="Notiz 3 4 2 3" xfId="1270" xr:uid="{00000000-0005-0000-0000-000069630000}"/>
    <cellStyle name="Notiz 3 4 2 3 2" xfId="8275" xr:uid="{00000000-0005-0000-0000-00006A630000}"/>
    <cellStyle name="Notiz 3 4 2 3 3" xfId="14805" xr:uid="{00000000-0005-0000-0000-00006B630000}"/>
    <cellStyle name="Notiz 3 4 2 3 4" xfId="21290" xr:uid="{00000000-0005-0000-0000-00006C630000}"/>
    <cellStyle name="Notiz 3 4 2 4" xfId="1960" xr:uid="{00000000-0005-0000-0000-00006D630000}"/>
    <cellStyle name="Notiz 3 4 2 4 2" xfId="8965" xr:uid="{00000000-0005-0000-0000-00006E630000}"/>
    <cellStyle name="Notiz 3 4 2 4 3" xfId="15495" xr:uid="{00000000-0005-0000-0000-00006F630000}"/>
    <cellStyle name="Notiz 3 4 2 4 4" xfId="21980" xr:uid="{00000000-0005-0000-0000-000070630000}"/>
    <cellStyle name="Notiz 3 4 2 5" xfId="2650" xr:uid="{00000000-0005-0000-0000-000071630000}"/>
    <cellStyle name="Notiz 3 4 2 5 2" xfId="9652" xr:uid="{00000000-0005-0000-0000-000072630000}"/>
    <cellStyle name="Notiz 3 4 2 5 3" xfId="16182" xr:uid="{00000000-0005-0000-0000-000073630000}"/>
    <cellStyle name="Notiz 3 4 2 5 4" xfId="22667" xr:uid="{00000000-0005-0000-0000-000074630000}"/>
    <cellStyle name="Notiz 3 4 2 6" xfId="3340" xr:uid="{00000000-0005-0000-0000-000075630000}"/>
    <cellStyle name="Notiz 3 4 2 6 2" xfId="10339" xr:uid="{00000000-0005-0000-0000-000076630000}"/>
    <cellStyle name="Notiz 3 4 2 6 3" xfId="16869" xr:uid="{00000000-0005-0000-0000-000077630000}"/>
    <cellStyle name="Notiz 3 4 2 6 4" xfId="23354" xr:uid="{00000000-0005-0000-0000-000078630000}"/>
    <cellStyle name="Notiz 3 4 2 7" xfId="4030" xr:uid="{00000000-0005-0000-0000-000079630000}"/>
    <cellStyle name="Notiz 3 4 2 7 2" xfId="11024" xr:uid="{00000000-0005-0000-0000-00007A630000}"/>
    <cellStyle name="Notiz 3 4 2 7 3" xfId="17554" xr:uid="{00000000-0005-0000-0000-00007B630000}"/>
    <cellStyle name="Notiz 3 4 2 7 4" xfId="24039" xr:uid="{00000000-0005-0000-0000-00007C630000}"/>
    <cellStyle name="Notiz 3 4 2 8" xfId="3965" xr:uid="{00000000-0005-0000-0000-00007D630000}"/>
    <cellStyle name="Notiz 3 4 2 8 2" xfId="10963" xr:uid="{00000000-0005-0000-0000-00007E630000}"/>
    <cellStyle name="Notiz 3 4 2 8 3" xfId="17493" xr:uid="{00000000-0005-0000-0000-00007F630000}"/>
    <cellStyle name="Notiz 3 4 2 8 4" xfId="23978" xr:uid="{00000000-0005-0000-0000-000080630000}"/>
    <cellStyle name="Notiz 3 4 2 9" xfId="5823" xr:uid="{00000000-0005-0000-0000-000081630000}"/>
    <cellStyle name="Notiz 3 4 2 9 2" xfId="12719" xr:uid="{00000000-0005-0000-0000-000082630000}"/>
    <cellStyle name="Notiz 3 4 2 9 3" xfId="19249" xr:uid="{00000000-0005-0000-0000-000083630000}"/>
    <cellStyle name="Notiz 3 4 2 9 4" xfId="25734" xr:uid="{00000000-0005-0000-0000-000084630000}"/>
    <cellStyle name="Notiz 3 4 3" xfId="610" xr:uid="{00000000-0005-0000-0000-000085630000}"/>
    <cellStyle name="Notiz 3 4 3 10" xfId="6541" xr:uid="{00000000-0005-0000-0000-000086630000}"/>
    <cellStyle name="Notiz 3 4 3 10 2" xfId="13355" xr:uid="{00000000-0005-0000-0000-000087630000}"/>
    <cellStyle name="Notiz 3 4 3 10 3" xfId="19885" xr:uid="{00000000-0005-0000-0000-000088630000}"/>
    <cellStyle name="Notiz 3 4 3 10 4" xfId="26370" xr:uid="{00000000-0005-0000-0000-000089630000}"/>
    <cellStyle name="Notiz 3 4 3 11" xfId="7622" xr:uid="{00000000-0005-0000-0000-00008A630000}"/>
    <cellStyle name="Notiz 3 4 3 11 2" xfId="14152" xr:uid="{00000000-0005-0000-0000-00008B630000}"/>
    <cellStyle name="Notiz 3 4 3 11 3" xfId="20637" xr:uid="{00000000-0005-0000-0000-00008C630000}"/>
    <cellStyle name="Notiz 3 4 3 12" xfId="6822" xr:uid="{00000000-0005-0000-0000-00008D630000}"/>
    <cellStyle name="Notiz 3 4 3 13" xfId="4795" xr:uid="{00000000-0005-0000-0000-00008E630000}"/>
    <cellStyle name="Notiz 3 4 3 2" xfId="840" xr:uid="{00000000-0005-0000-0000-00008F630000}"/>
    <cellStyle name="Notiz 3 4 3 2 10" xfId="7852" xr:uid="{00000000-0005-0000-0000-000090630000}"/>
    <cellStyle name="Notiz 3 4 3 2 10 2" xfId="14382" xr:uid="{00000000-0005-0000-0000-000091630000}"/>
    <cellStyle name="Notiz 3 4 3 2 10 3" xfId="20867" xr:uid="{00000000-0005-0000-0000-000092630000}"/>
    <cellStyle name="Notiz 3 4 3 2 11" xfId="13710" xr:uid="{00000000-0005-0000-0000-000093630000}"/>
    <cellStyle name="Notiz 3 4 3 2 2" xfId="1718" xr:uid="{00000000-0005-0000-0000-000094630000}"/>
    <cellStyle name="Notiz 3 4 3 2 2 2" xfId="8723" xr:uid="{00000000-0005-0000-0000-000095630000}"/>
    <cellStyle name="Notiz 3 4 3 2 2 3" xfId="15253" xr:uid="{00000000-0005-0000-0000-000096630000}"/>
    <cellStyle name="Notiz 3 4 3 2 2 4" xfId="21738" xr:uid="{00000000-0005-0000-0000-000097630000}"/>
    <cellStyle name="Notiz 3 4 3 2 3" xfId="2408" xr:uid="{00000000-0005-0000-0000-000098630000}"/>
    <cellStyle name="Notiz 3 4 3 2 3 2" xfId="9413" xr:uid="{00000000-0005-0000-0000-000099630000}"/>
    <cellStyle name="Notiz 3 4 3 2 3 3" xfId="15943" xr:uid="{00000000-0005-0000-0000-00009A630000}"/>
    <cellStyle name="Notiz 3 4 3 2 3 4" xfId="22428" xr:uid="{00000000-0005-0000-0000-00009B630000}"/>
    <cellStyle name="Notiz 3 4 3 2 4" xfId="3098" xr:uid="{00000000-0005-0000-0000-00009C630000}"/>
    <cellStyle name="Notiz 3 4 3 2 4 2" xfId="10100" xr:uid="{00000000-0005-0000-0000-00009D630000}"/>
    <cellStyle name="Notiz 3 4 3 2 4 3" xfId="16630" xr:uid="{00000000-0005-0000-0000-00009E630000}"/>
    <cellStyle name="Notiz 3 4 3 2 4 4" xfId="23115" xr:uid="{00000000-0005-0000-0000-00009F630000}"/>
    <cellStyle name="Notiz 3 4 3 2 5" xfId="3788" xr:uid="{00000000-0005-0000-0000-0000A0630000}"/>
    <cellStyle name="Notiz 3 4 3 2 5 2" xfId="10787" xr:uid="{00000000-0005-0000-0000-0000A1630000}"/>
    <cellStyle name="Notiz 3 4 3 2 5 3" xfId="17317" xr:uid="{00000000-0005-0000-0000-0000A2630000}"/>
    <cellStyle name="Notiz 3 4 3 2 5 4" xfId="23802" xr:uid="{00000000-0005-0000-0000-0000A3630000}"/>
    <cellStyle name="Notiz 3 4 3 2 6" xfId="4478" xr:uid="{00000000-0005-0000-0000-0000A4630000}"/>
    <cellStyle name="Notiz 3 4 3 2 6 2" xfId="11472" xr:uid="{00000000-0005-0000-0000-0000A5630000}"/>
    <cellStyle name="Notiz 3 4 3 2 6 3" xfId="18002" xr:uid="{00000000-0005-0000-0000-0000A6630000}"/>
    <cellStyle name="Notiz 3 4 3 2 6 4" xfId="24487" xr:uid="{00000000-0005-0000-0000-0000A7630000}"/>
    <cellStyle name="Notiz 3 4 3 2 7" xfId="5131" xr:uid="{00000000-0005-0000-0000-0000A8630000}"/>
    <cellStyle name="Notiz 3 4 3 2 7 2" xfId="12055" xr:uid="{00000000-0005-0000-0000-0000A9630000}"/>
    <cellStyle name="Notiz 3 4 3 2 7 3" xfId="18585" xr:uid="{00000000-0005-0000-0000-0000AA630000}"/>
    <cellStyle name="Notiz 3 4 3 2 7 4" xfId="25070" xr:uid="{00000000-0005-0000-0000-0000AB630000}"/>
    <cellStyle name="Notiz 3 4 3 2 8" xfId="5589" xr:uid="{00000000-0005-0000-0000-0000AC630000}"/>
    <cellStyle name="Notiz 3 4 3 2 8 2" xfId="12513" xr:uid="{00000000-0005-0000-0000-0000AD630000}"/>
    <cellStyle name="Notiz 3 4 3 2 8 3" xfId="19043" xr:uid="{00000000-0005-0000-0000-0000AE630000}"/>
    <cellStyle name="Notiz 3 4 3 2 8 4" xfId="25528" xr:uid="{00000000-0005-0000-0000-0000AF630000}"/>
    <cellStyle name="Notiz 3 4 3 2 9" xfId="6271" xr:uid="{00000000-0005-0000-0000-0000B0630000}"/>
    <cellStyle name="Notiz 3 4 3 2 9 2" xfId="13167" xr:uid="{00000000-0005-0000-0000-0000B1630000}"/>
    <cellStyle name="Notiz 3 4 3 2 9 3" xfId="19697" xr:uid="{00000000-0005-0000-0000-0000B2630000}"/>
    <cellStyle name="Notiz 3 4 3 2 9 4" xfId="26182" xr:uid="{00000000-0005-0000-0000-0000B3630000}"/>
    <cellStyle name="Notiz 3 4 3 3" xfId="1488" xr:uid="{00000000-0005-0000-0000-0000B4630000}"/>
    <cellStyle name="Notiz 3 4 3 3 2" xfId="8493" xr:uid="{00000000-0005-0000-0000-0000B5630000}"/>
    <cellStyle name="Notiz 3 4 3 3 3" xfId="15023" xr:uid="{00000000-0005-0000-0000-0000B6630000}"/>
    <cellStyle name="Notiz 3 4 3 3 4" xfId="21508" xr:uid="{00000000-0005-0000-0000-0000B7630000}"/>
    <cellStyle name="Notiz 3 4 3 4" xfId="2178" xr:uid="{00000000-0005-0000-0000-0000B8630000}"/>
    <cellStyle name="Notiz 3 4 3 4 2" xfId="9183" xr:uid="{00000000-0005-0000-0000-0000B9630000}"/>
    <cellStyle name="Notiz 3 4 3 4 3" xfId="15713" xr:uid="{00000000-0005-0000-0000-0000BA630000}"/>
    <cellStyle name="Notiz 3 4 3 4 4" xfId="22198" xr:uid="{00000000-0005-0000-0000-0000BB630000}"/>
    <cellStyle name="Notiz 3 4 3 5" xfId="2868" xr:uid="{00000000-0005-0000-0000-0000BC630000}"/>
    <cellStyle name="Notiz 3 4 3 5 2" xfId="9870" xr:uid="{00000000-0005-0000-0000-0000BD630000}"/>
    <cellStyle name="Notiz 3 4 3 5 3" xfId="16400" xr:uid="{00000000-0005-0000-0000-0000BE630000}"/>
    <cellStyle name="Notiz 3 4 3 5 4" xfId="22885" xr:uid="{00000000-0005-0000-0000-0000BF630000}"/>
    <cellStyle name="Notiz 3 4 3 6" xfId="3558" xr:uid="{00000000-0005-0000-0000-0000C0630000}"/>
    <cellStyle name="Notiz 3 4 3 6 2" xfId="10557" xr:uid="{00000000-0005-0000-0000-0000C1630000}"/>
    <cellStyle name="Notiz 3 4 3 6 3" xfId="17087" xr:uid="{00000000-0005-0000-0000-0000C2630000}"/>
    <cellStyle name="Notiz 3 4 3 6 4" xfId="23572" xr:uid="{00000000-0005-0000-0000-0000C3630000}"/>
    <cellStyle name="Notiz 3 4 3 7" xfId="4248" xr:uid="{00000000-0005-0000-0000-0000C4630000}"/>
    <cellStyle name="Notiz 3 4 3 7 2" xfId="11242" xr:uid="{00000000-0005-0000-0000-0000C5630000}"/>
    <cellStyle name="Notiz 3 4 3 7 3" xfId="17772" xr:uid="{00000000-0005-0000-0000-0000C6630000}"/>
    <cellStyle name="Notiz 3 4 3 7 4" xfId="24257" xr:uid="{00000000-0005-0000-0000-0000C7630000}"/>
    <cellStyle name="Notiz 3 4 3 8" xfId="5359" xr:uid="{00000000-0005-0000-0000-0000C8630000}"/>
    <cellStyle name="Notiz 3 4 3 8 2" xfId="12283" xr:uid="{00000000-0005-0000-0000-0000C9630000}"/>
    <cellStyle name="Notiz 3 4 3 8 3" xfId="18813" xr:uid="{00000000-0005-0000-0000-0000CA630000}"/>
    <cellStyle name="Notiz 3 4 3 8 4" xfId="25298" xr:uid="{00000000-0005-0000-0000-0000CB630000}"/>
    <cellStyle name="Notiz 3 4 3 9" xfId="6041" xr:uid="{00000000-0005-0000-0000-0000CC630000}"/>
    <cellStyle name="Notiz 3 4 3 9 2" xfId="12937" xr:uid="{00000000-0005-0000-0000-0000CD630000}"/>
    <cellStyle name="Notiz 3 4 3 9 3" xfId="19467" xr:uid="{00000000-0005-0000-0000-0000CE630000}"/>
    <cellStyle name="Notiz 3 4 3 9 4" xfId="25952" xr:uid="{00000000-0005-0000-0000-0000CF630000}"/>
    <cellStyle name="Notiz 3 4 4" xfId="1180" xr:uid="{00000000-0005-0000-0000-0000D0630000}"/>
    <cellStyle name="Notiz 3 4 4 2" xfId="8187" xr:uid="{00000000-0005-0000-0000-0000D1630000}"/>
    <cellStyle name="Notiz 3 4 4 3" xfId="14717" xr:uid="{00000000-0005-0000-0000-0000D2630000}"/>
    <cellStyle name="Notiz 3 4 4 4" xfId="21202" xr:uid="{00000000-0005-0000-0000-0000D3630000}"/>
    <cellStyle name="Notiz 3 4 5" xfId="1870" xr:uid="{00000000-0005-0000-0000-0000D4630000}"/>
    <cellStyle name="Notiz 3 4 5 2" xfId="8875" xr:uid="{00000000-0005-0000-0000-0000D5630000}"/>
    <cellStyle name="Notiz 3 4 5 3" xfId="15405" xr:uid="{00000000-0005-0000-0000-0000D6630000}"/>
    <cellStyle name="Notiz 3 4 5 4" xfId="21890" xr:uid="{00000000-0005-0000-0000-0000D7630000}"/>
    <cellStyle name="Notiz 3 4 6" xfId="2558" xr:uid="{00000000-0005-0000-0000-0000D8630000}"/>
    <cellStyle name="Notiz 3 4 6 2" xfId="9563" xr:uid="{00000000-0005-0000-0000-0000D9630000}"/>
    <cellStyle name="Notiz 3 4 6 3" xfId="16093" xr:uid="{00000000-0005-0000-0000-0000DA630000}"/>
    <cellStyle name="Notiz 3 4 6 4" xfId="22578" xr:uid="{00000000-0005-0000-0000-0000DB630000}"/>
    <cellStyle name="Notiz 3 4 7" xfId="3248" xr:uid="{00000000-0005-0000-0000-0000DC630000}"/>
    <cellStyle name="Notiz 3 4 7 2" xfId="10250" xr:uid="{00000000-0005-0000-0000-0000DD630000}"/>
    <cellStyle name="Notiz 3 4 7 3" xfId="16780" xr:uid="{00000000-0005-0000-0000-0000DE630000}"/>
    <cellStyle name="Notiz 3 4 7 4" xfId="23265" xr:uid="{00000000-0005-0000-0000-0000DF630000}"/>
    <cellStyle name="Notiz 3 4 8" xfId="3940" xr:uid="{00000000-0005-0000-0000-0000E0630000}"/>
    <cellStyle name="Notiz 3 4 8 2" xfId="10939" xr:uid="{00000000-0005-0000-0000-0000E1630000}"/>
    <cellStyle name="Notiz 3 4 8 3" xfId="17469" xr:uid="{00000000-0005-0000-0000-0000E2630000}"/>
    <cellStyle name="Notiz 3 4 8 4" xfId="23954" xr:uid="{00000000-0005-0000-0000-0000E3630000}"/>
    <cellStyle name="Notiz 3 4 9" xfId="4628" xr:uid="{00000000-0005-0000-0000-0000E4630000}"/>
    <cellStyle name="Notiz 3 4 9 2" xfId="11622" xr:uid="{00000000-0005-0000-0000-0000E5630000}"/>
    <cellStyle name="Notiz 3 4 9 3" xfId="18152" xr:uid="{00000000-0005-0000-0000-0000E6630000}"/>
    <cellStyle name="Notiz 3 4 9 4" xfId="24637" xr:uid="{00000000-0005-0000-0000-0000E7630000}"/>
    <cellStyle name="Notiz 3 5" xfId="313" xr:uid="{00000000-0005-0000-0000-0000E8630000}"/>
    <cellStyle name="Notiz 3 5 10" xfId="4828" xr:uid="{00000000-0005-0000-0000-0000E9630000}"/>
    <cellStyle name="Notiz 3 5 10 2" xfId="11773" xr:uid="{00000000-0005-0000-0000-0000EA630000}"/>
    <cellStyle name="Notiz 3 5 10 3" xfId="18303" xr:uid="{00000000-0005-0000-0000-0000EB630000}"/>
    <cellStyle name="Notiz 3 5 10 4" xfId="24788" xr:uid="{00000000-0005-0000-0000-0000EC630000}"/>
    <cellStyle name="Notiz 3 5 11" xfId="5746" xr:uid="{00000000-0005-0000-0000-0000ED630000}"/>
    <cellStyle name="Notiz 3 5 11 2" xfId="12670" xr:uid="{00000000-0005-0000-0000-0000EE630000}"/>
    <cellStyle name="Notiz 3 5 11 3" xfId="19200" xr:uid="{00000000-0005-0000-0000-0000EF630000}"/>
    <cellStyle name="Notiz 3 5 11 4" xfId="25685" xr:uid="{00000000-0005-0000-0000-0000F0630000}"/>
    <cellStyle name="Notiz 3 5 12" xfId="7365" xr:uid="{00000000-0005-0000-0000-0000F1630000}"/>
    <cellStyle name="Notiz 3 5 12 2" xfId="13895" xr:uid="{00000000-0005-0000-0000-0000F2630000}"/>
    <cellStyle name="Notiz 3 5 12 3" xfId="20382" xr:uid="{00000000-0005-0000-0000-0000F3630000}"/>
    <cellStyle name="Notiz 3 5 13" xfId="7073" xr:uid="{00000000-0005-0000-0000-0000F4630000}"/>
    <cellStyle name="Notiz 3 5 2" xfId="391" xr:uid="{00000000-0005-0000-0000-0000F5630000}"/>
    <cellStyle name="Notiz 3 5 2 10" xfId="6511" xr:uid="{00000000-0005-0000-0000-0000F6630000}"/>
    <cellStyle name="Notiz 3 5 2 10 2" xfId="13325" xr:uid="{00000000-0005-0000-0000-0000F7630000}"/>
    <cellStyle name="Notiz 3 5 2 10 3" xfId="19855" xr:uid="{00000000-0005-0000-0000-0000F8630000}"/>
    <cellStyle name="Notiz 3 5 2 10 4" xfId="26340" xr:uid="{00000000-0005-0000-0000-0000F9630000}"/>
    <cellStyle name="Notiz 3 5 2 11" xfId="7403" xr:uid="{00000000-0005-0000-0000-0000FA630000}"/>
    <cellStyle name="Notiz 3 5 2 11 2" xfId="13933" xr:uid="{00000000-0005-0000-0000-0000FB630000}"/>
    <cellStyle name="Notiz 3 5 2 11 3" xfId="20418" xr:uid="{00000000-0005-0000-0000-0000FC630000}"/>
    <cellStyle name="Notiz 3 5 2 12" xfId="4677" xr:uid="{00000000-0005-0000-0000-0000FD630000}"/>
    <cellStyle name="Notiz 3 5 2 13" xfId="7232" xr:uid="{00000000-0005-0000-0000-0000FE630000}"/>
    <cellStyle name="Notiz 3 5 2 2" xfId="626" xr:uid="{00000000-0005-0000-0000-0000FF630000}"/>
    <cellStyle name="Notiz 3 5 2 2 10" xfId="7638" xr:uid="{00000000-0005-0000-0000-000000640000}"/>
    <cellStyle name="Notiz 3 5 2 2 10 2" xfId="14168" xr:uid="{00000000-0005-0000-0000-000001640000}"/>
    <cellStyle name="Notiz 3 5 2 2 10 3" xfId="20653" xr:uid="{00000000-0005-0000-0000-000002640000}"/>
    <cellStyle name="Notiz 3 5 2 2 11" xfId="6689" xr:uid="{00000000-0005-0000-0000-000003640000}"/>
    <cellStyle name="Notiz 3 5 2 2 2" xfId="1504" xr:uid="{00000000-0005-0000-0000-000004640000}"/>
    <cellStyle name="Notiz 3 5 2 2 2 2" xfId="8509" xr:uid="{00000000-0005-0000-0000-000005640000}"/>
    <cellStyle name="Notiz 3 5 2 2 2 3" xfId="15039" xr:uid="{00000000-0005-0000-0000-000006640000}"/>
    <cellStyle name="Notiz 3 5 2 2 2 4" xfId="21524" xr:uid="{00000000-0005-0000-0000-000007640000}"/>
    <cellStyle name="Notiz 3 5 2 2 3" xfId="2194" xr:uid="{00000000-0005-0000-0000-000008640000}"/>
    <cellStyle name="Notiz 3 5 2 2 3 2" xfId="9199" xr:uid="{00000000-0005-0000-0000-000009640000}"/>
    <cellStyle name="Notiz 3 5 2 2 3 3" xfId="15729" xr:uid="{00000000-0005-0000-0000-00000A640000}"/>
    <cellStyle name="Notiz 3 5 2 2 3 4" xfId="22214" xr:uid="{00000000-0005-0000-0000-00000B640000}"/>
    <cellStyle name="Notiz 3 5 2 2 4" xfId="2884" xr:uid="{00000000-0005-0000-0000-00000C640000}"/>
    <cellStyle name="Notiz 3 5 2 2 4 2" xfId="9886" xr:uid="{00000000-0005-0000-0000-00000D640000}"/>
    <cellStyle name="Notiz 3 5 2 2 4 3" xfId="16416" xr:uid="{00000000-0005-0000-0000-00000E640000}"/>
    <cellStyle name="Notiz 3 5 2 2 4 4" xfId="22901" xr:uid="{00000000-0005-0000-0000-00000F640000}"/>
    <cellStyle name="Notiz 3 5 2 2 5" xfId="3574" xr:uid="{00000000-0005-0000-0000-000010640000}"/>
    <cellStyle name="Notiz 3 5 2 2 5 2" xfId="10573" xr:uid="{00000000-0005-0000-0000-000011640000}"/>
    <cellStyle name="Notiz 3 5 2 2 5 3" xfId="17103" xr:uid="{00000000-0005-0000-0000-000012640000}"/>
    <cellStyle name="Notiz 3 5 2 2 5 4" xfId="23588" xr:uid="{00000000-0005-0000-0000-000013640000}"/>
    <cellStyle name="Notiz 3 5 2 2 6" xfId="4264" xr:uid="{00000000-0005-0000-0000-000014640000}"/>
    <cellStyle name="Notiz 3 5 2 2 6 2" xfId="11258" xr:uid="{00000000-0005-0000-0000-000015640000}"/>
    <cellStyle name="Notiz 3 5 2 2 6 3" xfId="17788" xr:uid="{00000000-0005-0000-0000-000016640000}"/>
    <cellStyle name="Notiz 3 5 2 2 6 4" xfId="24273" xr:uid="{00000000-0005-0000-0000-000017640000}"/>
    <cellStyle name="Notiz 3 5 2 2 7" xfId="4917" xr:uid="{00000000-0005-0000-0000-000018640000}"/>
    <cellStyle name="Notiz 3 5 2 2 7 2" xfId="11841" xr:uid="{00000000-0005-0000-0000-000019640000}"/>
    <cellStyle name="Notiz 3 5 2 2 7 3" xfId="18371" xr:uid="{00000000-0005-0000-0000-00001A640000}"/>
    <cellStyle name="Notiz 3 5 2 2 7 4" xfId="24856" xr:uid="{00000000-0005-0000-0000-00001B640000}"/>
    <cellStyle name="Notiz 3 5 2 2 8" xfId="5375" xr:uid="{00000000-0005-0000-0000-00001C640000}"/>
    <cellStyle name="Notiz 3 5 2 2 8 2" xfId="12299" xr:uid="{00000000-0005-0000-0000-00001D640000}"/>
    <cellStyle name="Notiz 3 5 2 2 8 3" xfId="18829" xr:uid="{00000000-0005-0000-0000-00001E640000}"/>
    <cellStyle name="Notiz 3 5 2 2 8 4" xfId="25314" xr:uid="{00000000-0005-0000-0000-00001F640000}"/>
    <cellStyle name="Notiz 3 5 2 2 9" xfId="6057" xr:uid="{00000000-0005-0000-0000-000020640000}"/>
    <cellStyle name="Notiz 3 5 2 2 9 2" xfId="12953" xr:uid="{00000000-0005-0000-0000-000021640000}"/>
    <cellStyle name="Notiz 3 5 2 2 9 3" xfId="19483" xr:uid="{00000000-0005-0000-0000-000022640000}"/>
    <cellStyle name="Notiz 3 5 2 2 9 4" xfId="25968" xr:uid="{00000000-0005-0000-0000-000023640000}"/>
    <cellStyle name="Notiz 3 5 2 3" xfId="1269" xr:uid="{00000000-0005-0000-0000-000024640000}"/>
    <cellStyle name="Notiz 3 5 2 3 2" xfId="8274" xr:uid="{00000000-0005-0000-0000-000025640000}"/>
    <cellStyle name="Notiz 3 5 2 3 3" xfId="14804" xr:uid="{00000000-0005-0000-0000-000026640000}"/>
    <cellStyle name="Notiz 3 5 2 3 4" xfId="21289" xr:uid="{00000000-0005-0000-0000-000027640000}"/>
    <cellStyle name="Notiz 3 5 2 4" xfId="1959" xr:uid="{00000000-0005-0000-0000-000028640000}"/>
    <cellStyle name="Notiz 3 5 2 4 2" xfId="8964" xr:uid="{00000000-0005-0000-0000-000029640000}"/>
    <cellStyle name="Notiz 3 5 2 4 3" xfId="15494" xr:uid="{00000000-0005-0000-0000-00002A640000}"/>
    <cellStyle name="Notiz 3 5 2 4 4" xfId="21979" xr:uid="{00000000-0005-0000-0000-00002B640000}"/>
    <cellStyle name="Notiz 3 5 2 5" xfId="2649" xr:uid="{00000000-0005-0000-0000-00002C640000}"/>
    <cellStyle name="Notiz 3 5 2 5 2" xfId="9651" xr:uid="{00000000-0005-0000-0000-00002D640000}"/>
    <cellStyle name="Notiz 3 5 2 5 3" xfId="16181" xr:uid="{00000000-0005-0000-0000-00002E640000}"/>
    <cellStyle name="Notiz 3 5 2 5 4" xfId="22666" xr:uid="{00000000-0005-0000-0000-00002F640000}"/>
    <cellStyle name="Notiz 3 5 2 6" xfId="3339" xr:uid="{00000000-0005-0000-0000-000030640000}"/>
    <cellStyle name="Notiz 3 5 2 6 2" xfId="10338" xr:uid="{00000000-0005-0000-0000-000031640000}"/>
    <cellStyle name="Notiz 3 5 2 6 3" xfId="16868" xr:uid="{00000000-0005-0000-0000-000032640000}"/>
    <cellStyle name="Notiz 3 5 2 6 4" xfId="23353" xr:uid="{00000000-0005-0000-0000-000033640000}"/>
    <cellStyle name="Notiz 3 5 2 7" xfId="4029" xr:uid="{00000000-0005-0000-0000-000034640000}"/>
    <cellStyle name="Notiz 3 5 2 7 2" xfId="11023" xr:uid="{00000000-0005-0000-0000-000035640000}"/>
    <cellStyle name="Notiz 3 5 2 7 3" xfId="17553" xr:uid="{00000000-0005-0000-0000-000036640000}"/>
    <cellStyle name="Notiz 3 5 2 7 4" xfId="24038" xr:uid="{00000000-0005-0000-0000-000037640000}"/>
    <cellStyle name="Notiz 3 5 2 8" xfId="4663" xr:uid="{00000000-0005-0000-0000-000038640000}"/>
    <cellStyle name="Notiz 3 5 2 8 2" xfId="11656" xr:uid="{00000000-0005-0000-0000-000039640000}"/>
    <cellStyle name="Notiz 3 5 2 8 3" xfId="18186" xr:uid="{00000000-0005-0000-0000-00003A640000}"/>
    <cellStyle name="Notiz 3 5 2 8 4" xfId="24671" xr:uid="{00000000-0005-0000-0000-00003B640000}"/>
    <cellStyle name="Notiz 3 5 2 9" xfId="5822" xr:uid="{00000000-0005-0000-0000-00003C640000}"/>
    <cellStyle name="Notiz 3 5 2 9 2" xfId="12718" xr:uid="{00000000-0005-0000-0000-00003D640000}"/>
    <cellStyle name="Notiz 3 5 2 9 3" xfId="19248" xr:uid="{00000000-0005-0000-0000-00003E640000}"/>
    <cellStyle name="Notiz 3 5 2 9 4" xfId="25733" xr:uid="{00000000-0005-0000-0000-00003F640000}"/>
    <cellStyle name="Notiz 3 5 3" xfId="611" xr:uid="{00000000-0005-0000-0000-000040640000}"/>
    <cellStyle name="Notiz 3 5 3 10" xfId="3303" xr:uid="{00000000-0005-0000-0000-000041640000}"/>
    <cellStyle name="Notiz 3 5 3 10 2" xfId="10303" xr:uid="{00000000-0005-0000-0000-000042640000}"/>
    <cellStyle name="Notiz 3 5 3 10 3" xfId="16833" xr:uid="{00000000-0005-0000-0000-000043640000}"/>
    <cellStyle name="Notiz 3 5 3 10 4" xfId="23318" xr:uid="{00000000-0005-0000-0000-000044640000}"/>
    <cellStyle name="Notiz 3 5 3 11" xfId="7623" xr:uid="{00000000-0005-0000-0000-000045640000}"/>
    <cellStyle name="Notiz 3 5 3 11 2" xfId="14153" xr:uid="{00000000-0005-0000-0000-000046640000}"/>
    <cellStyle name="Notiz 3 5 3 11 3" xfId="20638" xr:uid="{00000000-0005-0000-0000-000047640000}"/>
    <cellStyle name="Notiz 3 5 3 12" xfId="6479" xr:uid="{00000000-0005-0000-0000-000048640000}"/>
    <cellStyle name="Notiz 3 5 3 13" xfId="4698" xr:uid="{00000000-0005-0000-0000-000049640000}"/>
    <cellStyle name="Notiz 3 5 3 2" xfId="841" xr:uid="{00000000-0005-0000-0000-00004A640000}"/>
    <cellStyle name="Notiz 3 5 3 2 10" xfId="7853" xr:uid="{00000000-0005-0000-0000-00004B640000}"/>
    <cellStyle name="Notiz 3 5 3 2 10 2" xfId="14383" xr:uid="{00000000-0005-0000-0000-00004C640000}"/>
    <cellStyle name="Notiz 3 5 3 2 10 3" xfId="20868" xr:uid="{00000000-0005-0000-0000-00004D640000}"/>
    <cellStyle name="Notiz 3 5 3 2 11" xfId="13711" xr:uid="{00000000-0005-0000-0000-00004E640000}"/>
    <cellStyle name="Notiz 3 5 3 2 2" xfId="1719" xr:uid="{00000000-0005-0000-0000-00004F640000}"/>
    <cellStyle name="Notiz 3 5 3 2 2 2" xfId="8724" xr:uid="{00000000-0005-0000-0000-000050640000}"/>
    <cellStyle name="Notiz 3 5 3 2 2 3" xfId="15254" xr:uid="{00000000-0005-0000-0000-000051640000}"/>
    <cellStyle name="Notiz 3 5 3 2 2 4" xfId="21739" xr:uid="{00000000-0005-0000-0000-000052640000}"/>
    <cellStyle name="Notiz 3 5 3 2 3" xfId="2409" xr:uid="{00000000-0005-0000-0000-000053640000}"/>
    <cellStyle name="Notiz 3 5 3 2 3 2" xfId="9414" xr:uid="{00000000-0005-0000-0000-000054640000}"/>
    <cellStyle name="Notiz 3 5 3 2 3 3" xfId="15944" xr:uid="{00000000-0005-0000-0000-000055640000}"/>
    <cellStyle name="Notiz 3 5 3 2 3 4" xfId="22429" xr:uid="{00000000-0005-0000-0000-000056640000}"/>
    <cellStyle name="Notiz 3 5 3 2 4" xfId="3099" xr:uid="{00000000-0005-0000-0000-000057640000}"/>
    <cellStyle name="Notiz 3 5 3 2 4 2" xfId="10101" xr:uid="{00000000-0005-0000-0000-000058640000}"/>
    <cellStyle name="Notiz 3 5 3 2 4 3" xfId="16631" xr:uid="{00000000-0005-0000-0000-000059640000}"/>
    <cellStyle name="Notiz 3 5 3 2 4 4" xfId="23116" xr:uid="{00000000-0005-0000-0000-00005A640000}"/>
    <cellStyle name="Notiz 3 5 3 2 5" xfId="3789" xr:uid="{00000000-0005-0000-0000-00005B640000}"/>
    <cellStyle name="Notiz 3 5 3 2 5 2" xfId="10788" xr:uid="{00000000-0005-0000-0000-00005C640000}"/>
    <cellStyle name="Notiz 3 5 3 2 5 3" xfId="17318" xr:uid="{00000000-0005-0000-0000-00005D640000}"/>
    <cellStyle name="Notiz 3 5 3 2 5 4" xfId="23803" xr:uid="{00000000-0005-0000-0000-00005E640000}"/>
    <cellStyle name="Notiz 3 5 3 2 6" xfId="4479" xr:uid="{00000000-0005-0000-0000-00005F640000}"/>
    <cellStyle name="Notiz 3 5 3 2 6 2" xfId="11473" xr:uid="{00000000-0005-0000-0000-000060640000}"/>
    <cellStyle name="Notiz 3 5 3 2 6 3" xfId="18003" xr:uid="{00000000-0005-0000-0000-000061640000}"/>
    <cellStyle name="Notiz 3 5 3 2 6 4" xfId="24488" xr:uid="{00000000-0005-0000-0000-000062640000}"/>
    <cellStyle name="Notiz 3 5 3 2 7" xfId="5132" xr:uid="{00000000-0005-0000-0000-000063640000}"/>
    <cellStyle name="Notiz 3 5 3 2 7 2" xfId="12056" xr:uid="{00000000-0005-0000-0000-000064640000}"/>
    <cellStyle name="Notiz 3 5 3 2 7 3" xfId="18586" xr:uid="{00000000-0005-0000-0000-000065640000}"/>
    <cellStyle name="Notiz 3 5 3 2 7 4" xfId="25071" xr:uid="{00000000-0005-0000-0000-000066640000}"/>
    <cellStyle name="Notiz 3 5 3 2 8" xfId="5590" xr:uid="{00000000-0005-0000-0000-000067640000}"/>
    <cellStyle name="Notiz 3 5 3 2 8 2" xfId="12514" xr:uid="{00000000-0005-0000-0000-000068640000}"/>
    <cellStyle name="Notiz 3 5 3 2 8 3" xfId="19044" xr:uid="{00000000-0005-0000-0000-000069640000}"/>
    <cellStyle name="Notiz 3 5 3 2 8 4" xfId="25529" xr:uid="{00000000-0005-0000-0000-00006A640000}"/>
    <cellStyle name="Notiz 3 5 3 2 9" xfId="6272" xr:uid="{00000000-0005-0000-0000-00006B640000}"/>
    <cellStyle name="Notiz 3 5 3 2 9 2" xfId="13168" xr:uid="{00000000-0005-0000-0000-00006C640000}"/>
    <cellStyle name="Notiz 3 5 3 2 9 3" xfId="19698" xr:uid="{00000000-0005-0000-0000-00006D640000}"/>
    <cellStyle name="Notiz 3 5 3 2 9 4" xfId="26183" xr:uid="{00000000-0005-0000-0000-00006E640000}"/>
    <cellStyle name="Notiz 3 5 3 3" xfId="1489" xr:uid="{00000000-0005-0000-0000-00006F640000}"/>
    <cellStyle name="Notiz 3 5 3 3 2" xfId="8494" xr:uid="{00000000-0005-0000-0000-000070640000}"/>
    <cellStyle name="Notiz 3 5 3 3 3" xfId="15024" xr:uid="{00000000-0005-0000-0000-000071640000}"/>
    <cellStyle name="Notiz 3 5 3 3 4" xfId="21509" xr:uid="{00000000-0005-0000-0000-000072640000}"/>
    <cellStyle name="Notiz 3 5 3 4" xfId="2179" xr:uid="{00000000-0005-0000-0000-000073640000}"/>
    <cellStyle name="Notiz 3 5 3 4 2" xfId="9184" xr:uid="{00000000-0005-0000-0000-000074640000}"/>
    <cellStyle name="Notiz 3 5 3 4 3" xfId="15714" xr:uid="{00000000-0005-0000-0000-000075640000}"/>
    <cellStyle name="Notiz 3 5 3 4 4" xfId="22199" xr:uid="{00000000-0005-0000-0000-000076640000}"/>
    <cellStyle name="Notiz 3 5 3 5" xfId="2869" xr:uid="{00000000-0005-0000-0000-000077640000}"/>
    <cellStyle name="Notiz 3 5 3 5 2" xfId="9871" xr:uid="{00000000-0005-0000-0000-000078640000}"/>
    <cellStyle name="Notiz 3 5 3 5 3" xfId="16401" xr:uid="{00000000-0005-0000-0000-000079640000}"/>
    <cellStyle name="Notiz 3 5 3 5 4" xfId="22886" xr:uid="{00000000-0005-0000-0000-00007A640000}"/>
    <cellStyle name="Notiz 3 5 3 6" xfId="3559" xr:uid="{00000000-0005-0000-0000-00007B640000}"/>
    <cellStyle name="Notiz 3 5 3 6 2" xfId="10558" xr:uid="{00000000-0005-0000-0000-00007C640000}"/>
    <cellStyle name="Notiz 3 5 3 6 3" xfId="17088" xr:uid="{00000000-0005-0000-0000-00007D640000}"/>
    <cellStyle name="Notiz 3 5 3 6 4" xfId="23573" xr:uid="{00000000-0005-0000-0000-00007E640000}"/>
    <cellStyle name="Notiz 3 5 3 7" xfId="4249" xr:uid="{00000000-0005-0000-0000-00007F640000}"/>
    <cellStyle name="Notiz 3 5 3 7 2" xfId="11243" xr:uid="{00000000-0005-0000-0000-000080640000}"/>
    <cellStyle name="Notiz 3 5 3 7 3" xfId="17773" xr:uid="{00000000-0005-0000-0000-000081640000}"/>
    <cellStyle name="Notiz 3 5 3 7 4" xfId="24258" xr:uid="{00000000-0005-0000-0000-000082640000}"/>
    <cellStyle name="Notiz 3 5 3 8" xfId="5360" xr:uid="{00000000-0005-0000-0000-000083640000}"/>
    <cellStyle name="Notiz 3 5 3 8 2" xfId="12284" xr:uid="{00000000-0005-0000-0000-000084640000}"/>
    <cellStyle name="Notiz 3 5 3 8 3" xfId="18814" xr:uid="{00000000-0005-0000-0000-000085640000}"/>
    <cellStyle name="Notiz 3 5 3 8 4" xfId="25299" xr:uid="{00000000-0005-0000-0000-000086640000}"/>
    <cellStyle name="Notiz 3 5 3 9" xfId="6042" xr:uid="{00000000-0005-0000-0000-000087640000}"/>
    <cellStyle name="Notiz 3 5 3 9 2" xfId="12938" xr:uid="{00000000-0005-0000-0000-000088640000}"/>
    <cellStyle name="Notiz 3 5 3 9 3" xfId="19468" xr:uid="{00000000-0005-0000-0000-000089640000}"/>
    <cellStyle name="Notiz 3 5 3 9 4" xfId="25953" xr:uid="{00000000-0005-0000-0000-00008A640000}"/>
    <cellStyle name="Notiz 3 5 4" xfId="1185" xr:uid="{00000000-0005-0000-0000-00008B640000}"/>
    <cellStyle name="Notiz 3 5 4 2" xfId="8192" xr:uid="{00000000-0005-0000-0000-00008C640000}"/>
    <cellStyle name="Notiz 3 5 4 3" xfId="14722" xr:uid="{00000000-0005-0000-0000-00008D640000}"/>
    <cellStyle name="Notiz 3 5 4 4" xfId="21207" xr:uid="{00000000-0005-0000-0000-00008E640000}"/>
    <cellStyle name="Notiz 3 5 5" xfId="1875" xr:uid="{00000000-0005-0000-0000-00008F640000}"/>
    <cellStyle name="Notiz 3 5 5 2" xfId="8880" xr:uid="{00000000-0005-0000-0000-000090640000}"/>
    <cellStyle name="Notiz 3 5 5 3" xfId="15410" xr:uid="{00000000-0005-0000-0000-000091640000}"/>
    <cellStyle name="Notiz 3 5 5 4" xfId="21895" xr:uid="{00000000-0005-0000-0000-000092640000}"/>
    <cellStyle name="Notiz 3 5 6" xfId="2563" xr:uid="{00000000-0005-0000-0000-000093640000}"/>
    <cellStyle name="Notiz 3 5 6 2" xfId="9568" xr:uid="{00000000-0005-0000-0000-000094640000}"/>
    <cellStyle name="Notiz 3 5 6 3" xfId="16098" xr:uid="{00000000-0005-0000-0000-000095640000}"/>
    <cellStyle name="Notiz 3 5 6 4" xfId="22583" xr:uid="{00000000-0005-0000-0000-000096640000}"/>
    <cellStyle name="Notiz 3 5 7" xfId="3253" xr:uid="{00000000-0005-0000-0000-000097640000}"/>
    <cellStyle name="Notiz 3 5 7 2" xfId="10255" xr:uid="{00000000-0005-0000-0000-000098640000}"/>
    <cellStyle name="Notiz 3 5 7 3" xfId="16785" xr:uid="{00000000-0005-0000-0000-000099640000}"/>
    <cellStyle name="Notiz 3 5 7 4" xfId="23270" xr:uid="{00000000-0005-0000-0000-00009A640000}"/>
    <cellStyle name="Notiz 3 5 8" xfId="3945" xr:uid="{00000000-0005-0000-0000-00009B640000}"/>
    <cellStyle name="Notiz 3 5 8 2" xfId="10944" xr:uid="{00000000-0005-0000-0000-00009C640000}"/>
    <cellStyle name="Notiz 3 5 8 3" xfId="17474" xr:uid="{00000000-0005-0000-0000-00009D640000}"/>
    <cellStyle name="Notiz 3 5 8 4" xfId="23959" xr:uid="{00000000-0005-0000-0000-00009E640000}"/>
    <cellStyle name="Notiz 3 5 9" xfId="4633" xr:uid="{00000000-0005-0000-0000-00009F640000}"/>
    <cellStyle name="Notiz 3 5 9 2" xfId="11627" xr:uid="{00000000-0005-0000-0000-0000A0640000}"/>
    <cellStyle name="Notiz 3 5 9 3" xfId="18157" xr:uid="{00000000-0005-0000-0000-0000A1640000}"/>
    <cellStyle name="Notiz 3 5 9 4" xfId="24642" xr:uid="{00000000-0005-0000-0000-0000A2640000}"/>
    <cellStyle name="Notiz 3 6" xfId="240" xr:uid="{00000000-0005-0000-0000-0000A3640000}"/>
    <cellStyle name="Notiz 3 6 10" xfId="4739" xr:uid="{00000000-0005-0000-0000-0000A4640000}"/>
    <cellStyle name="Notiz 3 6 10 2" xfId="11703" xr:uid="{00000000-0005-0000-0000-0000A5640000}"/>
    <cellStyle name="Notiz 3 6 10 3" xfId="18233" xr:uid="{00000000-0005-0000-0000-0000A6640000}"/>
    <cellStyle name="Notiz 3 6 10 4" xfId="24718" xr:uid="{00000000-0005-0000-0000-0000A7640000}"/>
    <cellStyle name="Notiz 3 6 11" xfId="4786" xr:uid="{00000000-0005-0000-0000-0000A8640000}"/>
    <cellStyle name="Notiz 3 6 11 2" xfId="11749" xr:uid="{00000000-0005-0000-0000-0000A9640000}"/>
    <cellStyle name="Notiz 3 6 11 3" xfId="18279" xr:uid="{00000000-0005-0000-0000-0000AA640000}"/>
    <cellStyle name="Notiz 3 6 11 4" xfId="24764" xr:uid="{00000000-0005-0000-0000-0000AB640000}"/>
    <cellStyle name="Notiz 3 6 12" xfId="7037" xr:uid="{00000000-0005-0000-0000-0000AC640000}"/>
    <cellStyle name="Notiz 3 6 12 2" xfId="2581" xr:uid="{00000000-0005-0000-0000-0000AD640000}"/>
    <cellStyle name="Notiz 3 6 12 3" xfId="20198" xr:uid="{00000000-0005-0000-0000-0000AE640000}"/>
    <cellStyle name="Notiz 3 6 13" xfId="7061" xr:uid="{00000000-0005-0000-0000-0000AF640000}"/>
    <cellStyle name="Notiz 3 6 2" xfId="390" xr:uid="{00000000-0005-0000-0000-0000B0640000}"/>
    <cellStyle name="Notiz 3 6 2 10" xfId="6871" xr:uid="{00000000-0005-0000-0000-0000B1640000}"/>
    <cellStyle name="Notiz 3 6 2 10 2" xfId="13491" xr:uid="{00000000-0005-0000-0000-0000B2640000}"/>
    <cellStyle name="Notiz 3 6 2 10 3" xfId="20021" xr:uid="{00000000-0005-0000-0000-0000B3640000}"/>
    <cellStyle name="Notiz 3 6 2 10 4" xfId="26506" xr:uid="{00000000-0005-0000-0000-0000B4640000}"/>
    <cellStyle name="Notiz 3 6 2 11" xfId="7402" xr:uid="{00000000-0005-0000-0000-0000B5640000}"/>
    <cellStyle name="Notiz 3 6 2 11 2" xfId="13932" xr:uid="{00000000-0005-0000-0000-0000B6640000}"/>
    <cellStyle name="Notiz 3 6 2 11 3" xfId="20417" xr:uid="{00000000-0005-0000-0000-0000B7640000}"/>
    <cellStyle name="Notiz 3 6 2 12" xfId="7006" xr:uid="{00000000-0005-0000-0000-0000B8640000}"/>
    <cellStyle name="Notiz 3 6 2 13" xfId="7082" xr:uid="{00000000-0005-0000-0000-0000B9640000}"/>
    <cellStyle name="Notiz 3 6 2 2" xfId="625" xr:uid="{00000000-0005-0000-0000-0000BA640000}"/>
    <cellStyle name="Notiz 3 6 2 2 10" xfId="7637" xr:uid="{00000000-0005-0000-0000-0000BB640000}"/>
    <cellStyle name="Notiz 3 6 2 2 10 2" xfId="14167" xr:uid="{00000000-0005-0000-0000-0000BC640000}"/>
    <cellStyle name="Notiz 3 6 2 2 10 3" xfId="20652" xr:uid="{00000000-0005-0000-0000-0000BD640000}"/>
    <cellStyle name="Notiz 3 6 2 2 11" xfId="4686" xr:uid="{00000000-0005-0000-0000-0000BE640000}"/>
    <cellStyle name="Notiz 3 6 2 2 2" xfId="1503" xr:uid="{00000000-0005-0000-0000-0000BF640000}"/>
    <cellStyle name="Notiz 3 6 2 2 2 2" xfId="8508" xr:uid="{00000000-0005-0000-0000-0000C0640000}"/>
    <cellStyle name="Notiz 3 6 2 2 2 3" xfId="15038" xr:uid="{00000000-0005-0000-0000-0000C1640000}"/>
    <cellStyle name="Notiz 3 6 2 2 2 4" xfId="21523" xr:uid="{00000000-0005-0000-0000-0000C2640000}"/>
    <cellStyle name="Notiz 3 6 2 2 3" xfId="2193" xr:uid="{00000000-0005-0000-0000-0000C3640000}"/>
    <cellStyle name="Notiz 3 6 2 2 3 2" xfId="9198" xr:uid="{00000000-0005-0000-0000-0000C4640000}"/>
    <cellStyle name="Notiz 3 6 2 2 3 3" xfId="15728" xr:uid="{00000000-0005-0000-0000-0000C5640000}"/>
    <cellStyle name="Notiz 3 6 2 2 3 4" xfId="22213" xr:uid="{00000000-0005-0000-0000-0000C6640000}"/>
    <cellStyle name="Notiz 3 6 2 2 4" xfId="2883" xr:uid="{00000000-0005-0000-0000-0000C7640000}"/>
    <cellStyle name="Notiz 3 6 2 2 4 2" xfId="9885" xr:uid="{00000000-0005-0000-0000-0000C8640000}"/>
    <cellStyle name="Notiz 3 6 2 2 4 3" xfId="16415" xr:uid="{00000000-0005-0000-0000-0000C9640000}"/>
    <cellStyle name="Notiz 3 6 2 2 4 4" xfId="22900" xr:uid="{00000000-0005-0000-0000-0000CA640000}"/>
    <cellStyle name="Notiz 3 6 2 2 5" xfId="3573" xr:uid="{00000000-0005-0000-0000-0000CB640000}"/>
    <cellStyle name="Notiz 3 6 2 2 5 2" xfId="10572" xr:uid="{00000000-0005-0000-0000-0000CC640000}"/>
    <cellStyle name="Notiz 3 6 2 2 5 3" xfId="17102" xr:uid="{00000000-0005-0000-0000-0000CD640000}"/>
    <cellStyle name="Notiz 3 6 2 2 5 4" xfId="23587" xr:uid="{00000000-0005-0000-0000-0000CE640000}"/>
    <cellStyle name="Notiz 3 6 2 2 6" xfId="4263" xr:uid="{00000000-0005-0000-0000-0000CF640000}"/>
    <cellStyle name="Notiz 3 6 2 2 6 2" xfId="11257" xr:uid="{00000000-0005-0000-0000-0000D0640000}"/>
    <cellStyle name="Notiz 3 6 2 2 6 3" xfId="17787" xr:uid="{00000000-0005-0000-0000-0000D1640000}"/>
    <cellStyle name="Notiz 3 6 2 2 6 4" xfId="24272" xr:uid="{00000000-0005-0000-0000-0000D2640000}"/>
    <cellStyle name="Notiz 3 6 2 2 7" xfId="4916" xr:uid="{00000000-0005-0000-0000-0000D3640000}"/>
    <cellStyle name="Notiz 3 6 2 2 7 2" xfId="11840" xr:uid="{00000000-0005-0000-0000-0000D4640000}"/>
    <cellStyle name="Notiz 3 6 2 2 7 3" xfId="18370" xr:uid="{00000000-0005-0000-0000-0000D5640000}"/>
    <cellStyle name="Notiz 3 6 2 2 7 4" xfId="24855" xr:uid="{00000000-0005-0000-0000-0000D6640000}"/>
    <cellStyle name="Notiz 3 6 2 2 8" xfId="5374" xr:uid="{00000000-0005-0000-0000-0000D7640000}"/>
    <cellStyle name="Notiz 3 6 2 2 8 2" xfId="12298" xr:uid="{00000000-0005-0000-0000-0000D8640000}"/>
    <cellStyle name="Notiz 3 6 2 2 8 3" xfId="18828" xr:uid="{00000000-0005-0000-0000-0000D9640000}"/>
    <cellStyle name="Notiz 3 6 2 2 8 4" xfId="25313" xr:uid="{00000000-0005-0000-0000-0000DA640000}"/>
    <cellStyle name="Notiz 3 6 2 2 9" xfId="6056" xr:uid="{00000000-0005-0000-0000-0000DB640000}"/>
    <cellStyle name="Notiz 3 6 2 2 9 2" xfId="12952" xr:uid="{00000000-0005-0000-0000-0000DC640000}"/>
    <cellStyle name="Notiz 3 6 2 2 9 3" xfId="19482" xr:uid="{00000000-0005-0000-0000-0000DD640000}"/>
    <cellStyle name="Notiz 3 6 2 2 9 4" xfId="25967" xr:uid="{00000000-0005-0000-0000-0000DE640000}"/>
    <cellStyle name="Notiz 3 6 2 3" xfId="1268" xr:uid="{00000000-0005-0000-0000-0000DF640000}"/>
    <cellStyle name="Notiz 3 6 2 3 2" xfId="8273" xr:uid="{00000000-0005-0000-0000-0000E0640000}"/>
    <cellStyle name="Notiz 3 6 2 3 3" xfId="14803" xr:uid="{00000000-0005-0000-0000-0000E1640000}"/>
    <cellStyle name="Notiz 3 6 2 3 4" xfId="21288" xr:uid="{00000000-0005-0000-0000-0000E2640000}"/>
    <cellStyle name="Notiz 3 6 2 4" xfId="1958" xr:uid="{00000000-0005-0000-0000-0000E3640000}"/>
    <cellStyle name="Notiz 3 6 2 4 2" xfId="8963" xr:uid="{00000000-0005-0000-0000-0000E4640000}"/>
    <cellStyle name="Notiz 3 6 2 4 3" xfId="15493" xr:uid="{00000000-0005-0000-0000-0000E5640000}"/>
    <cellStyle name="Notiz 3 6 2 4 4" xfId="21978" xr:uid="{00000000-0005-0000-0000-0000E6640000}"/>
    <cellStyle name="Notiz 3 6 2 5" xfId="2648" xr:uid="{00000000-0005-0000-0000-0000E7640000}"/>
    <cellStyle name="Notiz 3 6 2 5 2" xfId="9650" xr:uid="{00000000-0005-0000-0000-0000E8640000}"/>
    <cellStyle name="Notiz 3 6 2 5 3" xfId="16180" xr:uid="{00000000-0005-0000-0000-0000E9640000}"/>
    <cellStyle name="Notiz 3 6 2 5 4" xfId="22665" xr:uid="{00000000-0005-0000-0000-0000EA640000}"/>
    <cellStyle name="Notiz 3 6 2 6" xfId="3338" xr:uid="{00000000-0005-0000-0000-0000EB640000}"/>
    <cellStyle name="Notiz 3 6 2 6 2" xfId="10337" xr:uid="{00000000-0005-0000-0000-0000EC640000}"/>
    <cellStyle name="Notiz 3 6 2 6 3" xfId="16867" xr:uid="{00000000-0005-0000-0000-0000ED640000}"/>
    <cellStyle name="Notiz 3 6 2 6 4" xfId="23352" xr:uid="{00000000-0005-0000-0000-0000EE640000}"/>
    <cellStyle name="Notiz 3 6 2 7" xfId="4028" xr:uid="{00000000-0005-0000-0000-0000EF640000}"/>
    <cellStyle name="Notiz 3 6 2 7 2" xfId="11022" xr:uid="{00000000-0005-0000-0000-0000F0640000}"/>
    <cellStyle name="Notiz 3 6 2 7 3" xfId="17552" xr:uid="{00000000-0005-0000-0000-0000F1640000}"/>
    <cellStyle name="Notiz 3 6 2 7 4" xfId="24037" xr:uid="{00000000-0005-0000-0000-0000F2640000}"/>
    <cellStyle name="Notiz 3 6 2 8" xfId="3964" xr:uid="{00000000-0005-0000-0000-0000F3640000}"/>
    <cellStyle name="Notiz 3 6 2 8 2" xfId="10962" xr:uid="{00000000-0005-0000-0000-0000F4640000}"/>
    <cellStyle name="Notiz 3 6 2 8 3" xfId="17492" xr:uid="{00000000-0005-0000-0000-0000F5640000}"/>
    <cellStyle name="Notiz 3 6 2 8 4" xfId="23977" xr:uid="{00000000-0005-0000-0000-0000F6640000}"/>
    <cellStyle name="Notiz 3 6 2 9" xfId="5821" xr:uid="{00000000-0005-0000-0000-0000F7640000}"/>
    <cellStyle name="Notiz 3 6 2 9 2" xfId="12717" xr:uid="{00000000-0005-0000-0000-0000F8640000}"/>
    <cellStyle name="Notiz 3 6 2 9 3" xfId="19247" xr:uid="{00000000-0005-0000-0000-0000F9640000}"/>
    <cellStyle name="Notiz 3 6 2 9 4" xfId="25732" xr:uid="{00000000-0005-0000-0000-0000FA640000}"/>
    <cellStyle name="Notiz 3 6 3" xfId="612" xr:uid="{00000000-0005-0000-0000-0000FB640000}"/>
    <cellStyle name="Notiz 3 6 3 10" xfId="6771" xr:uid="{00000000-0005-0000-0000-0000FC640000}"/>
    <cellStyle name="Notiz 3 6 3 10 2" xfId="13447" xr:uid="{00000000-0005-0000-0000-0000FD640000}"/>
    <cellStyle name="Notiz 3 6 3 10 3" xfId="19977" xr:uid="{00000000-0005-0000-0000-0000FE640000}"/>
    <cellStyle name="Notiz 3 6 3 10 4" xfId="26462" xr:uid="{00000000-0005-0000-0000-0000FF640000}"/>
    <cellStyle name="Notiz 3 6 3 11" xfId="7624" xr:uid="{00000000-0005-0000-0000-000000650000}"/>
    <cellStyle name="Notiz 3 6 3 11 2" xfId="14154" xr:uid="{00000000-0005-0000-0000-000001650000}"/>
    <cellStyle name="Notiz 3 6 3 11 3" xfId="20639" xr:uid="{00000000-0005-0000-0000-000002650000}"/>
    <cellStyle name="Notiz 3 6 3 12" xfId="6684" xr:uid="{00000000-0005-0000-0000-000003650000}"/>
    <cellStyle name="Notiz 3 6 3 13" xfId="6948" xr:uid="{00000000-0005-0000-0000-000004650000}"/>
    <cellStyle name="Notiz 3 6 3 2" xfId="842" xr:uid="{00000000-0005-0000-0000-000005650000}"/>
    <cellStyle name="Notiz 3 6 3 2 10" xfId="7854" xr:uid="{00000000-0005-0000-0000-000006650000}"/>
    <cellStyle name="Notiz 3 6 3 2 10 2" xfId="14384" xr:uid="{00000000-0005-0000-0000-000007650000}"/>
    <cellStyle name="Notiz 3 6 3 2 10 3" xfId="20869" xr:uid="{00000000-0005-0000-0000-000008650000}"/>
    <cellStyle name="Notiz 3 6 3 2 11" xfId="13712" xr:uid="{00000000-0005-0000-0000-000009650000}"/>
    <cellStyle name="Notiz 3 6 3 2 2" xfId="1720" xr:uid="{00000000-0005-0000-0000-00000A650000}"/>
    <cellStyle name="Notiz 3 6 3 2 2 2" xfId="8725" xr:uid="{00000000-0005-0000-0000-00000B650000}"/>
    <cellStyle name="Notiz 3 6 3 2 2 3" xfId="15255" xr:uid="{00000000-0005-0000-0000-00000C650000}"/>
    <cellStyle name="Notiz 3 6 3 2 2 4" xfId="21740" xr:uid="{00000000-0005-0000-0000-00000D650000}"/>
    <cellStyle name="Notiz 3 6 3 2 3" xfId="2410" xr:uid="{00000000-0005-0000-0000-00000E650000}"/>
    <cellStyle name="Notiz 3 6 3 2 3 2" xfId="9415" xr:uid="{00000000-0005-0000-0000-00000F650000}"/>
    <cellStyle name="Notiz 3 6 3 2 3 3" xfId="15945" xr:uid="{00000000-0005-0000-0000-000010650000}"/>
    <cellStyle name="Notiz 3 6 3 2 3 4" xfId="22430" xr:uid="{00000000-0005-0000-0000-000011650000}"/>
    <cellStyle name="Notiz 3 6 3 2 4" xfId="3100" xr:uid="{00000000-0005-0000-0000-000012650000}"/>
    <cellStyle name="Notiz 3 6 3 2 4 2" xfId="10102" xr:uid="{00000000-0005-0000-0000-000013650000}"/>
    <cellStyle name="Notiz 3 6 3 2 4 3" xfId="16632" xr:uid="{00000000-0005-0000-0000-000014650000}"/>
    <cellStyle name="Notiz 3 6 3 2 4 4" xfId="23117" xr:uid="{00000000-0005-0000-0000-000015650000}"/>
    <cellStyle name="Notiz 3 6 3 2 5" xfId="3790" xr:uid="{00000000-0005-0000-0000-000016650000}"/>
    <cellStyle name="Notiz 3 6 3 2 5 2" xfId="10789" xr:uid="{00000000-0005-0000-0000-000017650000}"/>
    <cellStyle name="Notiz 3 6 3 2 5 3" xfId="17319" xr:uid="{00000000-0005-0000-0000-000018650000}"/>
    <cellStyle name="Notiz 3 6 3 2 5 4" xfId="23804" xr:uid="{00000000-0005-0000-0000-000019650000}"/>
    <cellStyle name="Notiz 3 6 3 2 6" xfId="4480" xr:uid="{00000000-0005-0000-0000-00001A650000}"/>
    <cellStyle name="Notiz 3 6 3 2 6 2" xfId="11474" xr:uid="{00000000-0005-0000-0000-00001B650000}"/>
    <cellStyle name="Notiz 3 6 3 2 6 3" xfId="18004" xr:uid="{00000000-0005-0000-0000-00001C650000}"/>
    <cellStyle name="Notiz 3 6 3 2 6 4" xfId="24489" xr:uid="{00000000-0005-0000-0000-00001D650000}"/>
    <cellStyle name="Notiz 3 6 3 2 7" xfId="5133" xr:uid="{00000000-0005-0000-0000-00001E650000}"/>
    <cellStyle name="Notiz 3 6 3 2 7 2" xfId="12057" xr:uid="{00000000-0005-0000-0000-00001F650000}"/>
    <cellStyle name="Notiz 3 6 3 2 7 3" xfId="18587" xr:uid="{00000000-0005-0000-0000-000020650000}"/>
    <cellStyle name="Notiz 3 6 3 2 7 4" xfId="25072" xr:uid="{00000000-0005-0000-0000-000021650000}"/>
    <cellStyle name="Notiz 3 6 3 2 8" xfId="5591" xr:uid="{00000000-0005-0000-0000-000022650000}"/>
    <cellStyle name="Notiz 3 6 3 2 8 2" xfId="12515" xr:uid="{00000000-0005-0000-0000-000023650000}"/>
    <cellStyle name="Notiz 3 6 3 2 8 3" xfId="19045" xr:uid="{00000000-0005-0000-0000-000024650000}"/>
    <cellStyle name="Notiz 3 6 3 2 8 4" xfId="25530" xr:uid="{00000000-0005-0000-0000-000025650000}"/>
    <cellStyle name="Notiz 3 6 3 2 9" xfId="6273" xr:uid="{00000000-0005-0000-0000-000026650000}"/>
    <cellStyle name="Notiz 3 6 3 2 9 2" xfId="13169" xr:uid="{00000000-0005-0000-0000-000027650000}"/>
    <cellStyle name="Notiz 3 6 3 2 9 3" xfId="19699" xr:uid="{00000000-0005-0000-0000-000028650000}"/>
    <cellStyle name="Notiz 3 6 3 2 9 4" xfId="26184" xr:uid="{00000000-0005-0000-0000-000029650000}"/>
    <cellStyle name="Notiz 3 6 3 3" xfId="1490" xr:uid="{00000000-0005-0000-0000-00002A650000}"/>
    <cellStyle name="Notiz 3 6 3 3 2" xfId="8495" xr:uid="{00000000-0005-0000-0000-00002B650000}"/>
    <cellStyle name="Notiz 3 6 3 3 3" xfId="15025" xr:uid="{00000000-0005-0000-0000-00002C650000}"/>
    <cellStyle name="Notiz 3 6 3 3 4" xfId="21510" xr:uid="{00000000-0005-0000-0000-00002D650000}"/>
    <cellStyle name="Notiz 3 6 3 4" xfId="2180" xr:uid="{00000000-0005-0000-0000-00002E650000}"/>
    <cellStyle name="Notiz 3 6 3 4 2" xfId="9185" xr:uid="{00000000-0005-0000-0000-00002F650000}"/>
    <cellStyle name="Notiz 3 6 3 4 3" xfId="15715" xr:uid="{00000000-0005-0000-0000-000030650000}"/>
    <cellStyle name="Notiz 3 6 3 4 4" xfId="22200" xr:uid="{00000000-0005-0000-0000-000031650000}"/>
    <cellStyle name="Notiz 3 6 3 5" xfId="2870" xr:uid="{00000000-0005-0000-0000-000032650000}"/>
    <cellStyle name="Notiz 3 6 3 5 2" xfId="9872" xr:uid="{00000000-0005-0000-0000-000033650000}"/>
    <cellStyle name="Notiz 3 6 3 5 3" xfId="16402" xr:uid="{00000000-0005-0000-0000-000034650000}"/>
    <cellStyle name="Notiz 3 6 3 5 4" xfId="22887" xr:uid="{00000000-0005-0000-0000-000035650000}"/>
    <cellStyle name="Notiz 3 6 3 6" xfId="3560" xr:uid="{00000000-0005-0000-0000-000036650000}"/>
    <cellStyle name="Notiz 3 6 3 6 2" xfId="10559" xr:uid="{00000000-0005-0000-0000-000037650000}"/>
    <cellStyle name="Notiz 3 6 3 6 3" xfId="17089" xr:uid="{00000000-0005-0000-0000-000038650000}"/>
    <cellStyle name="Notiz 3 6 3 6 4" xfId="23574" xr:uid="{00000000-0005-0000-0000-000039650000}"/>
    <cellStyle name="Notiz 3 6 3 7" xfId="4250" xr:uid="{00000000-0005-0000-0000-00003A650000}"/>
    <cellStyle name="Notiz 3 6 3 7 2" xfId="11244" xr:uid="{00000000-0005-0000-0000-00003B650000}"/>
    <cellStyle name="Notiz 3 6 3 7 3" xfId="17774" xr:uid="{00000000-0005-0000-0000-00003C650000}"/>
    <cellStyle name="Notiz 3 6 3 7 4" xfId="24259" xr:uid="{00000000-0005-0000-0000-00003D650000}"/>
    <cellStyle name="Notiz 3 6 3 8" xfId="5361" xr:uid="{00000000-0005-0000-0000-00003E650000}"/>
    <cellStyle name="Notiz 3 6 3 8 2" xfId="12285" xr:uid="{00000000-0005-0000-0000-00003F650000}"/>
    <cellStyle name="Notiz 3 6 3 8 3" xfId="18815" xr:uid="{00000000-0005-0000-0000-000040650000}"/>
    <cellStyle name="Notiz 3 6 3 8 4" xfId="25300" xr:uid="{00000000-0005-0000-0000-000041650000}"/>
    <cellStyle name="Notiz 3 6 3 9" xfId="6043" xr:uid="{00000000-0005-0000-0000-000042650000}"/>
    <cellStyle name="Notiz 3 6 3 9 2" xfId="12939" xr:uid="{00000000-0005-0000-0000-000043650000}"/>
    <cellStyle name="Notiz 3 6 3 9 3" xfId="19469" xr:uid="{00000000-0005-0000-0000-000044650000}"/>
    <cellStyle name="Notiz 3 6 3 9 4" xfId="25954" xr:uid="{00000000-0005-0000-0000-000045650000}"/>
    <cellStyle name="Notiz 3 6 4" xfId="1112" xr:uid="{00000000-0005-0000-0000-000046650000}"/>
    <cellStyle name="Notiz 3 6 4 2" xfId="8119" xr:uid="{00000000-0005-0000-0000-000047650000}"/>
    <cellStyle name="Notiz 3 6 4 3" xfId="14649" xr:uid="{00000000-0005-0000-0000-000048650000}"/>
    <cellStyle name="Notiz 3 6 4 4" xfId="21134" xr:uid="{00000000-0005-0000-0000-000049650000}"/>
    <cellStyle name="Notiz 3 6 5" xfId="1210" xr:uid="{00000000-0005-0000-0000-00004A650000}"/>
    <cellStyle name="Notiz 3 6 5 2" xfId="8217" xr:uid="{00000000-0005-0000-0000-00004B650000}"/>
    <cellStyle name="Notiz 3 6 5 3" xfId="14747" xr:uid="{00000000-0005-0000-0000-00004C650000}"/>
    <cellStyle name="Notiz 3 6 5 4" xfId="21232" xr:uid="{00000000-0005-0000-0000-00004D650000}"/>
    <cellStyle name="Notiz 3 6 6" xfId="964" xr:uid="{00000000-0005-0000-0000-00004E650000}"/>
    <cellStyle name="Notiz 3 6 6 2" xfId="7976" xr:uid="{00000000-0005-0000-0000-00004F650000}"/>
    <cellStyle name="Notiz 3 6 6 3" xfId="14506" xr:uid="{00000000-0005-0000-0000-000050650000}"/>
    <cellStyle name="Notiz 3 6 6 4" xfId="20991" xr:uid="{00000000-0005-0000-0000-000051650000}"/>
    <cellStyle name="Notiz 3 6 7" xfId="137" xr:uid="{00000000-0005-0000-0000-000052650000}"/>
    <cellStyle name="Notiz 3 6 7 2" xfId="7038" xr:uid="{00000000-0005-0000-0000-000053650000}"/>
    <cellStyle name="Notiz 3 6 7 3" xfId="7032" xr:uid="{00000000-0005-0000-0000-000054650000}"/>
    <cellStyle name="Notiz 3 6 7 4" xfId="20199" xr:uid="{00000000-0005-0000-0000-000055650000}"/>
    <cellStyle name="Notiz 3 6 8" xfId="3278" xr:uid="{00000000-0005-0000-0000-000056650000}"/>
    <cellStyle name="Notiz 3 6 8 2" xfId="10280" xr:uid="{00000000-0005-0000-0000-000057650000}"/>
    <cellStyle name="Notiz 3 6 8 3" xfId="16810" xr:uid="{00000000-0005-0000-0000-000058650000}"/>
    <cellStyle name="Notiz 3 6 8 4" xfId="23295" xr:uid="{00000000-0005-0000-0000-000059650000}"/>
    <cellStyle name="Notiz 3 6 9" xfId="1011" xr:uid="{00000000-0005-0000-0000-00005A650000}"/>
    <cellStyle name="Notiz 3 6 9 2" xfId="8020" xr:uid="{00000000-0005-0000-0000-00005B650000}"/>
    <cellStyle name="Notiz 3 6 9 3" xfId="14550" xr:uid="{00000000-0005-0000-0000-00005C650000}"/>
    <cellStyle name="Notiz 3 6 9 4" xfId="21035" xr:uid="{00000000-0005-0000-0000-00005D650000}"/>
    <cellStyle name="Notiz 3 7" xfId="292" xr:uid="{00000000-0005-0000-0000-00005E650000}"/>
    <cellStyle name="Notiz 3 7 10" xfId="4839" xr:uid="{00000000-0005-0000-0000-00005F650000}"/>
    <cellStyle name="Notiz 3 7 10 2" xfId="11784" xr:uid="{00000000-0005-0000-0000-000060650000}"/>
    <cellStyle name="Notiz 3 7 10 3" xfId="18314" xr:uid="{00000000-0005-0000-0000-000061650000}"/>
    <cellStyle name="Notiz 3 7 10 4" xfId="24799" xr:uid="{00000000-0005-0000-0000-000062650000}"/>
    <cellStyle name="Notiz 3 7 11" xfId="5725" xr:uid="{00000000-0005-0000-0000-000063650000}"/>
    <cellStyle name="Notiz 3 7 11 2" xfId="12649" xr:uid="{00000000-0005-0000-0000-000064650000}"/>
    <cellStyle name="Notiz 3 7 11 3" xfId="19179" xr:uid="{00000000-0005-0000-0000-000065650000}"/>
    <cellStyle name="Notiz 3 7 11 4" xfId="25664" xr:uid="{00000000-0005-0000-0000-000066650000}"/>
    <cellStyle name="Notiz 3 7 12" xfId="7344" xr:uid="{00000000-0005-0000-0000-000067650000}"/>
    <cellStyle name="Notiz 3 7 12 2" xfId="13874" xr:uid="{00000000-0005-0000-0000-000068650000}"/>
    <cellStyle name="Notiz 3 7 12 3" xfId="20361" xr:uid="{00000000-0005-0000-0000-000069650000}"/>
    <cellStyle name="Notiz 3 7 13" xfId="7296" xr:uid="{00000000-0005-0000-0000-00006A650000}"/>
    <cellStyle name="Notiz 3 7 2" xfId="389" xr:uid="{00000000-0005-0000-0000-00006B650000}"/>
    <cellStyle name="Notiz 3 7 2 10" xfId="6705" xr:uid="{00000000-0005-0000-0000-00006C650000}"/>
    <cellStyle name="Notiz 3 7 2 10 2" xfId="13406" xr:uid="{00000000-0005-0000-0000-00006D650000}"/>
    <cellStyle name="Notiz 3 7 2 10 3" xfId="19936" xr:uid="{00000000-0005-0000-0000-00006E650000}"/>
    <cellStyle name="Notiz 3 7 2 10 4" xfId="26421" xr:uid="{00000000-0005-0000-0000-00006F650000}"/>
    <cellStyle name="Notiz 3 7 2 11" xfId="7401" xr:uid="{00000000-0005-0000-0000-000070650000}"/>
    <cellStyle name="Notiz 3 7 2 11 2" xfId="13931" xr:uid="{00000000-0005-0000-0000-000071650000}"/>
    <cellStyle name="Notiz 3 7 2 11 3" xfId="20416" xr:uid="{00000000-0005-0000-0000-000072650000}"/>
    <cellStyle name="Notiz 3 7 2 12" xfId="4901" xr:uid="{00000000-0005-0000-0000-000073650000}"/>
    <cellStyle name="Notiz 3 7 2 13" xfId="7215" xr:uid="{00000000-0005-0000-0000-000074650000}"/>
    <cellStyle name="Notiz 3 7 2 2" xfId="624" xr:uid="{00000000-0005-0000-0000-000075650000}"/>
    <cellStyle name="Notiz 3 7 2 2 10" xfId="7636" xr:uid="{00000000-0005-0000-0000-000076650000}"/>
    <cellStyle name="Notiz 3 7 2 2 10 2" xfId="14166" xr:uid="{00000000-0005-0000-0000-000077650000}"/>
    <cellStyle name="Notiz 3 7 2 2 10 3" xfId="20651" xr:uid="{00000000-0005-0000-0000-000078650000}"/>
    <cellStyle name="Notiz 3 7 2 2 11" xfId="6628" xr:uid="{00000000-0005-0000-0000-000079650000}"/>
    <cellStyle name="Notiz 3 7 2 2 2" xfId="1502" xr:uid="{00000000-0005-0000-0000-00007A650000}"/>
    <cellStyle name="Notiz 3 7 2 2 2 2" xfId="8507" xr:uid="{00000000-0005-0000-0000-00007B650000}"/>
    <cellStyle name="Notiz 3 7 2 2 2 3" xfId="15037" xr:uid="{00000000-0005-0000-0000-00007C650000}"/>
    <cellStyle name="Notiz 3 7 2 2 2 4" xfId="21522" xr:uid="{00000000-0005-0000-0000-00007D650000}"/>
    <cellStyle name="Notiz 3 7 2 2 3" xfId="2192" xr:uid="{00000000-0005-0000-0000-00007E650000}"/>
    <cellStyle name="Notiz 3 7 2 2 3 2" xfId="9197" xr:uid="{00000000-0005-0000-0000-00007F650000}"/>
    <cellStyle name="Notiz 3 7 2 2 3 3" xfId="15727" xr:uid="{00000000-0005-0000-0000-000080650000}"/>
    <cellStyle name="Notiz 3 7 2 2 3 4" xfId="22212" xr:uid="{00000000-0005-0000-0000-000081650000}"/>
    <cellStyle name="Notiz 3 7 2 2 4" xfId="2882" xr:uid="{00000000-0005-0000-0000-000082650000}"/>
    <cellStyle name="Notiz 3 7 2 2 4 2" xfId="9884" xr:uid="{00000000-0005-0000-0000-000083650000}"/>
    <cellStyle name="Notiz 3 7 2 2 4 3" xfId="16414" xr:uid="{00000000-0005-0000-0000-000084650000}"/>
    <cellStyle name="Notiz 3 7 2 2 4 4" xfId="22899" xr:uid="{00000000-0005-0000-0000-000085650000}"/>
    <cellStyle name="Notiz 3 7 2 2 5" xfId="3572" xr:uid="{00000000-0005-0000-0000-000086650000}"/>
    <cellStyle name="Notiz 3 7 2 2 5 2" xfId="10571" xr:uid="{00000000-0005-0000-0000-000087650000}"/>
    <cellStyle name="Notiz 3 7 2 2 5 3" xfId="17101" xr:uid="{00000000-0005-0000-0000-000088650000}"/>
    <cellStyle name="Notiz 3 7 2 2 5 4" xfId="23586" xr:uid="{00000000-0005-0000-0000-000089650000}"/>
    <cellStyle name="Notiz 3 7 2 2 6" xfId="4262" xr:uid="{00000000-0005-0000-0000-00008A650000}"/>
    <cellStyle name="Notiz 3 7 2 2 6 2" xfId="11256" xr:uid="{00000000-0005-0000-0000-00008B650000}"/>
    <cellStyle name="Notiz 3 7 2 2 6 3" xfId="17786" xr:uid="{00000000-0005-0000-0000-00008C650000}"/>
    <cellStyle name="Notiz 3 7 2 2 6 4" xfId="24271" xr:uid="{00000000-0005-0000-0000-00008D650000}"/>
    <cellStyle name="Notiz 3 7 2 2 7" xfId="4915" xr:uid="{00000000-0005-0000-0000-00008E650000}"/>
    <cellStyle name="Notiz 3 7 2 2 7 2" xfId="11839" xr:uid="{00000000-0005-0000-0000-00008F650000}"/>
    <cellStyle name="Notiz 3 7 2 2 7 3" xfId="18369" xr:uid="{00000000-0005-0000-0000-000090650000}"/>
    <cellStyle name="Notiz 3 7 2 2 7 4" xfId="24854" xr:uid="{00000000-0005-0000-0000-000091650000}"/>
    <cellStyle name="Notiz 3 7 2 2 8" xfId="5373" xr:uid="{00000000-0005-0000-0000-000092650000}"/>
    <cellStyle name="Notiz 3 7 2 2 8 2" xfId="12297" xr:uid="{00000000-0005-0000-0000-000093650000}"/>
    <cellStyle name="Notiz 3 7 2 2 8 3" xfId="18827" xr:uid="{00000000-0005-0000-0000-000094650000}"/>
    <cellStyle name="Notiz 3 7 2 2 8 4" xfId="25312" xr:uid="{00000000-0005-0000-0000-000095650000}"/>
    <cellStyle name="Notiz 3 7 2 2 9" xfId="6055" xr:uid="{00000000-0005-0000-0000-000096650000}"/>
    <cellStyle name="Notiz 3 7 2 2 9 2" xfId="12951" xr:uid="{00000000-0005-0000-0000-000097650000}"/>
    <cellStyle name="Notiz 3 7 2 2 9 3" xfId="19481" xr:uid="{00000000-0005-0000-0000-000098650000}"/>
    <cellStyle name="Notiz 3 7 2 2 9 4" xfId="25966" xr:uid="{00000000-0005-0000-0000-000099650000}"/>
    <cellStyle name="Notiz 3 7 2 3" xfId="1267" xr:uid="{00000000-0005-0000-0000-00009A650000}"/>
    <cellStyle name="Notiz 3 7 2 3 2" xfId="8272" xr:uid="{00000000-0005-0000-0000-00009B650000}"/>
    <cellStyle name="Notiz 3 7 2 3 3" xfId="14802" xr:uid="{00000000-0005-0000-0000-00009C650000}"/>
    <cellStyle name="Notiz 3 7 2 3 4" xfId="21287" xr:uid="{00000000-0005-0000-0000-00009D650000}"/>
    <cellStyle name="Notiz 3 7 2 4" xfId="1957" xr:uid="{00000000-0005-0000-0000-00009E650000}"/>
    <cellStyle name="Notiz 3 7 2 4 2" xfId="8962" xr:uid="{00000000-0005-0000-0000-00009F650000}"/>
    <cellStyle name="Notiz 3 7 2 4 3" xfId="15492" xr:uid="{00000000-0005-0000-0000-0000A0650000}"/>
    <cellStyle name="Notiz 3 7 2 4 4" xfId="21977" xr:uid="{00000000-0005-0000-0000-0000A1650000}"/>
    <cellStyle name="Notiz 3 7 2 5" xfId="2647" xr:uid="{00000000-0005-0000-0000-0000A2650000}"/>
    <cellStyle name="Notiz 3 7 2 5 2" xfId="9649" xr:uid="{00000000-0005-0000-0000-0000A3650000}"/>
    <cellStyle name="Notiz 3 7 2 5 3" xfId="16179" xr:uid="{00000000-0005-0000-0000-0000A4650000}"/>
    <cellStyle name="Notiz 3 7 2 5 4" xfId="22664" xr:uid="{00000000-0005-0000-0000-0000A5650000}"/>
    <cellStyle name="Notiz 3 7 2 6" xfId="3337" xr:uid="{00000000-0005-0000-0000-0000A6650000}"/>
    <cellStyle name="Notiz 3 7 2 6 2" xfId="10336" xr:uid="{00000000-0005-0000-0000-0000A7650000}"/>
    <cellStyle name="Notiz 3 7 2 6 3" xfId="16866" xr:uid="{00000000-0005-0000-0000-0000A8650000}"/>
    <cellStyle name="Notiz 3 7 2 6 4" xfId="23351" xr:uid="{00000000-0005-0000-0000-0000A9650000}"/>
    <cellStyle name="Notiz 3 7 2 7" xfId="4027" xr:uid="{00000000-0005-0000-0000-0000AA650000}"/>
    <cellStyle name="Notiz 3 7 2 7 2" xfId="11021" xr:uid="{00000000-0005-0000-0000-0000AB650000}"/>
    <cellStyle name="Notiz 3 7 2 7 3" xfId="17551" xr:uid="{00000000-0005-0000-0000-0000AC650000}"/>
    <cellStyle name="Notiz 3 7 2 7 4" xfId="24036" xr:uid="{00000000-0005-0000-0000-0000AD650000}"/>
    <cellStyle name="Notiz 3 7 2 8" xfId="4664" xr:uid="{00000000-0005-0000-0000-0000AE650000}"/>
    <cellStyle name="Notiz 3 7 2 8 2" xfId="11657" xr:uid="{00000000-0005-0000-0000-0000AF650000}"/>
    <cellStyle name="Notiz 3 7 2 8 3" xfId="18187" xr:uid="{00000000-0005-0000-0000-0000B0650000}"/>
    <cellStyle name="Notiz 3 7 2 8 4" xfId="24672" xr:uid="{00000000-0005-0000-0000-0000B1650000}"/>
    <cellStyle name="Notiz 3 7 2 9" xfId="5820" xr:uid="{00000000-0005-0000-0000-0000B2650000}"/>
    <cellStyle name="Notiz 3 7 2 9 2" xfId="12716" xr:uid="{00000000-0005-0000-0000-0000B3650000}"/>
    <cellStyle name="Notiz 3 7 2 9 3" xfId="19246" xr:uid="{00000000-0005-0000-0000-0000B4650000}"/>
    <cellStyle name="Notiz 3 7 2 9 4" xfId="25731" xr:uid="{00000000-0005-0000-0000-0000B5650000}"/>
    <cellStyle name="Notiz 3 7 3" xfId="613" xr:uid="{00000000-0005-0000-0000-0000B6650000}"/>
    <cellStyle name="Notiz 3 7 3 10" xfId="6908" xr:uid="{00000000-0005-0000-0000-0000B7650000}"/>
    <cellStyle name="Notiz 3 7 3 10 2" xfId="13524" xr:uid="{00000000-0005-0000-0000-0000B8650000}"/>
    <cellStyle name="Notiz 3 7 3 10 3" xfId="20054" xr:uid="{00000000-0005-0000-0000-0000B9650000}"/>
    <cellStyle name="Notiz 3 7 3 10 4" xfId="26539" xr:uid="{00000000-0005-0000-0000-0000BA650000}"/>
    <cellStyle name="Notiz 3 7 3 11" xfId="7625" xr:uid="{00000000-0005-0000-0000-0000BB650000}"/>
    <cellStyle name="Notiz 3 7 3 11 2" xfId="14155" xr:uid="{00000000-0005-0000-0000-0000BC650000}"/>
    <cellStyle name="Notiz 3 7 3 11 3" xfId="20640" xr:uid="{00000000-0005-0000-0000-0000BD650000}"/>
    <cellStyle name="Notiz 3 7 3 12" xfId="6673" xr:uid="{00000000-0005-0000-0000-0000BE650000}"/>
    <cellStyle name="Notiz 3 7 3 13" xfId="6664" xr:uid="{00000000-0005-0000-0000-0000BF650000}"/>
    <cellStyle name="Notiz 3 7 3 2" xfId="843" xr:uid="{00000000-0005-0000-0000-0000C0650000}"/>
    <cellStyle name="Notiz 3 7 3 2 10" xfId="7855" xr:uid="{00000000-0005-0000-0000-0000C1650000}"/>
    <cellStyle name="Notiz 3 7 3 2 10 2" xfId="14385" xr:uid="{00000000-0005-0000-0000-0000C2650000}"/>
    <cellStyle name="Notiz 3 7 3 2 10 3" xfId="20870" xr:uid="{00000000-0005-0000-0000-0000C3650000}"/>
    <cellStyle name="Notiz 3 7 3 2 11" xfId="13713" xr:uid="{00000000-0005-0000-0000-0000C4650000}"/>
    <cellStyle name="Notiz 3 7 3 2 2" xfId="1721" xr:uid="{00000000-0005-0000-0000-0000C5650000}"/>
    <cellStyle name="Notiz 3 7 3 2 2 2" xfId="8726" xr:uid="{00000000-0005-0000-0000-0000C6650000}"/>
    <cellStyle name="Notiz 3 7 3 2 2 3" xfId="15256" xr:uid="{00000000-0005-0000-0000-0000C7650000}"/>
    <cellStyle name="Notiz 3 7 3 2 2 4" xfId="21741" xr:uid="{00000000-0005-0000-0000-0000C8650000}"/>
    <cellStyle name="Notiz 3 7 3 2 3" xfId="2411" xr:uid="{00000000-0005-0000-0000-0000C9650000}"/>
    <cellStyle name="Notiz 3 7 3 2 3 2" xfId="9416" xr:uid="{00000000-0005-0000-0000-0000CA650000}"/>
    <cellStyle name="Notiz 3 7 3 2 3 3" xfId="15946" xr:uid="{00000000-0005-0000-0000-0000CB650000}"/>
    <cellStyle name="Notiz 3 7 3 2 3 4" xfId="22431" xr:uid="{00000000-0005-0000-0000-0000CC650000}"/>
    <cellStyle name="Notiz 3 7 3 2 4" xfId="3101" xr:uid="{00000000-0005-0000-0000-0000CD650000}"/>
    <cellStyle name="Notiz 3 7 3 2 4 2" xfId="10103" xr:uid="{00000000-0005-0000-0000-0000CE650000}"/>
    <cellStyle name="Notiz 3 7 3 2 4 3" xfId="16633" xr:uid="{00000000-0005-0000-0000-0000CF650000}"/>
    <cellStyle name="Notiz 3 7 3 2 4 4" xfId="23118" xr:uid="{00000000-0005-0000-0000-0000D0650000}"/>
    <cellStyle name="Notiz 3 7 3 2 5" xfId="3791" xr:uid="{00000000-0005-0000-0000-0000D1650000}"/>
    <cellStyle name="Notiz 3 7 3 2 5 2" xfId="10790" xr:uid="{00000000-0005-0000-0000-0000D2650000}"/>
    <cellStyle name="Notiz 3 7 3 2 5 3" xfId="17320" xr:uid="{00000000-0005-0000-0000-0000D3650000}"/>
    <cellStyle name="Notiz 3 7 3 2 5 4" xfId="23805" xr:uid="{00000000-0005-0000-0000-0000D4650000}"/>
    <cellStyle name="Notiz 3 7 3 2 6" xfId="4481" xr:uid="{00000000-0005-0000-0000-0000D5650000}"/>
    <cellStyle name="Notiz 3 7 3 2 6 2" xfId="11475" xr:uid="{00000000-0005-0000-0000-0000D6650000}"/>
    <cellStyle name="Notiz 3 7 3 2 6 3" xfId="18005" xr:uid="{00000000-0005-0000-0000-0000D7650000}"/>
    <cellStyle name="Notiz 3 7 3 2 6 4" xfId="24490" xr:uid="{00000000-0005-0000-0000-0000D8650000}"/>
    <cellStyle name="Notiz 3 7 3 2 7" xfId="5134" xr:uid="{00000000-0005-0000-0000-0000D9650000}"/>
    <cellStyle name="Notiz 3 7 3 2 7 2" xfId="12058" xr:uid="{00000000-0005-0000-0000-0000DA650000}"/>
    <cellStyle name="Notiz 3 7 3 2 7 3" xfId="18588" xr:uid="{00000000-0005-0000-0000-0000DB650000}"/>
    <cellStyle name="Notiz 3 7 3 2 7 4" xfId="25073" xr:uid="{00000000-0005-0000-0000-0000DC650000}"/>
    <cellStyle name="Notiz 3 7 3 2 8" xfId="5592" xr:uid="{00000000-0005-0000-0000-0000DD650000}"/>
    <cellStyle name="Notiz 3 7 3 2 8 2" xfId="12516" xr:uid="{00000000-0005-0000-0000-0000DE650000}"/>
    <cellStyle name="Notiz 3 7 3 2 8 3" xfId="19046" xr:uid="{00000000-0005-0000-0000-0000DF650000}"/>
    <cellStyle name="Notiz 3 7 3 2 8 4" xfId="25531" xr:uid="{00000000-0005-0000-0000-0000E0650000}"/>
    <cellStyle name="Notiz 3 7 3 2 9" xfId="6274" xr:uid="{00000000-0005-0000-0000-0000E1650000}"/>
    <cellStyle name="Notiz 3 7 3 2 9 2" xfId="13170" xr:uid="{00000000-0005-0000-0000-0000E2650000}"/>
    <cellStyle name="Notiz 3 7 3 2 9 3" xfId="19700" xr:uid="{00000000-0005-0000-0000-0000E3650000}"/>
    <cellStyle name="Notiz 3 7 3 2 9 4" xfId="26185" xr:uid="{00000000-0005-0000-0000-0000E4650000}"/>
    <cellStyle name="Notiz 3 7 3 3" xfId="1491" xr:uid="{00000000-0005-0000-0000-0000E5650000}"/>
    <cellStyle name="Notiz 3 7 3 3 2" xfId="8496" xr:uid="{00000000-0005-0000-0000-0000E6650000}"/>
    <cellStyle name="Notiz 3 7 3 3 3" xfId="15026" xr:uid="{00000000-0005-0000-0000-0000E7650000}"/>
    <cellStyle name="Notiz 3 7 3 3 4" xfId="21511" xr:uid="{00000000-0005-0000-0000-0000E8650000}"/>
    <cellStyle name="Notiz 3 7 3 4" xfId="2181" xr:uid="{00000000-0005-0000-0000-0000E9650000}"/>
    <cellStyle name="Notiz 3 7 3 4 2" xfId="9186" xr:uid="{00000000-0005-0000-0000-0000EA650000}"/>
    <cellStyle name="Notiz 3 7 3 4 3" xfId="15716" xr:uid="{00000000-0005-0000-0000-0000EB650000}"/>
    <cellStyle name="Notiz 3 7 3 4 4" xfId="22201" xr:uid="{00000000-0005-0000-0000-0000EC650000}"/>
    <cellStyle name="Notiz 3 7 3 5" xfId="2871" xr:uid="{00000000-0005-0000-0000-0000ED650000}"/>
    <cellStyle name="Notiz 3 7 3 5 2" xfId="9873" xr:uid="{00000000-0005-0000-0000-0000EE650000}"/>
    <cellStyle name="Notiz 3 7 3 5 3" xfId="16403" xr:uid="{00000000-0005-0000-0000-0000EF650000}"/>
    <cellStyle name="Notiz 3 7 3 5 4" xfId="22888" xr:uid="{00000000-0005-0000-0000-0000F0650000}"/>
    <cellStyle name="Notiz 3 7 3 6" xfId="3561" xr:uid="{00000000-0005-0000-0000-0000F1650000}"/>
    <cellStyle name="Notiz 3 7 3 6 2" xfId="10560" xr:uid="{00000000-0005-0000-0000-0000F2650000}"/>
    <cellStyle name="Notiz 3 7 3 6 3" xfId="17090" xr:uid="{00000000-0005-0000-0000-0000F3650000}"/>
    <cellStyle name="Notiz 3 7 3 6 4" xfId="23575" xr:uid="{00000000-0005-0000-0000-0000F4650000}"/>
    <cellStyle name="Notiz 3 7 3 7" xfId="4251" xr:uid="{00000000-0005-0000-0000-0000F5650000}"/>
    <cellStyle name="Notiz 3 7 3 7 2" xfId="11245" xr:uid="{00000000-0005-0000-0000-0000F6650000}"/>
    <cellStyle name="Notiz 3 7 3 7 3" xfId="17775" xr:uid="{00000000-0005-0000-0000-0000F7650000}"/>
    <cellStyle name="Notiz 3 7 3 7 4" xfId="24260" xr:uid="{00000000-0005-0000-0000-0000F8650000}"/>
    <cellStyle name="Notiz 3 7 3 8" xfId="5362" xr:uid="{00000000-0005-0000-0000-0000F9650000}"/>
    <cellStyle name="Notiz 3 7 3 8 2" xfId="12286" xr:uid="{00000000-0005-0000-0000-0000FA650000}"/>
    <cellStyle name="Notiz 3 7 3 8 3" xfId="18816" xr:uid="{00000000-0005-0000-0000-0000FB650000}"/>
    <cellStyle name="Notiz 3 7 3 8 4" xfId="25301" xr:uid="{00000000-0005-0000-0000-0000FC650000}"/>
    <cellStyle name="Notiz 3 7 3 9" xfId="6044" xr:uid="{00000000-0005-0000-0000-0000FD650000}"/>
    <cellStyle name="Notiz 3 7 3 9 2" xfId="12940" xr:uid="{00000000-0005-0000-0000-0000FE650000}"/>
    <cellStyle name="Notiz 3 7 3 9 3" xfId="19470" xr:uid="{00000000-0005-0000-0000-0000FF650000}"/>
    <cellStyle name="Notiz 3 7 3 9 4" xfId="25955" xr:uid="{00000000-0005-0000-0000-000000660000}"/>
    <cellStyle name="Notiz 3 7 4" xfId="1164" xr:uid="{00000000-0005-0000-0000-000001660000}"/>
    <cellStyle name="Notiz 3 7 4 2" xfId="8171" xr:uid="{00000000-0005-0000-0000-000002660000}"/>
    <cellStyle name="Notiz 3 7 4 3" xfId="14701" xr:uid="{00000000-0005-0000-0000-000003660000}"/>
    <cellStyle name="Notiz 3 7 4 4" xfId="21186" xr:uid="{00000000-0005-0000-0000-000004660000}"/>
    <cellStyle name="Notiz 3 7 5" xfId="1854" xr:uid="{00000000-0005-0000-0000-000005660000}"/>
    <cellStyle name="Notiz 3 7 5 2" xfId="8859" xr:uid="{00000000-0005-0000-0000-000006660000}"/>
    <cellStyle name="Notiz 3 7 5 3" xfId="15389" xr:uid="{00000000-0005-0000-0000-000007660000}"/>
    <cellStyle name="Notiz 3 7 5 4" xfId="21874" xr:uid="{00000000-0005-0000-0000-000008660000}"/>
    <cellStyle name="Notiz 3 7 6" xfId="2542" xr:uid="{00000000-0005-0000-0000-000009660000}"/>
    <cellStyle name="Notiz 3 7 6 2" xfId="9547" xr:uid="{00000000-0005-0000-0000-00000A660000}"/>
    <cellStyle name="Notiz 3 7 6 3" xfId="16077" xr:uid="{00000000-0005-0000-0000-00000B660000}"/>
    <cellStyle name="Notiz 3 7 6 4" xfId="22562" xr:uid="{00000000-0005-0000-0000-00000C660000}"/>
    <cellStyle name="Notiz 3 7 7" xfId="3232" xr:uid="{00000000-0005-0000-0000-00000D660000}"/>
    <cellStyle name="Notiz 3 7 7 2" xfId="10234" xr:uid="{00000000-0005-0000-0000-00000E660000}"/>
    <cellStyle name="Notiz 3 7 7 3" xfId="16764" xr:uid="{00000000-0005-0000-0000-00000F660000}"/>
    <cellStyle name="Notiz 3 7 7 4" xfId="23249" xr:uid="{00000000-0005-0000-0000-000010660000}"/>
    <cellStyle name="Notiz 3 7 8" xfId="3924" xr:uid="{00000000-0005-0000-0000-000011660000}"/>
    <cellStyle name="Notiz 3 7 8 2" xfId="10923" xr:uid="{00000000-0005-0000-0000-000012660000}"/>
    <cellStyle name="Notiz 3 7 8 3" xfId="17453" xr:uid="{00000000-0005-0000-0000-000013660000}"/>
    <cellStyle name="Notiz 3 7 8 4" xfId="23938" xr:uid="{00000000-0005-0000-0000-000014660000}"/>
    <cellStyle name="Notiz 3 7 9" xfId="4612" xr:uid="{00000000-0005-0000-0000-000015660000}"/>
    <cellStyle name="Notiz 3 7 9 2" xfId="11606" xr:uid="{00000000-0005-0000-0000-000016660000}"/>
    <cellStyle name="Notiz 3 7 9 3" xfId="18136" xr:uid="{00000000-0005-0000-0000-000017660000}"/>
    <cellStyle name="Notiz 3 7 9 4" xfId="24621" xr:uid="{00000000-0005-0000-0000-000018660000}"/>
    <cellStyle name="Notiz 3 8" xfId="284" xr:uid="{00000000-0005-0000-0000-000019660000}"/>
    <cellStyle name="Notiz 3 8 10" xfId="4843" xr:uid="{00000000-0005-0000-0000-00001A660000}"/>
    <cellStyle name="Notiz 3 8 10 2" xfId="11788" xr:uid="{00000000-0005-0000-0000-00001B660000}"/>
    <cellStyle name="Notiz 3 8 10 3" xfId="18318" xr:uid="{00000000-0005-0000-0000-00001C660000}"/>
    <cellStyle name="Notiz 3 8 10 4" xfId="24803" xr:uid="{00000000-0005-0000-0000-00001D660000}"/>
    <cellStyle name="Notiz 3 8 11" xfId="5717" xr:uid="{00000000-0005-0000-0000-00001E660000}"/>
    <cellStyle name="Notiz 3 8 11 2" xfId="12641" xr:uid="{00000000-0005-0000-0000-00001F660000}"/>
    <cellStyle name="Notiz 3 8 11 3" xfId="19171" xr:uid="{00000000-0005-0000-0000-000020660000}"/>
    <cellStyle name="Notiz 3 8 11 4" xfId="25656" xr:uid="{00000000-0005-0000-0000-000021660000}"/>
    <cellStyle name="Notiz 3 8 12" xfId="7336" xr:uid="{00000000-0005-0000-0000-000022660000}"/>
    <cellStyle name="Notiz 3 8 12 2" xfId="13866" xr:uid="{00000000-0005-0000-0000-000023660000}"/>
    <cellStyle name="Notiz 3 8 12 3" xfId="20353" xr:uid="{00000000-0005-0000-0000-000024660000}"/>
    <cellStyle name="Notiz 3 8 13" xfId="7218" xr:uid="{00000000-0005-0000-0000-000025660000}"/>
    <cellStyle name="Notiz 3 8 2" xfId="388" xr:uid="{00000000-0005-0000-0000-000026660000}"/>
    <cellStyle name="Notiz 3 8 2 10" xfId="6622" xr:uid="{00000000-0005-0000-0000-000027660000}"/>
    <cellStyle name="Notiz 3 8 2 10 2" xfId="13395" xr:uid="{00000000-0005-0000-0000-000028660000}"/>
    <cellStyle name="Notiz 3 8 2 10 3" xfId="19925" xr:uid="{00000000-0005-0000-0000-000029660000}"/>
    <cellStyle name="Notiz 3 8 2 10 4" xfId="26410" xr:uid="{00000000-0005-0000-0000-00002A660000}"/>
    <cellStyle name="Notiz 3 8 2 11" xfId="7400" xr:uid="{00000000-0005-0000-0000-00002B660000}"/>
    <cellStyle name="Notiz 3 8 2 11 2" xfId="13930" xr:uid="{00000000-0005-0000-0000-00002C660000}"/>
    <cellStyle name="Notiz 3 8 2 11 3" xfId="20415" xr:uid="{00000000-0005-0000-0000-00002D660000}"/>
    <cellStyle name="Notiz 3 8 2 12" xfId="6603" xr:uid="{00000000-0005-0000-0000-00002E660000}"/>
    <cellStyle name="Notiz 3 8 2 13" xfId="7053" xr:uid="{00000000-0005-0000-0000-00002F660000}"/>
    <cellStyle name="Notiz 3 8 2 2" xfId="623" xr:uid="{00000000-0005-0000-0000-000030660000}"/>
    <cellStyle name="Notiz 3 8 2 2 10" xfId="7635" xr:uid="{00000000-0005-0000-0000-000031660000}"/>
    <cellStyle name="Notiz 3 8 2 2 10 2" xfId="14165" xr:uid="{00000000-0005-0000-0000-000032660000}"/>
    <cellStyle name="Notiz 3 8 2 2 10 3" xfId="20650" xr:uid="{00000000-0005-0000-0000-000033660000}"/>
    <cellStyle name="Notiz 3 8 2 2 11" xfId="5797" xr:uid="{00000000-0005-0000-0000-000034660000}"/>
    <cellStyle name="Notiz 3 8 2 2 2" xfId="1501" xr:uid="{00000000-0005-0000-0000-000035660000}"/>
    <cellStyle name="Notiz 3 8 2 2 2 2" xfId="8506" xr:uid="{00000000-0005-0000-0000-000036660000}"/>
    <cellStyle name="Notiz 3 8 2 2 2 3" xfId="15036" xr:uid="{00000000-0005-0000-0000-000037660000}"/>
    <cellStyle name="Notiz 3 8 2 2 2 4" xfId="21521" xr:uid="{00000000-0005-0000-0000-000038660000}"/>
    <cellStyle name="Notiz 3 8 2 2 3" xfId="2191" xr:uid="{00000000-0005-0000-0000-000039660000}"/>
    <cellStyle name="Notiz 3 8 2 2 3 2" xfId="9196" xr:uid="{00000000-0005-0000-0000-00003A660000}"/>
    <cellStyle name="Notiz 3 8 2 2 3 3" xfId="15726" xr:uid="{00000000-0005-0000-0000-00003B660000}"/>
    <cellStyle name="Notiz 3 8 2 2 3 4" xfId="22211" xr:uid="{00000000-0005-0000-0000-00003C660000}"/>
    <cellStyle name="Notiz 3 8 2 2 4" xfId="2881" xr:uid="{00000000-0005-0000-0000-00003D660000}"/>
    <cellStyle name="Notiz 3 8 2 2 4 2" xfId="9883" xr:uid="{00000000-0005-0000-0000-00003E660000}"/>
    <cellStyle name="Notiz 3 8 2 2 4 3" xfId="16413" xr:uid="{00000000-0005-0000-0000-00003F660000}"/>
    <cellStyle name="Notiz 3 8 2 2 4 4" xfId="22898" xr:uid="{00000000-0005-0000-0000-000040660000}"/>
    <cellStyle name="Notiz 3 8 2 2 5" xfId="3571" xr:uid="{00000000-0005-0000-0000-000041660000}"/>
    <cellStyle name="Notiz 3 8 2 2 5 2" xfId="10570" xr:uid="{00000000-0005-0000-0000-000042660000}"/>
    <cellStyle name="Notiz 3 8 2 2 5 3" xfId="17100" xr:uid="{00000000-0005-0000-0000-000043660000}"/>
    <cellStyle name="Notiz 3 8 2 2 5 4" xfId="23585" xr:uid="{00000000-0005-0000-0000-000044660000}"/>
    <cellStyle name="Notiz 3 8 2 2 6" xfId="4261" xr:uid="{00000000-0005-0000-0000-000045660000}"/>
    <cellStyle name="Notiz 3 8 2 2 6 2" xfId="11255" xr:uid="{00000000-0005-0000-0000-000046660000}"/>
    <cellStyle name="Notiz 3 8 2 2 6 3" xfId="17785" xr:uid="{00000000-0005-0000-0000-000047660000}"/>
    <cellStyle name="Notiz 3 8 2 2 6 4" xfId="24270" xr:uid="{00000000-0005-0000-0000-000048660000}"/>
    <cellStyle name="Notiz 3 8 2 2 7" xfId="4914" xr:uid="{00000000-0005-0000-0000-000049660000}"/>
    <cellStyle name="Notiz 3 8 2 2 7 2" xfId="11838" xr:uid="{00000000-0005-0000-0000-00004A660000}"/>
    <cellStyle name="Notiz 3 8 2 2 7 3" xfId="18368" xr:uid="{00000000-0005-0000-0000-00004B660000}"/>
    <cellStyle name="Notiz 3 8 2 2 7 4" xfId="24853" xr:uid="{00000000-0005-0000-0000-00004C660000}"/>
    <cellStyle name="Notiz 3 8 2 2 8" xfId="5372" xr:uid="{00000000-0005-0000-0000-00004D660000}"/>
    <cellStyle name="Notiz 3 8 2 2 8 2" xfId="12296" xr:uid="{00000000-0005-0000-0000-00004E660000}"/>
    <cellStyle name="Notiz 3 8 2 2 8 3" xfId="18826" xr:uid="{00000000-0005-0000-0000-00004F660000}"/>
    <cellStyle name="Notiz 3 8 2 2 8 4" xfId="25311" xr:uid="{00000000-0005-0000-0000-000050660000}"/>
    <cellStyle name="Notiz 3 8 2 2 9" xfId="6054" xr:uid="{00000000-0005-0000-0000-000051660000}"/>
    <cellStyle name="Notiz 3 8 2 2 9 2" xfId="12950" xr:uid="{00000000-0005-0000-0000-000052660000}"/>
    <cellStyle name="Notiz 3 8 2 2 9 3" xfId="19480" xr:uid="{00000000-0005-0000-0000-000053660000}"/>
    <cellStyle name="Notiz 3 8 2 2 9 4" xfId="25965" xr:uid="{00000000-0005-0000-0000-000054660000}"/>
    <cellStyle name="Notiz 3 8 2 3" xfId="1266" xr:uid="{00000000-0005-0000-0000-000055660000}"/>
    <cellStyle name="Notiz 3 8 2 3 2" xfId="8271" xr:uid="{00000000-0005-0000-0000-000056660000}"/>
    <cellStyle name="Notiz 3 8 2 3 3" xfId="14801" xr:uid="{00000000-0005-0000-0000-000057660000}"/>
    <cellStyle name="Notiz 3 8 2 3 4" xfId="21286" xr:uid="{00000000-0005-0000-0000-000058660000}"/>
    <cellStyle name="Notiz 3 8 2 4" xfId="1956" xr:uid="{00000000-0005-0000-0000-000059660000}"/>
    <cellStyle name="Notiz 3 8 2 4 2" xfId="8961" xr:uid="{00000000-0005-0000-0000-00005A660000}"/>
    <cellStyle name="Notiz 3 8 2 4 3" xfId="15491" xr:uid="{00000000-0005-0000-0000-00005B660000}"/>
    <cellStyle name="Notiz 3 8 2 4 4" xfId="21976" xr:uid="{00000000-0005-0000-0000-00005C660000}"/>
    <cellStyle name="Notiz 3 8 2 5" xfId="2646" xr:uid="{00000000-0005-0000-0000-00005D660000}"/>
    <cellStyle name="Notiz 3 8 2 5 2" xfId="9648" xr:uid="{00000000-0005-0000-0000-00005E660000}"/>
    <cellStyle name="Notiz 3 8 2 5 3" xfId="16178" xr:uid="{00000000-0005-0000-0000-00005F660000}"/>
    <cellStyle name="Notiz 3 8 2 5 4" xfId="22663" xr:uid="{00000000-0005-0000-0000-000060660000}"/>
    <cellStyle name="Notiz 3 8 2 6" xfId="3336" xr:uid="{00000000-0005-0000-0000-000061660000}"/>
    <cellStyle name="Notiz 3 8 2 6 2" xfId="10335" xr:uid="{00000000-0005-0000-0000-000062660000}"/>
    <cellStyle name="Notiz 3 8 2 6 3" xfId="16865" xr:uid="{00000000-0005-0000-0000-000063660000}"/>
    <cellStyle name="Notiz 3 8 2 6 4" xfId="23350" xr:uid="{00000000-0005-0000-0000-000064660000}"/>
    <cellStyle name="Notiz 3 8 2 7" xfId="4026" xr:uid="{00000000-0005-0000-0000-000065660000}"/>
    <cellStyle name="Notiz 3 8 2 7 2" xfId="11020" xr:uid="{00000000-0005-0000-0000-000066660000}"/>
    <cellStyle name="Notiz 3 8 2 7 3" xfId="17550" xr:uid="{00000000-0005-0000-0000-000067660000}"/>
    <cellStyle name="Notiz 3 8 2 7 4" xfId="24035" xr:uid="{00000000-0005-0000-0000-000068660000}"/>
    <cellStyle name="Notiz 3 8 2 8" xfId="1218" xr:uid="{00000000-0005-0000-0000-000069660000}"/>
    <cellStyle name="Notiz 3 8 2 8 2" xfId="8225" xr:uid="{00000000-0005-0000-0000-00006A660000}"/>
    <cellStyle name="Notiz 3 8 2 8 3" xfId="14755" xr:uid="{00000000-0005-0000-0000-00006B660000}"/>
    <cellStyle name="Notiz 3 8 2 8 4" xfId="21240" xr:uid="{00000000-0005-0000-0000-00006C660000}"/>
    <cellStyle name="Notiz 3 8 2 9" xfId="5819" xr:uid="{00000000-0005-0000-0000-00006D660000}"/>
    <cellStyle name="Notiz 3 8 2 9 2" xfId="12715" xr:uid="{00000000-0005-0000-0000-00006E660000}"/>
    <cellStyle name="Notiz 3 8 2 9 3" xfId="19245" xr:uid="{00000000-0005-0000-0000-00006F660000}"/>
    <cellStyle name="Notiz 3 8 2 9 4" xfId="25730" xr:uid="{00000000-0005-0000-0000-000070660000}"/>
    <cellStyle name="Notiz 3 8 3" xfId="614" xr:uid="{00000000-0005-0000-0000-000071660000}"/>
    <cellStyle name="Notiz 3 8 3 10" xfId="6586" xr:uid="{00000000-0005-0000-0000-000072660000}"/>
    <cellStyle name="Notiz 3 8 3 10 2" xfId="13369" xr:uid="{00000000-0005-0000-0000-000073660000}"/>
    <cellStyle name="Notiz 3 8 3 10 3" xfId="19899" xr:uid="{00000000-0005-0000-0000-000074660000}"/>
    <cellStyle name="Notiz 3 8 3 10 4" xfId="26384" xr:uid="{00000000-0005-0000-0000-000075660000}"/>
    <cellStyle name="Notiz 3 8 3 11" xfId="7626" xr:uid="{00000000-0005-0000-0000-000076660000}"/>
    <cellStyle name="Notiz 3 8 3 11 2" xfId="14156" xr:uid="{00000000-0005-0000-0000-000077660000}"/>
    <cellStyle name="Notiz 3 8 3 11 3" xfId="20641" xr:uid="{00000000-0005-0000-0000-000078660000}"/>
    <cellStyle name="Notiz 3 8 3 12" xfId="4727" xr:uid="{00000000-0005-0000-0000-000079660000}"/>
    <cellStyle name="Notiz 3 8 3 13" xfId="7029" xr:uid="{00000000-0005-0000-0000-00007A660000}"/>
    <cellStyle name="Notiz 3 8 3 2" xfId="844" xr:uid="{00000000-0005-0000-0000-00007B660000}"/>
    <cellStyle name="Notiz 3 8 3 2 10" xfId="7856" xr:uid="{00000000-0005-0000-0000-00007C660000}"/>
    <cellStyle name="Notiz 3 8 3 2 10 2" xfId="14386" xr:uid="{00000000-0005-0000-0000-00007D660000}"/>
    <cellStyle name="Notiz 3 8 3 2 10 3" xfId="20871" xr:uid="{00000000-0005-0000-0000-00007E660000}"/>
    <cellStyle name="Notiz 3 8 3 2 11" xfId="13714" xr:uid="{00000000-0005-0000-0000-00007F660000}"/>
    <cellStyle name="Notiz 3 8 3 2 2" xfId="1722" xr:uid="{00000000-0005-0000-0000-000080660000}"/>
    <cellStyle name="Notiz 3 8 3 2 2 2" xfId="8727" xr:uid="{00000000-0005-0000-0000-000081660000}"/>
    <cellStyle name="Notiz 3 8 3 2 2 3" xfId="15257" xr:uid="{00000000-0005-0000-0000-000082660000}"/>
    <cellStyle name="Notiz 3 8 3 2 2 4" xfId="21742" xr:uid="{00000000-0005-0000-0000-000083660000}"/>
    <cellStyle name="Notiz 3 8 3 2 3" xfId="2412" xr:uid="{00000000-0005-0000-0000-000084660000}"/>
    <cellStyle name="Notiz 3 8 3 2 3 2" xfId="9417" xr:uid="{00000000-0005-0000-0000-000085660000}"/>
    <cellStyle name="Notiz 3 8 3 2 3 3" xfId="15947" xr:uid="{00000000-0005-0000-0000-000086660000}"/>
    <cellStyle name="Notiz 3 8 3 2 3 4" xfId="22432" xr:uid="{00000000-0005-0000-0000-000087660000}"/>
    <cellStyle name="Notiz 3 8 3 2 4" xfId="3102" xr:uid="{00000000-0005-0000-0000-000088660000}"/>
    <cellStyle name="Notiz 3 8 3 2 4 2" xfId="10104" xr:uid="{00000000-0005-0000-0000-000089660000}"/>
    <cellStyle name="Notiz 3 8 3 2 4 3" xfId="16634" xr:uid="{00000000-0005-0000-0000-00008A660000}"/>
    <cellStyle name="Notiz 3 8 3 2 4 4" xfId="23119" xr:uid="{00000000-0005-0000-0000-00008B660000}"/>
    <cellStyle name="Notiz 3 8 3 2 5" xfId="3792" xr:uid="{00000000-0005-0000-0000-00008C660000}"/>
    <cellStyle name="Notiz 3 8 3 2 5 2" xfId="10791" xr:uid="{00000000-0005-0000-0000-00008D660000}"/>
    <cellStyle name="Notiz 3 8 3 2 5 3" xfId="17321" xr:uid="{00000000-0005-0000-0000-00008E660000}"/>
    <cellStyle name="Notiz 3 8 3 2 5 4" xfId="23806" xr:uid="{00000000-0005-0000-0000-00008F660000}"/>
    <cellStyle name="Notiz 3 8 3 2 6" xfId="4482" xr:uid="{00000000-0005-0000-0000-000090660000}"/>
    <cellStyle name="Notiz 3 8 3 2 6 2" xfId="11476" xr:uid="{00000000-0005-0000-0000-000091660000}"/>
    <cellStyle name="Notiz 3 8 3 2 6 3" xfId="18006" xr:uid="{00000000-0005-0000-0000-000092660000}"/>
    <cellStyle name="Notiz 3 8 3 2 6 4" xfId="24491" xr:uid="{00000000-0005-0000-0000-000093660000}"/>
    <cellStyle name="Notiz 3 8 3 2 7" xfId="5135" xr:uid="{00000000-0005-0000-0000-000094660000}"/>
    <cellStyle name="Notiz 3 8 3 2 7 2" xfId="12059" xr:uid="{00000000-0005-0000-0000-000095660000}"/>
    <cellStyle name="Notiz 3 8 3 2 7 3" xfId="18589" xr:uid="{00000000-0005-0000-0000-000096660000}"/>
    <cellStyle name="Notiz 3 8 3 2 7 4" xfId="25074" xr:uid="{00000000-0005-0000-0000-000097660000}"/>
    <cellStyle name="Notiz 3 8 3 2 8" xfId="5593" xr:uid="{00000000-0005-0000-0000-000098660000}"/>
    <cellStyle name="Notiz 3 8 3 2 8 2" xfId="12517" xr:uid="{00000000-0005-0000-0000-000099660000}"/>
    <cellStyle name="Notiz 3 8 3 2 8 3" xfId="19047" xr:uid="{00000000-0005-0000-0000-00009A660000}"/>
    <cellStyle name="Notiz 3 8 3 2 8 4" xfId="25532" xr:uid="{00000000-0005-0000-0000-00009B660000}"/>
    <cellStyle name="Notiz 3 8 3 2 9" xfId="6275" xr:uid="{00000000-0005-0000-0000-00009C660000}"/>
    <cellStyle name="Notiz 3 8 3 2 9 2" xfId="13171" xr:uid="{00000000-0005-0000-0000-00009D660000}"/>
    <cellStyle name="Notiz 3 8 3 2 9 3" xfId="19701" xr:uid="{00000000-0005-0000-0000-00009E660000}"/>
    <cellStyle name="Notiz 3 8 3 2 9 4" xfId="26186" xr:uid="{00000000-0005-0000-0000-00009F660000}"/>
    <cellStyle name="Notiz 3 8 3 3" xfId="1492" xr:uid="{00000000-0005-0000-0000-0000A0660000}"/>
    <cellStyle name="Notiz 3 8 3 3 2" xfId="8497" xr:uid="{00000000-0005-0000-0000-0000A1660000}"/>
    <cellStyle name="Notiz 3 8 3 3 3" xfId="15027" xr:uid="{00000000-0005-0000-0000-0000A2660000}"/>
    <cellStyle name="Notiz 3 8 3 3 4" xfId="21512" xr:uid="{00000000-0005-0000-0000-0000A3660000}"/>
    <cellStyle name="Notiz 3 8 3 4" xfId="2182" xr:uid="{00000000-0005-0000-0000-0000A4660000}"/>
    <cellStyle name="Notiz 3 8 3 4 2" xfId="9187" xr:uid="{00000000-0005-0000-0000-0000A5660000}"/>
    <cellStyle name="Notiz 3 8 3 4 3" xfId="15717" xr:uid="{00000000-0005-0000-0000-0000A6660000}"/>
    <cellStyle name="Notiz 3 8 3 4 4" xfId="22202" xr:uid="{00000000-0005-0000-0000-0000A7660000}"/>
    <cellStyle name="Notiz 3 8 3 5" xfId="2872" xr:uid="{00000000-0005-0000-0000-0000A8660000}"/>
    <cellStyle name="Notiz 3 8 3 5 2" xfId="9874" xr:uid="{00000000-0005-0000-0000-0000A9660000}"/>
    <cellStyle name="Notiz 3 8 3 5 3" xfId="16404" xr:uid="{00000000-0005-0000-0000-0000AA660000}"/>
    <cellStyle name="Notiz 3 8 3 5 4" xfId="22889" xr:uid="{00000000-0005-0000-0000-0000AB660000}"/>
    <cellStyle name="Notiz 3 8 3 6" xfId="3562" xr:uid="{00000000-0005-0000-0000-0000AC660000}"/>
    <cellStyle name="Notiz 3 8 3 6 2" xfId="10561" xr:uid="{00000000-0005-0000-0000-0000AD660000}"/>
    <cellStyle name="Notiz 3 8 3 6 3" xfId="17091" xr:uid="{00000000-0005-0000-0000-0000AE660000}"/>
    <cellStyle name="Notiz 3 8 3 6 4" xfId="23576" xr:uid="{00000000-0005-0000-0000-0000AF660000}"/>
    <cellStyle name="Notiz 3 8 3 7" xfId="4252" xr:uid="{00000000-0005-0000-0000-0000B0660000}"/>
    <cellStyle name="Notiz 3 8 3 7 2" xfId="11246" xr:uid="{00000000-0005-0000-0000-0000B1660000}"/>
    <cellStyle name="Notiz 3 8 3 7 3" xfId="17776" xr:uid="{00000000-0005-0000-0000-0000B2660000}"/>
    <cellStyle name="Notiz 3 8 3 7 4" xfId="24261" xr:uid="{00000000-0005-0000-0000-0000B3660000}"/>
    <cellStyle name="Notiz 3 8 3 8" xfId="5363" xr:uid="{00000000-0005-0000-0000-0000B4660000}"/>
    <cellStyle name="Notiz 3 8 3 8 2" xfId="12287" xr:uid="{00000000-0005-0000-0000-0000B5660000}"/>
    <cellStyle name="Notiz 3 8 3 8 3" xfId="18817" xr:uid="{00000000-0005-0000-0000-0000B6660000}"/>
    <cellStyle name="Notiz 3 8 3 8 4" xfId="25302" xr:uid="{00000000-0005-0000-0000-0000B7660000}"/>
    <cellStyle name="Notiz 3 8 3 9" xfId="6045" xr:uid="{00000000-0005-0000-0000-0000B8660000}"/>
    <cellStyle name="Notiz 3 8 3 9 2" xfId="12941" xr:uid="{00000000-0005-0000-0000-0000B9660000}"/>
    <cellStyle name="Notiz 3 8 3 9 3" xfId="19471" xr:uid="{00000000-0005-0000-0000-0000BA660000}"/>
    <cellStyle name="Notiz 3 8 3 9 4" xfId="25956" xr:uid="{00000000-0005-0000-0000-0000BB660000}"/>
    <cellStyle name="Notiz 3 8 4" xfId="1156" xr:uid="{00000000-0005-0000-0000-0000BC660000}"/>
    <cellStyle name="Notiz 3 8 4 2" xfId="8163" xr:uid="{00000000-0005-0000-0000-0000BD660000}"/>
    <cellStyle name="Notiz 3 8 4 3" xfId="14693" xr:uid="{00000000-0005-0000-0000-0000BE660000}"/>
    <cellStyle name="Notiz 3 8 4 4" xfId="21178" xr:uid="{00000000-0005-0000-0000-0000BF660000}"/>
    <cellStyle name="Notiz 3 8 5" xfId="1846" xr:uid="{00000000-0005-0000-0000-0000C0660000}"/>
    <cellStyle name="Notiz 3 8 5 2" xfId="8851" xr:uid="{00000000-0005-0000-0000-0000C1660000}"/>
    <cellStyle name="Notiz 3 8 5 3" xfId="15381" xr:uid="{00000000-0005-0000-0000-0000C2660000}"/>
    <cellStyle name="Notiz 3 8 5 4" xfId="21866" xr:uid="{00000000-0005-0000-0000-0000C3660000}"/>
    <cellStyle name="Notiz 3 8 6" xfId="2534" xr:uid="{00000000-0005-0000-0000-0000C4660000}"/>
    <cellStyle name="Notiz 3 8 6 2" xfId="9539" xr:uid="{00000000-0005-0000-0000-0000C5660000}"/>
    <cellStyle name="Notiz 3 8 6 3" xfId="16069" xr:uid="{00000000-0005-0000-0000-0000C6660000}"/>
    <cellStyle name="Notiz 3 8 6 4" xfId="22554" xr:uid="{00000000-0005-0000-0000-0000C7660000}"/>
    <cellStyle name="Notiz 3 8 7" xfId="3224" xr:uid="{00000000-0005-0000-0000-0000C8660000}"/>
    <cellStyle name="Notiz 3 8 7 2" xfId="10226" xr:uid="{00000000-0005-0000-0000-0000C9660000}"/>
    <cellStyle name="Notiz 3 8 7 3" xfId="16756" xr:uid="{00000000-0005-0000-0000-0000CA660000}"/>
    <cellStyle name="Notiz 3 8 7 4" xfId="23241" xr:uid="{00000000-0005-0000-0000-0000CB660000}"/>
    <cellStyle name="Notiz 3 8 8" xfId="3916" xr:uid="{00000000-0005-0000-0000-0000CC660000}"/>
    <cellStyle name="Notiz 3 8 8 2" xfId="10915" xr:uid="{00000000-0005-0000-0000-0000CD660000}"/>
    <cellStyle name="Notiz 3 8 8 3" xfId="17445" xr:uid="{00000000-0005-0000-0000-0000CE660000}"/>
    <cellStyle name="Notiz 3 8 8 4" xfId="23930" xr:uid="{00000000-0005-0000-0000-0000CF660000}"/>
    <cellStyle name="Notiz 3 8 9" xfId="4604" xr:uid="{00000000-0005-0000-0000-0000D0660000}"/>
    <cellStyle name="Notiz 3 8 9 2" xfId="11598" xr:uid="{00000000-0005-0000-0000-0000D1660000}"/>
    <cellStyle name="Notiz 3 8 9 3" xfId="18128" xr:uid="{00000000-0005-0000-0000-0000D2660000}"/>
    <cellStyle name="Notiz 3 8 9 4" xfId="24613" xr:uid="{00000000-0005-0000-0000-0000D3660000}"/>
    <cellStyle name="Notiz 3 9" xfId="304" xr:uid="{00000000-0005-0000-0000-0000D4660000}"/>
    <cellStyle name="Notiz 3 9 10" xfId="4832" xr:uid="{00000000-0005-0000-0000-0000D5660000}"/>
    <cellStyle name="Notiz 3 9 10 2" xfId="11777" xr:uid="{00000000-0005-0000-0000-0000D6660000}"/>
    <cellStyle name="Notiz 3 9 10 3" xfId="18307" xr:uid="{00000000-0005-0000-0000-0000D7660000}"/>
    <cellStyle name="Notiz 3 9 10 4" xfId="24792" xr:uid="{00000000-0005-0000-0000-0000D8660000}"/>
    <cellStyle name="Notiz 3 9 11" xfId="5737" xr:uid="{00000000-0005-0000-0000-0000D9660000}"/>
    <cellStyle name="Notiz 3 9 11 2" xfId="12661" xr:uid="{00000000-0005-0000-0000-0000DA660000}"/>
    <cellStyle name="Notiz 3 9 11 3" xfId="19191" xr:uid="{00000000-0005-0000-0000-0000DB660000}"/>
    <cellStyle name="Notiz 3 9 11 4" xfId="25676" xr:uid="{00000000-0005-0000-0000-0000DC660000}"/>
    <cellStyle name="Notiz 3 9 12" xfId="7356" xr:uid="{00000000-0005-0000-0000-0000DD660000}"/>
    <cellStyle name="Notiz 3 9 12 2" xfId="13886" xr:uid="{00000000-0005-0000-0000-0000DE660000}"/>
    <cellStyle name="Notiz 3 9 12 3" xfId="20373" xr:uid="{00000000-0005-0000-0000-0000DF660000}"/>
    <cellStyle name="Notiz 3 9 13" xfId="7222" xr:uid="{00000000-0005-0000-0000-0000E0660000}"/>
    <cellStyle name="Notiz 3 9 2" xfId="387" xr:uid="{00000000-0005-0000-0000-0000E1660000}"/>
    <cellStyle name="Notiz 3 9 2 10" xfId="6935" xr:uid="{00000000-0005-0000-0000-0000E2660000}"/>
    <cellStyle name="Notiz 3 9 2 10 2" xfId="13549" xr:uid="{00000000-0005-0000-0000-0000E3660000}"/>
    <cellStyle name="Notiz 3 9 2 10 3" xfId="20079" xr:uid="{00000000-0005-0000-0000-0000E4660000}"/>
    <cellStyle name="Notiz 3 9 2 10 4" xfId="26564" xr:uid="{00000000-0005-0000-0000-0000E5660000}"/>
    <cellStyle name="Notiz 3 9 2 11" xfId="7399" xr:uid="{00000000-0005-0000-0000-0000E6660000}"/>
    <cellStyle name="Notiz 3 9 2 11 2" xfId="13929" xr:uid="{00000000-0005-0000-0000-0000E7660000}"/>
    <cellStyle name="Notiz 3 9 2 11 3" xfId="20414" xr:uid="{00000000-0005-0000-0000-0000E8660000}"/>
    <cellStyle name="Notiz 3 9 2 12" xfId="6952" xr:uid="{00000000-0005-0000-0000-0000E9660000}"/>
    <cellStyle name="Notiz 3 9 2 13" xfId="6649" xr:uid="{00000000-0005-0000-0000-0000EA660000}"/>
    <cellStyle name="Notiz 3 9 2 2" xfId="622" xr:uid="{00000000-0005-0000-0000-0000EB660000}"/>
    <cellStyle name="Notiz 3 9 2 2 10" xfId="7634" xr:uid="{00000000-0005-0000-0000-0000EC660000}"/>
    <cellStyle name="Notiz 3 9 2 2 10 2" xfId="14164" xr:uid="{00000000-0005-0000-0000-0000ED660000}"/>
    <cellStyle name="Notiz 3 9 2 2 10 3" xfId="20649" xr:uid="{00000000-0005-0000-0000-0000EE660000}"/>
    <cellStyle name="Notiz 3 9 2 2 11" xfId="6630" xr:uid="{00000000-0005-0000-0000-0000EF660000}"/>
    <cellStyle name="Notiz 3 9 2 2 2" xfId="1500" xr:uid="{00000000-0005-0000-0000-0000F0660000}"/>
    <cellStyle name="Notiz 3 9 2 2 2 2" xfId="8505" xr:uid="{00000000-0005-0000-0000-0000F1660000}"/>
    <cellStyle name="Notiz 3 9 2 2 2 3" xfId="15035" xr:uid="{00000000-0005-0000-0000-0000F2660000}"/>
    <cellStyle name="Notiz 3 9 2 2 2 4" xfId="21520" xr:uid="{00000000-0005-0000-0000-0000F3660000}"/>
    <cellStyle name="Notiz 3 9 2 2 3" xfId="2190" xr:uid="{00000000-0005-0000-0000-0000F4660000}"/>
    <cellStyle name="Notiz 3 9 2 2 3 2" xfId="9195" xr:uid="{00000000-0005-0000-0000-0000F5660000}"/>
    <cellStyle name="Notiz 3 9 2 2 3 3" xfId="15725" xr:uid="{00000000-0005-0000-0000-0000F6660000}"/>
    <cellStyle name="Notiz 3 9 2 2 3 4" xfId="22210" xr:uid="{00000000-0005-0000-0000-0000F7660000}"/>
    <cellStyle name="Notiz 3 9 2 2 4" xfId="2880" xr:uid="{00000000-0005-0000-0000-0000F8660000}"/>
    <cellStyle name="Notiz 3 9 2 2 4 2" xfId="9882" xr:uid="{00000000-0005-0000-0000-0000F9660000}"/>
    <cellStyle name="Notiz 3 9 2 2 4 3" xfId="16412" xr:uid="{00000000-0005-0000-0000-0000FA660000}"/>
    <cellStyle name="Notiz 3 9 2 2 4 4" xfId="22897" xr:uid="{00000000-0005-0000-0000-0000FB660000}"/>
    <cellStyle name="Notiz 3 9 2 2 5" xfId="3570" xr:uid="{00000000-0005-0000-0000-0000FC660000}"/>
    <cellStyle name="Notiz 3 9 2 2 5 2" xfId="10569" xr:uid="{00000000-0005-0000-0000-0000FD660000}"/>
    <cellStyle name="Notiz 3 9 2 2 5 3" xfId="17099" xr:uid="{00000000-0005-0000-0000-0000FE660000}"/>
    <cellStyle name="Notiz 3 9 2 2 5 4" xfId="23584" xr:uid="{00000000-0005-0000-0000-0000FF660000}"/>
    <cellStyle name="Notiz 3 9 2 2 6" xfId="4260" xr:uid="{00000000-0005-0000-0000-000000670000}"/>
    <cellStyle name="Notiz 3 9 2 2 6 2" xfId="11254" xr:uid="{00000000-0005-0000-0000-000001670000}"/>
    <cellStyle name="Notiz 3 9 2 2 6 3" xfId="17784" xr:uid="{00000000-0005-0000-0000-000002670000}"/>
    <cellStyle name="Notiz 3 9 2 2 6 4" xfId="24269" xr:uid="{00000000-0005-0000-0000-000003670000}"/>
    <cellStyle name="Notiz 3 9 2 2 7" xfId="4913" xr:uid="{00000000-0005-0000-0000-000004670000}"/>
    <cellStyle name="Notiz 3 9 2 2 7 2" xfId="11837" xr:uid="{00000000-0005-0000-0000-000005670000}"/>
    <cellStyle name="Notiz 3 9 2 2 7 3" xfId="18367" xr:uid="{00000000-0005-0000-0000-000006670000}"/>
    <cellStyle name="Notiz 3 9 2 2 7 4" xfId="24852" xr:uid="{00000000-0005-0000-0000-000007670000}"/>
    <cellStyle name="Notiz 3 9 2 2 8" xfId="5371" xr:uid="{00000000-0005-0000-0000-000008670000}"/>
    <cellStyle name="Notiz 3 9 2 2 8 2" xfId="12295" xr:uid="{00000000-0005-0000-0000-000009670000}"/>
    <cellStyle name="Notiz 3 9 2 2 8 3" xfId="18825" xr:uid="{00000000-0005-0000-0000-00000A670000}"/>
    <cellStyle name="Notiz 3 9 2 2 8 4" xfId="25310" xr:uid="{00000000-0005-0000-0000-00000B670000}"/>
    <cellStyle name="Notiz 3 9 2 2 9" xfId="6053" xr:uid="{00000000-0005-0000-0000-00000C670000}"/>
    <cellStyle name="Notiz 3 9 2 2 9 2" xfId="12949" xr:uid="{00000000-0005-0000-0000-00000D670000}"/>
    <cellStyle name="Notiz 3 9 2 2 9 3" xfId="19479" xr:uid="{00000000-0005-0000-0000-00000E670000}"/>
    <cellStyle name="Notiz 3 9 2 2 9 4" xfId="25964" xr:uid="{00000000-0005-0000-0000-00000F670000}"/>
    <cellStyle name="Notiz 3 9 2 3" xfId="1265" xr:uid="{00000000-0005-0000-0000-000010670000}"/>
    <cellStyle name="Notiz 3 9 2 3 2" xfId="8270" xr:uid="{00000000-0005-0000-0000-000011670000}"/>
    <cellStyle name="Notiz 3 9 2 3 3" xfId="14800" xr:uid="{00000000-0005-0000-0000-000012670000}"/>
    <cellStyle name="Notiz 3 9 2 3 4" xfId="21285" xr:uid="{00000000-0005-0000-0000-000013670000}"/>
    <cellStyle name="Notiz 3 9 2 4" xfId="1955" xr:uid="{00000000-0005-0000-0000-000014670000}"/>
    <cellStyle name="Notiz 3 9 2 4 2" xfId="8960" xr:uid="{00000000-0005-0000-0000-000015670000}"/>
    <cellStyle name="Notiz 3 9 2 4 3" xfId="15490" xr:uid="{00000000-0005-0000-0000-000016670000}"/>
    <cellStyle name="Notiz 3 9 2 4 4" xfId="21975" xr:uid="{00000000-0005-0000-0000-000017670000}"/>
    <cellStyle name="Notiz 3 9 2 5" xfId="2645" xr:uid="{00000000-0005-0000-0000-000018670000}"/>
    <cellStyle name="Notiz 3 9 2 5 2" xfId="9647" xr:uid="{00000000-0005-0000-0000-000019670000}"/>
    <cellStyle name="Notiz 3 9 2 5 3" xfId="16177" xr:uid="{00000000-0005-0000-0000-00001A670000}"/>
    <cellStyle name="Notiz 3 9 2 5 4" xfId="22662" xr:uid="{00000000-0005-0000-0000-00001B670000}"/>
    <cellStyle name="Notiz 3 9 2 6" xfId="3335" xr:uid="{00000000-0005-0000-0000-00001C670000}"/>
    <cellStyle name="Notiz 3 9 2 6 2" xfId="10334" xr:uid="{00000000-0005-0000-0000-00001D670000}"/>
    <cellStyle name="Notiz 3 9 2 6 3" xfId="16864" xr:uid="{00000000-0005-0000-0000-00001E670000}"/>
    <cellStyle name="Notiz 3 9 2 6 4" xfId="23349" xr:uid="{00000000-0005-0000-0000-00001F670000}"/>
    <cellStyle name="Notiz 3 9 2 7" xfId="4025" xr:uid="{00000000-0005-0000-0000-000020670000}"/>
    <cellStyle name="Notiz 3 9 2 7 2" xfId="11019" xr:uid="{00000000-0005-0000-0000-000021670000}"/>
    <cellStyle name="Notiz 3 9 2 7 3" xfId="17549" xr:uid="{00000000-0005-0000-0000-000022670000}"/>
    <cellStyle name="Notiz 3 9 2 7 4" xfId="24034" xr:uid="{00000000-0005-0000-0000-000023670000}"/>
    <cellStyle name="Notiz 3 9 2 8" xfId="4665" xr:uid="{00000000-0005-0000-0000-000024670000}"/>
    <cellStyle name="Notiz 3 9 2 8 2" xfId="11658" xr:uid="{00000000-0005-0000-0000-000025670000}"/>
    <cellStyle name="Notiz 3 9 2 8 3" xfId="18188" xr:uid="{00000000-0005-0000-0000-000026670000}"/>
    <cellStyle name="Notiz 3 9 2 8 4" xfId="24673" xr:uid="{00000000-0005-0000-0000-000027670000}"/>
    <cellStyle name="Notiz 3 9 2 9" xfId="5818" xr:uid="{00000000-0005-0000-0000-000028670000}"/>
    <cellStyle name="Notiz 3 9 2 9 2" xfId="12714" xr:uid="{00000000-0005-0000-0000-000029670000}"/>
    <cellStyle name="Notiz 3 9 2 9 3" xfId="19244" xr:uid="{00000000-0005-0000-0000-00002A670000}"/>
    <cellStyle name="Notiz 3 9 2 9 4" xfId="25729" xr:uid="{00000000-0005-0000-0000-00002B670000}"/>
    <cellStyle name="Notiz 3 9 3" xfId="615" xr:uid="{00000000-0005-0000-0000-00002C670000}"/>
    <cellStyle name="Notiz 3 9 3 10" xfId="6736" xr:uid="{00000000-0005-0000-0000-00002D670000}"/>
    <cellStyle name="Notiz 3 9 3 10 2" xfId="13435" xr:uid="{00000000-0005-0000-0000-00002E670000}"/>
    <cellStyle name="Notiz 3 9 3 10 3" xfId="19965" xr:uid="{00000000-0005-0000-0000-00002F670000}"/>
    <cellStyle name="Notiz 3 9 3 10 4" xfId="26450" xr:uid="{00000000-0005-0000-0000-000030670000}"/>
    <cellStyle name="Notiz 3 9 3 11" xfId="7627" xr:uid="{00000000-0005-0000-0000-000031670000}"/>
    <cellStyle name="Notiz 3 9 3 11 2" xfId="14157" xr:uid="{00000000-0005-0000-0000-000032670000}"/>
    <cellStyle name="Notiz 3 9 3 11 3" xfId="20642" xr:uid="{00000000-0005-0000-0000-000033670000}"/>
    <cellStyle name="Notiz 3 9 3 12" xfId="6566" xr:uid="{00000000-0005-0000-0000-000034670000}"/>
    <cellStyle name="Notiz 3 9 3 13" xfId="6551" xr:uid="{00000000-0005-0000-0000-000035670000}"/>
    <cellStyle name="Notiz 3 9 3 2" xfId="845" xr:uid="{00000000-0005-0000-0000-000036670000}"/>
    <cellStyle name="Notiz 3 9 3 2 10" xfId="7857" xr:uid="{00000000-0005-0000-0000-000037670000}"/>
    <cellStyle name="Notiz 3 9 3 2 10 2" xfId="14387" xr:uid="{00000000-0005-0000-0000-000038670000}"/>
    <cellStyle name="Notiz 3 9 3 2 10 3" xfId="20872" xr:uid="{00000000-0005-0000-0000-000039670000}"/>
    <cellStyle name="Notiz 3 9 3 2 11" xfId="13715" xr:uid="{00000000-0005-0000-0000-00003A670000}"/>
    <cellStyle name="Notiz 3 9 3 2 2" xfId="1723" xr:uid="{00000000-0005-0000-0000-00003B670000}"/>
    <cellStyle name="Notiz 3 9 3 2 2 2" xfId="8728" xr:uid="{00000000-0005-0000-0000-00003C670000}"/>
    <cellStyle name="Notiz 3 9 3 2 2 3" xfId="15258" xr:uid="{00000000-0005-0000-0000-00003D670000}"/>
    <cellStyle name="Notiz 3 9 3 2 2 4" xfId="21743" xr:uid="{00000000-0005-0000-0000-00003E670000}"/>
    <cellStyle name="Notiz 3 9 3 2 3" xfId="2413" xr:uid="{00000000-0005-0000-0000-00003F670000}"/>
    <cellStyle name="Notiz 3 9 3 2 3 2" xfId="9418" xr:uid="{00000000-0005-0000-0000-000040670000}"/>
    <cellStyle name="Notiz 3 9 3 2 3 3" xfId="15948" xr:uid="{00000000-0005-0000-0000-000041670000}"/>
    <cellStyle name="Notiz 3 9 3 2 3 4" xfId="22433" xr:uid="{00000000-0005-0000-0000-000042670000}"/>
    <cellStyle name="Notiz 3 9 3 2 4" xfId="3103" xr:uid="{00000000-0005-0000-0000-000043670000}"/>
    <cellStyle name="Notiz 3 9 3 2 4 2" xfId="10105" xr:uid="{00000000-0005-0000-0000-000044670000}"/>
    <cellStyle name="Notiz 3 9 3 2 4 3" xfId="16635" xr:uid="{00000000-0005-0000-0000-000045670000}"/>
    <cellStyle name="Notiz 3 9 3 2 4 4" xfId="23120" xr:uid="{00000000-0005-0000-0000-000046670000}"/>
    <cellStyle name="Notiz 3 9 3 2 5" xfId="3793" xr:uid="{00000000-0005-0000-0000-000047670000}"/>
    <cellStyle name="Notiz 3 9 3 2 5 2" xfId="10792" xr:uid="{00000000-0005-0000-0000-000048670000}"/>
    <cellStyle name="Notiz 3 9 3 2 5 3" xfId="17322" xr:uid="{00000000-0005-0000-0000-000049670000}"/>
    <cellStyle name="Notiz 3 9 3 2 5 4" xfId="23807" xr:uid="{00000000-0005-0000-0000-00004A670000}"/>
    <cellStyle name="Notiz 3 9 3 2 6" xfId="4483" xr:uid="{00000000-0005-0000-0000-00004B670000}"/>
    <cellStyle name="Notiz 3 9 3 2 6 2" xfId="11477" xr:uid="{00000000-0005-0000-0000-00004C670000}"/>
    <cellStyle name="Notiz 3 9 3 2 6 3" xfId="18007" xr:uid="{00000000-0005-0000-0000-00004D670000}"/>
    <cellStyle name="Notiz 3 9 3 2 6 4" xfId="24492" xr:uid="{00000000-0005-0000-0000-00004E670000}"/>
    <cellStyle name="Notiz 3 9 3 2 7" xfId="5136" xr:uid="{00000000-0005-0000-0000-00004F670000}"/>
    <cellStyle name="Notiz 3 9 3 2 7 2" xfId="12060" xr:uid="{00000000-0005-0000-0000-000050670000}"/>
    <cellStyle name="Notiz 3 9 3 2 7 3" xfId="18590" xr:uid="{00000000-0005-0000-0000-000051670000}"/>
    <cellStyle name="Notiz 3 9 3 2 7 4" xfId="25075" xr:uid="{00000000-0005-0000-0000-000052670000}"/>
    <cellStyle name="Notiz 3 9 3 2 8" xfId="5594" xr:uid="{00000000-0005-0000-0000-000053670000}"/>
    <cellStyle name="Notiz 3 9 3 2 8 2" xfId="12518" xr:uid="{00000000-0005-0000-0000-000054670000}"/>
    <cellStyle name="Notiz 3 9 3 2 8 3" xfId="19048" xr:uid="{00000000-0005-0000-0000-000055670000}"/>
    <cellStyle name="Notiz 3 9 3 2 8 4" xfId="25533" xr:uid="{00000000-0005-0000-0000-000056670000}"/>
    <cellStyle name="Notiz 3 9 3 2 9" xfId="6276" xr:uid="{00000000-0005-0000-0000-000057670000}"/>
    <cellStyle name="Notiz 3 9 3 2 9 2" xfId="13172" xr:uid="{00000000-0005-0000-0000-000058670000}"/>
    <cellStyle name="Notiz 3 9 3 2 9 3" xfId="19702" xr:uid="{00000000-0005-0000-0000-000059670000}"/>
    <cellStyle name="Notiz 3 9 3 2 9 4" xfId="26187" xr:uid="{00000000-0005-0000-0000-00005A670000}"/>
    <cellStyle name="Notiz 3 9 3 3" xfId="1493" xr:uid="{00000000-0005-0000-0000-00005B670000}"/>
    <cellStyle name="Notiz 3 9 3 3 2" xfId="8498" xr:uid="{00000000-0005-0000-0000-00005C670000}"/>
    <cellStyle name="Notiz 3 9 3 3 3" xfId="15028" xr:uid="{00000000-0005-0000-0000-00005D670000}"/>
    <cellStyle name="Notiz 3 9 3 3 4" xfId="21513" xr:uid="{00000000-0005-0000-0000-00005E670000}"/>
    <cellStyle name="Notiz 3 9 3 4" xfId="2183" xr:uid="{00000000-0005-0000-0000-00005F670000}"/>
    <cellStyle name="Notiz 3 9 3 4 2" xfId="9188" xr:uid="{00000000-0005-0000-0000-000060670000}"/>
    <cellStyle name="Notiz 3 9 3 4 3" xfId="15718" xr:uid="{00000000-0005-0000-0000-000061670000}"/>
    <cellStyle name="Notiz 3 9 3 4 4" xfId="22203" xr:uid="{00000000-0005-0000-0000-000062670000}"/>
    <cellStyle name="Notiz 3 9 3 5" xfId="2873" xr:uid="{00000000-0005-0000-0000-000063670000}"/>
    <cellStyle name="Notiz 3 9 3 5 2" xfId="9875" xr:uid="{00000000-0005-0000-0000-000064670000}"/>
    <cellStyle name="Notiz 3 9 3 5 3" xfId="16405" xr:uid="{00000000-0005-0000-0000-000065670000}"/>
    <cellStyle name="Notiz 3 9 3 5 4" xfId="22890" xr:uid="{00000000-0005-0000-0000-000066670000}"/>
    <cellStyle name="Notiz 3 9 3 6" xfId="3563" xr:uid="{00000000-0005-0000-0000-000067670000}"/>
    <cellStyle name="Notiz 3 9 3 6 2" xfId="10562" xr:uid="{00000000-0005-0000-0000-000068670000}"/>
    <cellStyle name="Notiz 3 9 3 6 3" xfId="17092" xr:uid="{00000000-0005-0000-0000-000069670000}"/>
    <cellStyle name="Notiz 3 9 3 6 4" xfId="23577" xr:uid="{00000000-0005-0000-0000-00006A670000}"/>
    <cellStyle name="Notiz 3 9 3 7" xfId="4253" xr:uid="{00000000-0005-0000-0000-00006B670000}"/>
    <cellStyle name="Notiz 3 9 3 7 2" xfId="11247" xr:uid="{00000000-0005-0000-0000-00006C670000}"/>
    <cellStyle name="Notiz 3 9 3 7 3" xfId="17777" xr:uid="{00000000-0005-0000-0000-00006D670000}"/>
    <cellStyle name="Notiz 3 9 3 7 4" xfId="24262" xr:uid="{00000000-0005-0000-0000-00006E670000}"/>
    <cellStyle name="Notiz 3 9 3 8" xfId="5364" xr:uid="{00000000-0005-0000-0000-00006F670000}"/>
    <cellStyle name="Notiz 3 9 3 8 2" xfId="12288" xr:uid="{00000000-0005-0000-0000-000070670000}"/>
    <cellStyle name="Notiz 3 9 3 8 3" xfId="18818" xr:uid="{00000000-0005-0000-0000-000071670000}"/>
    <cellStyle name="Notiz 3 9 3 8 4" xfId="25303" xr:uid="{00000000-0005-0000-0000-000072670000}"/>
    <cellStyle name="Notiz 3 9 3 9" xfId="6046" xr:uid="{00000000-0005-0000-0000-000073670000}"/>
    <cellStyle name="Notiz 3 9 3 9 2" xfId="12942" xr:uid="{00000000-0005-0000-0000-000074670000}"/>
    <cellStyle name="Notiz 3 9 3 9 3" xfId="19472" xr:uid="{00000000-0005-0000-0000-000075670000}"/>
    <cellStyle name="Notiz 3 9 3 9 4" xfId="25957" xr:uid="{00000000-0005-0000-0000-000076670000}"/>
    <cellStyle name="Notiz 3 9 4" xfId="1176" xr:uid="{00000000-0005-0000-0000-000077670000}"/>
    <cellStyle name="Notiz 3 9 4 2" xfId="8183" xr:uid="{00000000-0005-0000-0000-000078670000}"/>
    <cellStyle name="Notiz 3 9 4 3" xfId="14713" xr:uid="{00000000-0005-0000-0000-000079670000}"/>
    <cellStyle name="Notiz 3 9 4 4" xfId="21198" xr:uid="{00000000-0005-0000-0000-00007A670000}"/>
    <cellStyle name="Notiz 3 9 5" xfId="1866" xr:uid="{00000000-0005-0000-0000-00007B670000}"/>
    <cellStyle name="Notiz 3 9 5 2" xfId="8871" xr:uid="{00000000-0005-0000-0000-00007C670000}"/>
    <cellStyle name="Notiz 3 9 5 3" xfId="15401" xr:uid="{00000000-0005-0000-0000-00007D670000}"/>
    <cellStyle name="Notiz 3 9 5 4" xfId="21886" xr:uid="{00000000-0005-0000-0000-00007E670000}"/>
    <cellStyle name="Notiz 3 9 6" xfId="2554" xr:uid="{00000000-0005-0000-0000-00007F670000}"/>
    <cellStyle name="Notiz 3 9 6 2" xfId="9559" xr:uid="{00000000-0005-0000-0000-000080670000}"/>
    <cellStyle name="Notiz 3 9 6 3" xfId="16089" xr:uid="{00000000-0005-0000-0000-000081670000}"/>
    <cellStyle name="Notiz 3 9 6 4" xfId="22574" xr:uid="{00000000-0005-0000-0000-000082670000}"/>
    <cellStyle name="Notiz 3 9 7" xfId="3244" xr:uid="{00000000-0005-0000-0000-000083670000}"/>
    <cellStyle name="Notiz 3 9 7 2" xfId="10246" xr:uid="{00000000-0005-0000-0000-000084670000}"/>
    <cellStyle name="Notiz 3 9 7 3" xfId="16776" xr:uid="{00000000-0005-0000-0000-000085670000}"/>
    <cellStyle name="Notiz 3 9 7 4" xfId="23261" xr:uid="{00000000-0005-0000-0000-000086670000}"/>
    <cellStyle name="Notiz 3 9 8" xfId="3936" xr:uid="{00000000-0005-0000-0000-000087670000}"/>
    <cellStyle name="Notiz 3 9 8 2" xfId="10935" xr:uid="{00000000-0005-0000-0000-000088670000}"/>
    <cellStyle name="Notiz 3 9 8 3" xfId="17465" xr:uid="{00000000-0005-0000-0000-000089670000}"/>
    <cellStyle name="Notiz 3 9 8 4" xfId="23950" xr:uid="{00000000-0005-0000-0000-00008A670000}"/>
    <cellStyle name="Notiz 3 9 9" xfId="4624" xr:uid="{00000000-0005-0000-0000-00008B670000}"/>
    <cellStyle name="Notiz 3 9 9 2" xfId="11618" xr:uid="{00000000-0005-0000-0000-00008C670000}"/>
    <cellStyle name="Notiz 3 9 9 3" xfId="18148" xr:uid="{00000000-0005-0000-0000-00008D670000}"/>
    <cellStyle name="Notiz 3 9 9 4" xfId="24633" xr:uid="{00000000-0005-0000-0000-00008E670000}"/>
    <cellStyle name="Prozent 2" xfId="114" xr:uid="{00000000-0005-0000-0000-00008F670000}"/>
    <cellStyle name="Prozent 3" xfId="160" xr:uid="{00000000-0005-0000-0000-000090670000}"/>
    <cellStyle name="Prozent 3 2" xfId="223" xr:uid="{00000000-0005-0000-0000-000091670000}"/>
    <cellStyle name="Schlecht 2" xfId="57" xr:uid="{00000000-0005-0000-0000-000092670000}"/>
    <cellStyle name="Schlecht 2 2" xfId="361" xr:uid="{00000000-0005-0000-0000-000093670000}"/>
    <cellStyle name="Schlecht 2 3" xfId="115" xr:uid="{00000000-0005-0000-0000-000094670000}"/>
    <cellStyle name="Standard" xfId="0" builtinId="0"/>
    <cellStyle name="Standard 10" xfId="78" xr:uid="{00000000-0005-0000-0000-000096670000}"/>
    <cellStyle name="Standard 10 2" xfId="26571" xr:uid="{00000000-0005-0000-0000-000097670000}"/>
    <cellStyle name="Standard 10 3" xfId="26575" xr:uid="{00000000-0005-0000-0000-000098670000}"/>
    <cellStyle name="Standard 11" xfId="1" xr:uid="{00000000-0005-0000-0000-0000C6670000}"/>
    <cellStyle name="Standard 2" xfId="66" xr:uid="{00000000-0005-0000-0000-000099670000}"/>
    <cellStyle name="Standard 2 2" xfId="68" xr:uid="{00000000-0005-0000-0000-00009A670000}"/>
    <cellStyle name="Standard 2 2 2" xfId="371" xr:uid="{00000000-0005-0000-0000-00009B670000}"/>
    <cellStyle name="Standard 2 2 3" xfId="178" xr:uid="{00000000-0005-0000-0000-00009C670000}"/>
    <cellStyle name="Standard 2 3" xfId="369" xr:uid="{00000000-0005-0000-0000-00009D670000}"/>
    <cellStyle name="Standard 2 4" xfId="116" xr:uid="{00000000-0005-0000-0000-00009E670000}"/>
    <cellStyle name="Standard 2 5" xfId="176" xr:uid="{00000000-0005-0000-0000-00009F670000}"/>
    <cellStyle name="Standard 3" xfId="2" xr:uid="{00000000-0005-0000-0000-0000A0670000}"/>
    <cellStyle name="Standard 3 2" xfId="72" xr:uid="{00000000-0005-0000-0000-0000A1670000}"/>
    <cellStyle name="Standard 3 2 2" xfId="372" xr:uid="{00000000-0005-0000-0000-0000A2670000}"/>
    <cellStyle name="Standard 3 2 3" xfId="159" xr:uid="{00000000-0005-0000-0000-0000A3670000}"/>
    <cellStyle name="Standard 3 3" xfId="175" xr:uid="{00000000-0005-0000-0000-0000A4670000}"/>
    <cellStyle name="Standard 4" xfId="67" xr:uid="{00000000-0005-0000-0000-0000A5670000}"/>
    <cellStyle name="Standard 4 2" xfId="69" xr:uid="{00000000-0005-0000-0000-0000A6670000}"/>
    <cellStyle name="Standard 4 3" xfId="370" xr:uid="{00000000-0005-0000-0000-0000A7670000}"/>
    <cellStyle name="Standard 4 4" xfId="179" xr:uid="{00000000-0005-0000-0000-0000A8670000}"/>
    <cellStyle name="Standard 5" xfId="71" xr:uid="{00000000-0005-0000-0000-0000A9670000}"/>
    <cellStyle name="Standard 6" xfId="73" xr:uid="{00000000-0005-0000-0000-0000AA670000}"/>
    <cellStyle name="Standard 6 2" xfId="76" xr:uid="{00000000-0005-0000-0000-0000AB670000}"/>
    <cellStyle name="Standard 7" xfId="75" xr:uid="{00000000-0005-0000-0000-0000AC670000}"/>
    <cellStyle name="Standard 7 2" xfId="374" xr:uid="{00000000-0005-0000-0000-0000AD670000}"/>
    <cellStyle name="Standard 8" xfId="74" xr:uid="{00000000-0005-0000-0000-0000AE670000}"/>
    <cellStyle name="Standard 8 2" xfId="373" xr:uid="{00000000-0005-0000-0000-0000AF670000}"/>
    <cellStyle name="Standard 8 2 2" xfId="26573" xr:uid="{00000000-0005-0000-0000-0000B0670000}"/>
    <cellStyle name="Standard 8 2 3" xfId="26577" xr:uid="{00000000-0005-0000-0000-0000B1670000}"/>
    <cellStyle name="Standard 8 3" xfId="26570" xr:uid="{00000000-0005-0000-0000-0000B2670000}"/>
    <cellStyle name="Standard 8 4" xfId="26574" xr:uid="{00000000-0005-0000-0000-0000B3670000}"/>
    <cellStyle name="Standard 9" xfId="77" xr:uid="{00000000-0005-0000-0000-0000B4670000}"/>
    <cellStyle name="Standard 9 2" xfId="375" xr:uid="{00000000-0005-0000-0000-0000B5670000}"/>
    <cellStyle name="Standard_Betreiber unbekannt (2)" xfId="3" xr:uid="{00000000-0005-0000-0000-0000B6670000}"/>
    <cellStyle name="Standard_Tabelle1" xfId="4" xr:uid="{00000000-0005-0000-0000-0000B7670000}"/>
    <cellStyle name="Standard_Tabelle1 3" xfId="26578" xr:uid="{00000000-0005-0000-0000-0000B8670000}"/>
    <cellStyle name="Standard_Tabelle2" xfId="5" xr:uid="{00000000-0005-0000-0000-0000B9670000}"/>
    <cellStyle name="Stil 1" xfId="6" xr:uid="{00000000-0005-0000-0000-0000BA670000}"/>
    <cellStyle name="Stil 1 2" xfId="70" xr:uid="{00000000-0005-0000-0000-0000BB670000}"/>
    <cellStyle name="Überschrift 1 2" xfId="59" xr:uid="{00000000-0005-0000-0000-0000BC670000}"/>
    <cellStyle name="Überschrift 1 2 2" xfId="362" xr:uid="{00000000-0005-0000-0000-0000BD670000}"/>
    <cellStyle name="Überschrift 1 2 3" xfId="117" xr:uid="{00000000-0005-0000-0000-0000BE670000}"/>
    <cellStyle name="Überschrift 2 2" xfId="60" xr:uid="{00000000-0005-0000-0000-0000BF670000}"/>
    <cellStyle name="Überschrift 2 2 2" xfId="363" xr:uid="{00000000-0005-0000-0000-0000C0670000}"/>
    <cellStyle name="Überschrift 2 2 3" xfId="118" xr:uid="{00000000-0005-0000-0000-0000C1670000}"/>
    <cellStyle name="Überschrift 3 2" xfId="61" xr:uid="{00000000-0005-0000-0000-0000C2670000}"/>
    <cellStyle name="Überschrift 3 2 2" xfId="364" xr:uid="{00000000-0005-0000-0000-0000C3670000}"/>
    <cellStyle name="Überschrift 3 2 3" xfId="119" xr:uid="{00000000-0005-0000-0000-0000C4670000}"/>
    <cellStyle name="Überschrift 4 2" xfId="62" xr:uid="{00000000-0005-0000-0000-0000C5670000}"/>
    <cellStyle name="Überschrift 4 2 2" xfId="365" xr:uid="{00000000-0005-0000-0000-0000C6670000}"/>
    <cellStyle name="Überschrift 4 2 3" xfId="120" xr:uid="{00000000-0005-0000-0000-0000C7670000}"/>
    <cellStyle name="Überschrift 5" xfId="58" xr:uid="{00000000-0005-0000-0000-0000C8670000}"/>
    <cellStyle name="Verknüpfte Zelle 2" xfId="63" xr:uid="{00000000-0005-0000-0000-0000C9670000}"/>
    <cellStyle name="Verknüpfte Zelle 2 2" xfId="366" xr:uid="{00000000-0005-0000-0000-0000CA670000}"/>
    <cellStyle name="Verknüpfte Zelle 2 3" xfId="121" xr:uid="{00000000-0005-0000-0000-0000CB670000}"/>
    <cellStyle name="Warnender Text 2" xfId="64" xr:uid="{00000000-0005-0000-0000-0000CC670000}"/>
    <cellStyle name="Warnender Text 2 2" xfId="367" xr:uid="{00000000-0005-0000-0000-0000CD670000}"/>
    <cellStyle name="Warnender Text 2 3" xfId="122" xr:uid="{00000000-0005-0000-0000-0000CE670000}"/>
    <cellStyle name="Zelle überprüfen 2" xfId="65" xr:uid="{00000000-0005-0000-0000-0000CF670000}"/>
    <cellStyle name="Zelle überprüfen 2 2" xfId="368" xr:uid="{00000000-0005-0000-0000-0000D0670000}"/>
    <cellStyle name="Zelle überprüfen 2 3" xfId="123" xr:uid="{00000000-0005-0000-0000-0000D167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[conventional_power_plants_DE (version 1).xlsb.xlsx]OPSD_PIvot!PivotTable9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OPSD_PIvot!$B$3</c:f>
              <c:strCache>
                <c:ptCount val="1"/>
                <c:pt idx="0">
                  <c:v>Ergebnis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OPSD_PIvot!$A$4:$A$12</c:f>
              <c:strCache>
                <c:ptCount val="8"/>
                <c:pt idx="0">
                  <c:v>Combined cycle</c:v>
                </c:pt>
                <c:pt idx="1">
                  <c:v>Combustion Engine</c:v>
                </c:pt>
                <c:pt idx="2">
                  <c:v>Gas turbine</c:v>
                </c:pt>
                <c:pt idx="3">
                  <c:v>Pumped storage</c:v>
                </c:pt>
                <c:pt idx="4">
                  <c:v>Reservoir</c:v>
                </c:pt>
                <c:pt idx="5">
                  <c:v>Run-of-river</c:v>
                </c:pt>
                <c:pt idx="6">
                  <c:v>Steam turbine</c:v>
                </c:pt>
                <c:pt idx="7">
                  <c:v>Storage technologies</c:v>
                </c:pt>
              </c:strCache>
            </c:strRef>
          </c:cat>
          <c:val>
            <c:numRef>
              <c:f>OPSD_PIvot!$B$4:$B$12</c:f>
              <c:numCache>
                <c:formatCode>General</c:formatCode>
                <c:ptCount val="8"/>
                <c:pt idx="0">
                  <c:v>20180.600000000006</c:v>
                </c:pt>
                <c:pt idx="1">
                  <c:v>91</c:v>
                </c:pt>
                <c:pt idx="2">
                  <c:v>4094.7999999999993</c:v>
                </c:pt>
                <c:pt idx="3">
                  <c:v>5845.1</c:v>
                </c:pt>
                <c:pt idx="4">
                  <c:v>124</c:v>
                </c:pt>
                <c:pt idx="5">
                  <c:v>7277.2000000000016</c:v>
                </c:pt>
                <c:pt idx="6">
                  <c:v>80977.200000000041</c:v>
                </c:pt>
                <c:pt idx="7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5F-4EF3-9A0D-49A2A8CB1CC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573647984"/>
        <c:axId val="573642736"/>
      </c:barChart>
      <c:catAx>
        <c:axId val="5736479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642736"/>
        <c:crosses val="autoZero"/>
        <c:auto val="1"/>
        <c:lblAlgn val="ctr"/>
        <c:lblOffset val="100"/>
        <c:noMultiLvlLbl val="0"/>
      </c:catAx>
      <c:valAx>
        <c:axId val="573642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64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[conventional_power_plants_DE (version 1).xlsb.xlsx]DIspa_Pivot!PivotTable11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DIspa_Pivot!$B$3</c:f>
              <c:strCache>
                <c:ptCount val="1"/>
                <c:pt idx="0">
                  <c:v>Summe von PowerCapacity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DIspa_Pivot!$A$4:$A$12</c:f>
              <c:strCache>
                <c:ptCount val="8"/>
                <c:pt idx="0">
                  <c:v>COMC</c:v>
                </c:pt>
                <c:pt idx="1">
                  <c:v>HDAM</c:v>
                </c:pt>
                <c:pt idx="2">
                  <c:v>HPHS</c:v>
                </c:pt>
                <c:pt idx="3">
                  <c:v>HROR</c:v>
                </c:pt>
                <c:pt idx="4">
                  <c:v>PHOT</c:v>
                </c:pt>
                <c:pt idx="5">
                  <c:v>STUR</c:v>
                </c:pt>
                <c:pt idx="6">
                  <c:v>WTOF</c:v>
                </c:pt>
                <c:pt idx="7">
                  <c:v>WTON</c:v>
                </c:pt>
              </c:strCache>
            </c:strRef>
          </c:cat>
          <c:val>
            <c:numRef>
              <c:f>DIspa_Pivot!$B$4:$B$12</c:f>
              <c:numCache>
                <c:formatCode>General</c:formatCode>
                <c:ptCount val="8"/>
                <c:pt idx="0">
                  <c:v>27694</c:v>
                </c:pt>
                <c:pt idx="1">
                  <c:v>539</c:v>
                </c:pt>
                <c:pt idx="2">
                  <c:v>8375</c:v>
                </c:pt>
                <c:pt idx="3">
                  <c:v>3749</c:v>
                </c:pt>
                <c:pt idx="4">
                  <c:v>38994</c:v>
                </c:pt>
                <c:pt idx="5">
                  <c:v>73339</c:v>
                </c:pt>
                <c:pt idx="6">
                  <c:v>2513</c:v>
                </c:pt>
                <c:pt idx="7">
                  <c:v>39937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4A-40A8-863F-057ABCE9CBD8}"/>
            </c:ext>
          </c:extLst>
        </c:ser>
        <c:ser>
          <c:idx val="1"/>
          <c:order val="1"/>
          <c:tx>
            <c:strRef>
              <c:f>DIspa_Pivot!$C$3</c:f>
              <c:strCache>
                <c:ptCount val="1"/>
                <c:pt idx="0">
                  <c:v>Var von MinUpTime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DIspa_Pivot!$A$4:$A$12</c:f>
              <c:strCache>
                <c:ptCount val="8"/>
                <c:pt idx="0">
                  <c:v>COMC</c:v>
                </c:pt>
                <c:pt idx="1">
                  <c:v>HDAM</c:v>
                </c:pt>
                <c:pt idx="2">
                  <c:v>HPHS</c:v>
                </c:pt>
                <c:pt idx="3">
                  <c:v>HROR</c:v>
                </c:pt>
                <c:pt idx="4">
                  <c:v>PHOT</c:v>
                </c:pt>
                <c:pt idx="5">
                  <c:v>STUR</c:v>
                </c:pt>
                <c:pt idx="6">
                  <c:v>WTOF</c:v>
                </c:pt>
                <c:pt idx="7">
                  <c:v>WTON</c:v>
                </c:pt>
              </c:strCache>
            </c:strRef>
          </c:cat>
          <c:val>
            <c:numRef>
              <c:f>DIspa_Pivot!$C$4:$C$12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23.148279084507013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8A-496A-A53B-CBFADAA37A0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869989680"/>
        <c:axId val="869982136"/>
      </c:barChart>
      <c:catAx>
        <c:axId val="869989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982136"/>
        <c:crosses val="autoZero"/>
        <c:auto val="1"/>
        <c:lblAlgn val="ctr"/>
        <c:lblOffset val="100"/>
        <c:noMultiLvlLbl val="0"/>
      </c:catAx>
      <c:valAx>
        <c:axId val="869982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98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547687</xdr:colOff>
      <xdr:row>2</xdr:row>
      <xdr:rowOff>33337</xdr:rowOff>
    </xdr:from>
    <xdr:to>
      <xdr:col>9</xdr:col>
      <xdr:colOff>547687</xdr:colOff>
      <xdr:row>16</xdr:row>
      <xdr:rowOff>109537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97C3019-9543-4AA0-851C-8ACD5027DA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719137</xdr:colOff>
      <xdr:row>2</xdr:row>
      <xdr:rowOff>23812</xdr:rowOff>
    </xdr:from>
    <xdr:to>
      <xdr:col>9</xdr:col>
      <xdr:colOff>719137</xdr:colOff>
      <xdr:row>16</xdr:row>
      <xdr:rowOff>100012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4D52B4E-CBB8-4B11-AC3E-7F9266B364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ias Zech" refreshedDate="43230.810891203706" createdVersion="6" refreshedVersion="6" minRefreshableVersion="3" recordCount="887" xr:uid="{E342106F-286C-44A1-8F1A-69C3725557FA}">
  <cacheSource type="worksheet">
    <worksheetSource ref="X20:BJ30" sheet="plants_join_OPSD"/>
  </cacheSource>
  <cacheFields count="38">
    <cacheField name="id" numFmtId="0">
      <sharedItems count="887">
        <s v="BNA0012a"/>
        <s v="BNA0021"/>
        <s v="BNA0027"/>
        <s v="BNA1337b"/>
        <s v="BNA1337c"/>
        <s v="BNA0055"/>
        <s v="BNA0062"/>
        <s v="BNA0066"/>
        <s v="BNA0068"/>
        <s v="BNA0090"/>
        <s v="BNA0103"/>
        <s v="BNA0156a"/>
        <s v="BNA0232a"/>
        <s v="BNA0232b"/>
        <s v="BNA0244"/>
        <s v="BNA0250a"/>
        <s v="BNA0277"/>
        <s v="BNA0283"/>
        <s v="BNA0385"/>
        <s v="BNA0388"/>
        <s v="BNA0399"/>
        <s v="BNA0408"/>
        <s v="BNA1398"/>
        <s v="BNA1501"/>
        <s v="BNA0520"/>
        <s v="BNA0549"/>
        <s v="BNA0553"/>
        <s v="BNA1522"/>
        <s v="BNA0573"/>
        <s v="BNA0617"/>
        <s v="BNA0628"/>
        <s v="BNA0636"/>
        <s v="BNA0637"/>
        <s v="BNA0692"/>
        <s v="BNA0775"/>
        <s v="BNA0797"/>
        <s v="BNA0826"/>
        <s v="BNA1256"/>
        <s v="BNA0926a"/>
        <s v="BNA1405b"/>
        <s v="BNA1405c"/>
        <s v="BNA1335c"/>
        <s v="BNA1055"/>
        <s v="BNA0621"/>
        <s v="BNA1091"/>
        <s v="BNA0019"/>
        <s v="BNA0020"/>
        <s v="BNA1331"/>
        <s v="BNA0067"/>
        <s v="BNA0082"/>
        <s v="BNA0085a"/>
        <s v="BNA0086"/>
        <s v="BNA0087"/>
        <s v="BNA0093"/>
        <s v="BNA0138"/>
        <s v="BNA0144"/>
        <s v="BNA0146"/>
        <s v="BNA0147"/>
        <s v="BNA0211"/>
        <s v="BNA0216a"/>
        <s v="BNA0216b"/>
        <s v="BNA0252"/>
        <s v="BNA0253"/>
        <s v="BNA0261b"/>
        <s v="BNA0270"/>
        <s v="BNA0271"/>
        <s v="BNA0272"/>
        <s v="BNA0289b"/>
        <s v="BNA0290"/>
        <s v="BNA0331"/>
        <s v="BNA0332"/>
        <s v="BNA0336"/>
        <s v="BNA0377"/>
        <s v="BNA1673"/>
        <s v="BNA0402"/>
        <s v="BNA1558"/>
        <s v="BNA0413c"/>
        <s v="BNA0420"/>
        <s v="BNA0421"/>
        <s v="BNA0432"/>
        <s v="BNA0433"/>
        <s v="BNA0434"/>
        <s v="BNA0450"/>
        <s v="BNA0464"/>
        <s v="BNA0493"/>
        <s v="BNA0498"/>
        <s v="BNA0510b"/>
        <s v="BNA0518a"/>
        <s v="BNA0518b"/>
        <s v="BNA0526"/>
        <s v="BNA0557a"/>
        <s v="BNA0557b"/>
        <s v="BNA0600b"/>
        <s v="BNA0618"/>
        <s v="BNA0619"/>
        <s v="BNA1508"/>
        <s v="BNA0644"/>
        <s v="BNA0645"/>
        <s v="BNA0646a"/>
        <s v="BNA0646b"/>
        <s v="BNA0662b"/>
        <s v="BNA0660"/>
        <s v="BNA0662a"/>
        <s v="BNA0758"/>
        <s v="BNA0793"/>
        <s v="BNA0801"/>
        <s v="BNA0820"/>
        <s v="BNA0849"/>
        <s v="BNA0861b"/>
        <s v="BNA0926b"/>
        <s v="BNA0934"/>
        <s v="BNA0935"/>
        <s v="BNA0936"/>
        <s v="BNA1500"/>
        <s v="BNA1405a"/>
        <s v="BNA0969b"/>
        <s v="BNA0998"/>
        <s v="BNA0999"/>
        <s v="BNA1005"/>
        <s v="BNA1006"/>
        <s v="BNA0403"/>
        <s v="BNA0404"/>
        <s v="BNA1037"/>
        <s v="BNA1046a"/>
        <s v="BNA1061"/>
        <s v="BNA1674"/>
        <s v="BNA1075a"/>
        <s v="BNA1075b"/>
        <s v="BNA1076a"/>
        <s v="BNA1076b"/>
        <s v="BNA1084"/>
        <s v="BNA1093"/>
        <s v="BNA0414"/>
        <s v="BNA0415"/>
        <s v="BNA0212"/>
        <s v="BNA0376"/>
        <s v="BNA0812"/>
        <s v="BNA0011"/>
        <s v="BNA0187"/>
        <s v="BNA0188"/>
        <s v="BNA0189"/>
        <s v="BNA0375"/>
        <s v="BNA0448"/>
        <s v="BNA0203"/>
        <s v="BNA0215"/>
        <s v="BNA0333"/>
        <s v="BNA0334"/>
        <s v="BNA0335"/>
        <s v="BNA0447"/>
        <s v="BNA1035"/>
        <s v="BNA0813"/>
        <s v="BNA0642"/>
        <s v="BNA0643"/>
        <s v="BNA0273"/>
        <s v="BNA0274"/>
        <s v="BNA0413a"/>
        <s v="BNA0145"/>
        <s v="BNA0413b"/>
        <s v="BNA0661"/>
        <s v="BNA0449"/>
        <s v="BNA0991"/>
        <s v="BNA0992"/>
        <s v="BNA0989"/>
        <s v="BNA0990"/>
        <s v="BNA0010a"/>
        <s v="BNA0012c"/>
        <s v="BNA0024"/>
        <s v="BNA1102"/>
        <s v="BNA0042"/>
        <s v="BNA0045"/>
        <s v="BNA0046"/>
        <s v="BNA0065"/>
        <s v="BNA1098"/>
        <s v="BNA1118"/>
        <s v="BNA0173"/>
        <s v="BNA1126"/>
        <s v="BNA1129"/>
        <s v="BNA0010b"/>
        <s v="BNA0228"/>
        <s v="BNA0229"/>
        <s v="BNA0230"/>
        <s v="BNA1134"/>
        <s v="BNA1135"/>
        <s v="BNA1136"/>
        <s v="BNA1137"/>
        <s v="BNA0259"/>
        <s v="BNA1140"/>
        <s v="BNA0268"/>
        <s v="BNA0278"/>
        <s v="BNA0279"/>
        <s v="BNA1143"/>
        <s v="BNA0324"/>
        <s v="BNA0327"/>
        <s v="BNA0328"/>
        <s v="BNA0329"/>
        <s v="BNA0337"/>
        <s v="BNA0350"/>
        <s v="BNA0351"/>
        <s v="BNA0352"/>
        <s v="BNA0353"/>
        <s v="BNA0362"/>
        <s v="BNA0364"/>
        <s v="BNA0422"/>
        <s v="BNA0426"/>
        <s v="BNA1152"/>
        <s v="BNA1153"/>
        <s v="BNA0443"/>
        <s v="BNA1157"/>
        <s v="BNA0465"/>
        <s v="BNA0466"/>
        <s v="BNA0467"/>
        <s v="BNA0468"/>
        <s v="BNA0469"/>
        <s v="BNA0470"/>
        <s v="BNA0471"/>
        <s v="BNA0472"/>
        <s v="BNA0473"/>
        <s v="BNA0474"/>
        <s v="BNA0494"/>
        <s v="BNA0496"/>
        <s v="BNA1160"/>
        <s v="BNA0505"/>
        <s v="BNA1169"/>
        <s v="BNA0529"/>
        <s v="BNA1175"/>
        <s v="BNA1181"/>
        <s v="BNA0540"/>
        <s v="BNA0558"/>
        <s v="BNA0567a"/>
        <s v="BNA0567b"/>
        <s v="BNA0825"/>
        <s v="BNA0583"/>
        <s v="BNA1189"/>
        <s v="BNA1191"/>
        <s v="BNA1192"/>
        <s v="BNA0715"/>
        <s v="BNA0652"/>
        <s v="BNA0653"/>
        <s v="BNA0654"/>
        <s v="BNA0655"/>
        <s v="BNA0656"/>
        <s v="BNA0657"/>
        <s v="BNA1209"/>
        <s v="BNA1210"/>
        <s v="BNA0669"/>
        <s v="BNA1213"/>
        <s v="BNA1214"/>
        <s v="BNA1216"/>
        <s v="BNA1672"/>
        <s v="BNA0689"/>
        <s v="BNA0695"/>
        <s v="BNA1217"/>
        <s v="BNA1219"/>
        <s v="BNA0721"/>
        <s v="BNA0722"/>
        <s v="BNA0747"/>
        <s v="BNA0748"/>
        <s v="BNA1220"/>
        <s v="BNA1221"/>
        <s v="BNA0777"/>
        <s v="BNA0778"/>
        <s v="BNA0779"/>
        <s v="BNA0780"/>
        <s v="BNA0782"/>
        <s v="BNA0784"/>
        <s v="BNA0792"/>
        <s v="BNA0795"/>
        <s v="BNA1228"/>
        <s v="BNA1230"/>
        <s v="BNA1234"/>
        <s v="BNA0816"/>
        <s v="BNA1235"/>
        <s v="BNA1239"/>
        <s v="BNA0835"/>
        <s v="BNA0859"/>
        <s v="BNA0839"/>
        <s v="BNA0847"/>
        <s v="BNA0854"/>
        <s v="BNA1245"/>
        <s v="BNA1246"/>
        <s v="BNA0880"/>
        <s v="BNA0882"/>
        <s v="BNA0883"/>
        <s v="BNA1247"/>
        <s v="BNA1250"/>
        <s v="BNA1251"/>
        <s v="BNA0906"/>
        <s v="BNA0912"/>
        <s v="BNA0917"/>
        <s v="BNA0921"/>
        <s v="BNA1263"/>
        <s v="BNA0929"/>
        <s v="BNA1265"/>
        <s v="BNA1267"/>
        <s v="BNA0950"/>
        <s v="BNA0946b"/>
        <s v="BNA0946c"/>
        <s v="BNA0946a"/>
        <s v="BNA0953"/>
        <s v="BNA1269"/>
        <s v="BNA0954"/>
        <s v="BNA1466"/>
        <s v="BNA0972"/>
        <s v="BNA0973"/>
        <s v="BNA0974"/>
        <s v="BNA0975"/>
        <s v="BNA1675"/>
        <s v="BNA0978"/>
        <s v="BNA0979"/>
        <s v="BNA0980"/>
        <s v="BNA0981"/>
        <s v="BNA0982"/>
        <s v="BNA0983"/>
        <s v="BNA0984"/>
        <s v="BNA0985"/>
        <s v="BNA0986"/>
        <s v="BNA0987"/>
        <s v="BNA0996"/>
        <s v="BNA1273"/>
        <s v="BNA1003"/>
        <s v="BNA1274"/>
        <s v="BNA1008"/>
        <s v="BNA1013"/>
        <s v="BNA1019"/>
        <s v="BNA1031"/>
        <s v="BNA1032"/>
        <s v="BNA1066"/>
        <s v="BNA1071"/>
        <s v="BNA1287"/>
        <s v="BNA1869"/>
        <s v="BNA0705"/>
        <s v="BNA0706"/>
        <s v="BNA0707"/>
        <s v="BNA0708"/>
        <s v="BNA0709"/>
        <s v="BNA0710"/>
        <s v="BNA0711"/>
        <s v="BNA0712"/>
        <s v="BNA0713"/>
        <s v="BNA0714"/>
        <s v="BNA1293a"/>
        <s v="BNA1293b"/>
        <s v="BNA0115"/>
        <s v="BNA0116"/>
        <s v="BNA0122"/>
        <s v="BNA0123"/>
        <s v="BNA0124"/>
        <s v="BNA1404"/>
        <s v="BNA0177"/>
        <s v="BNA0179"/>
        <s v="BNA0183"/>
        <s v="BNA0194"/>
        <s v="BNA1451"/>
        <s v="BNA1511a"/>
        <s v="BNA1025"/>
        <s v="BNA1026"/>
        <s v="BNA1027"/>
        <s v="BNA1028"/>
        <s v="BNA1141"/>
        <s v="BNA0284"/>
        <s v="BNA0292"/>
        <s v="BNA1401a"/>
        <s v="BNA1401b"/>
        <s v="BNA0313"/>
        <s v="BNA0314"/>
        <s v="BNA0698"/>
        <s v="BNA0696"/>
        <s v="BNA0697"/>
        <s v="BNA0699"/>
        <s v="BNA0700"/>
        <s v="BNA0439"/>
        <s v="BNA0489"/>
        <s v="BNA0490a"/>
        <s v="BNA0491"/>
        <s v="BNA1164"/>
        <s v="BNA0523"/>
        <s v="BNA0543"/>
        <s v="BNA1185"/>
        <s v="BNA0785"/>
        <s v="BNA0786"/>
        <s v="BNA0787"/>
        <s v="BNA0788"/>
        <s v="BNA0789"/>
        <s v="BNA0790"/>
        <s v="BNA0878"/>
        <s v="BNA0879"/>
        <s v="BNA1486"/>
        <s v="BNA0914"/>
        <s v="BNA0915"/>
        <s v="BNA0196"/>
        <s v="BNA1002"/>
        <s v="BNA1400a"/>
        <s v="BNA1097"/>
        <s v="BNA0302"/>
        <s v="BNA0303"/>
        <s v="BNA0304"/>
        <s v="BNA1021"/>
        <s v="BNA1022"/>
        <s v="BNA0307"/>
        <s v="BNA0308"/>
        <s v="BNA0305"/>
        <s v="BNA0306"/>
        <s v="BNA0309"/>
        <s v="BNA0310"/>
        <s v="BNA0311"/>
        <s v="BNA0312"/>
        <s v="BNA0680"/>
        <s v="BNA0490b"/>
        <s v="BNA0005"/>
        <s v="BNA0006"/>
        <s v="BNA0007"/>
        <s v="BNA0008"/>
        <s v="BNA0012b"/>
        <s v="BNA0015"/>
        <s v="BNA0016"/>
        <s v="BNA0017"/>
        <s v="BNA0018"/>
        <s v="BNA0025"/>
        <s v="BNA1337e"/>
        <s v="BNA1103"/>
        <s v="BNA0033"/>
        <s v="BNA1104"/>
        <s v="BNA1105"/>
        <s v="BNA0051"/>
        <s v="BNA0059b"/>
        <s v="BNA1293c"/>
        <s v="BNA0081"/>
        <s v="BNA0073"/>
        <s v="BNA0074"/>
        <s v="BNA0075"/>
        <s v="BNA0076"/>
        <s v="BNA1821"/>
        <s v="BNA0088a"/>
        <s v="BNA0098"/>
        <s v="BNA0100"/>
        <s v="BNA0101"/>
        <s v="BNA0105"/>
        <s v="BNA0110"/>
        <s v="BNA0111"/>
        <s v="BNA1524"/>
        <s v="BNA0117b"/>
        <s v="BNA0129"/>
        <s v="BNA0130"/>
        <s v="BNA0135"/>
        <s v="BNA0136"/>
        <s v="BNA0137"/>
        <s v="BNA1334"/>
        <s v="BNA1820"/>
        <s v="BNA1117"/>
        <s v="BNA0156b"/>
        <s v="BNA0172a"/>
        <s v="BNA0172b"/>
        <s v="BNA0174"/>
        <s v="BNA1121"/>
        <s v="BNA1120"/>
        <s v="BNA0178"/>
        <s v="BNA1487"/>
        <s v="BNA1125"/>
        <s v="BNA1127"/>
        <s v="BNA1128"/>
        <s v="BNA0199"/>
        <s v="BNA0202"/>
        <s v="BNA0207"/>
        <s v="BNA0213"/>
        <s v="BNA0214"/>
        <s v="BNA1131"/>
        <s v="BNA1511b"/>
        <s v="BNA0220"/>
        <s v="BNA0221c"/>
        <s v="BNA0221a"/>
        <s v="BNA0221b"/>
        <s v="BNA1336"/>
        <s v="BNA1503"/>
        <s v="BNA1817"/>
        <s v="BNA0232c"/>
        <s v="BNA0233"/>
        <s v="BNA1505"/>
        <s v="BNA0239"/>
        <s v="BNA0243"/>
        <s v="BNA0245a"/>
        <s v="BNA0245b"/>
        <s v="BNA0255"/>
        <s v="BNA0256a"/>
        <s v="BNA0256b"/>
        <s v="BNA1138"/>
        <s v="BNA0261a"/>
        <s v="BNA0261c"/>
        <s v="BNA1023"/>
        <s v="BNA1024"/>
        <s v="BNA1819"/>
        <s v="BNA0285"/>
        <s v="BNA0286"/>
        <s v="BNA1541"/>
        <s v="BNA0293"/>
        <s v="BNA1315"/>
        <s v="BNA1492a"/>
        <s v="BNA1492b"/>
        <s v="BNA0343"/>
        <s v="BNA0354"/>
        <s v="BNA0360"/>
        <s v="BNA0361"/>
        <s v="BNA0374"/>
        <s v="BNA0386"/>
        <s v="BNA0389"/>
        <s v="BNA0392a"/>
        <s v="BNA0392b"/>
        <s v="BNA0400"/>
        <s v="BNA0401"/>
        <s v="BNA0410"/>
        <s v="BNA0411"/>
        <s v="BNA0418"/>
        <s v="BNA0419"/>
        <s v="BNA1151"/>
        <s v="BNA1292b"/>
        <s v="BNA0442"/>
        <s v="BNA0444"/>
        <s v="BNA1499"/>
        <s v="BNA0548a"/>
        <s v="BNA0548b"/>
        <s v="BNA0499"/>
        <s v="BNA0497"/>
        <s v="BNA0504"/>
        <s v="BNA0510a"/>
        <s v="BNA1165"/>
        <s v="BNA0514"/>
        <s v="BNA0515"/>
        <s v="BNA0521"/>
        <s v="BNA0527"/>
        <s v="BNA0531"/>
        <s v="BNA1506"/>
        <s v="BNA0544"/>
        <s v="BNA0545"/>
        <s v="BNA0546"/>
        <s v="BNA1182"/>
        <s v="BNA1183"/>
        <s v="BNA1818"/>
        <s v="BNA0556a"/>
        <s v="BNA0556b"/>
        <s v="BNA1502"/>
        <s v="BNA1329"/>
        <s v="BNA1450"/>
        <s v="BNA1187"/>
        <s v="BNA0574a"/>
        <s v="BNA0574b"/>
        <s v="BNA0588"/>
        <s v="BNA1658"/>
        <s v="BNA1193"/>
        <s v="BNA0592"/>
        <s v="BNA0593"/>
        <s v="BNA0594"/>
        <s v="BNA0595"/>
        <s v="BNA0600a"/>
        <s v="BNA0602"/>
        <s v="BNA0603"/>
        <s v="BNA0604"/>
        <s v="BNA0605"/>
        <s v="BNA0606"/>
        <s v="BNA1509"/>
        <s v="BNA1531"/>
        <s v="BNA0614a"/>
        <s v="BNA0615"/>
        <s v="BNA0614b"/>
        <s v="BNA1196a"/>
        <s v="BNA1196b"/>
        <s v="BNA0626"/>
        <s v="BNA0627"/>
        <s v="BNA1200"/>
        <s v="BNA0658"/>
        <s v="BNA0659"/>
        <s v="BNA1676"/>
        <s v="BNA1523a"/>
        <s v="BNA1523b"/>
        <s v="BNA1523d"/>
        <s v="BNA1332"/>
        <s v="BNA1396"/>
        <s v="BNA0683a"/>
        <s v="BNA0683b"/>
        <s v="BNA0683c"/>
        <s v="BNA0684a"/>
        <s v="BNA0684b"/>
        <s v="BNA0684c"/>
        <s v="BNA1327a"/>
        <s v="BNA1327b"/>
        <s v="BNA1678"/>
        <s v="BNA0685"/>
        <s v="BNA0688"/>
        <s v="BNA1406"/>
        <s v="BNA0702"/>
        <s v="BNA1498"/>
        <s v="BNA1402"/>
        <s v="BNA0734"/>
        <s v="BNA0738"/>
        <s v="BNA0739"/>
        <s v="BNA0740"/>
        <s v="BNA0741"/>
        <s v="BNA0742"/>
        <s v="BNA0743"/>
        <s v="BNA0744"/>
        <s v="BNA0745"/>
        <s v="BNA1444a"/>
        <s v="BNA1444b"/>
        <s v="BNA1444c"/>
        <s v="BNA1444d"/>
        <s v="BNA0752"/>
        <s v="BNA0753"/>
        <s v="BNA0755a"/>
        <s v="BNA0755b"/>
        <s v="BNA1516"/>
        <s v="BNA1225"/>
        <s v="BNA1226"/>
        <s v="BNA0800"/>
        <s v="BNA0804a"/>
        <s v="BNA0804b"/>
        <s v="BNA0805"/>
        <s v="BNA0814"/>
        <s v="BNA1328"/>
        <s v="BNA1861"/>
        <s v="BNA1862"/>
        <s v="BNA1238"/>
        <s v="BNA0832"/>
        <s v="BNA0834"/>
        <s v="BNA1408"/>
        <s v="BNA0842a"/>
        <s v="BNA0842b"/>
        <s v="BNA0843"/>
        <s v="BNA0848"/>
        <s v="BNA0856"/>
        <s v="BNA0857"/>
        <s v="BNA0861a"/>
        <s v="BNA1464"/>
        <s v="BNA1248a"/>
        <s v="BNA1248b"/>
        <s v="BNA0893"/>
        <s v="BNA0896"/>
        <s v="BNA0897"/>
        <s v="BNA1260"/>
        <s v="BNA1863"/>
        <s v="BNA0918b"/>
        <s v="BNA1437"/>
        <s v="BNA0922"/>
        <s v="BNA1403"/>
        <s v="BNA1489"/>
        <s v="BNA1333a"/>
        <s v="BNA1333b"/>
        <s v="BNA1333c"/>
        <s v="BNA1264"/>
        <s v="BNA0957"/>
        <s v="BNA1271"/>
        <s v="BNA1335a"/>
        <s v="BNA1335b"/>
        <s v="BNA0994"/>
        <s v="BNA0995"/>
        <s v="BNA1407"/>
        <s v="BNA1042"/>
        <s v="BNA1039"/>
        <s v="BNA1040"/>
        <s v="BNA1041"/>
        <s v="BNA1043"/>
        <s v="BNA1044"/>
        <s v="BNA1045"/>
        <s v="BNA1046b"/>
        <s v="BNA1279"/>
        <s v="BNA1056"/>
        <s v="BNA1465b"/>
        <s v="BNA1504"/>
        <s v="BNA1074"/>
        <s v="BNA1677"/>
        <s v="BNA1284"/>
        <s v="BNA1078"/>
        <s v="BNA1285"/>
        <s v="BNA1082"/>
        <s v="BNA1085"/>
        <s v="BNA1086"/>
        <s v="BNA1087"/>
        <s v="BNA1088"/>
        <s v="BNA1089"/>
        <s v="BNA1094"/>
        <s v="BNA1859"/>
        <s v="BNA1868"/>
        <s v="BNA1337a"/>
        <s v="BNA0118"/>
        <s v="BNA0913"/>
        <s v="BNA0059a"/>
        <s v="BNA1275"/>
        <s v="BNA1276"/>
        <s v="BNA0918a"/>
        <s v="BNA0933"/>
        <s v="BNA0099"/>
        <s v="BNA0810"/>
        <s v="BNA0811"/>
        <s v="BNA0681"/>
        <s v="BNA0682"/>
        <s v="BNA0922a"/>
        <s v="BNA0080"/>
        <s v="BNA0799"/>
        <s v="BNA0735"/>
        <s v="BNA0736"/>
        <s v="BNA0737"/>
        <s v="BNA0140"/>
        <s v="BNA0288"/>
        <s v="BNA0157"/>
        <s v="BNA0251"/>
        <s v="BNA0263"/>
        <s v="BNA0382"/>
        <s v="BNA0607"/>
        <s v="BNA0686"/>
        <s v="BNA0802"/>
        <s v="BNA0355"/>
        <s v="BNA0381"/>
        <s v="BNA0012d"/>
        <s v="BNA1337d"/>
        <s v="BNA1293d"/>
        <s v="BNA0083"/>
        <s v="BNA0085b"/>
        <s v="BNA0141"/>
        <s v="BNA0222"/>
        <s v="BNA0318"/>
        <s v="BNA0369"/>
        <s v="BNA0373"/>
        <s v="BNA0378"/>
        <s v="BNA0379"/>
        <s v="BNA1294"/>
        <s v="BNA0427"/>
        <s v="BNA0428"/>
        <s v="BNA0429"/>
        <s v="BNA0430"/>
        <s v="BNA1526"/>
        <s v="BNA1166"/>
        <s v="BNA0516"/>
        <s v="BNA0517"/>
        <s v="BNA0547"/>
        <s v="BNA0596"/>
        <s v="BNA0647"/>
        <s v="BNA0648"/>
        <s v="BNA0649"/>
        <s v="BNA1212"/>
        <s v="BNA0759"/>
        <s v="BNA0766"/>
        <s v="BNA0894a"/>
        <s v="BNA0894b"/>
        <s v="BNA0894c"/>
        <s v="BNA0894d"/>
        <s v="BNA0894e"/>
        <s v="BNA1227"/>
        <s v="BNA0937"/>
        <s v="BNA0938"/>
        <s v="BNA0939b"/>
        <s v="BNA0993"/>
        <s v="BNA1004"/>
        <s v="BNA1007a"/>
        <s v="BNA1007b"/>
        <s v="BNA1015"/>
        <s v="BNA1016"/>
        <s v="BNA1036"/>
        <s v="BNA1280"/>
        <s v="BNA1060"/>
        <s v="BNA1083"/>
        <s v="BNA1400b"/>
        <s v="BNA1092"/>
        <s v="BNA0269"/>
        <s v="BNA1338"/>
        <s v="BNA0162"/>
        <s v="BNA0163"/>
        <s v="BNA0164"/>
        <s v="BNA1816"/>
        <s v="BNA0142"/>
        <s v="BNA1115"/>
        <s v="BNA1409"/>
        <s v="BNA0217"/>
        <s v="BNA0218"/>
        <s v="BNA0219"/>
        <s v="BNA0485"/>
        <s v="BNA0486"/>
        <s v="BNA1815"/>
        <s v="BNA0237"/>
        <s v="BNA0238a"/>
        <s v="BNA0238b"/>
        <s v="BNA0395"/>
        <s v="BNA0396"/>
        <s v="BNA0397"/>
        <s v="BNA1813"/>
        <s v="BNA1397a"/>
        <s v="BNA1397b"/>
        <s v="BNA1397c"/>
        <s v="BNA1397d"/>
        <s v="BNA1397e"/>
        <s v="BNA0597"/>
        <s v="BNA0598a"/>
        <s v="BNA0598b"/>
        <s v="BNA0616b"/>
        <s v="BNA1811"/>
        <s v="BNA1523c"/>
        <s v="BNA0693"/>
        <s v="BNA1399"/>
        <s v="BNA1812"/>
        <s v="BNA0863"/>
        <s v="BNA0864"/>
        <s v="BNA0865b"/>
        <s v="BNA1249"/>
        <s v="BNA1827"/>
        <s v="BNA1814"/>
        <s v="BNA1465a"/>
        <s v="BNA0143"/>
        <s v="BNA0289a"/>
        <s v="BNA1291"/>
        <s v="BNA1295"/>
        <s v="BNA0084"/>
        <s v="BNA0088b"/>
        <s v="BNA0097"/>
        <s v="BNA1108"/>
        <s v="BNA1110"/>
        <s v="BNA0117a"/>
        <s v="BNA0139"/>
        <s v="BNA1114"/>
        <s v="BNA1116"/>
        <s v="BNA1119"/>
        <s v="BNA0223a"/>
        <s v="BNA0223b"/>
        <s v="BNA1139"/>
        <s v="BNA0519"/>
        <s v="BNA0287a"/>
        <s v="BNA0287b"/>
        <s v="BNA1330"/>
        <s v="BNA1144"/>
        <s v="BNA0380"/>
        <s v="BNA0398"/>
        <s v="BNA0407"/>
        <s v="BNA1148"/>
        <s v="BNA0417"/>
        <s v="BNA0438"/>
        <s v="BNA1154"/>
        <s v="BNA1155"/>
        <s v="BNA1490"/>
        <s v="BNA1161"/>
        <s v="BNA1289"/>
        <s v="BNA1167"/>
        <s v="BNA1168"/>
        <s v="BNA1184"/>
        <s v="BNA1186a"/>
        <s v="BNA1186b"/>
        <s v="BNA1186c"/>
        <s v="BNA1186d"/>
        <s v="BNA1186e"/>
        <s v="BNA1190"/>
        <s v="BNA0590"/>
        <s v="BNA0591"/>
        <s v="BNA0616a"/>
        <s v="BNA1197"/>
        <s v="BNA1198"/>
        <s v="BNA0622"/>
        <s v="BNA0623"/>
        <s v="BNA1199"/>
        <s v="BNA0640"/>
        <s v="BNA0641a"/>
        <s v="BNA0641b"/>
        <s v="BNA0641c"/>
        <s v="BNA1448"/>
        <s v="BNA0746"/>
        <s v="BNA0750"/>
        <s v="BNA0751"/>
        <s v="BNA1222"/>
        <s v="BNA1229"/>
        <s v="BNA1232"/>
        <s v="BNA1233"/>
        <s v="BNA0845"/>
        <s v="BNA1243"/>
        <s v="BNA0855"/>
        <s v="BNA1244"/>
        <s v="BNA1254"/>
        <s v="BNA1255"/>
        <s v="BNA0895"/>
        <s v="BNA1510"/>
        <s v="BNA1262"/>
        <s v="BNA0939a"/>
        <s v="BNA0969a"/>
        <s v="BNA0969c"/>
        <s v="BNA1020"/>
        <s v="BNA1520"/>
        <s v="BNA1316"/>
        <s v="BNA1449a"/>
        <s v="BNA1449b"/>
        <s v="BNA1286"/>
        <s v="BNA1867"/>
        <s v="BNA0639"/>
        <s v="BNA0638"/>
        <s v="BNA0492"/>
        <s v="BNA0997"/>
      </sharedItems>
    </cacheField>
    <cacheField name="name_bnetza" numFmtId="0">
      <sharedItems count="590">
        <s v="Werkskraftwerk Sappi Alfeld"/>
        <s v="HKW Altenstadt"/>
        <s v="Zellstoff Stendal GmbH"/>
        <s v="Blockheizkraftwerk 1"/>
        <s v="Blockheizkraftwerk 2"/>
        <s v="UTB"/>
        <s v="BHW Beeskow"/>
        <s v="BMKW Bergkamen"/>
        <s v="HHKW Berlin-Neukölln"/>
        <s v="ENERTRAG Netz GmbH  (UW Bertikow)"/>
        <s v="Biomassekraftwerk Bischofferode"/>
        <s v="Egger Kraftwerk Brilon"/>
        <s v="Werkskraftwerk Sappi Ehingen"/>
        <s v="Emden Biomasse"/>
        <s v="Biomasse-HKW"/>
        <s v="BMKW Flörsheim Wicker"/>
        <s v="BKF"/>
        <s v="KWK Gütersloh"/>
        <s v="Biomasse-Verstromungs-Anlage"/>
        <s v="Müllverwertung Borsigstraße MVB"/>
        <s v="Enertec Hameln"/>
        <s v="Energieanlage 3"/>
        <s v="Bio HKW Herbrechtingen"/>
        <s v="Stora Enso Maxau"/>
        <s v="BMKW Königs Wusterhausen"/>
        <s v="BMHKW-BinderHolz"/>
        <s v="BioEnergie Park Klarsee"/>
        <s v="Landesbergen Biomasse"/>
        <s v="BMK Lünen "/>
        <s v="Biomasse-Heizkraftwerk Malchin"/>
        <s v="BMKW Mannheim"/>
        <s v="SCA Mannheim"/>
        <s v="KWK Neumarkt"/>
        <s v="Heizkraftwerk Pforzheim GmbH"/>
        <s v="BMHKW-RE Recklinghausen"/>
        <s v="UPM Schwedt"/>
        <s v="Heizkraftwerk der Sappi Stockstadt GmbH"/>
        <s v="BioHKW I"/>
        <s v="BioHKW II"/>
        <s v="PKV Kraftwerk"/>
        <s v="Wi-Biebrich"/>
        <s v="Biomasseheizkraftwerk Piesteritz"/>
        <s v="Zolling"/>
        <s v="Heizkraftwerk Altbach/Deizisau"/>
        <s v="Reno De Medici"/>
        <s v="Bergkamen"/>
        <s v="Reuter"/>
        <s v="Moabit"/>
        <s v="Reuter West"/>
        <s v="Kraftwerk Bexbach"/>
        <s v="HKW-Mitte"/>
        <s v="KW Hastedt"/>
        <s v="KW Hafen"/>
        <s v="Farge"/>
        <s v="HKW I"/>
        <s v="KW Walsum"/>
        <s v="Kraftwerk Ensdorf"/>
        <s v="HKW Erlangen"/>
        <s v="Heizkraftwerk FL"/>
        <s v="HKW West"/>
        <s v="Scholven"/>
        <s v="FWK Buer"/>
        <s v="Staudinger"/>
        <s v="Moorburg A"/>
        <s v="Tiefstack"/>
        <s v="Moorburg B"/>
        <s v="Westfalen"/>
        <s v="GKH"/>
        <s v="Heizkraftwerk Heilbronn"/>
        <s v="KW Herne"/>
        <s v="KWM"/>
        <s v="Ibbenbüren"/>
        <s v="Heizkraftwerk"/>
        <s v="HKW Karcherstr."/>
        <s v="Rheinhafen-Dampfkraftwerk"/>
        <s v="Gemeinschaftskraftwerk Kiel"/>
        <s v="Kraftwerk L 57"/>
        <s v="Kraftwerk N 230"/>
        <s v="G-Kraftwerk"/>
        <s v="KW Lünen"/>
        <s v="Trianel Kohlekraftwerk Lünen"/>
        <s v="GKM "/>
        <s v="Kraftwerk I"/>
        <s v="Kraftwerk I  "/>
        <s v="Kraftwerk I "/>
        <s v="Heizkraftwerk Offenbach"/>
        <s v="Heyden"/>
        <s v="Weiher"/>
        <s v="KNG Kraftwerk Rostock"/>
        <s v="HKW Römerbrücke"/>
        <s v="Heizkraftwerk Stuttgart-Gaisburg"/>
        <s v="Restmüll-Heizkraftwerk Stuttgart-Münster"/>
        <s v="Werk Uelzen"/>
        <s v="Heizkraftwerk Magirusstraße"/>
        <s v="Nord 2"/>
        <s v="Modellkraftwerk"/>
        <s v="Kraftwerk Walheim"/>
        <s v="Wedel"/>
        <s v="Kraftwerk Werdohl-Elverlingsen"/>
        <s v="Gersteinwerk"/>
        <s v="Wilhelmshaven"/>
        <s v="Kraftwerk Wilhelmshaven"/>
        <s v="HKW Nord"/>
        <s v="HKW Elberfeld "/>
        <s v="HKW II/B"/>
        <s v="Kraftwerk Veltheim"/>
        <s v="Papierfabrik Albbruck"/>
        <s v="Datteln"/>
        <s v="Shamrock"/>
        <s v="Knepper"/>
        <s v="Kraftwerk II"/>
        <s v="KW Voerde"/>
        <s v="KW West"/>
        <s v="RADAG"/>
        <s v="KW Amlach"/>
        <s v="Bigge"/>
        <s v="Egglfing"/>
        <s v="Rheinkraftwerk Säckingen"/>
        <s v="Säckingen"/>
        <s v="Bergheim"/>
        <s v="Weserkraftwerk Bremen"/>
        <s v="Dessau"/>
        <s v="Alzwerke"/>
        <s v="Dettingen"/>
        <s v="Dingolfing"/>
        <s v="WKW"/>
        <s v="Waldeck1/Bringhausen"/>
        <s v="Waldeck 2"/>
        <s v="Hemfurth"/>
        <s v="Eitting"/>
        <s v="Fankel"/>
        <s v="Ellgau"/>
        <s v="Enkirch"/>
        <s v="Ering"/>
        <s v="Altheim"/>
        <s v="Pumpspeicherwerk Rönkhausen"/>
        <s v="Rudolf-Fettweis-Werk     "/>
        <s v="Serrig"/>
        <s v="Gars"/>
        <s v="Geesthacht"/>
        <s v="PSW Langenprozelten"/>
        <s v="Goldisthal"/>
        <s v="KW Wyhlen"/>
        <s v="Jochenstein"/>
        <s v="Happurg"/>
        <s v="Häusern"/>
        <s v="Schwammenauel"/>
        <s v="Heimbach"/>
        <s v="Koepchenwerk"/>
        <s v="Höchstädt"/>
        <s v="Hohenwarte 1"/>
        <s v="Hohenwarte 2"/>
        <s v="Rheinkraftwerk Iffezheim"/>
        <s v="KW Imst"/>
        <s v="Ingolstadt"/>
        <s v="KW Jenbach"/>
        <s v="Kaufering"/>
        <s v="Braunau-Simbach"/>
        <s v="Unteropfingen"/>
        <s v="Koblenz"/>
        <s v="Walchensee"/>
        <s v="Erzhausen"/>
        <s v="KW Kühtai"/>
        <s v="Rheinkraftwerk Reckingen"/>
        <s v="Laufenburg"/>
        <s v="Faimingen"/>
        <s v="Urspring"/>
        <s v="Prem"/>
        <s v="Lehmen"/>
        <s v="Markersbach"/>
        <s v="Meitingen"/>
        <s v="Merching"/>
        <s v="Pumpspeicherkraftwerk Glems"/>
        <s v="Pfrombach"/>
        <s v="Müden"/>
        <s v="Neef"/>
        <s v="Walgauwerk"/>
        <s v="Bittenbrunn"/>
        <s v="Neuötting"/>
        <s v="Niederaichbach"/>
        <s v="Gummering"/>
        <s v="Niederwartha"/>
        <s v="Nußdorf"/>
        <s v="Oberaudorf-Ebbs"/>
        <s v="Aufkirchen"/>
        <s v="Oberpeiching"/>
        <s v="Kopswerk I "/>
        <s v="Kopswerk II "/>
        <s v="Obervermuntwerk"/>
        <s v="Vermuntwerk"/>
        <s v="Kachlet"/>
        <s v="Passau-Ingling"/>
        <s v="Perach"/>
        <s v="Geisling"/>
        <s v="Landau"/>
        <s v="Pielweichs"/>
        <s v="Prittriching"/>
        <s v="KW Kaunertal"/>
        <s v="Rain"/>
        <s v="Bertoldsheim"/>
        <s v="KW Rheinfelden"/>
        <s v="Rheinkraftwerk Ryburg-Schwörstadt "/>
        <s v="Rosenheim"/>
        <s v="Roßhaupten"/>
        <s v="Feldkirchen"/>
        <s v="Schwabstadl"/>
        <s v="Scheuring"/>
        <s v="Detzem"/>
        <s v="Bleiloch"/>
        <s v="Unterbergen"/>
        <s v="UPM Schongau"/>
        <s v="Dornau"/>
        <s v="KW Silz"/>
        <s v="Teufelsbruck"/>
        <s v="Schärding-Neuhaus"/>
        <s v="Stammham"/>
        <s v="Mühltal"/>
        <s v="Straubing"/>
        <s v="Tannheim"/>
        <s v="Uppenborn 2"/>
        <s v="Töging"/>
        <s v="Kraftwerksgruppe Pfreimd"/>
        <s v="Trier"/>
        <s v="Lünerseewerk"/>
        <s v="Kraftwerk 3"/>
        <s v="Leitzach 1"/>
        <s v="Leitzach 2"/>
        <s v="Rodundwerk I"/>
        <s v="Rodundwerk II"/>
        <s v="PSW Vianden"/>
        <s v="Vohburg"/>
        <s v="Obernach"/>
        <s v="Kraftwerk Waldshut"/>
        <s v="Ettling"/>
        <s v="Uppenborn 1"/>
        <s v="Wasserburg"/>
        <s v="Wehr"/>
        <s v="Wendefurth"/>
        <s v="Wintrich"/>
        <s v="Witznau"/>
        <s v="Zeltingen"/>
        <s v="Vorarlberger Illwerke AG &quot;Rellswerk&quot;"/>
        <s v="Niederaußem"/>
        <s v="Fortuna Nord"/>
        <s v="Kraftwerk"/>
        <s v="Lippendorf"/>
        <s v="Braunkohlekraftwerk Lippendorf"/>
        <s v="Boxberg"/>
        <s v="HKW Chemnitz  Nord II"/>
        <s v="HKW Cottbus"/>
        <s v="Kraftwerk Dessau"/>
        <s v="HKW Sachtleben"/>
        <s v="Kessel 4"/>
        <s v="Weisweiler"/>
        <s v="P&amp;L Werk Euskirchen"/>
        <s v="Heizkraftwerk FFO"/>
        <s v="Frechen/Wachtberg"/>
        <s v="BoA 2"/>
        <s v="BoA 3"/>
        <s v="Frimmersdorf"/>
        <s v="Neurath"/>
        <s v="Buschhaus"/>
        <s v="Goldenberg"/>
        <s v="Ville/Berrenrath"/>
        <s v="P&amp;L Werk Jülich"/>
        <s v="FKK"/>
        <s v="HKW Merkenich"/>
        <s v="P&amp;L Werk Könnern"/>
        <s v="KW Jänschwalde"/>
        <s v="Schkopau"/>
        <s v="Grubenheizkraftwerk"/>
        <s v="Schwarze Pumpe"/>
        <s v="Deuben"/>
        <s v="Wählitz"/>
        <s v="EZ1"/>
        <s v="Kohlekraftwerk"/>
        <s v="Mumsdorf"/>
        <s v="Ahrensfelde"/>
        <s v="Kesselhaus Zuckerfabrik"/>
        <s v="GuD-Anlage"/>
        <s v="UPM Augsburg"/>
        <s v="Gasturbine"/>
        <s v="HKW Bad Salzungen"/>
        <s v="KWK-Anlage Barby"/>
        <s v="GuD Baunatal, VW Werksgelände"/>
        <s v="Klingenberg"/>
        <s v="Mitte"/>
        <s v="Charlottenburg"/>
        <s v="Lichterfelde"/>
        <s v="Energieversogung Wedding"/>
        <s v="Industriekraftwerk Bernburg (IKB)"/>
        <s v="HKW Schildescher Straße"/>
        <s v="GuD Kraftwerk Hillegossen"/>
        <s v="GuD Bitterfeld"/>
        <s v="Bochum"/>
        <s v="HKW Hiltrop"/>
        <s v="Heizkraftwerk Bomlitz"/>
        <s v="Heizkraftwerk Karlstraße"/>
        <s v="HKW"/>
        <s v="Kirchmöser"/>
        <s v="HKW-Nord"/>
        <s v="KWK-Anlage"/>
        <s v="KW Mittelsbüren"/>
        <s v="Industriekraftwerk Breuberg"/>
        <s v="Burghausen 01 - GT"/>
        <s v="Burghausen 01 - DT"/>
        <s v="Industriepark Werk Gendorf"/>
        <s v="Energiezentrale"/>
        <s v="GTKW Darmstadt"/>
        <s v="GHD"/>
        <s v="Dormagen"/>
        <s v="Dortmund"/>
        <s v="HKW Dresden-Nossener Brücke"/>
        <s v="HKW III/A"/>
        <s v="HKW III/B"/>
        <s v="MT, Düren"/>
        <s v="Kessel 2"/>
        <s v="GuD"/>
        <s v="Gasblock"/>
        <s v="GT"/>
        <s v="Holthausen"/>
        <s v="BHKW H.120"/>
        <s v="Kombikraftwerk"/>
        <s v="HKW Wiesengrund"/>
        <s v="Huntorf"/>
        <s v="HKW Eltmann"/>
        <s v="Emden Gas"/>
        <s v="HKW Iderhoffstraße"/>
        <s v="HKW Erfurt-Ost"/>
        <s v="BHKW an Klinkerweg"/>
        <s v="HKW Niederrad"/>
        <s v="HKW Freiberg"/>
        <s v="GuD Anlage WVK"/>
        <s v="Kraftwerk 2"/>
        <s v="Heizkraftwerk Gera-Nord"/>
        <s v="HKW Göttingen"/>
        <s v="HKW &quot;Helmshäger Berg&quot;"/>
        <s v="Kraftwerk Grenzach-Wyhlen"/>
        <s v="Energiezentrum Mohn Media"/>
        <s v="Heizkraftwerk Hagen-Kabel"/>
        <s v="HKW Halle Trotha"/>
        <s v="GuD Tiefstack"/>
        <s v="Trianel Gaskraftwerk "/>
        <s v="GKL"/>
        <s v="KWH"/>
        <s v="KWKK Heidelberg"/>
        <s v="IHKW Heidenheim"/>
        <s v="Cuno Heizkraftwerk Herdecke"/>
        <s v="Wintershall"/>
        <s v="Werk Clauen"/>
        <s v="Knapsack Gas I"/>
        <s v="Knapsack Gas II"/>
        <s v="ADS-Anlage"/>
        <s v="HKW Jena"/>
        <s v="P&amp;L Werk Appeldorn"/>
        <s v="Heizkraftwerk West"/>
        <s v="Kombi-HKW"/>
        <s v="HKW Humboldtstr."/>
        <s v="KW Kirchlengern"/>
        <s v="Werk Klein Wanzleben"/>
        <s v="HKW Südstadt"/>
        <s v="HKW Niehl 2"/>
        <s v="HKW Merheim"/>
        <s v="Niehl 3"/>
        <s v="KWK-Anlage Krefeld DT"/>
        <s v="KWK-Anlage Krefeld VM"/>
        <s v="Heizkraftwerk Krefeld"/>
        <s v="K&amp;N PFK AG EV"/>
        <s v="GUD-Anlage DREWSEN"/>
        <s v="P&amp;L Werk Lage"/>
        <s v="Landesbergen Gas"/>
        <s v="Heizkraftwerk Leipzig-Nord"/>
        <s v="HKW-West"/>
        <s v="GuD Leuna"/>
        <s v="ILK-GuD"/>
        <s v="X-Kraftwerk"/>
        <s v="Emsland"/>
        <s v="BP Werk Lingen"/>
        <s v="Industriekraftwerk Greifswald"/>
        <s v="KW Mitte"/>
        <s v="Kraftwerk Süd"/>
        <s v="Kraftwerk Mitte"/>
        <s v="BHKW Ludwigshafen"/>
        <s v="Industriekraftwerk Ludwigshafen"/>
        <s v="Kraftwerk Mainz"/>
        <s v="GuD-Kraftwerk"/>
        <s v="Kraftwerk III"/>
        <s v="Kraftwerk IV"/>
        <s v="Gemeinschaftskraftwerk Weig"/>
        <s v="INEOS Kraftwerk"/>
        <s v="EVC / GLOBALFOUNDRIES"/>
        <s v="Süd DT1"/>
        <s v="Süd GT3"/>
        <s v="Süd GT2"/>
        <s v="Süd GT 61"/>
        <s v="Süd GT 62"/>
        <s v="Süd DT60"/>
        <s v="Energiezentrale 1992"/>
        <s v="Erweiterung Energiezentrale 2003"/>
        <s v="Energiezentrale 2016"/>
        <s v="Heizkraftwerk Hafen"/>
        <s v="GuD-HKW Neubrandenburg"/>
        <s v="FS-Karton"/>
        <s v="Cogeneration"/>
        <s v="Werk Nordstemmen"/>
        <s v="Heizkraftwerk zur Papierfabrik"/>
        <s v="Thyrow"/>
        <s v="HKW Sandreuth"/>
        <s v="Franken 1"/>
        <s v="GT1 "/>
        <s v="GT2 "/>
        <s v="GT3 "/>
        <s v="GT4 "/>
        <s v="HKW 1"/>
        <s v="HKW 2"/>
        <s v="Obernburg"/>
        <s v="HKW 1 Werk Offstein"/>
        <s v="PWG"/>
        <s v="Hattorf"/>
        <s v="Kraftwerk Plattling"/>
        <s v="HKW Potsdam-Süd"/>
        <s v="HBB"/>
        <s v="Regensburg"/>
        <s v="Kraftwerk Meggle"/>
        <s v="BHKW-Hauffstraße"/>
        <s v="Solvay Kraftwerk Rheinberg"/>
        <s v="Heizkraftwerk Evonik Rheinfelden"/>
        <s v="Gasmotore"/>
        <s v="Gasmotor 4"/>
        <s v="Gasmotor 5"/>
        <s v="GuD Marienehe"/>
        <s v="HKW Schwarza"/>
        <s v="GuD-Anlage Rüsselsheim"/>
        <s v="Gas- u. Dampfturbinenanlage Südraum"/>
        <s v="HKW3 UPM Schongau"/>
        <s v="GuD Schwarzheide"/>
        <s v="HKW Schwerin Süd"/>
        <s v="HKW Schwerin Lankow"/>
        <s v="Heizkraftwerk Sindelfingen"/>
        <s v="Gasturbinen-HKW St. Wendel"/>
        <s v="Dow Stade"/>
        <s v="KWK AOS GmbH"/>
        <s v="GuD-Ikw Staßfurt"/>
        <s v="Steinitz"/>
        <s v="Heizkraftwerk Stendal"/>
        <s v="HKW Pfaffenwald"/>
        <s v="HKW Bohrhügel"/>
        <s v="BHKW Obere Viehweide"/>
        <s v="Unterbreizbach"/>
        <s v="Gemeinschaftskraftwerk Irsching "/>
        <s v="Ulrich Hartmann (Irsching)"/>
        <s v="STW"/>
        <s v="Gaskraftwerk"/>
        <s v="BHKW"/>
        <s v="Spitzenlastkraftwerk Wolfen"/>
        <s v="BHKW Braunschweig"/>
        <s v="Co-Generation"/>
        <s v="HKW Wörth"/>
        <s v="Sigmundshall"/>
        <s v="HKW Barmen"/>
        <s v="Heizkraftwerke an der Friedensbrücke"/>
        <s v="Zielitz"/>
        <s v="Ford Saarlouis"/>
        <s v="HKW West M5"/>
        <s v="Heizkraftwerk Süd"/>
        <s v="GuD Anlage Spreetal"/>
        <s v="HKW Kassel"/>
        <s v="Kraftwerk Freudenberg Weinheim"/>
        <s v="Gasturbinenkraftwerk Bielefeld Ummeln"/>
        <s v="Freimann GT 1"/>
        <s v="Freimann GT 2"/>
        <s v="Brokdorf"/>
        <s v="Grohnde"/>
        <s v="Isar 2"/>
        <s v="Kernkraft Gundremmingen "/>
        <s v="Kernkraftwerk Emsland"/>
        <s v="Gemeinschaftskernkraftwerk Neckarwestheim II"/>
        <s v="Kernkraftwerk Philippsburg 2"/>
        <s v="Grafenrheinfeld"/>
        <s v="Notstromdiesel"/>
        <s v="Wilmersdorf"/>
        <s v="Kraftwerk Fulda"/>
        <s v="Spitzenlastkraftwerk Sermuth"/>
        <s v="Spitzenlastkraftwerk Großkayna"/>
        <s v="EEV"/>
        <s v="Kraftwerk Hausham"/>
        <s v="Kraftwerk Raffinerie Heide"/>
        <s v="Abfallentsorgungszentrum Asdonkshof"/>
        <s v="MiRO"/>
        <s v="Raffineriekraftwerk Köln Godorf"/>
        <s v="Raffineriekraftwerk"/>
        <s v="Dampfkraftwerk Marbach am Neckar"/>
        <s v="DKW Nord"/>
        <s v="Itzehoe"/>
        <s v="Audorf"/>
        <s v="IKS PCK Schwedt"/>
        <s v="DKW Leinau"/>
        <s v="Irsching"/>
        <s v="SKW Gasturbine"/>
        <s v="SKW Diesel"/>
        <s v="Spitzenlastanlage Barmen"/>
        <s v="HKW Flensburg"/>
        <s v="Spitzenkraftwerk"/>
        <s v="Brunsbüttel"/>
        <s v="Großbatteriesystem (GBS)-Bexbach"/>
        <s v="Gichtgaskraftwerk Dillingen"/>
        <s v="DK Kraftwerk"/>
        <s v="Duisburg Ruhrort 2"/>
        <s v="Duisburg Ruhrort 3"/>
        <s v="Duisburg Ruhrort 4"/>
        <s v="Huckingen"/>
        <s v="Großbatteriesystem (GBS)-Walsum"/>
        <s v="EBS-Heizkraftwerk"/>
        <s v="IKW"/>
        <s v="Duisburg Hamborn 3"/>
        <s v="Duisburg Hamborn 4"/>
        <s v="Duisburg Hamborn 5"/>
        <s v="Großbatteriesystem (GBS)-Herne"/>
        <s v="O10"/>
        <s v="ILK-EKT"/>
        <s v="Kraftwerk Nord"/>
        <s v="Großbatteriesystem (GBS)-Lünen"/>
        <s v="Heizkraftwerk NMS"/>
        <s v="Oxea GmbH"/>
        <s v="Großbatteriesystem (GBS)-Weiher"/>
        <s v="Kraftwerk Salzgitter"/>
        <s v="BSKW-SN"/>
        <s v="Großbatteriesystem (GBS)-Fenne"/>
        <s v="EBS-Kraftwerk Witzenhausen"/>
        <s v="IHKW Andernach"/>
        <s v="AVA GmbH"/>
        <s v="Dampfturbinenanlage der EBS-Kessel"/>
        <s v="MVA Bielefeld"/>
        <s v="PD energy GmbH"/>
        <s v="Restmüllheizkraftwerk Böblingen"/>
        <s v="MHKW"/>
        <s v="BEG"/>
        <s v="MHKW Burgkirchen"/>
        <s v="DT"/>
        <s v="TREA Breisgau"/>
        <s v="Karnap"/>
        <s v="MHKW Frankfurt"/>
        <s v="Steinbeis Energie"/>
        <s v="EEW Göppingen"/>
        <s v="EEW Großräschen"/>
        <s v="MVR Müllverwertung Rugenberger Damm GmbH &amp; Co. KG"/>
        <s v="MVA Hamm"/>
        <s v="EEW Energy from Waste Hannover GmbH"/>
        <s v="TRV Buschhaus"/>
        <s v="RZR Herten I"/>
        <s v="RZR Herten II"/>
        <s v="EBKW Knapsack"/>
        <s v="MVA Ingolstadt"/>
        <s v="AMK - Abfallentsorgungsgesellschaft des Märkischen Kreises mbH"/>
        <s v="Müllheizkraftwerk"/>
        <s v="RMVA Köln"/>
        <s v="MKVA Krefeld"/>
        <s v="Thermische Abfallbehandlung Lauta GmbH &amp; Co. oHG"/>
        <s v="TREA Leuna"/>
        <s v="Kläranlage"/>
        <s v="FHKW Ludwigshafen"/>
        <s v="SITA Abfallverwertung GmbH "/>
        <s v="MHKW Rothensee"/>
        <s v="MHKW Mainz"/>
        <s v="HKW Mannheim"/>
        <s v="AHKW Neunkirchen"/>
        <s v="GMVA Niederrhein"/>
        <s v="Müllheizkraftwerk Offenbach"/>
        <s v="MHKW Pirmasens"/>
        <s v="ZWSF"/>
        <s v="EVE"/>
        <s v="MHKW, WKW"/>
        <s v="EBS-HKW Rostock"/>
        <s v="IKW Rüdersdorf"/>
        <s v="AVA Velsen"/>
        <s v="Müllkraftwerk Schwandorf"/>
        <s v="Kraftwerk Schwedt GmbH &amp; Co.KG"/>
        <s v="GKS"/>
        <s v="Hamburger Rieger"/>
        <s v="REMONDIS Thermische Abfallverwertung GmbH"/>
        <s v="Nord 1"/>
        <s v="Nord 3"/>
        <s v="MVA Weisweiler"/>
        <s v="Biomasseheizkraftwerk Wiesbaden"/>
        <s v="Turbosatz 1"/>
        <s v="Turbosatz 2"/>
        <s v="Restabfallbehandlungsanlage"/>
        <s v="AVG Köln"/>
        <s v="RAG Anthrazit Ibbenbüren GmbH"/>
        <s v="HKW Fenne, Grubengaskraftwerk"/>
      </sharedItems>
    </cacheField>
    <cacheField name="block_bnetza" numFmtId="0">
      <sharedItems containsBlank="1"/>
    </cacheField>
    <cacheField name="name_uba" numFmtId="0">
      <sharedItems containsBlank="1"/>
    </cacheField>
    <cacheField name="company" numFmtId="0">
      <sharedItems/>
    </cacheField>
    <cacheField name="street" numFmtId="0">
      <sharedItems containsBlank="1"/>
    </cacheField>
    <cacheField name="postcode" numFmtId="0">
      <sharedItems/>
    </cacheField>
    <cacheField name="city" numFmtId="0">
      <sharedItems/>
    </cacheField>
    <cacheField name="state" numFmtId="0">
      <sharedItems/>
    </cacheField>
    <cacheField name="country_code" numFmtId="0">
      <sharedItems/>
    </cacheField>
    <cacheField name="capacity_net_bnetza" numFmtId="0">
      <sharedItems containsString="0" containsBlank="1" containsNumber="1" minValue="0" maxValue="1410"/>
    </cacheField>
    <cacheField name="capacity_gross_uba" numFmtId="0">
      <sharedItems containsString="0" containsBlank="1" containsNumber="1" minValue="11.757960000000001" maxValue="1485"/>
    </cacheField>
    <cacheField name="fuel" numFmtId="0">
      <sharedItems count="10">
        <s v="Biomass and biogas"/>
        <s v="Hard coal"/>
        <s v="Hydro"/>
        <s v="Lignite"/>
        <s v="Natural gas"/>
        <s v="Nuclear"/>
        <s v="Oil"/>
        <s v="Other fuels"/>
        <s v="Waste"/>
        <s v="Other fossil fuels"/>
      </sharedItems>
    </cacheField>
    <cacheField name="technology" numFmtId="0">
      <sharedItems count="8">
        <s v="Steam turbine"/>
        <s v="Combustion Engine"/>
        <s v="Combined cycle"/>
        <s v="Run-of-river"/>
        <s v="Pumped storage"/>
        <s v="Reservoir"/>
        <s v="Gas turbine"/>
        <s v="Storage technologies"/>
      </sharedItems>
    </cacheField>
    <cacheField name="chp" numFmtId="0">
      <sharedItems containsBlank="1"/>
    </cacheField>
    <cacheField name="chp_capacity_uba" numFmtId="0">
      <sharedItems containsBlank="1" containsMixedTypes="1" containsNumber="1" minValue="4.5" maxValue="1210"/>
    </cacheField>
    <cacheField name="commissioned" numFmtId="0">
      <sharedItems containsString="0" containsBlank="1" containsNumber="1" containsInteger="1" minValue="1905" maxValue="2017"/>
    </cacheField>
    <cacheField name="commissioned_original" numFmtId="0">
      <sharedItems containsBlank="1"/>
    </cacheField>
    <cacheField name="retrofit" numFmtId="0">
      <sharedItems containsString="0" containsBlank="1" containsNumber="1" containsInteger="1" minValue="1948" maxValue="2017"/>
    </cacheField>
    <cacheField name="shutdown" numFmtId="0">
      <sharedItems containsString="0" containsBlank="1" containsNumber="1" containsInteger="1" minValue="2011" maxValue="2017"/>
    </cacheField>
    <cacheField name="status" numFmtId="0">
      <sharedItems/>
    </cacheField>
    <cacheField name="type" numFmtId="0">
      <sharedItems containsBlank="1"/>
    </cacheField>
    <cacheField name="lat" numFmtId="0">
      <sharedItems containsSemiMixedTypes="0" containsString="0" containsNumber="1" minValue="46.814204799999992" maxValue="54.805059999999997"/>
    </cacheField>
    <cacheField name="lon" numFmtId="0">
      <sharedItems containsSemiMixedTypes="0" containsString="0" containsNumber="1" minValue="6.1777416270000014" maxValue="14.640790000000001"/>
    </cacheField>
    <cacheField name="eic_code_plant" numFmtId="0">
      <sharedItems containsBlank="1"/>
    </cacheField>
    <cacheField name="eic_code_block" numFmtId="0">
      <sharedItems containsBlank="1"/>
    </cacheField>
    <cacheField name="efficiency_data" numFmtId="0">
      <sharedItems containsString="0" containsBlank="1" containsNumber="1" minValue="0.23" maxValue="0.8"/>
    </cacheField>
    <cacheField name="efficiency_source" numFmtId="0">
      <sharedItems containsBlank="1"/>
    </cacheField>
    <cacheField name="efficiency_estimate" numFmtId="0">
      <sharedItems containsString="0" containsBlank="1" containsNumber="1" minValue="0.18" maxValue="0.8"/>
    </cacheField>
    <cacheField name="energy_source_level_1" numFmtId="0">
      <sharedItems containsBlank="1"/>
    </cacheField>
    <cacheField name="energy_source_level_2" numFmtId="0">
      <sharedItems containsBlank="1"/>
    </cacheField>
    <cacheField name="energy_source_level_3" numFmtId="0">
      <sharedItems containsBlank="1"/>
    </cacheField>
    <cacheField name="eeg" numFmtId="0">
      <sharedItems/>
    </cacheField>
    <cacheField name="network_node" numFmtId="0">
      <sharedItems containsBlank="1"/>
    </cacheField>
    <cacheField name="voltage" numFmtId="0">
      <sharedItems containsBlank="1"/>
    </cacheField>
    <cacheField name="network_operator" numFmtId="0">
      <sharedItems containsBlank="1"/>
    </cacheField>
    <cacheField name="merge_comment" numFmtId="0">
      <sharedItems containsBlank="1"/>
    </cacheField>
    <cacheField name="comment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ias Zech" refreshedDate="43230.872870717591" createdVersion="6" refreshedVersion="6" minRefreshableVersion="3" recordCount="140" xr:uid="{2EAFAD38-85A0-4E7D-9C96-2DC41AD14683}">
  <cacheSource type="worksheet">
    <worksheetSource ref="A1:W142" sheet="Dispa_data"/>
  </cacheSource>
  <cacheFields count="23">
    <cacheField name="PowerCapacity" numFmtId="0">
      <sharedItems containsSemiMixedTypes="0" containsString="0" containsNumber="1" containsInteger="1" minValue="39" maxValue="39790"/>
    </cacheField>
    <cacheField name="Unit" numFmtId="0">
      <sharedItems/>
    </cacheField>
    <cacheField name="Zone" numFmtId="0">
      <sharedItems/>
    </cacheField>
    <cacheField name="Technology" numFmtId="0">
      <sharedItems count="8">
        <s v="STUR"/>
        <s v="HPHS"/>
        <s v="COMC"/>
        <s v="WTOF"/>
        <s v="HROR"/>
        <s v="HDAM"/>
        <s v="WTON"/>
        <s v="PHOT"/>
      </sharedItems>
    </cacheField>
    <cacheField name="Fuel" numFmtId="0">
      <sharedItems count="10">
        <s v="LIG"/>
        <s v="HRD"/>
        <s v="WAT"/>
        <s v="GAS"/>
        <s v="OIL"/>
        <s v="WIN"/>
        <s v="NUC"/>
        <s v="WST"/>
        <s v="SUN"/>
        <s v="BIO"/>
      </sharedItems>
    </cacheField>
    <cacheField name="Efficiency" numFmtId="0">
      <sharedItems containsSemiMixedTypes="0" containsString="0" containsNumber="1" minValue="0.38500000000000001" maxValue="1"/>
    </cacheField>
    <cacheField name="MinUpTime" numFmtId="0">
      <sharedItems containsSemiMixedTypes="0" containsString="0" containsNumber="1" minValue="0" maxValue="24"/>
    </cacheField>
    <cacheField name="MinDownTime" numFmtId="0">
      <sharedItems containsSemiMixedTypes="0" containsString="0" containsNumber="1" minValue="0" maxValue="24"/>
    </cacheField>
    <cacheField name="RampUpRate" numFmtId="0">
      <sharedItems containsSemiMixedTypes="0" containsString="0" containsNumber="1" minValue="7.5654409999999998E-4" maxValue="2.5"/>
    </cacheField>
    <cacheField name="RampDownRate" numFmtId="0">
      <sharedItems containsSemiMixedTypes="0" containsString="0" containsNumber="1" minValue="7.5654409999999998E-4" maxValue="2.5"/>
    </cacheField>
    <cacheField name="StartUpCost" numFmtId="0">
      <sharedItems containsSemiMixedTypes="0" containsString="0" containsNumber="1" minValue="0" maxValue="200000"/>
    </cacheField>
    <cacheField name="NoLoadCost" numFmtId="0">
      <sharedItems containsSemiMixedTypes="0" containsString="0" containsNumber="1" containsInteger="1" minValue="0" maxValue="0"/>
    </cacheField>
    <cacheField name="RampingCost" numFmtId="0">
      <sharedItems containsSemiMixedTypes="0" containsString="0" containsNumber="1" containsInteger="1" minValue="0" maxValue="0"/>
    </cacheField>
    <cacheField name="PartLoadMin" numFmtId="0">
      <sharedItems containsSemiMixedTypes="0" containsString="0" containsNumber="1" minValue="0" maxValue="0.9"/>
    </cacheField>
    <cacheField name="MinEfficiency" numFmtId="0">
      <sharedItems containsSemiMixedTypes="0" containsString="0" containsNumber="1" minValue="0.38500000000000001" maxValue="1"/>
    </cacheField>
    <cacheField name="StartUpTime" numFmtId="0">
      <sharedItems containsSemiMixedTypes="0" containsString="0" containsNumber="1" minValue="0" maxValue="72"/>
    </cacheField>
    <cacheField name="CO2Intensity" numFmtId="0">
      <sharedItems containsSemiMixedTypes="0" containsString="0" containsNumber="1" minValue="0" maxValue="1"/>
    </cacheField>
    <cacheField name="CHPType" numFmtId="0">
      <sharedItems containsNonDate="0" containsString="0" containsBlank="1"/>
    </cacheField>
    <cacheField name="CHPPowerToHeat" numFmtId="0">
      <sharedItems containsNonDate="0" containsString="0" containsBlank="1"/>
    </cacheField>
    <cacheField name="STOCapacity" numFmtId="0">
      <sharedItems containsString="0" containsBlank="1" containsNumber="1" minValue="756" maxValue="295000"/>
    </cacheField>
    <cacheField name="STOSelfDischarge" numFmtId="0">
      <sharedItems containsString="0" containsBlank="1" containsNumber="1" containsInteger="1" minValue="0" maxValue="0"/>
    </cacheField>
    <cacheField name="STOMaxChargingPower" numFmtId="0">
      <sharedItems containsString="0" containsBlank="1" containsNumber="1" containsInteger="1" minValue="0" maxValue="1824"/>
    </cacheField>
    <cacheField name="STOChargingEfficiency" numFmtId="0">
      <sharedItems containsString="0" containsBlank="1" containsNumber="1" minValue="0.86" maxValue="0.8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ias Zech" refreshedDate="43231.691938773147" createdVersion="6" refreshedVersion="6" minRefreshableVersion="3" recordCount="899" xr:uid="{DE464527-618C-43D3-845C-ECD5E6007BDF}">
  <cacheSource type="worksheet">
    <worksheetSource ref="A20:BJ30" sheet="plants_join_OPSD"/>
  </cacheSource>
  <cacheFields count="62">
    <cacheField name="PowerCapacity" numFmtId="0">
      <sharedItems containsSemiMixedTypes="0" containsString="0" containsNumber="1" minValue="0" maxValue="39790"/>
    </cacheField>
    <cacheField name="Unit" numFmtId="0">
      <sharedItems/>
    </cacheField>
    <cacheField name="Zone" numFmtId="0">
      <sharedItems/>
    </cacheField>
    <cacheField name="Technology" numFmtId="0">
      <sharedItems count="10">
        <s v="STUR"/>
        <s v="ICEN"/>
        <s v="COMC"/>
        <s v="HROR"/>
        <s v="HPHS"/>
        <s v="GTUR"/>
        <s v="BEVS"/>
        <s v="WTOF"/>
        <s v="WTON"/>
        <s v="PHOT"/>
      </sharedItems>
    </cacheField>
    <cacheField name="Fuel" numFmtId="0">
      <sharedItems/>
    </cacheField>
    <cacheField name="Efficiency" numFmtId="0">
      <sharedItems containsSemiMixedTypes="0" containsString="0" containsNumber="1" minValue="0" maxValue="1"/>
    </cacheField>
    <cacheField name="MinUpTime" numFmtId="0">
      <sharedItems containsSemiMixedTypes="0" containsString="0" containsNumber="1" minValue="0" maxValue="9.5587323943661975"/>
    </cacheField>
    <cacheField name="MinDownTime" numFmtId="0">
      <sharedItems containsSemiMixedTypes="0" containsString="0" containsNumber="1" minValue="0" maxValue="7.8122535211267614"/>
    </cacheField>
    <cacheField name="RampUpRate" numFmtId="0">
      <sharedItems containsSemiMixedTypes="0" containsString="0" containsNumber="1" minValue="3.3928122999999999E-3" maxValue="1.4617710098499999"/>
    </cacheField>
    <cacheField name="RampDownRate" numFmtId="0">
      <sharedItems containsSemiMixedTypes="0" containsString="0" containsNumber="1" minValue="3.3928122999999999E-3" maxValue="1.4617710098499999"/>
    </cacheField>
    <cacheField name="StartUpCost" numFmtId="0">
      <sharedItems containsSemiMixedTypes="0" containsString="0" containsNumber="1" minValue="0" maxValue="200000"/>
    </cacheField>
    <cacheField name="NoLoadCost" numFmtId="0">
      <sharedItems containsSemiMixedTypes="0" containsString="0" containsNumber="1" containsInteger="1" minValue="0" maxValue="0"/>
    </cacheField>
    <cacheField name="RampingCost" numFmtId="0">
      <sharedItems containsSemiMixedTypes="0" containsString="0" containsNumber="1" containsInteger="1" minValue="0" maxValue="0"/>
    </cacheField>
    <cacheField name="PartLoadMin" numFmtId="0">
      <sharedItems containsSemiMixedTypes="0" containsString="0" containsNumber="1" minValue="0" maxValue="0.9"/>
    </cacheField>
    <cacheField name="MinEfficiency" numFmtId="0">
      <sharedItems containsSemiMixedTypes="0" containsString="0" containsNumber="1" minValue="0" maxValue="1"/>
    </cacheField>
    <cacheField name="StartUpTime" numFmtId="0">
      <sharedItems containsSemiMixedTypes="0" containsString="0" containsNumber="1" minValue="0" maxValue="72"/>
    </cacheField>
    <cacheField name="CO2Intensity" numFmtId="0">
      <sharedItems containsSemiMixedTypes="0" containsString="0" containsNumber="1" minValue="0" maxValue="1"/>
    </cacheField>
    <cacheField name="CHPType" numFmtId="0">
      <sharedItems containsNonDate="0" containsString="0" containsBlank="1"/>
    </cacheField>
    <cacheField name="CHPPowerToHeat" numFmtId="0">
      <sharedItems containsBlank="1" containsMixedTypes="1" containsNumber="1" minValue="4.5" maxValue="1210"/>
    </cacheField>
    <cacheField name="STOCapacity" numFmtId="0">
      <sharedItems containsBlank="1" containsMixedTypes="1" containsNumber="1" minValue="0" maxValue="6627.5999999999995"/>
    </cacheField>
    <cacheField name="STOSelfDischarge" numFmtId="0">
      <sharedItems containsBlank="1" containsMixedTypes="1" containsNumber="1" containsInteger="1" minValue="0" maxValue="0"/>
    </cacheField>
    <cacheField name="STOMaxChargingPower" numFmtId="0">
      <sharedItems containsBlank="1" containsMixedTypes="1" containsNumber="1" minValue="0" maxValue="1052"/>
    </cacheField>
    <cacheField name="STOChargingEfficiency" numFmtId="0">
      <sharedItems containsBlank="1" containsMixedTypes="1" containsNumber="1" minValue="0.86" maxValue="0.86"/>
    </cacheField>
    <cacheField name="id" numFmtId="0">
      <sharedItems containsBlank="1"/>
    </cacheField>
    <cacheField name="HelpRow" numFmtId="0">
      <sharedItems containsBlank="1"/>
    </cacheField>
    <cacheField name="name_bnetza" numFmtId="0">
      <sharedItems/>
    </cacheField>
    <cacheField name="block_bnetza" numFmtId="0">
      <sharedItems containsBlank="1"/>
    </cacheField>
    <cacheField name="name_uba" numFmtId="0">
      <sharedItems containsBlank="1"/>
    </cacheField>
    <cacheField name="company" numFmtId="0">
      <sharedItems containsBlank="1"/>
    </cacheField>
    <cacheField name="street" numFmtId="0">
      <sharedItems containsBlank="1"/>
    </cacheField>
    <cacheField name="postcode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country_code" numFmtId="0">
      <sharedItems containsBlank="1"/>
    </cacheField>
    <cacheField name="capacity_net_bnetza" numFmtId="0">
      <sharedItems containsString="0" containsBlank="1" containsNumber="1" minValue="0" maxValue="1410"/>
    </cacheField>
    <cacheField name="capacity_gross_uba" numFmtId="0">
      <sharedItems containsString="0" containsBlank="1" containsNumber="1" minValue="11.757960000000001" maxValue="1485"/>
    </cacheField>
    <cacheField name="fuel2" numFmtId="0">
      <sharedItems containsBlank="1"/>
    </cacheField>
    <cacheField name="technology2" numFmtId="0">
      <sharedItems containsBlank="1"/>
    </cacheField>
    <cacheField name="chp" numFmtId="0">
      <sharedItems containsBlank="1"/>
    </cacheField>
    <cacheField name="chp_capacity_uba" numFmtId="0">
      <sharedItems containsString="0" containsBlank="1" containsNumber="1" minValue="4.5" maxValue="1210"/>
    </cacheField>
    <cacheField name="commissioned" numFmtId="0">
      <sharedItems containsString="0" containsBlank="1" containsNumber="1" containsInteger="1" minValue="1905" maxValue="2017"/>
    </cacheField>
    <cacheField name="commissioned_original" numFmtId="0">
      <sharedItems containsBlank="1"/>
    </cacheField>
    <cacheField name="retrofit" numFmtId="0">
      <sharedItems containsString="0" containsBlank="1" containsNumber="1" containsInteger="1" minValue="1948" maxValue="2017"/>
    </cacheField>
    <cacheField name="shutdown" numFmtId="0">
      <sharedItems containsString="0" containsBlank="1" containsNumber="1" containsInteger="1" minValue="2011" maxValue="2017"/>
    </cacheField>
    <cacheField name="status" numFmtId="0">
      <sharedItems containsBlank="1"/>
    </cacheField>
    <cacheField name="type" numFmtId="0">
      <sharedItems containsBlank="1"/>
    </cacheField>
    <cacheField name="lat" numFmtId="0">
      <sharedItems containsString="0" containsBlank="1" containsNumber="1" minValue="46.814204799999992" maxValue="54.805059999999997"/>
    </cacheField>
    <cacheField name="lon" numFmtId="0">
      <sharedItems containsString="0" containsBlank="1" containsNumber="1" minValue="6.1777416270000014" maxValue="14.640790000000001"/>
    </cacheField>
    <cacheField name="eic_code_plant" numFmtId="0">
      <sharedItems containsBlank="1"/>
    </cacheField>
    <cacheField name="eic_code_block" numFmtId="0">
      <sharedItems containsBlank="1"/>
    </cacheField>
    <cacheField name="efficiency_data" numFmtId="0">
      <sharedItems containsString="0" containsBlank="1" containsNumber="1" minValue="0.23" maxValue="0.8"/>
    </cacheField>
    <cacheField name="efficiency_source" numFmtId="0">
      <sharedItems containsBlank="1"/>
    </cacheField>
    <cacheField name="efficiency_estimate" numFmtId="0">
      <sharedItems containsString="0" containsBlank="1" containsNumber="1" minValue="0.18" maxValue="0.8"/>
    </cacheField>
    <cacheField name="energy_source_level_1" numFmtId="0">
      <sharedItems containsBlank="1"/>
    </cacheField>
    <cacheField name="energy_source_level_2" numFmtId="0">
      <sharedItems containsBlank="1"/>
    </cacheField>
    <cacheField name="energy_source_level_3" numFmtId="0">
      <sharedItems containsBlank="1"/>
    </cacheField>
    <cacheField name="eeg" numFmtId="0">
      <sharedItems containsBlank="1"/>
    </cacheField>
    <cacheField name="network_node" numFmtId="0">
      <sharedItems containsBlank="1"/>
    </cacheField>
    <cacheField name="voltage" numFmtId="0">
      <sharedItems containsBlank="1"/>
    </cacheField>
    <cacheField name="network_operator" numFmtId="0">
      <sharedItems containsBlank="1"/>
    </cacheField>
    <cacheField name="merge_comment" numFmtId="0">
      <sharedItems containsBlank="1"/>
    </cacheField>
    <cacheField name="comment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7">
  <r>
    <x v="0"/>
    <x v="0"/>
    <s v="Turbine 5"/>
    <m/>
    <s v="Sappi Alfeld GmbH"/>
    <s v="Mühlenmarsch 1"/>
    <s v="31061"/>
    <s v="Alfeld"/>
    <s v="Niedersachsen"/>
    <s v="DE"/>
    <n v="16"/>
    <m/>
    <x v="0"/>
    <x v="0"/>
    <s v="yes"/>
    <m/>
    <n v="1988"/>
    <s v="1988"/>
    <m/>
    <m/>
    <s v="operating"/>
    <m/>
    <n v="51.984760999999999"/>
    <n v="9.822830999999999"/>
    <m/>
    <m/>
    <m/>
    <m/>
    <n v="0.38"/>
    <s v="Renewable energy"/>
    <s v="Bioenergy"/>
    <s v="Biomass and biogas"/>
    <s v="yes"/>
    <m/>
    <s v="6"/>
    <s v="Überlandwerk Leinetal GmbH"/>
    <m/>
    <m/>
  </r>
  <r>
    <x v="1"/>
    <x v="1"/>
    <m/>
    <m/>
    <s v="Heizkraftwerk Altenstadt GmbH &amp; Co. KG"/>
    <s v="Triebstraße 90"/>
    <s v="86972"/>
    <s v="Altenstadt"/>
    <s v="Bayern"/>
    <s v="DE"/>
    <n v="9.8000000000000007"/>
    <m/>
    <x v="0"/>
    <x v="0"/>
    <s v="no"/>
    <m/>
    <n v="1999"/>
    <s v="1999"/>
    <m/>
    <m/>
    <s v="operating"/>
    <m/>
    <n v="47.797139999999999"/>
    <n v="10.858739999999999"/>
    <m/>
    <m/>
    <m/>
    <m/>
    <n v="0.38"/>
    <s v="Renewable energy"/>
    <s v="Bioenergy"/>
    <s v="Biomass and biogas"/>
    <s v="yes"/>
    <m/>
    <s v="MS"/>
    <s v="LEW Verteilnetz GmbH"/>
    <m/>
    <m/>
  </r>
  <r>
    <x v="2"/>
    <x v="2"/>
    <s v="-"/>
    <s v="Arneburg"/>
    <s v="Zellstoff Stendal GmbH"/>
    <s v="Goldbecker Straße 1"/>
    <s v="39596"/>
    <s v="Arneburg"/>
    <s v="Sachsen-Anhalt"/>
    <s v="DE"/>
    <n v="138.9"/>
    <n v="147"/>
    <x v="0"/>
    <x v="0"/>
    <s v="yes"/>
    <n v="600"/>
    <n v="2004"/>
    <s v="2004"/>
    <m/>
    <m/>
    <s v="operating"/>
    <s v="CHP"/>
    <n v="52.727130000000002"/>
    <n v="12.011150000000001"/>
    <m/>
    <m/>
    <m/>
    <m/>
    <n v="0.38"/>
    <s v="Renewable energy"/>
    <s v="Bioenergy"/>
    <s v="Biomass and biogas"/>
    <s v="yes"/>
    <s v="DE0075603959600000E00000000013559 DE0075603959600000E00000000013560 DE0075603959600000E00000000013561"/>
    <s v="30"/>
    <s v="Infrastrukturbetrieb der Stadt Arneburg"/>
    <s v="List matching type: Single UBA power plant assigned to single BNetzA power plant"/>
    <m/>
  </r>
  <r>
    <x v="3"/>
    <x v="3"/>
    <s v="Blockheizkraftwerk 1"/>
    <m/>
    <s v="DS Smith Paper Deutschland GmbH"/>
    <s v="Weichertstr. 7"/>
    <s v="63741"/>
    <s v="Aschaffenburg"/>
    <s v="Bayern"/>
    <s v="DE"/>
    <n v="1.1000000000000001"/>
    <m/>
    <x v="0"/>
    <x v="0"/>
    <s v="yes"/>
    <m/>
    <n v="2005"/>
    <s v="2005"/>
    <m/>
    <m/>
    <s v="operating"/>
    <m/>
    <n v="49.988218000000003"/>
    <n v="9.155761"/>
    <m/>
    <m/>
    <m/>
    <m/>
    <n v="0.38"/>
    <s v="Renewable energy"/>
    <s v="Bioenergy"/>
    <s v="Biomass and biogas"/>
    <s v="yes"/>
    <m/>
    <s v="20"/>
    <s v="Aschaffenburger Versorgungs GmbH "/>
    <m/>
    <m/>
  </r>
  <r>
    <x v="4"/>
    <x v="4"/>
    <s v="Blockheizkraftwerk 2"/>
    <m/>
    <s v="DS Smith Paper Deutschland GmbH"/>
    <s v="Weichertstr. 7"/>
    <s v="63741"/>
    <s v="Aschaffenburg"/>
    <s v="Bayern"/>
    <s v="DE"/>
    <n v="0.8"/>
    <m/>
    <x v="0"/>
    <x v="0"/>
    <s v="yes"/>
    <m/>
    <n v="2010"/>
    <s v="2010"/>
    <m/>
    <m/>
    <s v="operating"/>
    <m/>
    <n v="49.988218000000003"/>
    <n v="9.155761"/>
    <m/>
    <m/>
    <m/>
    <m/>
    <n v="0.38"/>
    <s v="Renewable energy"/>
    <s v="Bioenergy"/>
    <s v="Biomass and biogas"/>
    <s v="yes"/>
    <m/>
    <s v="20"/>
    <s v="Aschaffenburger Versorgungs GmbH "/>
    <m/>
    <m/>
  </r>
  <r>
    <x v="5"/>
    <x v="5"/>
    <m/>
    <m/>
    <s v="Pfleiderer Baruth GmbH"/>
    <s v="An der Birkenpfuhlheide 3"/>
    <s v="15837"/>
    <s v="Baruth/Mark"/>
    <s v="Brandenburg"/>
    <s v="DE"/>
    <n v="16"/>
    <m/>
    <x v="0"/>
    <x v="0"/>
    <s v="yes"/>
    <m/>
    <n v="2002"/>
    <s v="2002"/>
    <m/>
    <m/>
    <s v="operating"/>
    <m/>
    <n v="52.077779999999997"/>
    <n v="13.517250000000001"/>
    <m/>
    <m/>
    <m/>
    <m/>
    <n v="0.38"/>
    <s v="Renewable energy"/>
    <s v="Bioenergy"/>
    <s v="Biomass and biogas"/>
    <s v="yes"/>
    <s v="UTB/Eon-edis "/>
    <s v="20"/>
    <s v="E.DIS AG"/>
    <m/>
    <m/>
  </r>
  <r>
    <x v="6"/>
    <x v="6"/>
    <m/>
    <m/>
    <s v="Sonae Arauco Beeskow GmbH"/>
    <m/>
    <s v="15848"/>
    <s v="Beeskow"/>
    <s v="Brandenburg"/>
    <s v="DE"/>
    <n v="18.3"/>
    <m/>
    <x v="0"/>
    <x v="0"/>
    <s v="yes"/>
    <m/>
    <n v="2001"/>
    <s v="2001"/>
    <m/>
    <m/>
    <s v="operating"/>
    <m/>
    <n v="52.182690000000001"/>
    <n v="14.25841"/>
    <m/>
    <m/>
    <m/>
    <m/>
    <n v="0.38"/>
    <s v="Renewable energy"/>
    <s v="Bioenergy"/>
    <s v="Biomass and biogas"/>
    <s v="yes"/>
    <s v="Umspannwerk Beeskow der E.DIS AG"/>
    <s v="HS/MS"/>
    <s v="E.DIS AG"/>
    <m/>
    <m/>
  </r>
  <r>
    <x v="7"/>
    <x v="7"/>
    <m/>
    <m/>
    <s v="Innogy SE"/>
    <s v="Ernst-Schering-Straße 10"/>
    <s v="59192"/>
    <s v="Bergkamen"/>
    <s v="Nordrhein-Westfalen"/>
    <s v="DE"/>
    <n v="17.7"/>
    <m/>
    <x v="0"/>
    <x v="0"/>
    <s v="yes"/>
    <m/>
    <n v="2005"/>
    <s v="2005"/>
    <m/>
    <m/>
    <s v="operating"/>
    <m/>
    <n v="51.637009999999997"/>
    <n v="7.6187600000000009"/>
    <m/>
    <m/>
    <m/>
    <m/>
    <n v="0.38"/>
    <s v="Renewable energy"/>
    <s v="Bioenergy"/>
    <s v="Biomass and biogas"/>
    <s v="yes"/>
    <s v="DE000323591920000304434000000S003"/>
    <s v="30"/>
    <s v="GSW Gemeinschaftsstadtwerke GmbH Kamen, Bönen, Bergkamen"/>
    <m/>
    <m/>
  </r>
  <r>
    <x v="8"/>
    <x v="8"/>
    <m/>
    <m/>
    <s v="RWE Vertrieb AG"/>
    <s v="Köpenicker Straße 32"/>
    <s v="12355"/>
    <s v="Berlin"/>
    <s v="Berlin"/>
    <s v="DE"/>
    <n v="16.5"/>
    <m/>
    <x v="0"/>
    <x v="0"/>
    <s v="yes"/>
    <m/>
    <n v="2005"/>
    <s v="2005"/>
    <m/>
    <m/>
    <s v="operating"/>
    <m/>
    <n v="52.425289999999997"/>
    <n v="13.517308"/>
    <m/>
    <m/>
    <m/>
    <m/>
    <n v="0.38"/>
    <s v="Renewable energy"/>
    <s v="Bioenergy"/>
    <s v="Biomass and biogas"/>
    <s v="yes"/>
    <s v="DE0000801235500000000000080116330"/>
    <s v="110"/>
    <s v="Stromnetz Berlin GmbH"/>
    <m/>
    <m/>
  </r>
  <r>
    <x v="9"/>
    <x v="9"/>
    <m/>
    <m/>
    <s v="ENERTRAG Aktiengesellschaft"/>
    <m/>
    <s v="17291"/>
    <s v="Bertikow"/>
    <s v="Brandenburg"/>
    <s v="DE"/>
    <n v="20"/>
    <m/>
    <x v="0"/>
    <x v="0"/>
    <s v="no"/>
    <m/>
    <n v="2003"/>
    <s v="2003"/>
    <m/>
    <m/>
    <s v="operating"/>
    <m/>
    <n v="53.252132000000003"/>
    <n v="13.957019000000001"/>
    <m/>
    <m/>
    <m/>
    <m/>
    <n v="0.38"/>
    <s v="Renewable energy"/>
    <s v="Bioenergy"/>
    <s v="Biomass and biogas"/>
    <s v="yes"/>
    <s v="UW Bertikow"/>
    <s v="220"/>
    <s v="50Hertz Transmission GmbH"/>
    <m/>
    <m/>
  </r>
  <r>
    <x v="10"/>
    <x v="10"/>
    <m/>
    <m/>
    <s v="Stadtwerke Leipzig GmbH"/>
    <m/>
    <s v="37345"/>
    <s v="Bischofferode"/>
    <s v="Thüringen"/>
    <s v="DE"/>
    <n v="18.100000000000001"/>
    <m/>
    <x v="0"/>
    <x v="0"/>
    <s v="no"/>
    <m/>
    <n v="2006"/>
    <s v="2006"/>
    <m/>
    <m/>
    <s v="operating"/>
    <m/>
    <n v="51.489930000000001"/>
    <n v="10.413069999999999"/>
    <m/>
    <m/>
    <m/>
    <m/>
    <n v="0.38"/>
    <s v="Renewable energy"/>
    <s v="Bioenergy"/>
    <s v="Biomass and biogas"/>
    <s v="yes"/>
    <s v="Umspannwerk Bischofferode"/>
    <s v="20"/>
    <s v="TEN Thüringer Energienetze GmbH"/>
    <m/>
    <m/>
  </r>
  <r>
    <x v="11"/>
    <x v="11"/>
    <s v="Biomasse - KWK - Anlage"/>
    <m/>
    <s v="Egger Holzwerkstoffe Brilon GmbH &amp; Co. KG"/>
    <s v="Im Kissen 19"/>
    <s v="59929"/>
    <s v="Brilon "/>
    <s v="Nordrhein-Westfalen"/>
    <s v="DE"/>
    <n v="18"/>
    <m/>
    <x v="0"/>
    <x v="0"/>
    <s v="yes"/>
    <m/>
    <n v="1990"/>
    <s v="1990"/>
    <m/>
    <m/>
    <s v="operating"/>
    <m/>
    <n v="51.406669999999998"/>
    <n v="8.6011500000000005"/>
    <m/>
    <m/>
    <m/>
    <m/>
    <n v="0.38"/>
    <s v="Renewable energy"/>
    <s v="Bioenergy"/>
    <s v="Biomass and biogas"/>
    <s v="yes"/>
    <m/>
    <s v="10"/>
    <s v="Westnetz GmbH"/>
    <m/>
    <m/>
  </r>
  <r>
    <x v="12"/>
    <x v="12"/>
    <m/>
    <m/>
    <s v="Sappi Ehingen GmbH"/>
    <s v="Kessel 5 - Turbine 5"/>
    <s v="89584"/>
    <s v="Ehingen"/>
    <s v="Baden-Württemberg"/>
    <s v="DE"/>
    <n v="13.2"/>
    <m/>
    <x v="0"/>
    <x v="0"/>
    <s v="yes"/>
    <m/>
    <n v="1990"/>
    <s v="1990"/>
    <m/>
    <m/>
    <s v="operating"/>
    <m/>
    <n v="48.266979999999997"/>
    <n v="9.7261500000000005"/>
    <m/>
    <m/>
    <m/>
    <m/>
    <n v="0.38"/>
    <s v="Renewable energy"/>
    <s v="Bioenergy"/>
    <s v="Biomass and biogas"/>
    <s v="yes"/>
    <m/>
    <s v="20"/>
    <s v="Netze BW GmbH"/>
    <m/>
    <m/>
  </r>
  <r>
    <x v="13"/>
    <x v="12"/>
    <m/>
    <m/>
    <s v="Sappi Ehingen GmbH"/>
    <s v="Kessel 4 - Turbine 3"/>
    <s v="89584"/>
    <s v="Ehingen"/>
    <s v="Baden-Württemberg"/>
    <s v="DE"/>
    <n v="8"/>
    <m/>
    <x v="0"/>
    <x v="0"/>
    <s v="yes"/>
    <m/>
    <n v="1961"/>
    <s v="1961"/>
    <m/>
    <m/>
    <s v="operating"/>
    <m/>
    <n v="48.266930000000002"/>
    <n v="9.7262599999999999"/>
    <m/>
    <m/>
    <m/>
    <m/>
    <n v="0.38"/>
    <s v="Renewable energy"/>
    <s v="Bioenergy"/>
    <s v="Biomass and biogas"/>
    <s v="no"/>
    <m/>
    <s v="6"/>
    <s v="Netze BW GmbH"/>
    <m/>
    <m/>
  </r>
  <r>
    <x v="14"/>
    <x v="13"/>
    <m/>
    <m/>
    <s v="Statkraft Markets GmbH"/>
    <m/>
    <s v="26725"/>
    <s v="Emden"/>
    <s v="Niedersachsen"/>
    <s v="DE"/>
    <n v="22"/>
    <m/>
    <x v="0"/>
    <x v="0"/>
    <s v="yes"/>
    <m/>
    <n v="2005"/>
    <s v="2005"/>
    <m/>
    <m/>
    <s v="operating"/>
    <m/>
    <n v="53.342170000000003"/>
    <n v="7.2062399999999993"/>
    <m/>
    <m/>
    <m/>
    <m/>
    <n v="0.38"/>
    <s v="Renewable energy"/>
    <s v="Bioenergy"/>
    <s v="Biomass and biogas"/>
    <s v="yes"/>
    <m/>
    <s v="110"/>
    <s v="Avacon AG"/>
    <m/>
    <m/>
  </r>
  <r>
    <x v="15"/>
    <x v="14"/>
    <m/>
    <m/>
    <s v="Innogy SE"/>
    <s v="Neuerostraße 8"/>
    <s v="49824"/>
    <s v="Emlichheim"/>
    <s v="Niedersachsen"/>
    <s v="DE"/>
    <n v="20"/>
    <m/>
    <x v="0"/>
    <x v="0"/>
    <s v="yes"/>
    <m/>
    <n v="2006"/>
    <s v="2006"/>
    <m/>
    <m/>
    <s v="operating"/>
    <m/>
    <n v="52.619273999999997"/>
    <n v="6.8693099999999996"/>
    <m/>
    <m/>
    <m/>
    <m/>
    <n v="0.38"/>
    <s v="Renewable energy"/>
    <s v="Bioenergy"/>
    <s v="Biomass and biogas"/>
    <s v="yes"/>
    <m/>
    <s v="MS"/>
    <s v="Westnetz GmbH"/>
    <m/>
    <m/>
  </r>
  <r>
    <x v="16"/>
    <x v="15"/>
    <m/>
    <m/>
    <s v="MVV Energie AG"/>
    <s v="Am Steinmühlenweg 5"/>
    <s v="65439"/>
    <s v="Flörsheim Wicker"/>
    <s v="Hessen"/>
    <s v="DE"/>
    <n v="12.6"/>
    <m/>
    <x v="0"/>
    <x v="0"/>
    <s v="no"/>
    <m/>
    <n v="2003"/>
    <s v="2003"/>
    <m/>
    <m/>
    <s v="operating"/>
    <m/>
    <n v="50.022601999999999"/>
    <n v="8.3772089999999988"/>
    <m/>
    <m/>
    <m/>
    <m/>
    <n v="0.38"/>
    <s v="Renewable energy"/>
    <s v="Bioenergy"/>
    <s v="Biomass and biogas"/>
    <s v="yes"/>
    <m/>
    <s v="20"/>
    <s v="Syna GmbH "/>
    <m/>
    <m/>
  </r>
  <r>
    <x v="17"/>
    <x v="16"/>
    <m/>
    <m/>
    <s v="Mainova AG"/>
    <s v="Alt Fechenheim 34"/>
    <s v="60382"/>
    <s v="Frankfurt am Main"/>
    <s v="Hessen"/>
    <s v="DE"/>
    <n v="12.4"/>
    <m/>
    <x v="0"/>
    <x v="0"/>
    <s v="yes"/>
    <m/>
    <n v="2004"/>
    <s v="2004"/>
    <m/>
    <m/>
    <s v="operating"/>
    <m/>
    <n v="50.129429999999999"/>
    <n v="8.7679200000000002"/>
    <m/>
    <m/>
    <m/>
    <m/>
    <n v="0.38"/>
    <s v="Renewable energy"/>
    <s v="Bioenergy"/>
    <s v="Biomass and biogas"/>
    <s v="yes"/>
    <s v="UW Hanauer Landstraße"/>
    <s v="10"/>
    <s v="NRM Netzdienste Rhein-Main GmbH"/>
    <m/>
    <m/>
  </r>
  <r>
    <x v="18"/>
    <x v="17"/>
    <m/>
    <m/>
    <s v="Pfleiderer Gütersloh GmbH"/>
    <s v="Stadtring Nordhorn 61"/>
    <s v="33332"/>
    <s v="Gütersloh"/>
    <s v="Nordrhein-Westfalen"/>
    <s v="DE"/>
    <n v="12.1"/>
    <m/>
    <x v="0"/>
    <x v="0"/>
    <s v="yes"/>
    <m/>
    <n v="2001"/>
    <s v="2001"/>
    <m/>
    <m/>
    <s v="operating"/>
    <m/>
    <n v="51.915370000000003"/>
    <n v="8.4003100000000011"/>
    <m/>
    <m/>
    <m/>
    <m/>
    <n v="0.38"/>
    <s v="Renewable energy"/>
    <s v="Bioenergy"/>
    <s v="Biomass and biogas"/>
    <s v="yes"/>
    <s v="Schaltanlage KWK"/>
    <s v="10"/>
    <s v="Netzgesellschaft Gütersloh mbH "/>
    <m/>
    <m/>
  </r>
  <r>
    <x v="19"/>
    <x v="18"/>
    <s v="BVA"/>
    <m/>
    <s v="Mark-E AG"/>
    <m/>
    <s v="58099"/>
    <s v="Hagen"/>
    <s v="Nordrhein-Westfalen"/>
    <s v="DE"/>
    <n v="20"/>
    <m/>
    <x v="0"/>
    <x v="0"/>
    <s v="yes"/>
    <m/>
    <n v="2004"/>
    <s v="2004"/>
    <m/>
    <m/>
    <s v="operating"/>
    <m/>
    <n v="51.411113999999998"/>
    <n v="7.4916980000000004"/>
    <m/>
    <m/>
    <m/>
    <m/>
    <n v="0.38"/>
    <s v="Renewable energy"/>
    <s v="Bioenergy"/>
    <s v="Biomass and biogas"/>
    <s v="yes"/>
    <s v="U 101"/>
    <s v="110"/>
    <s v="Enervie AssetNetWork GmbH "/>
    <m/>
    <m/>
  </r>
  <r>
    <x v="20"/>
    <x v="19"/>
    <m/>
    <m/>
    <s v="MVB Müllverwertung Borsigstraße GmbH"/>
    <s v="Borsigstraße 3"/>
    <s v="22113"/>
    <s v="Hamburg"/>
    <s v="Hamburg"/>
    <s v="DE"/>
    <n v="20"/>
    <m/>
    <x v="0"/>
    <x v="0"/>
    <s v="yes"/>
    <m/>
    <n v="2005"/>
    <s v="2005"/>
    <m/>
    <m/>
    <s v="operating"/>
    <m/>
    <n v="53.531880440000002"/>
    <n v="10.07459164"/>
    <m/>
    <m/>
    <m/>
    <m/>
    <n v="0.38"/>
    <s v="Renewable energy"/>
    <s v="Bioenergy"/>
    <s v="Biomass and biogas"/>
    <s v="yes"/>
    <s v="Billbrook  KS 80121 und Horn  KS 80128 "/>
    <s v="110"/>
    <s v="Stromnetz Hamburg GmbH"/>
    <m/>
    <m/>
  </r>
  <r>
    <x v="21"/>
    <x v="20"/>
    <s v="Block 7"/>
    <m/>
    <s v="Enertec Hameln GmbH"/>
    <m/>
    <s v="31789"/>
    <s v="Hameln"/>
    <s v="Niedersachsen"/>
    <s v="DE"/>
    <n v="16.8"/>
    <m/>
    <x v="0"/>
    <x v="0"/>
    <s v="no"/>
    <m/>
    <n v="2002"/>
    <s v="2002"/>
    <m/>
    <m/>
    <s v="operating"/>
    <m/>
    <n v="52.098750000000003"/>
    <n v="9.3882100000000008"/>
    <m/>
    <m/>
    <m/>
    <m/>
    <n v="0.38"/>
    <s v="Renewable energy"/>
    <s v="Bioenergy"/>
    <s v="Biomass and biogas"/>
    <s v="yes"/>
    <s v="UW Afferde"/>
    <s v="30"/>
    <s v="Westfalen Weser Netz GmbH"/>
    <m/>
    <m/>
  </r>
  <r>
    <x v="22"/>
    <x v="21"/>
    <m/>
    <m/>
    <s v="SWISS KRONO GmbH"/>
    <s v="Wittstocker Chaussee 1"/>
    <s v="16909"/>
    <s v="Heiligengrabe"/>
    <s v="Brandenburg"/>
    <s v="DE"/>
    <n v="18.600000000000001"/>
    <m/>
    <x v="0"/>
    <x v="0"/>
    <s v="yes"/>
    <m/>
    <n v="2002"/>
    <s v="2002"/>
    <m/>
    <m/>
    <s v="operating"/>
    <m/>
    <n v="53.148966000000001"/>
    <n v="12.379742"/>
    <m/>
    <m/>
    <m/>
    <m/>
    <n v="0.38"/>
    <s v="Renewable energy"/>
    <s v="Bioenergy"/>
    <s v="Biomass and biogas"/>
    <s v="yes"/>
    <s v="UW Heiligengrabe"/>
    <s v="10"/>
    <s v="E.DIS AG"/>
    <m/>
    <m/>
  </r>
  <r>
    <x v="23"/>
    <x v="22"/>
    <m/>
    <m/>
    <s v="Biomasse-Heizkraftwerk-Herbrechtingen GmbH"/>
    <s v="Oskar-von-Miller-Weg 1"/>
    <s v="89542"/>
    <s v="Herbrechtingen"/>
    <s v="Baden-Württemberg"/>
    <s v="DE"/>
    <n v="14"/>
    <m/>
    <x v="0"/>
    <x v="0"/>
    <s v="yes"/>
    <m/>
    <n v="2004"/>
    <s v="2004"/>
    <m/>
    <m/>
    <s v="operating"/>
    <m/>
    <n v="48.628498"/>
    <n v="10.200853"/>
    <m/>
    <m/>
    <m/>
    <m/>
    <n v="0.38"/>
    <s v="Renewable energy"/>
    <s v="Bioenergy"/>
    <s v="Biomass and biogas"/>
    <s v="yes"/>
    <s v="Umspannwerk Giengen"/>
    <s v="110"/>
    <s v="Netze BW GmbH"/>
    <m/>
    <m/>
  </r>
  <r>
    <x v="24"/>
    <x v="23"/>
    <m/>
    <m/>
    <s v="Stora Enso Maxau GmbH"/>
    <m/>
    <s v="76187"/>
    <s v="Karlsruhe"/>
    <s v="Baden-Württemberg"/>
    <s v="DE"/>
    <n v="78"/>
    <m/>
    <x v="0"/>
    <x v="0"/>
    <s v="yes"/>
    <m/>
    <n v="2010"/>
    <s v="2010"/>
    <m/>
    <m/>
    <s v="operating"/>
    <m/>
    <n v="49.039299999999997"/>
    <n v="8.3113399999999995"/>
    <m/>
    <m/>
    <m/>
    <m/>
    <n v="0.38"/>
    <s v="Renewable energy"/>
    <s v="Bioenergy"/>
    <s v="Biomass and biogas"/>
    <s v="no"/>
    <s v="DE00032776187ES000125501100010000"/>
    <s v="110"/>
    <s v="Stadtwerke Karlsruhe Netzservice GmbH"/>
    <m/>
    <m/>
  </r>
  <r>
    <x v="25"/>
    <x v="24"/>
    <m/>
    <m/>
    <s v="MVV Energie AG"/>
    <s v="Am Nordhafen 12"/>
    <s v="15711"/>
    <s v="Königs Wusterhausen"/>
    <s v="Brandenburg"/>
    <s v="DE"/>
    <n v="17.100000000000001"/>
    <m/>
    <x v="0"/>
    <x v="0"/>
    <s v="no"/>
    <m/>
    <n v="2003"/>
    <s v="2003"/>
    <m/>
    <m/>
    <s v="operating"/>
    <m/>
    <n v="52.304789999999997"/>
    <n v="13.63603"/>
    <m/>
    <m/>
    <m/>
    <m/>
    <n v="0.38"/>
    <s v="Renewable energy"/>
    <s v="Bioenergy"/>
    <s v="Biomass and biogas"/>
    <s v="yes"/>
    <m/>
    <s v="20"/>
    <s v="E.DIS AG"/>
    <m/>
    <m/>
  </r>
  <r>
    <x v="26"/>
    <x v="25"/>
    <m/>
    <m/>
    <s v="BinderHolz Deutschland GmbH"/>
    <s v="Einsteinstraße 9"/>
    <s v="85092"/>
    <s v="Kösching"/>
    <s v="Bayern"/>
    <s v="DE"/>
    <n v="15.1"/>
    <m/>
    <x v="0"/>
    <x v="0"/>
    <s v="yes"/>
    <m/>
    <n v="2007"/>
    <s v="2007"/>
    <m/>
    <m/>
    <s v="operating"/>
    <m/>
    <n v="48.791229999999999"/>
    <n v="11.506790000000001"/>
    <m/>
    <m/>
    <m/>
    <m/>
    <n v="0.38"/>
    <s v="Renewable energy"/>
    <s v="Bioenergy"/>
    <s v="Biomass and biogas"/>
    <s v="yes"/>
    <s v="UW GROM"/>
    <s v="110"/>
    <s v="Bayernwerk AG"/>
    <m/>
    <m/>
  </r>
  <r>
    <x v="27"/>
    <x v="26"/>
    <m/>
    <m/>
    <s v="Geno Bioenergie Leasingfonds Erste GmbH &amp; Co. KG"/>
    <s v="Ernst-Röwer-Ring 2"/>
    <s v="17329"/>
    <s v="Krackow"/>
    <s v="Mecklenburg-Vorpommern"/>
    <s v="DE"/>
    <n v="17.8"/>
    <m/>
    <x v="0"/>
    <x v="0"/>
    <s v="yes"/>
    <m/>
    <n v="2006"/>
    <s v="2006"/>
    <m/>
    <m/>
    <s v="operating"/>
    <m/>
    <n v="53.320352"/>
    <n v="14.271027999999999"/>
    <m/>
    <m/>
    <m/>
    <m/>
    <n v="0.38"/>
    <s v="Renewable energy"/>
    <s v="Bioenergy"/>
    <s v="Biomass and biogas"/>
    <s v="yes"/>
    <s v="UW Bertikow"/>
    <s v="220"/>
    <s v="50Hertz Transmission GmbH"/>
    <m/>
    <m/>
  </r>
  <r>
    <x v="28"/>
    <x v="27"/>
    <m/>
    <m/>
    <s v="Statkraft Markets GmbH"/>
    <m/>
    <s v="31628"/>
    <s v="Landesbergen"/>
    <s v="Niedersachsen"/>
    <s v="DE"/>
    <n v="22"/>
    <m/>
    <x v="0"/>
    <x v="0"/>
    <s v="no"/>
    <m/>
    <n v="2005"/>
    <s v="2005"/>
    <m/>
    <m/>
    <s v="operating"/>
    <m/>
    <n v="52.577030000000008"/>
    <n v="9.1100899999999996"/>
    <m/>
    <m/>
    <m/>
    <m/>
    <n v="0.38"/>
    <s v="Renewable energy"/>
    <s v="Bioenergy"/>
    <s v="Biomass and biogas"/>
    <s v="yes"/>
    <m/>
    <s v="110"/>
    <s v="Avacon AG"/>
    <m/>
    <m/>
  </r>
  <r>
    <x v="29"/>
    <x v="28"/>
    <m/>
    <m/>
    <s v="STEAG New Energies GmbH"/>
    <s v="Josef Rethmann Straße 4"/>
    <s v="44536"/>
    <s v="Lünen"/>
    <s v="Nordrhein-Westfalen"/>
    <s v="DE"/>
    <n v="20"/>
    <m/>
    <x v="0"/>
    <x v="0"/>
    <s v="no"/>
    <m/>
    <n v="2006"/>
    <s v="2006"/>
    <m/>
    <m/>
    <s v="operating"/>
    <m/>
    <n v="51.614039920000003"/>
    <n v="7.4812539739999986"/>
    <m/>
    <m/>
    <m/>
    <m/>
    <n v="0.38"/>
    <s v="Renewable energy"/>
    <s v="Bioenergy"/>
    <s v="Biomass and biogas"/>
    <s v="yes"/>
    <m/>
    <s v="10"/>
    <s v="Stadtwerke Lünen GmbH"/>
    <m/>
    <m/>
  </r>
  <r>
    <x v="30"/>
    <x v="29"/>
    <m/>
    <m/>
    <s v="envia THERM GmbH"/>
    <m/>
    <s v="17139"/>
    <s v="Malchin"/>
    <s v="Mecklenburg-Vorpommern"/>
    <s v="DE"/>
    <n v="9.8000000000000007"/>
    <m/>
    <x v="0"/>
    <x v="0"/>
    <s v="yes"/>
    <m/>
    <n v="2003"/>
    <s v="2003"/>
    <m/>
    <m/>
    <s v="operating"/>
    <m/>
    <n v="53.741860000000003"/>
    <n v="12.78302"/>
    <m/>
    <m/>
    <m/>
    <m/>
    <n v="0.38"/>
    <s v="Renewable energy"/>
    <s v="Bioenergy"/>
    <s v="Biomass and biogas"/>
    <s v="yes"/>
    <s v="UW Malchin"/>
    <s v="20"/>
    <s v="E.DIS AG"/>
    <m/>
    <m/>
  </r>
  <r>
    <x v="31"/>
    <x v="30"/>
    <m/>
    <m/>
    <s v="MVV Energie AG"/>
    <s v="Otto-Hahn-Str. 1"/>
    <s v="68169"/>
    <s v="Mannheim"/>
    <s v="Baden-Württemberg"/>
    <s v="DE"/>
    <n v="17.899999999999999"/>
    <m/>
    <x v="0"/>
    <x v="0"/>
    <s v="no"/>
    <m/>
    <n v="2003"/>
    <s v="2003"/>
    <m/>
    <m/>
    <s v="operating"/>
    <m/>
    <n v="49.516444669999998"/>
    <n v="8.4602464820000005"/>
    <m/>
    <m/>
    <m/>
    <m/>
    <n v="0.38"/>
    <s v="Renewable energy"/>
    <s v="Bioenergy"/>
    <s v="Biomass and biogas"/>
    <s v="yes"/>
    <s v="H80"/>
    <s v="20"/>
    <s v="Netrion GmbH"/>
    <m/>
    <m/>
  </r>
  <r>
    <x v="32"/>
    <x v="31"/>
    <s v="SCA Mannheim"/>
    <m/>
    <s v="SCA HYGIENE PRODUCTS GmbH"/>
    <s v="Sandhofer Straße 176"/>
    <s v="68305"/>
    <s v="Mannheim"/>
    <s v="Baden-Württemberg"/>
    <s v="DE"/>
    <n v="40"/>
    <m/>
    <x v="0"/>
    <x v="0"/>
    <s v="yes"/>
    <m/>
    <n v="2000"/>
    <s v="1966 / 2000"/>
    <m/>
    <m/>
    <s v="operating"/>
    <m/>
    <n v="49.5349"/>
    <n v="8.4635800000000003"/>
    <m/>
    <m/>
    <m/>
    <m/>
    <n v="0.38"/>
    <s v="Renewable energy"/>
    <s v="Bioenergy"/>
    <s v="Biomass and biogas"/>
    <s v="yes"/>
    <m/>
    <s v="110"/>
    <s v="Netrion GmbH"/>
    <m/>
    <m/>
  </r>
  <r>
    <x v="33"/>
    <x v="32"/>
    <m/>
    <m/>
    <s v="Pfleiderer Neumarkt GmbH"/>
    <s v="Dreichlinger Str. 76"/>
    <s v="92318"/>
    <s v="Neumarkt i.d. Oberpfalz"/>
    <s v="Bayern"/>
    <s v="DE"/>
    <n v="15.6"/>
    <m/>
    <x v="0"/>
    <x v="0"/>
    <s v="yes"/>
    <m/>
    <n v="1997"/>
    <s v="1997"/>
    <m/>
    <m/>
    <s v="operating"/>
    <m/>
    <n v="49.261330000000001"/>
    <n v="11.451599999999999"/>
    <m/>
    <m/>
    <m/>
    <m/>
    <n v="0.38"/>
    <s v="Renewable energy"/>
    <s v="Bioenergy"/>
    <s v="Biomass and biogas"/>
    <s v="yes"/>
    <s v="Übergabe KWK"/>
    <s v="10"/>
    <s v="Stadtwerke Neumarkt i.d.OPf."/>
    <m/>
    <m/>
  </r>
  <r>
    <x v="34"/>
    <x v="14"/>
    <m/>
    <m/>
    <s v="B+S Papenburg Energie GmbH"/>
    <s v="Am Nordhafen 5"/>
    <s v="26871"/>
    <s v="Papenburg"/>
    <s v="Niedersachsen"/>
    <s v="DE"/>
    <n v="20"/>
    <m/>
    <x v="0"/>
    <x v="0"/>
    <s v="no"/>
    <m/>
    <n v="2003"/>
    <s v="2003"/>
    <m/>
    <m/>
    <s v="operating"/>
    <m/>
    <n v="53.097160000000002"/>
    <n v="7.3954000000000004"/>
    <m/>
    <m/>
    <m/>
    <m/>
    <n v="0.38"/>
    <s v="Renewable energy"/>
    <s v="Bioenergy"/>
    <s v="Biomass and biogas"/>
    <s v="yes"/>
    <s v="Vüllner Dorfstraße"/>
    <s v="20"/>
    <s v="EWE NETZ GmbH"/>
    <m/>
    <m/>
  </r>
  <r>
    <x v="35"/>
    <x v="33"/>
    <s v="Biomasse"/>
    <m/>
    <s v="Heizkraftwerk Pforzheim GmbH"/>
    <s v="Hohwiesenweg 15"/>
    <s v="75175"/>
    <s v="Pforzheim"/>
    <s v="Baden-Württemberg"/>
    <s v="DE"/>
    <n v="12.3"/>
    <m/>
    <x v="0"/>
    <x v="0"/>
    <s v="yes"/>
    <m/>
    <n v="2004"/>
    <s v="2004"/>
    <m/>
    <m/>
    <s v="operating"/>
    <m/>
    <n v="48.89705"/>
    <n v="8.7249999999999996"/>
    <m/>
    <m/>
    <m/>
    <m/>
    <n v="0.38"/>
    <s v="Renewable energy"/>
    <s v="Bioenergy"/>
    <s v="Biomass and biogas"/>
    <s v="yes"/>
    <s v="Hohwiesenweg"/>
    <s v="110"/>
    <s v="Stadtwerke Pforzheim GmbH und Co. KG"/>
    <m/>
    <m/>
  </r>
  <r>
    <x v="36"/>
    <x v="34"/>
    <s v="BMHKW-RE Recklinghausen"/>
    <m/>
    <s v="Ökotech Ingenieurgesellschaft mbh"/>
    <s v="Maria-May-Straße 1"/>
    <s v="45665"/>
    <s v="Recklinghausen"/>
    <s v="Nordrhein-Westfalen"/>
    <s v="DE"/>
    <n v="15"/>
    <m/>
    <x v="0"/>
    <x v="0"/>
    <s v="yes"/>
    <m/>
    <n v="2004"/>
    <s v="2004"/>
    <m/>
    <m/>
    <s v="operating"/>
    <m/>
    <n v="51.604008"/>
    <n v="7.2508480000000004"/>
    <m/>
    <m/>
    <m/>
    <m/>
    <n v="0.38"/>
    <s v="Renewable energy"/>
    <s v="Bioenergy"/>
    <s v="Biomass and biogas"/>
    <s v="yes"/>
    <s v="UA-Katharinenstraße"/>
    <s v="110"/>
    <s v="Westnetz GmbH"/>
    <m/>
    <m/>
  </r>
  <r>
    <x v="37"/>
    <x v="35"/>
    <s v="Dampfturbine"/>
    <m/>
    <s v="LEIPA Georg Leinfelder GmbH"/>
    <s v="Kuhheide 1"/>
    <s v="16306"/>
    <s v="Schwedt"/>
    <s v="Brandenburg"/>
    <s v="DE"/>
    <n v="13.3"/>
    <m/>
    <x v="0"/>
    <x v="0"/>
    <s v="yes"/>
    <m/>
    <n v="1993"/>
    <s v="1993"/>
    <m/>
    <m/>
    <s v="operating"/>
    <m/>
    <n v="53.086719999999993"/>
    <n v="14.31935"/>
    <m/>
    <m/>
    <m/>
    <m/>
    <n v="0.38"/>
    <s v="Renewable energy"/>
    <s v="Bioenergy"/>
    <s v="Biomass and biogas"/>
    <s v="no"/>
    <s v="UW Haindl"/>
    <s v="110"/>
    <s v="E.DIS AG"/>
    <m/>
    <m/>
  </r>
  <r>
    <x v="38"/>
    <x v="36"/>
    <s v="Biomasseheizkraftwerk"/>
    <m/>
    <s v="Sappi Stockstadt GmbH"/>
    <s v="Obernburger Straße 1-9"/>
    <s v="63811"/>
    <s v="Stockstadt"/>
    <s v="Bayern"/>
    <s v="DE"/>
    <n v="14"/>
    <m/>
    <x v="0"/>
    <x v="0"/>
    <s v="yes"/>
    <m/>
    <n v="2003"/>
    <s v="2003"/>
    <m/>
    <m/>
    <s v="operating"/>
    <m/>
    <n v="49.977449999999997"/>
    <n v="9.068719999999999"/>
    <m/>
    <m/>
    <m/>
    <m/>
    <n v="0.38"/>
    <s v="Renewable energy"/>
    <s v="Bioenergy"/>
    <s v="Biomass and biogas"/>
    <s v="yes"/>
    <s v="Primär Kundenanlage zur betrieblichen Eigenversorgung ; Verbindung mit Netz der allgemeinen Versorgung über Trafo 11 (110/20kV)"/>
    <s v="110"/>
    <s v="Westnetz GmbH"/>
    <m/>
    <m/>
  </r>
  <r>
    <x v="39"/>
    <x v="37"/>
    <m/>
    <m/>
    <s v="Fernwärme Ulm GmbH"/>
    <s v="Magirusstr. 21"/>
    <s v="89077"/>
    <s v="Ulm"/>
    <s v="Baden-Württemberg"/>
    <s v="DE"/>
    <n v="8.6999999999999993"/>
    <m/>
    <x v="0"/>
    <x v="0"/>
    <s v="yes"/>
    <m/>
    <n v="2003"/>
    <s v="2003"/>
    <m/>
    <m/>
    <s v="operating"/>
    <m/>
    <n v="48.397039999999997"/>
    <n v="9.9648399999999988"/>
    <m/>
    <m/>
    <m/>
    <m/>
    <n v="0.38"/>
    <s v="Renewable energy"/>
    <s v="Bioenergy"/>
    <s v="Biomass and biogas"/>
    <s v="yes"/>
    <s v="SWU 4"/>
    <s v="10"/>
    <s v="Stadtwerke Ulm/Neu-Ulm Netze GmbH "/>
    <m/>
    <m/>
  </r>
  <r>
    <x v="40"/>
    <x v="38"/>
    <m/>
    <m/>
    <s v="Fernwärme Ulm GmbH"/>
    <s v="Magirusstr. 21"/>
    <s v="89077"/>
    <s v="Ulm"/>
    <s v="Baden-Württemberg"/>
    <s v="DE"/>
    <n v="4.5"/>
    <m/>
    <x v="0"/>
    <x v="0"/>
    <s v="yes"/>
    <m/>
    <n v="2012"/>
    <s v="2012"/>
    <m/>
    <m/>
    <s v="operating"/>
    <m/>
    <n v="48.397039999999997"/>
    <n v="9.9648399999999988"/>
    <m/>
    <m/>
    <m/>
    <m/>
    <n v="0.38"/>
    <s v="Renewable energy"/>
    <s v="Bioenergy"/>
    <s v="Biomass and biogas"/>
    <s v="yes"/>
    <s v="SWU 5"/>
    <s v="10"/>
    <s v="Stadtwerke Ulm/Neu-Ulm Netze GmbH "/>
    <m/>
    <m/>
  </r>
  <r>
    <x v="41"/>
    <x v="39"/>
    <s v="Biogasmotoren"/>
    <m/>
    <s v="Papier- u. Kartonfabrik Varel GmbH &amp; Co. KG"/>
    <s v="Dangaster Straße 38"/>
    <s v="26316"/>
    <s v="Varel"/>
    <s v="Niedersachsen"/>
    <s v="DE"/>
    <n v="1.9"/>
    <m/>
    <x v="0"/>
    <x v="1"/>
    <s v="yes"/>
    <m/>
    <n v="2006"/>
    <s v="2006"/>
    <m/>
    <m/>
    <s v="operating"/>
    <m/>
    <n v="53.403170000000003"/>
    <n v="8.128210000000001"/>
    <m/>
    <m/>
    <m/>
    <m/>
    <n v="0.45040000000000002"/>
    <s v="Renewable energy"/>
    <s v="Bioenergy"/>
    <s v="Biomass and biogas"/>
    <s v="yes"/>
    <m/>
    <s v="20"/>
    <s v="EWE NETZ GmbH"/>
    <m/>
    <m/>
  </r>
  <r>
    <x v="42"/>
    <x v="40"/>
    <s v="Block 2"/>
    <m/>
    <s v="InfraServ GmbH &amp; Co. Wiesbaden KG"/>
    <m/>
    <s v="65203"/>
    <s v="Wiesbaden"/>
    <s v="Hessen"/>
    <s v="DE"/>
    <n v="6.7"/>
    <m/>
    <x v="0"/>
    <x v="0"/>
    <s v="yes"/>
    <m/>
    <n v="2006"/>
    <s v="2003 / 2006"/>
    <m/>
    <m/>
    <s v="operating"/>
    <m/>
    <n v="50.040545999999999"/>
    <n v="8.2532479999999993"/>
    <m/>
    <m/>
    <m/>
    <m/>
    <n v="0.38"/>
    <s v="Renewable energy"/>
    <s v="Bioenergy"/>
    <s v="Biomass and biogas"/>
    <s v="yes"/>
    <s v="Station 25,G347"/>
    <s v="10"/>
    <s v="InfraServ GmbH &amp; Co. Wiesbaden KG"/>
    <m/>
    <m/>
  </r>
  <r>
    <x v="43"/>
    <x v="41"/>
    <m/>
    <m/>
    <s v="Stadtwerke Leipzig GmbH"/>
    <m/>
    <s v="06886"/>
    <s v="Wittenberg/ Piesteritz"/>
    <s v="Sachsen-Anhalt"/>
    <s v="DE"/>
    <n v="18.100000000000001"/>
    <m/>
    <x v="0"/>
    <x v="0"/>
    <s v="yes"/>
    <m/>
    <n v="2009"/>
    <s v="2009"/>
    <m/>
    <m/>
    <s v="operating"/>
    <m/>
    <n v="51.870882999999999"/>
    <n v="12.569466"/>
    <m/>
    <m/>
    <m/>
    <m/>
    <n v="0.38"/>
    <s v="Renewable energy"/>
    <s v="Bioenergy"/>
    <s v="Biomass and biogas"/>
    <s v="yes"/>
    <s v="Dessauer Str. 124R, 06886 Lutherstadt Wittenberg"/>
    <s v="110"/>
    <s v="Mitteldeutsche Netzgesellschaft Strom mbH"/>
    <m/>
    <m/>
  </r>
  <r>
    <x v="44"/>
    <x v="42"/>
    <s v="BMHKW"/>
    <m/>
    <s v="ENGIE Deutschland AG"/>
    <s v="Leininger Str. 1"/>
    <s v="85406"/>
    <s v="Zolling"/>
    <s v="Bayern"/>
    <s v="DE"/>
    <n v="10"/>
    <m/>
    <x v="0"/>
    <x v="0"/>
    <s v="yes"/>
    <m/>
    <n v="2003"/>
    <s v="2003"/>
    <m/>
    <m/>
    <s v="operating"/>
    <m/>
    <n v="48.45534"/>
    <n v="11.8019"/>
    <m/>
    <m/>
    <m/>
    <m/>
    <n v="0.38"/>
    <s v="Renewable energy"/>
    <s v="Bioenergy"/>
    <s v="Biomass and biogas"/>
    <s v="yes"/>
    <s v="110-kV-Schaltfeld E05 / LS 173"/>
    <s v="110"/>
    <s v="Bayernwerk AG"/>
    <m/>
    <m/>
  </r>
  <r>
    <x v="45"/>
    <x v="43"/>
    <s v="ALT HKW 2 (DT Solobetrieb)"/>
    <s v="Altbach/Deizisau HKW 1"/>
    <s v="EnBW Energie Baden-Württemberg AG"/>
    <s v="Industriestraße 11"/>
    <s v="73776"/>
    <s v="Altbach"/>
    <s v="Baden-Württemberg"/>
    <s v="DE"/>
    <n v="336"/>
    <n v="476"/>
    <x v="1"/>
    <x v="0"/>
    <s v="yes"/>
    <n v="280"/>
    <n v="1997"/>
    <s v="1997"/>
    <n v="2006"/>
    <m/>
    <s v="operating"/>
    <s v="CHP"/>
    <n v="48.717610999999998"/>
    <n v="9.3749169999999999"/>
    <s v="11WD4AL1KU1-S--E"/>
    <s v="11WD4AL1U1C2---O"/>
    <n v="0.44"/>
    <s v="http://www.feuerwehr-oberboihingen.de/index.php?id=210&amp;tx_ttnews[tt_news]=452&amp;cHash=d8aa7375c5ed6e4b398f9bee5e270dbb"/>
    <n v="0.44"/>
    <s v="Fossil fuels"/>
    <s v="Hard coal"/>
    <m/>
    <s v="no"/>
    <s v="Altbach"/>
    <s v="380"/>
    <s v="Transnet BW GmbH"/>
    <s v="List matching type: Single UBA power plant assigned to single BNetzA power plant"/>
    <m/>
  </r>
  <r>
    <x v="46"/>
    <x v="43"/>
    <s v="ALT HKW 1"/>
    <s v="Altbach/Deizisau HKW 2"/>
    <s v="EnBW Energie Baden-Württemberg AG"/>
    <s v="Industriestraße 11"/>
    <s v="73776"/>
    <s v="Altbach"/>
    <s v="Baden-Württemberg"/>
    <s v="DE"/>
    <n v="433"/>
    <n v="379"/>
    <x v="1"/>
    <x v="0"/>
    <s v="yes"/>
    <n v="280"/>
    <n v="1985"/>
    <s v="1985"/>
    <n v="2012"/>
    <m/>
    <s v="reserve"/>
    <s v="CHP"/>
    <n v="48.717610999999998"/>
    <n v="9.3749169999999999"/>
    <s v="11WD4AL1KU1-S--E"/>
    <s v="11WD4AL1U1C1---T"/>
    <n v="0.44"/>
    <s v="http://www.feuerwehr-oberboihingen.de/index.php?id=210&amp;tx_ttnews[tt_news]=452&amp;cHash=d8aa7375c5ed6e4b398f9bee5e270dbb"/>
    <n v="0.45500000000000002"/>
    <s v="Fossil fuels"/>
    <s v="Hard coal"/>
    <m/>
    <s v="no"/>
    <s v="Altbach"/>
    <s v="380"/>
    <s v="Transnet BW GmbH"/>
    <s v="List matching type: Single UBA power plant assigned to single BNetzA power plant"/>
    <m/>
  </r>
  <r>
    <x v="47"/>
    <x v="44"/>
    <s v="HD - Kraftwerk"/>
    <m/>
    <s v="Reno De Medici Arnsberg GmbH"/>
    <s v="Hellefelderstr. 51"/>
    <s v="59821"/>
    <s v="Arnsberg"/>
    <s v="Nordrhein-Westfalen"/>
    <s v="DE"/>
    <n v="19"/>
    <m/>
    <x v="1"/>
    <x v="0"/>
    <s v="yes"/>
    <m/>
    <n v="1923"/>
    <s v="1923"/>
    <m/>
    <m/>
    <s v="operating"/>
    <m/>
    <n v="51.391390000000001"/>
    <n v="8.0730399999999989"/>
    <m/>
    <m/>
    <m/>
    <m/>
    <n v="0.23250000000000001"/>
    <s v="Fossil fuels"/>
    <s v="Hard coal"/>
    <m/>
    <s v="no"/>
    <s v="DE00018144139V592849"/>
    <s v="30"/>
    <s v="Westnetz GmbH"/>
    <m/>
    <m/>
  </r>
  <r>
    <x v="48"/>
    <x v="45"/>
    <s v="A"/>
    <s v="Bergkamen A"/>
    <s v="RWE Generation SE"/>
    <m/>
    <s v="59192"/>
    <s v="Bergkamen"/>
    <s v="Nordrhein-Westfalen"/>
    <s v="DE"/>
    <n v="717"/>
    <n v="780"/>
    <x v="1"/>
    <x v="0"/>
    <s v="yes"/>
    <n v="20"/>
    <n v="1981"/>
    <s v="1981"/>
    <m/>
    <m/>
    <s v="operating"/>
    <m/>
    <n v="51.63702"/>
    <n v="7.6191000000000004"/>
    <s v="11WD7BERG1S--KWB"/>
    <s v="11WD7BERG1S--A-X"/>
    <m/>
    <m/>
    <n v="0.3775"/>
    <s v="Fossil fuels"/>
    <s v="Hard coal"/>
    <m/>
    <s v="no"/>
    <s v="Gersteinwerk"/>
    <s v="380"/>
    <s v="Amprion GmbH"/>
    <s v="List matching type: Single UBA power plant assigned to single BNetzA power plant"/>
    <m/>
  </r>
  <r>
    <x v="49"/>
    <x v="46"/>
    <s v="Reuter C"/>
    <s v="Berlin-Reuter C"/>
    <s v="Vattenfall Europe Wärme AG"/>
    <s v="Otternbuchtstr. 11"/>
    <s v="13599"/>
    <s v="Berlin"/>
    <s v="Berlin"/>
    <s v="DE"/>
    <n v="124"/>
    <n v="132"/>
    <x v="1"/>
    <x v="0"/>
    <s v="yes"/>
    <n v="244"/>
    <n v="1969"/>
    <s v="1969"/>
    <m/>
    <m/>
    <s v="operating"/>
    <s v="CHP"/>
    <n v="52.532145999999997"/>
    <n v="13.246072"/>
    <s v="11WD8REUT5X----M"/>
    <s v="11WD8REUT5X---CX"/>
    <m/>
    <m/>
    <n v="0.34749999999999998"/>
    <s v="Fossil fuels"/>
    <s v="Hard coal"/>
    <m/>
    <s v="no"/>
    <s v="Reuter"/>
    <s v="110"/>
    <s v="Stromnetz Berlin GmbH"/>
    <s v="List matching type: Single UBA power plant assigned to single BNetzA power plant"/>
    <m/>
  </r>
  <r>
    <x v="50"/>
    <x v="47"/>
    <s v="Moabit A"/>
    <s v="Berlin-Moabit A"/>
    <s v="Vattenfall Europe Wärme AG"/>
    <s v="Friedrich-Krause-Ufer 10- 15"/>
    <s v="13353"/>
    <s v="Berlin"/>
    <s v="Berlin"/>
    <s v="DE"/>
    <n v="89"/>
    <n v="100"/>
    <x v="1"/>
    <x v="0"/>
    <s v="yes"/>
    <n v="136"/>
    <n v="1990"/>
    <s v="1990"/>
    <n v="1990"/>
    <m/>
    <s v="operating"/>
    <s v="CHP"/>
    <n v="52.537351110000003"/>
    <n v="13.346114160000001"/>
    <m/>
    <m/>
    <m/>
    <m/>
    <n v="0.4"/>
    <s v="Fossil fuels"/>
    <s v="Hard coal"/>
    <m/>
    <s v="no"/>
    <s v="Moabit"/>
    <s v="110"/>
    <s v="Stromnetz Berlin GmbH"/>
    <s v="List matching type: Single UBA power plant assigned to single BNetzA power plant"/>
    <m/>
  </r>
  <r>
    <x v="51"/>
    <x v="48"/>
    <s v="Reuter West D"/>
    <s v="Berlin-Reuter-West D"/>
    <s v="Vattenfall Europe Wärme AG"/>
    <s v="Großer Spreering 5"/>
    <s v="13599"/>
    <s v="Berlin"/>
    <s v="Berlin"/>
    <s v="DE"/>
    <n v="282"/>
    <n v="300"/>
    <x v="1"/>
    <x v="0"/>
    <s v="yes"/>
    <n v="363"/>
    <n v="1987"/>
    <s v="1987"/>
    <m/>
    <m/>
    <s v="operating"/>
    <s v="CHP"/>
    <n v="52.535087920000002"/>
    <n v="13.24264526"/>
    <s v="11WD8REUW1C----4"/>
    <s v="11WD8REUW1C---DD"/>
    <n v="0.4"/>
    <s v="http://www.energie-und-management.de/free-archive/Freearchive/feView3/4449.html"/>
    <n v="0.39250000000000002"/>
    <s v="Fossil fuels"/>
    <s v="Hard coal"/>
    <m/>
    <s v="no"/>
    <s v="Reuter"/>
    <s v="380"/>
    <s v="50Hertz Transmission GmbH"/>
    <s v="List matching type: Single UBA power plant assigned to single BNetzA power plant"/>
    <m/>
  </r>
  <r>
    <x v="52"/>
    <x v="48"/>
    <s v="Reuter West E"/>
    <s v="Berlin-Reuter-West E"/>
    <s v="Vattenfall Europe Wärme AG"/>
    <s v="Großer Spreering 5"/>
    <s v="13599"/>
    <s v="Berlin"/>
    <s v="Berlin"/>
    <s v="DE"/>
    <n v="282"/>
    <n v="300"/>
    <x v="1"/>
    <x v="0"/>
    <s v="yes"/>
    <n v="363"/>
    <n v="1988"/>
    <s v="1988"/>
    <m/>
    <m/>
    <s v="operating"/>
    <s v="CHP"/>
    <n v="52.535087920000002"/>
    <n v="13.24264526"/>
    <s v="11WD8REUW1C----4"/>
    <s v="11WD8REUW1C---EB"/>
    <n v="0.4"/>
    <s v="http://www.energie-und-management.de/free-archive/Freearchive/feView3/4449.html"/>
    <n v="0.39500000000000002"/>
    <s v="Fossil fuels"/>
    <s v="Hard coal"/>
    <m/>
    <s v="no"/>
    <s v="Reuter"/>
    <s v="380"/>
    <s v="50Hertz Transmission GmbH"/>
    <s v="List matching type: Single UBA power plant assigned to single BNetzA power plant"/>
    <m/>
  </r>
  <r>
    <x v="53"/>
    <x v="49"/>
    <s v="BEX"/>
    <s v="Bexbach"/>
    <s v="STEAG GmbH"/>
    <s v="Grubenstraße"/>
    <s v="66450"/>
    <s v="Bexbach"/>
    <s v="Saarland"/>
    <s v="DE"/>
    <n v="726"/>
    <n v="780"/>
    <x v="1"/>
    <x v="0"/>
    <s v="no"/>
    <m/>
    <n v="1983"/>
    <s v="1983"/>
    <m/>
    <m/>
    <s v="reserve"/>
    <m/>
    <n v="49.363481"/>
    <n v="7.2371359999999996"/>
    <s v="11WD7MITB1S--KWK"/>
    <s v="11WD7MITB1C---A1"/>
    <n v="0.39"/>
    <s v="http://www.spd-saar.de/uploads/media/konzept_bergbau.pdf"/>
    <n v="0.38250000000000001"/>
    <s v="Fossil fuels"/>
    <s v="Hard coal"/>
    <m/>
    <s v="no"/>
    <s v="Mittelbexbach"/>
    <s v="380"/>
    <s v="Amprion GmbH"/>
    <s v="List matching type: Single UBA power plant assigned to single BNetzA power plant"/>
    <m/>
  </r>
  <r>
    <x v="54"/>
    <x v="50"/>
    <s v="Block 1 "/>
    <s v="Braunschweig-Mitte"/>
    <s v="Braunschweiger Versorgungs-AG &amp; Co. KG"/>
    <m/>
    <s v="38106"/>
    <s v="Braunschweig"/>
    <s v="Niedersachsen"/>
    <s v="DE"/>
    <n v="43.3"/>
    <n v="57.775379999999998"/>
    <x v="1"/>
    <x v="2"/>
    <s v="yes"/>
    <n v="121.6373634377276"/>
    <n v="1984"/>
    <s v="1984"/>
    <m/>
    <m/>
    <s v="operating"/>
    <s v="CHP"/>
    <n v="52.278610999999998"/>
    <n v="10.514722000000001"/>
    <m/>
    <m/>
    <m/>
    <m/>
    <n v="0.46800000000000003"/>
    <s v="Fossil fuels"/>
    <s v="Hard coal"/>
    <m/>
    <s v="no"/>
    <s v="UW Hasenwinkel"/>
    <s v="110"/>
    <s v="Braunschweiger Netz GmbH"/>
    <s v="List matching type: UBA capacity distributed proportionally to multiple BNetzA power plants"/>
    <m/>
  </r>
  <r>
    <x v="55"/>
    <x v="51"/>
    <s v="Block 15"/>
    <s v="Bremen-Hastedt 15"/>
    <s v="swb Erzeugung GmbH &amp; Co. KG"/>
    <s v="Hastedter Osterdeich 255"/>
    <s v="28207"/>
    <s v="Bremen"/>
    <s v="Bremen"/>
    <s v="DE"/>
    <n v="119"/>
    <n v="130"/>
    <x v="1"/>
    <x v="0"/>
    <s v="yes"/>
    <n v="155"/>
    <n v="2014"/>
    <s v="2014"/>
    <m/>
    <m/>
    <s v="operating"/>
    <s v="CHP"/>
    <n v="53.060080000000013"/>
    <n v="8.8732800000000012"/>
    <s v="11WD2BHAS000271O"/>
    <s v="11WD2BR15000116G"/>
    <m/>
    <m/>
    <n v="0.46"/>
    <s v="Fossil fuels"/>
    <s v="Hard coal"/>
    <m/>
    <s v="no"/>
    <s v="DE0072032820700000000000000232557"/>
    <s v="110"/>
    <s v="Wesernetz Bremen GmbH"/>
    <s v="List matching type: Single UBA power plant assigned to single BNetzA power plant"/>
    <m/>
  </r>
  <r>
    <x v="56"/>
    <x v="52"/>
    <s v="Block 6"/>
    <s v="Bremen-Hafen 6, (Elfi)"/>
    <s v="swb Erzeugung GmbH &amp; Co. KG"/>
    <s v="Otavistr. 7-9"/>
    <s v="28237"/>
    <s v="Bremen"/>
    <s v="Bremen"/>
    <s v="DE"/>
    <n v="303"/>
    <n v="315"/>
    <x v="1"/>
    <x v="0"/>
    <s v="yes"/>
    <n v="39"/>
    <n v="1979"/>
    <s v="1979"/>
    <m/>
    <m/>
    <s v="operating"/>
    <m/>
    <n v="53.124861000000003"/>
    <n v="8.7286570000000001"/>
    <s v="11WD2BHAF000272F"/>
    <s v="11WD2BRE6000118Z"/>
    <m/>
    <m/>
    <n v="0.3725"/>
    <s v="Fossil fuels"/>
    <s v="Hard coal"/>
    <m/>
    <s v="no"/>
    <s v="DE0072032823700000000000000232558"/>
    <s v="110"/>
    <s v="Wesernetz Bremen GmbH"/>
    <s v="List matching type: Single UBA power plant assigned to single BNetzA power plant"/>
    <m/>
  </r>
  <r>
    <x v="57"/>
    <x v="53"/>
    <s v="Farge"/>
    <s v="Bremen-Farge"/>
    <s v="ENGIE Deutschland AG"/>
    <s v="Wilhelmshavener Str. 6"/>
    <s v="28777"/>
    <s v="Bremen"/>
    <s v="Bremen"/>
    <s v="DE"/>
    <n v="350"/>
    <n v="397"/>
    <x v="1"/>
    <x v="0"/>
    <s v="no"/>
    <n v="26"/>
    <n v="1969"/>
    <s v="1969"/>
    <n v="2007"/>
    <m/>
    <s v="operating"/>
    <m/>
    <n v="53.202066530000003"/>
    <n v="8.5161539259999994"/>
    <s v="11WD2FARK000287K"/>
    <s v="11WD2FARG0001262"/>
    <m/>
    <m/>
    <n v="0.4425"/>
    <s v="Fossil fuels"/>
    <s v="Hard coal"/>
    <m/>
    <s v="no"/>
    <s v="Farge - FA1"/>
    <s v="220"/>
    <s v="TenneT TSO GmbH "/>
    <s v="List matching type: Single UBA power plant assigned to single BNetzA power plant"/>
    <m/>
  </r>
  <r>
    <x v="58"/>
    <x v="54"/>
    <s v="ZAWSF"/>
    <s v="Duisburg-Hochfeld HKW I"/>
    <s v="Stadtwerke Duisburg AG"/>
    <s v="Zirkelstraße"/>
    <s v="47053"/>
    <s v="Duisburg"/>
    <s v="Nordrhein-Westfalen"/>
    <s v="DE"/>
    <n v="95"/>
    <n v="106"/>
    <x v="1"/>
    <x v="0"/>
    <s v="yes"/>
    <n v="139"/>
    <n v="1985"/>
    <s v="1985"/>
    <m/>
    <m/>
    <s v="operating"/>
    <s v="CHP"/>
    <n v="51.429324000000001"/>
    <n v="6.7519839999999993"/>
    <m/>
    <m/>
    <m/>
    <m/>
    <n v="0.38750000000000001"/>
    <s v="Fossil fuels"/>
    <s v="Hard coal"/>
    <m/>
    <s v="no"/>
    <s v="UW HKW I"/>
    <s v="110"/>
    <s v="Netze Duisburg GmbH"/>
    <s v="List matching type: Single UBA power plant assigned to single BNetzA power plant"/>
    <m/>
  </r>
  <r>
    <x v="59"/>
    <x v="55"/>
    <s v="Walsum 9"/>
    <s v="Duisburg-Walsum 9"/>
    <s v="Steag GmbH"/>
    <s v="Dr. Wilhelm-Roelen-Str.129"/>
    <s v="47180"/>
    <s v="Duisburg"/>
    <s v="Nordrhein-Westfalen"/>
    <s v="DE"/>
    <n v="370"/>
    <n v="410"/>
    <x v="1"/>
    <x v="0"/>
    <s v="yes"/>
    <n v="295"/>
    <n v="1988"/>
    <s v="1988"/>
    <m/>
    <m/>
    <s v="operating"/>
    <s v="CHP"/>
    <n v="51.526719999999997"/>
    <n v="6.71868"/>
    <s v="11WD7WALS1S--KW0"/>
    <s v="11WD7WALS5S--9-Y"/>
    <m/>
    <m/>
    <n v="0.39500000000000002"/>
    <s v="Fossil fuels"/>
    <s v="Hard coal"/>
    <m/>
    <s v="no"/>
    <s v="220 kV Schaltanlage Walsum"/>
    <s v="220"/>
    <s v="Amprion GmbH"/>
    <s v="List matching type: Single UBA power plant assigned to single BNetzA power plant"/>
    <m/>
  </r>
  <r>
    <x v="60"/>
    <x v="55"/>
    <s v="Walsum 10"/>
    <s v="Duisburg-Walsum 10"/>
    <s v="STEAG-EVN Walsum 10 Kraftwerksgesellsellschaft mbH"/>
    <s v="Dr. Wilhelm-Roelen-Str.129"/>
    <s v="47180"/>
    <s v="Duisburg"/>
    <s v="Nordrhein-Westfalen"/>
    <s v="DE"/>
    <n v="725"/>
    <n v="790"/>
    <x v="1"/>
    <x v="0"/>
    <s v="yes"/>
    <s v="n.b."/>
    <n v="2013"/>
    <s v="2013"/>
    <m/>
    <m/>
    <s v="operating"/>
    <s v="CHP"/>
    <n v="51.526719999999997"/>
    <n v="6.71868"/>
    <s v="11WD7WALS1S--KW0"/>
    <s v="11WD7WALS1S--10A"/>
    <n v="0.45"/>
    <s v="http://www.energystate.de/detail.php?lang=de&amp;kat=project&amp;id=183"/>
    <n v="0.45750000000000002"/>
    <s v="Fossil fuels"/>
    <s v="Hard coal"/>
    <m/>
    <s v="no"/>
    <s v="SA-Walsum"/>
    <s v="380"/>
    <s v="Amprion GmbH"/>
    <s v="List matching type: Single UBA power plant assigned to single BNetzA power plant"/>
    <m/>
  </r>
  <r>
    <x v="61"/>
    <x v="56"/>
    <s v="Block 3"/>
    <s v="Ensdorf 3"/>
    <s v="Gemeinschaft nach Bruchteilen der Saarstahl AG (SAG) und Saarschmiede GmbH Freiformschmiede (SSF)"/>
    <s v="Kurt Kessler Str. 1"/>
    <s v="66806"/>
    <s v="Ensdorf"/>
    <s v="Saarland"/>
    <s v="DE"/>
    <n v="283"/>
    <n v="310"/>
    <x v="1"/>
    <x v="0"/>
    <s v="no"/>
    <n v="60"/>
    <n v="2011"/>
    <s v="2011"/>
    <n v="2002"/>
    <m/>
    <s v="operating"/>
    <m/>
    <n v="49.293247999999998"/>
    <n v="6.7709369999999991"/>
    <s v="11WD7ENSD5SKW3-E"/>
    <s v="11WD7ENSD5S--3-T"/>
    <m/>
    <m/>
    <n v="0.45250000000000001"/>
    <s v="Fossil fuels"/>
    <s v="Hard coal"/>
    <m/>
    <s v="no"/>
    <s v="Ensdorf (Schaltanlage Ensdorf (UA Ensdorf 110 kV), Kurt -Kessler-Straße, 66808 Ensdorf"/>
    <s v="110"/>
    <s v="VSE Verteilnetz GmbH"/>
    <s v="List matching type: Single UBA power plant assigned to single BNetzA power plant"/>
    <m/>
  </r>
  <r>
    <x v="62"/>
    <x v="56"/>
    <s v="Block 1"/>
    <s v="Ensdorf 1"/>
    <s v="VSE AG, Kraftwerk Ensdorf"/>
    <s v="Kurt-Kessler-Str."/>
    <s v="66806"/>
    <s v="Ensdorf"/>
    <s v="Saarland"/>
    <s v="DE"/>
    <n v="106"/>
    <n v="120"/>
    <x v="1"/>
    <x v="0"/>
    <s v="yes"/>
    <n v="66"/>
    <n v="1963"/>
    <s v="1963"/>
    <n v="2002"/>
    <m/>
    <s v="operating"/>
    <m/>
    <n v="49.293247999999998"/>
    <n v="6.7709369999999991"/>
    <s v="11WD7ENSD2SKW1-4"/>
    <s v="11WD7ENSD2S--1-J"/>
    <n v="0.36"/>
    <s v="http://www.spd-saar.de/uploads/media/konzept_bergbau.pdf"/>
    <n v="0.43"/>
    <s v="Fossil fuels"/>
    <s v="Hard coal"/>
    <m/>
    <s v="no"/>
    <s v="Schaltanlage Ensdorf (UA-Ensdorf); DE 0001816680600000000000000580138"/>
    <s v="220"/>
    <s v="Amprion GmbH"/>
    <s v="List matching type: Single UBA power plant assigned to single BNetzA power plant"/>
    <m/>
  </r>
  <r>
    <x v="63"/>
    <x v="57"/>
    <s v="K6 DT2"/>
    <m/>
    <s v="Erlanger Stadtwerke AG"/>
    <s v=" Äußere Bruckerstr. 33"/>
    <s v="91052"/>
    <s v="Erlangen"/>
    <s v="Bayern"/>
    <s v="DE"/>
    <n v="17.399999999999999"/>
    <m/>
    <x v="1"/>
    <x v="0"/>
    <s v="yes"/>
    <m/>
    <n v="1980"/>
    <s v="1980"/>
    <m/>
    <m/>
    <s v="operating"/>
    <m/>
    <n v="49.592829999999999"/>
    <n v="11.001480000000001"/>
    <m/>
    <m/>
    <m/>
    <m/>
    <n v="0.375"/>
    <s v="Fossil fuels"/>
    <s v="Hard coal"/>
    <m/>
    <s v="no"/>
    <s v="UW Mitte"/>
    <s v="20"/>
    <s v="Erlanger Stadtwerke AG"/>
    <m/>
    <m/>
  </r>
  <r>
    <x v="64"/>
    <x v="58"/>
    <s v="Block 11"/>
    <s v="Flensburg K09 bis K12"/>
    <s v="Stadtwerke Flensburg GmbH"/>
    <s v="Batteriestr. 48"/>
    <s v="24939"/>
    <s v="Flensburg"/>
    <s v="Schleswig-Holstein"/>
    <s v="DE"/>
    <n v="27"/>
    <n v="24.63402"/>
    <x v="1"/>
    <x v="2"/>
    <s v="yes"/>
    <n v="40.5"/>
    <n v="1992"/>
    <s v="1992"/>
    <m/>
    <m/>
    <s v="operating"/>
    <s v="CHP"/>
    <n v="54.804949999999998"/>
    <n v="9.4324399999999997"/>
    <m/>
    <m/>
    <m/>
    <m/>
    <n v="0.504"/>
    <s v="Fossil fuels"/>
    <s v="Hard coal"/>
    <m/>
    <s v="no"/>
    <s v="SW Flensburg GmbH"/>
    <s v="60"/>
    <s v="Stadtwerke Flensburg GmbH "/>
    <s v="List matching type: UBA capacity distributed proportionally to multiple BNetzA power plants"/>
    <m/>
  </r>
  <r>
    <x v="65"/>
    <x v="58"/>
    <s v="Block 10"/>
    <s v="Flensburg K09 bis K12"/>
    <s v="Stadtwerke Flensburg GmbH"/>
    <s v="Batteriestr. 48"/>
    <s v="24939"/>
    <s v="Flensburg"/>
    <s v="Schleswig-Holstein"/>
    <s v="DE"/>
    <n v="29"/>
    <n v="26.458760000000002"/>
    <x v="1"/>
    <x v="2"/>
    <s v="yes"/>
    <n v="43.5"/>
    <n v="1988"/>
    <s v="1988"/>
    <m/>
    <m/>
    <s v="operating"/>
    <s v="CHP"/>
    <n v="54.804949999999998"/>
    <n v="9.4324399999999997"/>
    <m/>
    <m/>
    <m/>
    <m/>
    <n v="0.48599999999999999"/>
    <s v="Fossil fuels"/>
    <s v="Hard coal"/>
    <m/>
    <s v="no"/>
    <s v="SW Flensburg GmbH"/>
    <s v="60"/>
    <s v="Stadtwerke Flensburg GmbH "/>
    <s v="List matching type: UBA capacity distributed proportionally to multiple BNetzA power plants"/>
    <m/>
  </r>
  <r>
    <x v="66"/>
    <x v="58"/>
    <s v="Block 9"/>
    <s v="Flensburg K09 bis K12"/>
    <s v="Stadtwerke Flensburg GmbH"/>
    <s v="Batteriestr. 48"/>
    <s v="24939"/>
    <s v="Flensburg"/>
    <s v="Schleswig-Holstein"/>
    <s v="DE"/>
    <n v="33"/>
    <n v="30.108250000000002"/>
    <x v="1"/>
    <x v="2"/>
    <s v="yes"/>
    <n v="49.5"/>
    <n v="1985"/>
    <s v="1985"/>
    <m/>
    <m/>
    <s v="operating"/>
    <s v="CHP"/>
    <n v="54.804949999999998"/>
    <n v="9.4324399999999997"/>
    <m/>
    <m/>
    <m/>
    <m/>
    <n v="0.47249999999999998"/>
    <s v="Fossil fuels"/>
    <s v="Hard coal"/>
    <m/>
    <s v="no"/>
    <s v="SW Flensburg GmbH"/>
    <s v="60"/>
    <s v="Stadtwerke Flensburg GmbH "/>
    <s v="List matching type: UBA capacity distributed proportionally to multiple BNetzA power plants"/>
    <m/>
  </r>
  <r>
    <x v="67"/>
    <x v="59"/>
    <s v="Block 2"/>
    <s v="Frankfurt-West 2 u. 3"/>
    <s v="Mainova AG"/>
    <s v="Gutleutstraße 231"/>
    <s v="60627"/>
    <s v="Frankfurt am Main"/>
    <s v="Hessen"/>
    <s v="DE"/>
    <n v="61.5"/>
    <n v="62.060270000000003"/>
    <x v="1"/>
    <x v="0"/>
    <s v="yes"/>
    <n v="105"/>
    <n v="1989"/>
    <s v="1989"/>
    <m/>
    <m/>
    <s v="operating"/>
    <s v="CHP"/>
    <n v="50.09843"/>
    <n v="8.6531300000000009"/>
    <m/>
    <m/>
    <m/>
    <m/>
    <n v="0.39750000000000002"/>
    <s v="Fossil fuels"/>
    <s v="Hard coal"/>
    <m/>
    <s v="no"/>
    <s v="UW Gutleutstraße"/>
    <s v="110"/>
    <s v="NRM Netzdienste Rhein-Main GmbH"/>
    <s v="List matching type: UBA capacity distributed proportionally to multiple BNetzA power plants"/>
    <m/>
  </r>
  <r>
    <x v="68"/>
    <x v="59"/>
    <s v="Block 3"/>
    <s v="Frankfurt-West 2 u. 3"/>
    <s v="Mainova AG"/>
    <s v="Gutleutstraße 231"/>
    <s v="60627"/>
    <s v="Frankfurt am Main"/>
    <s v="Hessen"/>
    <s v="DE"/>
    <n v="61.5"/>
    <n v="62.060270000000003"/>
    <x v="1"/>
    <x v="0"/>
    <s v="yes"/>
    <n v="105"/>
    <n v="1989"/>
    <s v="1989"/>
    <m/>
    <m/>
    <s v="operating"/>
    <s v="CHP"/>
    <n v="50.09843"/>
    <n v="8.6531300000000009"/>
    <m/>
    <m/>
    <m/>
    <m/>
    <n v="0.39750000000000002"/>
    <s v="Fossil fuels"/>
    <s v="Hard coal"/>
    <m/>
    <s v="no"/>
    <s v="UW Gutleutstraße"/>
    <s v="110"/>
    <s v="NRM Netzdienste Rhein-Main GmbH"/>
    <s v="List matching type: UBA capacity distributed proportionally to multiple BNetzA power plants"/>
    <m/>
  </r>
  <r>
    <x v="69"/>
    <x v="60"/>
    <s v="C"/>
    <s v="Gelsenkirchen-Scholven C"/>
    <s v="Uniper Kraftwerke GmbH "/>
    <m/>
    <s v="45896"/>
    <s v="Gelsenkirchen"/>
    <s v="Nordrhein-Westfalen"/>
    <s v="DE"/>
    <n v="345"/>
    <n v="370"/>
    <x v="1"/>
    <x v="0"/>
    <s v="yes"/>
    <m/>
    <n v="1969"/>
    <s v="1969"/>
    <m/>
    <m/>
    <s v="operating"/>
    <m/>
    <n v="51.60236802"/>
    <n v="7.009894096"/>
    <s v="11WD7SCHO-S--KWW"/>
    <s v="11WD7SCHO2S--C-R"/>
    <m/>
    <m/>
    <n v="0.34749999999999998"/>
    <s v="Fossil fuels"/>
    <s v="Hard coal"/>
    <m/>
    <s v="no"/>
    <s v="Scholven"/>
    <s v="220"/>
    <s v="Amprion GmbH"/>
    <s v="List matching type: Single UBA power plant assigned to single BNetzA power plant"/>
    <m/>
  </r>
  <r>
    <x v="70"/>
    <x v="60"/>
    <s v="B"/>
    <s v="Gelsenkirchen-Scholven B"/>
    <s v="Uniper Kraftwerke GmbH "/>
    <m/>
    <s v="45896"/>
    <s v="Gelsenkirchen"/>
    <s v="Nordrhein-Westfalen"/>
    <s v="DE"/>
    <n v="345"/>
    <n v="370"/>
    <x v="1"/>
    <x v="0"/>
    <s v="yes"/>
    <m/>
    <n v="1968"/>
    <s v="1968"/>
    <m/>
    <m/>
    <s v="operating"/>
    <m/>
    <n v="51.60236802"/>
    <n v="7.009894096"/>
    <s v="11WD7SCHO-S--KWW"/>
    <s v="11WD7SCHO1S--B-0"/>
    <m/>
    <m/>
    <n v="0.34499999999999997"/>
    <s v="Fossil fuels"/>
    <s v="Hard coal"/>
    <m/>
    <s v="no"/>
    <s v="Scholven"/>
    <s v="220"/>
    <s v="Amprion GmbH"/>
    <s v="List matching type: Single UBA power plant assigned to single BNetzA power plant"/>
    <m/>
  </r>
  <r>
    <x v="71"/>
    <x v="61"/>
    <m/>
    <m/>
    <s v="Uniper Kraftwerke GmbH "/>
    <m/>
    <s v="45896"/>
    <s v="Gelsenkirchen"/>
    <s v="Nordrhein-Westfalen"/>
    <s v="DE"/>
    <n v="70"/>
    <m/>
    <x v="1"/>
    <x v="0"/>
    <s v="yes"/>
    <m/>
    <n v="1985"/>
    <s v="1985"/>
    <m/>
    <m/>
    <s v="operating"/>
    <m/>
    <n v="51.596960000000003"/>
    <n v="7.0045199999999994"/>
    <m/>
    <m/>
    <m/>
    <m/>
    <n v="0.38750000000000001"/>
    <s v="Fossil fuels"/>
    <s v="Hard coal"/>
    <m/>
    <s v="no"/>
    <s v="Scholven"/>
    <s v="35"/>
    <s v="Amprion GmbH"/>
    <m/>
    <m/>
  </r>
  <r>
    <x v="72"/>
    <x v="62"/>
    <s v="00005"/>
    <s v="Staudinger 5 (Großkrotzenburg)"/>
    <s v="Uniper Kraftwerke GmbH "/>
    <m/>
    <s v="63538"/>
    <s v="Großkrotzenburg"/>
    <s v="Hessen"/>
    <s v="DE"/>
    <n v="510"/>
    <n v="553"/>
    <x v="1"/>
    <x v="0"/>
    <s v="yes"/>
    <n v="300"/>
    <n v="1992"/>
    <s v="1992"/>
    <m/>
    <m/>
    <s v="operating"/>
    <s v="CHP"/>
    <n v="50.088552999999997"/>
    <n v="8.953399000000001"/>
    <s v="11WD2STAU0001800"/>
    <s v="11WD2STA5000066D"/>
    <m/>
    <m/>
    <n v="0.40500000000000003"/>
    <s v="Fossil fuels"/>
    <s v="Hard coal"/>
    <m/>
    <s v="no"/>
    <s v="Großkrotzenburg"/>
    <s v="380"/>
    <s v="TenneT TSO GmbH "/>
    <s v="List matching type: Single UBA power plant assigned to single BNetzA power plant"/>
    <m/>
  </r>
  <r>
    <x v="73"/>
    <x v="63"/>
    <s v="A"/>
    <s v="Hamburg-Moorburg A"/>
    <s v="Vattenfall Heizkraftwerk Moorburg GmbH"/>
    <s v="Moorburger Schanze 2"/>
    <s v="21079"/>
    <s v="Hamburg"/>
    <s v="Hamburg"/>
    <s v="DE"/>
    <n v="800"/>
    <n v="827"/>
    <x v="1"/>
    <x v="0"/>
    <s v="yes"/>
    <n v="120"/>
    <n v="2015"/>
    <s v="2015"/>
    <m/>
    <m/>
    <s v="operating"/>
    <s v="CHP"/>
    <n v="53.486244999999997"/>
    <n v="9.9531489999999998"/>
    <s v="11WD8MOOR1C----G"/>
    <s v="11WD8MOOR1C---AV"/>
    <m/>
    <m/>
    <n v="0.46250000000000002"/>
    <s v="Fossil fuels"/>
    <s v="Hard coal"/>
    <m/>
    <s v="no"/>
    <m/>
    <s v="380"/>
    <s v="50Hertz Transmission GmbH"/>
    <s v="List matching type: Single UBA power plant assigned to single BNetzA power plant"/>
    <m/>
  </r>
  <r>
    <x v="74"/>
    <x v="64"/>
    <s v="Tiefstack"/>
    <s v="Hamburg-Tiefstack HKW"/>
    <s v="Vattenfall Hamburg Wärme GmbH"/>
    <s v="Andreas-Meyer-Straße 8"/>
    <s v="22113"/>
    <s v="Hamburg"/>
    <s v="Hamburg"/>
    <s v="DE"/>
    <n v="194"/>
    <n v="205"/>
    <x v="1"/>
    <x v="0"/>
    <s v="yes"/>
    <n v="785"/>
    <n v="1993"/>
    <s v="1993"/>
    <m/>
    <m/>
    <s v="operating"/>
    <s v="CHP"/>
    <n v="53.526166310000001"/>
    <n v="10.063176159999999"/>
    <s v="11WD8TIEF5X----V"/>
    <s v="11WD8TIEF5C----9"/>
    <m/>
    <m/>
    <n v="0.40749999999999997"/>
    <s v="Fossil fuels"/>
    <s v="Hard coal"/>
    <m/>
    <s v="no"/>
    <s v="Tiefstack"/>
    <s v="110"/>
    <s v="Stromnetz Hamburg GmbH"/>
    <s v="List matching type: Single UBA power plant assigned to single BNetzA power plant"/>
    <m/>
  </r>
  <r>
    <x v="75"/>
    <x v="65"/>
    <s v="B"/>
    <s v="Hamburg-Moorburg B"/>
    <s v="Vattenfall Heizkraftwerk Moorburg GmbH"/>
    <s v="Moorburger Schanze 2"/>
    <s v="21079"/>
    <s v="Hamburg"/>
    <s v="Hamburg"/>
    <s v="DE"/>
    <n v="800"/>
    <n v="827"/>
    <x v="1"/>
    <x v="0"/>
    <s v="yes"/>
    <n v="120"/>
    <n v="2015"/>
    <s v="2015"/>
    <m/>
    <m/>
    <s v="operating"/>
    <s v="CHP"/>
    <n v="53.486244999999997"/>
    <n v="9.9531489999999998"/>
    <s v="11WD8MOOR1C----G"/>
    <s v="11WD8MOOR1C---BT"/>
    <n v="0.46500000000000002"/>
    <s v="http://corporate.vattenfall.de/uber-uns/geschaftsfelder/erzeugung/bauprojekte/Moorburg/Baustein_fuer_den_Klimaschutz/"/>
    <n v="0.46250000000000002"/>
    <s v="Fossil fuels"/>
    <s v="Hard coal"/>
    <m/>
    <s v="no"/>
    <m/>
    <s v="380"/>
    <s v="50Hertz Transmission GmbH"/>
    <s v="List matching type: Single UBA power plant assigned to single BNetzA power plant"/>
    <m/>
  </r>
  <r>
    <x v="76"/>
    <x v="66"/>
    <s v="E"/>
    <s v="Westfalen E (Hamm-Uentrop)"/>
    <s v="RWE Generation SE"/>
    <m/>
    <s v="59071"/>
    <s v="Hamm-Uentrop"/>
    <s v="Nordrhein-Westfalen"/>
    <s v="DE"/>
    <n v="763.7"/>
    <n v="820"/>
    <x v="1"/>
    <x v="0"/>
    <s v="no"/>
    <m/>
    <n v="2014"/>
    <s v="2014"/>
    <m/>
    <m/>
    <s v="operating"/>
    <m/>
    <n v="51.680278000000001"/>
    <n v="7.969722"/>
    <s v="11WD7WEST1S-KW-K"/>
    <s v="11WD7WSFN1S--E-Z"/>
    <n v="0.46"/>
    <s v="http://www.rwe.com/web/cms/de/1770974/rwe-generation-se/standorte/deutschland/kw-westfalen/"/>
    <n v="0.46"/>
    <s v="Fossil fuels"/>
    <s v="Hard coal"/>
    <m/>
    <s v="no"/>
    <s v="Uentrop (380kV), Lippborg (110kV) und Unna (110kV)"/>
    <s v="380, 110"/>
    <s v="Amprion GmbH, Westnetz GmbH"/>
    <s v="List matching type: Single UBA power plant assigned to single BNetzA power plant"/>
    <m/>
  </r>
  <r>
    <x v="77"/>
    <x v="67"/>
    <s v="Block1"/>
    <s v="Hannover-Stöcken"/>
    <s v="Stadtwerke Hannover AG"/>
    <m/>
    <s v="30419"/>
    <s v="Hannover"/>
    <s v="Niedersachsen"/>
    <s v="DE"/>
    <n v="136"/>
    <n v="150"/>
    <x v="1"/>
    <x v="0"/>
    <s v="yes"/>
    <n v="212.5"/>
    <n v="1989"/>
    <s v="1989"/>
    <m/>
    <m/>
    <s v="operating"/>
    <s v="CHP"/>
    <n v="52.42"/>
    <n v="9.6486110000000007"/>
    <s v="11WD2HANN5C----0"/>
    <s v="11WD2HANN5C---1X"/>
    <m/>
    <m/>
    <n v="0.39750000000000002"/>
    <s v="Fossil fuels"/>
    <s v="Hard coal"/>
    <m/>
    <s v="no"/>
    <s v="UW-Stöcken"/>
    <s v="110"/>
    <s v="enercity Netzgesellschaft mbH "/>
    <s v="List matching type: UBA capacity distributed proportionally to multiple BNetzA power plants"/>
    <m/>
  </r>
  <r>
    <x v="78"/>
    <x v="67"/>
    <s v="Block2"/>
    <s v="Hannover-Stöcken"/>
    <s v="Stadtwerke Hannover AG"/>
    <m/>
    <s v="30419"/>
    <s v="Hannover"/>
    <s v="Niedersachsen"/>
    <s v="DE"/>
    <n v="136"/>
    <n v="150"/>
    <x v="1"/>
    <x v="0"/>
    <s v="yes"/>
    <n v="212.5"/>
    <n v="1989"/>
    <s v="1989"/>
    <m/>
    <m/>
    <s v="operating"/>
    <s v="CHP"/>
    <n v="52.42"/>
    <n v="9.6486110000000007"/>
    <s v="11WD2HANN5C----0"/>
    <s v="11WD2HANN5C---2V"/>
    <m/>
    <m/>
    <n v="0.39750000000000002"/>
    <s v="Fossil fuels"/>
    <s v="Hard coal"/>
    <m/>
    <s v="no"/>
    <s v="UW-Stöcken"/>
    <s v="110"/>
    <s v="enercity Netzgesellschaft mbH "/>
    <s v="List matching type: UBA capacity distributed proportionally to multiple BNetzA power plants"/>
    <m/>
  </r>
  <r>
    <x v="79"/>
    <x v="68"/>
    <s v="HLB 5"/>
    <s v="Heilbronn 5"/>
    <s v="EnBW Energie Baden-Württemberg AG"/>
    <s v="Lichtenbergerstraße 23"/>
    <s v="74076"/>
    <s v="Heilbronn"/>
    <s v="Baden-Württemberg"/>
    <s v="DE"/>
    <n v="125"/>
    <n v="125"/>
    <x v="1"/>
    <x v="0"/>
    <s v="no"/>
    <n v="28"/>
    <n v="1965"/>
    <s v="1965"/>
    <n v="2010"/>
    <m/>
    <s v="reserve"/>
    <m/>
    <n v="49.177334000000002"/>
    <n v="9.2063179999999996"/>
    <m/>
    <m/>
    <m/>
    <m/>
    <n v="0.45"/>
    <s v="Fossil fuels"/>
    <s v="Hard coal"/>
    <m/>
    <s v="no"/>
    <s v="Heilbronn"/>
    <s v="110"/>
    <s v="Netze BW GmbH"/>
    <s v="List matching type: Single UBA power plant assigned to single BNetzA power plant"/>
    <m/>
  </r>
  <r>
    <x v="80"/>
    <x v="68"/>
    <s v="HLB 6"/>
    <s v="Heilbronn 6"/>
    <s v="EnBW Energie Baden-Württemberg AG"/>
    <s v="Lichtenbergerstraße 23"/>
    <s v="74076"/>
    <s v="Heilbronn"/>
    <s v="Baden-Württemberg"/>
    <s v="DE"/>
    <n v="125"/>
    <n v="125"/>
    <x v="1"/>
    <x v="0"/>
    <s v="no"/>
    <n v="28"/>
    <n v="1966"/>
    <s v="1966"/>
    <n v="2010"/>
    <m/>
    <s v="reserve"/>
    <m/>
    <n v="49.177334000000002"/>
    <n v="9.2063179999999996"/>
    <m/>
    <m/>
    <m/>
    <m/>
    <n v="0.45"/>
    <s v="Fossil fuels"/>
    <s v="Hard coal"/>
    <m/>
    <s v="no"/>
    <s v="Heilbronn"/>
    <s v="110"/>
    <s v="Netze BW GmbH"/>
    <s v="List matching type: Single UBA power plant assigned to single BNetzA power plant"/>
    <m/>
  </r>
  <r>
    <x v="81"/>
    <x v="68"/>
    <s v="HLB 7"/>
    <s v="Heilbronn 7"/>
    <s v="EnBW Energie Baden-Württemberg AG"/>
    <s v="Lichtenbergerstraße 23"/>
    <s v="74076"/>
    <s v="Heilbronn"/>
    <s v="Baden-Württemberg"/>
    <s v="DE"/>
    <n v="778"/>
    <n v="816"/>
    <x v="1"/>
    <x v="0"/>
    <s v="yes"/>
    <n v="550"/>
    <n v="1985"/>
    <s v="1985"/>
    <n v="2009"/>
    <m/>
    <s v="operating"/>
    <s v="CHP"/>
    <n v="49.177334000000002"/>
    <n v="9.2063179999999996"/>
    <s v="11WD4HLBR1CS---A"/>
    <s v="11WD4HLBR1C7---4"/>
    <m/>
    <m/>
    <n v="0.44750000000000001"/>
    <s v="Fossil fuels"/>
    <s v="Hard coal"/>
    <m/>
    <s v="no"/>
    <s v="Großgartach"/>
    <s v="380"/>
    <s v="Transnet BW GmbH"/>
    <s v="List matching type: Single UBA power plant assigned to single BNetzA power plant"/>
    <m/>
  </r>
  <r>
    <x v="82"/>
    <x v="69"/>
    <s v="Herne 4"/>
    <s v="Herne 4"/>
    <s v="Steag GmbH"/>
    <s v="Hertener Str. 16"/>
    <s v="44655"/>
    <s v="Herne"/>
    <s v="Nordrhein-Westfalen"/>
    <s v="DE"/>
    <n v="449"/>
    <n v="500"/>
    <x v="1"/>
    <x v="0"/>
    <s v="yes"/>
    <n v="550"/>
    <n v="1989"/>
    <s v="1989"/>
    <n v="2013"/>
    <m/>
    <s v="operating"/>
    <s v="CHP"/>
    <n v="51.550753"/>
    <n v="7.187481"/>
    <s v="11WD7HERN2S--KWU"/>
    <s v="11WD7HERN2S--4-X"/>
    <n v="0.4"/>
    <s v="http://www.gvst.de/dokumente/fachbeitraege/GVSt-Jahresveranstaltung%202010_4.pdf"/>
    <n v="0.45750000000000002"/>
    <s v="Fossil fuels"/>
    <s v="Hard coal"/>
    <m/>
    <s v="no"/>
    <s v="220 kV Schaltanlage Bochum"/>
    <s v="220"/>
    <s v="Amprion GmbH"/>
    <s v="List matching type: Single UBA power plant assigned to single BNetzA power plant"/>
    <m/>
  </r>
  <r>
    <x v="83"/>
    <x v="70"/>
    <s v="Block3"/>
    <s v="Mehrum 3 (C)"/>
    <s v="Stadtwerke Hannover AG"/>
    <m/>
    <s v="31249"/>
    <s v="Hohenhameln OT Mehrum"/>
    <s v="Niedersachsen"/>
    <s v="DE"/>
    <n v="690"/>
    <n v="750"/>
    <x v="1"/>
    <x v="0"/>
    <s v="no"/>
    <m/>
    <n v="1979"/>
    <s v="1979"/>
    <n v="2003"/>
    <m/>
    <s v="operating"/>
    <m/>
    <n v="52.315022399999997"/>
    <n v="10.091417379999999"/>
    <s v="11WD2MEHR2CSWH-O"/>
    <s v="11WD2MEHR2CSWHCZ"/>
    <m/>
    <m/>
    <n v="0.4325"/>
    <s v="Fossil fuels"/>
    <s v="Hard coal"/>
    <m/>
    <s v="no"/>
    <s v="UW-Mehrum"/>
    <s v="220"/>
    <s v="TenneT TSO GmbH "/>
    <s v="List matching type: Single UBA power plant assigned to single BNetzA power plant"/>
    <m/>
  </r>
  <r>
    <x v="84"/>
    <x v="71"/>
    <s v="B"/>
    <s v="Ibbenbüren"/>
    <s v="RWE Generation SE"/>
    <m/>
    <s v="49479"/>
    <s v="Ibbenbüren"/>
    <s v="Nordrhein-Westfalen"/>
    <s v="DE"/>
    <n v="794"/>
    <n v="838"/>
    <x v="1"/>
    <x v="0"/>
    <s v="yes"/>
    <n v="20"/>
    <n v="1985"/>
    <s v="1985"/>
    <n v="2009"/>
    <m/>
    <s v="operating"/>
    <m/>
    <n v="52.288811789999997"/>
    <n v="7.7479061790000001"/>
    <s v="11WD7IBBE2S--KW6"/>
    <s v="11WD7IBBE2S--B-P"/>
    <m/>
    <m/>
    <n v="0.44750000000000001"/>
    <s v="Fossil fuels"/>
    <s v="Hard coal"/>
    <m/>
    <s v="no"/>
    <s v="Westerkappeln (380kV), Westerkappeln (110kV) und Ibbenbüren (110kV)"/>
    <s v="380, 110"/>
    <s v="Amprion GmbH, Westnetz GmbH"/>
    <s v="List matching type: Single UBA power plant assigned to single BNetzA power plant"/>
    <m/>
  </r>
  <r>
    <x v="85"/>
    <x v="72"/>
    <s v="Block B"/>
    <s v="Frankfurt-Hoechst A u. B"/>
    <s v="Infraserv GmbH &amp; Co. Höchst KG"/>
    <m/>
    <s v="65926"/>
    <s v="Industriepark Höchst"/>
    <s v="Hessen"/>
    <s v="DE"/>
    <n v="66"/>
    <n v="70.42895"/>
    <x v="1"/>
    <x v="2"/>
    <s v="yes"/>
    <n v="211.89473684210529"/>
    <n v="1989"/>
    <s v="1989"/>
    <m/>
    <m/>
    <s v="operating"/>
    <s v="CHP"/>
    <n v="50.09178"/>
    <n v="8.5310500000000005"/>
    <m/>
    <m/>
    <m/>
    <m/>
    <n v="0.49049999999999999"/>
    <s v="Fossil fuels"/>
    <s v="Hard coal"/>
    <m/>
    <s v="no"/>
    <s v="FWH O/W"/>
    <s v="10"/>
    <s v="Infraserv GmbH &amp; Co. Höchst KG"/>
    <s v="List matching type: UBA capacity distributed proportionally to multiple BNetzA power plants"/>
    <m/>
  </r>
  <r>
    <x v="86"/>
    <x v="73"/>
    <s v="20"/>
    <m/>
    <s v="SWK - Stadtwerke Kaiserslautern"/>
    <m/>
    <s v="67655"/>
    <s v="Kaiserslautern"/>
    <s v="Rheinland-Pfalz"/>
    <s v="DE"/>
    <n v="13.4"/>
    <m/>
    <x v="1"/>
    <x v="0"/>
    <s v="yes"/>
    <m/>
    <n v="1996"/>
    <s v="1996"/>
    <m/>
    <m/>
    <s v="operating"/>
    <m/>
    <n v="49.434609999999999"/>
    <n v="7.7582399999999998"/>
    <m/>
    <m/>
    <m/>
    <m/>
    <n v="0.41499999999999998"/>
    <s v="Fossil fuels"/>
    <s v="Hard coal"/>
    <m/>
    <s v="no"/>
    <s v="UW 1"/>
    <s v="20"/>
    <s v="SWK Stadtwerke Kaiserslautern Versorgungs-AG"/>
    <m/>
    <m/>
  </r>
  <r>
    <x v="87"/>
    <x v="74"/>
    <s v="RDK 7"/>
    <s v="Karlsruhe-RDK 7"/>
    <s v="EnBW Energie Baden-Württemberg AG"/>
    <s v="Fettweisstraße 42"/>
    <s v="76189"/>
    <s v="Karlsruhe"/>
    <s v="Baden-Württemberg"/>
    <s v="DE"/>
    <n v="517"/>
    <n v="550"/>
    <x v="1"/>
    <x v="0"/>
    <s v="yes"/>
    <n v="220"/>
    <n v="1985"/>
    <s v="1985"/>
    <n v="2005"/>
    <m/>
    <s v="operating"/>
    <s v="CHP"/>
    <n v="49.012500000000003"/>
    <n v="8.302778"/>
    <s v="11WD4DAXLA-S---T"/>
    <s v="11WD4RDK71C7---G"/>
    <m/>
    <m/>
    <n v="0.4375"/>
    <s v="Fossil fuels"/>
    <s v="Hard coal"/>
    <m/>
    <s v="no"/>
    <s v="Daxlanden"/>
    <s v="380"/>
    <s v="Transnet BW GmbH"/>
    <s v="List matching type: Single UBA power plant assigned to single BNetzA power plant"/>
    <m/>
  </r>
  <r>
    <x v="88"/>
    <x v="74"/>
    <s v="RDK 8"/>
    <s v="Karlsruhe-RDK 8"/>
    <s v="EnBW Energie Baden-Württemberg AG"/>
    <s v="Fettweisstraße 42"/>
    <s v="76189"/>
    <s v="Karlsruhe"/>
    <s v="Baden-Württemberg"/>
    <s v="DE"/>
    <n v="834"/>
    <n v="912"/>
    <x v="1"/>
    <x v="0"/>
    <s v="yes"/>
    <n v="220"/>
    <n v="2014"/>
    <s v="2014"/>
    <m/>
    <m/>
    <s v="operating"/>
    <m/>
    <n v="49.012500000000003"/>
    <n v="8.302778"/>
    <s v="11WD4DAXLA-S---T"/>
    <s v="11WD4RDK81C8---3"/>
    <n v="0.46"/>
    <s v="https://www.enbw.com/unternehmen/konzern/energieerzeugung/fossile-energie/standorte.html"/>
    <n v="0.46"/>
    <s v="Fossil fuels"/>
    <s v="Hard coal"/>
    <m/>
    <s v="no"/>
    <s v="Daxlanden"/>
    <s v="380"/>
    <s v="Transnet BW GmbH"/>
    <s v="List matching type: Single UBA power plant assigned to single BNetzA power plant"/>
    <m/>
  </r>
  <r>
    <x v="89"/>
    <x v="75"/>
    <m/>
    <s v="Kiel-Ost (GKK)"/>
    <s v="Gemeinschaftskraftwerk Kiel GmbH"/>
    <m/>
    <s v="24149"/>
    <s v="Kiel"/>
    <s v="Schleswig-Holstein"/>
    <s v="DE"/>
    <n v="323"/>
    <n v="354"/>
    <x v="1"/>
    <x v="0"/>
    <s v="yes"/>
    <n v="295"/>
    <n v="1970"/>
    <s v="1970"/>
    <n v="1992"/>
    <m/>
    <s v="operating"/>
    <s v="CHP"/>
    <n v="54.339449999999999"/>
    <n v="10.176600000000001"/>
    <s v="11WD2KIKW000301W"/>
    <s v="11WD2KIEL000050P"/>
    <n v="0.39"/>
    <s v="http://www.bund.net/fileadmin/bundnet/publikationen/energie/20070628_energie_stilllegungsluege_kohlekraftwerke_klimafakten.pdf"/>
    <n v="0.40500000000000003"/>
    <s v="Fossil fuels"/>
    <s v="Hard coal"/>
    <m/>
    <s v="no"/>
    <s v="Umspannwerk Hasselfelde"/>
    <s v="220"/>
    <s v="TenneT TSO GmbH "/>
    <s v="List matching type: Single UBA power plant assigned to single BNetzA power plant"/>
    <m/>
  </r>
  <r>
    <x v="90"/>
    <x v="76"/>
    <m/>
    <m/>
    <s v="Currenta GmbH &amp; Co. OHG"/>
    <s v="CHEMPARK, Geb. L 57"/>
    <s v="47812"/>
    <s v="Krefeld-Uerdingen"/>
    <s v="Nordrhein-Westfalen"/>
    <s v="DE"/>
    <n v="26"/>
    <m/>
    <x v="1"/>
    <x v="0"/>
    <s v="yes"/>
    <m/>
    <n v="1957"/>
    <s v="1957"/>
    <m/>
    <m/>
    <s v="operating"/>
    <m/>
    <n v="51.369810999999999"/>
    <n v="6.6615000000000002"/>
    <m/>
    <m/>
    <m/>
    <m/>
    <n v="0.3175"/>
    <s v="Fossil fuels"/>
    <s v="Hard coal"/>
    <m/>
    <s v="no"/>
    <m/>
    <s v="25"/>
    <s v="CURRENTA"/>
    <m/>
    <m/>
  </r>
  <r>
    <x v="91"/>
    <x v="77"/>
    <m/>
    <s v="Krefeld-Uerdingen N 230"/>
    <s v="Currenta GmbH &amp; Co. OHG"/>
    <s v="CHEMPARK, Geb. N 230"/>
    <s v="47812"/>
    <s v="Krefeld-Uerdingen"/>
    <s v="Nordrhein-Westfalen"/>
    <s v="DE"/>
    <n v="110"/>
    <n v="116"/>
    <x v="1"/>
    <x v="0"/>
    <s v="yes"/>
    <n v="460"/>
    <n v="1971"/>
    <s v="1971"/>
    <m/>
    <m/>
    <s v="operating"/>
    <m/>
    <n v="51.369810999999999"/>
    <n v="6.6615000000000002"/>
    <m/>
    <m/>
    <m/>
    <m/>
    <n v="0.35249999999999998"/>
    <s v="Fossil fuels"/>
    <s v="Hard coal"/>
    <m/>
    <s v="no"/>
    <m/>
    <s v="25"/>
    <s v="CURRENTA"/>
    <s v="List matching type: Single UBA power plant assigned to single BNetzA power plant"/>
    <m/>
  </r>
  <r>
    <x v="92"/>
    <x v="78"/>
    <m/>
    <s v="Leverkusen G15/G22/X50"/>
    <s v="Currenta GmbH &amp; Co. OHG"/>
    <s v="CHEMPARK, Geb. G 22"/>
    <s v="51368"/>
    <s v="Leverkusen"/>
    <s v="Nordrhein-Westfalen"/>
    <s v="DE"/>
    <n v="103"/>
    <n v="108.54615"/>
    <x v="1"/>
    <x v="0"/>
    <s v="yes"/>
    <n v="563.33076923076919"/>
    <n v="1962"/>
    <s v="1962"/>
    <m/>
    <m/>
    <s v="operating"/>
    <s v="IPP"/>
    <n v="51.368872000000003"/>
    <n v="6.6541059999999996"/>
    <m/>
    <m/>
    <m/>
    <m/>
    <n v="0.33"/>
    <s v="Fossil fuels"/>
    <s v="Hard coal"/>
    <m/>
    <s v="no"/>
    <m/>
    <s v="25"/>
    <s v="CURRENTA"/>
    <s v="List matching type: UBA capacity distributed proportionally to multiple BNetzA power plants"/>
    <m/>
  </r>
  <r>
    <x v="93"/>
    <x v="79"/>
    <s v="Lünen 6"/>
    <s v="Lünen 6"/>
    <s v="Steag GmbH"/>
    <s v="Moltkestr. 215"/>
    <s v="44536"/>
    <s v="Lünen"/>
    <s v="Nordrhein-Westfalen"/>
    <s v="DE"/>
    <n v="149"/>
    <n v="170"/>
    <x v="1"/>
    <x v="0"/>
    <s v="no"/>
    <m/>
    <n v="1962"/>
    <s v="1962"/>
    <n v="1996"/>
    <m/>
    <s v="operating"/>
    <m/>
    <n v="51.614039920000003"/>
    <n v="7.4812539739999986"/>
    <s v="11WD7LUNE2S--KW8"/>
    <s v="11WD7LUNE5S--6-L"/>
    <n v="0.36"/>
    <s v="http://www.trianel-luenen.de/pm/trianel-kohlekraftwerk-luenen-ausgezeichnet-1/"/>
    <n v="0.41499999999999998"/>
    <s v="Fossil fuels"/>
    <s v="Hard coal"/>
    <m/>
    <s v="no"/>
    <s v="110 kV Schaltanlage Lünen"/>
    <s v="110"/>
    <s v="Westnetz GmbH"/>
    <s v="List matching type: Single UBA power plant assigned to single BNetzA power plant"/>
    <m/>
  </r>
  <r>
    <x v="94"/>
    <x v="79"/>
    <s v="Lünen 7"/>
    <s v="Lünen 7"/>
    <s v="Steag GmbH"/>
    <s v="Moltkestr. 215"/>
    <s v="44537"/>
    <s v="Lünen"/>
    <s v="Nordrhein-Westfalen"/>
    <s v="DE"/>
    <n v="324"/>
    <n v="350"/>
    <x v="1"/>
    <x v="0"/>
    <s v="yes"/>
    <m/>
    <n v="1969"/>
    <s v="1969"/>
    <n v="1997"/>
    <m/>
    <s v="operating"/>
    <m/>
    <n v="51.614039920000003"/>
    <n v="7.4812539739999986"/>
    <s v="11WD7LUNE2S--KW8"/>
    <s v="11WD7LUNE2S--7-2"/>
    <n v="0.36"/>
    <s v="http://www.trianel-luenen.de/pm/trianel-kohlekraftwerk-luenen-ausgezeichnet-1/"/>
    <n v="0.41749999999999998"/>
    <s v="Fossil fuels"/>
    <s v="Hard coal"/>
    <m/>
    <s v="no"/>
    <s v="220 kV Schaltanlage Elmenhorst"/>
    <s v="220"/>
    <s v="Amprion GmbH/DB Energie GmbH"/>
    <s v="List matching type: Single UBA power plant assigned to single BNetzA power plant"/>
    <m/>
  </r>
  <r>
    <x v="95"/>
    <x v="80"/>
    <m/>
    <s v="Lünen Stummhafen"/>
    <s v="Trianel Kohlekraftwerk Lünen GmbH &amp; Co. KG"/>
    <s v="Frydagstr. 40"/>
    <s v="44536"/>
    <s v="Lünen"/>
    <s v="Nordrhein-Westfalen"/>
    <s v="DE"/>
    <n v="735"/>
    <n v="820"/>
    <x v="1"/>
    <x v="0"/>
    <s v="yes"/>
    <n v="35"/>
    <n v="2013"/>
    <s v="2013"/>
    <m/>
    <m/>
    <s v="operating"/>
    <s v="CHP"/>
    <n v="51.612400000000001"/>
    <n v="7.4653199999999993"/>
    <s v="11WD7KWHU----KW9"/>
    <s v="11WD7STUM1SBL10G"/>
    <n v="0.45950000000000002"/>
    <s v="http://www.trianel.com/de/pressemeldungen/details/article//trianel-kohlekraftwerk-luenen-9.html"/>
    <n v="0.45750000000000002"/>
    <s v="Fossil fuels"/>
    <s v="Hard coal"/>
    <m/>
    <s v="no"/>
    <s v="UA Lippe"/>
    <s v="400"/>
    <s v="Amprion GmbH"/>
    <s v="List matching type: Single UBA power plant assigned to single BNetzA power plant"/>
    <m/>
  </r>
  <r>
    <x v="96"/>
    <x v="81"/>
    <s v="Block 6"/>
    <s v="Mannheim 6"/>
    <s v="Grosskraftwerk Mannheim AG"/>
    <s v="Marguerrestraße 1"/>
    <s v="68199"/>
    <s v="Mannheim"/>
    <s v="Baden-Württemberg"/>
    <s v="DE"/>
    <n v="255"/>
    <n v="280"/>
    <x v="1"/>
    <x v="0"/>
    <s v="yes"/>
    <m/>
    <n v="2005"/>
    <s v="2005"/>
    <n v="2005"/>
    <m/>
    <s v="operating"/>
    <m/>
    <n v="49.445694000000003"/>
    <n v="8.4904440000000001"/>
    <m/>
    <m/>
    <m/>
    <m/>
    <n v="0.4375"/>
    <s v="Fossil fuels"/>
    <s v="Hard coal"/>
    <m/>
    <s v="no"/>
    <s v="Transnet BW (220kV) Einspeisepunkt 220 kV Neckarau und 220 kV Altlußheim, Pfalzwerke Netzgesellschaft 220 kV Mutterstadt (Rhein N, Rhein S), 110 kV Mutterstadt Waldmühle N, Waldmühle S Netrion diverse 110 kV und 10 kV Anschlüsse"/>
    <s v="220/110/10"/>
    <s v="Transnet BW, Pfalzwerke Netzgesellschaft, Netrion, DB Energie GmbH"/>
    <s v="List matching type: Single UBA power plant assigned to single BNetzA power plant"/>
    <m/>
  </r>
  <r>
    <x v="97"/>
    <x v="81"/>
    <s v="Block 7"/>
    <s v="Mannheim 7"/>
    <s v="Grosskraftwerk Mannheim AG"/>
    <s v="Marguerrestraße 1"/>
    <s v="68199"/>
    <s v="Mannheim"/>
    <s v="Baden-Württemberg"/>
    <s v="DE"/>
    <n v="425"/>
    <n v="475"/>
    <x v="1"/>
    <x v="0"/>
    <s v="yes"/>
    <n v="500"/>
    <n v="1982"/>
    <s v="1982"/>
    <m/>
    <m/>
    <s v="operating"/>
    <s v="CHP"/>
    <n v="49.445694000000003"/>
    <n v="8.4904440000000001"/>
    <m/>
    <m/>
    <m/>
    <m/>
    <n v="0.38"/>
    <s v="Fossil fuels"/>
    <s v="Hard coal"/>
    <m/>
    <s v="no"/>
    <s v="Transnet BW (220kV) Einspeisepunkt 220 kV Neckarau und 220 kV Altlußheim, Pfalzwerke Netzgesellschaft 220 kV Mutterstadt (Rhein N, Rhein S), 110 kV Mutterstadt Waldmühle N, Waldmühle S Netrion diverse 110 kV und 10 kV Anschlüsse"/>
    <s v="220/110/10"/>
    <s v="Transnet BW, Pfalzwerke Netzgesellschaft, Netrion, DB Energie GmbH"/>
    <s v="List matching type: Single UBA power plant assigned to single BNetzA power plant"/>
    <m/>
  </r>
  <r>
    <x v="98"/>
    <x v="81"/>
    <s v="Block 8"/>
    <s v="Mannheim 8"/>
    <s v="Grosskraftwerk Mannheim AG"/>
    <s v="Marguerrestraße 1"/>
    <s v="68199"/>
    <s v="Mannheim"/>
    <s v="Baden-Württemberg"/>
    <s v="DE"/>
    <n v="435"/>
    <n v="480"/>
    <x v="1"/>
    <x v="0"/>
    <s v="yes"/>
    <n v="500"/>
    <n v="1993"/>
    <s v="1993"/>
    <m/>
    <m/>
    <s v="operating"/>
    <s v="CHP"/>
    <n v="49.445694000000003"/>
    <n v="8.4904440000000001"/>
    <m/>
    <m/>
    <m/>
    <m/>
    <n v="0.40749999999999997"/>
    <s v="Fossil fuels"/>
    <s v="Hard coal"/>
    <m/>
    <s v="no"/>
    <s v="Transnet BW (220kV) Einspeisepunkt 220 kV Neckarau und 220 kV Altlußheim, Pfalzwerke Netzgesellschaft 220 kV Mutterstadt (Rhein N, Rhein S), 110 kV Mutterstadt Waldmühle N, Waldmühle S Netrion diverse 110 kV und 10 kV Anschlüsse"/>
    <s v="220/110/10"/>
    <s v="Transnet BW, Pfalzwerke Netzgesellschaft, Netrion, DB Energie GmbH"/>
    <s v="List matching type: Single UBA power plant assigned to single BNetzA power plant"/>
    <m/>
  </r>
  <r>
    <x v="99"/>
    <x v="81"/>
    <s v="Block 9"/>
    <s v="Mannheim 9"/>
    <s v="Grosskraftwerk Mannheim AG"/>
    <s v="Marguerrestraße 1"/>
    <s v="68199"/>
    <s v="Mannheim"/>
    <s v="Baden-Württemberg"/>
    <s v="DE"/>
    <n v="843"/>
    <n v="911"/>
    <x v="1"/>
    <x v="0"/>
    <s v="yes"/>
    <n v="500"/>
    <n v="2015"/>
    <s v="2015"/>
    <m/>
    <m/>
    <s v="operating"/>
    <s v="CHP"/>
    <n v="49.445694000000003"/>
    <n v="8.4904440000000001"/>
    <m/>
    <m/>
    <n v="0.46400000000000002"/>
    <s v="http://www.gkm.de/media/?file=517_GKM_Block_9_Folder_DE.pdf&amp;download"/>
    <n v="0.46250000000000002"/>
    <s v="Fossil fuels"/>
    <s v="Hard coal"/>
    <m/>
    <s v="no"/>
    <s v="220 kV Schaltfelder GKM "/>
    <s v="220"/>
    <s v="Transnet BW GmbH"/>
    <s v="List matching type: Single UBA power plant assigned to single BNetzA power plant"/>
    <m/>
  </r>
  <r>
    <x v="100"/>
    <x v="82"/>
    <s v="Dampfwirtschaft (6 Einzelturbinen)"/>
    <s v="Marl I+II"/>
    <s v="Evonik Degussa GmbH"/>
    <s v="Paul-Baumann-Str. 1"/>
    <s v="45772"/>
    <s v="Marl"/>
    <s v="Nordrhein-Westfalen"/>
    <s v="DE"/>
    <n v="120"/>
    <n v="99.821659999999994"/>
    <x v="1"/>
    <x v="2"/>
    <s v="yes"/>
    <n v="285.85987261146499"/>
    <n v="1939"/>
    <s v="1939 und später"/>
    <m/>
    <m/>
    <s v="operating"/>
    <s v="IPP"/>
    <n v="51.680370000000003"/>
    <n v="7.0968800000000014"/>
    <m/>
    <m/>
    <m/>
    <m/>
    <n v="0.26550000000000001"/>
    <s v="Fossil fuels"/>
    <s v="Hard coal"/>
    <m/>
    <s v="no"/>
    <m/>
    <s v="6"/>
    <s v="Evonik Degussa GmbH"/>
    <s v="List matching type: UBA capacity distributed proportionally to multiple BNetzA power plants"/>
    <m/>
  </r>
  <r>
    <x v="101"/>
    <x v="83"/>
    <s v="Block 4 "/>
    <s v="Marl I+II"/>
    <s v="Evonik Degussa GmbH"/>
    <s v="Paul-Baumann-Str. 1"/>
    <s v="45772"/>
    <s v="Marl"/>
    <s v="Nordrhein-Westfalen"/>
    <s v="DE"/>
    <n v="55.3"/>
    <n v="46.001150000000003"/>
    <x v="1"/>
    <x v="2"/>
    <s v="yes"/>
    <n v="131.7337579617834"/>
    <n v="1971"/>
    <s v="1971"/>
    <m/>
    <m/>
    <s v="operating"/>
    <s v="IPP"/>
    <n v="51.680370000000003"/>
    <n v="7.0968800000000014"/>
    <m/>
    <m/>
    <m/>
    <m/>
    <n v="0.40949999999999998"/>
    <s v="Fossil fuels"/>
    <s v="Hard coal"/>
    <m/>
    <s v="no"/>
    <m/>
    <s v="110"/>
    <s v="Evonik Degussa GmbH"/>
    <s v="List matching type: UBA capacity distributed proportionally to multiple BNetzA power plants"/>
    <m/>
  </r>
  <r>
    <x v="102"/>
    <x v="84"/>
    <s v="Block 5 "/>
    <s v="Marl I+II"/>
    <s v="Evonik Degussa GmbH"/>
    <s v="Paul-Baumann-Str. 1"/>
    <s v="45772"/>
    <s v="Marl"/>
    <s v="Nordrhein-Westfalen"/>
    <s v="DE"/>
    <n v="60.2"/>
    <n v="50.077199999999998"/>
    <x v="1"/>
    <x v="2"/>
    <s v="yes"/>
    <n v="143.40636942675161"/>
    <n v="1983"/>
    <s v="1983"/>
    <m/>
    <m/>
    <s v="operating"/>
    <s v="IPP"/>
    <n v="51.680370000000003"/>
    <n v="7.0968800000000014"/>
    <m/>
    <m/>
    <m/>
    <m/>
    <n v="0.46350000000000002"/>
    <s v="Fossil fuels"/>
    <s v="Hard coal"/>
    <m/>
    <s v="no"/>
    <m/>
    <s v="110"/>
    <s v="Evonik Degussa GmbH"/>
    <s v="List matching type: UBA capacity distributed proportionally to multiple BNetzA power plants"/>
    <m/>
  </r>
  <r>
    <x v="103"/>
    <x v="85"/>
    <m/>
    <m/>
    <s v="Energieversorgung Offenbach AG"/>
    <m/>
    <s v="63067"/>
    <s v="Offenbach"/>
    <s v="Hessen"/>
    <s v="DE"/>
    <n v="54"/>
    <m/>
    <x v="1"/>
    <x v="0"/>
    <s v="yes"/>
    <m/>
    <n v="1990"/>
    <s v="1990"/>
    <m/>
    <m/>
    <s v="operating"/>
    <m/>
    <n v="50.065154999999997"/>
    <n v="8.7689640000000004"/>
    <m/>
    <m/>
    <m/>
    <m/>
    <n v="0.4"/>
    <s v="Fossil fuels"/>
    <s v="Hard coal"/>
    <m/>
    <s v="no"/>
    <s v="Andréstraße"/>
    <s v="110"/>
    <s v="Netrion GmbH"/>
    <m/>
    <m/>
  </r>
  <r>
    <x v="104"/>
    <x v="86"/>
    <s v="4"/>
    <s v="Heyden"/>
    <s v="Uniper Kraftwerke GmbH "/>
    <m/>
    <s v="32469"/>
    <s v="Petershagen"/>
    <s v="Nordrhein-Westfalen"/>
    <s v="DE"/>
    <n v="875"/>
    <n v="923"/>
    <x v="1"/>
    <x v="0"/>
    <s v="no"/>
    <m/>
    <n v="1987"/>
    <s v="1987"/>
    <m/>
    <m/>
    <s v="operating"/>
    <m/>
    <n v="52.382792379999998"/>
    <n v="8.9960041139999998"/>
    <s v="11WD2HEKW000297X"/>
    <s v="11WD2HEY40000638"/>
    <n v="0.42"/>
    <s v="http://www.eon.com/content/eon-com/de/about-us/structure/asset-finder/heyden.html"/>
    <n v="0.39250000000000002"/>
    <s v="Fossil fuels"/>
    <s v="Hard coal"/>
    <m/>
    <s v="no"/>
    <s v="Ovenstädt"/>
    <s v="380"/>
    <s v="TenneT TSO GmbH "/>
    <s v="List matching type: Single UBA power plant assigned to single BNetzA power plant"/>
    <m/>
  </r>
  <r>
    <x v="105"/>
    <x v="33"/>
    <s v="Wirbelschichtblock"/>
    <m/>
    <s v="Heizkraftwerk Pforzheim GmbH"/>
    <s v="Hohwiesenweg 15"/>
    <s v="75175"/>
    <s v="Pforzheim"/>
    <s v="Baden-Württemberg"/>
    <s v="DE"/>
    <n v="26.9"/>
    <m/>
    <x v="1"/>
    <x v="0"/>
    <s v="yes"/>
    <m/>
    <n v="1990"/>
    <s v="1990"/>
    <m/>
    <m/>
    <s v="operating"/>
    <m/>
    <n v="48.883159999999997"/>
    <n v="8.6653000000000002"/>
    <m/>
    <m/>
    <m/>
    <m/>
    <n v="0.4"/>
    <s v="Fossil fuels"/>
    <s v="Hard coal"/>
    <m/>
    <s v="no"/>
    <s v="Hohwiesenweg"/>
    <s v="110"/>
    <s v="Stadtwerke Pforzheim GmbH und Co. KG"/>
    <m/>
    <m/>
  </r>
  <r>
    <x v="106"/>
    <x v="87"/>
    <s v="Weiher III"/>
    <s v="Quierschied-Weiher"/>
    <s v="Steag GmbH"/>
    <s v="Holzer Straße"/>
    <s v="66287"/>
    <s v="Quierschied"/>
    <s v="Saarland"/>
    <s v="DE"/>
    <n v="655.6"/>
    <n v="724"/>
    <x v="1"/>
    <x v="0"/>
    <s v="yes"/>
    <n v="30"/>
    <n v="1976"/>
    <s v="1976"/>
    <m/>
    <m/>
    <s v="reserve"/>
    <m/>
    <n v="49.334130279999997"/>
    <n v="7.0313559279999991"/>
    <s v="11WD7WEIH2S--KWV"/>
    <s v="11WD7WEIH2S--C-A"/>
    <n v="0.37"/>
    <s v="http://www.spd-saar.de/uploads/media/konzept_bergbau.pdf"/>
    <n v="0.36499999999999999"/>
    <s v="Fossil fuels"/>
    <s v="Hard coal"/>
    <m/>
    <s v="no"/>
    <s v="Uchtelfangen"/>
    <s v="220"/>
    <s v="Amprion GmbH"/>
    <s v="List matching type: Single UBA power plant assigned to single BNetzA power plant"/>
    <m/>
  </r>
  <r>
    <x v="107"/>
    <x v="88"/>
    <s v="Rostock"/>
    <s v="Rostock"/>
    <s v="EnBW Energie Baden-Württemberg AG"/>
    <s v="Am Kühlturm 1"/>
    <s v="18147"/>
    <s v="Rostock"/>
    <s v="Mecklenburg-Vorpommern"/>
    <s v="DE"/>
    <n v="514"/>
    <n v="553"/>
    <x v="1"/>
    <x v="0"/>
    <s v="yes"/>
    <n v="150"/>
    <n v="1994"/>
    <s v="1994"/>
    <m/>
    <m/>
    <s v="operating"/>
    <m/>
    <n v="54.142821769999998"/>
    <n v="12.13287489"/>
    <s v="11WD8ROST1C---P5"/>
    <s v="11WD8ROST1C----K"/>
    <n v="0.43200000000000011"/>
    <s v="http://www.kraftwerk-rostock.de/#/kraftwerk/fakten/"/>
    <n v="0.41"/>
    <s v="Fossil fuels"/>
    <s v="Hard coal"/>
    <m/>
    <s v="no"/>
    <s v="Bentwisch"/>
    <s v="380"/>
    <s v="50Hertz Transmission GmbH"/>
    <s v="List matching type: Single UBA power plant assigned to single BNetzA power plant"/>
    <m/>
  </r>
  <r>
    <x v="108"/>
    <x v="89"/>
    <s v="Kohleanlage"/>
    <s v="Saarbrücken-Römerbrücke"/>
    <s v="Energie SaarLorLux AG"/>
    <m/>
    <s v="66121"/>
    <s v="Saarbrücken"/>
    <s v="Saarland"/>
    <s v="DE"/>
    <n v="50"/>
    <n v="52.8"/>
    <x v="1"/>
    <x v="0"/>
    <s v="yes"/>
    <n v="94"/>
    <n v="1988"/>
    <s v="1988"/>
    <n v="2005"/>
    <m/>
    <s v="operating"/>
    <s v="CHP"/>
    <n v="49.223899000000003"/>
    <n v="7.0148990000000007"/>
    <s v="11WD7UCHT5XROSOK"/>
    <s v="11WD7UCHT5XROEMT"/>
    <n v="0.42"/>
    <s v="https://www.energie-saarlorlux.com/wp-content/broschueren/Broschuere-Heizkraftwerk.pdf"/>
    <n v="0.4375"/>
    <s v="Fossil fuels"/>
    <s v="Hard coal"/>
    <m/>
    <s v="no"/>
    <s v="UW Römerbrücke"/>
    <s v="110"/>
    <s v="Stadtwerke Saarbrücken AG / VSE Verteilnetz GmbH"/>
    <s v="List matching type: UBA capacity distributed proportionally to multiple BNetzA power plants"/>
    <m/>
  </r>
  <r>
    <x v="109"/>
    <x v="36"/>
    <s v="Konventionelles Sammelschienenkraftwerk"/>
    <m/>
    <s v="Sappi Stockstadt GmbH"/>
    <s v="Obernburger Straße 1-9"/>
    <s v="63811"/>
    <s v="Stockstadt"/>
    <s v="Bayern"/>
    <s v="DE"/>
    <n v="24.8"/>
    <m/>
    <x v="1"/>
    <x v="0"/>
    <s v="yes"/>
    <m/>
    <n v="1969"/>
    <s v="1969"/>
    <m/>
    <m/>
    <s v="operating"/>
    <m/>
    <n v="49.977449999999997"/>
    <n v="9.068719999999999"/>
    <m/>
    <m/>
    <m/>
    <m/>
    <n v="0.34749999999999998"/>
    <s v="Fossil fuels"/>
    <s v="Hard coal"/>
    <m/>
    <s v="no"/>
    <s v="Primär Kundenanlage zur betrieblichen Eigenversorgung ; Verbindung mit Netz der allgemeinen Versorgung über Trafo 11 (110/20kV)"/>
    <s v="110"/>
    <s v="Westnetz GmbH"/>
    <m/>
    <m/>
  </r>
  <r>
    <x v="110"/>
    <x v="90"/>
    <s v="GAI DT 14 neu"/>
    <m/>
    <s v="EnBW Energie Baden-Württemberg AG"/>
    <s v="Langwiesenweg 23"/>
    <s v="70376"/>
    <s v="Stuttgart"/>
    <s v="Baden-Württemberg"/>
    <s v="DE"/>
    <n v="22.6"/>
    <m/>
    <x v="1"/>
    <x v="0"/>
    <s v="yes"/>
    <m/>
    <n v="2009"/>
    <s v="2009"/>
    <m/>
    <m/>
    <s v="operating"/>
    <m/>
    <n v="48.782452999999997"/>
    <n v="9.2314830000000008"/>
    <m/>
    <m/>
    <m/>
    <m/>
    <n v="0.44750000000000001"/>
    <s v="Fossil fuels"/>
    <s v="Hard coal"/>
    <m/>
    <s v="no"/>
    <s v="Gaisburg"/>
    <s v="110"/>
    <s v="Netze BW GmbH"/>
    <m/>
    <m/>
  </r>
  <r>
    <x v="111"/>
    <x v="91"/>
    <s v="MÜN DT12"/>
    <s v="Stuttgart-Münster"/>
    <s v="EnBW Energie Baden-Württemberg AG"/>
    <s v="Voltastraße 45"/>
    <s v="70376"/>
    <s v="Stuttgart"/>
    <s v="Baden-Württemberg"/>
    <s v="DE"/>
    <n v="45"/>
    <n v="47.7592"/>
    <x v="1"/>
    <x v="0"/>
    <s v="yes"/>
    <n v="183.69863013698631"/>
    <n v="1982"/>
    <s v="1982"/>
    <m/>
    <m/>
    <s v="operating"/>
    <s v="CHP"/>
    <n v="48.815832999999998"/>
    <n v="9.2211110000000005"/>
    <s v="11WD4MUST5G----B"/>
    <s v="11WD4MUST5X-DT-M"/>
    <m/>
    <m/>
    <n v="0.38"/>
    <s v="Fossil fuels"/>
    <s v="Hard coal"/>
    <m/>
    <s v="no"/>
    <s v="Münster"/>
    <s v="110"/>
    <s v="Netze BW GmbH"/>
    <s v="List matching type: UBA capacity distributed proportionally to multiple BNetzA power plants"/>
    <m/>
  </r>
  <r>
    <x v="112"/>
    <x v="91"/>
    <s v="MÜN DT15"/>
    <s v="Stuttgart-Münster"/>
    <s v="EnBW Energie Baden-Württemberg AG"/>
    <s v="Voltastraße 45"/>
    <s v="70376"/>
    <s v="Stuttgart"/>
    <s v="Baden-Württemberg"/>
    <s v="DE"/>
    <n v="45"/>
    <n v="47.7592"/>
    <x v="1"/>
    <x v="0"/>
    <s v="yes"/>
    <n v="183.69863013698631"/>
    <n v="1984"/>
    <s v="1984"/>
    <m/>
    <m/>
    <s v="operating"/>
    <s v="CHP"/>
    <n v="48.815832999999998"/>
    <n v="9.2211110000000005"/>
    <s v="11WD4MUST5G----B"/>
    <s v="11WD4MUST5X-DT-M"/>
    <m/>
    <m/>
    <n v="0.38500000000000001"/>
    <s v="Fossil fuels"/>
    <s v="Hard coal"/>
    <m/>
    <s v="no"/>
    <s v="Münster"/>
    <s v="110"/>
    <s v="Netze BW GmbH"/>
    <s v="List matching type: UBA capacity distributed proportionally to multiple BNetzA power plants"/>
    <m/>
  </r>
  <r>
    <x v="113"/>
    <x v="92"/>
    <m/>
    <m/>
    <s v="Nordzucker AG, Werk Uelzen"/>
    <s v="An der Zuckerfabrik 1"/>
    <s v="29525"/>
    <s v="Uelzen"/>
    <s v="Niedersachsen"/>
    <s v="DE"/>
    <n v="40"/>
    <m/>
    <x v="1"/>
    <x v="0"/>
    <s v="yes"/>
    <m/>
    <n v="1990"/>
    <s v="vor 1945 / letzte Änderung 1990"/>
    <m/>
    <m/>
    <s v="special_case"/>
    <m/>
    <n v="52.975181300000003"/>
    <n v="10.557397399999999"/>
    <m/>
    <m/>
    <m/>
    <m/>
    <n v="0.4"/>
    <s v="Fossil fuels"/>
    <s v="Hard coal"/>
    <m/>
    <s v="no"/>
    <m/>
    <s v="20"/>
    <s v="SVO"/>
    <m/>
    <m/>
  </r>
  <r>
    <x v="114"/>
    <x v="93"/>
    <m/>
    <m/>
    <s v="Fernwärme Ulm GmbH"/>
    <s v="Magirusstr. 21"/>
    <s v="89077"/>
    <s v="Ulm"/>
    <s v="Baden-Württemberg"/>
    <s v="DE"/>
    <n v="20.7"/>
    <m/>
    <x v="1"/>
    <x v="0"/>
    <s v="yes"/>
    <m/>
    <n v="1978"/>
    <s v="1978"/>
    <m/>
    <m/>
    <s v="operating"/>
    <m/>
    <n v="48.397039999999997"/>
    <n v="9.9648399999999988"/>
    <m/>
    <m/>
    <m/>
    <m/>
    <n v="0.37"/>
    <s v="Fossil fuels"/>
    <s v="Hard coal"/>
    <m/>
    <s v="no"/>
    <s v="SWU 1, SWU 2"/>
    <s v="10"/>
    <s v="Stadtwerke Ulm/Neu-Ulm Netze GmbH "/>
    <m/>
    <m/>
  </r>
  <r>
    <x v="115"/>
    <x v="94"/>
    <s v="2"/>
    <s v="München-Nord 2"/>
    <s v="SWM Services GmbH"/>
    <m/>
    <s v="85774"/>
    <s v="Unterföhring"/>
    <s v="Bayern"/>
    <s v="DE"/>
    <n v="332.7"/>
    <n v="365"/>
    <x v="1"/>
    <x v="0"/>
    <s v="yes"/>
    <n v="550"/>
    <n v="1991"/>
    <s v="1991"/>
    <m/>
    <m/>
    <s v="operating"/>
    <s v="CHP"/>
    <n v="48.180506000000001"/>
    <n v="11.639612"/>
    <s v="11WD2NO2K000308Z"/>
    <s v="11WD2NOR20001055"/>
    <m/>
    <m/>
    <n v="0.40250000000000002"/>
    <s v="Fossil fuels"/>
    <s v="Hard coal"/>
    <m/>
    <s v="no"/>
    <s v="HUW Föhring"/>
    <s v="110"/>
    <s v="SWM Infrastruktur GmbH"/>
    <s v="List matching type: Single UBA power plant assigned to single BNetzA power plant"/>
    <m/>
  </r>
  <r>
    <x v="116"/>
    <x v="95"/>
    <s v="MKV"/>
    <s v="Völklingen-Fenne MKV"/>
    <s v="Steag GmbH"/>
    <s v="Saarbrücker Straße 135-137"/>
    <s v="66333"/>
    <s v="Völklingen-Fenne"/>
    <s v="Saarland"/>
    <s v="DE"/>
    <n v="179"/>
    <n v="233"/>
    <x v="1"/>
    <x v="0"/>
    <s v="yes"/>
    <n v="210"/>
    <n v="1982"/>
    <s v="1982"/>
    <m/>
    <m/>
    <s v="operating"/>
    <s v="CHP"/>
    <n v="49.249018"/>
    <n v="6.8792439999999999"/>
    <s v="11WD7VOLK5S--KWI"/>
    <s v="11WD7VOLK5S-MKV2"/>
    <n v="0.4"/>
    <s v="http://www.voelklingen-im-wandel.de/stadtteile-fenne.php"/>
    <n v="0.38"/>
    <s v="Fossil fuels"/>
    <s v="Hard coal"/>
    <m/>
    <s v="no"/>
    <s v="Fenne"/>
    <s v="110"/>
    <s v="VSE Verteilnetz GmbH"/>
    <s v="List matching type: Single UBA power plant assigned to single BNetzA power plant"/>
    <m/>
  </r>
  <r>
    <x v="117"/>
    <x v="72"/>
    <s v="HKV"/>
    <s v="Völklingen-Fenne HKV"/>
    <s v="Steag GmbH"/>
    <s v="Saarbrücker Straße 135-137"/>
    <s v="66333"/>
    <s v="Völklingen-Fenne"/>
    <s v="Saarland"/>
    <s v="DE"/>
    <n v="211"/>
    <n v="233"/>
    <x v="1"/>
    <x v="0"/>
    <s v="yes"/>
    <n v="185"/>
    <n v="1989"/>
    <s v="1989"/>
    <m/>
    <m/>
    <s v="operating"/>
    <s v="CHP"/>
    <n v="49.249018"/>
    <n v="6.8792439999999999"/>
    <s v="11WD7VOLK5S--KWI"/>
    <s v="11WD7VOLK5S-HKVM"/>
    <n v="0.37"/>
    <s v="http://www.spd-saar.de/uploads/media/konzept_bergbau.pdf"/>
    <n v="0.39750000000000002"/>
    <s v="Fossil fuels"/>
    <s v="Hard coal"/>
    <m/>
    <s v="no"/>
    <s v="Fenne"/>
    <s v="110"/>
    <s v="VSE Verteilnetz GmbH"/>
    <s v="List matching type: Single UBA power plant assigned to single BNetzA power plant"/>
    <m/>
  </r>
  <r>
    <x v="118"/>
    <x v="96"/>
    <s v="WAL 1"/>
    <s v="Walheim 1"/>
    <s v="EnBW Energie Baden-Württemberg AG"/>
    <s v="Mühlstraße"/>
    <s v="74399"/>
    <s v="Walheim"/>
    <s v="Baden-Württemberg"/>
    <s v="DE"/>
    <n v="96"/>
    <n v="107"/>
    <x v="1"/>
    <x v="0"/>
    <s v="no"/>
    <m/>
    <n v="1964"/>
    <s v="1964"/>
    <n v="2011"/>
    <m/>
    <s v="reserve"/>
    <m/>
    <n v="49.017471999999998"/>
    <n v="9.1573890000000002"/>
    <m/>
    <m/>
    <m/>
    <m/>
    <n v="0.45250000000000001"/>
    <s v="Fossil fuels"/>
    <s v="Hard coal"/>
    <m/>
    <s v="no"/>
    <s v="Walheim"/>
    <s v="110"/>
    <s v="Netze BW GmbH"/>
    <s v="List matching type: Single UBA power plant assigned to single BNetzA power plant"/>
    <m/>
  </r>
  <r>
    <x v="119"/>
    <x v="96"/>
    <s v="WAL 2"/>
    <s v="Walheim 2"/>
    <s v="EnBW Energie Baden-Württemberg AG"/>
    <s v="Mühlstraße"/>
    <s v="74399"/>
    <s v="Walheim"/>
    <s v="Baden-Württemberg"/>
    <s v="DE"/>
    <n v="148"/>
    <n v="160"/>
    <x v="1"/>
    <x v="0"/>
    <s v="no"/>
    <m/>
    <n v="1967"/>
    <s v="1967"/>
    <n v="2011"/>
    <m/>
    <s v="reserve"/>
    <m/>
    <n v="49.017471999999998"/>
    <n v="9.1573890000000002"/>
    <m/>
    <m/>
    <m/>
    <m/>
    <n v="0.45250000000000001"/>
    <s v="Fossil fuels"/>
    <s v="Hard coal"/>
    <m/>
    <s v="no"/>
    <s v="Walheim"/>
    <s v="110"/>
    <s v="Netze BW GmbH"/>
    <s v="List matching type: Single UBA power plant assigned to single BNetzA power plant"/>
    <m/>
  </r>
  <r>
    <x v="120"/>
    <x v="97"/>
    <s v="Wedel 2"/>
    <s v="Wedel 2"/>
    <s v="Vattenfall Europe Wärme AG"/>
    <s v="Tinsdaler Weg 146"/>
    <s v="22880"/>
    <s v="Wedel"/>
    <s v="Schleswig-Holstein"/>
    <s v="DE"/>
    <n v="123"/>
    <n v="138.69999999999999"/>
    <x v="1"/>
    <x v="0"/>
    <s v="yes"/>
    <m/>
    <n v="1962"/>
    <s v="1962"/>
    <n v="1993"/>
    <m/>
    <s v="operating"/>
    <s v="CHP"/>
    <n v="53.566957019999997"/>
    <n v="9.7244453429999993"/>
    <s v="11WD8WED15C----Q"/>
    <s v="11WD8WED15C---2K"/>
    <n v="0.36"/>
    <s v="http://www.abendblatt.de/hamburg/article108154203/Naturschuetzer-sorgen-fuer-hoehere-Umweltbelastung.html"/>
    <n v="0.40749999999999997"/>
    <s v="Fossil fuels"/>
    <s v="Hard coal"/>
    <m/>
    <s v="no"/>
    <s v="Wedel"/>
    <s v="110"/>
    <s v="Stromnetz Hamburg GmbH"/>
    <s v="List matching type: Single UBA power plant assigned to single BNetzA power plant"/>
    <m/>
  </r>
  <r>
    <x v="121"/>
    <x v="97"/>
    <s v="Wedel 1"/>
    <s v="Wedel 1"/>
    <s v="Vattenfall Europe Wärme AG"/>
    <s v="Tinsdaler Weg 146"/>
    <s v="22880"/>
    <s v="Wedel"/>
    <s v="Schleswig-Holstein"/>
    <s v="DE"/>
    <n v="137"/>
    <n v="151"/>
    <x v="1"/>
    <x v="0"/>
    <s v="yes"/>
    <n v="423"/>
    <n v="1961"/>
    <s v="1961"/>
    <n v="1993"/>
    <m/>
    <s v="operating"/>
    <s v="CHP"/>
    <n v="53.566957019999997"/>
    <n v="9.7244453429999993"/>
    <s v="11WD8WED15C----Q"/>
    <s v="11WD8WED15C---1M"/>
    <n v="0.36"/>
    <s v="http://www.abendblatt.de/hamburg/article108154203/Naturschuetzer-sorgen-fuer-hoehere-Umweltbelastung.html"/>
    <n v="0.40749999999999997"/>
    <s v="Fossil fuels"/>
    <s v="Hard coal"/>
    <m/>
    <s v="no"/>
    <s v="Wedel"/>
    <s v="110"/>
    <s v="Stromnetz Hamburg GmbH"/>
    <s v="List matching type: Single UBA power plant assigned to single BNetzA power plant"/>
    <m/>
  </r>
  <r>
    <x v="122"/>
    <x v="98"/>
    <s v="E4"/>
    <s v="Werdohl-Elverlingsen 4"/>
    <s v="Mark-E AG"/>
    <m/>
    <s v="58791"/>
    <s v="Werdohl"/>
    <s v="Nordrhein-Westfalen"/>
    <s v="DE"/>
    <n v="310"/>
    <n v="330"/>
    <x v="1"/>
    <x v="0"/>
    <s v="no"/>
    <m/>
    <n v="1982"/>
    <s v="1982"/>
    <m/>
    <m/>
    <s v="operating"/>
    <m/>
    <n v="51.276361000000001"/>
    <n v="7.705667"/>
    <s v="11WD7GARE5XELKWD"/>
    <s v="11WD7ELVE2S-E4-9"/>
    <m/>
    <m/>
    <n v="0.38"/>
    <s v="Fossil fuels"/>
    <s v="Hard coal"/>
    <m/>
    <s v="no"/>
    <s v="U205"/>
    <s v="220"/>
    <s v="Enervie AssetNetWork GmbH "/>
    <s v="List matching type: Single UBA power plant assigned to single BNetzA power plant"/>
    <m/>
  </r>
  <r>
    <x v="123"/>
    <x v="99"/>
    <s v="K2"/>
    <s v="Gersteinwerk K2 (DT) (Werne)"/>
    <s v="RWE Generation SE"/>
    <m/>
    <s v="59368"/>
    <s v="Werne"/>
    <s v="Nordrhein-Westfalen"/>
    <s v="DE"/>
    <n v="614"/>
    <n v="665.5"/>
    <x v="1"/>
    <x v="0"/>
    <s v="no"/>
    <m/>
    <n v="1984"/>
    <s v="1984"/>
    <m/>
    <m/>
    <s v="operating"/>
    <m/>
    <n v="51.672452999999997"/>
    <n v="7.7099470000000014"/>
    <s v="11WD7GERS-X-KW-C"/>
    <s v="11WD7GERS1S-K2-7"/>
    <m/>
    <m/>
    <n v="0.38500000000000001"/>
    <s v="Fossil fuels"/>
    <s v="Hard coal"/>
    <m/>
    <s v="no"/>
    <s v="Gersteinwerk (380kV), Gersteinwerk (110kV) und Münster (110kV) "/>
    <s v="380, 110"/>
    <s v="Amprion GmbH, Westnetz GmbH"/>
    <s v="List matching type: Single UBA power plant assigned to single BNetzA power plant"/>
    <m/>
  </r>
  <r>
    <x v="124"/>
    <x v="100"/>
    <s v="1"/>
    <s v="Wilhelmshaven (E.ON)"/>
    <s v="Uniper Kraftwerke GmbH "/>
    <m/>
    <s v="26386"/>
    <s v="Wilhelmshaven"/>
    <s v="Niedersachsen"/>
    <s v="DE"/>
    <n v="757"/>
    <n v="788.1"/>
    <x v="1"/>
    <x v="0"/>
    <s v="no"/>
    <m/>
    <n v="1976"/>
    <s v="1976"/>
    <m/>
    <m/>
    <s v="operating"/>
    <m/>
    <n v="53.565818999999998"/>
    <n v="8.1462450000000004"/>
    <s v="11WD2WI1K000303F"/>
    <s v="11WD2WIL10000688"/>
    <n v="0.4"/>
    <s v="http://www.bund-niedersachsen.de/themen/kohlekraftwerke/kraftwerks_plaene/wilhelmshaven/"/>
    <n v="0.36499999999999999"/>
    <s v="Fossil fuels"/>
    <s v="Hard coal"/>
    <m/>
    <s v="no"/>
    <s v="Maade"/>
    <s v="220"/>
    <s v="TenneT TSO GmbH "/>
    <s v="List matching type: Single UBA power plant assigned to single BNetzA power plant"/>
    <m/>
  </r>
  <r>
    <x v="125"/>
    <x v="101"/>
    <s v="Kraftwerk Wilhelmshaven"/>
    <s v="Wilhelmshaven (Engie)"/>
    <s v="ENGIE Deutschland AG"/>
    <s v="Niedersachsendamm"/>
    <s v="26386"/>
    <s v="Wilhelmshaven"/>
    <s v="Niedersachsen"/>
    <s v="DE"/>
    <n v="731"/>
    <n v="830"/>
    <x v="1"/>
    <x v="0"/>
    <s v="no"/>
    <m/>
    <n v="2015"/>
    <s v="2015"/>
    <m/>
    <m/>
    <s v="operating"/>
    <m/>
    <n v="53.578698000000003"/>
    <n v="8.1326850000000004"/>
    <s v="11XGSKW-WHV----V"/>
    <s v="11WD2WILH0001255"/>
    <m/>
    <m/>
    <n v="0.46250000000000002"/>
    <s v="Fossil fuels"/>
    <s v="Hard coal"/>
    <m/>
    <s v="no"/>
    <s v="Maade"/>
    <s v="380"/>
    <s v="TenneT TSO GmbH"/>
    <s v="List matching type: Single UBA power plant assigned to single BNetzA power plant"/>
    <m/>
  </r>
  <r>
    <x v="126"/>
    <x v="102"/>
    <s v="Generator A"/>
    <s v="Wolfsburg Nord"/>
    <s v="Volkswagen AG"/>
    <m/>
    <s v="38436"/>
    <s v="Wolfsburg"/>
    <s v="Niedersachsen"/>
    <s v="DE"/>
    <n v="61.5"/>
    <n v="70"/>
    <x v="1"/>
    <x v="0"/>
    <s v="yes"/>
    <n v="377.5"/>
    <n v="2000"/>
    <s v="2000"/>
    <n v="2000"/>
    <m/>
    <s v="operating"/>
    <s v="CHP"/>
    <n v="51.252920000000003"/>
    <n v="9.4379600000000003"/>
    <m/>
    <m/>
    <m/>
    <m/>
    <n v="0.42499999999999999"/>
    <s v="Fossil fuels"/>
    <s v="Hard coal"/>
    <m/>
    <s v="no"/>
    <s v="UW West"/>
    <s v="50"/>
    <s v="VW Kraftwerk GmbH"/>
    <s v="List matching type: UBA capacity distributed proportionally to multiple BNetzA power plants"/>
    <m/>
  </r>
  <r>
    <x v="127"/>
    <x v="102"/>
    <s v="Generator B"/>
    <s v="Wolfsburg Nord"/>
    <s v="Volkswagen AG"/>
    <m/>
    <s v="38436"/>
    <s v="Wolfsburg"/>
    <s v="Niedersachsen"/>
    <s v="DE"/>
    <n v="61.5"/>
    <n v="70"/>
    <x v="1"/>
    <x v="0"/>
    <s v="yes"/>
    <n v="377.5"/>
    <n v="2000"/>
    <s v="2000"/>
    <n v="2000"/>
    <m/>
    <s v="operating"/>
    <s v="CHP"/>
    <n v="52.432789999999997"/>
    <n v="10.786110000000001"/>
    <m/>
    <m/>
    <m/>
    <m/>
    <n v="0.42499999999999999"/>
    <s v="Fossil fuels"/>
    <s v="Hard coal"/>
    <m/>
    <s v="no"/>
    <s v="UW Ost"/>
    <s v="50"/>
    <s v="VW Kraftwerk GmbH"/>
    <s v="List matching type: UBA capacity distributed proportionally to multiple BNetzA power plants"/>
    <m/>
  </r>
  <r>
    <x v="128"/>
    <x v="59"/>
    <s v="Block 1"/>
    <s v="Wolfsburg West 1"/>
    <s v="Volkswagen AG"/>
    <m/>
    <s v="38436"/>
    <s v="Wolfsburg"/>
    <s v="Niedersachsen"/>
    <s v="DE"/>
    <n v="138.5"/>
    <n v="153"/>
    <x v="1"/>
    <x v="0"/>
    <s v="yes"/>
    <n v="140"/>
    <n v="1985"/>
    <s v="1985"/>
    <m/>
    <m/>
    <s v="operating"/>
    <s v="CHP"/>
    <n v="51.252920000000003"/>
    <n v="9.4379600000000003"/>
    <s v="11WD2WBWK000317H"/>
    <s v="11WD2WBW1000039N"/>
    <m/>
    <m/>
    <n v="0.38750000000000001"/>
    <s v="Fossil fuels"/>
    <s v="Hard coal"/>
    <m/>
    <s v="no"/>
    <s v="UW Wolfsburg"/>
    <s v="110"/>
    <s v="VW Kraftwerk GmbH"/>
    <s v="List matching type: Single UBA power plant assigned to single BNetzA power plant"/>
    <m/>
  </r>
  <r>
    <x v="129"/>
    <x v="59"/>
    <s v="Block 2"/>
    <s v="Wolfsburg West 2"/>
    <s v="Volkswagen AG"/>
    <m/>
    <s v="38436"/>
    <s v="Wolfsburg"/>
    <s v="Niedersachsen"/>
    <s v="DE"/>
    <n v="138.5"/>
    <n v="153"/>
    <x v="1"/>
    <x v="0"/>
    <s v="yes"/>
    <n v="140"/>
    <n v="1985"/>
    <s v="1985"/>
    <m/>
    <m/>
    <s v="operating"/>
    <s v="CHP"/>
    <n v="52.442230000000002"/>
    <n v="10.76454"/>
    <s v="11WD2WBWK000317H"/>
    <s v="11WD2WBW2000040U"/>
    <m/>
    <m/>
    <n v="0.38750000000000001"/>
    <s v="Fossil fuels"/>
    <s v="Hard coal"/>
    <m/>
    <s v="no"/>
    <s v="UW Wolfsburg"/>
    <s v="110"/>
    <s v="VW Kraftwerk GmbH"/>
    <s v="List matching type: Single UBA power plant assigned to single BNetzA power plant"/>
    <m/>
  </r>
  <r>
    <x v="130"/>
    <x v="103"/>
    <s v="Block 3"/>
    <s v="Wuppertal-Elberfeld"/>
    <s v="WSW Energie &amp; Wasser AG"/>
    <m/>
    <s v="42117"/>
    <s v="Wuppertal"/>
    <s v="Nordrhein-Westfalen"/>
    <s v="DE"/>
    <n v="85"/>
    <n v="100"/>
    <x v="1"/>
    <x v="0"/>
    <s v="yes"/>
    <n v="201"/>
    <n v="1989"/>
    <s v="1989"/>
    <m/>
    <m/>
    <s v="operating"/>
    <s v="CHP"/>
    <n v="51.248350000000002"/>
    <n v="7.1187399999999998"/>
    <m/>
    <m/>
    <m/>
    <m/>
    <n v="0.39750000000000002"/>
    <s v="Fossil fuels"/>
    <s v="Hard coal"/>
    <m/>
    <s v="no"/>
    <m/>
    <s v="110"/>
    <s v="WSW Netz GmbH "/>
    <s v="List matching type: Single UBA power plant assigned to single BNetzA power plant"/>
    <m/>
  </r>
  <r>
    <x v="131"/>
    <x v="42"/>
    <s v="Zolling Block 5"/>
    <s v="Zolling-Leininger 5"/>
    <s v="ENGIE Deutschland AG"/>
    <s v="Leininger Str. 1"/>
    <s v="85406"/>
    <s v="Zolling"/>
    <s v="Bayern"/>
    <s v="DE"/>
    <n v="472"/>
    <n v="474"/>
    <x v="1"/>
    <x v="0"/>
    <s v="yes"/>
    <n v="150"/>
    <n v="1986"/>
    <s v="1986"/>
    <n v="2011"/>
    <m/>
    <s v="operating"/>
    <s v="CHP"/>
    <n v="48.455353000000002"/>
    <n v="11.799455999999999"/>
    <s v="11WD2ZOLL0002880"/>
    <s v="11WD2ZOL50001274"/>
    <m/>
    <m/>
    <n v="0.45250000000000001"/>
    <s v="Fossil fuels"/>
    <s v="Hard coal"/>
    <m/>
    <s v="no"/>
    <s v="Feld 1 / LS 275"/>
    <s v="220"/>
    <s v="TenneT TSO GmbH "/>
    <s v="List matching type: Single UBA power plant assigned to single BNetzA power plant"/>
    <m/>
  </r>
  <r>
    <x v="132"/>
    <x v="66"/>
    <s v="A"/>
    <m/>
    <s v="RWE Generation SE"/>
    <m/>
    <s v="59071"/>
    <s v="Hamm-Uentrop"/>
    <s v="Nordrhein-Westfalen"/>
    <s v="DE"/>
    <n v="152"/>
    <m/>
    <x v="1"/>
    <x v="0"/>
    <s v="no"/>
    <m/>
    <n v="1963"/>
    <s v="1963"/>
    <m/>
    <n v="2011"/>
    <s v="shutdown"/>
    <m/>
    <n v="51.677819999999997"/>
    <n v="7.9741999999999997"/>
    <m/>
    <m/>
    <m/>
    <m/>
    <n v="0.33250000000000002"/>
    <s v="Fossil fuels"/>
    <s v="Hard coal"/>
    <m/>
    <s v="no"/>
    <s v="Lippborg"/>
    <s v="110"/>
    <s v="Westnetz GmbH"/>
    <m/>
    <m/>
  </r>
  <r>
    <x v="133"/>
    <x v="66"/>
    <s v="B"/>
    <m/>
    <s v="RWE Generation SE"/>
    <m/>
    <s v="59071"/>
    <s v="Hamm-Uentrop"/>
    <s v="Nordrhein-Westfalen"/>
    <s v="DE"/>
    <n v="152"/>
    <m/>
    <x v="1"/>
    <x v="0"/>
    <s v="no"/>
    <m/>
    <n v="1963"/>
    <s v="1963"/>
    <m/>
    <n v="2011"/>
    <s v="shutdown"/>
    <m/>
    <n v="51.677819999999997"/>
    <n v="7.9741999999999997"/>
    <m/>
    <m/>
    <m/>
    <m/>
    <n v="0.33250000000000002"/>
    <s v="Fossil fuels"/>
    <s v="Hard coal"/>
    <m/>
    <s v="no"/>
    <s v="Lippborg"/>
    <s v="110"/>
    <s v="Westnetz GmbH"/>
    <m/>
    <m/>
  </r>
  <r>
    <x v="134"/>
    <x v="104"/>
    <s v="HKW II/B"/>
    <m/>
    <s v="Stadtwerke Duisburg AG"/>
    <s v="Zirkelstraße"/>
    <s v="47053"/>
    <s v="Duisburg"/>
    <s v="Nordrhein-Westfalen"/>
    <s v="DE"/>
    <n v="133"/>
    <m/>
    <x v="1"/>
    <x v="0"/>
    <s v="yes"/>
    <m/>
    <n v="1965"/>
    <s v="1965"/>
    <m/>
    <n v="2012"/>
    <s v="shutdown"/>
    <m/>
    <n v="51.429324000000001"/>
    <n v="6.7519839999999993"/>
    <m/>
    <m/>
    <m/>
    <m/>
    <n v="0.33750000000000002"/>
    <s v="Fossil fuels"/>
    <s v="Hard coal"/>
    <m/>
    <s v="no"/>
    <s v="UW HKW II"/>
    <s v="110"/>
    <s v="Netze Duisburg GmbH"/>
    <m/>
    <m/>
  </r>
  <r>
    <x v="135"/>
    <x v="62"/>
    <s v="3"/>
    <m/>
    <s v="Uniper Kraftwerke GmbH "/>
    <m/>
    <s v="63538"/>
    <s v="Großkrotzenburg"/>
    <s v="Hessen"/>
    <s v="DE"/>
    <n v="293"/>
    <m/>
    <x v="1"/>
    <x v="0"/>
    <s v="no"/>
    <m/>
    <n v="1970"/>
    <s v="1970"/>
    <m/>
    <n v="2012"/>
    <s v="shutdown"/>
    <m/>
    <n v="50.088552999999997"/>
    <n v="8.953399000000001"/>
    <m/>
    <m/>
    <m/>
    <m/>
    <n v="0.35"/>
    <s v="Fossil fuels"/>
    <s v="Hard coal"/>
    <m/>
    <s v="no"/>
    <s v="Großkrotzenburg"/>
    <s v="380"/>
    <s v="TenneT TSO GmbH "/>
    <m/>
    <m/>
  </r>
  <r>
    <x v="136"/>
    <x v="105"/>
    <s v="2"/>
    <m/>
    <s v="Gemeinschaftskraftwerk Veltheim GmbH"/>
    <m/>
    <s v="32457"/>
    <s v="Porta Westfalica"/>
    <s v="Nordrhein-Westfalen"/>
    <s v="DE"/>
    <n v="93"/>
    <m/>
    <x v="1"/>
    <x v="0"/>
    <s v="no"/>
    <m/>
    <n v="1965"/>
    <s v="1965"/>
    <m/>
    <n v="2012"/>
    <s v="shutdown"/>
    <m/>
    <n v="52.190040000000003"/>
    <n v="8.9331800000000001"/>
    <m/>
    <m/>
    <m/>
    <m/>
    <n v="0.33750000000000002"/>
    <s v="Fossil fuels"/>
    <s v="Hard coal"/>
    <m/>
    <s v="no"/>
    <s v="UW - Veltheim"/>
    <s v="110"/>
    <s v="Netz Veltheim GmbH"/>
    <m/>
    <m/>
  </r>
  <r>
    <x v="137"/>
    <x v="106"/>
    <m/>
    <m/>
    <s v="Papierfabrik Albbruck GmbH"/>
    <m/>
    <s v="79774"/>
    <s v="Albbruck"/>
    <s v="Baden-Württemberg"/>
    <s v="DE"/>
    <n v="28"/>
    <m/>
    <x v="1"/>
    <x v="0"/>
    <s v="yes"/>
    <m/>
    <n v="2009"/>
    <s v="2009"/>
    <m/>
    <n v="2012"/>
    <s v="shutdown"/>
    <m/>
    <n v="47.589309999999998"/>
    <n v="8.1326100000000014"/>
    <m/>
    <m/>
    <m/>
    <m/>
    <n v="0.44750000000000001"/>
    <s v="Fossil fuels"/>
    <s v="Hard coal"/>
    <m/>
    <s v="no"/>
    <s v="Albbruck"/>
    <s v="110"/>
    <s v="ED Netze GmbH"/>
    <m/>
    <m/>
  </r>
  <r>
    <x v="138"/>
    <x v="107"/>
    <s v="1"/>
    <m/>
    <s v="Uniper Kraftwerke GmbH "/>
    <m/>
    <s v="45711"/>
    <s v="Datteln"/>
    <s v="Nordrhein-Westfalen"/>
    <s v="DE"/>
    <n v="95"/>
    <m/>
    <x v="1"/>
    <x v="0"/>
    <s v="yes"/>
    <m/>
    <n v="1964"/>
    <s v="1964"/>
    <m/>
    <n v="2013"/>
    <s v="shutdown"/>
    <m/>
    <n v="51.629519999999999"/>
    <n v="7.3311740000000007"/>
    <m/>
    <m/>
    <m/>
    <m/>
    <n v="0.33500000000000002"/>
    <s v="Fossil fuels"/>
    <s v="Hard coal"/>
    <m/>
    <s v="no"/>
    <s v="Datteln"/>
    <s v="110"/>
    <s v="DB Energie GmbH"/>
    <m/>
    <m/>
  </r>
  <r>
    <x v="139"/>
    <x v="107"/>
    <s v="2"/>
    <m/>
    <s v="Uniper Kraftwerke GmbH "/>
    <m/>
    <s v="45711"/>
    <s v="Datteln"/>
    <s v="Nordrhein-Westfalen"/>
    <s v="DE"/>
    <n v="95"/>
    <m/>
    <x v="1"/>
    <x v="0"/>
    <s v="yes"/>
    <m/>
    <n v="1964"/>
    <s v="1964"/>
    <m/>
    <n v="2013"/>
    <s v="shutdown"/>
    <m/>
    <n v="51.629519999999999"/>
    <n v="7.3311740000000007"/>
    <m/>
    <m/>
    <m/>
    <m/>
    <n v="0.33500000000000002"/>
    <s v="Fossil fuels"/>
    <s v="Hard coal"/>
    <m/>
    <s v="no"/>
    <s v="Datteln"/>
    <s v="110"/>
    <s v="DB Energie GmbH"/>
    <m/>
    <m/>
  </r>
  <r>
    <x v="140"/>
    <x v="107"/>
    <s v="3"/>
    <m/>
    <s v="Uniper Kraftwerke GmbH "/>
    <m/>
    <s v="45711"/>
    <s v="Datteln"/>
    <s v="Nordrhein-Westfalen"/>
    <s v="DE"/>
    <n v="113"/>
    <m/>
    <x v="1"/>
    <x v="0"/>
    <s v="no"/>
    <m/>
    <n v="1969"/>
    <s v="1969"/>
    <m/>
    <n v="2013"/>
    <s v="shutdown"/>
    <m/>
    <n v="51.629519999999999"/>
    <n v="7.3311740000000007"/>
    <m/>
    <m/>
    <m/>
    <m/>
    <n v="0.34749999999999998"/>
    <s v="Fossil fuels"/>
    <s v="Hard coal"/>
    <m/>
    <s v="no"/>
    <s v="Datteln"/>
    <s v="110"/>
    <s v="DB Energie GmbH"/>
    <m/>
    <m/>
  </r>
  <r>
    <x v="141"/>
    <x v="62"/>
    <s v="1"/>
    <m/>
    <s v="Uniper Kraftwerke GmbH "/>
    <m/>
    <s v="63538"/>
    <s v="Großkrotzenburg"/>
    <s v="Hessen"/>
    <s v="DE"/>
    <n v="249"/>
    <m/>
    <x v="1"/>
    <x v="0"/>
    <s v="yes"/>
    <m/>
    <n v="1965"/>
    <s v="1965"/>
    <m/>
    <n v="2013"/>
    <s v="shutdown"/>
    <m/>
    <n v="50.088552999999997"/>
    <n v="8.953399000000001"/>
    <m/>
    <m/>
    <m/>
    <m/>
    <n v="0.33750000000000002"/>
    <s v="Fossil fuels"/>
    <s v="Hard coal"/>
    <m/>
    <s v="no"/>
    <s v="Großkrotzenburg"/>
    <s v="220"/>
    <s v="TenneT TSO GmbH "/>
    <m/>
    <m/>
  </r>
  <r>
    <x v="142"/>
    <x v="108"/>
    <m/>
    <m/>
    <s v="Uniper Kraftwerke GmbH "/>
    <m/>
    <s v="44652"/>
    <s v="Herne"/>
    <s v="Nordrhein-Westfalen"/>
    <s v="DE"/>
    <n v="132"/>
    <m/>
    <x v="1"/>
    <x v="0"/>
    <s v="yes"/>
    <m/>
    <n v="1957"/>
    <s v="1957"/>
    <m/>
    <n v="2013"/>
    <s v="shutdown"/>
    <m/>
    <n v="51.528491209999999"/>
    <n v="7.1777968599999999"/>
    <m/>
    <m/>
    <m/>
    <m/>
    <n v="0.3175"/>
    <s v="Fossil fuels"/>
    <s v="Hard coal"/>
    <m/>
    <s v="no"/>
    <s v="Gelsenkirchen"/>
    <s v="110"/>
    <s v="Amprion GmbH"/>
    <m/>
    <m/>
  </r>
  <r>
    <x v="143"/>
    <x v="109"/>
    <s v="C"/>
    <m/>
    <s v="Uniper Kraftwerke GmbH "/>
    <m/>
    <s v="44357"/>
    <s v="Dortmund"/>
    <s v="Nordrhein-Westfalen"/>
    <s v="DE"/>
    <n v="345"/>
    <m/>
    <x v="1"/>
    <x v="0"/>
    <s v="yes"/>
    <m/>
    <n v="1971"/>
    <s v="1971"/>
    <m/>
    <n v="2014"/>
    <s v="shutdown"/>
    <m/>
    <n v="51.568469260000001"/>
    <n v="7.3491825110000004"/>
    <m/>
    <m/>
    <m/>
    <m/>
    <n v="0.35249999999999998"/>
    <s v="Fossil fuels"/>
    <s v="Hard coal"/>
    <m/>
    <s v="no"/>
    <s v="Pöppinghausen"/>
    <s v="380"/>
    <s v="Amprion GmbH"/>
    <m/>
    <m/>
  </r>
  <r>
    <x v="144"/>
    <x v="55"/>
    <s v="Walsum 7"/>
    <m/>
    <s v="Steag GmbH"/>
    <s v="Dr. Wilhelm-Roelen-Str.129"/>
    <s v="47179"/>
    <s v="Duisburg"/>
    <s v="Nordrhein-Westfalen"/>
    <s v="DE"/>
    <n v="129"/>
    <m/>
    <x v="1"/>
    <x v="0"/>
    <s v="no"/>
    <m/>
    <n v="1959"/>
    <s v="1959"/>
    <m/>
    <n v="2014"/>
    <s v="shutdown"/>
    <m/>
    <n v="51.528610999999998"/>
    <n v="6.7119439999999999"/>
    <m/>
    <m/>
    <m/>
    <m/>
    <n v="0.32250000000000001"/>
    <s v="Fossil fuels"/>
    <s v="Hard coal"/>
    <m/>
    <s v="no"/>
    <s v="220 kV Schaltanlage Walsum"/>
    <s v="220"/>
    <s v="Amprion GmbH"/>
    <m/>
    <m/>
  </r>
  <r>
    <x v="145"/>
    <x v="60"/>
    <s v="D"/>
    <m/>
    <s v="Uniper Kraftwerke GmbH "/>
    <m/>
    <s v="45896"/>
    <s v="Gelsenkirchen"/>
    <s v="Nordrhein-Westfalen"/>
    <s v="DE"/>
    <n v="345"/>
    <m/>
    <x v="1"/>
    <x v="0"/>
    <s v="yes"/>
    <m/>
    <n v="1970"/>
    <s v="1970"/>
    <m/>
    <n v="2014"/>
    <s v="shutdown"/>
    <m/>
    <n v="51.60236802"/>
    <n v="7.009894096"/>
    <m/>
    <m/>
    <m/>
    <m/>
    <n v="0.35"/>
    <s v="Fossil fuels"/>
    <s v="Hard coal"/>
    <m/>
    <s v="no"/>
    <s v="Scholven"/>
    <s v="220"/>
    <s v="Amprion GmbH"/>
    <m/>
    <m/>
  </r>
  <r>
    <x v="146"/>
    <x v="60"/>
    <s v="E"/>
    <m/>
    <s v="Uniper Kraftwerke GmbH "/>
    <m/>
    <s v="45896"/>
    <s v="Gelsenkirchen"/>
    <s v="Nordrhein-Westfalen"/>
    <s v="DE"/>
    <n v="345"/>
    <m/>
    <x v="1"/>
    <x v="0"/>
    <s v="yes"/>
    <m/>
    <n v="1971"/>
    <s v="1971"/>
    <m/>
    <n v="2014"/>
    <s v="shutdown"/>
    <m/>
    <n v="51.60236802"/>
    <n v="7.009894096"/>
    <m/>
    <m/>
    <m/>
    <m/>
    <n v="0.35249999999999998"/>
    <s v="Fossil fuels"/>
    <s v="Hard coal"/>
    <m/>
    <s v="no"/>
    <s v="Scholven"/>
    <s v="220"/>
    <s v="Amprion GmbH"/>
    <m/>
    <m/>
  </r>
  <r>
    <x v="147"/>
    <x v="60"/>
    <s v="F"/>
    <m/>
    <s v="Uniper Kraftwerke GmbH "/>
    <m/>
    <s v="45896"/>
    <s v="Gelsenkirchen"/>
    <s v="Nordrhein-Westfalen"/>
    <s v="DE"/>
    <n v="676"/>
    <m/>
    <x v="1"/>
    <x v="0"/>
    <s v="no"/>
    <m/>
    <n v="1979"/>
    <s v="1979"/>
    <m/>
    <n v="2014"/>
    <s v="shutdown"/>
    <m/>
    <n v="51.60236802"/>
    <n v="7.009894096"/>
    <m/>
    <m/>
    <m/>
    <m/>
    <n v="0.3725"/>
    <s v="Fossil fuels"/>
    <s v="Hard coal"/>
    <m/>
    <s v="no"/>
    <s v="Scholven"/>
    <s v="380"/>
    <s v="Amprion GmbH"/>
    <m/>
    <m/>
  </r>
  <r>
    <x v="148"/>
    <x v="69"/>
    <s v="Herne 2"/>
    <m/>
    <s v="Steag GmbH"/>
    <s v="Hertener Str. 16"/>
    <s v="44653"/>
    <s v="Herne"/>
    <s v="Nordrhein-Westfalen"/>
    <s v="DE"/>
    <n v="133"/>
    <m/>
    <x v="1"/>
    <x v="0"/>
    <s v="no"/>
    <m/>
    <n v="1963"/>
    <s v="1963"/>
    <m/>
    <n v="2014"/>
    <s v="shutdown"/>
    <m/>
    <n v="51.550753"/>
    <n v="7.187481"/>
    <m/>
    <m/>
    <m/>
    <m/>
    <n v="0.33250000000000002"/>
    <s v="Fossil fuels"/>
    <s v="Hard coal"/>
    <m/>
    <s v="no"/>
    <s v="220 kV Schaltanlage Eiberg"/>
    <s v="220"/>
    <s v="Amprion GmbH"/>
    <m/>
    <m/>
  </r>
  <r>
    <x v="149"/>
    <x v="98"/>
    <s v="E3"/>
    <m/>
    <s v="Mark-E AG"/>
    <m/>
    <s v="58791"/>
    <s v="Werdohl"/>
    <s v="Nordrhein-Westfalen"/>
    <s v="DE"/>
    <n v="186"/>
    <m/>
    <x v="1"/>
    <x v="0"/>
    <m/>
    <m/>
    <n v="1971"/>
    <s v="1971"/>
    <m/>
    <n v="2014"/>
    <s v="shutdown"/>
    <m/>
    <n v="51.275590000000001"/>
    <n v="7.7063699999999997"/>
    <m/>
    <m/>
    <m/>
    <m/>
    <n v="0.35249999999999998"/>
    <s v="Fossil fuels"/>
    <s v="Hard coal"/>
    <m/>
    <s v="no"/>
    <s v="U 104"/>
    <s v="110"/>
    <s v="Enervie AssetNetWork GmbH "/>
    <m/>
    <m/>
  </r>
  <r>
    <x v="150"/>
    <x v="105"/>
    <s v="3"/>
    <m/>
    <s v="Uniper Kraftwerke GmbH "/>
    <m/>
    <s v="32457"/>
    <s v="Porta Westfalica"/>
    <s v="Nordrhein-Westfalen"/>
    <s v="DE"/>
    <n v="303"/>
    <m/>
    <x v="1"/>
    <x v="0"/>
    <s v="no"/>
    <m/>
    <n v="1970"/>
    <s v="1970"/>
    <m/>
    <n v="2015"/>
    <s v="shutdown"/>
    <m/>
    <n v="52.190040000000003"/>
    <n v="8.9331800000000001"/>
    <m/>
    <m/>
    <m/>
    <m/>
    <n v="0.35"/>
    <s v="Fossil fuels"/>
    <s v="Hard coal"/>
    <m/>
    <s v="no"/>
    <s v="UW - Veltheim"/>
    <s v="220"/>
    <s v="Netz Veltheim GmbH"/>
    <m/>
    <m/>
  </r>
  <r>
    <x v="151"/>
    <x v="81"/>
    <s v="Block 3"/>
    <m/>
    <s v="Grosskraftwerk Mannheim AG"/>
    <s v="Marguerrestraße 1"/>
    <s v="68199"/>
    <s v="Mannheim"/>
    <s v="Baden-Württemberg"/>
    <s v="DE"/>
    <n v="202.5"/>
    <m/>
    <x v="1"/>
    <x v="0"/>
    <s v="yes"/>
    <m/>
    <n v="1966"/>
    <s v="1966"/>
    <m/>
    <n v="2015"/>
    <s v="shutdown"/>
    <m/>
    <n v="49.445694000000003"/>
    <n v="8.4904440000000001"/>
    <m/>
    <m/>
    <m/>
    <m/>
    <n v="0.34"/>
    <s v="Fossil fuels"/>
    <s v="Hard coal"/>
    <m/>
    <s v="no"/>
    <s v="Transnet BW (220kV) Einspeisepunkt 220 kV Neckarau und 220 kV Altlußheim, Pfalzwerke Netzgesellschaft 220 kV Mutterstadt (Rhein N, Rhein S), 110 kV Mutterstadt Waldmühle N, Waldmühle S Netrion diverse 110 kV und 10 kV Anschlüsse"/>
    <s v="220/110/10"/>
    <s v="Transnet BW, Pfalzwerke Netzgesellschaft, Netrion, DB Energie GmbH"/>
    <m/>
    <m/>
  </r>
  <r>
    <x v="152"/>
    <x v="81"/>
    <s v="Block 4"/>
    <m/>
    <s v="Grosskraftwerk Mannheim AG"/>
    <s v="Marguerrestraße 1"/>
    <s v="68199"/>
    <s v="Mannheim"/>
    <s v="Baden-Württemberg"/>
    <s v="DE"/>
    <n v="202.5"/>
    <m/>
    <x v="1"/>
    <x v="0"/>
    <s v="yes"/>
    <m/>
    <n v="1970"/>
    <s v="1970"/>
    <m/>
    <n v="2015"/>
    <s v="shutdown"/>
    <m/>
    <n v="49.445694000000003"/>
    <n v="8.4904440000000001"/>
    <m/>
    <m/>
    <m/>
    <m/>
    <n v="0.35"/>
    <s v="Fossil fuels"/>
    <s v="Hard coal"/>
    <m/>
    <s v="no"/>
    <s v="Transnet BW (220kV) Einspeisepunkt 220 kV Neckarau und 220 kV Altlußheim, Pfalzwerke Netzgesellschaft 220 kV Mutterstadt (Rhein N, Rhein S), 110 kV Mutterstadt Waldmühle N, Waldmühle S Netrion diverse 110 kV und 10 kV Anschlüsse"/>
    <s v="220/110/10"/>
    <s v="Transnet BW, Pfalzwerke Netzgesellschaft, Netrion, DB Energie GmbH"/>
    <m/>
    <m/>
  </r>
  <r>
    <x v="153"/>
    <x v="58"/>
    <s v="Block 8"/>
    <m/>
    <s v="Stadtwerke Flensburg GmbH"/>
    <s v="Batteriestr. 48"/>
    <s v="24939"/>
    <s v="Flensburg"/>
    <s v="Schleswig-Holstein"/>
    <s v="DE"/>
    <n v="35"/>
    <m/>
    <x v="1"/>
    <x v="0"/>
    <s v="yes"/>
    <m/>
    <n v="1982"/>
    <s v="1982"/>
    <m/>
    <n v="2016"/>
    <s v="shutdown"/>
    <m/>
    <n v="54.804949999999998"/>
    <n v="9.4324399999999997"/>
    <m/>
    <m/>
    <m/>
    <m/>
    <n v="0.38"/>
    <s v="Fossil fuels"/>
    <s v="Hard coal"/>
    <m/>
    <s v="no"/>
    <s v="SW Flensburg GmbH"/>
    <s v="60"/>
    <s v="Stadtwerke Flensburg GmbH "/>
    <m/>
    <m/>
  </r>
  <r>
    <x v="154"/>
    <x v="58"/>
    <s v="Block 7"/>
    <m/>
    <s v="Stadtwerke Flensburg GmbH"/>
    <s v="Batteriestr. 48"/>
    <s v="24939"/>
    <s v="Flensburg"/>
    <s v="Schleswig-Holstein"/>
    <s v="DE"/>
    <n v="23"/>
    <m/>
    <x v="1"/>
    <x v="0"/>
    <s v="yes"/>
    <m/>
    <n v="1978"/>
    <s v="1978"/>
    <m/>
    <n v="2016"/>
    <s v="shutdown"/>
    <m/>
    <n v="54.804949999999998"/>
    <n v="9.4324399999999997"/>
    <m/>
    <m/>
    <m/>
    <m/>
    <n v="0.37"/>
    <s v="Fossil fuels"/>
    <s v="Hard coal"/>
    <m/>
    <s v="no"/>
    <s v="SW Flensburg GmbH"/>
    <s v="60"/>
    <s v="Stadtwerke Flensburg GmbH "/>
    <m/>
    <m/>
  </r>
  <r>
    <x v="155"/>
    <x v="66"/>
    <s v="C"/>
    <m/>
    <s v="RWE Generation SE"/>
    <m/>
    <s v="59071"/>
    <s v="Hamm-Uentrop"/>
    <s v="Nordrhein-Westfalen"/>
    <s v="DE"/>
    <n v="284"/>
    <m/>
    <x v="1"/>
    <x v="0"/>
    <s v="no"/>
    <m/>
    <n v="1969"/>
    <s v="1969"/>
    <m/>
    <n v="2016"/>
    <s v="shutdown"/>
    <m/>
    <n v="51.680278000000001"/>
    <n v="7.969722"/>
    <m/>
    <m/>
    <m/>
    <m/>
    <n v="0.34749999999999998"/>
    <s v="Fossil fuels"/>
    <s v="Hard coal"/>
    <m/>
    <s v="no"/>
    <s v="Lippborg"/>
    <s v="110"/>
    <s v="Westnetz GmbH"/>
    <m/>
    <m/>
  </r>
  <r>
    <x v="156"/>
    <x v="52"/>
    <s v="Block 5"/>
    <m/>
    <s v="swb Erzeugung GmbH &amp; Co. KG"/>
    <s v="Otavistr. 7-9"/>
    <s v="28237"/>
    <s v="Bremen"/>
    <s v="Bremen"/>
    <s v="DE"/>
    <n v="127"/>
    <m/>
    <x v="1"/>
    <x v="0"/>
    <s v="yes"/>
    <m/>
    <n v="1968"/>
    <s v="1968"/>
    <m/>
    <n v="2016"/>
    <s v="shutdown"/>
    <m/>
    <n v="53.124819999999993"/>
    <n v="8.7288700000000006"/>
    <m/>
    <m/>
    <m/>
    <m/>
    <n v="0.34499999999999997"/>
    <s v="Fossil fuels"/>
    <s v="Hard coal"/>
    <m/>
    <s v="no"/>
    <s v="DE0072032825900000000000000232559"/>
    <s v="110"/>
    <s v="Wesernetz Bremen GmbH"/>
    <m/>
    <m/>
  </r>
  <r>
    <x v="157"/>
    <x v="66"/>
    <s v="D"/>
    <m/>
    <s v="RWE Generation SE"/>
    <m/>
    <s v="59071"/>
    <s v="Hamm-Uentrop"/>
    <s v="Nordrhein-Westfalen"/>
    <s v="DE"/>
    <n v="765"/>
    <m/>
    <x v="1"/>
    <x v="0"/>
    <s v="no"/>
    <m/>
    <n v="2014"/>
    <s v="2014"/>
    <m/>
    <n v="2016"/>
    <s v="shutdown"/>
    <m/>
    <n v="51.680278000000001"/>
    <n v="7.969722"/>
    <m/>
    <m/>
    <n v="0.46"/>
    <s v="http://www.rwe.com/web/cms/de/1770974/rwe-generation-se/standorte/deutschland/kw-westfalen/"/>
    <n v="0.46"/>
    <s v="Fossil fuels"/>
    <s v="Hard coal"/>
    <m/>
    <s v="no"/>
    <s v="Uentrop"/>
    <s v="380"/>
    <s v="Amprion GmbH"/>
    <m/>
    <m/>
  </r>
  <r>
    <x v="158"/>
    <x v="110"/>
    <s v="Block 3"/>
    <m/>
    <s v="Evonik Degussa GmbH"/>
    <s v="Paul-Baumann-Str. 1"/>
    <s v="45772"/>
    <s v="Marl"/>
    <s v="Nordrhein-Westfalen"/>
    <s v="DE"/>
    <n v="60.4"/>
    <m/>
    <x v="1"/>
    <x v="0"/>
    <s v="yes"/>
    <m/>
    <n v="1966"/>
    <s v="1966"/>
    <m/>
    <n v="2017"/>
    <s v="shutdown"/>
    <m/>
    <n v="51.680370000000003"/>
    <n v="7.0968800000000014"/>
    <m/>
    <m/>
    <n v="0.38"/>
    <s v="http://www.marlaktuell.de/?p=123972"/>
    <n v="0.34"/>
    <s v="Fossil fuels"/>
    <s v="Hard coal"/>
    <m/>
    <s v="no"/>
    <m/>
    <s v="110"/>
    <s v="Evonik Degussa GmbH"/>
    <m/>
    <m/>
  </r>
  <r>
    <x v="159"/>
    <x v="69"/>
    <s v="Herne 3"/>
    <s v="Herne 3"/>
    <s v="Steag GmbH"/>
    <s v="Hertener Str. 16"/>
    <s v="44654"/>
    <s v="Herne"/>
    <s v="Nordrhein-Westfalen"/>
    <s v="DE"/>
    <n v="280"/>
    <n v="310"/>
    <x v="1"/>
    <x v="0"/>
    <s v="yes"/>
    <s v="n.b."/>
    <n v="1966"/>
    <s v="1966"/>
    <n v="1989"/>
    <n v="2017"/>
    <s v="shutdown"/>
    <s v="CHP"/>
    <n v="51.550753"/>
    <n v="7.187481"/>
    <s v="11WD7HERN2S--KWU"/>
    <s v="11WD7HERN2S-3--W"/>
    <n v="0.3"/>
    <s v="http://www.rewag.de/fileadmin/news_archiv/pages/aktuell/newsdetail03ea.html?id=167/"/>
    <n v="0.39750000000000002"/>
    <s v="Fossil fuels"/>
    <s v="Hard coal"/>
    <m/>
    <s v="no"/>
    <s v="220 kV Schaltanlage Eiberg"/>
    <s v="220"/>
    <s v="Amprion GmbH"/>
    <s v="List matching type: Single UBA power plant assigned to single BNetzA power plant"/>
    <m/>
  </r>
  <r>
    <x v="160"/>
    <x v="111"/>
    <s v="Block A"/>
    <m/>
    <s v="RWE Generation SE"/>
    <s v="Frankfurter Str 430"/>
    <s v="46562"/>
    <s v="Voerde"/>
    <s v="Nordrhein-Westfalen"/>
    <s v="DE"/>
    <n v="695"/>
    <m/>
    <x v="1"/>
    <x v="0"/>
    <s v="no"/>
    <m/>
    <n v="1982"/>
    <s v="1982"/>
    <m/>
    <n v="2017"/>
    <s v="shutdown"/>
    <m/>
    <n v="51.576475000000002"/>
    <n v="6.6894279999999986"/>
    <s v="11WD7VOER1S--KWG"/>
    <s v="11WD7VOER1S--A-1"/>
    <n v="0.38700000000000001"/>
    <s v="http://www.steag-energyservices.com/fileadmin/user_upload/steag-energyservices.com/unsere_leistungen/energy_technologies/plant_process_engeneering/refblatt_voerde_rea_d_neu.pdf"/>
    <n v="0.38"/>
    <s v="Fossil fuels"/>
    <s v="Hard coal"/>
    <m/>
    <s v="no"/>
    <s v="UA Möllen"/>
    <s v="380"/>
    <s v="Amprion GmbH"/>
    <m/>
    <m/>
  </r>
  <r>
    <x v="161"/>
    <x v="111"/>
    <s v="Block B"/>
    <m/>
    <s v="RWE Generation SE"/>
    <s v="Frankfurter Str 430"/>
    <s v="46563"/>
    <s v="Voerde"/>
    <s v="Nordrhein-Westfalen"/>
    <s v="DE"/>
    <n v="695"/>
    <m/>
    <x v="1"/>
    <x v="0"/>
    <s v="no"/>
    <m/>
    <n v="1985"/>
    <s v="1985"/>
    <m/>
    <n v="2017"/>
    <s v="shutdown"/>
    <m/>
    <n v="51.576475000000002"/>
    <n v="6.6894279999999986"/>
    <s v="11WD7VOER1S--KWG"/>
    <s v="11WD7VOER1S--B-Z"/>
    <n v="0.38700000000000001"/>
    <s v="http://www.steag-energyservices.com/fileadmin/user_upload/steag-energyservices.com/unsere_leistungen/energy_technologies/plant_process_engeneering/refblatt_voerde_rea_d_neu.pdf"/>
    <n v="0.38750000000000001"/>
    <s v="Fossil fuels"/>
    <s v="Hard coal"/>
    <m/>
    <s v="no"/>
    <s v="UA Möllen"/>
    <s v="380"/>
    <s v="Amprion GmbH"/>
    <m/>
    <m/>
  </r>
  <r>
    <x v="162"/>
    <x v="112"/>
    <s v="West 2"/>
    <m/>
    <s v="Steag GmbH"/>
    <s v="Frankfurter Str. 430"/>
    <s v="46563"/>
    <s v="Voerde"/>
    <s v="Nordrhein-Westfalen"/>
    <s v="DE"/>
    <n v="318"/>
    <m/>
    <x v="1"/>
    <x v="0"/>
    <s v="no"/>
    <m/>
    <n v="1971"/>
    <s v="1971"/>
    <m/>
    <n v="2017"/>
    <s v="shutdown"/>
    <m/>
    <n v="51.579619999999998"/>
    <n v="6.6788800000000004"/>
    <s v="11WD7GKWE2S--KW8"/>
    <s v="11WD7GKWE2S--2-H"/>
    <n v="0.38200000000000001"/>
    <s v="http://www.steag-energyservices.com/fileadmin/user_upload/steag-energyservices.com/unsere_leistungen/energy_technologies/plant_process_engeneering/refblatt_voerde_rea_d_neu.pdf"/>
    <n v="0.35249999999999998"/>
    <s v="Fossil fuels"/>
    <s v="Hard coal"/>
    <m/>
    <s v="no"/>
    <s v="220 kV Schaltanlage Möllen"/>
    <s v="220"/>
    <s v="Amprion GmbH"/>
    <m/>
    <m/>
  </r>
  <r>
    <x v="163"/>
    <x v="112"/>
    <s v="West 1"/>
    <m/>
    <s v="Steag GmbH"/>
    <s v="Frankfurter Str. 430"/>
    <s v="46562"/>
    <s v="Voerde"/>
    <s v="Nordrhein-Westfalen"/>
    <s v="DE"/>
    <n v="322"/>
    <m/>
    <x v="1"/>
    <x v="0"/>
    <s v="no"/>
    <m/>
    <n v="1971"/>
    <s v="1971"/>
    <m/>
    <n v="2017"/>
    <s v="shutdown"/>
    <m/>
    <n v="51.579619999999998"/>
    <n v="6.6788800000000004"/>
    <s v="11WD7GKWE2S--KW8"/>
    <s v="11WD7GKWE2S--1-K"/>
    <n v="0.38200000000000001"/>
    <s v="http://www.steag-energyservices.com/fileadmin/user_upload/steag-energyservices.com/unsere_leistungen/energy_technologies/plant_process_engeneering/refblatt_voerde_rea_d_neu.pdf"/>
    <n v="0.35249999999999998"/>
    <s v="Fossil fuels"/>
    <s v="Hard coal"/>
    <m/>
    <s v="no"/>
    <s v="220 kV Schaltanlage Möllen"/>
    <s v="220"/>
    <s v="Amprion GmbH"/>
    <m/>
    <m/>
  </r>
  <r>
    <x v="164"/>
    <x v="113"/>
    <m/>
    <s v="Albbruck-Dogern"/>
    <s v="RWE Vertrieb AG"/>
    <s v="Kraftwerkstrasse 34"/>
    <s v="79774"/>
    <s v="Albbruck"/>
    <s v="Baden-Württemberg"/>
    <s v="DE"/>
    <n v="79.5"/>
    <n v="83.647829999999999"/>
    <x v="2"/>
    <x v="3"/>
    <s v="no"/>
    <m/>
    <n v="1933"/>
    <s v="1933"/>
    <m/>
    <m/>
    <s v="operating"/>
    <m/>
    <n v="47.586290000000012"/>
    <n v="8.1320700000000006"/>
    <m/>
    <m/>
    <m/>
    <m/>
    <n v="0.8"/>
    <s v="Renewable energy"/>
    <s v="Hydro"/>
    <m/>
    <s v="no"/>
    <s v="Tiengen"/>
    <s v="110"/>
    <s v="Amprion GmbH"/>
    <s v="List matching type: UBA capacity distributed proportionally to multiple BNetzA power plants"/>
    <m/>
  </r>
  <r>
    <x v="165"/>
    <x v="0"/>
    <s v="Wasserturbine"/>
    <m/>
    <s v="Sappi Alfeld GmbH"/>
    <s v="Mühlenmarsch 1"/>
    <s v="31061"/>
    <s v="Alfeld"/>
    <s v="Niedersachsen"/>
    <s v="DE"/>
    <n v="0.1"/>
    <m/>
    <x v="2"/>
    <x v="3"/>
    <s v="no"/>
    <m/>
    <n v="1912"/>
    <s v="1912"/>
    <m/>
    <m/>
    <s v="operating"/>
    <m/>
    <n v="51.985129999999998"/>
    <n v="9.8224600000000013"/>
    <m/>
    <m/>
    <m/>
    <m/>
    <n v="0.8"/>
    <s v="Renewable energy"/>
    <s v="Hydro"/>
    <m/>
    <s v="yes"/>
    <m/>
    <m/>
    <m/>
    <m/>
    <m/>
  </r>
  <r>
    <x v="166"/>
    <x v="114"/>
    <s v="Amlach"/>
    <m/>
    <s v="TIWAG-Tiroler Wasserkraft AG"/>
    <m/>
    <s v="A-9900"/>
    <s v="Amlach"/>
    <s v="Österreich"/>
    <s v="AT"/>
    <n v="60"/>
    <m/>
    <x v="2"/>
    <x v="3"/>
    <s v="no"/>
    <m/>
    <n v="1989"/>
    <s v="1989"/>
    <m/>
    <m/>
    <s v="operating"/>
    <m/>
    <n v="46.814204799999992"/>
    <n v="12.761756999999999"/>
    <m/>
    <m/>
    <m/>
    <m/>
    <n v="0.8"/>
    <s v="Renewable energy"/>
    <s v="Hydro"/>
    <m/>
    <s v="no"/>
    <s v="UW Amlach"/>
    <s v="110"/>
    <s v="TIWAG-Netz AG/APG bzw. Tennet"/>
    <m/>
    <m/>
  </r>
  <r>
    <x v="167"/>
    <x v="115"/>
    <m/>
    <m/>
    <s v="Bigge Energie GmbH &amp; Co. KG"/>
    <s v="In der Stesse 14"/>
    <s v="57439"/>
    <s v="Attendorn"/>
    <s v="Nordrhein-Westfalen"/>
    <s v="DE"/>
    <n v="15"/>
    <m/>
    <x v="2"/>
    <x v="3"/>
    <s v="no"/>
    <m/>
    <n v="1965"/>
    <s v="1965"/>
    <m/>
    <m/>
    <s v="operating"/>
    <m/>
    <n v="51.093173"/>
    <n v="7.8627199999999986"/>
    <m/>
    <m/>
    <m/>
    <m/>
    <n v="0.8"/>
    <s v="Renewable energy"/>
    <s v="Hydro"/>
    <m/>
    <s v="no"/>
    <s v="Biggekraftwerk"/>
    <s v="10"/>
    <s v="BIGGE ENERGIE GmbH &amp; Co. KG"/>
    <m/>
    <m/>
  </r>
  <r>
    <x v="168"/>
    <x v="116"/>
    <s v="Egglfing"/>
    <m/>
    <s v="Innwerk AG"/>
    <s v="Am Innwerk 13"/>
    <s v="94072"/>
    <s v="Bad Füssing"/>
    <s v="Bayern"/>
    <s v="DE"/>
    <n v="40.4"/>
    <m/>
    <x v="2"/>
    <x v="3"/>
    <s v="no"/>
    <m/>
    <n v="1944"/>
    <s v="1944"/>
    <m/>
    <m/>
    <s v="operating"/>
    <m/>
    <n v="48.320615400000001"/>
    <n v="13.3160755"/>
    <m/>
    <m/>
    <m/>
    <m/>
    <n v="0.8"/>
    <s v="Renewable energy"/>
    <s v="Hydro"/>
    <m/>
    <s v="no"/>
    <s v="Schaltanlage vor Ort"/>
    <s v="110"/>
    <s v="Bayernwerk AG"/>
    <m/>
    <m/>
  </r>
  <r>
    <x v="169"/>
    <x v="117"/>
    <s v="Säckingen"/>
    <m/>
    <s v="EnBW Energie Baden-Württemberg AG"/>
    <s v="Murger Weg 2"/>
    <s v="79713"/>
    <s v="Bad Säckingen"/>
    <s v="Baden-Württemberg"/>
    <s v="DE"/>
    <n v="36.799999999999997"/>
    <m/>
    <x v="2"/>
    <x v="3"/>
    <s v="no"/>
    <m/>
    <n v="1966"/>
    <s v="1966"/>
    <m/>
    <m/>
    <s v="operating"/>
    <m/>
    <n v="47.558531199999997"/>
    <n v="7.9556578999999994"/>
    <m/>
    <m/>
    <m/>
    <m/>
    <n v="0.8"/>
    <s v="Renewable energy"/>
    <s v="Hydro"/>
    <m/>
    <s v="no"/>
    <s v="Säckingen bzw. CH"/>
    <s v="110"/>
    <s v="Netze BW GmbH"/>
    <m/>
    <m/>
  </r>
  <r>
    <x v="170"/>
    <x v="118"/>
    <s v="Säckingen"/>
    <s v="Säckingen 1 bis 4"/>
    <s v="Schluchseewerk Aktiengesellschaft"/>
    <s v="Stollenweg 2"/>
    <s v="79713"/>
    <s v="Bad Säckingen"/>
    <s v="Baden-Württemberg"/>
    <s v="DE"/>
    <n v="360"/>
    <n v="370"/>
    <x v="2"/>
    <x v="4"/>
    <s v="no"/>
    <m/>
    <n v="1966"/>
    <s v="1966"/>
    <m/>
    <m/>
    <s v="operating"/>
    <m/>
    <n v="47.565415999999999"/>
    <n v="7.9540350000000002"/>
    <s v="11WD4SWSW5HD7--F"/>
    <s v="11WD4SAEK2HD7--Y"/>
    <m/>
    <m/>
    <n v="0.75"/>
    <s v="Renewable energy"/>
    <s v="Hydro"/>
    <m/>
    <s v="no"/>
    <s v="Kühmoos"/>
    <s v="220"/>
    <s v="Amprion/Transnet BW"/>
    <s v="List matching type: Single UBA power plant assigned to single BNetzA power plant"/>
    <m/>
  </r>
  <r>
    <x v="171"/>
    <x v="119"/>
    <s v="entfällt"/>
    <m/>
    <s v="Donau-Wasserkraft AG"/>
    <m/>
    <s v="86673"/>
    <s v="Bergheim"/>
    <s v="Bayern"/>
    <s v="DE"/>
    <n v="23.7"/>
    <m/>
    <x v="2"/>
    <x v="3"/>
    <s v="no"/>
    <m/>
    <n v="1970"/>
    <s v="1970"/>
    <m/>
    <m/>
    <s v="operating"/>
    <m/>
    <n v="48.750807000000002"/>
    <n v="11.273237"/>
    <m/>
    <m/>
    <m/>
    <m/>
    <n v="0.8"/>
    <s v="Renewable energy"/>
    <s v="Hydro"/>
    <m/>
    <s v="no"/>
    <s v="loco Kraftwerk"/>
    <s v="110, 16,7 Hz"/>
    <s v="DB Energie GmbH"/>
    <m/>
    <m/>
  </r>
  <r>
    <x v="172"/>
    <x v="120"/>
    <s v="WKB"/>
    <m/>
    <s v="Weserkraftwerk Bremen GmbH &amp; Co. KG"/>
    <m/>
    <s v="28207"/>
    <s v="Bremen (Hastedt)"/>
    <s v="Bremen"/>
    <s v="DE"/>
    <n v="9.9"/>
    <m/>
    <x v="2"/>
    <x v="3"/>
    <s v="no"/>
    <m/>
    <n v="2012"/>
    <s v="2012"/>
    <m/>
    <m/>
    <s v="operating"/>
    <m/>
    <n v="53.061134000000003"/>
    <n v="8.8649369999999994"/>
    <m/>
    <m/>
    <m/>
    <m/>
    <n v="0.8"/>
    <s v="Renewable energy"/>
    <s v="Hydro"/>
    <m/>
    <s v="yes"/>
    <m/>
    <s v="10"/>
    <s v="Wesernetz Bremen GmbH"/>
    <m/>
    <m/>
  </r>
  <r>
    <x v="173"/>
    <x v="121"/>
    <s v="Dessau"/>
    <m/>
    <s v="Uniper Kraftwerke GmbH "/>
    <s v="Dessau"/>
    <s v="86977"/>
    <s v="Burggen"/>
    <s v="Bayern"/>
    <s v="DE"/>
    <n v="10.3"/>
    <m/>
    <x v="2"/>
    <x v="3"/>
    <s v="no"/>
    <m/>
    <n v="1967"/>
    <s v="1967"/>
    <m/>
    <m/>
    <s v="operating"/>
    <m/>
    <n v="47.739291999999999"/>
    <n v="10.825702"/>
    <m/>
    <m/>
    <m/>
    <m/>
    <n v="0.8"/>
    <s v="Renewable energy"/>
    <s v="Hydro"/>
    <m/>
    <s v="no"/>
    <s v="Schaltanlage vor Ort"/>
    <s v="110"/>
    <s v="Bayernwerk AG"/>
    <m/>
    <m/>
  </r>
  <r>
    <x v="174"/>
    <x v="122"/>
    <m/>
    <m/>
    <s v="Alzwerke GmbH"/>
    <s v="Johannes-Hess Straße 24"/>
    <s v="84489"/>
    <s v="Burghausen"/>
    <s v="Bayern"/>
    <s v="DE"/>
    <n v="45"/>
    <m/>
    <x v="2"/>
    <x v="3"/>
    <s v="no"/>
    <m/>
    <n v="1922"/>
    <s v="1922"/>
    <m/>
    <m/>
    <s v="operating"/>
    <m/>
    <n v="48.176900000000003"/>
    <n v="12.840450000000001"/>
    <m/>
    <m/>
    <m/>
    <m/>
    <n v="0.8"/>
    <s v="Renewable energy"/>
    <s v="Hydro"/>
    <m/>
    <s v="no"/>
    <s v="Wacker"/>
    <s v="10"/>
    <s v="Wacker-intern"/>
    <m/>
    <m/>
  </r>
  <r>
    <x v="175"/>
    <x v="123"/>
    <s v="Dettingen"/>
    <m/>
    <s v="Kernkraftwerk Obrigheim GmbH"/>
    <m/>
    <s v="88451"/>
    <s v="Dettingen"/>
    <s v="Baden-Württemberg"/>
    <s v="DE"/>
    <n v="11"/>
    <m/>
    <x v="2"/>
    <x v="3"/>
    <s v="no"/>
    <m/>
    <n v="1927"/>
    <s v="1927"/>
    <m/>
    <m/>
    <s v="operating"/>
    <m/>
    <n v="48.527535999999998"/>
    <n v="9.3488325000000003"/>
    <m/>
    <m/>
    <m/>
    <m/>
    <n v="0.8"/>
    <s v="Renewable energy"/>
    <s v="Hydro"/>
    <m/>
    <s v="no"/>
    <m/>
    <s v="20"/>
    <s v="Netze BW GmbH"/>
    <m/>
    <m/>
  </r>
  <r>
    <x v="176"/>
    <x v="124"/>
    <s v="Dingolfing"/>
    <m/>
    <s v="Uniper Kraftwerke GmbH "/>
    <s v="Bayernwerkstraße 55"/>
    <s v="84130"/>
    <s v="Dingolfing"/>
    <s v="Bayern"/>
    <s v="DE"/>
    <n v="15"/>
    <m/>
    <x v="2"/>
    <x v="3"/>
    <s v="no"/>
    <m/>
    <n v="1957"/>
    <s v="1957"/>
    <m/>
    <m/>
    <s v="operating"/>
    <m/>
    <n v="48.634039999999999"/>
    <n v="12.483689999999999"/>
    <m/>
    <m/>
    <m/>
    <m/>
    <n v="0.8"/>
    <s v="Renewable energy"/>
    <s v="Hydro"/>
    <m/>
    <s v="no"/>
    <s v="Schaltanlage vor Ort"/>
    <s v="20 und 110"/>
    <s v="Bayernwerk AG"/>
    <m/>
    <m/>
  </r>
  <r>
    <x v="177"/>
    <x v="125"/>
    <m/>
    <s v="Albbruck-Dogern"/>
    <s v="RWE Vertrieb AG"/>
    <s v="Zollstrasse"/>
    <s v="79804"/>
    <s v="Dogern"/>
    <s v="Baden-Württemberg"/>
    <s v="DE"/>
    <n v="24"/>
    <n v="25.25217"/>
    <x v="2"/>
    <x v="3"/>
    <s v="no"/>
    <m/>
    <n v="2009"/>
    <s v="2009"/>
    <m/>
    <m/>
    <s v="operating"/>
    <m/>
    <n v="47.598481999999997"/>
    <n v="8.1709820000000004"/>
    <m/>
    <m/>
    <m/>
    <m/>
    <n v="0.8"/>
    <s v="Renewable energy"/>
    <s v="Hydro"/>
    <m/>
    <s v="yes"/>
    <s v="Tiengen"/>
    <s v="110"/>
    <s v="Amprion GmbH"/>
    <s v="List matching type: UBA capacity distributed proportionally to multiple BNetzA power plants"/>
    <m/>
  </r>
  <r>
    <x v="178"/>
    <x v="126"/>
    <s v="Waldeck1/Bringhausen"/>
    <s v="Waldeck I / Eder"/>
    <s v="Uniper Kraftwerke GmbH "/>
    <s v="Kraftwerkstraße 10"/>
    <s v="34549"/>
    <s v="Edertal Hemfurth-Edersee"/>
    <s v="Hessen"/>
    <s v="DE"/>
    <n v="145"/>
    <n v="147.30000000000001"/>
    <x v="2"/>
    <x v="4"/>
    <s v="no"/>
    <m/>
    <n v="1931"/>
    <s v="1931"/>
    <n v="2009"/>
    <m/>
    <s v="operating"/>
    <m/>
    <n v="51.167138999999999"/>
    <n v="9.0468320000000002"/>
    <m/>
    <m/>
    <m/>
    <m/>
    <n v="0.75"/>
    <s v="Renewable energy"/>
    <s v="Hydro"/>
    <m/>
    <s v="no"/>
    <s v="Schaltanlage vor Ort"/>
    <s v="110"/>
    <s v="Avacon AG"/>
    <s v="List matching type: Single UBA power plant assigned to single BNetzA power plant"/>
    <m/>
  </r>
  <r>
    <x v="179"/>
    <x v="127"/>
    <s v="Waldeck 2"/>
    <s v="Waldeck II / Eder"/>
    <s v="Uniper Kraftwerke GmbH "/>
    <s v="Kraftwerkstraße 10"/>
    <s v="34549"/>
    <s v="Edertal Hemfurth-Edersee"/>
    <s v="Hessen"/>
    <s v="DE"/>
    <n v="480"/>
    <n v="480"/>
    <x v="2"/>
    <x v="4"/>
    <s v="no"/>
    <m/>
    <n v="1974"/>
    <s v="1974"/>
    <n v="2009"/>
    <m/>
    <s v="operating"/>
    <m/>
    <n v="51.167138999999999"/>
    <n v="9.0468320000000002"/>
    <s v="11WD2W2--0002757"/>
    <s v="11WD2W2M20000748"/>
    <m/>
    <m/>
    <n v="0.75"/>
    <s v="Renewable energy"/>
    <s v="Hydro"/>
    <m/>
    <s v="no"/>
    <s v="Schaltanlage vor Ort"/>
    <s v="380"/>
    <s v="TenneT TSO GmbH "/>
    <s v="List matching type: Single UBA power plant assigned to single BNetzA power plant"/>
    <m/>
  </r>
  <r>
    <x v="180"/>
    <x v="128"/>
    <s v="Hemfurth"/>
    <m/>
    <s v="Uniper Kraftwerke GmbH "/>
    <s v="Ederstraße"/>
    <s v="34549"/>
    <s v="Edertal Hemfurth-Edersee"/>
    <s v="Hessen"/>
    <s v="DE"/>
    <n v="20"/>
    <m/>
    <x v="2"/>
    <x v="3"/>
    <s v="no"/>
    <m/>
    <n v="1915"/>
    <s v="1915"/>
    <m/>
    <m/>
    <s v="operating"/>
    <m/>
    <n v="51.167138999999999"/>
    <n v="9.0468320000000002"/>
    <m/>
    <m/>
    <m/>
    <m/>
    <n v="0.8"/>
    <s v="Renewable energy"/>
    <s v="Hydro"/>
    <m/>
    <s v="no"/>
    <s v="Schaltanlage vor Ort"/>
    <s v="110"/>
    <s v="Avacon AG"/>
    <m/>
    <m/>
  </r>
  <r>
    <x v="181"/>
    <x v="129"/>
    <s v="Eitting"/>
    <m/>
    <s v="Uniper Kraftwerke GmbH "/>
    <s v="Am Moosrain 10"/>
    <s v="85462"/>
    <s v="Eitting"/>
    <s v="Bayern"/>
    <s v="DE"/>
    <n v="26"/>
    <m/>
    <x v="2"/>
    <x v="3"/>
    <s v="no"/>
    <m/>
    <n v="1925"/>
    <s v="1925"/>
    <m/>
    <m/>
    <s v="operating"/>
    <m/>
    <n v="48.358590500000012"/>
    <n v="11.882192099999999"/>
    <m/>
    <m/>
    <m/>
    <m/>
    <n v="0.8"/>
    <s v="Renewable energy"/>
    <s v="Hydro"/>
    <m/>
    <s v="no"/>
    <s v="Schaltanlage vor Ort"/>
    <s v="20 und 110"/>
    <s v="Bayernwerk AG/DB Energie GmbH"/>
    <m/>
    <m/>
  </r>
  <r>
    <x v="182"/>
    <x v="130"/>
    <m/>
    <m/>
    <s v="RWE Vertrieb AG"/>
    <m/>
    <s v="56821"/>
    <s v="Ellenz-Poltersdorf"/>
    <s v="Rheinland-Pfalz"/>
    <s v="DE"/>
    <n v="16.399999999999999"/>
    <m/>
    <x v="2"/>
    <x v="3"/>
    <s v="no"/>
    <m/>
    <n v="1963"/>
    <s v="1963"/>
    <m/>
    <m/>
    <s v="operating"/>
    <m/>
    <n v="50.123918000000003"/>
    <n v="7.2259149999999996"/>
    <m/>
    <m/>
    <m/>
    <m/>
    <n v="0.8"/>
    <s v="Renewable energy"/>
    <s v="Hydro"/>
    <m/>
    <s v="no"/>
    <m/>
    <s v="20"/>
    <s v="Westnetz GmbH"/>
    <m/>
    <m/>
  </r>
  <r>
    <x v="183"/>
    <x v="131"/>
    <m/>
    <m/>
    <s v="Bayerische Elektrizitätswerke GmbH"/>
    <m/>
    <s v="86679"/>
    <s v="Ellgau"/>
    <s v="Bayern"/>
    <s v="DE"/>
    <n v="9.6999999999999993"/>
    <m/>
    <x v="2"/>
    <x v="3"/>
    <s v="no"/>
    <m/>
    <n v="1952"/>
    <s v="1952"/>
    <m/>
    <m/>
    <s v="operating"/>
    <m/>
    <n v="48.596746000000003"/>
    <n v="10.8789"/>
    <m/>
    <m/>
    <m/>
    <m/>
    <n v="0.8"/>
    <s v="Renewable energy"/>
    <s v="Hydro"/>
    <m/>
    <s v="no"/>
    <s v="UW Ellgau"/>
    <s v="110"/>
    <s v="LEW Verteilnetz GmbH"/>
    <m/>
    <m/>
  </r>
  <r>
    <x v="184"/>
    <x v="132"/>
    <m/>
    <m/>
    <s v="RWE Vertrieb AG"/>
    <m/>
    <s v="56850"/>
    <s v="Enkirch"/>
    <s v="Rheinland-Pfalz"/>
    <s v="DE"/>
    <n v="18.399999999999999"/>
    <m/>
    <x v="2"/>
    <x v="3"/>
    <s v="no"/>
    <m/>
    <n v="1966"/>
    <s v="1966"/>
    <m/>
    <m/>
    <s v="operating"/>
    <m/>
    <n v="49.976669999999999"/>
    <n v="7.127777"/>
    <m/>
    <m/>
    <m/>
    <m/>
    <n v="0.8"/>
    <s v="Renewable energy"/>
    <s v="Hydro"/>
    <m/>
    <s v="no"/>
    <m/>
    <s v="20"/>
    <s v="Westnetz GmbH"/>
    <m/>
    <m/>
  </r>
  <r>
    <x v="185"/>
    <x v="133"/>
    <s v="Ering"/>
    <m/>
    <s v="Innwerk AG"/>
    <s v="Innwerkstraße 38"/>
    <s v="94140"/>
    <s v="Ering"/>
    <s v="Bayern"/>
    <s v="DE"/>
    <n v="36.5"/>
    <m/>
    <x v="2"/>
    <x v="3"/>
    <s v="no"/>
    <m/>
    <n v="1942"/>
    <s v="1942"/>
    <m/>
    <m/>
    <s v="operating"/>
    <m/>
    <n v="48.293512900000003"/>
    <n v="13.1585196"/>
    <m/>
    <m/>
    <m/>
    <m/>
    <n v="0.8"/>
    <s v="Renewable energy"/>
    <s v="Hydro"/>
    <m/>
    <s v="no"/>
    <s v="Schaltanlage vor Ort"/>
    <s v="110"/>
    <s v="Bayernwerk AG"/>
    <m/>
    <m/>
  </r>
  <r>
    <x v="186"/>
    <x v="134"/>
    <s v="Altheim"/>
    <m/>
    <s v="Uniper Kraftwerke GmbH "/>
    <s v="Kraftwerkstraße 22"/>
    <s v="84051"/>
    <s v="Essenbach"/>
    <s v="Bayern"/>
    <s v="DE"/>
    <n v="17.8"/>
    <m/>
    <x v="2"/>
    <x v="3"/>
    <s v="no"/>
    <m/>
    <n v="1951"/>
    <s v="1951"/>
    <m/>
    <m/>
    <s v="operating"/>
    <m/>
    <n v="51.536512999999999"/>
    <n v="14.382898000000001"/>
    <m/>
    <m/>
    <m/>
    <m/>
    <n v="0.8"/>
    <s v="Renewable energy"/>
    <s v="Hydro"/>
    <m/>
    <s v="no"/>
    <s v="Schaltanlage vor Ort"/>
    <s v="110"/>
    <s v="Bayernwerk AG"/>
    <m/>
    <m/>
  </r>
  <r>
    <x v="187"/>
    <x v="135"/>
    <s v="PSW"/>
    <s v="Rönkhausen 1 u. 2 / Glingetal"/>
    <s v="Mark-E AG"/>
    <m/>
    <s v="57413"/>
    <s v="Finnentrop"/>
    <s v="Nordrhein-Westfalen"/>
    <s v="DE"/>
    <n v="138"/>
    <n v="140"/>
    <x v="2"/>
    <x v="4"/>
    <s v="no"/>
    <m/>
    <n v="1969"/>
    <s v="1969"/>
    <n v="2003"/>
    <m/>
    <s v="operating"/>
    <m/>
    <n v="51.22475"/>
    <n v="7.9928100000000004"/>
    <m/>
    <m/>
    <m/>
    <m/>
    <n v="0.75"/>
    <s v="Renewable energy"/>
    <s v="Hydro"/>
    <m/>
    <s v="no"/>
    <s v="U 101 und U 102"/>
    <s v="110"/>
    <s v="Enervie AssetNetWork GmbH "/>
    <s v="List matching type: Single UBA power plant assigned to single BNetzA power plant"/>
    <m/>
  </r>
  <r>
    <x v="188"/>
    <x v="136"/>
    <s v="Forb/ Murgwerk"/>
    <m/>
    <s v="EnBW Energie Baden-Württemberg AG"/>
    <s v="Werkstraße 5"/>
    <s v="76596"/>
    <s v="Forbach"/>
    <s v="Baden-Württemberg"/>
    <s v="DE"/>
    <n v="22"/>
    <m/>
    <x v="2"/>
    <x v="3"/>
    <s v="no"/>
    <m/>
    <n v="1918"/>
    <s v="1918"/>
    <m/>
    <m/>
    <s v="operating"/>
    <m/>
    <n v="48.673188399999987"/>
    <n v="8.3557058410000007"/>
    <m/>
    <m/>
    <m/>
    <m/>
    <n v="0.8"/>
    <s v="Renewable energy"/>
    <s v="Hydro"/>
    <m/>
    <s v="no"/>
    <s v="Forbach"/>
    <s v="110"/>
    <s v="Netze BW GmbH"/>
    <m/>
    <m/>
  </r>
  <r>
    <x v="189"/>
    <x v="136"/>
    <s v="Pumpspeicherkraftwerk Schwarzenbachwerk"/>
    <m/>
    <s v="EnBW Energie Baden-Württemberg AG"/>
    <s v="Werkstraße 5"/>
    <s v="76596"/>
    <s v="Forbach"/>
    <s v="Baden-Württemberg"/>
    <s v="DE"/>
    <n v="43"/>
    <m/>
    <x v="2"/>
    <x v="3"/>
    <s v="no"/>
    <m/>
    <n v="1926"/>
    <s v="1926"/>
    <m/>
    <m/>
    <s v="operating"/>
    <m/>
    <n v="48.669383500000002"/>
    <n v="8.3530476169999996"/>
    <m/>
    <m/>
    <m/>
    <m/>
    <n v="0.8"/>
    <s v="Renewable energy"/>
    <s v="Hydro"/>
    <m/>
    <s v="no"/>
    <s v="Forbach"/>
    <s v="110"/>
    <s v="Netze BW GmbH"/>
    <m/>
    <m/>
  </r>
  <r>
    <x v="190"/>
    <x v="137"/>
    <m/>
    <m/>
    <s v="RWE Vertrieb AG"/>
    <m/>
    <s v="54450"/>
    <s v="Freudenburg"/>
    <s v="Rheinland-Pfalz"/>
    <s v="DE"/>
    <n v="12.1"/>
    <m/>
    <x v="2"/>
    <x v="3"/>
    <s v="no"/>
    <m/>
    <n v="1985"/>
    <s v="1985"/>
    <m/>
    <m/>
    <s v="operating"/>
    <m/>
    <n v="49.566954000000003"/>
    <n v="6.5923479999999994"/>
    <m/>
    <m/>
    <m/>
    <m/>
    <n v="0.8"/>
    <s v="Renewable energy"/>
    <s v="Hydro"/>
    <m/>
    <s v="no"/>
    <m/>
    <s v="20"/>
    <s v="Westnetz GmbH"/>
    <m/>
    <m/>
  </r>
  <r>
    <x v="191"/>
    <x v="138"/>
    <m/>
    <m/>
    <s v="VERBUND-Innkraftwerke GmbH"/>
    <s v="Agg 4"/>
    <s v="83536"/>
    <s v="Gars"/>
    <s v="Bayern"/>
    <s v="DE"/>
    <n v="25"/>
    <m/>
    <x v="2"/>
    <x v="3"/>
    <s v="no"/>
    <m/>
    <n v="1938"/>
    <s v="1938"/>
    <m/>
    <m/>
    <s v="operating"/>
    <m/>
    <n v="48.153950000000002"/>
    <n v="12.311070000000001"/>
    <m/>
    <m/>
    <m/>
    <m/>
    <n v="0.8"/>
    <s v="Renewable energy"/>
    <s v="Hydro"/>
    <m/>
    <s v="no"/>
    <s v="UW Gars"/>
    <s v="110"/>
    <s v="Bayernwerk AG"/>
    <m/>
    <m/>
  </r>
  <r>
    <x v="192"/>
    <x v="139"/>
    <s v="PSS A"/>
    <s v="Geesthacht A-C / Elbe"/>
    <s v="Vattenfall Wasserkraft GmbH &amp; Co.KG"/>
    <s v="Elbuferstr. 49"/>
    <s v="21502"/>
    <s v="Geesthacht"/>
    <s v="Schleswig-Holstein"/>
    <s v="DE"/>
    <n v="119.1"/>
    <n v="120"/>
    <x v="2"/>
    <x v="4"/>
    <s v="no"/>
    <m/>
    <n v="1958"/>
    <s v="1958"/>
    <m/>
    <m/>
    <s v="operating"/>
    <m/>
    <n v="53.426049999999996"/>
    <n v="10.335900000000001"/>
    <m/>
    <m/>
    <m/>
    <m/>
    <n v="0.75"/>
    <s v="Renewable energy"/>
    <s v="Hydro"/>
    <m/>
    <s v="no"/>
    <s v="Bergedorf"/>
    <s v="110"/>
    <s v="Stromnetz Hamburg GmbH"/>
    <s v="List matching type: UBA capacity distributed proportionally to multiple BNetzA power plants"/>
    <m/>
  </r>
  <r>
    <x v="193"/>
    <x v="139"/>
    <s v="PSS B"/>
    <s v="Geesthacht A-C / Elbe"/>
    <s v="Vattenfall Wasserkraft GmbH &amp; Co.KG"/>
    <s v="Elbuferstr. 49"/>
    <s v="21502"/>
    <s v="Geesthacht"/>
    <s v="Schleswig-Holstein"/>
    <s v="DE"/>
    <m/>
    <m/>
    <x v="2"/>
    <x v="4"/>
    <s v="no"/>
    <m/>
    <n v="1958"/>
    <s v="1958"/>
    <m/>
    <m/>
    <s v="operating"/>
    <m/>
    <n v="53.426049999999996"/>
    <n v="10.335900000000001"/>
    <m/>
    <m/>
    <m/>
    <m/>
    <n v="0.75"/>
    <s v="Renewable energy"/>
    <s v="Hydro"/>
    <m/>
    <s v="no"/>
    <s v="Bergedorf"/>
    <s v="110"/>
    <s v="Stromnetz Hamburg GmbH"/>
    <s v="List matching type: UBA capacity distributed proportionally to multiple BNetzA power plants"/>
    <m/>
  </r>
  <r>
    <x v="194"/>
    <x v="139"/>
    <s v="PSS C"/>
    <s v="Geesthacht A-C / Elbe"/>
    <s v="Vattenfall Wasserkraft GmbH &amp; Co.KG"/>
    <s v="Elbuferstr. 49"/>
    <s v="21502"/>
    <s v="Geesthacht"/>
    <s v="Schleswig-Holstein"/>
    <s v="DE"/>
    <m/>
    <m/>
    <x v="2"/>
    <x v="4"/>
    <s v="no"/>
    <m/>
    <n v="1958"/>
    <s v="1958"/>
    <m/>
    <m/>
    <s v="operating"/>
    <m/>
    <n v="53.426049999999996"/>
    <n v="10.335900000000001"/>
    <m/>
    <m/>
    <m/>
    <m/>
    <n v="0.75"/>
    <s v="Renewable energy"/>
    <s v="Hydro"/>
    <m/>
    <s v="no"/>
    <s v="Bergedorf"/>
    <s v="110"/>
    <s v="Stromnetz Hamburg GmbH"/>
    <s v="List matching type: UBA capacity distributed proportionally to multiple BNetzA power plants"/>
    <m/>
  </r>
  <r>
    <x v="195"/>
    <x v="140"/>
    <s v="entfällt"/>
    <s v="Langenprozelten / Main"/>
    <s v="Donau-Wasserkraft AG"/>
    <m/>
    <s v="97737"/>
    <s v="Gemünden"/>
    <s v="Bayern"/>
    <s v="DE"/>
    <n v="164"/>
    <n v="168.4"/>
    <x v="2"/>
    <x v="4"/>
    <s v="no"/>
    <m/>
    <n v="1974"/>
    <s v="1974"/>
    <m/>
    <m/>
    <s v="operating"/>
    <m/>
    <n v="50.053130000000003"/>
    <n v="9.5813699999999997"/>
    <m/>
    <m/>
    <m/>
    <m/>
    <n v="0.75"/>
    <s v="Renewable energy"/>
    <s v="Hydro"/>
    <m/>
    <s v="no"/>
    <s v="loco Kraftwerk"/>
    <s v="110, 16,7 Hz"/>
    <s v="DB Energie GmbH"/>
    <s v="List matching type: Single UBA power plant assigned to single BNetzA power plant"/>
    <m/>
  </r>
  <r>
    <x v="196"/>
    <x v="141"/>
    <s v="PSS A"/>
    <s v="Goldisthal A / Schwarzatal"/>
    <s v="Vattenfall Wasserkraft GmbH &amp; Co.KG"/>
    <s v="Am Rotseifenbach"/>
    <s v="98746"/>
    <s v="Goldisthal"/>
    <s v="Thüringen"/>
    <s v="DE"/>
    <n v="1052"/>
    <n v="265"/>
    <x v="2"/>
    <x v="4"/>
    <s v="no"/>
    <m/>
    <n v="2004"/>
    <s v="2004"/>
    <m/>
    <m/>
    <s v="operating"/>
    <m/>
    <n v="50.509758640000001"/>
    <n v="11.02087498"/>
    <s v="11WD8GOLD1H----6"/>
    <s v="11WD8GOLD1H---AL"/>
    <n v="0.8"/>
    <s v="https://www.vde.com/de/fg/ETG/Archiv/Aktuelles/Seiten/Goldisthal.aspx"/>
    <n v="0.75"/>
    <s v="Renewable energy"/>
    <s v="Hydro"/>
    <m/>
    <s v="no"/>
    <s v="Altenfeld"/>
    <s v="380"/>
    <s v="50Hertz Transmission GmbH"/>
    <s v="List matching type: Single UBA power plant assigned to single BNetzA power plant"/>
    <m/>
  </r>
  <r>
    <x v="197"/>
    <x v="141"/>
    <s v="PSS B"/>
    <s v="Goldisthal B / Schwarzatal"/>
    <s v="Vattenfall Wasserkraft GmbH &amp; Co.KG"/>
    <s v="Am Rotseifenbach"/>
    <s v="98746"/>
    <s v="Goldisthal"/>
    <s v="Thüringen"/>
    <s v="DE"/>
    <m/>
    <n v="265"/>
    <x v="2"/>
    <x v="4"/>
    <s v="no"/>
    <m/>
    <n v="2003"/>
    <s v="2003"/>
    <m/>
    <m/>
    <s v="operating"/>
    <m/>
    <n v="50.509758640000001"/>
    <n v="11.02087498"/>
    <s v="11WD8GOLD1H----6"/>
    <s v="11WD8GOLD1H---BJ"/>
    <m/>
    <m/>
    <n v="0.75"/>
    <s v="Renewable energy"/>
    <s v="Hydro"/>
    <m/>
    <s v="no"/>
    <s v="Altenfeld"/>
    <s v="380"/>
    <s v="50Hertz Transmission GmbH"/>
    <s v="List matching type: Single UBA power plant assigned to single BNetzA power plant"/>
    <m/>
  </r>
  <r>
    <x v="198"/>
    <x v="141"/>
    <s v="PSS C"/>
    <s v="Goldisthal C / Schwarzatal"/>
    <s v="Vattenfall Wasserkraft GmbH &amp; Co.KG"/>
    <s v="Am Rotseifenbach"/>
    <s v="98746"/>
    <s v="Goldisthal"/>
    <s v="Thüringen"/>
    <s v="DE"/>
    <m/>
    <n v="265"/>
    <x v="2"/>
    <x v="4"/>
    <s v="no"/>
    <m/>
    <n v="2004"/>
    <s v="2004"/>
    <m/>
    <m/>
    <s v="operating"/>
    <m/>
    <n v="50.509758640000001"/>
    <n v="11.02087498"/>
    <s v="11WD8GOLD1H----6"/>
    <s v="11WD8GOLD1H---CH"/>
    <m/>
    <m/>
    <n v="0.75"/>
    <s v="Renewable energy"/>
    <s v="Hydro"/>
    <m/>
    <s v="no"/>
    <s v="Altenfeld"/>
    <s v="380"/>
    <s v="50Hertz Transmission GmbH"/>
    <s v="List matching type: Single UBA power plant assigned to single BNetzA power plant"/>
    <m/>
  </r>
  <r>
    <x v="199"/>
    <x v="141"/>
    <s v="PSS D"/>
    <s v="Goldisthal D / Schwarzatal"/>
    <s v="Vattenfall Wasserkraft GmbH &amp; Co.KG"/>
    <s v="Am Rotseifenbach"/>
    <s v="98746"/>
    <s v="Goldisthal"/>
    <s v="Thüringen"/>
    <s v="DE"/>
    <m/>
    <n v="265"/>
    <x v="2"/>
    <x v="4"/>
    <s v="no"/>
    <m/>
    <n v="2004"/>
    <s v="2004"/>
    <m/>
    <m/>
    <s v="operating"/>
    <m/>
    <n v="50.509758640000001"/>
    <n v="11.02087498"/>
    <s v="11WD8GOLD1H----6"/>
    <s v="11WD8GOLD1H---DF"/>
    <m/>
    <m/>
    <n v="0.75"/>
    <s v="Renewable energy"/>
    <s v="Hydro"/>
    <m/>
    <s v="no"/>
    <s v="Altenfeld"/>
    <s v="380"/>
    <s v="50Hertz Transmission GmbH"/>
    <s v="List matching type: Single UBA power plant assigned to single BNetzA power plant"/>
    <m/>
  </r>
  <r>
    <x v="200"/>
    <x v="142"/>
    <s v="KW Wyhlen"/>
    <m/>
    <s v="Energiedienst AG"/>
    <m/>
    <s v="79639"/>
    <s v="Grenzach-Wyhlen"/>
    <s v="Baden-Württemberg"/>
    <s v="DE"/>
    <n v="37.9"/>
    <m/>
    <x v="2"/>
    <x v="3"/>
    <s v="no"/>
    <m/>
    <n v="1912"/>
    <s v="1912"/>
    <m/>
    <m/>
    <s v="operating"/>
    <m/>
    <n v="47.552355400000003"/>
    <n v="7.6580880999999996"/>
    <m/>
    <m/>
    <m/>
    <m/>
    <n v="0.8"/>
    <s v="Renewable energy"/>
    <s v="Hydro"/>
    <m/>
    <s v="no"/>
    <s v="Umspannwerk Wyhlen"/>
    <s v="20"/>
    <s v="ED Netze GmbH"/>
    <m/>
    <m/>
  </r>
  <r>
    <x v="201"/>
    <x v="143"/>
    <s v="Jochenstein"/>
    <s v="Jochenstein / Donau"/>
    <s v="Innwerk AG"/>
    <s v="Am Kraftwerk 2"/>
    <s v="94107"/>
    <s v="Griesbach"/>
    <s v="Bayern"/>
    <s v="DE"/>
    <n v="66"/>
    <n v="133.69999999999999"/>
    <x v="2"/>
    <x v="3"/>
    <s v="no"/>
    <m/>
    <n v="1955"/>
    <s v="1955"/>
    <m/>
    <m/>
    <s v="operating"/>
    <m/>
    <n v="48.519563599999998"/>
    <n v="13.708505199999999"/>
    <m/>
    <m/>
    <m/>
    <m/>
    <n v="0.8"/>
    <s v="Renewable energy"/>
    <s v="Hydro"/>
    <m/>
    <s v="no"/>
    <s v="Schaltanlage vor Ort"/>
    <s v="220"/>
    <s v="Bayernwerk AG"/>
    <s v="List matching type: Single UBA power plant assigned to single BNetzA power plant"/>
    <m/>
  </r>
  <r>
    <x v="202"/>
    <x v="144"/>
    <s v="Happurg"/>
    <s v="Happurg 1 bis 4 / Pegnitz"/>
    <s v="Uniper Kraftwerke GmbH "/>
    <s v="Haupstraße 26"/>
    <s v="91230"/>
    <s v="Happurg"/>
    <s v="Bayern"/>
    <s v="DE"/>
    <n v="160"/>
    <n v="162.1"/>
    <x v="2"/>
    <x v="4"/>
    <s v="no"/>
    <m/>
    <n v="1958"/>
    <s v="1958"/>
    <m/>
    <m/>
    <s v="special_case"/>
    <m/>
    <n v="49.487119999999997"/>
    <n v="11.47479"/>
    <m/>
    <m/>
    <m/>
    <m/>
    <n v="0.75"/>
    <s v="Renewable energy"/>
    <s v="Hydro"/>
    <m/>
    <s v="no"/>
    <s v="Schaltanlage vor Ort"/>
    <s v="110"/>
    <s v="Bayernwerk AG"/>
    <s v="List matching type: Single UBA power plant assigned to single BNetzA power plant"/>
    <m/>
  </r>
  <r>
    <x v="203"/>
    <x v="145"/>
    <s v="Häusern"/>
    <s v="Häusern 1 bis 4"/>
    <s v="Schluchseewerk Aktiengesellschaft"/>
    <s v="Schwarzabruck 2"/>
    <s v="79837"/>
    <s v="Häusern"/>
    <s v="Baden-Württemberg"/>
    <s v="DE"/>
    <n v="100"/>
    <n v="145"/>
    <x v="2"/>
    <x v="4"/>
    <s v="no"/>
    <m/>
    <n v="1931"/>
    <s v="1931"/>
    <n v="1948"/>
    <m/>
    <s v="operating"/>
    <m/>
    <n v="47.75459"/>
    <n v="8.1878700000000002"/>
    <m/>
    <m/>
    <m/>
    <m/>
    <n v="0.75"/>
    <s v="Renewable energy"/>
    <s v="Hydro"/>
    <m/>
    <s v="no"/>
    <s v="Tiengen / Gurtweil"/>
    <s v="110"/>
    <s v="Amprion/Transnet BW"/>
    <s v="List matching type: Single UBA power plant assigned to single BNetzA power plant"/>
    <m/>
  </r>
  <r>
    <x v="204"/>
    <x v="146"/>
    <m/>
    <m/>
    <s v="RWE Vertrieb AG"/>
    <m/>
    <s v="52396"/>
    <s v="Heimbach"/>
    <s v="Nordrhein-Westfalen"/>
    <s v="DE"/>
    <n v="14"/>
    <m/>
    <x v="2"/>
    <x v="3"/>
    <s v="no"/>
    <m/>
    <n v="1938"/>
    <s v="1938"/>
    <m/>
    <m/>
    <s v="operating"/>
    <m/>
    <n v="50.628506999999999"/>
    <n v="6.4791109999999996"/>
    <m/>
    <m/>
    <m/>
    <m/>
    <n v="0.8"/>
    <s v="Renewable energy"/>
    <s v="Hydro"/>
    <m/>
    <s v="no"/>
    <m/>
    <s v="20"/>
    <s v="Westnetz GmbH"/>
    <m/>
    <m/>
  </r>
  <r>
    <x v="205"/>
    <x v="147"/>
    <m/>
    <m/>
    <s v="RWE Vertrieb AG"/>
    <m/>
    <s v="52396"/>
    <s v="Heimbach"/>
    <s v="Nordrhein-Westfalen"/>
    <s v="DE"/>
    <n v="16"/>
    <m/>
    <x v="2"/>
    <x v="3"/>
    <s v="no"/>
    <m/>
    <n v="1905"/>
    <s v="1905"/>
    <m/>
    <m/>
    <s v="operating"/>
    <m/>
    <n v="50.628568000000001"/>
    <n v="6.4517760000000006"/>
    <m/>
    <m/>
    <m/>
    <m/>
    <n v="0.8"/>
    <s v="Renewable energy"/>
    <s v="Hydro"/>
    <m/>
    <s v="no"/>
    <m/>
    <s v="20"/>
    <s v="Westnetz GmbH"/>
    <m/>
    <m/>
  </r>
  <r>
    <x v="206"/>
    <x v="148"/>
    <s v="Koepchenwerk"/>
    <s v="Koepchenwerk / Ruhr"/>
    <s v="RWE Power AG"/>
    <m/>
    <s v="58313"/>
    <s v="Herdecke"/>
    <s v="Nordrhein-Westfalen"/>
    <s v="DE"/>
    <n v="165"/>
    <n v="165"/>
    <x v="2"/>
    <x v="4"/>
    <s v="no"/>
    <m/>
    <n v="1989"/>
    <s v="1989"/>
    <n v="1989"/>
    <m/>
    <s v="operating"/>
    <m/>
    <n v="51.41048"/>
    <n v="7.4531399999999994"/>
    <s v="11WD7KOEP2P--KWG"/>
    <s v="11WD7KOEP2P--5-G"/>
    <n v="0.75"/>
    <s v="http://www.rwe.com/web/cms/de/2720904/g=2760602/rwe-generation-se/standorte/deutschland/psw-herdecke/"/>
    <n v="0.75"/>
    <s v="Renewable energy"/>
    <s v="Hydro"/>
    <m/>
    <s v="no"/>
    <s v="Garenfeld"/>
    <s v="220"/>
    <s v="Amprion GmbH"/>
    <s v="List matching type: Single UBA power plant assigned to single BNetzA power plant"/>
    <m/>
  </r>
  <r>
    <x v="207"/>
    <x v="149"/>
    <m/>
    <m/>
    <s v="Bayerische Elektrizitätswerke GmbH"/>
    <m/>
    <s v="89420"/>
    <s v="Höchstädt"/>
    <s v="Bayern"/>
    <s v="DE"/>
    <n v="10"/>
    <m/>
    <x v="2"/>
    <x v="3"/>
    <s v="no"/>
    <m/>
    <n v="1982"/>
    <s v="1982"/>
    <m/>
    <m/>
    <s v="operating"/>
    <m/>
    <n v="48.603155999999998"/>
    <n v="10.582724000000001"/>
    <m/>
    <m/>
    <m/>
    <m/>
    <n v="0.8"/>
    <s v="Renewable energy"/>
    <s v="Hydro"/>
    <m/>
    <s v="no"/>
    <s v="KW Höchstädt"/>
    <s v="20"/>
    <s v="LEW Verteilnetz GmbH"/>
    <m/>
    <m/>
  </r>
  <r>
    <x v="208"/>
    <x v="150"/>
    <s v="PSS A"/>
    <m/>
    <s v="Vattenfall Wasserkraft GmbH &amp; Co.KG"/>
    <s v="Preßwitzer Str. 25"/>
    <s v="07338"/>
    <s v="Hohenwarte"/>
    <s v="Thüringen"/>
    <s v="DE"/>
    <n v="59.8"/>
    <m/>
    <x v="2"/>
    <x v="3"/>
    <s v="no"/>
    <m/>
    <n v="1959"/>
    <s v="1959"/>
    <m/>
    <m/>
    <s v="operating"/>
    <m/>
    <n v="50.614334229999997"/>
    <n v="11.49212837"/>
    <m/>
    <m/>
    <m/>
    <m/>
    <n v="0.8"/>
    <s v="Renewable energy"/>
    <s v="Hydro"/>
    <m/>
    <s v="no"/>
    <s v="Remptendorf"/>
    <s v="110"/>
    <s v="TEN Thüringer Energienetze GmbH"/>
    <m/>
    <m/>
  </r>
  <r>
    <x v="209"/>
    <x v="150"/>
    <s v="PSS B"/>
    <m/>
    <s v="Vattenfall Wasserkraft GmbH &amp; Co.KG"/>
    <s v="Preßwitzer Str. 25"/>
    <s v="07338"/>
    <s v="Hohenwarte"/>
    <s v="Thüringen"/>
    <s v="DE"/>
    <m/>
    <m/>
    <x v="2"/>
    <x v="3"/>
    <s v="no"/>
    <m/>
    <n v="1959"/>
    <s v="1959"/>
    <m/>
    <m/>
    <s v="operating"/>
    <m/>
    <n v="50.614334229999997"/>
    <n v="11.49212837"/>
    <m/>
    <m/>
    <m/>
    <m/>
    <n v="0.8"/>
    <s v="Renewable energy"/>
    <s v="Hydro"/>
    <m/>
    <s v="no"/>
    <s v="Remptendorf"/>
    <s v="110"/>
    <s v="TEN Thüringer Energienetze GmbH"/>
    <m/>
    <m/>
  </r>
  <r>
    <x v="210"/>
    <x v="151"/>
    <s v="PSS A"/>
    <s v="Hohenwarte II  A bis H"/>
    <s v="Vattenfall Wasserkraft GmbH &amp; Co.KG"/>
    <s v="Preßwitzer Str. 25"/>
    <s v="07338"/>
    <s v="Hohenwarte"/>
    <s v="Thüringen"/>
    <s v="DE"/>
    <n v="317.8"/>
    <n v="320"/>
    <x v="2"/>
    <x v="4"/>
    <s v="no"/>
    <m/>
    <n v="1966"/>
    <s v="1966"/>
    <m/>
    <m/>
    <s v="operating"/>
    <m/>
    <n v="50.603848980000002"/>
    <n v="11.475176810000001"/>
    <m/>
    <m/>
    <m/>
    <m/>
    <n v="0.75"/>
    <s v="Renewable energy"/>
    <s v="Hydro"/>
    <m/>
    <s v="no"/>
    <s v="Remptendorf"/>
    <s v="220"/>
    <s v="50Hertz Transmission GmbH"/>
    <s v="List matching type: UBA capacity distributed proportionally to multiple BNetzA power plants"/>
    <m/>
  </r>
  <r>
    <x v="211"/>
    <x v="151"/>
    <s v="PSS B"/>
    <s v="Hohenwarte II  A bis H"/>
    <s v="Vattenfall Wasserkraft GmbH &amp; Co.KG"/>
    <s v="Preßwitzer Str. 25"/>
    <s v="07338"/>
    <s v="Hohenwarte"/>
    <s v="Thüringen"/>
    <s v="DE"/>
    <m/>
    <m/>
    <x v="2"/>
    <x v="4"/>
    <s v="no"/>
    <m/>
    <n v="1966"/>
    <s v="1966"/>
    <m/>
    <m/>
    <s v="operating"/>
    <m/>
    <n v="50.603848980000002"/>
    <n v="11.475176810000001"/>
    <m/>
    <m/>
    <m/>
    <m/>
    <n v="0.75"/>
    <s v="Renewable energy"/>
    <s v="Hydro"/>
    <m/>
    <s v="no"/>
    <s v="Remptendorf"/>
    <s v="220"/>
    <s v="50Hertz Transmission GmbH"/>
    <s v="List matching type: UBA capacity distributed proportionally to multiple BNetzA power plants"/>
    <m/>
  </r>
  <r>
    <x v="212"/>
    <x v="151"/>
    <s v="PSS C"/>
    <s v="Hohenwarte II  A bis H"/>
    <s v="Vattenfall Wasserkraft GmbH &amp; Co.KG"/>
    <s v="Preßwitzer Str. 25"/>
    <s v="07338"/>
    <s v="Hohenwarte"/>
    <s v="Thüringen"/>
    <s v="DE"/>
    <m/>
    <m/>
    <x v="2"/>
    <x v="4"/>
    <s v="no"/>
    <m/>
    <n v="1966"/>
    <s v="1966"/>
    <m/>
    <m/>
    <s v="operating"/>
    <m/>
    <n v="50.603848980000002"/>
    <n v="11.475176810000001"/>
    <m/>
    <m/>
    <m/>
    <m/>
    <n v="0.75"/>
    <s v="Renewable energy"/>
    <s v="Hydro"/>
    <m/>
    <s v="no"/>
    <s v="Remptendorf"/>
    <s v="220"/>
    <s v="50Hertz Transmission GmbH"/>
    <s v="List matching type: UBA capacity distributed proportionally to multiple BNetzA power plants"/>
    <m/>
  </r>
  <r>
    <x v="213"/>
    <x v="151"/>
    <s v="PSS D"/>
    <s v="Hohenwarte II  A bis H"/>
    <s v="Vattenfall Wasserkraft GmbH &amp; Co.KG"/>
    <s v="Preßwitzer Str. 25"/>
    <s v="07338"/>
    <s v="Hohenwarte"/>
    <s v="Thüringen"/>
    <s v="DE"/>
    <m/>
    <m/>
    <x v="2"/>
    <x v="4"/>
    <s v="no"/>
    <m/>
    <n v="1966"/>
    <s v="1966"/>
    <m/>
    <m/>
    <s v="operating"/>
    <m/>
    <n v="50.603848980000002"/>
    <n v="11.475176810000001"/>
    <m/>
    <m/>
    <m/>
    <m/>
    <n v="0.75"/>
    <s v="Renewable energy"/>
    <s v="Hydro"/>
    <m/>
    <s v="no"/>
    <s v="Remptendorf"/>
    <s v="220"/>
    <s v="50Hertz Transmission GmbH"/>
    <s v="List matching type: UBA capacity distributed proportionally to multiple BNetzA power plants"/>
    <m/>
  </r>
  <r>
    <x v="214"/>
    <x v="151"/>
    <s v="PSS E"/>
    <s v="Hohenwarte II  A bis H"/>
    <s v="Vattenfall Wasserkraft GmbH &amp; Co.KG"/>
    <s v="Preßwitzer Str. 25"/>
    <s v="07338"/>
    <s v="Hohenwarte"/>
    <s v="Thüringen"/>
    <s v="DE"/>
    <m/>
    <m/>
    <x v="2"/>
    <x v="4"/>
    <s v="no"/>
    <m/>
    <n v="1966"/>
    <s v="1966"/>
    <m/>
    <m/>
    <s v="operating"/>
    <m/>
    <n v="50.603848980000002"/>
    <n v="11.475176810000001"/>
    <m/>
    <m/>
    <m/>
    <m/>
    <n v="0.75"/>
    <s v="Renewable energy"/>
    <s v="Hydro"/>
    <m/>
    <s v="no"/>
    <s v="Remptendorf"/>
    <s v="220"/>
    <s v="50Hertz Transmission GmbH"/>
    <s v="List matching type: UBA capacity distributed proportionally to multiple BNetzA power plants"/>
    <m/>
  </r>
  <r>
    <x v="215"/>
    <x v="151"/>
    <s v="PSS F"/>
    <s v="Hohenwarte II  A bis H"/>
    <s v="Vattenfall Wasserkraft GmbH &amp; Co.KG"/>
    <s v="Preßwitzer Str. 25"/>
    <s v="07338"/>
    <s v="Hohenwarte"/>
    <s v="Thüringen"/>
    <s v="DE"/>
    <m/>
    <m/>
    <x v="2"/>
    <x v="4"/>
    <s v="no"/>
    <m/>
    <n v="1966"/>
    <s v="1966"/>
    <m/>
    <m/>
    <s v="operating"/>
    <m/>
    <n v="50.603848980000002"/>
    <n v="11.475176810000001"/>
    <m/>
    <m/>
    <m/>
    <m/>
    <n v="0.75"/>
    <s v="Renewable energy"/>
    <s v="Hydro"/>
    <m/>
    <s v="no"/>
    <s v="Remptendorf"/>
    <s v="220"/>
    <s v="50Hertz Transmission GmbH"/>
    <s v="List matching type: UBA capacity distributed proportionally to multiple BNetzA power plants"/>
    <m/>
  </r>
  <r>
    <x v="216"/>
    <x v="151"/>
    <s v="PSS G"/>
    <s v="Hohenwarte II  A bis H"/>
    <s v="Vattenfall Wasserkraft GmbH &amp; Co.KG"/>
    <s v="Preßwitzer Str. 25"/>
    <s v="07338"/>
    <s v="Hohenwarte"/>
    <s v="Thüringen"/>
    <s v="DE"/>
    <m/>
    <m/>
    <x v="2"/>
    <x v="4"/>
    <s v="no"/>
    <m/>
    <n v="1966"/>
    <s v="1966"/>
    <m/>
    <m/>
    <s v="operating"/>
    <m/>
    <n v="50.603848980000002"/>
    <n v="11.475176810000001"/>
    <m/>
    <m/>
    <m/>
    <m/>
    <n v="0.75"/>
    <s v="Renewable energy"/>
    <s v="Hydro"/>
    <m/>
    <s v="no"/>
    <s v="Remptendorf"/>
    <s v="220"/>
    <s v="50Hertz Transmission GmbH"/>
    <s v="List matching type: UBA capacity distributed proportionally to multiple BNetzA power plants"/>
    <m/>
  </r>
  <r>
    <x v="217"/>
    <x v="151"/>
    <s v="PSS H"/>
    <s v="Hohenwarte II  A bis H"/>
    <s v="Vattenfall Wasserkraft GmbH &amp; Co.KG"/>
    <s v="Preßwitzer Str. 25"/>
    <s v="07338"/>
    <s v="Hohenwarte"/>
    <s v="Thüringen"/>
    <s v="DE"/>
    <m/>
    <m/>
    <x v="2"/>
    <x v="4"/>
    <s v="no"/>
    <m/>
    <n v="1966"/>
    <s v="1966"/>
    <m/>
    <m/>
    <s v="operating"/>
    <m/>
    <n v="50.603848980000002"/>
    <n v="11.475176810000001"/>
    <m/>
    <m/>
    <m/>
    <m/>
    <n v="0.75"/>
    <s v="Renewable energy"/>
    <s v="Hydro"/>
    <m/>
    <s v="no"/>
    <s v="Remptendorf"/>
    <s v="220"/>
    <s v="50Hertz Transmission GmbH"/>
    <s v="List matching type: UBA capacity distributed proportionally to multiple BNetzA power plants"/>
    <m/>
  </r>
  <r>
    <x v="218"/>
    <x v="152"/>
    <s v="Iffezheim M1-M5"/>
    <s v="Iffezheim 1-5 / Rhein"/>
    <s v="Rheinkraftwerk Iffezheim GmbH"/>
    <s v="An der Staustufe 27"/>
    <s v="76473"/>
    <s v="Iffezheim"/>
    <s v="Baden-Württemberg"/>
    <s v="DE"/>
    <n v="148"/>
    <n v="152"/>
    <x v="2"/>
    <x v="3"/>
    <s v="no"/>
    <m/>
    <n v="2013"/>
    <s v="1978 / 2013"/>
    <m/>
    <m/>
    <s v="operating"/>
    <m/>
    <n v="48.83135"/>
    <n v="8.1121600000000011"/>
    <s v="11WD4IFFE5G----Z"/>
    <s v="11WD4IFFE5H----T"/>
    <m/>
    <m/>
    <n v="0.8"/>
    <s v="Renewable energy"/>
    <s v="Hydro"/>
    <m/>
    <s v="yes"/>
    <s v="Iffezheim"/>
    <s v="110"/>
    <s v="Netze BW GmbH"/>
    <s v="List matching type: Single UBA power plant assigned to single BNetzA power plant"/>
    <m/>
  </r>
  <r>
    <x v="219"/>
    <x v="153"/>
    <s v="Imsterberg"/>
    <m/>
    <s v="TIWAG-Tiroler Wasserkraft AG"/>
    <m/>
    <s v="A-6491"/>
    <s v="Imsterberg"/>
    <s v="Österreich"/>
    <s v="AT"/>
    <n v="89"/>
    <m/>
    <x v="2"/>
    <x v="3"/>
    <s v="no"/>
    <m/>
    <n v="1956"/>
    <s v="1956"/>
    <m/>
    <m/>
    <s v="operating"/>
    <m/>
    <n v="47.212246"/>
    <n v="10.721519000000001"/>
    <m/>
    <m/>
    <m/>
    <m/>
    <n v="0.8"/>
    <s v="Renewable energy"/>
    <s v="Hydro"/>
    <m/>
    <s v="no"/>
    <s v="UW Imst"/>
    <s v="110"/>
    <s v="TIWAG-Netz AG/APG bzw. Tennet"/>
    <m/>
    <m/>
  </r>
  <r>
    <x v="220"/>
    <x v="154"/>
    <s v="entfällt"/>
    <m/>
    <s v="Donau-Wasserkraft AG"/>
    <m/>
    <s v="85049"/>
    <s v="Ingolstadt"/>
    <s v="Bayern"/>
    <s v="DE"/>
    <n v="19.8"/>
    <m/>
    <x v="2"/>
    <x v="3"/>
    <s v="no"/>
    <m/>
    <n v="1971"/>
    <s v="1971"/>
    <m/>
    <m/>
    <s v="operating"/>
    <m/>
    <n v="48.750317000000003"/>
    <n v="11.412153"/>
    <m/>
    <m/>
    <m/>
    <m/>
    <n v="0.8"/>
    <s v="Renewable energy"/>
    <s v="Hydro"/>
    <m/>
    <s v="no"/>
    <s v="UW Schönewalde"/>
    <s v="110, 16,7 Hz"/>
    <s v="DB Energie GmbH"/>
    <m/>
    <m/>
  </r>
  <r>
    <x v="221"/>
    <x v="155"/>
    <s v="Jenbach"/>
    <m/>
    <s v="TIWAG-Tiroler Wasserkraft AG"/>
    <m/>
    <s v="A-6200"/>
    <s v="Jenbach"/>
    <s v="Österreich"/>
    <s v="AT"/>
    <n v="79"/>
    <m/>
    <x v="2"/>
    <x v="3"/>
    <s v="no"/>
    <m/>
    <n v="1926"/>
    <s v="1926"/>
    <m/>
    <m/>
    <s v="operating"/>
    <m/>
    <n v="47.393248999999997"/>
    <n v="11.788646999999999"/>
    <m/>
    <m/>
    <m/>
    <m/>
    <n v="0.8"/>
    <s v="Renewable energy"/>
    <s v="Hydro"/>
    <m/>
    <s v="no"/>
    <s v="UW Jenbach"/>
    <s v="110"/>
    <s v="TIWAG-Netz AG/APG bzw. Tennet"/>
    <m/>
    <m/>
  </r>
  <r>
    <x v="222"/>
    <x v="156"/>
    <s v="Kaufering"/>
    <m/>
    <s v="Uniper Kraftwerke GmbH "/>
    <s v="Lechfeldwiesen"/>
    <s v="86916"/>
    <s v="Kaufering"/>
    <s v="Bayern"/>
    <s v="DE"/>
    <n v="16.7"/>
    <m/>
    <x v="2"/>
    <x v="3"/>
    <s v="no"/>
    <m/>
    <n v="1975"/>
    <s v="1975"/>
    <m/>
    <m/>
    <s v="operating"/>
    <m/>
    <n v="48.084026000000001"/>
    <n v="10.864936"/>
    <m/>
    <m/>
    <m/>
    <m/>
    <n v="0.8"/>
    <s v="Renewable energy"/>
    <s v="Hydro"/>
    <m/>
    <s v="no"/>
    <s v="Schaltanlage vor Ort"/>
    <s v="110"/>
    <s v="Bayernwerk AG"/>
    <m/>
    <m/>
  </r>
  <r>
    <x v="223"/>
    <x v="157"/>
    <s v="Braunau-Simbach"/>
    <s v="Braunau-Simbach / Inn"/>
    <s v="Innwerk AG"/>
    <s v="Ach 6"/>
    <s v="84375"/>
    <s v="Kirchdorf"/>
    <s v="Bayern"/>
    <s v="DE"/>
    <n v="50"/>
    <n v="101.3"/>
    <x v="2"/>
    <x v="3"/>
    <s v="no"/>
    <m/>
    <n v="1953"/>
    <s v="1953"/>
    <m/>
    <m/>
    <s v="operating"/>
    <m/>
    <n v="48.063827000000003"/>
    <n v="10.128443000000001"/>
    <m/>
    <m/>
    <m/>
    <m/>
    <n v="0.8"/>
    <s v="Renewable energy"/>
    <s v="Hydro"/>
    <m/>
    <s v="no"/>
    <s v="Schaltanlage vor Ort"/>
    <s v="110"/>
    <s v="APG/Bayernwerk AG"/>
    <s v="List matching type: Single UBA power plant assigned to single BNetzA power plant"/>
    <m/>
  </r>
  <r>
    <x v="224"/>
    <x v="158"/>
    <s v="Unteropfingen"/>
    <m/>
    <s v="Facilma Grundbesitzmanagement und -service GmbH &amp; Co. Besitz KG"/>
    <s v="Kraftwerkstraße 4"/>
    <s v="88457"/>
    <s v="Kirchdorf"/>
    <s v="Baden-Württemberg"/>
    <s v="DE"/>
    <n v="14.2"/>
    <m/>
    <x v="2"/>
    <x v="3"/>
    <s v="no"/>
    <m/>
    <m/>
    <s v="1"/>
    <m/>
    <m/>
    <s v="operating"/>
    <m/>
    <n v="48.061264899999998"/>
    <n v="10.1284379"/>
    <m/>
    <m/>
    <m/>
    <m/>
    <m/>
    <s v="Renewable energy"/>
    <s v="Hydro"/>
    <m/>
    <s v="no"/>
    <m/>
    <s v="20"/>
    <s v="Netze BW GmbH"/>
    <m/>
    <m/>
  </r>
  <r>
    <x v="225"/>
    <x v="159"/>
    <m/>
    <m/>
    <s v="RWE Vertrieb AG"/>
    <m/>
    <s v="56073"/>
    <s v="Koblenz"/>
    <s v="Rheinland-Pfalz"/>
    <s v="DE"/>
    <n v="16"/>
    <m/>
    <x v="2"/>
    <x v="3"/>
    <s v="no"/>
    <m/>
    <n v="1951"/>
    <s v="1951"/>
    <m/>
    <m/>
    <s v="operating"/>
    <m/>
    <n v="50.365855000000003"/>
    <n v="7.5817100000000002"/>
    <m/>
    <m/>
    <m/>
    <m/>
    <n v="0.8"/>
    <s v="Renewable energy"/>
    <s v="Hydro"/>
    <m/>
    <s v="no"/>
    <m/>
    <s v="20"/>
    <s v="KEVAG Verteilnetz GmbH"/>
    <m/>
    <m/>
  </r>
  <r>
    <x v="226"/>
    <x v="160"/>
    <s v="Walchensee"/>
    <s v="Walchensee / Isar"/>
    <s v="Uniper Kraftwerke GmbH "/>
    <s v="Altjoch 21"/>
    <s v="82431"/>
    <s v="Kochel am See"/>
    <s v="Bayern"/>
    <s v="DE"/>
    <n v="124"/>
    <n v="125.6"/>
    <x v="2"/>
    <x v="5"/>
    <s v="no"/>
    <m/>
    <n v="1924"/>
    <s v="1924"/>
    <n v="1955"/>
    <m/>
    <s v="operating"/>
    <m/>
    <n v="47.631353999999988"/>
    <n v="11.337054"/>
    <m/>
    <m/>
    <m/>
    <m/>
    <n v="0.8"/>
    <s v="Renewable energy"/>
    <s v="Hydro"/>
    <m/>
    <s v="no"/>
    <s v="Schaltanlage vor Ort"/>
    <s v="110"/>
    <s v="Bayernwerk AG/DB Energie GmbH"/>
    <s v="List matching type: Single UBA power plant assigned to single BNetzA power plant"/>
    <m/>
  </r>
  <r>
    <x v="227"/>
    <x v="161"/>
    <m/>
    <s v="Erzhausen 1-4 / Leine"/>
    <s v="Statkraft Markets GmbH"/>
    <m/>
    <s v="37547"/>
    <s v="Kreiensen"/>
    <s v="Niedersachsen"/>
    <s v="DE"/>
    <n v="220"/>
    <n v="222.86"/>
    <x v="2"/>
    <x v="4"/>
    <s v="no"/>
    <m/>
    <n v="1964"/>
    <s v="1964"/>
    <m/>
    <m/>
    <s v="operating"/>
    <m/>
    <n v="51.899120000000003"/>
    <n v="9.9245199999999993"/>
    <m/>
    <m/>
    <n v="0.75"/>
    <s v="http://www.statkraft.de/globalassets/old-contains-the-old-folder-structure/documents/de/kraftwerke-in-deutschland/erzhausen_fb_2014_rz3mini.pdf"/>
    <n v="0.75"/>
    <s v="Renewable energy"/>
    <s v="Hydro"/>
    <m/>
    <s v="no"/>
    <s v="Erzhausen"/>
    <s v="220"/>
    <s v="TenneT TSO GmbH "/>
    <s v="List matching type: Single UBA power plant assigned to single BNetzA power plant"/>
    <m/>
  </r>
  <r>
    <x v="228"/>
    <x v="162"/>
    <s v="Kühtai Ma1"/>
    <m/>
    <s v="TIWAG-Tiroler Wasserkraft AG"/>
    <m/>
    <s v="A-6183"/>
    <s v="Kühtai"/>
    <s v="Österreich"/>
    <s v="AT"/>
    <n v="144.5"/>
    <m/>
    <x v="2"/>
    <x v="3"/>
    <s v="no"/>
    <m/>
    <n v="1981"/>
    <s v="1981"/>
    <m/>
    <m/>
    <s v="operating"/>
    <m/>
    <n v="47.207783999999997"/>
    <n v="11.005735"/>
    <s v="11WD2KUET000160J"/>
    <s v="11WD2KUM1000161L"/>
    <m/>
    <m/>
    <n v="0.8"/>
    <s v="Renewable energy"/>
    <s v="Hydro"/>
    <m/>
    <s v="no"/>
    <s v="UW Silz"/>
    <s v="220"/>
    <s v="TIWAG-Netz AG/APG/TenneT"/>
    <m/>
    <m/>
  </r>
  <r>
    <x v="229"/>
    <x v="162"/>
    <s v="Kühtai Ma 2"/>
    <m/>
    <s v="TIWAG-Tiroler Wasserkraft AG"/>
    <m/>
    <s v="A-6183"/>
    <s v="Kühtai"/>
    <s v="Österreich"/>
    <s v="AT"/>
    <n v="144.5"/>
    <m/>
    <x v="2"/>
    <x v="3"/>
    <s v="no"/>
    <m/>
    <n v="1981"/>
    <s v="1981"/>
    <m/>
    <m/>
    <s v="operating"/>
    <m/>
    <n v="47.207783999999997"/>
    <n v="11.005735"/>
    <s v="11WD2KUET000160J"/>
    <s v="11WD2KUM2000162B"/>
    <m/>
    <m/>
    <n v="0.8"/>
    <s v="Renewable energy"/>
    <s v="Hydro"/>
    <m/>
    <s v="no"/>
    <s v="UW Silz"/>
    <s v="220"/>
    <s v="TIWAG-Netz AG/APG/TenneT"/>
    <m/>
    <m/>
  </r>
  <r>
    <x v="230"/>
    <x v="163"/>
    <s v="Reckingen"/>
    <m/>
    <s v="EnBW Energie Baden-Württemberg AG"/>
    <s v="Kraftwerkstraße 24"/>
    <s v="79790"/>
    <s v="Küssaberg"/>
    <s v="Baden-Württemberg"/>
    <s v="DE"/>
    <n v="19"/>
    <m/>
    <x v="2"/>
    <x v="3"/>
    <s v="no"/>
    <m/>
    <n v="1941"/>
    <s v="1941"/>
    <m/>
    <m/>
    <s v="operating"/>
    <m/>
    <n v="47.571359999999999"/>
    <n v="8.33826"/>
    <m/>
    <m/>
    <m/>
    <m/>
    <n v="0.8"/>
    <s v="Renewable energy"/>
    <s v="Hydro"/>
    <m/>
    <s v="no"/>
    <s v="Reckingen bzw. CH"/>
    <s v="110"/>
    <s v="Netze BW GmbH"/>
    <m/>
    <m/>
  </r>
  <r>
    <x v="231"/>
    <x v="164"/>
    <s v="KW Laufenburg"/>
    <s v="Laufenburg / Rhein"/>
    <s v="Energiedienst Holding AG"/>
    <m/>
    <s v="CH-5080"/>
    <s v="Laufenburg"/>
    <s v="Schweiz"/>
    <s v="CH"/>
    <n v="104.4"/>
    <n v="110"/>
    <x v="2"/>
    <x v="3"/>
    <s v="no"/>
    <m/>
    <n v="1914"/>
    <s v="1914"/>
    <n v="1994"/>
    <m/>
    <s v="operating"/>
    <m/>
    <n v="47.555936000000003"/>
    <n v="8.0494039999999991"/>
    <m/>
    <m/>
    <m/>
    <m/>
    <n v="0.8"/>
    <s v="Renewable energy"/>
    <s v="Hydro"/>
    <m/>
    <s v="no"/>
    <s v="110-kV-Schaltanlage Laufenburg"/>
    <s v="110"/>
    <s v="ED Netze GmbH"/>
    <s v="List matching type: Single UBA power plant assigned to single BNetzA power plant"/>
    <m/>
  </r>
  <r>
    <x v="232"/>
    <x v="165"/>
    <s v="entfällt"/>
    <m/>
    <s v="Obere Donau Kraftwerke AG"/>
    <m/>
    <s v="89415"/>
    <s v="Lauingen"/>
    <s v="Bayern"/>
    <s v="DE"/>
    <n v="10.1"/>
    <m/>
    <x v="2"/>
    <x v="3"/>
    <s v="no"/>
    <m/>
    <n v="1965"/>
    <s v="1965"/>
    <m/>
    <m/>
    <s v="operating"/>
    <m/>
    <n v="48.558394"/>
    <n v="10.411764"/>
    <m/>
    <m/>
    <m/>
    <m/>
    <n v="0.8"/>
    <s v="Renewable energy"/>
    <s v="Hydro"/>
    <m/>
    <s v="no"/>
    <s v="loco Kraftwerk"/>
    <s v="20"/>
    <s v="Netze BW GmbH"/>
    <m/>
    <m/>
  </r>
  <r>
    <x v="233"/>
    <x v="166"/>
    <s v="Urspring"/>
    <m/>
    <s v="Uniper Kraftwerke GmbH "/>
    <s v="Via Claudia"/>
    <s v="86983"/>
    <s v="Lechbruck"/>
    <s v="Bayern"/>
    <s v="DE"/>
    <n v="10.1"/>
    <m/>
    <x v="2"/>
    <x v="3"/>
    <s v="no"/>
    <m/>
    <n v="1966"/>
    <s v="1966"/>
    <m/>
    <m/>
    <s v="operating"/>
    <m/>
    <n v="47.715980000000002"/>
    <n v="10.825785"/>
    <m/>
    <m/>
    <m/>
    <m/>
    <n v="0.8"/>
    <s v="Renewable energy"/>
    <s v="Hydro"/>
    <m/>
    <s v="no"/>
    <s v="Schaltanlage vor Ort"/>
    <s v="110"/>
    <s v="Bayernwerk AG"/>
    <m/>
    <m/>
  </r>
  <r>
    <x v="234"/>
    <x v="167"/>
    <s v="Prem"/>
    <m/>
    <s v="Uniper Kraftwerke GmbH "/>
    <s v="Am Premer Lechsee"/>
    <s v="86983"/>
    <s v="Lechbruck"/>
    <s v="Bayern"/>
    <s v="DE"/>
    <n v="19.2"/>
    <m/>
    <x v="2"/>
    <x v="3"/>
    <s v="no"/>
    <m/>
    <n v="1971"/>
    <s v="1971"/>
    <m/>
    <m/>
    <s v="operating"/>
    <m/>
    <n v="47.692726"/>
    <n v="10.797592"/>
    <m/>
    <m/>
    <m/>
    <m/>
    <n v="0.8"/>
    <s v="Renewable energy"/>
    <s v="Hydro"/>
    <m/>
    <s v="no"/>
    <s v="Schaltanlage vor Ort"/>
    <s v="110"/>
    <s v="Bayernwerk AG"/>
    <m/>
    <m/>
  </r>
  <r>
    <x v="235"/>
    <x v="168"/>
    <m/>
    <m/>
    <s v="RWE Vertrieb AG"/>
    <m/>
    <s v="56332"/>
    <s v="Lehmen"/>
    <s v="Rheinland-Pfalz"/>
    <s v="DE"/>
    <n v="20"/>
    <m/>
    <x v="2"/>
    <x v="3"/>
    <s v="no"/>
    <m/>
    <n v="1962"/>
    <s v="1962"/>
    <m/>
    <m/>
    <s v="operating"/>
    <m/>
    <n v="50.274723999999999"/>
    <n v="7.4589570000000007"/>
    <m/>
    <m/>
    <m/>
    <m/>
    <n v="0.8"/>
    <s v="Renewable energy"/>
    <s v="Hydro"/>
    <m/>
    <s v="no"/>
    <m/>
    <s v="20"/>
    <s v="Westnetz GmbH"/>
    <m/>
    <m/>
  </r>
  <r>
    <x v="236"/>
    <x v="169"/>
    <s v="PSS A"/>
    <s v="Markersbach A"/>
    <s v="Vattenfall Wasserkraft GmbH &amp; Co.KG"/>
    <s v="Oberbeckenstr. 8"/>
    <s v="08352"/>
    <s v="Markersbach"/>
    <s v="Sachsen"/>
    <s v="DE"/>
    <n v="1045.2"/>
    <n v="175"/>
    <x v="2"/>
    <x v="4"/>
    <s v="no"/>
    <m/>
    <n v="1980"/>
    <s v="1980"/>
    <m/>
    <m/>
    <s v="operating"/>
    <m/>
    <n v="50.519379999999998"/>
    <n v="12.879759999999999"/>
    <s v="11WD8MARK1H----7"/>
    <s v="11WD8MARK1H---AM"/>
    <n v="0.75"/>
    <s v="http://ins-erzgebirge.de/ausflugsziel.php?id=260"/>
    <n v="0.75"/>
    <s v="Renewable energy"/>
    <s v="Hydro"/>
    <m/>
    <s v="no"/>
    <s v="Röhrsdorf"/>
    <s v="380"/>
    <s v="50Hertz Transmission GmbH"/>
    <s v="List matching type: Single UBA power plant assigned to single BNetzA power plant"/>
    <m/>
  </r>
  <r>
    <x v="237"/>
    <x v="169"/>
    <s v="PSS B"/>
    <s v="Markersbach B"/>
    <s v="Vattenfall Wasserkraft GmbH &amp; Co.KG"/>
    <s v="Oberbeckenstr. 8"/>
    <s v="08352"/>
    <s v="Markersbach"/>
    <s v="Sachsen"/>
    <s v="DE"/>
    <m/>
    <n v="175"/>
    <x v="2"/>
    <x v="4"/>
    <s v="no"/>
    <m/>
    <n v="1980"/>
    <s v="1980"/>
    <m/>
    <m/>
    <s v="operating"/>
    <m/>
    <n v="50.519379999999998"/>
    <n v="12.879759999999999"/>
    <s v="11WD8MARK1H----7"/>
    <s v="11WD8MARK1H---BK"/>
    <m/>
    <m/>
    <n v="0.75"/>
    <s v="Renewable energy"/>
    <s v="Hydro"/>
    <m/>
    <s v="no"/>
    <s v="Röhrsdorf"/>
    <s v="380"/>
    <s v="50Hertz Transmission GmbH"/>
    <s v="List matching type: Single UBA power plant assigned to single BNetzA power plant"/>
    <m/>
  </r>
  <r>
    <x v="238"/>
    <x v="169"/>
    <s v="PSS C"/>
    <s v="Markersbach C"/>
    <s v="Vattenfall Wasserkraft GmbH &amp; Co.KG"/>
    <s v="Oberbeckenstr. 8"/>
    <s v="08352"/>
    <s v="Markersbach"/>
    <s v="Sachsen"/>
    <s v="DE"/>
    <m/>
    <n v="175"/>
    <x v="2"/>
    <x v="4"/>
    <s v="no"/>
    <m/>
    <n v="1980"/>
    <s v="1980"/>
    <m/>
    <m/>
    <s v="operating"/>
    <m/>
    <n v="50.519379999999998"/>
    <n v="12.879759999999999"/>
    <s v="11WD8MARK1H----7"/>
    <s v="11WD8MARK1H---CI"/>
    <m/>
    <m/>
    <n v="0.75"/>
    <s v="Renewable energy"/>
    <s v="Hydro"/>
    <m/>
    <s v="no"/>
    <s v="Röhrsdorf"/>
    <s v="380"/>
    <s v="50Hertz Transmission GmbH"/>
    <s v="List matching type: Single UBA power plant assigned to single BNetzA power plant"/>
    <m/>
  </r>
  <r>
    <x v="239"/>
    <x v="169"/>
    <s v="PSS D"/>
    <s v="Markersbach D"/>
    <s v="Vattenfall Wasserkraft GmbH &amp; Co.KG"/>
    <s v="Oberbeckenstr. 8"/>
    <s v="08352"/>
    <s v="Markersbach"/>
    <s v="Sachsen"/>
    <s v="DE"/>
    <m/>
    <n v="175"/>
    <x v="2"/>
    <x v="4"/>
    <s v="no"/>
    <m/>
    <n v="1980"/>
    <s v="1980"/>
    <m/>
    <m/>
    <s v="operating"/>
    <m/>
    <n v="50.519379999999998"/>
    <n v="12.879759999999999"/>
    <s v="11WD8MARK1H----7"/>
    <s v="11WD8MARK1H---DG"/>
    <m/>
    <m/>
    <n v="0.75"/>
    <s v="Renewable energy"/>
    <s v="Hydro"/>
    <m/>
    <s v="no"/>
    <s v="Röhrsdorf"/>
    <s v="380"/>
    <s v="50Hertz Transmission GmbH"/>
    <s v="List matching type: Single UBA power plant assigned to single BNetzA power plant"/>
    <m/>
  </r>
  <r>
    <x v="240"/>
    <x v="169"/>
    <s v="PSS E"/>
    <s v="Markersbach E"/>
    <s v="Vattenfall Wasserkraft GmbH &amp; Co.KG"/>
    <s v="Oberbeckenstr. 8"/>
    <s v="08352"/>
    <s v="Markersbach"/>
    <s v="Sachsen"/>
    <s v="DE"/>
    <m/>
    <n v="175"/>
    <x v="2"/>
    <x v="4"/>
    <s v="no"/>
    <m/>
    <n v="1980"/>
    <s v="1980"/>
    <m/>
    <m/>
    <s v="operating"/>
    <m/>
    <n v="50.519379999999998"/>
    <n v="12.879759999999999"/>
    <s v="11WD8MARK1H----7"/>
    <s v="11WD8MARK1H---EE"/>
    <m/>
    <m/>
    <n v="0.75"/>
    <s v="Renewable energy"/>
    <s v="Hydro"/>
    <m/>
    <s v="no"/>
    <s v="Röhrsdorf"/>
    <s v="380"/>
    <s v="50Hertz Transmission GmbH"/>
    <s v="List matching type: Single UBA power plant assigned to single BNetzA power plant"/>
    <m/>
  </r>
  <r>
    <x v="241"/>
    <x v="169"/>
    <s v="PSS F"/>
    <s v="Markersbach F"/>
    <s v="Vattenfall Wasserkraft GmbH &amp; Co.KG"/>
    <s v="Oberbeckenstr. 8"/>
    <s v="08352"/>
    <s v="Markersbach"/>
    <s v="Sachsen"/>
    <s v="DE"/>
    <m/>
    <n v="175"/>
    <x v="2"/>
    <x v="4"/>
    <s v="no"/>
    <m/>
    <n v="1980"/>
    <s v="1980"/>
    <m/>
    <m/>
    <s v="operating"/>
    <m/>
    <n v="50.519379999999998"/>
    <n v="12.879759999999999"/>
    <s v="11WD8MARK1H----7"/>
    <s v="11WD8MARK1H---FC"/>
    <m/>
    <m/>
    <n v="0.75"/>
    <s v="Renewable energy"/>
    <s v="Hydro"/>
    <m/>
    <s v="no"/>
    <s v="Röhrsdorf"/>
    <s v="380"/>
    <s v="50Hertz Transmission GmbH"/>
    <s v="List matching type: Single UBA power plant assigned to single BNetzA power plant"/>
    <m/>
  </r>
  <r>
    <x v="242"/>
    <x v="170"/>
    <m/>
    <m/>
    <s v="Bayerische Elektrizitätswerke GmbH"/>
    <m/>
    <s v="86405"/>
    <s v="Meitingen"/>
    <s v="Bayern"/>
    <s v="DE"/>
    <n v="11.3"/>
    <m/>
    <x v="2"/>
    <x v="3"/>
    <s v="no"/>
    <m/>
    <n v="1922"/>
    <s v="1922"/>
    <m/>
    <m/>
    <s v="operating"/>
    <m/>
    <n v="48.546993999999998"/>
    <n v="10.865069999999999"/>
    <m/>
    <m/>
    <m/>
    <m/>
    <n v="0.8"/>
    <s v="Renewable energy"/>
    <s v="Hydro"/>
    <m/>
    <s v="no"/>
    <s v="UW Meitingen"/>
    <s v="110"/>
    <s v="LEW Verteilnetz GmbH"/>
    <m/>
    <m/>
  </r>
  <r>
    <x v="243"/>
    <x v="171"/>
    <s v="Merching"/>
    <m/>
    <s v="Uniper Kraftwerke GmbH "/>
    <s v="Friedenaustraße"/>
    <s v="86504"/>
    <s v="Merching"/>
    <s v="Bayern"/>
    <s v="DE"/>
    <n v="12"/>
    <m/>
    <x v="2"/>
    <x v="3"/>
    <s v="no"/>
    <m/>
    <n v="1978"/>
    <s v="1978"/>
    <m/>
    <m/>
    <s v="operating"/>
    <m/>
    <n v="48.2704497"/>
    <n v="10.977346300000001"/>
    <m/>
    <m/>
    <m/>
    <m/>
    <n v="0.8"/>
    <s v="Renewable energy"/>
    <s v="Hydro"/>
    <m/>
    <s v="no"/>
    <s v="Schaltanlage vor Ort"/>
    <s v="110"/>
    <s v="LEW Verteilnetz GmbH"/>
    <m/>
    <m/>
  </r>
  <r>
    <x v="244"/>
    <x v="172"/>
    <s v="Pumpspeicherkraftwerk Glems"/>
    <m/>
    <s v="EnBW Energie Baden-Württemberg AG"/>
    <s v="Unterer Hof 2"/>
    <s v="72555"/>
    <s v="Metzingen-Glems"/>
    <s v="Baden-Württemberg"/>
    <s v="DE"/>
    <n v="90"/>
    <m/>
    <x v="2"/>
    <x v="3"/>
    <s v="no"/>
    <m/>
    <n v="1964"/>
    <s v="1964"/>
    <m/>
    <m/>
    <s v="operating"/>
    <m/>
    <n v="48.504989999999999"/>
    <n v="9.2869200000000003"/>
    <m/>
    <m/>
    <n v="0.74"/>
    <s v="http://www.gea.de/region+reutlingen/neckar+erms/pumpspeicherkraftwerk+in+glems+lecks+per+knopfdruck+schliessbar.2714095.htm"/>
    <n v="0.8"/>
    <s v="Renewable energy"/>
    <s v="Hydro"/>
    <m/>
    <s v="no"/>
    <s v="Metzingen"/>
    <s v="110"/>
    <s v="Netze BW GmbH"/>
    <m/>
    <m/>
  </r>
  <r>
    <x v="245"/>
    <x v="173"/>
    <s v="Pfrombach"/>
    <m/>
    <s v="Uniper Kraftwerke GmbH "/>
    <s v="Am Kraftwerk 1"/>
    <s v="85368"/>
    <s v="Moosburg-Pfrombach"/>
    <s v="Bayern"/>
    <s v="DE"/>
    <n v="22.3"/>
    <m/>
    <x v="2"/>
    <x v="3"/>
    <s v="no"/>
    <m/>
    <n v="1929"/>
    <s v="1929"/>
    <m/>
    <m/>
    <s v="operating"/>
    <m/>
    <n v="48.441319999999997"/>
    <n v="11.992330000000001"/>
    <m/>
    <m/>
    <m/>
    <m/>
    <n v="0.8"/>
    <s v="Renewable energy"/>
    <s v="Hydro"/>
    <m/>
    <s v="no"/>
    <s v="Schaltanlage vor Ort"/>
    <s v="110"/>
    <s v="Bayernwerk AG/DB Energie GmbH"/>
    <m/>
    <m/>
  </r>
  <r>
    <x v="246"/>
    <x v="174"/>
    <m/>
    <m/>
    <s v="RWE Vertrieb AG"/>
    <m/>
    <s v="56254"/>
    <s v="Müden"/>
    <s v="Rheinland-Pfalz"/>
    <s v="DE"/>
    <n v="16.399999999999999"/>
    <m/>
    <x v="2"/>
    <x v="3"/>
    <s v="no"/>
    <m/>
    <n v="1965"/>
    <s v="1965"/>
    <m/>
    <m/>
    <s v="operating"/>
    <m/>
    <n v="52.521937000000001"/>
    <n v="10.360381"/>
    <m/>
    <m/>
    <m/>
    <m/>
    <n v="0.8"/>
    <s v="Renewable energy"/>
    <s v="Hydro"/>
    <m/>
    <s v="no"/>
    <m/>
    <s v="20"/>
    <s v="Westnetz GmbH"/>
    <m/>
    <m/>
  </r>
  <r>
    <x v="247"/>
    <x v="175"/>
    <m/>
    <m/>
    <s v="RWE Vertrieb AG"/>
    <m/>
    <s v="56858"/>
    <s v="Neef"/>
    <s v="Rheinland-Pfalz"/>
    <s v="DE"/>
    <n v="16.399999999999999"/>
    <m/>
    <x v="2"/>
    <x v="3"/>
    <s v="no"/>
    <m/>
    <n v="1966"/>
    <s v="1966"/>
    <m/>
    <m/>
    <s v="operating"/>
    <m/>
    <n v="50.087361999999999"/>
    <n v="7.1358090000000001"/>
    <m/>
    <m/>
    <m/>
    <m/>
    <n v="0.8"/>
    <s v="Renewable energy"/>
    <s v="Hydro"/>
    <m/>
    <s v="no"/>
    <m/>
    <s v="20"/>
    <s v="Westnetz GmbH"/>
    <m/>
    <m/>
  </r>
  <r>
    <x v="248"/>
    <x v="176"/>
    <m/>
    <m/>
    <s v="EnBW Energie Baden-Württenberg AG"/>
    <s v="Eichholz 1"/>
    <s v="A-06710"/>
    <s v="Nenzing"/>
    <s v="Österreich"/>
    <s v="AT"/>
    <n v="86"/>
    <m/>
    <x v="2"/>
    <x v="3"/>
    <s v="no"/>
    <m/>
    <n v="1984"/>
    <s v="1984"/>
    <m/>
    <m/>
    <s v="operating"/>
    <m/>
    <n v="47.198858000000001"/>
    <n v="9.6696380000000008"/>
    <m/>
    <m/>
    <m/>
    <m/>
    <n v="0.8"/>
    <s v="Renewable energy"/>
    <s v="Hydro"/>
    <m/>
    <s v="no"/>
    <s v="Bürs / Werben"/>
    <s v="220"/>
    <s v="Transnet BW GmbH"/>
    <m/>
    <m/>
  </r>
  <r>
    <x v="249"/>
    <x v="177"/>
    <s v="entfällt"/>
    <m/>
    <s v="Donau-Wasserkraft AG"/>
    <m/>
    <s v="86633"/>
    <s v="Neuburg an der Donau"/>
    <s v="Bayern"/>
    <s v="DE"/>
    <n v="20.2"/>
    <m/>
    <x v="2"/>
    <x v="3"/>
    <s v="no"/>
    <m/>
    <n v="1969"/>
    <s v="1969"/>
    <m/>
    <m/>
    <s v="operating"/>
    <m/>
    <n v="48.734459000000001"/>
    <n v="11.14382"/>
    <m/>
    <m/>
    <m/>
    <m/>
    <n v="0.8"/>
    <s v="Renewable energy"/>
    <s v="Hydro"/>
    <m/>
    <s v="no"/>
    <s v="loco Kraftwerk"/>
    <s v="110, 16,7 Hz"/>
    <s v="DB Energie GmbH"/>
    <m/>
    <m/>
  </r>
  <r>
    <x v="250"/>
    <x v="178"/>
    <m/>
    <m/>
    <s v="VERBUND-Innkraftwerke GmbH"/>
    <s v="Innstr. 11"/>
    <s v="84524"/>
    <s v="Neuötting"/>
    <s v="Bayern"/>
    <s v="DE"/>
    <n v="26.1"/>
    <m/>
    <x v="2"/>
    <x v="3"/>
    <s v="no"/>
    <m/>
    <n v="1951"/>
    <s v="1951"/>
    <m/>
    <m/>
    <s v="operating"/>
    <m/>
    <n v="48.248559999999998"/>
    <n v="12.6882725"/>
    <m/>
    <m/>
    <m/>
    <m/>
    <n v="0.8"/>
    <s v="Renewable energy"/>
    <s v="Hydro"/>
    <m/>
    <s v="no"/>
    <s v="UW Neuötting"/>
    <s v="110"/>
    <s v="Bayernwerk AG"/>
    <m/>
    <m/>
  </r>
  <r>
    <x v="251"/>
    <x v="179"/>
    <s v="Niederaichbach"/>
    <m/>
    <s v="Uniper Kraftwerke GmbH "/>
    <s v="Kraftwerkstraße 26"/>
    <s v="84100"/>
    <s v="Niederaichbach"/>
    <s v="Bayern"/>
    <s v="DE"/>
    <n v="16.2"/>
    <m/>
    <x v="2"/>
    <x v="3"/>
    <s v="no"/>
    <m/>
    <n v="1951"/>
    <s v="1951"/>
    <m/>
    <m/>
    <s v="operating"/>
    <m/>
    <n v="48.603913200000001"/>
    <n v="12.3023425"/>
    <m/>
    <m/>
    <m/>
    <m/>
    <n v="0.8"/>
    <s v="Renewable energy"/>
    <s v="Hydro"/>
    <m/>
    <s v="no"/>
    <s v="Schaltanlage vor Ort"/>
    <s v="20 und110"/>
    <s v="Bayernwerk AG"/>
    <m/>
    <m/>
  </r>
  <r>
    <x v="252"/>
    <x v="180"/>
    <s v="Gummering"/>
    <m/>
    <s v="Uniper Kraftwerke GmbH "/>
    <s v="Untere Au 60"/>
    <s v="84183"/>
    <s v="Niederviehbach"/>
    <s v="Bayern"/>
    <s v="DE"/>
    <n v="14.8"/>
    <m/>
    <x v="2"/>
    <x v="3"/>
    <s v="no"/>
    <m/>
    <n v="1957"/>
    <s v="1957"/>
    <m/>
    <m/>
    <s v="operating"/>
    <m/>
    <n v="48.622456"/>
    <n v="12.398037"/>
    <m/>
    <m/>
    <m/>
    <m/>
    <n v="0.8"/>
    <s v="Renewable energy"/>
    <s v="Hydro"/>
    <m/>
    <s v="no"/>
    <s v="Schaltanlage vor Ort"/>
    <s v="20 und110"/>
    <s v="Bayernwerk AG"/>
    <m/>
    <m/>
  </r>
  <r>
    <x v="253"/>
    <x v="181"/>
    <s v="PSS C"/>
    <m/>
    <s v="Vattenfall Wasserkraft GmbH &amp; Co.KG"/>
    <s v="Am Fährhaus 4"/>
    <s v="01462"/>
    <s v="Niederwartha"/>
    <s v="Sachsen"/>
    <s v="DE"/>
    <n v="39.799999999999997"/>
    <m/>
    <x v="2"/>
    <x v="3"/>
    <s v="no"/>
    <m/>
    <n v="1957"/>
    <s v="1957"/>
    <m/>
    <m/>
    <s v="operating"/>
    <m/>
    <n v="51.091534279999998"/>
    <n v="13.609828950000001"/>
    <m/>
    <m/>
    <n v="0.62"/>
    <s v="http://www.lars-rohwer.de/inhalte/2/aktuelles/67892/das-pumpspeicherwerk-niederwartha-zeitgemaess-und-gewollt-/index.html"/>
    <n v="0.8"/>
    <s v="Renewable energy"/>
    <s v="Hydro"/>
    <m/>
    <s v="no"/>
    <s v="Niederwartha"/>
    <s v="110"/>
    <s v="ENSO Netz GmbH"/>
    <m/>
    <m/>
  </r>
  <r>
    <x v="254"/>
    <x v="181"/>
    <s v="PSS D"/>
    <m/>
    <s v="Vattenfall Wasserkraft GmbH &amp; Co.KG"/>
    <s v="Am Fährhaus 4"/>
    <s v="01462"/>
    <s v="Niederwartha"/>
    <s v="Sachsen"/>
    <s v="DE"/>
    <m/>
    <m/>
    <x v="2"/>
    <x v="3"/>
    <s v="no"/>
    <m/>
    <n v="1957"/>
    <s v="1957"/>
    <m/>
    <m/>
    <s v="operating"/>
    <m/>
    <n v="51.091534279999998"/>
    <n v="13.609828950000001"/>
    <m/>
    <m/>
    <n v="0.62"/>
    <s v="http://www.lars-rohwer.de/inhalte/2/aktuelles/67892/das-pumpspeicherwerk-niederwartha-zeitgemaess-und-gewollt-/index.html"/>
    <n v="0.8"/>
    <s v="Renewable energy"/>
    <s v="Hydro"/>
    <m/>
    <s v="no"/>
    <s v="Niederwartha"/>
    <s v="110"/>
    <s v="ENSO Netz GmbH"/>
    <m/>
    <m/>
  </r>
  <r>
    <x v="255"/>
    <x v="182"/>
    <s v="Nußdorf"/>
    <m/>
    <s v="Innwerk AG"/>
    <s v="Am Inn 19"/>
    <s v="83131"/>
    <s v="Nußdorf"/>
    <s v="Bayern"/>
    <s v="DE"/>
    <n v="36.6"/>
    <m/>
    <x v="2"/>
    <x v="3"/>
    <s v="no"/>
    <m/>
    <n v="1982"/>
    <s v="1982"/>
    <m/>
    <m/>
    <s v="operating"/>
    <m/>
    <n v="47.744729999999997"/>
    <n v="12.135730000000001"/>
    <m/>
    <m/>
    <m/>
    <m/>
    <n v="0.8"/>
    <s v="Renewable energy"/>
    <s v="Hydro"/>
    <m/>
    <s v="no"/>
    <s v="Schaltanlage vor Ort"/>
    <s v="110"/>
    <s v="Bayernwerk AG"/>
    <m/>
    <m/>
  </r>
  <r>
    <x v="256"/>
    <x v="183"/>
    <s v="Oberaudorf-Ebbs"/>
    <m/>
    <s v="Innwerk AG"/>
    <s v="Untere Innauen 1"/>
    <s v="83080"/>
    <s v="Oberaudorf"/>
    <s v="Bayern"/>
    <s v="DE"/>
    <n v="30"/>
    <m/>
    <x v="2"/>
    <x v="3"/>
    <s v="no"/>
    <m/>
    <n v="1992"/>
    <s v="1992"/>
    <m/>
    <m/>
    <s v="operating"/>
    <m/>
    <n v="47.641330000000004"/>
    <n v="12.19903"/>
    <m/>
    <m/>
    <m/>
    <m/>
    <n v="0.8"/>
    <s v="Renewable energy"/>
    <s v="Hydro"/>
    <m/>
    <s v="no"/>
    <s v="Schaltanlage vor Ort"/>
    <s v="110"/>
    <s v="APG/Bayernwerk AG"/>
    <m/>
    <m/>
  </r>
  <r>
    <x v="257"/>
    <x v="184"/>
    <s v="Aufkirchen"/>
    <m/>
    <s v="Uniper Kraftwerke GmbH "/>
    <s v="Bayernwerkstraße 1"/>
    <s v="85445"/>
    <s v="Oberding"/>
    <s v="Bayern"/>
    <s v="DE"/>
    <n v="27"/>
    <m/>
    <x v="2"/>
    <x v="3"/>
    <s v="no"/>
    <m/>
    <n v="1924"/>
    <s v="1924"/>
    <m/>
    <m/>
    <s v="operating"/>
    <m/>
    <n v="48.306686399999997"/>
    <n v="11.858847000000001"/>
    <m/>
    <m/>
    <m/>
    <m/>
    <n v="0.8"/>
    <s v="Renewable energy"/>
    <s v="Hydro"/>
    <m/>
    <s v="no"/>
    <s v="Schaltanlage vor Ort"/>
    <s v="20 und 110"/>
    <s v="Bayernwerk AG/DB Energie GmbH"/>
    <m/>
    <m/>
  </r>
  <r>
    <x v="258"/>
    <x v="185"/>
    <m/>
    <m/>
    <s v="Bayerische Elektrizitätswerke GmbH"/>
    <m/>
    <s v="86698"/>
    <s v="Oberndorf"/>
    <s v="Bayern"/>
    <s v="DE"/>
    <n v="11.9"/>
    <m/>
    <x v="2"/>
    <x v="3"/>
    <s v="no"/>
    <m/>
    <n v="1954"/>
    <s v="1954"/>
    <m/>
    <m/>
    <s v="operating"/>
    <m/>
    <n v="48.646422999999999"/>
    <n v="10.879085999999999"/>
    <m/>
    <m/>
    <m/>
    <m/>
    <n v="0.8"/>
    <s v="Renewable energy"/>
    <s v="Hydro"/>
    <m/>
    <s v="no"/>
    <s v="UW Oberpeiching"/>
    <s v="110"/>
    <s v="LEW Verteilnetz GmbH"/>
    <m/>
    <m/>
  </r>
  <r>
    <x v="259"/>
    <x v="186"/>
    <s v="Masch. 1 bis 3"/>
    <m/>
    <s v="EnBW Energie Baden-Württemberg AG"/>
    <m/>
    <s v="A-6794"/>
    <s v="Partenen"/>
    <s v="Österreich"/>
    <s v="AT"/>
    <n v="247"/>
    <m/>
    <x v="2"/>
    <x v="3"/>
    <s v="no"/>
    <m/>
    <n v="1968"/>
    <s v="1968"/>
    <m/>
    <m/>
    <s v="operating"/>
    <m/>
    <n v="46.968449999999997"/>
    <n v="10.05986"/>
    <m/>
    <m/>
    <m/>
    <m/>
    <n v="0.8"/>
    <s v="Renewable energy"/>
    <s v="Hydro"/>
    <m/>
    <s v="no"/>
    <s v="Bürs"/>
    <s v="220"/>
    <s v="Transnet BW GmbH"/>
    <m/>
    <m/>
  </r>
  <r>
    <x v="260"/>
    <x v="187"/>
    <s v="Masch. 1 bis 3"/>
    <m/>
    <s v="EnBW Energie Baden-Württemberg AG"/>
    <m/>
    <s v="A-6794"/>
    <s v="Partenen"/>
    <s v="Österreich"/>
    <s v="AT"/>
    <n v="525"/>
    <m/>
    <x v="2"/>
    <x v="3"/>
    <s v="no"/>
    <m/>
    <n v="2008"/>
    <s v="2008"/>
    <m/>
    <m/>
    <s v="operating"/>
    <m/>
    <n v="46.968449999999997"/>
    <n v="10.05986"/>
    <s v="11WD43VIWXHOILLM"/>
    <s v="11WD43KOP2HM3--D"/>
    <m/>
    <m/>
    <n v="0.8"/>
    <s v="Renewable energy"/>
    <s v="Hydro"/>
    <m/>
    <s v="no"/>
    <s v="Bürs"/>
    <s v="220"/>
    <s v="Transnet BW GmbH"/>
    <m/>
    <m/>
  </r>
  <r>
    <x v="261"/>
    <x v="188"/>
    <s v="Masch. 1 u. 2"/>
    <m/>
    <s v="EnBW Energie Baden-Württemberg AG"/>
    <m/>
    <s v="A-6794"/>
    <s v="Partenen"/>
    <s v="Österreich"/>
    <s v="AT"/>
    <n v="29"/>
    <m/>
    <x v="2"/>
    <x v="3"/>
    <s v="no"/>
    <m/>
    <n v="1968"/>
    <s v="1968"/>
    <m/>
    <m/>
    <s v="operating"/>
    <m/>
    <n v="46.968449999999997"/>
    <n v="10.05986"/>
    <m/>
    <m/>
    <m/>
    <m/>
    <n v="0.8"/>
    <s v="Renewable energy"/>
    <s v="Hydro"/>
    <m/>
    <s v="no"/>
    <s v="Bürs"/>
    <s v="220"/>
    <s v="Transnet BW GmbH"/>
    <m/>
    <m/>
  </r>
  <r>
    <x v="262"/>
    <x v="189"/>
    <s v="Masch. 1 bis 5"/>
    <m/>
    <s v="EnBW Energie Baden-Württemberg AG"/>
    <m/>
    <s v="A-6794"/>
    <s v="Partenen"/>
    <s v="Österreich"/>
    <s v="AT"/>
    <n v="158"/>
    <m/>
    <x v="2"/>
    <x v="3"/>
    <s v="no"/>
    <m/>
    <n v="1930"/>
    <s v="1930"/>
    <m/>
    <m/>
    <s v="operating"/>
    <m/>
    <n v="46.968449999999997"/>
    <n v="10.05986"/>
    <m/>
    <m/>
    <m/>
    <m/>
    <n v="0.8"/>
    <s v="Renewable energy"/>
    <s v="Hydro"/>
    <m/>
    <s v="no"/>
    <s v="Bürs"/>
    <s v="220"/>
    <s v="Transnet BW GmbH"/>
    <m/>
    <m/>
  </r>
  <r>
    <x v="263"/>
    <x v="190"/>
    <s v="Kachlet"/>
    <m/>
    <s v="Rhein-Main-Donau AG"/>
    <s v="Schleusenweg 10"/>
    <s v="94034"/>
    <s v="Passau"/>
    <s v="Bayern"/>
    <s v="DE"/>
    <n v="53.7"/>
    <m/>
    <x v="2"/>
    <x v="3"/>
    <s v="no"/>
    <m/>
    <n v="1927"/>
    <s v="1927"/>
    <m/>
    <m/>
    <s v="operating"/>
    <m/>
    <n v="48.579711200000013"/>
    <n v="13.4082738"/>
    <m/>
    <m/>
    <m/>
    <m/>
    <n v="0.8"/>
    <s v="Renewable energy"/>
    <s v="Hydro"/>
    <m/>
    <s v="no"/>
    <s v="Schaltanlage vor Ort"/>
    <s v="110"/>
    <s v="Bayernwerk AG"/>
    <m/>
    <m/>
  </r>
  <r>
    <x v="264"/>
    <x v="191"/>
    <s v="Passau-Ingling"/>
    <m/>
    <s v="Innwerk AG"/>
    <s v="Innstraße 121"/>
    <s v="94036"/>
    <s v="Passau"/>
    <s v="Bayern"/>
    <s v="DE"/>
    <n v="43.2"/>
    <m/>
    <x v="2"/>
    <x v="3"/>
    <s v="no"/>
    <m/>
    <n v="1965"/>
    <s v="1965"/>
    <m/>
    <m/>
    <s v="operating"/>
    <m/>
    <n v="48.553305399999999"/>
    <n v="13.4336591"/>
    <m/>
    <m/>
    <m/>
    <m/>
    <n v="0.8"/>
    <s v="Renewable energy"/>
    <s v="Hydro"/>
    <m/>
    <s v="no"/>
    <s v="Schaltanlage vor Ort"/>
    <s v="110"/>
    <s v="APG/Bayernwerk AG"/>
    <m/>
    <m/>
  </r>
  <r>
    <x v="265"/>
    <x v="192"/>
    <m/>
    <m/>
    <s v="VERBUND-Innkraftwerke GmbH"/>
    <s v="Niederperach"/>
    <s v="84567"/>
    <s v="Perach"/>
    <s v="Bayern"/>
    <s v="DE"/>
    <n v="19.399999999999999"/>
    <m/>
    <x v="2"/>
    <x v="3"/>
    <s v="no"/>
    <m/>
    <n v="1977"/>
    <s v="1977"/>
    <m/>
    <m/>
    <s v="operating"/>
    <m/>
    <n v="48.026102100000003"/>
    <n v="12.789631999999999"/>
    <m/>
    <m/>
    <m/>
    <m/>
    <n v="0.8"/>
    <s v="Renewable energy"/>
    <s v="Hydro"/>
    <m/>
    <s v="no"/>
    <s v="UW Perach"/>
    <s v="110"/>
    <s v="Bayernwerk AG"/>
    <m/>
    <m/>
  </r>
  <r>
    <x v="266"/>
    <x v="193"/>
    <s v="Geisling"/>
    <m/>
    <s v="Rhein-Main-Donau AG"/>
    <m/>
    <s v="93102"/>
    <s v="Pfatter"/>
    <s v="Bayern"/>
    <s v="DE"/>
    <n v="25"/>
    <m/>
    <x v="2"/>
    <x v="3"/>
    <s v="no"/>
    <m/>
    <n v="1985"/>
    <s v="1985"/>
    <m/>
    <m/>
    <s v="operating"/>
    <m/>
    <n v="48.974806000000001"/>
    <n v="12.344002"/>
    <m/>
    <m/>
    <m/>
    <m/>
    <n v="0.8"/>
    <s v="Renewable energy"/>
    <s v="Hydro"/>
    <m/>
    <s v="no"/>
    <s v="Schaltanlage vor Ort"/>
    <s v="20"/>
    <s v="Bayernwerk AG"/>
    <m/>
    <m/>
  </r>
  <r>
    <x v="267"/>
    <x v="194"/>
    <s v="Landau"/>
    <m/>
    <s v="Uniper Kraftwerke GmbH "/>
    <s v="Stauseestraße 1"/>
    <s v="94431"/>
    <s v="Pilsting-Harburg"/>
    <s v="Bayern"/>
    <s v="DE"/>
    <n v="12.6"/>
    <m/>
    <x v="2"/>
    <x v="3"/>
    <s v="no"/>
    <m/>
    <n v="1984"/>
    <s v="1984"/>
    <m/>
    <m/>
    <s v="operating"/>
    <m/>
    <n v="48.667862"/>
    <n v="12.660026999999999"/>
    <m/>
    <m/>
    <m/>
    <m/>
    <n v="0.8"/>
    <s v="Renewable energy"/>
    <s v="Hydro"/>
    <m/>
    <s v="no"/>
    <s v="Schaltanlage vor Ort"/>
    <s v="20"/>
    <s v="Bayernwerk AG"/>
    <m/>
    <m/>
  </r>
  <r>
    <x v="268"/>
    <x v="195"/>
    <s v="Pielweichs"/>
    <m/>
    <s v="Uniper Kraftwerke GmbH "/>
    <s v="An der Staustufe 1"/>
    <s v="94447"/>
    <s v="Plattling"/>
    <s v="Bayern"/>
    <s v="DE"/>
    <n v="12.6"/>
    <m/>
    <x v="2"/>
    <x v="3"/>
    <s v="no"/>
    <m/>
    <n v="1994"/>
    <s v="1994"/>
    <m/>
    <m/>
    <s v="operating"/>
    <m/>
    <n v="49.794340000000012"/>
    <n v="10.1813"/>
    <m/>
    <m/>
    <m/>
    <m/>
    <n v="0.8"/>
    <s v="Renewable energy"/>
    <s v="Hydro"/>
    <m/>
    <s v="no"/>
    <s v="Schaltanlage vor Ort"/>
    <s v="20"/>
    <s v="Bayernwerk AG"/>
    <m/>
    <m/>
  </r>
  <r>
    <x v="269"/>
    <x v="196"/>
    <s v="Prittriching"/>
    <m/>
    <s v="Uniper Kraftwerke GmbH "/>
    <s v="Lechstraße"/>
    <s v="86931"/>
    <s v="Prittriching"/>
    <s v="Bayern"/>
    <s v="DE"/>
    <n v="12.1"/>
    <m/>
    <x v="2"/>
    <x v="3"/>
    <s v="no"/>
    <m/>
    <n v="1984"/>
    <s v="1984"/>
    <m/>
    <m/>
    <s v="operating"/>
    <m/>
    <n v="48.210619999999999"/>
    <n v="10.904933"/>
    <m/>
    <m/>
    <m/>
    <m/>
    <n v="0.8"/>
    <s v="Renewable energy"/>
    <s v="Hydro"/>
    <m/>
    <s v="no"/>
    <s v="Schaltanlage vor Ort"/>
    <s v="20"/>
    <s v="Bayernwerk AG"/>
    <m/>
    <m/>
  </r>
  <r>
    <x v="270"/>
    <x v="197"/>
    <s v="Prutz"/>
    <m/>
    <s v="TIWAG-Tiroler Wasserkraft AG"/>
    <m/>
    <s v="A-6522"/>
    <s v="Prutz"/>
    <s v="Österreich"/>
    <s v="AT"/>
    <n v="392"/>
    <m/>
    <x v="2"/>
    <x v="3"/>
    <s v="no"/>
    <m/>
    <n v="1964"/>
    <s v="1964"/>
    <m/>
    <m/>
    <s v="operating"/>
    <m/>
    <n v="47.067782999999999"/>
    <n v="10.665210999999999"/>
    <s v="11WATKAUN2HRWEAB"/>
    <m/>
    <m/>
    <m/>
    <n v="0.8"/>
    <s v="Renewable energy"/>
    <s v="Hydro"/>
    <m/>
    <s v="no"/>
    <s v="UW Prutz"/>
    <s v="220"/>
    <s v="TIWAG-Netz AG/APG bzw. Amprion"/>
    <m/>
    <m/>
  </r>
  <r>
    <x v="271"/>
    <x v="198"/>
    <m/>
    <m/>
    <s v="Bayerische Elektrizitätswerke GmbH"/>
    <m/>
    <s v="86641"/>
    <s v="Rain"/>
    <s v="Bayern"/>
    <s v="DE"/>
    <n v="10.9"/>
    <m/>
    <x v="2"/>
    <x v="3"/>
    <s v="no"/>
    <m/>
    <n v="1955"/>
    <s v="1955"/>
    <m/>
    <m/>
    <s v="operating"/>
    <m/>
    <n v="48.692383"/>
    <n v="10.897786"/>
    <m/>
    <m/>
    <m/>
    <m/>
    <n v="0.8"/>
    <s v="Renewable energy"/>
    <s v="Hydro"/>
    <m/>
    <s v="no"/>
    <s v="UW Rain"/>
    <s v="20"/>
    <s v="LEW Verteilnetz GmbH"/>
    <m/>
    <m/>
  </r>
  <r>
    <x v="272"/>
    <x v="199"/>
    <s v="entfällt"/>
    <m/>
    <s v="Donau-Wasserkraft AG"/>
    <m/>
    <s v="86643"/>
    <s v="Rennertshofen"/>
    <s v="Bayern"/>
    <s v="DE"/>
    <n v="18.899999999999999"/>
    <m/>
    <x v="2"/>
    <x v="3"/>
    <s v="no"/>
    <m/>
    <n v="1967"/>
    <s v="1967"/>
    <m/>
    <m/>
    <s v="operating"/>
    <m/>
    <n v="48.735931999999998"/>
    <n v="11.020923"/>
    <m/>
    <m/>
    <m/>
    <m/>
    <n v="0.8"/>
    <s v="Renewable energy"/>
    <s v="Hydro"/>
    <m/>
    <s v="no"/>
    <s v="loco Kraftwerk"/>
    <s v="110, 16,7 Hz"/>
    <s v="DB Energie GmbH"/>
    <m/>
    <m/>
  </r>
  <r>
    <x v="273"/>
    <x v="200"/>
    <s v="KW Rheinfelden"/>
    <s v="Rheinfelden / Rhein"/>
    <s v="Energiedienst AG"/>
    <m/>
    <s v="79618"/>
    <s v="Rheinfelden"/>
    <s v="Baden-Württemberg"/>
    <s v="DE"/>
    <n v="46.7"/>
    <n v="116"/>
    <x v="2"/>
    <x v="3"/>
    <s v="no"/>
    <m/>
    <n v="2010"/>
    <s v="2010"/>
    <m/>
    <m/>
    <s v="operating"/>
    <m/>
    <n v="47.569905730000002"/>
    <n v="7.8101134639999996"/>
    <m/>
    <m/>
    <m/>
    <m/>
    <n v="0.8"/>
    <s v="Renewable energy"/>
    <s v="Hydro"/>
    <m/>
    <s v="yes"/>
    <s v="110-kV-Leitung Rheinfelden-KRS Süd"/>
    <s v="110"/>
    <s v="ED Netze GmbH"/>
    <s v="List matching type: Single UBA power plant assigned to single BNetzA power plant"/>
    <m/>
  </r>
  <r>
    <x v="274"/>
    <x v="201"/>
    <s v="Ryburg-Schwörstadt"/>
    <s v="Schwörstadt-Ryburg 1 bis 4 / Rhein"/>
    <s v="EnBW Energie Baden-Württemberg AG"/>
    <s v="Postfach 1370"/>
    <s v="79603"/>
    <s v="Rheinfelden"/>
    <s v="Baden-Württemberg"/>
    <s v="DE"/>
    <n v="30"/>
    <n v="144"/>
    <x v="2"/>
    <x v="3"/>
    <s v="no"/>
    <m/>
    <n v="1931"/>
    <s v="1931"/>
    <n v="1984"/>
    <m/>
    <s v="operating"/>
    <m/>
    <n v="47.585377000000001"/>
    <n v="7.8326570000000011"/>
    <m/>
    <m/>
    <m/>
    <m/>
    <n v="0.8"/>
    <s v="Renewable energy"/>
    <s v="Hydro"/>
    <m/>
    <s v="no"/>
    <s v="Ryburg-Schwörstadt bzw. CH"/>
    <s v="110"/>
    <s v="Netze BW GmbH"/>
    <s v="List matching type: Single UBA power plant assigned to single BNetzA power plant"/>
    <m/>
  </r>
  <r>
    <x v="275"/>
    <x v="202"/>
    <m/>
    <m/>
    <s v="VERBUND-Innkraftwerke GmbH"/>
    <s v="Ahornstr. 10"/>
    <s v="83101"/>
    <s v="Rohrdorf"/>
    <s v="Bayern"/>
    <s v="DE"/>
    <n v="35.1"/>
    <m/>
    <x v="2"/>
    <x v="3"/>
    <s v="no"/>
    <m/>
    <n v="1960"/>
    <s v="1960"/>
    <m/>
    <m/>
    <s v="operating"/>
    <m/>
    <n v="47.838250000000002"/>
    <n v="12.15333"/>
    <m/>
    <m/>
    <m/>
    <m/>
    <n v="0.8"/>
    <s v="Renewable energy"/>
    <s v="Hydro"/>
    <m/>
    <s v="no"/>
    <s v="UW Rosenheim"/>
    <s v="110"/>
    <s v="Bayernwerk AG"/>
    <m/>
    <m/>
  </r>
  <r>
    <x v="276"/>
    <x v="203"/>
    <s v="Roßhaupten"/>
    <m/>
    <s v="Uniper Kraftwerke GmbH "/>
    <s v="Forggenseestraße 100"/>
    <s v="87672"/>
    <s v="Roßhaupten"/>
    <s v="Bayern"/>
    <s v="DE"/>
    <n v="45.5"/>
    <m/>
    <x v="2"/>
    <x v="3"/>
    <s v="no"/>
    <m/>
    <n v="1954"/>
    <s v="1954"/>
    <m/>
    <m/>
    <s v="operating"/>
    <m/>
    <n v="47.651451000000002"/>
    <n v="10.735525000000001"/>
    <m/>
    <m/>
    <m/>
    <m/>
    <n v="0.8"/>
    <s v="Renewable energy"/>
    <s v="Hydro"/>
    <m/>
    <s v="no"/>
    <s v="Schaltanlage vor Ort"/>
    <s v="110"/>
    <s v="LEW Verteilnetz GmbH"/>
    <m/>
    <m/>
  </r>
  <r>
    <x v="277"/>
    <x v="204"/>
    <m/>
    <m/>
    <s v="VERBUND-Innkraftwerke GmbH"/>
    <s v="Oberwöhrn 100"/>
    <s v="83543"/>
    <s v="Rott"/>
    <s v="Bayern"/>
    <s v="DE"/>
    <n v="38.200000000000003"/>
    <m/>
    <x v="2"/>
    <x v="3"/>
    <s v="no"/>
    <m/>
    <n v="1970"/>
    <s v="1970"/>
    <m/>
    <m/>
    <s v="operating"/>
    <m/>
    <n v="47.960920000000002"/>
    <n v="12.1561"/>
    <m/>
    <m/>
    <m/>
    <m/>
    <n v="0.8"/>
    <s v="Renewable energy"/>
    <s v="Hydro"/>
    <m/>
    <s v="no"/>
    <s v="UW Feldkirchen"/>
    <s v="110"/>
    <s v="Bayernwerk AG"/>
    <m/>
    <m/>
  </r>
  <r>
    <x v="278"/>
    <x v="205"/>
    <s v="Schwabstadl"/>
    <m/>
    <s v="Uniper Kraftwerke GmbH "/>
    <s v="Zollhaus"/>
    <s v="86937"/>
    <s v="Scheuring"/>
    <s v="Bayern"/>
    <s v="DE"/>
    <n v="12"/>
    <m/>
    <x v="2"/>
    <x v="3"/>
    <s v="no"/>
    <m/>
    <n v="1981"/>
    <s v="1981"/>
    <m/>
    <m/>
    <s v="operating"/>
    <m/>
    <n v="48.148375000000001"/>
    <n v="10.867023"/>
    <m/>
    <m/>
    <m/>
    <m/>
    <n v="0.8"/>
    <s v="Renewable energy"/>
    <s v="Hydro"/>
    <m/>
    <s v="no"/>
    <s v="Schaltanlage vor Ort"/>
    <s v="110"/>
    <s v="Bayernwerk AG"/>
    <m/>
    <m/>
  </r>
  <r>
    <x v="279"/>
    <x v="206"/>
    <s v="Scheuring"/>
    <m/>
    <s v="Uniper Kraftwerke GmbH "/>
    <s v="Lechau"/>
    <s v="86937"/>
    <s v="Scheuring"/>
    <s v="Bayern"/>
    <s v="DE"/>
    <n v="12.2"/>
    <m/>
    <x v="2"/>
    <x v="3"/>
    <s v="no"/>
    <m/>
    <n v="1980"/>
    <s v="1980"/>
    <m/>
    <m/>
    <s v="operating"/>
    <m/>
    <n v="48.180228999999997"/>
    <n v="10.8833102"/>
    <m/>
    <m/>
    <m/>
    <m/>
    <n v="0.8"/>
    <s v="Renewable energy"/>
    <s v="Hydro"/>
    <m/>
    <s v="no"/>
    <s v="Schaltanlage vor Ort"/>
    <s v="110"/>
    <s v="Bayernwerk AG"/>
    <m/>
    <m/>
  </r>
  <r>
    <x v="280"/>
    <x v="207"/>
    <m/>
    <m/>
    <s v="RWE Vertrieb AG"/>
    <m/>
    <s v="54340"/>
    <s v="Schleich"/>
    <s v="Rheinland-Pfalz"/>
    <s v="DE"/>
    <n v="24"/>
    <m/>
    <x v="2"/>
    <x v="3"/>
    <s v="no"/>
    <m/>
    <n v="1962"/>
    <s v="1962"/>
    <m/>
    <m/>
    <s v="operating"/>
    <m/>
    <n v="49.810941"/>
    <n v="6.8438820000000007"/>
    <m/>
    <m/>
    <m/>
    <m/>
    <n v="0.8"/>
    <s v="Renewable energy"/>
    <s v="Hydro"/>
    <m/>
    <s v="no"/>
    <m/>
    <s v="110"/>
    <s v="Westnetz GmbH"/>
    <m/>
    <m/>
  </r>
  <r>
    <x v="281"/>
    <x v="208"/>
    <s v="PSS A"/>
    <m/>
    <s v="Vattenfall Wasserkraft GmbH &amp; Co.KG"/>
    <s v="Gräfenwarth"/>
    <s v="07907"/>
    <s v="Schleiz"/>
    <s v="Thüringen"/>
    <s v="DE"/>
    <n v="79.8"/>
    <m/>
    <x v="2"/>
    <x v="3"/>
    <s v="no"/>
    <m/>
    <n v="1932"/>
    <s v="1932"/>
    <m/>
    <m/>
    <s v="operating"/>
    <m/>
    <n v="50.524384820000002"/>
    <n v="11.714386940000001"/>
    <m/>
    <m/>
    <m/>
    <m/>
    <n v="0.8"/>
    <s v="Renewable energy"/>
    <s v="Hydro"/>
    <m/>
    <s v="no"/>
    <s v="Remptendorf"/>
    <s v="110"/>
    <s v="TEN Thüringer Energienetze GmbH"/>
    <m/>
    <m/>
  </r>
  <r>
    <x v="282"/>
    <x v="208"/>
    <s v="PSS B"/>
    <m/>
    <s v="Vattenfall Wasserkraft GmbH &amp; Co.KG"/>
    <s v="Gräfenwarth"/>
    <s v="07907"/>
    <s v="Schleiz"/>
    <s v="Thüringen"/>
    <s v="DE"/>
    <m/>
    <m/>
    <x v="2"/>
    <x v="3"/>
    <s v="no"/>
    <m/>
    <n v="1932"/>
    <s v="1932"/>
    <m/>
    <m/>
    <s v="operating"/>
    <m/>
    <n v="50.524384820000002"/>
    <n v="11.714386940000001"/>
    <m/>
    <m/>
    <m/>
    <m/>
    <n v="0.8"/>
    <s v="Renewable energy"/>
    <s v="Hydro"/>
    <m/>
    <s v="no"/>
    <s v="Remptendorf"/>
    <s v="110"/>
    <s v="TEN Thüringer Energienetze GmbH"/>
    <m/>
    <m/>
  </r>
  <r>
    <x v="283"/>
    <x v="209"/>
    <s v="Unterbergen"/>
    <m/>
    <s v="Uniper Kraftwerke GmbH "/>
    <s v="Lechfeldstraße"/>
    <s v="86511"/>
    <s v="Schmiechen-Unterbergen"/>
    <s v="Bayern"/>
    <s v="DE"/>
    <n v="12.4"/>
    <m/>
    <x v="2"/>
    <x v="3"/>
    <s v="no"/>
    <m/>
    <n v="1983"/>
    <s v="1983"/>
    <m/>
    <m/>
    <s v="operating"/>
    <m/>
    <n v="48.237448999999998"/>
    <n v="10.92718"/>
    <m/>
    <m/>
    <m/>
    <m/>
    <n v="0.8"/>
    <s v="Renewable energy"/>
    <s v="Hydro"/>
    <m/>
    <s v="no"/>
    <s v="Schaltanlage vor Ort"/>
    <s v="110"/>
    <s v="Bayernwerk AG"/>
    <m/>
    <m/>
  </r>
  <r>
    <x v="284"/>
    <x v="210"/>
    <s v="Wasserkraft"/>
    <m/>
    <s v="UPM GmbH"/>
    <s v="Friedrich-Haindl-Strasse 10"/>
    <s v="86956"/>
    <s v="Schongau"/>
    <s v="Bayern"/>
    <s v="DE"/>
    <n v="10.5"/>
    <m/>
    <x v="2"/>
    <x v="3"/>
    <s v="no"/>
    <m/>
    <n v="1959"/>
    <s v="1959"/>
    <m/>
    <m/>
    <s v="operating"/>
    <m/>
    <n v="47.803187000000001"/>
    <n v="10.904254"/>
    <m/>
    <m/>
    <m/>
    <m/>
    <n v="0.8"/>
    <s v="Renewable energy"/>
    <s v="Hydro"/>
    <m/>
    <s v="yes"/>
    <s v="UW UPM/Haindl"/>
    <s v="110"/>
    <s v="LEW Verteilnetz GmbH"/>
    <m/>
    <m/>
  </r>
  <r>
    <x v="285"/>
    <x v="211"/>
    <s v="Dornau"/>
    <m/>
    <s v="Uniper Kraftwerke GmbH "/>
    <s v="Lechuferstraße 21"/>
    <s v="86956"/>
    <s v="Schongau"/>
    <s v="Bayern"/>
    <s v="DE"/>
    <n v="16.600000000000001"/>
    <m/>
    <x v="2"/>
    <x v="3"/>
    <s v="no"/>
    <m/>
    <n v="1960"/>
    <s v="1960"/>
    <m/>
    <m/>
    <s v="operating"/>
    <m/>
    <n v="47.800199300000003"/>
    <n v="10.902643400000001"/>
    <m/>
    <m/>
    <m/>
    <m/>
    <n v="0.8"/>
    <s v="Renewable energy"/>
    <s v="Hydro"/>
    <m/>
    <s v="no"/>
    <s v="Schaltanlage vor Ort"/>
    <s v="110"/>
    <s v="Bayernwerk AG"/>
    <m/>
    <m/>
  </r>
  <r>
    <x v="286"/>
    <x v="212"/>
    <s v="Silz"/>
    <m/>
    <s v="TIWAG-Tiroler Wasserkraft AG"/>
    <m/>
    <s v="A-6424"/>
    <s v="Silz"/>
    <s v="Österreich"/>
    <s v="AT"/>
    <n v="500"/>
    <m/>
    <x v="2"/>
    <x v="3"/>
    <s v="no"/>
    <m/>
    <n v="1981"/>
    <s v="1981"/>
    <m/>
    <m/>
    <s v="operating"/>
    <m/>
    <n v="47.269606000000003"/>
    <n v="10.967829"/>
    <s v="11WD2SILT000157E"/>
    <s v="11WD2SIM2000159W"/>
    <m/>
    <m/>
    <n v="0.8"/>
    <s v="Renewable energy"/>
    <s v="Hydro"/>
    <m/>
    <s v="no"/>
    <s v="UW Silz"/>
    <s v="220"/>
    <s v="TIWAG-Netz AG/APG/TenneT"/>
    <m/>
    <m/>
  </r>
  <r>
    <x v="287"/>
    <x v="213"/>
    <m/>
    <m/>
    <s v="VERBUND-Innkraftwerke GmbH"/>
    <s v="Ponschabaustr. 25"/>
    <s v="83564"/>
    <s v="Soyen"/>
    <s v="Bayern"/>
    <s v="DE"/>
    <n v="25"/>
    <m/>
    <x v="2"/>
    <x v="3"/>
    <s v="no"/>
    <m/>
    <n v="1938"/>
    <s v="1938"/>
    <m/>
    <m/>
    <s v="operating"/>
    <m/>
    <n v="48.057360000000003"/>
    <n v="12.220929999999999"/>
    <m/>
    <m/>
    <m/>
    <m/>
    <n v="0.8"/>
    <s v="Renewable energy"/>
    <s v="Hydro"/>
    <m/>
    <s v="no"/>
    <s v="UW Teufelsbruck"/>
    <s v="110"/>
    <s v="Bayernwerk AG"/>
    <m/>
    <m/>
  </r>
  <r>
    <x v="288"/>
    <x v="214"/>
    <s v="Schärding-Neuhaus"/>
    <m/>
    <s v="Innwerk AG"/>
    <s v="Badhöring 16"/>
    <s v="A-4782"/>
    <s v="St. Florian am Inn"/>
    <s v="Österreich"/>
    <s v="AT"/>
    <n v="48"/>
    <m/>
    <x v="2"/>
    <x v="3"/>
    <s v="no"/>
    <m/>
    <n v="1963"/>
    <s v="1963"/>
    <m/>
    <m/>
    <s v="operating"/>
    <m/>
    <n v="48.435619199999998"/>
    <n v="13.441502699999999"/>
    <m/>
    <m/>
    <m/>
    <m/>
    <n v="0.8"/>
    <s v="Renewable energy"/>
    <s v="Hydro"/>
    <m/>
    <s v="no"/>
    <s v="Schaltanlage vor Ort"/>
    <s v="220"/>
    <s v="APG/Bayernwerk AG"/>
    <m/>
    <m/>
  </r>
  <r>
    <x v="289"/>
    <x v="215"/>
    <m/>
    <m/>
    <s v="VERBUND-Innkraftwerke GmbH"/>
    <s v="Innstufenstr. 15"/>
    <s v="84533"/>
    <s v="Stammham"/>
    <s v="Bayern"/>
    <s v="DE"/>
    <n v="23.2"/>
    <m/>
    <x v="2"/>
    <x v="3"/>
    <s v="no"/>
    <m/>
    <n v="1955"/>
    <s v="1955"/>
    <m/>
    <m/>
    <s v="operating"/>
    <m/>
    <n v="48.249319999999997"/>
    <n v="12.86469"/>
    <m/>
    <m/>
    <m/>
    <m/>
    <n v="0.8"/>
    <s v="Renewable energy"/>
    <s v="Hydro"/>
    <m/>
    <s v="no"/>
    <s v="UW Stammham"/>
    <s v="110"/>
    <s v="Bayernwerk AG"/>
    <m/>
    <m/>
  </r>
  <r>
    <x v="290"/>
    <x v="216"/>
    <s v="Mühltal"/>
    <m/>
    <s v="Uniper Kraftwerke GmbH "/>
    <s v="Mühltal 7"/>
    <s v="82064"/>
    <s v="Straßlach"/>
    <s v="Bayern"/>
    <s v="DE"/>
    <n v="11.2"/>
    <m/>
    <x v="2"/>
    <x v="3"/>
    <s v="no"/>
    <m/>
    <n v="1924"/>
    <s v="1924"/>
    <m/>
    <m/>
    <s v="operating"/>
    <m/>
    <n v="47.996297239999997"/>
    <n v="11.485427870000001"/>
    <m/>
    <m/>
    <m/>
    <m/>
    <n v="0.8"/>
    <s v="Renewable energy"/>
    <s v="Hydro"/>
    <m/>
    <s v="no"/>
    <s v="Schaltanlage vor Ort"/>
    <s v="20"/>
    <s v="Bayernwerk AG"/>
    <m/>
    <m/>
  </r>
  <r>
    <x v="291"/>
    <x v="217"/>
    <s v="Straubing"/>
    <m/>
    <s v="Rhein-Main-Donau AG"/>
    <s v="Kagerser Hauptstraße 164"/>
    <s v="94315"/>
    <s v="Straubing"/>
    <s v="Bayern"/>
    <s v="DE"/>
    <n v="21.5"/>
    <m/>
    <x v="2"/>
    <x v="3"/>
    <s v="no"/>
    <m/>
    <n v="1994"/>
    <s v="1994"/>
    <m/>
    <m/>
    <s v="operating"/>
    <m/>
    <n v="48.896590000000003"/>
    <n v="12.55752"/>
    <m/>
    <m/>
    <m/>
    <m/>
    <n v="0.8"/>
    <s v="Renewable energy"/>
    <s v="Hydro"/>
    <m/>
    <s v="no"/>
    <s v="Schaltanlage vor Ort"/>
    <s v="20"/>
    <s v="Bayernwerk AG"/>
    <m/>
    <m/>
  </r>
  <r>
    <x v="292"/>
    <x v="218"/>
    <s v="Tannheim"/>
    <m/>
    <s v="EnBW Energie Baden-Württemberg AG"/>
    <m/>
    <s v="88459"/>
    <s v="Tannheim"/>
    <s v="Baden-Württemberg"/>
    <s v="DE"/>
    <n v="12.3"/>
    <m/>
    <x v="2"/>
    <x v="3"/>
    <s v="no"/>
    <m/>
    <n v="1923"/>
    <s v="1923"/>
    <m/>
    <m/>
    <s v="operating"/>
    <m/>
    <n v="48.007950000000001"/>
    <n v="10.118537"/>
    <m/>
    <m/>
    <m/>
    <m/>
    <n v="0.8"/>
    <s v="Renewable energy"/>
    <s v="Hydro"/>
    <m/>
    <s v="no"/>
    <m/>
    <s v="20"/>
    <s v="Netze BW GmbH"/>
    <m/>
    <m/>
  </r>
  <r>
    <x v="293"/>
    <x v="219"/>
    <s v="2"/>
    <m/>
    <s v="Stadtwerke München GmbH"/>
    <m/>
    <s v="84184"/>
    <s v="Tiefenbach"/>
    <s v="Bayern"/>
    <s v="DE"/>
    <n v="18"/>
    <m/>
    <x v="2"/>
    <x v="3"/>
    <s v="no"/>
    <m/>
    <n v="1951"/>
    <s v="1951"/>
    <m/>
    <m/>
    <s v="operating"/>
    <m/>
    <n v="48.515233000000002"/>
    <n v="12.101041"/>
    <m/>
    <m/>
    <m/>
    <m/>
    <n v="0.8"/>
    <s v="Renewable energy"/>
    <s v="Hydro"/>
    <m/>
    <s v="no"/>
    <s v="Schaltstelle Leitzachwerk"/>
    <s v="110"/>
    <s v="SWM Infrastruktur GmbH"/>
    <m/>
    <m/>
  </r>
  <r>
    <x v="294"/>
    <x v="220"/>
    <m/>
    <m/>
    <s v="VERBUND-Innkraftwerke GmbH"/>
    <s v="Werkstr. 18"/>
    <s v="84513"/>
    <s v="Töging"/>
    <s v="Bayern"/>
    <s v="DE"/>
    <n v="85.3"/>
    <m/>
    <x v="2"/>
    <x v="3"/>
    <s v="no"/>
    <m/>
    <n v="1924"/>
    <s v="1924"/>
    <m/>
    <m/>
    <s v="operating"/>
    <m/>
    <n v="48.251817600000003"/>
    <n v="12.5873078"/>
    <m/>
    <m/>
    <m/>
    <m/>
    <n v="0.8"/>
    <s v="Renewable energy"/>
    <s v="Hydro"/>
    <m/>
    <s v="no"/>
    <s v="UW Töging"/>
    <s v="110"/>
    <s v="Bayernwerk AG"/>
    <m/>
    <m/>
  </r>
  <r>
    <x v="295"/>
    <x v="221"/>
    <s v="LWKW Tanzmühle"/>
    <m/>
    <s v="ENGIE Deutschland AG"/>
    <s v="Seestraße 6"/>
    <s v="92555"/>
    <s v="Trausnitz"/>
    <s v="Bayern"/>
    <s v="DE"/>
    <n v="3.3"/>
    <m/>
    <x v="2"/>
    <x v="3"/>
    <s v="no"/>
    <m/>
    <n v="1959"/>
    <s v="1959"/>
    <m/>
    <m/>
    <s v="operating"/>
    <m/>
    <n v="49.552259999999997"/>
    <n v="12.281269999999999"/>
    <m/>
    <m/>
    <m/>
    <m/>
    <n v="0.8"/>
    <s v="Renewable energy"/>
    <s v="Hydro"/>
    <m/>
    <s v="yes"/>
    <s v="KW Tanzmühle Feld J05"/>
    <s v="20"/>
    <s v="Bayernwerk AG"/>
    <m/>
    <m/>
  </r>
  <r>
    <x v="296"/>
    <x v="221"/>
    <s v="LWKW Trausnitz"/>
    <m/>
    <s v="ENGIE Deutschland AG"/>
    <s v="Seestraße 6"/>
    <s v="92555"/>
    <s v="Trausnitz"/>
    <s v="Bayern"/>
    <s v="DE"/>
    <n v="1.8"/>
    <m/>
    <x v="2"/>
    <x v="3"/>
    <s v="no"/>
    <m/>
    <n v="1952"/>
    <s v="1952"/>
    <m/>
    <m/>
    <s v="operating"/>
    <m/>
    <n v="49.552259999999997"/>
    <n v="12.281269999999999"/>
    <m/>
    <m/>
    <m/>
    <m/>
    <n v="0.8"/>
    <s v="Renewable energy"/>
    <s v="Hydro"/>
    <m/>
    <s v="yes"/>
    <s v="KW Trausnitz Feld J04;J07"/>
    <s v="20"/>
    <s v="Bayernwerk AG"/>
    <m/>
    <m/>
  </r>
  <r>
    <x v="297"/>
    <x v="221"/>
    <s v="PSKW Tanzmühle"/>
    <m/>
    <s v="ENGIE Deutschland AG"/>
    <s v="Seestraße 6"/>
    <s v="92555"/>
    <s v="Trausnitz"/>
    <s v="Bayern"/>
    <s v="DE"/>
    <n v="28"/>
    <m/>
    <x v="2"/>
    <x v="3"/>
    <s v="no"/>
    <m/>
    <n v="1959"/>
    <s v="1959"/>
    <m/>
    <m/>
    <s v="operating"/>
    <m/>
    <n v="49.552259999999997"/>
    <n v="12.281269999999999"/>
    <m/>
    <m/>
    <n v="0.8"/>
    <s v="http://www.gdfsuez-energysales.de/sites/default/files/upload/dokumente/2013_gsed_aktivitaetenbericht.pdf"/>
    <n v="0.8"/>
    <s v="Renewable energy"/>
    <s v="Hydro"/>
    <m/>
    <s v="no"/>
    <s v="UW Tanzmühle Schaltfeld E01"/>
    <s v="110"/>
    <s v="Bayernwerk AG"/>
    <m/>
    <m/>
  </r>
  <r>
    <x v="298"/>
    <x v="221"/>
    <s v="PSKW Reisach"/>
    <s v="Reisach 1 bis 3"/>
    <s v="ENGIE Deutschland AG"/>
    <s v="Seestraße 6"/>
    <s v="92555"/>
    <s v="Trausnitz"/>
    <s v="Bayern"/>
    <s v="DE"/>
    <n v="99"/>
    <n v="106.37"/>
    <x v="2"/>
    <x v="4"/>
    <s v="no"/>
    <m/>
    <n v="1955"/>
    <s v="1955"/>
    <m/>
    <m/>
    <s v="operating"/>
    <m/>
    <n v="49.53002"/>
    <n v="12.28481"/>
    <m/>
    <m/>
    <m/>
    <m/>
    <n v="0.75"/>
    <s v="Renewable energy"/>
    <s v="Hydro"/>
    <m/>
    <s v="no"/>
    <s v="UW Reisach Schaltfeld E03-E05"/>
    <s v="110"/>
    <s v="Bayernwerk AG"/>
    <s v="List matching type: Single UBA power plant assigned to single BNetzA power plant"/>
    <m/>
  </r>
  <r>
    <x v="299"/>
    <x v="222"/>
    <m/>
    <m/>
    <s v="RWE Vertrieb AG"/>
    <m/>
    <s v="54234"/>
    <s v="Trier"/>
    <s v="Rheinland-Pfalz"/>
    <s v="DE"/>
    <n v="18.8"/>
    <m/>
    <x v="2"/>
    <x v="3"/>
    <s v="no"/>
    <m/>
    <n v="1961"/>
    <s v="1961"/>
    <m/>
    <m/>
    <s v="operating"/>
    <m/>
    <n v="49.728028999999999"/>
    <n v="6.6244509999999996"/>
    <m/>
    <m/>
    <m/>
    <m/>
    <n v="0.8"/>
    <s v="Renewable energy"/>
    <s v="Hydro"/>
    <m/>
    <s v="no"/>
    <m/>
    <s v="20"/>
    <s v="Westnetz GmbH"/>
    <m/>
    <m/>
  </r>
  <r>
    <x v="300"/>
    <x v="223"/>
    <s v="Masch. 1 bis 5"/>
    <m/>
    <s v="EnBW Energie Baden-Württemberg AG"/>
    <s v="Latschauwerk"/>
    <s v="A-6774"/>
    <s v="Tschagguns"/>
    <s v="Österreich"/>
    <s v="AT"/>
    <n v="238"/>
    <m/>
    <x v="2"/>
    <x v="3"/>
    <s v="no"/>
    <m/>
    <n v="1957"/>
    <s v="1957"/>
    <m/>
    <m/>
    <s v="operating"/>
    <m/>
    <n v="47.074250999999997"/>
    <n v="9.8746520000000011"/>
    <m/>
    <m/>
    <m/>
    <m/>
    <n v="0.8"/>
    <s v="Renewable energy"/>
    <s v="Hydro"/>
    <m/>
    <s v="no"/>
    <s v="Bürs"/>
    <s v="220"/>
    <s v="Transnet BW GmbH"/>
    <m/>
    <m/>
  </r>
  <r>
    <x v="301"/>
    <x v="224"/>
    <m/>
    <m/>
    <s v="Alzkraftwerke Heider GmbH"/>
    <s v="Mühlthal 1"/>
    <s v="84579"/>
    <s v="Unterneukirchen"/>
    <s v="Bayern"/>
    <s v="DE"/>
    <n v="18.5"/>
    <m/>
    <x v="2"/>
    <x v="3"/>
    <s v="no"/>
    <m/>
    <n v="1920"/>
    <s v="1920"/>
    <m/>
    <m/>
    <s v="operating"/>
    <m/>
    <n v="48.153930000000003"/>
    <n v="12.652419999999999"/>
    <m/>
    <m/>
    <m/>
    <m/>
    <n v="0.8"/>
    <s v="Renewable energy"/>
    <s v="Hydro"/>
    <m/>
    <s v="no"/>
    <s v="Schaltstelle 2"/>
    <s v="10"/>
    <s v="AlzChem AG"/>
    <m/>
    <m/>
  </r>
  <r>
    <x v="302"/>
    <x v="225"/>
    <s v="1"/>
    <m/>
    <s v="Stadtwerke München GmbH"/>
    <m/>
    <s v="83620"/>
    <s v="Vagen"/>
    <s v="Bayern"/>
    <s v="DE"/>
    <n v="48"/>
    <m/>
    <x v="2"/>
    <x v="3"/>
    <s v="no"/>
    <m/>
    <n v="1983"/>
    <s v="1983"/>
    <m/>
    <m/>
    <s v="operating"/>
    <m/>
    <n v="47.873938000000003"/>
    <n v="11.870990000000001"/>
    <m/>
    <m/>
    <m/>
    <m/>
    <n v="0.8"/>
    <s v="Renewable energy"/>
    <s v="Hydro"/>
    <m/>
    <s v="no"/>
    <s v="Schaltstelle Leitzachwerk"/>
    <s v="110"/>
    <s v="SWM Infrastruktur GmbH"/>
    <m/>
    <m/>
  </r>
  <r>
    <x v="303"/>
    <x v="226"/>
    <s v="2"/>
    <m/>
    <s v="Stadtwerke München GmbH"/>
    <m/>
    <s v="83620"/>
    <s v="Vagen"/>
    <s v="Bayern"/>
    <s v="DE"/>
    <n v="44"/>
    <m/>
    <x v="2"/>
    <x v="3"/>
    <s v="no"/>
    <m/>
    <n v="1960"/>
    <s v="1960"/>
    <m/>
    <m/>
    <s v="operating"/>
    <m/>
    <n v="47.873938000000003"/>
    <n v="11.870990000000001"/>
    <m/>
    <m/>
    <m/>
    <m/>
    <n v="0.8"/>
    <s v="Renewable energy"/>
    <s v="Hydro"/>
    <m/>
    <s v="no"/>
    <s v="Schaltstelle Leitzachwerk"/>
    <s v="110"/>
    <s v="SWM Infrastruktur GmbH"/>
    <m/>
    <m/>
  </r>
  <r>
    <x v="304"/>
    <x v="227"/>
    <s v="Masch. 1 bis 4"/>
    <m/>
    <s v="EnBW Energie Baden-Württemberg AG"/>
    <m/>
    <s v="A-6773"/>
    <s v="Vandans"/>
    <s v="Österreich"/>
    <s v="AT"/>
    <n v="198"/>
    <m/>
    <x v="2"/>
    <x v="3"/>
    <s v="no"/>
    <m/>
    <n v="1943"/>
    <s v="1943"/>
    <m/>
    <m/>
    <s v="operating"/>
    <m/>
    <n v="47.084667000000003"/>
    <n v="9.8811559999999989"/>
    <m/>
    <m/>
    <m/>
    <m/>
    <n v="0.8"/>
    <s v="Renewable energy"/>
    <s v="Hydro"/>
    <m/>
    <s v="no"/>
    <s v="Bürs"/>
    <s v="220"/>
    <s v="Transnet BW GmbH"/>
    <m/>
    <m/>
  </r>
  <r>
    <x v="305"/>
    <x v="228"/>
    <s v="Masch. 1"/>
    <m/>
    <s v="EnBW Energie Baden-Württemberg AG"/>
    <m/>
    <s v="A-6773"/>
    <s v="Vandans"/>
    <s v="Österreich"/>
    <s v="AT"/>
    <n v="295"/>
    <m/>
    <x v="2"/>
    <x v="3"/>
    <s v="no"/>
    <m/>
    <n v="2012"/>
    <s v="2012"/>
    <m/>
    <m/>
    <s v="operating"/>
    <m/>
    <n v="47.084821000000012"/>
    <n v="9.8745589999999996"/>
    <s v="11WD43VIWXHOILLM"/>
    <s v="11WD43ROW2H----I"/>
    <m/>
    <m/>
    <n v="0.8"/>
    <s v="Renewable energy"/>
    <s v="Hydro"/>
    <m/>
    <s v="no"/>
    <s v="Bürs"/>
    <s v="220"/>
    <s v="Transnet BW GmbH"/>
    <m/>
    <m/>
  </r>
  <r>
    <x v="306"/>
    <x v="229"/>
    <s v="Maschine 11"/>
    <m/>
    <s v="Société Electrique de l'Our S.A."/>
    <s v="B.P. 2"/>
    <s v="L -9401"/>
    <s v="Vianden"/>
    <s v="Luxemburg"/>
    <s v="LU"/>
    <n v="195"/>
    <m/>
    <x v="2"/>
    <x v="3"/>
    <s v="no"/>
    <m/>
    <n v="2015"/>
    <s v="2015"/>
    <m/>
    <m/>
    <s v="operating"/>
    <m/>
    <n v="49.945331000000003"/>
    <n v="6.193905"/>
    <s v="11WD72VIA2H-KW-0"/>
    <s v="11WD72VIA2H--11P"/>
    <m/>
    <m/>
    <n v="0.8"/>
    <s v="Renewable energy"/>
    <s v="Hydro"/>
    <m/>
    <s v="no"/>
    <s v="Niederstedem"/>
    <s v="220"/>
    <s v="Amprion GmbH"/>
    <m/>
    <m/>
  </r>
  <r>
    <x v="307"/>
    <x v="229"/>
    <s v="Maschine 6"/>
    <m/>
    <s v="Société Electrique de l'Our S.A."/>
    <s v="B.P. 2"/>
    <s v="L -9401"/>
    <s v="Vianden"/>
    <s v="Luxemburg"/>
    <s v="LU"/>
    <n v="100"/>
    <m/>
    <x v="2"/>
    <x v="3"/>
    <s v="no"/>
    <m/>
    <n v="1964"/>
    <s v="1964"/>
    <m/>
    <m/>
    <s v="operating"/>
    <m/>
    <n v="49.952270899999988"/>
    <n v="6.1783455970000007"/>
    <s v="11WD72VIA2H-KW-0"/>
    <s v="11WD7VIAN2H-2-6A"/>
    <m/>
    <m/>
    <n v="0.8"/>
    <s v="Renewable energy"/>
    <s v="Hydro"/>
    <m/>
    <s v="no"/>
    <s v="Niederstedem"/>
    <s v="220"/>
    <s v="Amprion GmbH"/>
    <m/>
    <m/>
  </r>
  <r>
    <x v="308"/>
    <x v="229"/>
    <s v="Maschine 7"/>
    <m/>
    <s v="Société Electrique de l'Our S.A."/>
    <s v="B.P. 2"/>
    <s v="L -9401"/>
    <s v="Vianden"/>
    <s v="Luxemburg"/>
    <s v="LU"/>
    <n v="100"/>
    <m/>
    <x v="2"/>
    <x v="3"/>
    <s v="no"/>
    <m/>
    <n v="1964"/>
    <s v="1964"/>
    <m/>
    <m/>
    <s v="operating"/>
    <m/>
    <n v="49.952018879999997"/>
    <n v="6.1791562539999996"/>
    <s v="11WD72VIA2H-KW-0"/>
    <s v="11WD7VIAN2H-2-78"/>
    <m/>
    <m/>
    <n v="0.8"/>
    <s v="Renewable energy"/>
    <s v="Hydro"/>
    <m/>
    <s v="no"/>
    <s v="Niederstedem"/>
    <s v="220"/>
    <s v="Amprion GmbH"/>
    <m/>
    <m/>
  </r>
  <r>
    <x v="309"/>
    <x v="229"/>
    <s v="Maschine 8"/>
    <m/>
    <s v="Société Electrique de l'Our S.A."/>
    <s v="B.P. 2"/>
    <s v="L -9401"/>
    <s v="Vianden"/>
    <s v="Luxemburg"/>
    <s v="LU"/>
    <n v="100"/>
    <m/>
    <x v="2"/>
    <x v="3"/>
    <s v="no"/>
    <m/>
    <n v="1963"/>
    <s v="1963"/>
    <m/>
    <m/>
    <s v="operating"/>
    <m/>
    <n v="49.95207199"/>
    <n v="6.1789633170000009"/>
    <s v="11WD72VIA2H-KW-0"/>
    <s v="11WD7VIAN2H-2-86"/>
    <m/>
    <m/>
    <n v="0.8"/>
    <s v="Renewable energy"/>
    <s v="Hydro"/>
    <m/>
    <s v="no"/>
    <s v="Niederstedem"/>
    <s v="220"/>
    <s v="Amprion GmbH"/>
    <m/>
    <m/>
  </r>
  <r>
    <x v="310"/>
    <x v="229"/>
    <s v="Maschine 9"/>
    <m/>
    <s v="Société Electrique de l'Our S.A."/>
    <s v="B.P. 2"/>
    <s v="L -9401"/>
    <s v="Vianden"/>
    <s v="Luxemburg"/>
    <s v="LU"/>
    <n v="100"/>
    <m/>
    <x v="2"/>
    <x v="3"/>
    <s v="no"/>
    <m/>
    <n v="1964"/>
    <s v="1964"/>
    <m/>
    <m/>
    <s v="operating"/>
    <m/>
    <n v="49.952137890000003"/>
    <n v="6.1787590330000004"/>
    <s v="11WD72VIA2H-KW-0"/>
    <s v="11WD7VIAN2H-2-94"/>
    <m/>
    <m/>
    <n v="0.8"/>
    <s v="Renewable energy"/>
    <s v="Hydro"/>
    <m/>
    <s v="no"/>
    <s v="Niederstedem"/>
    <s v="220"/>
    <s v="Amprion GmbH"/>
    <m/>
    <m/>
  </r>
  <r>
    <x v="311"/>
    <x v="229"/>
    <s v="Maschine 1"/>
    <m/>
    <s v="Société Electrique de l'Our S.A."/>
    <s v="B.P. 2"/>
    <s v="L -9401"/>
    <s v="Vianden"/>
    <s v="Luxemburg"/>
    <s v="LU"/>
    <n v="100"/>
    <m/>
    <x v="2"/>
    <x v="3"/>
    <s v="no"/>
    <m/>
    <n v="1962"/>
    <s v="1962"/>
    <m/>
    <m/>
    <s v="operating"/>
    <m/>
    <n v="49.952231660000002"/>
    <n v="6.1784809750000003"/>
    <s v="11WD72VIA2H-KW-0"/>
    <s v="11WD7VIAN2H-1-1O"/>
    <m/>
    <m/>
    <n v="0.8"/>
    <s v="Renewable energy"/>
    <s v="Hydro"/>
    <m/>
    <s v="no"/>
    <s v="Bauler"/>
    <s v="220"/>
    <s v="Amprion GmbH"/>
    <m/>
    <m/>
  </r>
  <r>
    <x v="312"/>
    <x v="229"/>
    <s v="Maschine 2"/>
    <m/>
    <s v="Société Electrique de l'Our S.A."/>
    <s v="B.P. 2"/>
    <s v="L -9401"/>
    <s v="Vianden"/>
    <s v="Luxemburg"/>
    <s v="LU"/>
    <n v="100"/>
    <m/>
    <x v="2"/>
    <x v="3"/>
    <s v="no"/>
    <m/>
    <n v="1962"/>
    <s v="1962"/>
    <m/>
    <m/>
    <s v="operating"/>
    <m/>
    <n v="49.951951680000001"/>
    <n v="6.1792827179999996"/>
    <s v="11WD72VIA2H-KW-0"/>
    <s v="11WD7VIAN2H-1-2M"/>
    <m/>
    <m/>
    <n v="0.8"/>
    <s v="Renewable energy"/>
    <s v="Hydro"/>
    <m/>
    <s v="no"/>
    <s v="Bauler"/>
    <s v="220"/>
    <s v="Amprion GmbH"/>
    <m/>
    <m/>
  </r>
  <r>
    <x v="313"/>
    <x v="229"/>
    <s v="Maschine 3"/>
    <m/>
    <s v="Société Electrique de l'Our S.A."/>
    <s v="B.P. 2"/>
    <s v="L -9401"/>
    <s v="Vianden"/>
    <s v="Luxemburg"/>
    <s v="LU"/>
    <n v="100"/>
    <m/>
    <x v="2"/>
    <x v="3"/>
    <s v="no"/>
    <m/>
    <n v="1963"/>
    <s v="1963"/>
    <m/>
    <m/>
    <s v="operating"/>
    <m/>
    <n v="49.952654840000001"/>
    <n v="6.1777416270000014"/>
    <s v="11WD72VIA2H-KW-0"/>
    <s v="11WD7VIAN2H-1-3K"/>
    <m/>
    <m/>
    <n v="0.8"/>
    <s v="Renewable energy"/>
    <s v="Hydro"/>
    <m/>
    <s v="no"/>
    <s v="Bauler"/>
    <s v="220"/>
    <s v="Amprion GmbH"/>
    <m/>
    <m/>
  </r>
  <r>
    <x v="314"/>
    <x v="229"/>
    <s v="Maschine 4"/>
    <m/>
    <s v="Société Electrique de l'Our S.A."/>
    <s v="B.P. 2"/>
    <s v="L -9401"/>
    <s v="Vianden"/>
    <s v="Luxemburg"/>
    <s v="LU"/>
    <n v="100"/>
    <m/>
    <x v="2"/>
    <x v="3"/>
    <s v="no"/>
    <m/>
    <n v="1963"/>
    <s v="1963"/>
    <m/>
    <m/>
    <s v="operating"/>
    <m/>
    <n v="49.952178510000003"/>
    <n v="6.1786050060000006"/>
    <s v="11WD72VIA2H-KW-0"/>
    <s v="11WD7VIAN2H-1-4I"/>
    <m/>
    <m/>
    <n v="0.8"/>
    <s v="Renewable energy"/>
    <s v="Hydro"/>
    <m/>
    <s v="no"/>
    <s v="Bauler"/>
    <s v="220"/>
    <s v="Amprion GmbH"/>
    <m/>
    <m/>
  </r>
  <r>
    <x v="315"/>
    <x v="229"/>
    <s v="Maschine 5"/>
    <m/>
    <s v="Société Electrique de l'Our S.A."/>
    <s v="B.P. 2"/>
    <s v="L -9401"/>
    <s v="Vianden"/>
    <s v="Luxemburg"/>
    <s v="LU"/>
    <n v="100"/>
    <m/>
    <x v="2"/>
    <x v="3"/>
    <s v="no"/>
    <m/>
    <n v="1963"/>
    <s v="1963"/>
    <m/>
    <m/>
    <s v="operating"/>
    <m/>
    <n v="49.9522975"/>
    <n v="6.1782491279999991"/>
    <s v="11WD72VIA2H-KW-0"/>
    <s v="11WD7VIAN2H-2-5C"/>
    <m/>
    <m/>
    <n v="0.8"/>
    <s v="Renewable energy"/>
    <s v="Hydro"/>
    <m/>
    <s v="no"/>
    <s v="Niederstedem"/>
    <s v="220"/>
    <s v="Amprion GmbH"/>
    <m/>
    <m/>
  </r>
  <r>
    <x v="316"/>
    <x v="229"/>
    <s v="Maschine 10"/>
    <m/>
    <s v="Société Electrique de l'Our S.A."/>
    <s v="B.P. 2"/>
    <s v="L -9401"/>
    <s v="Vianden"/>
    <s v="Luxemburg"/>
    <s v="LU"/>
    <n v="196"/>
    <m/>
    <x v="2"/>
    <x v="3"/>
    <s v="no"/>
    <m/>
    <n v="1975"/>
    <s v="1975"/>
    <m/>
    <m/>
    <s v="operating"/>
    <m/>
    <n v="49.952093560000002"/>
    <n v="6.1788555010000001"/>
    <s v="11WD72VIA2H-KW-0"/>
    <s v="11WD72VIA2H--10R"/>
    <m/>
    <m/>
    <n v="0.8"/>
    <s v="Renewable energy"/>
    <s v="Hydro"/>
    <m/>
    <s v="no"/>
    <s v="Niederstedem"/>
    <s v="220"/>
    <s v="Amprion GmbH"/>
    <m/>
    <m/>
  </r>
  <r>
    <x v="317"/>
    <x v="230"/>
    <s v="entfällt"/>
    <m/>
    <s v="Donau-Wasserkraft AG"/>
    <m/>
    <s v="85088"/>
    <s v="Vohburg"/>
    <s v="Bayern"/>
    <s v="DE"/>
    <n v="23.3"/>
    <m/>
    <x v="2"/>
    <x v="3"/>
    <s v="no"/>
    <m/>
    <n v="1992"/>
    <s v="1992"/>
    <m/>
    <m/>
    <s v="operating"/>
    <m/>
    <n v="48.778103000000002"/>
    <n v="11.601190000000001"/>
    <m/>
    <m/>
    <m/>
    <m/>
    <n v="0.8"/>
    <s v="Renewable energy"/>
    <s v="Hydro"/>
    <m/>
    <s v="no"/>
    <s v="loco Kraftwerk"/>
    <s v="110, 16,7 Hz"/>
    <s v="DB Energie GmbH"/>
    <m/>
    <m/>
  </r>
  <r>
    <x v="318"/>
    <x v="231"/>
    <s v="Obernach"/>
    <m/>
    <s v="Uniper Kraftwerke GmbH "/>
    <s v="Einsiedl"/>
    <s v="82432"/>
    <s v="Walchensee"/>
    <s v="Bayern"/>
    <s v="DE"/>
    <n v="12.8"/>
    <m/>
    <x v="2"/>
    <x v="3"/>
    <s v="no"/>
    <m/>
    <n v="1955"/>
    <s v="1955"/>
    <m/>
    <m/>
    <s v="operating"/>
    <m/>
    <n v="47.554693999999998"/>
    <n v="11.291366"/>
    <m/>
    <m/>
    <m/>
    <m/>
    <n v="0.8"/>
    <s v="Renewable energy"/>
    <s v="Hydro"/>
    <m/>
    <s v="no"/>
    <s v="Schaltanlage vor Ort"/>
    <s v="20"/>
    <s v="Bayernwerk AG"/>
    <m/>
    <m/>
  </r>
  <r>
    <x v="319"/>
    <x v="232"/>
    <s v="Waldshut"/>
    <s v="Waldshut 1 bis 4"/>
    <s v="Schluchseewerk Aktiengesellschaft"/>
    <s v="Kraftwerkstraße 13"/>
    <s v="79761"/>
    <s v="Waldshut-Tiengen"/>
    <s v="Baden-Württemberg"/>
    <s v="DE"/>
    <n v="150"/>
    <n v="176"/>
    <x v="2"/>
    <x v="4"/>
    <s v="no"/>
    <m/>
    <n v="1951"/>
    <s v="1951"/>
    <m/>
    <m/>
    <s v="operating"/>
    <m/>
    <n v="47.61777"/>
    <n v="8.1926000000000005"/>
    <m/>
    <m/>
    <m/>
    <m/>
    <n v="0.75"/>
    <s v="Renewable energy"/>
    <s v="Hydro"/>
    <m/>
    <s v="no"/>
    <s v="Gurtweil"/>
    <s v="110"/>
    <s v="Netze BW GmbH"/>
    <s v="List matching type: Single UBA power plant assigned to single BNetzA power plant"/>
    <m/>
  </r>
  <r>
    <x v="320"/>
    <x v="233"/>
    <s v="Ettling"/>
    <m/>
    <s v="Uniper Kraftwerke GmbH "/>
    <s v="Kraftwerkstraße 1"/>
    <s v="94522"/>
    <s v="Wallersorf/Ettling"/>
    <s v="Bayern"/>
    <s v="DE"/>
    <n v="12.6"/>
    <m/>
    <x v="2"/>
    <x v="3"/>
    <s v="no"/>
    <m/>
    <n v="1988"/>
    <s v="1988"/>
    <m/>
    <m/>
    <s v="operating"/>
    <m/>
    <n v="48.696072200000003"/>
    <n v="12.797761899999999"/>
    <m/>
    <m/>
    <m/>
    <m/>
    <n v="0.8"/>
    <s v="Renewable energy"/>
    <s v="Hydro"/>
    <m/>
    <s v="no"/>
    <s v="Schaltanlage vor Ort"/>
    <s v="110"/>
    <s v="Bayernwerk AG"/>
    <m/>
    <m/>
  </r>
  <r>
    <x v="321"/>
    <x v="234"/>
    <s v="1"/>
    <m/>
    <s v="Stadtwerke München GmbH"/>
    <m/>
    <s v="85368"/>
    <s v="Wang"/>
    <s v="Bayern"/>
    <s v="DE"/>
    <n v="25"/>
    <m/>
    <x v="2"/>
    <x v="3"/>
    <s v="no"/>
    <m/>
    <n v="1930"/>
    <s v="1930"/>
    <m/>
    <m/>
    <s v="operating"/>
    <m/>
    <n v="48.473474000000003"/>
    <n v="11.95481"/>
    <m/>
    <m/>
    <m/>
    <m/>
    <n v="0.8"/>
    <s v="Renewable energy"/>
    <s v="Hydro"/>
    <m/>
    <s v="no"/>
    <s v="Schaltstelle Leitzachwerk"/>
    <s v="110"/>
    <s v="SWM Infrastruktur GmbH"/>
    <m/>
    <m/>
  </r>
  <r>
    <x v="322"/>
    <x v="235"/>
    <m/>
    <m/>
    <s v="VERBUND-Innkraftwerke GmbH"/>
    <s v="Innwerkstr. 15"/>
    <s v="83512"/>
    <s v="Wasserburg"/>
    <s v="Bayern"/>
    <s v="DE"/>
    <n v="24.1"/>
    <m/>
    <x v="2"/>
    <x v="3"/>
    <s v="no"/>
    <m/>
    <n v="1938"/>
    <s v="1938"/>
    <m/>
    <m/>
    <s v="operating"/>
    <m/>
    <n v="48.056989999999999"/>
    <n v="12.220739999999999"/>
    <m/>
    <m/>
    <m/>
    <m/>
    <n v="0.8"/>
    <s v="Renewable energy"/>
    <s v="Hydro"/>
    <m/>
    <s v="no"/>
    <s v="UW Wasserburg"/>
    <s v="110"/>
    <s v="Bayernwerk AG"/>
    <m/>
    <m/>
  </r>
  <r>
    <x v="323"/>
    <x v="236"/>
    <s v="Wehr"/>
    <s v="Wehr 1, Wehr 2, Wehr 3, Wehr 4"/>
    <s v="Schluchseewerk Aktiengesellschaft"/>
    <s v="Todtmooserstr. 150"/>
    <s v="79664"/>
    <s v="Wehr"/>
    <s v="Baden-Württemberg"/>
    <s v="DE"/>
    <n v="910"/>
    <n v="992"/>
    <x v="2"/>
    <x v="4"/>
    <s v="no"/>
    <m/>
    <n v="1975"/>
    <s v="1975"/>
    <m/>
    <m/>
    <s v="operating"/>
    <m/>
    <n v="47.64529898"/>
    <n v="7.9181994500000004"/>
    <s v="11WD4SWSW5HD7--F"/>
    <s v="11WD4WEHR1HD7--M"/>
    <m/>
    <m/>
    <n v="0.75"/>
    <s v="Renewable energy"/>
    <s v="Hydro"/>
    <m/>
    <s v="no"/>
    <s v="Kühmoos"/>
    <s v="380"/>
    <s v="Amprion/Transnet BW"/>
    <s v="List matching type: Multiple UBA capacities aggregated to single BNetzA power plant"/>
    <m/>
  </r>
  <r>
    <x v="324"/>
    <x v="237"/>
    <s v="PSS A"/>
    <m/>
    <s v="Vattenfall Wasserkraft GmbH &amp; Co.KG"/>
    <s v="Hangstraße"/>
    <s v="38889"/>
    <s v="Wendefurth"/>
    <s v="Sachsen-Anhalt"/>
    <s v="DE"/>
    <n v="79.7"/>
    <m/>
    <x v="2"/>
    <x v="3"/>
    <s v="no"/>
    <m/>
    <n v="1967"/>
    <s v="1967"/>
    <m/>
    <m/>
    <s v="operating"/>
    <m/>
    <n v="51.742229999999999"/>
    <n v="10.91879"/>
    <m/>
    <m/>
    <n v="0.73"/>
    <s v="http://www.stromtip.de/rubrik2/20223/Reportage-Pumpspeicherwerke-sollen-ein-Eckpfeiler-der-Energiewende-werden.html"/>
    <n v="0.8"/>
    <s v="Renewable energy"/>
    <s v="Hydro"/>
    <m/>
    <s v="no"/>
    <s v="Hüttenrode"/>
    <s v="110"/>
    <s v="HSN Magdeburg GmbH"/>
    <m/>
    <m/>
  </r>
  <r>
    <x v="325"/>
    <x v="237"/>
    <s v="PSS B"/>
    <m/>
    <s v="Vattenfall Wasserkraft GmbH &amp; Co.KG"/>
    <s v="Hangstraße"/>
    <s v="38889"/>
    <s v="Wendefurth"/>
    <s v="Sachsen-Anhalt"/>
    <s v="DE"/>
    <m/>
    <m/>
    <x v="2"/>
    <x v="3"/>
    <s v="no"/>
    <m/>
    <n v="1968"/>
    <s v="1968"/>
    <m/>
    <m/>
    <s v="operating"/>
    <m/>
    <n v="51.742229999999999"/>
    <n v="10.91879"/>
    <m/>
    <m/>
    <n v="0.73"/>
    <s v="http://www.stromtip.de/rubrik2/20223/Reportage-Pumpspeicherwerke-sollen-ein-Eckpfeiler-der-Energiewende-werden.html"/>
    <n v="0.8"/>
    <s v="Renewable energy"/>
    <s v="Hydro"/>
    <m/>
    <s v="no"/>
    <s v="Hüttenrode"/>
    <s v="110"/>
    <s v="HSN Magdeburg GmbH"/>
    <m/>
    <m/>
  </r>
  <r>
    <x v="326"/>
    <x v="238"/>
    <m/>
    <m/>
    <s v="RWE Vertrieb AG"/>
    <m/>
    <s v="54487"/>
    <s v="Wintrich"/>
    <s v="Rheinland-Pfalz"/>
    <s v="DE"/>
    <n v="20"/>
    <m/>
    <x v="2"/>
    <x v="3"/>
    <s v="no"/>
    <m/>
    <n v="1965"/>
    <s v="1965"/>
    <m/>
    <m/>
    <s v="operating"/>
    <m/>
    <n v="49.879784000000001"/>
    <n v="6.9487619999999994"/>
    <m/>
    <m/>
    <m/>
    <m/>
    <n v="0.8"/>
    <s v="Renewable energy"/>
    <s v="Hydro"/>
    <m/>
    <s v="no"/>
    <m/>
    <s v="20"/>
    <s v="Westnetz GmbH"/>
    <m/>
    <m/>
  </r>
  <r>
    <x v="327"/>
    <x v="239"/>
    <s v="Witznau"/>
    <s v="Witznau 1 bis 4"/>
    <s v="Schluchseewerk Aktiengesellschaft"/>
    <s v="Schwarzatalstr.5"/>
    <s v="79777"/>
    <s v="Witznau"/>
    <s v="Baden-Württemberg"/>
    <s v="DE"/>
    <n v="220"/>
    <n v="240"/>
    <x v="2"/>
    <x v="4"/>
    <s v="no"/>
    <m/>
    <n v="1943"/>
    <s v="1943"/>
    <m/>
    <m/>
    <s v="operating"/>
    <m/>
    <n v="47.687910000000002"/>
    <n v="8.2515900000000002"/>
    <s v="11WD4SWSW5HD7--F"/>
    <s v="11WD4WITZ5H-SD76"/>
    <m/>
    <m/>
    <n v="0.75"/>
    <s v="Renewable energy"/>
    <s v="Hydro"/>
    <m/>
    <s v="no"/>
    <s v="Tiengen / Gurtweil"/>
    <s v="110"/>
    <s v="Amprion/Transnet BW"/>
    <s v="List matching type: Single UBA power plant assigned to single BNetzA power plant"/>
    <m/>
  </r>
  <r>
    <x v="328"/>
    <x v="240"/>
    <m/>
    <m/>
    <s v="RWE Vertrieb AG"/>
    <m/>
    <s v="54492"/>
    <s v="Zeltingen"/>
    <s v="Rheinland-Pfalz"/>
    <s v="DE"/>
    <n v="13.6"/>
    <m/>
    <x v="2"/>
    <x v="3"/>
    <s v="no"/>
    <m/>
    <n v="1964"/>
    <s v="1964"/>
    <m/>
    <m/>
    <s v="operating"/>
    <m/>
    <n v="49.951073999999998"/>
    <n v="7.0231660000000007"/>
    <m/>
    <m/>
    <m/>
    <m/>
    <n v="0.8"/>
    <s v="Renewable energy"/>
    <s v="Hydro"/>
    <m/>
    <s v="no"/>
    <m/>
    <s v="20"/>
    <s v="Westnetz GmbH"/>
    <m/>
    <m/>
  </r>
  <r>
    <x v="329"/>
    <x v="241"/>
    <s v="REW"/>
    <m/>
    <s v="EnBW Energie Baden-Württemberg AG"/>
    <m/>
    <s v="A-6773"/>
    <s v="Vandans"/>
    <s v="Österreich"/>
    <s v="AT"/>
    <n v="12"/>
    <m/>
    <x v="2"/>
    <x v="3"/>
    <s v="no"/>
    <m/>
    <n v="2017"/>
    <s v="2017"/>
    <m/>
    <m/>
    <s v="operating"/>
    <m/>
    <n v="47.073096"/>
    <n v="9.8737089999999998"/>
    <m/>
    <m/>
    <m/>
    <m/>
    <n v="0.8"/>
    <s v="Renewable energy"/>
    <s v="Hydro"/>
    <m/>
    <s v="no"/>
    <m/>
    <s v="220"/>
    <m/>
    <m/>
    <m/>
  </r>
  <r>
    <x v="330"/>
    <x v="242"/>
    <s v="D"/>
    <s v="Niederaußem D"/>
    <s v="RWE Power AG"/>
    <m/>
    <s v="50129"/>
    <s v="Bergheim"/>
    <s v="Nordrhein-Westfalen"/>
    <s v="DE"/>
    <n v="297"/>
    <n v="320"/>
    <x v="3"/>
    <x v="0"/>
    <s v="no"/>
    <m/>
    <n v="1968"/>
    <s v="1968"/>
    <m/>
    <m/>
    <s v="operating"/>
    <m/>
    <n v="50.995691999999998"/>
    <n v="6.6690389999999997"/>
    <s v="11WD7NIED-B-KW-5"/>
    <s v="11WD7NIED2B--D-E"/>
    <n v="0.35799999999999998"/>
    <s v="http://www.nf-niederaussem.de/fileadmin/pdf/03_Praesentation_Aktueller_Stand_der_Technik__Dr._Eichholz_.pdf"/>
    <n v="0.32319999999999999"/>
    <s v="Fossil fuels"/>
    <s v="Lignite"/>
    <m/>
    <s v="no"/>
    <s v="Brauweiler"/>
    <s v="220"/>
    <s v="Amprion GmbH"/>
    <s v="List matching type: Single UBA power plant assigned to single BNetzA power plant"/>
    <m/>
  </r>
  <r>
    <x v="331"/>
    <x v="242"/>
    <s v="F"/>
    <s v="Niederaußem F"/>
    <s v="RWE Power AG"/>
    <m/>
    <s v="50129"/>
    <s v="Bergheim"/>
    <s v="Nordrhein-Westfalen"/>
    <s v="DE"/>
    <n v="299"/>
    <n v="320"/>
    <x v="3"/>
    <x v="0"/>
    <s v="no"/>
    <m/>
    <n v="1971"/>
    <s v="1971"/>
    <m/>
    <m/>
    <s v="operating"/>
    <m/>
    <n v="50.995691999999998"/>
    <n v="6.6690389999999997"/>
    <s v="11WD7NIED-B-KW-5"/>
    <s v="11WD7NIED2B--F-8"/>
    <n v="0.35799999999999998"/>
    <s v="http://www.nf-niederaussem.de/fileadmin/pdf/03_Praesentation_Aktueller_Stand_der_Technik__Dr._Eichholz_.pdf"/>
    <n v="0.33040000000000003"/>
    <s v="Fossil fuels"/>
    <s v="Lignite"/>
    <m/>
    <s v="no"/>
    <s v="Opladen"/>
    <s v="220"/>
    <s v="Amprion GmbH"/>
    <s v="List matching type: Single UBA power plant assigned to single BNetzA power plant"/>
    <m/>
  </r>
  <r>
    <x v="332"/>
    <x v="242"/>
    <s v="H"/>
    <s v="Niederaußem H"/>
    <s v="RWE Power AG"/>
    <m/>
    <s v="50129"/>
    <s v="Bergheim"/>
    <s v="Nordrhein-Westfalen"/>
    <s v="DE"/>
    <n v="648"/>
    <n v="687"/>
    <x v="3"/>
    <x v="0"/>
    <s v="no"/>
    <m/>
    <n v="1974"/>
    <s v="1974"/>
    <n v="2009"/>
    <m/>
    <s v="operating"/>
    <m/>
    <n v="50.995691999999998"/>
    <n v="6.6690389999999997"/>
    <s v="11WD7NIED-B-KW-5"/>
    <s v="11WD7NIED1B--H-9"/>
    <m/>
    <m/>
    <n v="0.42159999999999997"/>
    <s v="Fossil fuels"/>
    <s v="Lignite"/>
    <m/>
    <s v="no"/>
    <s v="Rommerskirchen"/>
    <s v="380"/>
    <s v="Amprion GmbH"/>
    <s v="List matching type: Single UBA power plant assigned to single BNetzA power plant"/>
    <m/>
  </r>
  <r>
    <x v="333"/>
    <x v="242"/>
    <s v="G"/>
    <s v="Niederaußem G"/>
    <s v="RWE Power AG"/>
    <m/>
    <s v="50129"/>
    <s v="Bergheim"/>
    <s v="Nordrhein-Westfalen"/>
    <s v="DE"/>
    <n v="628"/>
    <n v="687"/>
    <x v="3"/>
    <x v="0"/>
    <s v="yes"/>
    <n v="245"/>
    <n v="1974"/>
    <s v="1974"/>
    <n v="2008"/>
    <m/>
    <s v="operating"/>
    <m/>
    <n v="50.995691999999998"/>
    <n v="6.6690389999999997"/>
    <s v="11WD7NIED-B-KW-5"/>
    <s v="11WD7NIED1B--G-C"/>
    <m/>
    <m/>
    <n v="0.41920000000000002"/>
    <s v="Fossil fuels"/>
    <s v="Lignite"/>
    <m/>
    <s v="no"/>
    <s v="Rommerskirchen"/>
    <s v="380"/>
    <s v="Amprion GmbH"/>
    <s v="List matching type: Single UBA power plant assigned to single BNetzA power plant"/>
    <m/>
  </r>
  <r>
    <x v="334"/>
    <x v="242"/>
    <s v="K"/>
    <s v="Niederaußem K (BoA 1) "/>
    <s v="RWE Power AG"/>
    <m/>
    <s v="50129"/>
    <s v="Bergheim"/>
    <s v="Nordrhein-Westfalen"/>
    <s v="DE"/>
    <n v="944"/>
    <n v="1012"/>
    <x v="3"/>
    <x v="0"/>
    <s v="no"/>
    <m/>
    <n v="2002"/>
    <s v="2002"/>
    <m/>
    <m/>
    <s v="operating"/>
    <m/>
    <n v="50.995691999999998"/>
    <n v="6.6690389999999997"/>
    <s v="11WD7NIED-B-KW-5"/>
    <s v="11WD7NIED1B--K-0"/>
    <n v="0.43"/>
    <s v="http://www.rwe.com/web/cms/de/60132/rwe-power-ag/energietraeger/braunkohle/standorte/kw-niederaussem/"/>
    <n v="0.40479999999999999"/>
    <s v="Fossil fuels"/>
    <s v="Lignite"/>
    <m/>
    <s v="no"/>
    <s v="Rommerskirchen"/>
    <s v="380"/>
    <s v="Amprion GmbH"/>
    <s v="List matching type: Single UBA power plant assigned to single BNetzA power plant"/>
    <m/>
  </r>
  <r>
    <x v="335"/>
    <x v="242"/>
    <s v="B"/>
    <m/>
    <s v="RWE Power AG"/>
    <m/>
    <s v="50129"/>
    <s v="Bergheim"/>
    <s v="Nordrhein-Westfalen"/>
    <s v="DE"/>
    <n v="125"/>
    <m/>
    <x v="3"/>
    <x v="0"/>
    <s v="no"/>
    <m/>
    <n v="1963"/>
    <s v="1963"/>
    <m/>
    <m/>
    <s v="shutdown_temporary"/>
    <m/>
    <n v="50.995691999999998"/>
    <n v="6.6690389999999997"/>
    <s v="11WD7NIED-B-KW-5"/>
    <m/>
    <m/>
    <m/>
    <n v="0.31119999999999998"/>
    <s v="Fossil fuels"/>
    <s v="Lignite"/>
    <m/>
    <s v="no"/>
    <s v="Brauweiler"/>
    <s v="220"/>
    <s v="Amprion GmbH"/>
    <m/>
    <m/>
  </r>
  <r>
    <x v="336"/>
    <x v="242"/>
    <s v="A"/>
    <m/>
    <s v="RWE Power AG"/>
    <m/>
    <s v="50129"/>
    <s v="Bergheim"/>
    <s v="Nordrhein-Westfalen"/>
    <s v="DE"/>
    <n v="125"/>
    <m/>
    <x v="3"/>
    <x v="0"/>
    <s v="no"/>
    <m/>
    <n v="1963"/>
    <s v="1963"/>
    <m/>
    <m/>
    <s v="shutdown_temporary"/>
    <m/>
    <n v="50.995691999999998"/>
    <n v="6.6690389999999997"/>
    <s v="11WD7NIED-B-KW-5"/>
    <m/>
    <m/>
    <m/>
    <n v="0.31119999999999998"/>
    <s v="Fossil fuels"/>
    <s v="Lignite"/>
    <m/>
    <s v="no"/>
    <s v="Brauweiler"/>
    <s v="220"/>
    <s v="Amprion GmbH"/>
    <m/>
    <m/>
  </r>
  <r>
    <x v="337"/>
    <x v="242"/>
    <s v="C"/>
    <s v="Niederaußem C"/>
    <s v="RWE Power AG"/>
    <m/>
    <s v="50129"/>
    <s v="Bergheim"/>
    <s v="Nordrhein-Westfalen"/>
    <s v="DE"/>
    <n v="295"/>
    <n v="335"/>
    <x v="3"/>
    <x v="0"/>
    <s v="no"/>
    <m/>
    <n v="1965"/>
    <s v="1965"/>
    <m/>
    <m/>
    <s v="operating"/>
    <m/>
    <n v="50.995691999999998"/>
    <n v="6.6690389999999997"/>
    <s v="11WD7NIED-B-KW-5"/>
    <s v="11WD7NIED2B--C-H"/>
    <m/>
    <m/>
    <n v="0.316"/>
    <s v="Fossil fuels"/>
    <s v="Lignite"/>
    <m/>
    <s v="no"/>
    <s v="Brauweiler"/>
    <s v="220"/>
    <s v="Amprion GmbH"/>
    <s v="List matching type: Single UBA power plant assigned to single BNetzA power plant"/>
    <m/>
  </r>
  <r>
    <x v="338"/>
    <x v="242"/>
    <s v="E"/>
    <s v="Niederaußem E"/>
    <s v="RWE Power AG"/>
    <m/>
    <s v="50129"/>
    <s v="Bergheim"/>
    <s v="Nordrhein-Westfalen"/>
    <s v="DE"/>
    <n v="295"/>
    <n v="315"/>
    <x v="3"/>
    <x v="0"/>
    <s v="no"/>
    <m/>
    <n v="1970"/>
    <s v="1970"/>
    <m/>
    <m/>
    <s v="operating"/>
    <m/>
    <n v="50.995691999999998"/>
    <n v="6.6690389999999997"/>
    <s v="11WD7NIED-B-KW-5"/>
    <s v="11WD7NIED2B--E-B"/>
    <n v="0.35799999999999998"/>
    <s v="http://www.nf-niederaussem.de/fileadmin/pdf/03_Praesentation_Aktueller_Stand_der_Technik__Dr._Eichholz_.pdf"/>
    <n v="0.32800000000000001"/>
    <s v="Fossil fuels"/>
    <s v="Lignite"/>
    <m/>
    <s v="no"/>
    <s v="Rommerskirchen"/>
    <s v="220"/>
    <s v="Amprion GmbH"/>
    <s v="List matching type: Single UBA power plant assigned to single BNetzA power plant"/>
    <m/>
  </r>
  <r>
    <x v="339"/>
    <x v="243"/>
    <s v="Fortuna Nord"/>
    <m/>
    <s v="RWE Power AG"/>
    <m/>
    <s v="50129"/>
    <s v="Bergheim"/>
    <s v="Nordrhein-Westfalen"/>
    <s v="DE"/>
    <n v="15"/>
    <m/>
    <x v="3"/>
    <x v="0"/>
    <s v="yes"/>
    <m/>
    <n v="1984"/>
    <s v="1984"/>
    <m/>
    <m/>
    <s v="operating"/>
    <m/>
    <n v="50.945597999999997"/>
    <n v="6.6635759999999991"/>
    <m/>
    <m/>
    <m/>
    <m/>
    <n v="0.36159999999999998"/>
    <s v="Fossil fuels"/>
    <s v="Lignite"/>
    <m/>
    <s v="no"/>
    <s v="Auenheim"/>
    <s v="110"/>
    <s v="Westnetz GmbH"/>
    <m/>
    <m/>
  </r>
  <r>
    <x v="340"/>
    <x v="244"/>
    <s v="K1/TG1"/>
    <m/>
    <s v="Martinswerk GmbH"/>
    <s v="Kölner Straße 110"/>
    <s v="50127"/>
    <s v="Bergheim"/>
    <s v="Nordrhein-Westfalen"/>
    <s v="DE"/>
    <n v="10"/>
    <m/>
    <x v="3"/>
    <x v="0"/>
    <s v="yes"/>
    <m/>
    <n v="1995"/>
    <s v="1995"/>
    <m/>
    <m/>
    <s v="shutdown_temporary"/>
    <m/>
    <n v="50.945639999999997"/>
    <n v="6.6650300000000007"/>
    <m/>
    <m/>
    <m/>
    <m/>
    <n v="0.38800000000000001"/>
    <s v="Fossil fuels"/>
    <s v="Lignite"/>
    <m/>
    <s v="no"/>
    <s v="Station Martinswerk"/>
    <s v="20"/>
    <s v="Westnetz GmbH"/>
    <m/>
    <m/>
  </r>
  <r>
    <x v="341"/>
    <x v="244"/>
    <s v="K2/TG2"/>
    <m/>
    <s v="Martinswerk GmbH"/>
    <s v="Kölner Straße 110"/>
    <s v="50127"/>
    <s v="Bergheim"/>
    <s v="Nordrhein-Westfalen"/>
    <s v="DE"/>
    <n v="10"/>
    <m/>
    <x v="3"/>
    <x v="0"/>
    <s v="yes"/>
    <m/>
    <n v="1995"/>
    <s v="1995"/>
    <m/>
    <m/>
    <s v="operating"/>
    <m/>
    <n v="50.945639999999997"/>
    <n v="6.6650300000000007"/>
    <m/>
    <m/>
    <m/>
    <m/>
    <n v="0.38800000000000001"/>
    <s v="Fossil fuels"/>
    <s v="Lignite"/>
    <m/>
    <s v="no"/>
    <s v="Station Martinswerk"/>
    <s v="20"/>
    <s v="Westnetz GmbH"/>
    <m/>
    <m/>
  </r>
  <r>
    <x v="342"/>
    <x v="245"/>
    <s v="R"/>
    <s v="Lippendorf R"/>
    <s v="Lausitz Energie Kraftwerke AG"/>
    <s v="Werkstraße"/>
    <s v="04007"/>
    <s v="Böhlen"/>
    <s v="Sachsen"/>
    <s v="DE"/>
    <n v="875"/>
    <n v="933.6"/>
    <x v="3"/>
    <x v="0"/>
    <s v="yes"/>
    <n v="230"/>
    <n v="2000"/>
    <s v="2000"/>
    <m/>
    <m/>
    <s v="operating"/>
    <m/>
    <n v="51.182122"/>
    <n v="12.373286999999999"/>
    <s v="11WD8LIPD1L----P"/>
    <s v="11WD8LIPD1L---R6"/>
    <n v="0.41"/>
    <s v="https://www.wirtschaftsrat.de/wirtschaftsrat.nsf/id/B836452CBA9B03CFC12578DC00337EBA/$file/kirmse.pdf (S.34)"/>
    <n v="0.4"/>
    <s v="Fossil fuels"/>
    <s v="Lignite"/>
    <m/>
    <s v="no"/>
    <s v="Pulgar"/>
    <s v="380"/>
    <s v="50Hertz Transmission GmbH"/>
    <s v="List matching type: Single UBA power plant assigned to single BNetzA power plant"/>
    <m/>
  </r>
  <r>
    <x v="343"/>
    <x v="246"/>
    <s v="LIP S"/>
    <s v="Lippendorf S"/>
    <s v="EnBW Energie Baden-Württemberg AG"/>
    <s v="Werkstraße"/>
    <s v="04564"/>
    <s v="Böhlen"/>
    <s v="Sachsen"/>
    <s v="DE"/>
    <n v="875"/>
    <n v="933.6"/>
    <x v="3"/>
    <x v="0"/>
    <s v="yes"/>
    <n v="230"/>
    <n v="1999"/>
    <s v="1999"/>
    <m/>
    <m/>
    <s v="operating"/>
    <m/>
    <n v="51.182122"/>
    <n v="12.373286999999999"/>
    <s v="11WD8LIPD1L----P"/>
    <s v="11WD8LIPD1L---S4"/>
    <n v="0.42"/>
    <s v="https://www.enbw.com/unternehmen/konzern/energieerzeugung/fossile-energie/standorte.html"/>
    <n v="0.39760000000000001"/>
    <s v="Fossil fuels"/>
    <s v="Lignite"/>
    <m/>
    <s v="no"/>
    <s v="Pulgar"/>
    <s v="380"/>
    <s v="50Hertz Transmission GmbH"/>
    <s v="List matching type: Single UBA power plant assigned to single BNetzA power plant"/>
    <m/>
  </r>
  <r>
    <x v="344"/>
    <x v="247"/>
    <s v="N"/>
    <s v="Boxberg N"/>
    <s v="Lausitz Energie Kraftwerke AG"/>
    <s v="Am Kraftwerk 1"/>
    <s v="02943"/>
    <s v="Boxberg"/>
    <s v="Sachsen"/>
    <s v="DE"/>
    <n v="465"/>
    <n v="500"/>
    <x v="3"/>
    <x v="0"/>
    <s v="yes"/>
    <n v="60"/>
    <n v="1979"/>
    <s v="1979"/>
    <n v="1993"/>
    <m/>
    <s v="operating"/>
    <m/>
    <n v="51.416263170000001"/>
    <n v="14.56194878"/>
    <s v="11WD8BOXB1L----J"/>
    <s v="11WD8BOXB1L---N8"/>
    <n v="0.35"/>
    <s v="https://www.greenpeace.de/sites/www.greenpeace.de/files/publications/vattenfalls-chance-roadmap-150424.pdf (S.15)"/>
    <n v="0.38319999999999999"/>
    <s v="Fossil fuels"/>
    <s v="Lignite"/>
    <m/>
    <s v="no"/>
    <s v="Bärwalde"/>
    <s v="380"/>
    <s v="50Hertz Transmission GmbH"/>
    <s v="List matching type: Single UBA power plant assigned to single BNetzA power plant"/>
    <m/>
  </r>
  <r>
    <x v="345"/>
    <x v="247"/>
    <s v="P"/>
    <s v="Boxberg P"/>
    <s v="Lausitz Energie Kraftwerke AG"/>
    <s v="Am Kraftwerk 1"/>
    <s v="02943"/>
    <s v="Boxberg"/>
    <s v="Sachsen"/>
    <s v="DE"/>
    <n v="465"/>
    <n v="500"/>
    <x v="3"/>
    <x v="0"/>
    <s v="yes"/>
    <m/>
    <n v="1980"/>
    <s v="1980"/>
    <n v="1994"/>
    <m/>
    <s v="operating"/>
    <m/>
    <n v="51.416263170000001"/>
    <n v="14.56194878"/>
    <s v="11WD8BOXB1L----J"/>
    <s v="11WD8BOXB1L---P4"/>
    <n v="0.35"/>
    <s v="https://www.greenpeace.de/sites/www.greenpeace.de/files/publications/vattenfalls-chance-roadmap-150424.pdf (S.15)"/>
    <n v="0.3856"/>
    <s v="Fossil fuels"/>
    <s v="Lignite"/>
    <m/>
    <s v="no"/>
    <s v="Bärwalde"/>
    <s v="380"/>
    <s v="50Hertz Transmission GmbH"/>
    <s v="List matching type: Single UBA power plant assigned to single BNetzA power plant"/>
    <m/>
  </r>
  <r>
    <x v="346"/>
    <x v="247"/>
    <s v="Q"/>
    <s v="Boxberg Q"/>
    <s v="Lausitz Energie Kraftwerke AG"/>
    <s v="Am Kraftwerk 1"/>
    <s v="02943"/>
    <s v="Boxberg"/>
    <s v="Sachsen"/>
    <s v="DE"/>
    <n v="857"/>
    <n v="907"/>
    <x v="3"/>
    <x v="0"/>
    <s v="yes"/>
    <n v="65"/>
    <n v="2000"/>
    <s v="2000"/>
    <m/>
    <m/>
    <s v="operating"/>
    <m/>
    <n v="51.416263170000001"/>
    <n v="14.56194878"/>
    <s v="11WD8BOXB1L----J"/>
    <s v="11WD8BOXB1L---Q2"/>
    <n v="0.42299999999999999"/>
    <s v="https://www.greenpeace.de/sites/www.greenpeace.de/files/publications/vattenfalls-chance-roadmap-150424.pdf (S.16)"/>
    <n v="0.4"/>
    <s v="Fossil fuels"/>
    <s v="Lignite"/>
    <m/>
    <s v="no"/>
    <s v="Bärwalde"/>
    <s v="380"/>
    <s v="50Hertz Transmission GmbH"/>
    <s v="List matching type: Single UBA power plant assigned to single BNetzA power plant"/>
    <m/>
  </r>
  <r>
    <x v="347"/>
    <x v="247"/>
    <s v="R"/>
    <s v="Boxberg R"/>
    <s v="Lausitz Energie Kraftwerke AG"/>
    <s v="Am Kraftwerk 1"/>
    <s v="02943"/>
    <s v="Boxberg"/>
    <s v="Sachsen"/>
    <s v="DE"/>
    <n v="640"/>
    <n v="675"/>
    <x v="3"/>
    <x v="0"/>
    <s v="no"/>
    <m/>
    <n v="2012"/>
    <s v="2012"/>
    <m/>
    <m/>
    <s v="operating"/>
    <m/>
    <n v="51.419179999999997"/>
    <n v="14.569800000000001"/>
    <s v="11WD8BOXB1L----J"/>
    <s v="11WD8BOXB1L---R0"/>
    <n v="0.43700000000000011"/>
    <s v="http://corporate.vattenfall.de/energie-im-fokus/energieproduktion/kohle/boxberg-block-r/"/>
    <n v="0.42880000000000001"/>
    <s v="Fossil fuels"/>
    <s v="Lignite"/>
    <m/>
    <s v="no"/>
    <s v="UW Bärwalde"/>
    <s v="380"/>
    <s v="50Hertz Transmission GmbH"/>
    <s v="List matching type: Single UBA power plant assigned to single BNetzA power plant"/>
    <m/>
  </r>
  <r>
    <x v="348"/>
    <x v="248"/>
    <s v="Block B"/>
    <m/>
    <s v="eins - energie in sachsen GmbH &amp; Co. KG"/>
    <m/>
    <s v="9115"/>
    <s v="Chemnitz"/>
    <s v="Sachsen"/>
    <s v="DE"/>
    <n v="56.8"/>
    <m/>
    <x v="3"/>
    <x v="0"/>
    <s v="yes"/>
    <m/>
    <n v="1988"/>
    <s v="1988"/>
    <m/>
    <m/>
    <s v="operating"/>
    <m/>
    <n v="50.856980999999998"/>
    <n v="12.923095999999999"/>
    <m/>
    <m/>
    <m/>
    <m/>
    <n v="0.37119999999999997"/>
    <s v="Fossil fuels"/>
    <s v="Lignite"/>
    <m/>
    <s v="no"/>
    <s v="UW Chemnitz Glösa"/>
    <s v="110"/>
    <s v="inetz GmbH"/>
    <m/>
    <m/>
  </r>
  <r>
    <x v="349"/>
    <x v="248"/>
    <s v="Block C"/>
    <s v="Chemnitz Nord II C/30"/>
    <s v="eins - energie in sachsen GmbH &amp; Co. KG"/>
    <m/>
    <s v="9116"/>
    <s v="Chemnitz"/>
    <s v="Sachsen"/>
    <s v="DE"/>
    <n v="90.8"/>
    <n v="100"/>
    <x v="3"/>
    <x v="0"/>
    <s v="yes"/>
    <n v="130"/>
    <n v="1990"/>
    <s v="1990"/>
    <n v="2010"/>
    <m/>
    <s v="operating"/>
    <s v="CHP"/>
    <n v="50.856980999999998"/>
    <n v="12.923095999999999"/>
    <m/>
    <m/>
    <m/>
    <m/>
    <n v="0.42399999999999999"/>
    <s v="Fossil fuels"/>
    <s v="Lignite"/>
    <m/>
    <s v="no"/>
    <s v="UW Chemnitz Mitte"/>
    <s v="110"/>
    <s v="inetz GmbH"/>
    <s v="List matching type: Single UBA power plant assigned to single BNetzA power plant"/>
    <m/>
  </r>
  <r>
    <x v="350"/>
    <x v="249"/>
    <s v="1"/>
    <m/>
    <s v="HKW Heizkraftwerksgesellschaft Cottbus mbH"/>
    <m/>
    <s v="03052"/>
    <s v="Cottbus"/>
    <s v="Brandenburg"/>
    <s v="DE"/>
    <n v="74"/>
    <m/>
    <x v="3"/>
    <x v="0"/>
    <s v="yes"/>
    <m/>
    <n v="1999"/>
    <s v="1999"/>
    <m/>
    <m/>
    <s v="operating"/>
    <m/>
    <n v="51.760170000000002"/>
    <n v="14.370039999999999"/>
    <m/>
    <m/>
    <n v="0.4"/>
    <s v="https://books.google.de/books?id=3gjxbjLZUIcC&amp;pg=PA44"/>
    <n v="0.39760000000000001"/>
    <s v="Fossil fuels"/>
    <s v="Lignite"/>
    <m/>
    <s v="no"/>
    <s v="SWC / NA 1 und NA 2"/>
    <s v="110"/>
    <s v="Mitteldeutsche Netzgesellschaft Strom mbH"/>
    <m/>
    <m/>
  </r>
  <r>
    <x v="351"/>
    <x v="250"/>
    <m/>
    <m/>
    <s v="Kraftwerk Dessau GmbH"/>
    <m/>
    <s v="06842"/>
    <s v="Dessau-Roßlau"/>
    <s v="Sachsen-Anhalt"/>
    <s v="DE"/>
    <n v="49"/>
    <m/>
    <x v="3"/>
    <x v="0"/>
    <s v="yes"/>
    <m/>
    <n v="1996"/>
    <s v="1996"/>
    <m/>
    <m/>
    <s v="operating"/>
    <m/>
    <n v="51.82685"/>
    <n v="12.230029999999999"/>
    <m/>
    <m/>
    <m/>
    <m/>
    <n v="0.39040000000000002"/>
    <s v="Fossil fuels"/>
    <s v="Lignite"/>
    <m/>
    <s v="no"/>
    <s v="KWD"/>
    <s v="15"/>
    <s v="Dessauer Stromversorgung GmbH"/>
    <m/>
    <m/>
  </r>
  <r>
    <x v="352"/>
    <x v="251"/>
    <m/>
    <m/>
    <s v="Huntsman P&amp;A Germany GmbH"/>
    <s v="Dr.-Rudolf-Sachtleben-Str. 4"/>
    <s v="47198"/>
    <s v="Duisburg"/>
    <s v="Nordrhein-Westfalen"/>
    <s v="DE"/>
    <n v="27.5"/>
    <m/>
    <x v="3"/>
    <x v="0"/>
    <s v="yes"/>
    <m/>
    <n v="1962"/>
    <s v="1962"/>
    <m/>
    <m/>
    <s v="operating"/>
    <m/>
    <n v="51.440890000000003"/>
    <n v="6.7054300000000007"/>
    <m/>
    <m/>
    <m/>
    <m/>
    <n v="0.30880000000000002"/>
    <s v="Fossil fuels"/>
    <s v="Lignite"/>
    <m/>
    <s v="no"/>
    <s v="Homberg"/>
    <s v="10, 25"/>
    <s v="Netze Duisburg GmbH"/>
    <m/>
    <m/>
  </r>
  <r>
    <x v="353"/>
    <x v="252"/>
    <m/>
    <m/>
    <s v="Papierfabrik Schoellershammer H. A. Schoeller Söhne GmbH &amp; Co KG"/>
    <s v="Kreuzauer Str. 18"/>
    <s v="52355"/>
    <s v="Düren"/>
    <s v="Nordrhein-Westfalen"/>
    <s v="DE"/>
    <n v="9.3000000000000007"/>
    <m/>
    <x v="3"/>
    <x v="0"/>
    <s v="yes"/>
    <m/>
    <n v="1983"/>
    <s v="1983"/>
    <m/>
    <m/>
    <s v="operating"/>
    <m/>
    <n v="50.777009999999997"/>
    <n v="6.4860499999999996"/>
    <m/>
    <m/>
    <m/>
    <m/>
    <n v="0.35920000000000002"/>
    <s v="Fossil fuels"/>
    <s v="Lignite"/>
    <m/>
    <s v="no"/>
    <s v="DE0001495235500000000000001001638"/>
    <s v="20"/>
    <s v="Leitungspartner GmbH "/>
    <m/>
    <m/>
  </r>
  <r>
    <x v="354"/>
    <x v="253"/>
    <s v="E"/>
    <s v="Weisweiler E (4)"/>
    <s v="RWE Power AG"/>
    <m/>
    <s v="52249"/>
    <s v="Eschweiler-Weisweiler"/>
    <s v="Nordrhein-Westfalen"/>
    <s v="DE"/>
    <n v="321"/>
    <n v="363"/>
    <x v="3"/>
    <x v="0"/>
    <s v="no"/>
    <m/>
    <n v="1965"/>
    <s v="1965"/>
    <m/>
    <m/>
    <s v="operating"/>
    <m/>
    <n v="50.839167000000003"/>
    <n v="6.3211110000000001"/>
    <s v="11WD7WEIS-B-KW-C"/>
    <s v="11WD7WEIS5B--E-Y"/>
    <n v="0.33"/>
    <s v="https://de.wikipedia.org/wiki/Kraftwerk_Weisweiler"/>
    <n v="0.316"/>
    <s v="Fossil fuels"/>
    <s v="Lignite"/>
    <m/>
    <s v="no"/>
    <s v="Zukunft"/>
    <s v="110"/>
    <s v="Westnetz GmbH"/>
    <s v="List matching type: Single UBA power plant assigned to single BNetzA power plant"/>
    <m/>
  </r>
  <r>
    <x v="355"/>
    <x v="253"/>
    <s v="F"/>
    <s v="Weisweiler F (5)"/>
    <s v="RWE Power AG"/>
    <m/>
    <s v="52249"/>
    <s v="Eschweiler-Weisweiler"/>
    <s v="Nordrhein-Westfalen"/>
    <s v="DE"/>
    <n v="321"/>
    <n v="340"/>
    <x v="3"/>
    <x v="0"/>
    <s v="no"/>
    <m/>
    <n v="1967"/>
    <s v="1967"/>
    <m/>
    <m/>
    <s v="operating"/>
    <m/>
    <n v="50.839167000000003"/>
    <n v="6.3211110000000001"/>
    <s v="11WD7WEIS-B-KW-C"/>
    <s v="11WD7WEIS1B--F-M"/>
    <n v="0.33"/>
    <s v="https://de.wikipedia.org/wiki/Kraftwerk_Weisweiler"/>
    <n v="0.32079999999999997"/>
    <s v="Fossil fuels"/>
    <s v="Lignite"/>
    <m/>
    <s v="no"/>
    <s v="Oberzier (380kV), Zukunft (110kV)"/>
    <s v="380, 110"/>
    <s v="Amprion GmbH, Westnetz GmbH"/>
    <s v="List matching type: Single UBA power plant assigned to single BNetzA power plant"/>
    <m/>
  </r>
  <r>
    <x v="356"/>
    <x v="253"/>
    <s v="G"/>
    <s v="Weisweiler G (6)"/>
    <s v="RWE Power AG"/>
    <m/>
    <s v="52249"/>
    <s v="Eschweiler-Weisweiler"/>
    <s v="Nordrhein-Westfalen"/>
    <s v="DE"/>
    <n v="663"/>
    <n v="630"/>
    <x v="3"/>
    <x v="0"/>
    <s v="yes"/>
    <n v="91.5"/>
    <n v="1974"/>
    <s v="1974"/>
    <m/>
    <m/>
    <s v="operating"/>
    <m/>
    <n v="50.839167000000003"/>
    <n v="6.3211110000000001"/>
    <s v="11WD7WEIS-B-KW-C"/>
    <s v="11WD7WEIS1B--G-J"/>
    <n v="0.36"/>
    <s v="https://books.google.de/books?id=3gjxbjLZUIcC&amp;pg=PA44"/>
    <n v="0.33760000000000001"/>
    <s v="Fossil fuels"/>
    <s v="Lignite"/>
    <m/>
    <s v="no"/>
    <s v="Oberzier"/>
    <s v="380"/>
    <s v="Amprion GmbH"/>
    <s v="List matching type: Single UBA power plant assigned to single BNetzA power plant"/>
    <m/>
  </r>
  <r>
    <x v="357"/>
    <x v="253"/>
    <s v="H"/>
    <s v="Weisweiler H (7)"/>
    <s v="RWE Power AG"/>
    <m/>
    <s v="52249"/>
    <s v="Eschweiler-Weisweiler"/>
    <s v="Nordrhein-Westfalen"/>
    <s v="DE"/>
    <n v="656"/>
    <n v="625"/>
    <x v="3"/>
    <x v="0"/>
    <s v="yes"/>
    <n v="91.5"/>
    <n v="1975"/>
    <s v="1975"/>
    <m/>
    <m/>
    <s v="operating"/>
    <m/>
    <n v="50.839167000000003"/>
    <n v="6.3211110000000001"/>
    <s v="11WD7WEIS-B-KW-C"/>
    <s v="11WD7WEIS1B--H-G"/>
    <n v="0.36"/>
    <s v="https://books.google.de/books?id=3gjxbjLZUIcC&amp;pg=PA44"/>
    <n v="0.34"/>
    <s v="Fossil fuels"/>
    <s v="Lignite"/>
    <m/>
    <s v="no"/>
    <s v="Oberzier"/>
    <s v="380"/>
    <s v="Amprion GmbH"/>
    <s v="List matching type: Single UBA power plant assigned to single BNetzA power plant"/>
    <m/>
  </r>
  <r>
    <x v="358"/>
    <x v="254"/>
    <s v="Kessel 4 / 6"/>
    <m/>
    <s v="Pfeifer &amp; Langen GmbH &amp; Co. KG"/>
    <s v="Bonner Strasse 2"/>
    <s v="53879"/>
    <s v="Euskirchen"/>
    <s v="Nordrhein-Westfalen"/>
    <s v="DE"/>
    <n v="14.5"/>
    <m/>
    <x v="3"/>
    <x v="0"/>
    <s v="yes"/>
    <m/>
    <n v="2013"/>
    <s v="1970 / 1981 / 2013"/>
    <m/>
    <m/>
    <s v="operating"/>
    <m/>
    <n v="50.658029999999997"/>
    <n v="6.8101200000000004"/>
    <m/>
    <m/>
    <m/>
    <m/>
    <n v="0.43120000000000003"/>
    <s v="Fossil fuels"/>
    <s v="Lignite"/>
    <m/>
    <s v="no"/>
    <m/>
    <s v="11"/>
    <s v="Westnetz GmbH"/>
    <m/>
    <m/>
  </r>
  <r>
    <x v="359"/>
    <x v="255"/>
    <s v="Block1-GuD-EK"/>
    <m/>
    <s v="Stadtwerke Frankfurt (Oder) GmbH"/>
    <m/>
    <s v="15236"/>
    <s v="Frankfurt Oder"/>
    <s v="Brandenburg"/>
    <s v="DE"/>
    <n v="45"/>
    <m/>
    <x v="3"/>
    <x v="0"/>
    <s v="yes"/>
    <m/>
    <n v="1997"/>
    <s v="1997"/>
    <m/>
    <m/>
    <s v="operating"/>
    <m/>
    <n v="52.345999999999997"/>
    <n v="14.545999999999999"/>
    <m/>
    <m/>
    <n v="0.4"/>
    <s v="https://books.google.de/books?id=3gjxbjLZUIcC"/>
    <n v="0.39279999999999998"/>
    <s v="Fossil fuels"/>
    <s v="Lignite"/>
    <m/>
    <s v="no"/>
    <s v="Zelle 3 und 13 Schaltanlage &quot;Am Hohen Feld 4&quot;"/>
    <s v="20"/>
    <s v="Netzgesellschaft Frankfurt (Oder) mbH"/>
    <m/>
    <m/>
  </r>
  <r>
    <x v="360"/>
    <x v="256"/>
    <s v="Frechen/Wachtberg"/>
    <s v="Frechen / Wachtberg"/>
    <s v="RWE Power AG"/>
    <m/>
    <s v="50226"/>
    <s v="Frechen"/>
    <s v="Nordrhein-Westfalen"/>
    <s v="DE"/>
    <n v="176"/>
    <n v="201"/>
    <x v="3"/>
    <x v="0"/>
    <s v="yes"/>
    <n v="251"/>
    <n v="1959"/>
    <s v="1959"/>
    <n v="1988"/>
    <m/>
    <s v="operating"/>
    <s v="IPP"/>
    <n v="50.897599999999997"/>
    <n v="6.7930990000000007"/>
    <m/>
    <m/>
    <m/>
    <m/>
    <n v="0.37119999999999997"/>
    <s v="Fossil fuels"/>
    <s v="Lignite"/>
    <m/>
    <s v="no"/>
    <s v="Frechen"/>
    <s v="110"/>
    <s v="Westnetz GmbH"/>
    <s v="List matching type: Single UBA power plant assigned to single BNetzA power plant"/>
    <m/>
  </r>
  <r>
    <x v="361"/>
    <x v="257"/>
    <s v="Neurath F"/>
    <s v="Grevenbroich - Neurath  F (BoA 2)"/>
    <s v="RWE Power AG"/>
    <s v="Energiestraße 101"/>
    <s v="41517"/>
    <s v="Grevenbroich"/>
    <s v="Nordrhein-Westfalen"/>
    <s v="DE"/>
    <n v="1060"/>
    <n v="1100"/>
    <x v="3"/>
    <x v="0"/>
    <s v="no"/>
    <m/>
    <n v="2012"/>
    <s v="2012"/>
    <m/>
    <m/>
    <s v="operating"/>
    <m/>
    <n v="51.036499999999997"/>
    <n v="6.6133199999999999"/>
    <s v="11WD7NEUR-B-KW-B"/>
    <s v="11WD7NEUR1B--F-L"/>
    <n v="0.43"/>
    <s v="http://www.rwe.com/web/cms/de/1859744/rwe-generation-se/standorte/deutschland/kw-neurath-boa-2-3/"/>
    <n v="0.42880000000000001"/>
    <s v="Fossil fuels"/>
    <s v="Lignite"/>
    <m/>
    <s v="no"/>
    <s v="Rommerskirchen"/>
    <s v="380"/>
    <s v="Amprion GmbH"/>
    <s v="List matching type: Single UBA power plant assigned to single BNetzA power plant"/>
    <m/>
  </r>
  <r>
    <x v="362"/>
    <x v="258"/>
    <s v="Neurath G"/>
    <s v="Grevenbroich - Neurath  G (BoA 3)"/>
    <s v="RWE Power AG"/>
    <s v="Energiestraße 101"/>
    <s v="41517"/>
    <s v="Grevenbroich"/>
    <s v="Nordrhein-Westfalen"/>
    <s v="DE"/>
    <n v="1060"/>
    <n v="1100"/>
    <x v="3"/>
    <x v="0"/>
    <s v="no"/>
    <m/>
    <n v="2012"/>
    <s v="2012"/>
    <m/>
    <m/>
    <s v="operating"/>
    <m/>
    <n v="51.036499999999997"/>
    <n v="6.6133199999999999"/>
    <s v="11WD7NEUR-B-KW-B"/>
    <s v="11WD7NEUR1B--G-I"/>
    <n v="0.43"/>
    <s v="http://www.rwe.com/web/cms/de/1859744/rwe-generation-se/standorte/deutschland/kw-neurath-boa-2-3/"/>
    <n v="0.42880000000000001"/>
    <s v="Fossil fuels"/>
    <s v="Lignite"/>
    <m/>
    <s v="no"/>
    <s v="Rommerskirchen"/>
    <s v="380"/>
    <s v="Amprion GmbH"/>
    <s v="List matching type: Single UBA power plant assigned to single BNetzA power plant"/>
    <m/>
  </r>
  <r>
    <x v="363"/>
    <x v="259"/>
    <s v="P"/>
    <s v="Frimmersdorf P"/>
    <s v="RWE Power AG"/>
    <m/>
    <s v="41517"/>
    <s v="Grevenbroich-Frimmersdorf"/>
    <s v="Nordrhein-Westfalen"/>
    <s v="DE"/>
    <n v="284"/>
    <n v="325"/>
    <x v="3"/>
    <x v="0"/>
    <s v="yes"/>
    <n v="30"/>
    <n v="1966"/>
    <s v="1966"/>
    <n v="1990"/>
    <m/>
    <s v="reserve"/>
    <s v="CHP"/>
    <n v="51.057445180000002"/>
    <n v="6.5770803950000003"/>
    <s v="11WD7FRIM2B-KW-M"/>
    <s v="11WD7FRIM2B--P-G"/>
    <m/>
    <m/>
    <n v="0.376"/>
    <s v="Fossil fuels"/>
    <s v="Lignite"/>
    <m/>
    <s v="no"/>
    <s v="Gohrpunkt und Frimmersdorf"/>
    <s v="110"/>
    <s v="Westnetz GmbH"/>
    <s v="List matching type: Single UBA power plant assigned to single BNetzA power plant"/>
    <m/>
  </r>
  <r>
    <x v="364"/>
    <x v="259"/>
    <s v="Q"/>
    <s v="Frimmersdorf Q"/>
    <s v="RWE Power AG"/>
    <m/>
    <s v="41517"/>
    <s v="Grevenbroich-Frimmersdorf"/>
    <s v="Nordrhein-Westfalen"/>
    <s v="DE"/>
    <n v="278"/>
    <n v="310"/>
    <x v="3"/>
    <x v="0"/>
    <s v="no"/>
    <m/>
    <n v="1970"/>
    <s v="1970"/>
    <n v="1990"/>
    <m/>
    <s v="reserve"/>
    <m/>
    <n v="51.057445180000002"/>
    <n v="6.5770803950000003"/>
    <s v="11WD7FRIM2B-KW-M"/>
    <s v="11WD7FRIM2B--Q-D"/>
    <m/>
    <m/>
    <n v="0.376"/>
    <s v="Fossil fuels"/>
    <s v="Lignite"/>
    <m/>
    <s v="no"/>
    <s v="Norf"/>
    <s v="220, 110"/>
    <s v="Amprion GmbH"/>
    <s v="List matching type: Single UBA power plant assigned to single BNetzA power plant"/>
    <m/>
  </r>
  <r>
    <x v="365"/>
    <x v="260"/>
    <s v="C"/>
    <s v="Grevenbroich - Neurath  C"/>
    <s v="RWE Power AG"/>
    <m/>
    <s v="41517"/>
    <s v="Grevenbroich-Neurath"/>
    <s v="Nordrhein-Westfalen"/>
    <s v="DE"/>
    <n v="292"/>
    <n v="312"/>
    <x v="3"/>
    <x v="0"/>
    <s v="no"/>
    <m/>
    <n v="1973"/>
    <s v="1973"/>
    <m/>
    <m/>
    <s v="operating"/>
    <m/>
    <n v="51.039475000000003"/>
    <n v="6.6150410000000006"/>
    <s v="11WD7NEUR-B-KW-B"/>
    <s v="11WD7NEUR1B--C-U"/>
    <n v="0.33"/>
    <s v="https://de.wikipedia.org/wiki/Kraftwerk_Neurath"/>
    <n v="0.3352"/>
    <s v="Fossil fuels"/>
    <s v="Lignite"/>
    <m/>
    <s v="no"/>
    <s v="Opladen"/>
    <s v="380"/>
    <s v="Amprion GmbH"/>
    <s v="List matching type: Single UBA power plant assigned to single BNetzA power plant"/>
    <m/>
  </r>
  <r>
    <x v="366"/>
    <x v="260"/>
    <s v="A"/>
    <s v="Grevenbroich - Neurath  A"/>
    <s v="RWE Power AG"/>
    <m/>
    <s v="41517"/>
    <s v="Grevenbroich-Neurath"/>
    <s v="Nordrhein-Westfalen"/>
    <s v="DE"/>
    <n v="294"/>
    <n v="312"/>
    <x v="3"/>
    <x v="0"/>
    <s v="no"/>
    <m/>
    <n v="1972"/>
    <s v="1972"/>
    <m/>
    <m/>
    <s v="operating"/>
    <m/>
    <n v="51.039475000000003"/>
    <n v="6.6150410000000006"/>
    <s v="11WD7NEUR-B-KW-B"/>
    <s v="11WD7NEUR2B--A-T"/>
    <n v="0.33"/>
    <s v="https://de.wikipedia.org/wiki/Kraftwerk_Neurath"/>
    <n v="0.33279999999999998"/>
    <s v="Fossil fuels"/>
    <s v="Lignite"/>
    <m/>
    <s v="no"/>
    <s v="Osterath (220kV), Frimmersdorf (110kV) und Gohrpunkt (110kV)"/>
    <s v="220, 110"/>
    <s v="Amprion GmbH, Westnetz GmbH"/>
    <s v="List matching type: Single UBA power plant assigned to single BNetzA power plant"/>
    <m/>
  </r>
  <r>
    <x v="367"/>
    <x v="260"/>
    <s v="B"/>
    <s v="Grevenbroich - Neurath  B"/>
    <s v="RWE Power AG"/>
    <m/>
    <s v="41517"/>
    <s v="Grevenbroich-Neurath"/>
    <s v="Nordrhein-Westfalen"/>
    <s v="DE"/>
    <n v="294"/>
    <n v="312"/>
    <x v="3"/>
    <x v="0"/>
    <s v="no"/>
    <m/>
    <n v="1972"/>
    <s v="1972"/>
    <m/>
    <m/>
    <s v="operating"/>
    <m/>
    <n v="51.039475000000003"/>
    <n v="6.6150410000000006"/>
    <s v="11WD7NEUR-B-KW-B"/>
    <s v="11WD7NEUR1B--B-X"/>
    <n v="0.33"/>
    <s v="https://de.wikipedia.org/wiki/Kraftwerk_Neurath"/>
    <n v="0.33279999999999998"/>
    <s v="Fossil fuels"/>
    <s v="Lignite"/>
    <m/>
    <s v="no"/>
    <s v="Opladen"/>
    <s v="380"/>
    <s v="Amprion GmbH"/>
    <s v="List matching type: Single UBA power plant assigned to single BNetzA power plant"/>
    <m/>
  </r>
  <r>
    <x v="368"/>
    <x v="260"/>
    <s v="D"/>
    <s v="Grevenbroich - Neurath  D"/>
    <s v="RWE Power AG"/>
    <m/>
    <s v="41517"/>
    <s v="Grevenbroich-Neurath"/>
    <s v="Nordrhein-Westfalen"/>
    <s v="DE"/>
    <n v="607"/>
    <n v="644"/>
    <x v="3"/>
    <x v="0"/>
    <s v="yes"/>
    <n v="4.5"/>
    <n v="1975"/>
    <s v="1975"/>
    <m/>
    <m/>
    <s v="operating"/>
    <m/>
    <n v="51.039475000000003"/>
    <n v="6.6150410000000006"/>
    <s v="11WD7NEUR-B-KW-B"/>
    <s v="11WD7NEUR1B--D-R"/>
    <n v="0.36599999999999999"/>
    <s v="http://www.nf-niederaussem.de/fileadmin/pdf/03_Praesentation_Aktueller_Stand_der_Technik__Dr._Eichholz_.pdf"/>
    <n v="0.34"/>
    <s v="Fossil fuels"/>
    <s v="Lignite"/>
    <m/>
    <s v="no"/>
    <s v="Opladen"/>
    <s v="380"/>
    <s v="Amprion GmbH"/>
    <s v="List matching type: Single UBA power plant assigned to single BNetzA power plant"/>
    <m/>
  </r>
  <r>
    <x v="369"/>
    <x v="260"/>
    <s v="E"/>
    <s v="Grevenbroich - Neurath  E"/>
    <s v="RWE Power AG"/>
    <m/>
    <s v="41517"/>
    <s v="Grevenbroich-Neurath"/>
    <s v="Nordrhein-Westfalen"/>
    <s v="DE"/>
    <n v="604"/>
    <n v="644"/>
    <x v="3"/>
    <x v="0"/>
    <s v="yes"/>
    <n v="4.5"/>
    <n v="1976"/>
    <s v="1976"/>
    <m/>
    <m/>
    <s v="operating"/>
    <m/>
    <n v="51.039475000000003"/>
    <n v="6.6150410000000006"/>
    <s v="11WD7NEUR-B-KW-B"/>
    <s v="11WD7NEUR1B--E-O"/>
    <n v="0.36599999999999999"/>
    <s v="http://www.nf-niederaussem.de/fileadmin/pdf/03_Praesentation_Aktueller_Stand_der_Technik__Dr._Eichholz_.pdf"/>
    <n v="0.34239999999999998"/>
    <s v="Fossil fuels"/>
    <s v="Lignite"/>
    <m/>
    <s v="no"/>
    <s v="Rommerskirchen"/>
    <s v="380"/>
    <s v="Amprion GmbH"/>
    <s v="List matching type: Single UBA power plant assigned to single BNetzA power plant"/>
    <m/>
  </r>
  <r>
    <x v="370"/>
    <x v="261"/>
    <s v="D"/>
    <s v="Buschhaus (Helmstedt)"/>
    <s v="Helmstedter Revier GmbH"/>
    <m/>
    <s v="38350"/>
    <s v="Helmstedt"/>
    <s v="Niedersachsen"/>
    <s v="DE"/>
    <n v="352"/>
    <n v="405"/>
    <x v="3"/>
    <x v="0"/>
    <s v="no"/>
    <m/>
    <n v="1985"/>
    <s v="1985"/>
    <m/>
    <m/>
    <s v="reserve"/>
    <m/>
    <n v="52.172371560000002"/>
    <n v="10.976828729999999"/>
    <s v="11WD2BUSC0002637"/>
    <s v="11WD2BUSD0000386"/>
    <n v="0.36"/>
    <s v="http://stefanschroeter.com/669-mibrag-expandiert-ins-helmstedter-revier.html#.VkNVIiuriHs"/>
    <n v="0.36399999999999999"/>
    <s v="Fossil fuels"/>
    <s v="Lignite"/>
    <m/>
    <s v="no"/>
    <s v="Helmstedt"/>
    <s v="380"/>
    <s v="TenneT TSO GmbH "/>
    <s v="List matching type: Single UBA power plant assigned to single BNetzA power plant"/>
    <m/>
  </r>
  <r>
    <x v="371"/>
    <x v="262"/>
    <s v="E, Besicherung F"/>
    <m/>
    <s v="RWE Power AG"/>
    <m/>
    <s v="50354"/>
    <s v="Hürth"/>
    <s v="Nordrhein-Westfalen"/>
    <s v="DE"/>
    <n v="40"/>
    <m/>
    <x v="3"/>
    <x v="0"/>
    <s v="yes"/>
    <m/>
    <n v="1992"/>
    <s v="1992"/>
    <m/>
    <m/>
    <s v="shutdown_temporary"/>
    <m/>
    <n v="50.860799999999998"/>
    <n v="6.8402000000000003"/>
    <m/>
    <m/>
    <m/>
    <m/>
    <n v="0.38080000000000003"/>
    <s v="Fossil fuels"/>
    <s v="Lignite"/>
    <m/>
    <s v="no"/>
    <s v="Knapsack"/>
    <s v="110"/>
    <s v="Westnetz GmbH"/>
    <m/>
    <m/>
  </r>
  <r>
    <x v="372"/>
    <x v="262"/>
    <s v="F"/>
    <m/>
    <s v="RWE Power AG"/>
    <m/>
    <s v="50354"/>
    <s v="Hürth"/>
    <s v="Nordrhein-Westfalen"/>
    <s v="DE"/>
    <n v="0"/>
    <m/>
    <x v="3"/>
    <x v="0"/>
    <s v="yes"/>
    <m/>
    <n v="1993"/>
    <s v="1993"/>
    <m/>
    <m/>
    <s v="special_case"/>
    <m/>
    <n v="50.860799999999998"/>
    <n v="6.8402000000000003"/>
    <m/>
    <m/>
    <m/>
    <m/>
    <n v="0.38319999999999999"/>
    <s v="Fossil fuels"/>
    <s v="Lignite"/>
    <m/>
    <s v="no"/>
    <s v="Knapsack"/>
    <s v="110"/>
    <s v="Westnetz GmbH"/>
    <m/>
    <m/>
  </r>
  <r>
    <x v="373"/>
    <x v="263"/>
    <s v="Ville/Berrenrath"/>
    <s v="Ville / Berrenrath (Hürth)"/>
    <s v="RWE Power AG"/>
    <m/>
    <s v="50354"/>
    <s v="Hürth"/>
    <s v="Nordrhein-Westfalen"/>
    <s v="DE"/>
    <n v="98"/>
    <n v="107"/>
    <x v="3"/>
    <x v="0"/>
    <s v="yes"/>
    <m/>
    <n v="1991"/>
    <s v="1991"/>
    <m/>
    <m/>
    <s v="operating"/>
    <m/>
    <n v="50.861379999999997"/>
    <n v="6.8406600000000006"/>
    <m/>
    <m/>
    <m/>
    <m/>
    <n v="0.37840000000000001"/>
    <s v="Fossil fuels"/>
    <s v="Lignite"/>
    <m/>
    <s v="no"/>
    <s v="Berrenrath"/>
    <s v="110"/>
    <s v="Westnetz GmbH"/>
    <s v="List matching type: Single UBA power plant assigned to single BNetzA power plant"/>
    <m/>
  </r>
  <r>
    <x v="374"/>
    <x v="264"/>
    <s v="Kessel 5"/>
    <m/>
    <s v="Pfeifer &amp; Langen GmbH &amp; Co. KG"/>
    <s v="Dürenerstr. 20"/>
    <s v="52428"/>
    <s v="Jülich"/>
    <s v="Nordrhein-Westfalen"/>
    <s v="DE"/>
    <n v="24.6"/>
    <m/>
    <x v="3"/>
    <x v="0"/>
    <s v="yes"/>
    <m/>
    <n v="2004"/>
    <s v="2004"/>
    <m/>
    <m/>
    <s v="operating"/>
    <m/>
    <n v="50.915170000000003"/>
    <n v="6.3693499999999998"/>
    <m/>
    <m/>
    <m/>
    <m/>
    <n v="0.40960000000000002"/>
    <s v="Fossil fuels"/>
    <s v="Lignite"/>
    <m/>
    <s v="no"/>
    <m/>
    <s v="10"/>
    <s v="Stadtwerke Jülich GmbH"/>
    <m/>
    <m/>
  </r>
  <r>
    <x v="375"/>
    <x v="265"/>
    <m/>
    <m/>
    <s v="Städtische Werke Energie + Wärme GmbH"/>
    <m/>
    <s v="34134"/>
    <s v="Kassel"/>
    <s v="Hessen"/>
    <s v="DE"/>
    <n v="33.5"/>
    <m/>
    <x v="3"/>
    <x v="0"/>
    <s v="yes"/>
    <m/>
    <n v="1988"/>
    <s v="1988"/>
    <m/>
    <m/>
    <s v="operating"/>
    <m/>
    <n v="51.279099000000002"/>
    <n v="9.4840119999999999"/>
    <m/>
    <m/>
    <m/>
    <m/>
    <n v="0.37119999999999997"/>
    <s v="Fossil fuels"/>
    <s v="Lignite"/>
    <m/>
    <s v="no"/>
    <s v="DE00033234134000KFWFKK10000199995"/>
    <s v="110"/>
    <s v="Avacon AG"/>
    <m/>
    <m/>
  </r>
  <r>
    <x v="376"/>
    <x v="266"/>
    <s v="Block 6"/>
    <s v="Köln-Merkenich 4+6"/>
    <s v="RheinEnergie AG"/>
    <m/>
    <s v="50769"/>
    <s v="Köln"/>
    <s v="Nordrhein-Westfalen"/>
    <s v="DE"/>
    <n v="75.3"/>
    <n v="85.417400000000001"/>
    <x v="3"/>
    <x v="0"/>
    <s v="yes"/>
    <n v="137.66299559471369"/>
    <n v="2010"/>
    <s v="2010"/>
    <m/>
    <m/>
    <s v="operating"/>
    <m/>
    <n v="51.017809999999997"/>
    <n v="6.9643499999999996"/>
    <m/>
    <m/>
    <m/>
    <m/>
    <n v="0.42399999999999999"/>
    <s v="Fossil fuels"/>
    <s v="Lignite"/>
    <m/>
    <s v="no"/>
    <s v="UW Merkenich"/>
    <s v="110"/>
    <s v="Rheinische NETZGesellschaft mbH "/>
    <s v="List matching type: UBA capacity distributed proportionally to multiple BNetzA power plants"/>
    <m/>
  </r>
  <r>
    <x v="377"/>
    <x v="267"/>
    <s v="Kessel 1 und 2"/>
    <m/>
    <s v="Pfeifer &amp; Langen GmbH &amp; Co. KG"/>
    <s v="An den Sieben Stücken"/>
    <s v="06420"/>
    <s v="Könnern"/>
    <s v="Sachsen-Anhalt"/>
    <s v="DE"/>
    <n v="20.3"/>
    <m/>
    <x v="3"/>
    <x v="0"/>
    <s v="yes"/>
    <m/>
    <n v="1993"/>
    <s v="1993"/>
    <m/>
    <m/>
    <s v="operating"/>
    <m/>
    <n v="51.697839999999999"/>
    <n v="11.758100000000001"/>
    <m/>
    <m/>
    <m/>
    <m/>
    <n v="0.38319999999999999"/>
    <s v="Fossil fuels"/>
    <s v="Lignite"/>
    <m/>
    <s v="no"/>
    <s v="JK Ø 3"/>
    <s v="20"/>
    <s v="Mitteldeutsche Netzgesellschaft Strom mbH"/>
    <m/>
    <m/>
  </r>
  <r>
    <x v="378"/>
    <x v="268"/>
    <s v="A"/>
    <s v="Jänschwalde A"/>
    <s v="Lausitz Energie Kraftwerke AG"/>
    <s v="Kraftwerksstraße"/>
    <s v="03185"/>
    <s v="Peitz"/>
    <s v="Brandenburg"/>
    <s v="DE"/>
    <n v="465"/>
    <n v="535"/>
    <x v="3"/>
    <x v="0"/>
    <s v="yes"/>
    <n v="76.3"/>
    <n v="1981"/>
    <s v="1981"/>
    <n v="1996"/>
    <m/>
    <s v="operating"/>
    <m/>
    <n v="51.834440989999997"/>
    <n v="14.459037779999999"/>
    <s v="11WD8JAEN1L----Z"/>
    <s v="11WD8JAEN1L---AD"/>
    <n v="0.375"/>
    <s v="http://corporate.vattenfall.de/newsroom/pressemeldungen/pressemeldungen-import/janschwalde-verringert-seine-co2-bilanz-weiter"/>
    <n v="0.39040000000000002"/>
    <s v="Fossil fuels"/>
    <s v="Lignite"/>
    <m/>
    <s v="no"/>
    <s v="Preilack"/>
    <s v="380"/>
    <s v="50Hertz Transmission GmbH"/>
    <s v="List matching type: Single UBA power plant assigned to single BNetzA power plant"/>
    <m/>
  </r>
  <r>
    <x v="379"/>
    <x v="268"/>
    <s v="B"/>
    <s v="Jänschwalde B"/>
    <s v="Lausitz Energie Kraftwerke AG"/>
    <s v="Kraftwerksstraße"/>
    <s v="03185"/>
    <s v="Peitz"/>
    <s v="Brandenburg"/>
    <s v="DE"/>
    <n v="465"/>
    <n v="535"/>
    <x v="3"/>
    <x v="0"/>
    <s v="yes"/>
    <n v="76.3"/>
    <n v="1982"/>
    <s v="1982"/>
    <n v="1996"/>
    <m/>
    <s v="operating"/>
    <m/>
    <n v="51.834440989999997"/>
    <n v="14.459037779999999"/>
    <s v="11WD8JAEN1L----Z"/>
    <s v="11WD8JAEN1L---BB"/>
    <n v="0.375"/>
    <s v="http://corporate.vattenfall.de/newsroom/pressemeldungen/pressemeldungen-import/janschwalde-verringert-seine-co2-bilanz-weiter"/>
    <n v="0.39040000000000002"/>
    <s v="Fossil fuels"/>
    <s v="Lignite"/>
    <m/>
    <s v="no"/>
    <s v="Preilack"/>
    <s v="380"/>
    <s v="50Hertz Transmission GmbH"/>
    <s v="List matching type: Single UBA power plant assigned to single BNetzA power plant"/>
    <m/>
  </r>
  <r>
    <x v="380"/>
    <x v="268"/>
    <s v="C"/>
    <s v="Jänschwalde C"/>
    <s v="Lausitz Energie Kraftwerke AG"/>
    <s v="Kraftwerksstraße"/>
    <s v="03185"/>
    <s v="Peitz"/>
    <s v="Brandenburg"/>
    <s v="DE"/>
    <n v="465"/>
    <n v="535"/>
    <x v="3"/>
    <x v="0"/>
    <s v="yes"/>
    <n v="76.3"/>
    <n v="1984"/>
    <s v="1984"/>
    <n v="1996"/>
    <m/>
    <s v="operating"/>
    <m/>
    <n v="51.834440989999997"/>
    <n v="14.459037779999999"/>
    <s v="11WD8JAEN1L----Z"/>
    <s v="11WD8JAEN1L---C9"/>
    <n v="0.375"/>
    <s v="http://corporate.vattenfall.de/newsroom/pressemeldungen/pressemeldungen-import/janschwalde-verringert-seine-co2-bilanz-weiter"/>
    <n v="0.39040000000000002"/>
    <s v="Fossil fuels"/>
    <s v="Lignite"/>
    <m/>
    <s v="no"/>
    <s v="Preilack"/>
    <s v="380"/>
    <s v="50Hertz Transmission GmbH"/>
    <s v="List matching type: Single UBA power plant assigned to single BNetzA power plant"/>
    <m/>
  </r>
  <r>
    <x v="381"/>
    <x v="268"/>
    <s v="D"/>
    <s v="Jänschwalde D"/>
    <s v="Lausitz Energie Kraftwerke AG"/>
    <s v="Kraftwerksstraße"/>
    <s v="03185"/>
    <s v="Peitz"/>
    <s v="Brandenburg"/>
    <s v="DE"/>
    <n v="465"/>
    <n v="535"/>
    <x v="3"/>
    <x v="0"/>
    <s v="yes"/>
    <n v="76.3"/>
    <n v="1985"/>
    <s v="1985"/>
    <n v="1996"/>
    <m/>
    <s v="operating"/>
    <m/>
    <n v="51.834440989999997"/>
    <n v="14.459037779999999"/>
    <s v="11WD8JAEN1L----Z"/>
    <s v="11WD8JAEN1L---D7"/>
    <n v="0.375"/>
    <s v="http://corporate.vattenfall.de/newsroom/pressemeldungen/pressemeldungen-import/janschwalde-verringert-seine-co2-bilanz-weiter"/>
    <n v="0.39040000000000002"/>
    <s v="Fossil fuels"/>
    <s v="Lignite"/>
    <m/>
    <s v="no"/>
    <s v="Preilack"/>
    <s v="380"/>
    <s v="50Hertz Transmission GmbH"/>
    <s v="List matching type: Single UBA power plant assigned to single BNetzA power plant"/>
    <m/>
  </r>
  <r>
    <x v="382"/>
    <x v="268"/>
    <s v="E"/>
    <s v="Jänschwalde E"/>
    <s v="Lausitz Energie Kraftwerke AG"/>
    <s v="Kraftwerksstraße"/>
    <s v="03185"/>
    <s v="Peitz"/>
    <s v="Brandenburg"/>
    <s v="DE"/>
    <n v="465"/>
    <n v="535"/>
    <x v="3"/>
    <x v="0"/>
    <s v="yes"/>
    <n v="76.3"/>
    <n v="1987"/>
    <s v="1987"/>
    <n v="1996"/>
    <m/>
    <s v="operating"/>
    <m/>
    <n v="51.834440989999997"/>
    <n v="14.459037779999999"/>
    <s v="11WD8JAEN1L----Z"/>
    <s v="11WD8JAEN1L---E5"/>
    <n v="0.375"/>
    <s v="http://corporate.vattenfall.de/newsroom/pressemeldungen/pressemeldungen-import/janschwalde-verringert-seine-co2-bilanz-weiter"/>
    <n v="0.39040000000000002"/>
    <s v="Fossil fuels"/>
    <s v="Lignite"/>
    <m/>
    <s v="no"/>
    <s v="Preilack"/>
    <s v="380"/>
    <s v="50Hertz Transmission GmbH"/>
    <s v="List matching type: Single UBA power plant assigned to single BNetzA power plant"/>
    <m/>
  </r>
  <r>
    <x v="383"/>
    <x v="268"/>
    <s v="F"/>
    <s v="Jänschwalde F"/>
    <s v="Lausitz Energie Kraftwerke AG"/>
    <s v="Kraftwerksstraße"/>
    <s v="03185"/>
    <s v="Peitz"/>
    <s v="Brandenburg"/>
    <s v="DE"/>
    <n v="465"/>
    <n v="535"/>
    <x v="3"/>
    <x v="0"/>
    <s v="yes"/>
    <n v="76.3"/>
    <n v="1989"/>
    <s v="1989"/>
    <n v="1996"/>
    <m/>
    <s v="operating"/>
    <m/>
    <n v="51.834440989999997"/>
    <n v="14.459037779999999"/>
    <s v="11WD8JAEN1L----Z"/>
    <s v="11WD8JAEN1L---F3"/>
    <n v="0.375"/>
    <s v="http://corporate.vattenfall.de/newsroom/pressemeldungen/pressemeldungen-import/janschwalde-verringert-seine-co2-bilanz-weiter"/>
    <n v="0.39040000000000002"/>
    <s v="Fossil fuels"/>
    <s v="Lignite"/>
    <m/>
    <s v="no"/>
    <s v="Preilack"/>
    <s v="380"/>
    <s v="50Hertz Transmission GmbH"/>
    <s v="List matching type: Single UBA power plant assigned to single BNetzA power plant"/>
    <m/>
  </r>
  <r>
    <x v="384"/>
    <x v="269"/>
    <s v="A"/>
    <s v="Schkopau A"/>
    <s v="Uniper Kraftwerke GmbH "/>
    <m/>
    <s v="06258"/>
    <s v="Schkopau"/>
    <s v="Sachsen-Anhalt"/>
    <s v="DE"/>
    <n v="450"/>
    <n v="490"/>
    <x v="3"/>
    <x v="0"/>
    <s v="yes"/>
    <n v="100"/>
    <n v="1996"/>
    <s v="1996"/>
    <m/>
    <m/>
    <s v="operating"/>
    <m/>
    <n v="51.398454630000003"/>
    <n v="11.950420100000001"/>
    <s v="11WD8SCHK1L----O"/>
    <s v="11WD8SCHK1L---A2"/>
    <n v="0.4"/>
    <s v="https://library.e.abb.com/public/17a12f32273be6a4c1256ddd00346e97/13-18m225.pdf"/>
    <n v="0.39040000000000002"/>
    <s v="Fossil fuels"/>
    <s v="Lignite"/>
    <m/>
    <s v="no"/>
    <s v="Bad Lauchstedt"/>
    <s v="380"/>
    <s v="50Hertz Transmission GmbH"/>
    <s v="List matching type: Single UBA power plant assigned to single BNetzA power plant"/>
    <m/>
  </r>
  <r>
    <x v="385"/>
    <x v="269"/>
    <s v="B"/>
    <s v="Schkopau B"/>
    <s v="Uniper Kraftwerke GmbH "/>
    <m/>
    <s v="06258"/>
    <s v="Schkopau"/>
    <s v="Sachsen-Anhalt"/>
    <s v="DE"/>
    <n v="450"/>
    <n v="490"/>
    <x v="3"/>
    <x v="0"/>
    <s v="yes"/>
    <n v="100"/>
    <n v="1996"/>
    <s v="1996"/>
    <m/>
    <m/>
    <s v="operating"/>
    <m/>
    <n v="51.398454630000003"/>
    <n v="11.950420100000001"/>
    <s v="11WD8SCHK1L----O"/>
    <s v="11WD8SCHK1L---B0"/>
    <n v="0.4"/>
    <s v="https://library.e.abb.com/public/17a12f32273be6a4c1256ddd00346e97/13-18m225.pdf"/>
    <n v="0.39040000000000002"/>
    <s v="Fossil fuels"/>
    <s v="Lignite"/>
    <m/>
    <s v="no"/>
    <s v="Bad Lauchstedt"/>
    <s v="380"/>
    <s v="50Hertz Transmission GmbH/DB Energie GmbH"/>
    <s v="List matching type: Single UBA power plant assigned to single BNetzA power plant"/>
    <m/>
  </r>
  <r>
    <x v="386"/>
    <x v="270"/>
    <m/>
    <m/>
    <s v="ROMONTA GmbH"/>
    <s v="Chausseestraße 1"/>
    <s v="06317"/>
    <s v="Seegebiet Mansfelder Land"/>
    <s v="Sachsen-Anhalt"/>
    <s v="DE"/>
    <n v="45"/>
    <m/>
    <x v="3"/>
    <x v="0"/>
    <s v="yes"/>
    <m/>
    <n v="1979"/>
    <s v="1979"/>
    <m/>
    <m/>
    <s v="operating"/>
    <m/>
    <n v="51.462749000000002"/>
    <n v="11.714028000000001"/>
    <m/>
    <m/>
    <m/>
    <m/>
    <n v="0.34960000000000002"/>
    <s v="Fossil fuels"/>
    <s v="Lignite"/>
    <m/>
    <s v="no"/>
    <s v="Braunkohle Amsdorf"/>
    <s v="110"/>
    <s v="Mitteldeutsche Netzgesellschaft Strom mbH"/>
    <m/>
    <m/>
  </r>
  <r>
    <x v="387"/>
    <x v="271"/>
    <s v="A"/>
    <s v="Schwarze Pumpe A"/>
    <s v="Lausitz Energie Kraftwerke AG"/>
    <s v="An der alten Ziegelei 1"/>
    <s v="03130"/>
    <s v="Spremberg"/>
    <s v="Brandenburg"/>
    <s v="DE"/>
    <n v="750"/>
    <n v="800"/>
    <x v="3"/>
    <x v="0"/>
    <s v="yes"/>
    <n v="60"/>
    <n v="1997"/>
    <s v="1997"/>
    <m/>
    <m/>
    <s v="operating"/>
    <m/>
    <n v="51.534820279999998"/>
    <n v="14.353122709999999"/>
    <s v="11WD8SWPU1L----5"/>
    <s v="11WD8SWPU1L---AK"/>
    <n v="0.41"/>
    <s v="???"/>
    <n v="0.39279999999999998"/>
    <s v="Fossil fuels"/>
    <s v="Lignite"/>
    <m/>
    <s v="no"/>
    <s v="Graustein"/>
    <s v="380"/>
    <s v="50Hertz Transmission GmbH"/>
    <s v="List matching type: Single UBA power plant assigned to single BNetzA power plant"/>
    <m/>
  </r>
  <r>
    <x v="388"/>
    <x v="271"/>
    <s v="B"/>
    <s v="Schwarze Pumpe B"/>
    <s v="Lausitz Energie Kraftwerke AG"/>
    <s v="An der alten Ziegelei 1"/>
    <s v="03130"/>
    <s v="Spremberg"/>
    <s v="Brandenburg"/>
    <s v="DE"/>
    <n v="750"/>
    <n v="800"/>
    <x v="3"/>
    <x v="0"/>
    <s v="yes"/>
    <n v="60"/>
    <n v="1998"/>
    <s v="1998"/>
    <m/>
    <m/>
    <s v="operating"/>
    <m/>
    <n v="51.534820279999998"/>
    <n v="14.353122709999999"/>
    <s v="11WD8SWPU1L----5"/>
    <s v="11WD8SWPU1L---BI"/>
    <n v="0.41"/>
    <s v="???"/>
    <n v="0.3952"/>
    <s v="Fossil fuels"/>
    <s v="Lignite"/>
    <m/>
    <s v="no"/>
    <s v="Graustein"/>
    <s v="380"/>
    <s v="50Hertz Transmission GmbH"/>
    <s v="List matching type: Single UBA power plant assigned to single BNetzA power plant"/>
    <m/>
  </r>
  <r>
    <x v="389"/>
    <x v="272"/>
    <m/>
    <m/>
    <s v="Mitteldeutsche Braunkohlengesellschaft mbH"/>
    <m/>
    <s v="6682"/>
    <s v="Teuchern"/>
    <s v="Sachsen-Anhalt"/>
    <s v="DE"/>
    <n v="67"/>
    <m/>
    <x v="3"/>
    <x v="0"/>
    <s v="yes"/>
    <m/>
    <n v="1936"/>
    <s v="1936"/>
    <m/>
    <m/>
    <s v="operating"/>
    <m/>
    <n v="51.111870000000003"/>
    <n v="12.076169999999999"/>
    <m/>
    <m/>
    <m/>
    <m/>
    <n v="0.24640000000000001"/>
    <s v="Fossil fuels"/>
    <s v="Lignite"/>
    <m/>
    <s v="no"/>
    <s v="Schaltanlage Zwenkau"/>
    <s v="110"/>
    <s v="Mitteldeutsche Netzgesellschaft Strom mbH"/>
    <m/>
    <m/>
  </r>
  <r>
    <x v="390"/>
    <x v="273"/>
    <m/>
    <m/>
    <s v="Mitteldeutsche Braunkohlengesellschaft mbH"/>
    <m/>
    <s v="06679"/>
    <s v="Wählitz"/>
    <s v="Sachsen-Anhalt"/>
    <s v="DE"/>
    <n v="31"/>
    <m/>
    <x v="3"/>
    <x v="0"/>
    <s v="yes"/>
    <m/>
    <n v="1994"/>
    <s v="1994"/>
    <m/>
    <m/>
    <s v="operating"/>
    <m/>
    <n v="51.166640000000001"/>
    <n v="12.076219999999999"/>
    <m/>
    <m/>
    <n v="0.38500000000000001"/>
    <s v="http://www.mibrag.de/media/1355133007.pdf"/>
    <n v="0.3856"/>
    <s v="Fossil fuels"/>
    <s v="Lignite"/>
    <m/>
    <s v="no"/>
    <s v="Schaltanlage Zwenkau"/>
    <s v="110"/>
    <s v="Mitteldeutsche Netzgesellschaft Strom mbH"/>
    <m/>
    <m/>
  </r>
  <r>
    <x v="391"/>
    <x v="274"/>
    <s v="WSK"/>
    <m/>
    <s v="Südzucker AG, Werk Zeitz"/>
    <s v="Albrechtstr. 54"/>
    <s v="06712"/>
    <s v="Zeitz"/>
    <s v="Sachsen-Anhalt"/>
    <s v="DE"/>
    <n v="23.3"/>
    <m/>
    <x v="3"/>
    <x v="0"/>
    <s v="yes"/>
    <m/>
    <n v="1993"/>
    <s v="1993"/>
    <m/>
    <m/>
    <s v="operating"/>
    <m/>
    <n v="51.048850000000002"/>
    <n v="12.110379999999999"/>
    <m/>
    <m/>
    <m/>
    <m/>
    <n v="0.38319999999999999"/>
    <s v="Fossil fuels"/>
    <s v="Lignite"/>
    <m/>
    <s v="no"/>
    <s v="MCk0268/144756"/>
    <s v="20/110"/>
    <s v="MitNetz"/>
    <m/>
    <m/>
  </r>
  <r>
    <x v="392"/>
    <x v="275"/>
    <s v="K06"/>
    <m/>
    <s v="Smurfit Kappa Zülpich Papier GmbH"/>
    <s v="Bessenicher Weg"/>
    <s v="53909"/>
    <s v="Zülpich"/>
    <s v="Nordrhein-Westfalen"/>
    <s v="DE"/>
    <n v="19.5"/>
    <m/>
    <x v="3"/>
    <x v="0"/>
    <s v="yes"/>
    <m/>
    <n v="1978"/>
    <s v="1978"/>
    <m/>
    <m/>
    <s v="operating"/>
    <m/>
    <n v="50.705500000000001"/>
    <n v="6.6536200000000001"/>
    <m/>
    <m/>
    <m/>
    <m/>
    <n v="0.34720000000000001"/>
    <s v="Fossil fuels"/>
    <s v="Lignite"/>
    <m/>
    <s v="no"/>
    <s v="Viktor Rolf"/>
    <s v="20"/>
    <s v="Westnetz GmbH"/>
    <m/>
    <m/>
  </r>
  <r>
    <x v="393"/>
    <x v="259"/>
    <s v="C"/>
    <m/>
    <s v="RWE Power AG"/>
    <m/>
    <s v="41517"/>
    <s v="Frimmersdorf"/>
    <s v="Nordrhein-Westfalen"/>
    <s v="DE"/>
    <n v="129"/>
    <m/>
    <x v="3"/>
    <x v="0"/>
    <s v="no"/>
    <m/>
    <n v="1957"/>
    <s v="1957"/>
    <m/>
    <n v="2011"/>
    <s v="shutdown"/>
    <m/>
    <n v="51.057445180000002"/>
    <n v="6.5770803950000003"/>
    <m/>
    <m/>
    <m/>
    <m/>
    <n v="0.29680000000000001"/>
    <s v="Fossil fuels"/>
    <s v="Lignite"/>
    <m/>
    <s v="no"/>
    <s v="Frimmersdorf"/>
    <s v="110"/>
    <s v="Westnetz GmbH"/>
    <m/>
    <m/>
  </r>
  <r>
    <x v="394"/>
    <x v="259"/>
    <s v="D"/>
    <m/>
    <s v="RWE Power AG"/>
    <m/>
    <s v="41517"/>
    <s v="Frimmersdorf"/>
    <s v="Nordrhein-Westfalen"/>
    <s v="DE"/>
    <n v="130"/>
    <m/>
    <x v="3"/>
    <x v="0"/>
    <s v="no"/>
    <m/>
    <n v="1957"/>
    <s v="1957"/>
    <m/>
    <n v="2011"/>
    <s v="shutdown"/>
    <m/>
    <n v="51.057445180000002"/>
    <n v="6.5770803950000003"/>
    <m/>
    <m/>
    <m/>
    <m/>
    <n v="0.29680000000000001"/>
    <s v="Fossil fuels"/>
    <s v="Lignite"/>
    <m/>
    <s v="no"/>
    <s v="Frimmersdorf"/>
    <s v="110"/>
    <s v="Westnetz GmbH"/>
    <m/>
    <m/>
  </r>
  <r>
    <x v="395"/>
    <x v="259"/>
    <s v="G"/>
    <m/>
    <s v="RWE Power AG"/>
    <m/>
    <s v="41517"/>
    <s v="Frimmersdorf"/>
    <s v="Nordrhein-Westfalen"/>
    <s v="DE"/>
    <n v="124"/>
    <m/>
    <x v="3"/>
    <x v="0"/>
    <s v="no"/>
    <m/>
    <n v="1960"/>
    <s v="1960"/>
    <m/>
    <n v="2011"/>
    <s v="shutdown"/>
    <m/>
    <n v="51.057445180000002"/>
    <n v="6.5770803950000003"/>
    <m/>
    <m/>
    <m/>
    <m/>
    <n v="0.30399999999999999"/>
    <s v="Fossil fuels"/>
    <s v="Lignite"/>
    <m/>
    <s v="no"/>
    <s v="Rommerskirchen"/>
    <s v="220"/>
    <s v="Amprion GmbH"/>
    <m/>
    <m/>
  </r>
  <r>
    <x v="396"/>
    <x v="253"/>
    <s v="C"/>
    <m/>
    <s v="RWE Power AG"/>
    <m/>
    <s v="52249"/>
    <s v="Eschweiler-Weisweiler"/>
    <s v="Nordrhein-Westfalen"/>
    <s v="DE"/>
    <n v="123"/>
    <m/>
    <x v="3"/>
    <x v="0"/>
    <s v="yes"/>
    <m/>
    <n v="1955"/>
    <s v="1955"/>
    <m/>
    <n v="2012"/>
    <s v="shutdown"/>
    <m/>
    <n v="50.839167000000003"/>
    <n v="6.3211110000000001"/>
    <m/>
    <m/>
    <m/>
    <m/>
    <n v="0.29199999999999998"/>
    <s v="Fossil fuels"/>
    <s v="Lignite"/>
    <m/>
    <s v="no"/>
    <s v="Oberzier"/>
    <s v="380"/>
    <s v="Amprion GmbH"/>
    <m/>
    <m/>
  </r>
  <r>
    <x v="397"/>
    <x v="253"/>
    <s v="D"/>
    <m/>
    <s v="RWE Power AG"/>
    <m/>
    <s v="52249"/>
    <s v="Eschweiler-Weisweiler"/>
    <s v="Nordrhein-Westfalen"/>
    <s v="DE"/>
    <n v="135"/>
    <m/>
    <x v="3"/>
    <x v="0"/>
    <s v="no"/>
    <m/>
    <n v="1959"/>
    <s v="1959"/>
    <m/>
    <n v="2012"/>
    <s v="shutdown"/>
    <m/>
    <n v="50.839167000000003"/>
    <n v="6.3211110000000001"/>
    <m/>
    <m/>
    <m/>
    <m/>
    <n v="0.30159999999999998"/>
    <s v="Fossil fuels"/>
    <s v="Lignite"/>
    <m/>
    <s v="no"/>
    <s v="Oberzier"/>
    <s v="380"/>
    <s v="Amprion GmbH"/>
    <m/>
    <m/>
  </r>
  <r>
    <x v="398"/>
    <x v="259"/>
    <s v="I"/>
    <m/>
    <s v="RWE Power AG"/>
    <m/>
    <s v="41517"/>
    <s v="Frimmersdorf"/>
    <s v="Nordrhein-Westfalen"/>
    <s v="DE"/>
    <n v="128"/>
    <m/>
    <x v="3"/>
    <x v="0"/>
    <s v="no"/>
    <m/>
    <n v="1960"/>
    <s v="1960"/>
    <m/>
    <n v="2012"/>
    <s v="shutdown"/>
    <m/>
    <n v="51.057445180000002"/>
    <n v="6.5770803950000003"/>
    <m/>
    <m/>
    <m/>
    <m/>
    <n v="0.30399999999999999"/>
    <s v="Fossil fuels"/>
    <s v="Lignite"/>
    <m/>
    <s v="no"/>
    <s v="Opladen"/>
    <s v="380"/>
    <s v="Amprion GmbH"/>
    <m/>
    <m/>
  </r>
  <r>
    <x v="399"/>
    <x v="259"/>
    <s v="K"/>
    <m/>
    <s v="RWE Power AG"/>
    <m/>
    <s v="41517"/>
    <s v="Frimmersdorf"/>
    <s v="Nordrhein-Westfalen"/>
    <s v="DE"/>
    <n v="136"/>
    <m/>
    <x v="3"/>
    <x v="0"/>
    <s v="no"/>
    <m/>
    <n v="1962"/>
    <s v="1962"/>
    <m/>
    <n v="2012"/>
    <s v="shutdown"/>
    <m/>
    <n v="51.057445180000002"/>
    <n v="6.5770803950000003"/>
    <m/>
    <m/>
    <m/>
    <m/>
    <n v="0.30880000000000002"/>
    <s v="Fossil fuels"/>
    <s v="Lignite"/>
    <m/>
    <s v="no"/>
    <s v="Opladen"/>
    <s v="380"/>
    <s v="Amprion GmbH"/>
    <m/>
    <m/>
  </r>
  <r>
    <x v="400"/>
    <x v="259"/>
    <s v="E"/>
    <m/>
    <s v="RWE Power AG"/>
    <m/>
    <s v="41517"/>
    <s v="Grevenbroich-Frimmersdorf"/>
    <s v="Nordrhein-Westfalen"/>
    <s v="DE"/>
    <n v="130"/>
    <m/>
    <x v="3"/>
    <x v="0"/>
    <s v="no"/>
    <m/>
    <n v="1959"/>
    <s v="1959"/>
    <m/>
    <n v="2012"/>
    <s v="shutdown"/>
    <m/>
    <n v="51.057445180000002"/>
    <n v="6.5770803950000003"/>
    <m/>
    <m/>
    <m/>
    <m/>
    <n v="0.30159999999999998"/>
    <s v="Fossil fuels"/>
    <s v="Lignite"/>
    <m/>
    <s v="no"/>
    <s v="Osterath"/>
    <s v="220"/>
    <s v="Amprion GmbH"/>
    <m/>
    <m/>
  </r>
  <r>
    <x v="401"/>
    <x v="259"/>
    <s v="F"/>
    <m/>
    <s v="RWE Power AG"/>
    <m/>
    <s v="41517"/>
    <s v="Grevenbroich-Frimmersdorf"/>
    <s v="Nordrhein-Westfalen"/>
    <s v="DE"/>
    <n v="132"/>
    <m/>
    <x v="3"/>
    <x v="0"/>
    <s v="no"/>
    <m/>
    <n v="1960"/>
    <s v="1960"/>
    <m/>
    <n v="2012"/>
    <s v="shutdown"/>
    <m/>
    <n v="51.057445180000002"/>
    <n v="6.5770803950000003"/>
    <m/>
    <m/>
    <m/>
    <m/>
    <n v="0.30399999999999999"/>
    <s v="Fossil fuels"/>
    <s v="Lignite"/>
    <m/>
    <s v="no"/>
    <s v="Osterath"/>
    <s v="220"/>
    <s v="Amprion GmbH"/>
    <m/>
    <m/>
  </r>
  <r>
    <x v="402"/>
    <x v="259"/>
    <s v="N"/>
    <m/>
    <s v="RWE Power AG"/>
    <m/>
    <s v="41517"/>
    <s v="Grevenbroich-Frimmersdorf"/>
    <s v="Nordrhein-Westfalen"/>
    <s v="DE"/>
    <n v="135"/>
    <m/>
    <x v="3"/>
    <x v="0"/>
    <s v="no"/>
    <m/>
    <n v="1964"/>
    <s v="1964"/>
    <m/>
    <n v="2012"/>
    <s v="shutdown"/>
    <m/>
    <n v="51.057445180000002"/>
    <n v="6.5770803950000003"/>
    <m/>
    <m/>
    <m/>
    <m/>
    <n v="0.31359999999999999"/>
    <s v="Fossil fuels"/>
    <s v="Lignite"/>
    <m/>
    <s v="no"/>
    <s v="Gohrpunkt"/>
    <s v="220"/>
    <s v="Amprion GmbH"/>
    <m/>
    <m/>
  </r>
  <r>
    <x v="403"/>
    <x v="259"/>
    <s v="M"/>
    <m/>
    <s v="RWE Power AG"/>
    <m/>
    <s v="41517"/>
    <s v="Grevenbroich-Frimmersdorf"/>
    <s v="Nordrhein-Westfalen"/>
    <s v="DE"/>
    <n v="138"/>
    <m/>
    <x v="3"/>
    <x v="0"/>
    <s v="no"/>
    <m/>
    <n v="1962"/>
    <s v="1962"/>
    <m/>
    <n v="2012"/>
    <s v="shutdown"/>
    <m/>
    <n v="51.057445180000002"/>
    <n v="6.5770803950000003"/>
    <m/>
    <m/>
    <m/>
    <m/>
    <n v="0.30880000000000002"/>
    <s v="Fossil fuels"/>
    <s v="Lignite"/>
    <m/>
    <s v="no"/>
    <s v="Frimmersdorf"/>
    <s v="110"/>
    <s v="Westnetz GmbH"/>
    <m/>
    <m/>
  </r>
  <r>
    <x v="404"/>
    <x v="259"/>
    <s v="L"/>
    <m/>
    <s v="RWE Power AG"/>
    <m/>
    <s v="41517"/>
    <s v="Grevenbroich-Frimmersdorf"/>
    <s v="Nordrhein-Westfalen"/>
    <s v="DE"/>
    <n v="131"/>
    <m/>
    <x v="3"/>
    <x v="0"/>
    <s v="no"/>
    <m/>
    <n v="1962"/>
    <s v="1962"/>
    <m/>
    <n v="2012"/>
    <s v="shutdown"/>
    <m/>
    <n v="51.057445180000002"/>
    <n v="6.5770803950000003"/>
    <m/>
    <m/>
    <m/>
    <m/>
    <n v="0.30880000000000002"/>
    <s v="Fossil fuels"/>
    <s v="Lignite"/>
    <m/>
    <s v="no"/>
    <s v="Frimmersdorf"/>
    <s v="110"/>
    <s v="Westnetz GmbH"/>
    <m/>
    <m/>
  </r>
  <r>
    <x v="405"/>
    <x v="259"/>
    <s v="O"/>
    <m/>
    <s v="RWE Power AG"/>
    <m/>
    <s v="41517"/>
    <s v="Grevenbroich-Frimmersdorf"/>
    <s v="Nordrhein-Westfalen"/>
    <s v="DE"/>
    <n v="133"/>
    <m/>
    <x v="3"/>
    <x v="0"/>
    <s v="no"/>
    <m/>
    <n v="1964"/>
    <s v="1964"/>
    <m/>
    <n v="2012"/>
    <s v="shutdown"/>
    <m/>
    <n v="51.057445180000002"/>
    <n v="6.5770803950000003"/>
    <m/>
    <m/>
    <m/>
    <m/>
    <n v="0.31359999999999999"/>
    <s v="Fossil fuels"/>
    <s v="Lignite"/>
    <m/>
    <s v="no"/>
    <s v="Rommerskirchen"/>
    <s v="220"/>
    <s v="Amprion GmbH"/>
    <m/>
    <m/>
  </r>
  <r>
    <x v="406"/>
    <x v="276"/>
    <m/>
    <m/>
    <s v="Mitteldeutsche Braunkohlengesellschaft mbH"/>
    <m/>
    <s v="04613"/>
    <s v="Mumsdorf"/>
    <s v="Sachsen-Anhalt"/>
    <s v="DE"/>
    <n v="60"/>
    <m/>
    <x v="3"/>
    <x v="0"/>
    <s v="yes"/>
    <m/>
    <n v="1968"/>
    <s v="1968"/>
    <m/>
    <n v="2013"/>
    <s v="shutdown"/>
    <m/>
    <n v="51.07114395"/>
    <n v="12.260814010000001"/>
    <m/>
    <m/>
    <m/>
    <m/>
    <n v="0.32319999999999999"/>
    <s v="Fossil fuels"/>
    <s v="Lignite"/>
    <m/>
    <s v="no"/>
    <s v="Schaltanlage Phönix Mumsdorf"/>
    <s v="110"/>
    <s v="Mitteldeutsche Netzgesellschaft Strom mbH"/>
    <m/>
    <m/>
  </r>
  <r>
    <x v="407"/>
    <x v="262"/>
    <s v="F"/>
    <m/>
    <s v="RWE Power AG"/>
    <m/>
    <s v="50354"/>
    <s v="Hürth"/>
    <s v="Nordrhein-Westfalen"/>
    <s v="DE"/>
    <n v="45"/>
    <m/>
    <x v="3"/>
    <x v="0"/>
    <s v="yes"/>
    <m/>
    <n v="1993"/>
    <s v="1993"/>
    <m/>
    <n v="2015"/>
    <s v="shutdown"/>
    <m/>
    <n v="50.860799999999998"/>
    <n v="6.8402000000000003"/>
    <m/>
    <m/>
    <m/>
    <m/>
    <n v="0.38319999999999999"/>
    <s v="Fossil fuels"/>
    <s v="Lignite"/>
    <m/>
    <s v="no"/>
    <s v="Knapsack"/>
    <s v="110"/>
    <s v="Westnetz GmbH"/>
    <m/>
    <m/>
  </r>
  <r>
    <x v="408"/>
    <x v="277"/>
    <s v="GT A"/>
    <s v="Ahrensfelde A bis D"/>
    <s v="Lausitz Energie Kraftwerke AG"/>
    <s v="Lindenberger Weg"/>
    <s v="16356"/>
    <s v="Ahrensfelde"/>
    <s v="Brandenburg"/>
    <s v="DE"/>
    <n v="37.5"/>
    <n v="38"/>
    <x v="4"/>
    <x v="6"/>
    <s v="no"/>
    <m/>
    <n v="1990"/>
    <s v="1990"/>
    <m/>
    <m/>
    <s v="shutdown_temporary"/>
    <m/>
    <n v="52.589500010000002"/>
    <n v="13.5586524"/>
    <m/>
    <m/>
    <n v="0.31"/>
    <s v="https://www.ffe.de/download/berichte/Endbericht_Energiezukunft_2050_Teil_II.pdf (S.191)"/>
    <n v="0.35399999999999998"/>
    <s v="Fossil fuels"/>
    <s v="Natural gas"/>
    <m/>
    <s v="no"/>
    <s v="Malchow"/>
    <s v="110"/>
    <s v="50Hertz Transmission GmbH"/>
    <s v="List matching type: UBA capacity distributed proportionally to multiple BNetzA power plants"/>
    <m/>
  </r>
  <r>
    <x v="409"/>
    <x v="277"/>
    <s v="GT B"/>
    <s v="Ahrensfelde A bis D"/>
    <s v="Lausitz Energie Kraftwerke AG"/>
    <s v="Lindenberger Weg"/>
    <s v="16356"/>
    <s v="Ahrensfelde"/>
    <s v="Brandenburg"/>
    <s v="DE"/>
    <n v="37.5"/>
    <n v="38"/>
    <x v="4"/>
    <x v="6"/>
    <s v="no"/>
    <m/>
    <n v="1990"/>
    <s v="1990"/>
    <m/>
    <m/>
    <s v="shutdown_temporary"/>
    <m/>
    <n v="52.589500010000002"/>
    <n v="13.5586524"/>
    <m/>
    <m/>
    <n v="0.31"/>
    <s v="https://www.ffe.de/download/berichte/Endbericht_Energiezukunft_2050_Teil_II.pdf (S.191)"/>
    <n v="0.35399999999999998"/>
    <s v="Fossil fuels"/>
    <s v="Natural gas"/>
    <m/>
    <s v="no"/>
    <s v="Malchow"/>
    <s v="110"/>
    <s v="50Hertz Transmission GmbH"/>
    <s v="List matching type: UBA capacity distributed proportionally to multiple BNetzA power plants"/>
    <m/>
  </r>
  <r>
    <x v="410"/>
    <x v="277"/>
    <s v="GT C"/>
    <s v="Ahrensfelde A bis D"/>
    <s v="Lausitz Energie Kraftwerke AG"/>
    <s v="Lindenberger Weg"/>
    <s v="16356"/>
    <s v="Ahrensfelde"/>
    <s v="Brandenburg"/>
    <s v="DE"/>
    <n v="37.5"/>
    <n v="38"/>
    <x v="4"/>
    <x v="6"/>
    <s v="no"/>
    <m/>
    <n v="1990"/>
    <s v="1990"/>
    <m/>
    <m/>
    <s v="shutdown_temporary"/>
    <m/>
    <n v="52.589500010000002"/>
    <n v="13.5586524"/>
    <m/>
    <m/>
    <n v="0.31"/>
    <s v="https://www.ffe.de/download/berichte/Endbericht_Energiezukunft_2050_Teil_II.pdf (S.191)"/>
    <n v="0.35399999999999998"/>
    <s v="Fossil fuels"/>
    <s v="Natural gas"/>
    <m/>
    <s v="no"/>
    <s v="Malchow"/>
    <s v="110"/>
    <s v="50Hertz Transmission GmbH"/>
    <s v="List matching type: UBA capacity distributed proportionally to multiple BNetzA power plants"/>
    <m/>
  </r>
  <r>
    <x v="411"/>
    <x v="277"/>
    <s v="GT D"/>
    <s v="Ahrensfelde A bis D"/>
    <s v="Lausitz Energie Kraftwerke AG"/>
    <s v="Lindenberger Weg"/>
    <s v="16356"/>
    <s v="Ahrensfelde"/>
    <s v="Brandenburg"/>
    <s v="DE"/>
    <n v="37.5"/>
    <n v="38"/>
    <x v="4"/>
    <x v="6"/>
    <s v="no"/>
    <m/>
    <n v="1990"/>
    <s v="1990"/>
    <m/>
    <m/>
    <s v="shutdown_temporary"/>
    <m/>
    <n v="52.589500010000002"/>
    <n v="13.5586524"/>
    <m/>
    <m/>
    <n v="0.31"/>
    <s v="https://www.ffe.de/download/berichte/Endbericht_Energiezukunft_2050_Teil_II.pdf (S.191)"/>
    <n v="0.35399999999999998"/>
    <s v="Fossil fuels"/>
    <s v="Natural gas"/>
    <m/>
    <s v="no"/>
    <s v="Malchow"/>
    <s v="110"/>
    <s v="50Hertz Transmission GmbH"/>
    <s v="List matching type: UBA capacity distributed proportionally to multiple BNetzA power plants"/>
    <m/>
  </r>
  <r>
    <x v="412"/>
    <x v="0"/>
    <s v="Gaskraftwerk"/>
    <m/>
    <s v="Sappi Alfeld GmbH"/>
    <s v="Mühlenmarsch 1"/>
    <s v="31061"/>
    <s v="Alfeld"/>
    <s v="Niedersachsen"/>
    <s v="DE"/>
    <n v="11"/>
    <m/>
    <x v="4"/>
    <x v="0"/>
    <s v="yes"/>
    <m/>
    <n v="1947"/>
    <s v="1947"/>
    <m/>
    <m/>
    <s v="operating"/>
    <m/>
    <n v="51.985129999999998"/>
    <n v="9.8224600000000013"/>
    <m/>
    <m/>
    <m/>
    <m/>
    <n v="0.32669999999999999"/>
    <s v="Fossil fuels"/>
    <s v="Natural gas"/>
    <m/>
    <s v="no"/>
    <m/>
    <s v="6"/>
    <s v="Überlandwerk Leinetal GmbH"/>
    <m/>
    <m/>
  </r>
  <r>
    <x v="413"/>
    <x v="43"/>
    <s v="ALT GT E (solo)"/>
    <s v="Altbach/Deizisau GT A-C, E"/>
    <s v="EnBW Energie Baden-Württemberg AG"/>
    <s v="Industriestraße 11"/>
    <s v="73776"/>
    <s v="Altbach"/>
    <s v="Baden-Württemberg"/>
    <s v="DE"/>
    <n v="65"/>
    <n v="78.359679999999997"/>
    <x v="4"/>
    <x v="6"/>
    <s v="yes"/>
    <m/>
    <n v="1997"/>
    <s v="1997"/>
    <m/>
    <m/>
    <s v="operating"/>
    <m/>
    <n v="48.717610999999998"/>
    <n v="9.3749169999999999"/>
    <m/>
    <m/>
    <n v="0.44"/>
    <s v="http://www.feuerwehr-oberboihingen.de/index.php?id=210&amp;tx_ttnews[tt_news]=452&amp;cHash=d8aa7375c5ed6e4b398f9bee5e270dbb"/>
    <n v="0.37219999999999998"/>
    <s v="Fossil fuels"/>
    <s v="Natural gas"/>
    <m/>
    <s v="no"/>
    <s v="Altbach"/>
    <s v="110"/>
    <s v="Netze BW GmbH"/>
    <s v="List matching type: UBA capacity distributed proportionally to multiple BNetzA power plants"/>
    <m/>
  </r>
  <r>
    <x v="414"/>
    <x v="43"/>
    <s v="ALT GT A (Solo)"/>
    <s v="Altbach/Deizisau GT A-C, E"/>
    <s v="EnBW Energie Baden-Württemberg AG"/>
    <s v="Industriestraße 11"/>
    <s v="73776"/>
    <s v="Altbach"/>
    <s v="Baden-Württemberg"/>
    <s v="DE"/>
    <n v="50"/>
    <n v="60.276679999999999"/>
    <x v="4"/>
    <x v="6"/>
    <s v="no"/>
    <m/>
    <n v="1971"/>
    <s v="1971"/>
    <m/>
    <m/>
    <s v="operating"/>
    <m/>
    <n v="48.717610999999998"/>
    <n v="9.3749169999999999"/>
    <m/>
    <m/>
    <m/>
    <m/>
    <n v="0.30459999999999998"/>
    <s v="Fossil fuels"/>
    <s v="Natural gas"/>
    <m/>
    <s v="no"/>
    <s v="Altbach"/>
    <s v="110"/>
    <s v="Netze BW GmbH"/>
    <s v="List matching type: UBA capacity distributed proportionally to multiple BNetzA power plants"/>
    <m/>
  </r>
  <r>
    <x v="415"/>
    <x v="43"/>
    <s v="ALT GT B"/>
    <s v="Altbach/Deizisau GT A-C, E"/>
    <s v="EnBW Energie Baden-Württemberg AG"/>
    <s v="Industriestraße 11"/>
    <s v="73776"/>
    <s v="Altbach"/>
    <s v="Baden-Württemberg"/>
    <s v="DE"/>
    <n v="57"/>
    <n v="68.715419999999995"/>
    <x v="4"/>
    <x v="6"/>
    <s v="no"/>
    <m/>
    <n v="1973"/>
    <s v="1973"/>
    <m/>
    <m/>
    <s v="operating"/>
    <m/>
    <n v="48.717610999999998"/>
    <n v="9.3749169999999999"/>
    <m/>
    <m/>
    <m/>
    <m/>
    <n v="0.30980000000000002"/>
    <s v="Fossil fuels"/>
    <s v="Natural gas"/>
    <m/>
    <s v="no"/>
    <s v="Altbach"/>
    <s v="110"/>
    <s v="Netze BW GmbH"/>
    <s v="List matching type: UBA capacity distributed proportionally to multiple BNetzA power plants"/>
    <m/>
  </r>
  <r>
    <x v="416"/>
    <x v="43"/>
    <s v="ALT GT C"/>
    <s v="Altbach/Deizisau GT A-C, E"/>
    <s v="EnBW Energie Baden-Württemberg AG"/>
    <s v="Industriestraße 11"/>
    <s v="73776"/>
    <s v="Altbach"/>
    <s v="Baden-Württemberg"/>
    <s v="DE"/>
    <n v="81"/>
    <n v="97.648219999999995"/>
    <x v="4"/>
    <x v="6"/>
    <s v="no"/>
    <m/>
    <n v="1975"/>
    <s v="1975"/>
    <m/>
    <m/>
    <s v="operating"/>
    <m/>
    <n v="48.717610999999998"/>
    <n v="9.3749169999999999"/>
    <m/>
    <m/>
    <m/>
    <m/>
    <n v="0.315"/>
    <s v="Fossil fuels"/>
    <s v="Natural gas"/>
    <m/>
    <s v="no"/>
    <s v="Altbach"/>
    <s v="110"/>
    <s v="Netze BW GmbH"/>
    <s v="List matching type: UBA capacity distributed proportionally to multiple BNetzA power plants"/>
    <m/>
  </r>
  <r>
    <x v="417"/>
    <x v="278"/>
    <m/>
    <m/>
    <s v="Suiker Unie GmbH &amp; Co. KG"/>
    <s v="Bluthsluster Str. 24"/>
    <s v="17389"/>
    <s v="Anklam"/>
    <s v="Mecklenburg-Vorpommern"/>
    <s v="DE"/>
    <n v="15.1"/>
    <m/>
    <x v="4"/>
    <x v="0"/>
    <s v="yes"/>
    <m/>
    <n v="1993"/>
    <s v="1993"/>
    <m/>
    <m/>
    <s v="operating"/>
    <m/>
    <n v="53.856250000000003"/>
    <n v="13.710100000000001"/>
    <m/>
    <m/>
    <m/>
    <m/>
    <n v="0.37730000000000002"/>
    <s v="Fossil fuels"/>
    <s v="Natural gas"/>
    <m/>
    <s v="no"/>
    <s v="DE00100017389AS000000000001237294"/>
    <s v="20"/>
    <s v="E.DIS AG"/>
    <m/>
    <m/>
  </r>
  <r>
    <x v="418"/>
    <x v="279"/>
    <s v="GuD-Anlage"/>
    <m/>
    <s v="DS Smith Paper Deutschland GmbH"/>
    <s v="Weichertstr. 7"/>
    <s v="63741"/>
    <s v="Aschaffenburg"/>
    <s v="Bayern"/>
    <s v="DE"/>
    <n v="47"/>
    <m/>
    <x v="4"/>
    <x v="2"/>
    <s v="yes"/>
    <m/>
    <n v="2013"/>
    <s v="2013"/>
    <m/>
    <m/>
    <s v="operating"/>
    <m/>
    <n v="49.988218000000003"/>
    <n v="9.155761"/>
    <m/>
    <m/>
    <m/>
    <m/>
    <n v="0.59850000000000003"/>
    <s v="Fossil fuels"/>
    <s v="Natural gas"/>
    <m/>
    <s v="no"/>
    <m/>
    <s v="20"/>
    <s v="Aschaffenburger Versorgungs GmbH "/>
    <m/>
    <m/>
  </r>
  <r>
    <x v="419"/>
    <x v="280"/>
    <s v="Dampfturbine 3"/>
    <m/>
    <s v="UPM GmbH Werk Augsburg"/>
    <s v="Georg-Heindl-Strasse 4"/>
    <s v="86153"/>
    <s v="Augsburg"/>
    <s v="Bayern"/>
    <s v="DE"/>
    <n v="29"/>
    <m/>
    <x v="4"/>
    <x v="0"/>
    <s v="yes"/>
    <m/>
    <n v="1966"/>
    <s v="1966"/>
    <m/>
    <m/>
    <s v="shutdown_temporary"/>
    <m/>
    <n v="48.38008"/>
    <n v="10.90143"/>
    <m/>
    <m/>
    <m/>
    <m/>
    <n v="0.34760000000000002"/>
    <s v="Fossil fuels"/>
    <s v="Natural gas"/>
    <m/>
    <s v="no"/>
    <m/>
    <s v="10"/>
    <s v="Stadtwerke Augsburg"/>
    <m/>
    <m/>
  </r>
  <r>
    <x v="420"/>
    <x v="281"/>
    <s v="GT"/>
    <m/>
    <s v="Stadtwerke Augsburg Energie GmbH"/>
    <s v="Beim Grenzgraben 10"/>
    <s v="86165"/>
    <s v="Augsburg "/>
    <s v="Bayern"/>
    <s v="DE"/>
    <n v="30.7"/>
    <m/>
    <x v="4"/>
    <x v="6"/>
    <s v="yes"/>
    <m/>
    <n v="2004"/>
    <s v="2004"/>
    <m/>
    <m/>
    <s v="operating"/>
    <m/>
    <n v="48.40099"/>
    <n v="10.93576"/>
    <m/>
    <m/>
    <m/>
    <m/>
    <n v="0.39040000000000002"/>
    <s v="Fossil fuels"/>
    <s v="Natural gas"/>
    <m/>
    <s v="no"/>
    <s v="Station 1000"/>
    <s v="110"/>
    <s v="Netze Augsburg GmbH"/>
    <m/>
    <m/>
  </r>
  <r>
    <x v="421"/>
    <x v="72"/>
    <s v="T2"/>
    <m/>
    <s v="Stadtwerke Augsburg Energie GmbH"/>
    <s v="Franziskanergasse 9"/>
    <s v="86152"/>
    <s v="Augsburg "/>
    <s v="Bayern"/>
    <s v="DE"/>
    <n v="20.399999999999999"/>
    <m/>
    <x v="4"/>
    <x v="0"/>
    <s v="yes"/>
    <m/>
    <n v="1976"/>
    <s v="1976"/>
    <m/>
    <m/>
    <s v="reserve"/>
    <m/>
    <n v="48.37509"/>
    <n v="10.90277"/>
    <m/>
    <m/>
    <m/>
    <m/>
    <n v="0.35859999999999997"/>
    <s v="Fossil fuels"/>
    <s v="Natural gas"/>
    <m/>
    <s v="no"/>
    <s v="Station 316/318"/>
    <s v="10"/>
    <s v="Netze Augsburg GmbH"/>
    <m/>
    <m/>
  </r>
  <r>
    <x v="422"/>
    <x v="282"/>
    <s v="HKW Bad Salzungen"/>
    <m/>
    <s v="Thüringer Energie AG"/>
    <m/>
    <s v="36433"/>
    <s v="Bad Salzungen"/>
    <s v="Thüringen"/>
    <s v="DE"/>
    <n v="9.6999999999999993"/>
    <m/>
    <x v="4"/>
    <x v="0"/>
    <s v="yes"/>
    <m/>
    <n v="1994"/>
    <s v="1994"/>
    <m/>
    <m/>
    <s v="operating"/>
    <m/>
    <n v="50.800266000000001"/>
    <n v="10.220563"/>
    <m/>
    <m/>
    <m/>
    <m/>
    <n v="0.37840000000000001"/>
    <s v="Fossil fuels"/>
    <s v="Natural gas"/>
    <m/>
    <s v="no"/>
    <s v="UW Bad Salzungen"/>
    <s v="20"/>
    <s v="TEN Thüringer Energienetze GmbH"/>
    <m/>
    <m/>
  </r>
  <r>
    <x v="423"/>
    <x v="283"/>
    <s v="-"/>
    <m/>
    <s v="Cargill Deutschland GmbH"/>
    <s v="Monplaisirstr. 22"/>
    <s v="39249"/>
    <s v="Barby"/>
    <s v="Sachsen-Anhalt"/>
    <s v="DE"/>
    <n v="17.8"/>
    <m/>
    <x v="4"/>
    <x v="0"/>
    <s v="yes"/>
    <m/>
    <n v="2013"/>
    <s v="2013"/>
    <m/>
    <m/>
    <s v="operating"/>
    <m/>
    <n v="51.983192000000003"/>
    <n v="11.87656"/>
    <m/>
    <m/>
    <m/>
    <m/>
    <n v="0.39929999999999999"/>
    <s v="Fossil fuels"/>
    <s v="Natural gas"/>
    <m/>
    <s v="no"/>
    <s v="Übergabe Schaltanlage E.ON"/>
    <s v="20"/>
    <s v="Avacon AG"/>
    <m/>
    <m/>
  </r>
  <r>
    <x v="424"/>
    <x v="284"/>
    <m/>
    <m/>
    <s v="Volkswagen AG"/>
    <m/>
    <s v="34225"/>
    <s v="Baunatal"/>
    <s v="Hessen"/>
    <s v="DE"/>
    <n v="78"/>
    <m/>
    <x v="4"/>
    <x v="2"/>
    <s v="yes"/>
    <m/>
    <n v="2013"/>
    <s v="2013"/>
    <m/>
    <m/>
    <s v="operating"/>
    <m/>
    <n v="51.253079999999997"/>
    <n v="9.4379000000000008"/>
    <m/>
    <m/>
    <n v="0.47"/>
    <s v="http://www.vw-kraftwerk.de/documente/umwelterklaerung_2012.pdf"/>
    <n v="0.59850000000000003"/>
    <s v="Fossil fuels"/>
    <s v="Natural gas"/>
    <m/>
    <s v="no"/>
    <s v="UW Rengershausen"/>
    <s v="110"/>
    <s v="Avacon AG"/>
    <m/>
    <m/>
  </r>
  <r>
    <x v="425"/>
    <x v="244"/>
    <s v="K3+4/TG4"/>
    <m/>
    <s v="Martinswerk GmbH"/>
    <s v="Kölner Straße 110"/>
    <s v="50127"/>
    <s v="Bergheim"/>
    <s v="Nordrhein-Westfalen"/>
    <s v="DE"/>
    <n v="3"/>
    <m/>
    <x v="4"/>
    <x v="0"/>
    <s v="yes"/>
    <m/>
    <n v="1995"/>
    <s v="1995"/>
    <m/>
    <m/>
    <s v="shutdown_temporary"/>
    <m/>
    <n v="50.945630000000001"/>
    <n v="6.6649600000000007"/>
    <m/>
    <m/>
    <m/>
    <m/>
    <n v="0.3795"/>
    <s v="Fossil fuels"/>
    <s v="Natural gas"/>
    <m/>
    <s v="no"/>
    <s v="Station Martinswerk"/>
    <s v="20"/>
    <s v="Westnetz GmbH"/>
    <m/>
    <m/>
  </r>
  <r>
    <x v="426"/>
    <x v="285"/>
    <s v="Klingenberg"/>
    <s v="Berlin-Klingenberg"/>
    <s v="Vattenfall Europe Wärme AG"/>
    <s v="Köpenicker Chaussee 42 - 45 "/>
    <s v="10317"/>
    <s v="Berlin"/>
    <s v="Berlin"/>
    <s v="DE"/>
    <n v="164"/>
    <n v="188"/>
    <x v="4"/>
    <x v="0"/>
    <s v="yes"/>
    <n v="590"/>
    <n v="1981"/>
    <s v="1981"/>
    <n v="2017"/>
    <m/>
    <s v="operating"/>
    <s v="CHP"/>
    <n v="52.48891639"/>
    <n v="13.49696159"/>
    <s v="11WD8KLIN5X----0"/>
    <s v="11WD8KLIN5G--13E"/>
    <m/>
    <m/>
    <n v="0.4037"/>
    <s v="Fossil fuels"/>
    <s v="Natural gas"/>
    <m/>
    <s v="no"/>
    <s v="Klingenberg"/>
    <s v="110"/>
    <s v="Stromnetz Berlin GmbH"/>
    <s v="List matching type: Single UBA power plant assigned to single BNetzA power plant"/>
    <m/>
  </r>
  <r>
    <x v="427"/>
    <x v="286"/>
    <s v="GuD Mitte"/>
    <s v="Berlin-Mitte HKW GT 1, Berlin-Mitte HKW GT 2, Berlin-Mitte HKW DT"/>
    <s v="Vattenfall Europe Wärme AG"/>
    <s v="Köpenicker Straße 60"/>
    <s v="10179"/>
    <s v="Berlin"/>
    <s v="Berlin"/>
    <s v="DE"/>
    <n v="444"/>
    <n v="468"/>
    <x v="4"/>
    <x v="2"/>
    <s v="yes"/>
    <n v="1210"/>
    <n v="1996"/>
    <s v="1996"/>
    <m/>
    <m/>
    <s v="operating"/>
    <s v="CHP"/>
    <n v="52.511723529999998"/>
    <n v="13.420915600000001"/>
    <s v="11WD8MITT5G----0"/>
    <s v="11WD8MITT5GGUD-8"/>
    <n v="0.49"/>
    <s v="http://corporate.vattenfall.de/globalassets/deutschland/nachhaltigkeit/umwelt/zertifikate/ue_hkw_mi_2013.pdf"/>
    <n v="0.52200000000000002"/>
    <s v="Fossil fuels"/>
    <s v="Natural gas"/>
    <m/>
    <s v="no"/>
    <s v="Mitte"/>
    <s v="110"/>
    <s v="Stromnetz Berlin GmbH"/>
    <s v="List matching type: Multiple UBA capacities aggregated to single BNetzA power plant"/>
    <m/>
  </r>
  <r>
    <x v="428"/>
    <x v="287"/>
    <s v="Charlottenburg"/>
    <s v="Berlin-Charlottenburg 4 bis 6"/>
    <s v="Vattenfall Europe Wärme AG"/>
    <s v="Am Spreebord 5"/>
    <s v="10589"/>
    <s v="Berlin"/>
    <s v="Berlin"/>
    <s v="DE"/>
    <n v="144"/>
    <n v="214"/>
    <x v="4"/>
    <x v="6"/>
    <s v="yes"/>
    <n v="300"/>
    <n v="1975"/>
    <s v="1975"/>
    <n v="2000"/>
    <m/>
    <s v="operating"/>
    <m/>
    <n v="52.521856239999998"/>
    <n v="13.31109524"/>
    <m/>
    <m/>
    <m/>
    <m/>
    <n v="0.38"/>
    <s v="Fossil fuels"/>
    <s v="Natural gas"/>
    <m/>
    <s v="no"/>
    <s v="Charlottenburg"/>
    <s v="110"/>
    <s v="Stromnetz Berlin GmbH"/>
    <s v="List matching type: Single UBA power plant assigned to single BNetzA power plant"/>
    <m/>
  </r>
  <r>
    <x v="429"/>
    <x v="288"/>
    <s v="Lichterfelde 1"/>
    <s v="Berlin-Lichterfelde 1"/>
    <s v="Vattenfall Europe Wärme AG"/>
    <s v="Ostpreußendamm 61"/>
    <s v="12207"/>
    <s v="Berlin"/>
    <s v="Berlin"/>
    <s v="DE"/>
    <n v="144"/>
    <n v="150"/>
    <x v="4"/>
    <x v="0"/>
    <s v="yes"/>
    <n v="240"/>
    <n v="1972"/>
    <s v="1972"/>
    <n v="1998"/>
    <m/>
    <s v="operating"/>
    <s v="CHP"/>
    <n v="52.425208040000001"/>
    <n v="13.30976486"/>
    <s v="11WD8LICH5G----1"/>
    <s v="11WD8LICH5G---1Y"/>
    <m/>
    <m/>
    <n v="0.38279999999999997"/>
    <s v="Fossil fuels"/>
    <s v="Natural gas"/>
    <m/>
    <s v="no"/>
    <s v="Lichterfelde"/>
    <s v="110"/>
    <s v="Stromnetz Berlin GmbH"/>
    <s v="List matching type: Single UBA power plant assigned to single BNetzA power plant"/>
    <m/>
  </r>
  <r>
    <x v="430"/>
    <x v="288"/>
    <s v="Lichterfelde 3"/>
    <s v="Berlin-Lichterfelde 2"/>
    <s v="Vattenfall Europe Wärme AG"/>
    <s v="Ostpreußendamm 61"/>
    <s v="12207"/>
    <s v="Berlin"/>
    <s v="Berlin"/>
    <s v="DE"/>
    <n v="144"/>
    <n v="150"/>
    <x v="4"/>
    <x v="0"/>
    <s v="yes"/>
    <n v="240"/>
    <n v="1974"/>
    <s v="1974"/>
    <n v="1998"/>
    <m/>
    <s v="operating"/>
    <s v="CHP"/>
    <n v="52.425208040000001"/>
    <n v="13.30976486"/>
    <s v="11WD8LICH5G----1"/>
    <s v="11WD8LICH5G---3U"/>
    <m/>
    <m/>
    <n v="0.38279999999999997"/>
    <s v="Fossil fuels"/>
    <s v="Natural gas"/>
    <m/>
    <s v="no"/>
    <s v="Lichterfelde"/>
    <s v="110"/>
    <s v="Stromnetz Berlin GmbH"/>
    <s v="List matching type: Single UBA power plant assigned to single BNetzA power plant"/>
    <m/>
  </r>
  <r>
    <x v="431"/>
    <x v="289"/>
    <m/>
    <m/>
    <s v="Bayer Pharma AG"/>
    <s v="Fennstr. 22"/>
    <s v="13353"/>
    <s v="Berlin"/>
    <s v="Berlin"/>
    <s v="DE"/>
    <m/>
    <m/>
    <x v="4"/>
    <x v="0"/>
    <s v="yes"/>
    <m/>
    <n v="1972"/>
    <s v="1972"/>
    <m/>
    <m/>
    <s v="operating"/>
    <m/>
    <n v="52.53931"/>
    <n v="13.363904"/>
    <m/>
    <m/>
    <m/>
    <m/>
    <n v="0.35420000000000001"/>
    <s v="Fossil fuels"/>
    <s v="Natural gas"/>
    <m/>
    <s v="no"/>
    <m/>
    <s v="110"/>
    <s v="Stromnetz Berlin GmbH"/>
    <m/>
    <m/>
  </r>
  <r>
    <x v="432"/>
    <x v="290"/>
    <m/>
    <s v="Bernburg"/>
    <s v="Solvay Chemicals GmbH"/>
    <m/>
    <s v="06406"/>
    <s v="Bernburg"/>
    <s v="Sachsen-Anhalt"/>
    <s v="DE"/>
    <n v="66"/>
    <n v="101.28713"/>
    <x v="4"/>
    <x v="2"/>
    <s v="yes"/>
    <n v="151.60396039603961"/>
    <n v="1994"/>
    <s v="1994"/>
    <m/>
    <m/>
    <s v="operating"/>
    <s v="IPP"/>
    <n v="51.802608999999997"/>
    <n v="11.751511000000001"/>
    <m/>
    <m/>
    <m/>
    <m/>
    <n v="0.51300000000000001"/>
    <s v="Fossil fuels"/>
    <s v="Natural gas"/>
    <m/>
    <s v="no"/>
    <s v="173"/>
    <s v="110"/>
    <s v="Mitteldeutsche Netzgesellschaft Strom mbH"/>
    <s v="List matching type: UBA capacity distributed proportionally to multiple BNetzA power plants"/>
    <m/>
  </r>
  <r>
    <x v="433"/>
    <x v="291"/>
    <m/>
    <m/>
    <s v="Stadtwerke Bielefeld GmbH"/>
    <m/>
    <s v="33611"/>
    <s v="Bielefeld"/>
    <s v="Nordrhein-Westfalen"/>
    <s v="DE"/>
    <n v="23"/>
    <m/>
    <x v="4"/>
    <x v="0"/>
    <s v="yes"/>
    <m/>
    <n v="1978"/>
    <s v="1978"/>
    <m/>
    <m/>
    <s v="special_case"/>
    <m/>
    <n v="52.033503000000003"/>
    <n v="8.5390610000000002"/>
    <m/>
    <m/>
    <m/>
    <m/>
    <n v="0.36080000000000001"/>
    <s v="Fossil fuels"/>
    <s v="Natural gas"/>
    <m/>
    <s v="no"/>
    <s v="UW Kraftwerk"/>
    <s v="110"/>
    <s v="SWB Netz GmbH"/>
    <m/>
    <m/>
  </r>
  <r>
    <x v="434"/>
    <x v="292"/>
    <s v="GuD"/>
    <m/>
    <s v="Stadtwerke Bielefeld GmbH"/>
    <m/>
    <s v="33697"/>
    <s v="Bielefeld"/>
    <s v="Nordrhein-Westfalen"/>
    <s v="DE"/>
    <n v="37.5"/>
    <m/>
    <x v="4"/>
    <x v="2"/>
    <s v="yes"/>
    <m/>
    <n v="2005"/>
    <s v="2005"/>
    <m/>
    <m/>
    <s v="operating"/>
    <m/>
    <n v="52.033503000000003"/>
    <n v="8.5390610000000002"/>
    <m/>
    <m/>
    <m/>
    <m/>
    <n v="0.5625"/>
    <s v="Fossil fuels"/>
    <s v="Natural gas"/>
    <m/>
    <s v="no"/>
    <m/>
    <s v="110"/>
    <s v="SWB Netz GmbH"/>
    <m/>
    <m/>
  </r>
  <r>
    <x v="435"/>
    <x v="291"/>
    <m/>
    <m/>
    <s v="Stadtwerke Bielefeld GmbH"/>
    <m/>
    <s v="33611"/>
    <s v="Bielefeld"/>
    <s v="Nordrhein-Westfalen"/>
    <s v="DE"/>
    <n v="41"/>
    <m/>
    <x v="4"/>
    <x v="0"/>
    <s v="yes"/>
    <m/>
    <n v="1966"/>
    <s v="1966"/>
    <m/>
    <m/>
    <s v="special_case"/>
    <m/>
    <n v="52.033503000000003"/>
    <n v="8.5390610000000002"/>
    <m/>
    <m/>
    <m/>
    <m/>
    <n v="0.34760000000000002"/>
    <s v="Fossil fuels"/>
    <s v="Natural gas"/>
    <m/>
    <s v="no"/>
    <s v="UW Kraftwerk"/>
    <s v="110"/>
    <s v="SWB Netz GmbH"/>
    <m/>
    <m/>
  </r>
  <r>
    <x v="436"/>
    <x v="293"/>
    <m/>
    <s v="Bitterfeld Chemiepark"/>
    <s v="envia THERM GmbH"/>
    <m/>
    <s v="06749"/>
    <s v="Bitterfeld"/>
    <s v="Sachsen-Anhalt"/>
    <s v="DE"/>
    <n v="106"/>
    <n v="114"/>
    <x v="4"/>
    <x v="2"/>
    <s v="yes"/>
    <n v="110"/>
    <n v="2000"/>
    <s v="2000"/>
    <n v="2000"/>
    <m/>
    <s v="operating"/>
    <s v="IPP"/>
    <n v="51.633861000000003"/>
    <n v="12.299357000000001"/>
    <m/>
    <m/>
    <m/>
    <m/>
    <n v="0.54"/>
    <s v="Fossil fuels"/>
    <s v="Natural gas"/>
    <m/>
    <s v="no"/>
    <s v="UW Bitterfeld Mitte"/>
    <s v="110"/>
    <s v="Mitteldeutsche Netzgesellschaft Strom mbH"/>
    <s v="List matching type: Single UBA power plant assigned to single BNetzA power plant"/>
    <m/>
  </r>
  <r>
    <x v="437"/>
    <x v="294"/>
    <s v="KBO"/>
    <m/>
    <s v="RWE Generation SE"/>
    <m/>
    <s v="44799"/>
    <s v="Bochum"/>
    <s v="Nordrhein-Westfalen"/>
    <s v="DE"/>
    <n v="20.7"/>
    <m/>
    <x v="4"/>
    <x v="0"/>
    <s v="yes"/>
    <m/>
    <n v="2004"/>
    <s v="2004"/>
    <m/>
    <m/>
    <s v="operating"/>
    <m/>
    <n v="51.483333330000001"/>
    <n v="7.2166666670000001"/>
    <m/>
    <m/>
    <m/>
    <m/>
    <n v="0.38940000000000002"/>
    <s v="Fossil fuels"/>
    <s v="Natural gas"/>
    <m/>
    <s v="no"/>
    <s v="Weitmar"/>
    <s v="110"/>
    <s v="Westnetz GmbH"/>
    <m/>
    <m/>
  </r>
  <r>
    <x v="438"/>
    <x v="295"/>
    <m/>
    <m/>
    <s v="Stadtwerke Bochum Holding GmbH"/>
    <m/>
    <s v="44805"/>
    <s v="Bochum"/>
    <s v="Nordrhein-Westfalen"/>
    <s v="DE"/>
    <n v="44"/>
    <m/>
    <x v="4"/>
    <x v="0"/>
    <s v="yes"/>
    <m/>
    <n v="2014"/>
    <s v="2014"/>
    <m/>
    <m/>
    <s v="operating"/>
    <m/>
    <n v="51.507950000000001"/>
    <n v="7.2502899999999997"/>
    <m/>
    <m/>
    <m/>
    <m/>
    <n v="0.40039999999999998"/>
    <s v="Fossil fuels"/>
    <s v="Natural gas"/>
    <m/>
    <s v="no"/>
    <s v="INGU 2089 / IGRU 2088"/>
    <s v="10"/>
    <s v="Stadtwerke Bochum Netz GmbH"/>
    <m/>
    <m/>
  </r>
  <r>
    <x v="439"/>
    <x v="296"/>
    <m/>
    <m/>
    <s v="Sales &amp; Solutions GmbH"/>
    <s v="Industriepark Walsrode,  August-Wolff-Str. 13"/>
    <s v="29699"/>
    <s v="Bomlitz"/>
    <s v="Niedersachsen"/>
    <s v="DE"/>
    <n v="22.1"/>
    <m/>
    <x v="4"/>
    <x v="0"/>
    <s v="yes"/>
    <m/>
    <n v="1912"/>
    <s v="1912"/>
    <m/>
    <m/>
    <s v="operating"/>
    <m/>
    <n v="52.904778"/>
    <n v="9.658513000000001"/>
    <m/>
    <m/>
    <m/>
    <m/>
    <n v="0.28820000000000001"/>
    <s v="Fossil fuels"/>
    <s v="Natural gas"/>
    <m/>
    <s v="no"/>
    <s v="UW Bomlitz Westerharler Straße"/>
    <s v="20"/>
    <s v="Avacon AG"/>
    <m/>
    <m/>
  </r>
  <r>
    <x v="440"/>
    <x v="297"/>
    <s v="Heizkraftwerk Karlstraße"/>
    <m/>
    <s v="Energie- und Wasserversorgung Bonn/Rhein-Sieg GmbH"/>
    <m/>
    <s v="53115"/>
    <s v="Bonn"/>
    <s v="Nordrhein-Westfalen"/>
    <s v="DE"/>
    <n v="95"/>
    <m/>
    <x v="4"/>
    <x v="0"/>
    <s v="yes"/>
    <m/>
    <n v="2013"/>
    <s v="2013"/>
    <m/>
    <m/>
    <s v="operating"/>
    <m/>
    <n v="50.733820000000001"/>
    <n v="7.0805499999999997"/>
    <m/>
    <m/>
    <m/>
    <m/>
    <n v="0.39929999999999999"/>
    <s v="Fossil fuels"/>
    <s v="Natural gas"/>
    <m/>
    <s v="no"/>
    <m/>
    <s v="10 und 110"/>
    <s v="Bonn Netz GmbH"/>
    <m/>
    <m/>
  </r>
  <r>
    <x v="441"/>
    <x v="298"/>
    <m/>
    <m/>
    <s v="Stadtwerke Brandenburg an der Havel GmbH"/>
    <m/>
    <s v="14772"/>
    <s v="Brandenburg"/>
    <s v="Brandenburg"/>
    <s v="DE"/>
    <n v="36"/>
    <m/>
    <x v="4"/>
    <x v="0"/>
    <s v="yes"/>
    <m/>
    <n v="1997"/>
    <s v="1997"/>
    <m/>
    <m/>
    <s v="operating"/>
    <m/>
    <n v="51.512174999999999"/>
    <n v="13.97109"/>
    <m/>
    <m/>
    <m/>
    <m/>
    <n v="0.38169999999999998"/>
    <s v="Fossil fuels"/>
    <s v="Natural gas"/>
    <m/>
    <s v="no"/>
    <s v="UW Hohenstücken"/>
    <s v="110"/>
    <s v="EON"/>
    <m/>
    <m/>
  </r>
  <r>
    <x v="442"/>
    <x v="299"/>
    <m/>
    <s v="Kirchmöser"/>
    <s v="Uniper Kraftwerke GmbH "/>
    <m/>
    <s v="14774"/>
    <s v="Brandenburg"/>
    <s v="Brandenburg"/>
    <s v="DE"/>
    <n v="160"/>
    <n v="207"/>
    <x v="4"/>
    <x v="2"/>
    <s v="no"/>
    <s v="n.b."/>
    <n v="1994"/>
    <s v="1994"/>
    <m/>
    <m/>
    <s v="operating"/>
    <m/>
    <n v="52.394167000000003"/>
    <n v="12.418056"/>
    <m/>
    <m/>
    <m/>
    <m/>
    <n v="0.51300000000000001"/>
    <s v="Fossil fuels"/>
    <s v="Natural gas"/>
    <m/>
    <s v="no"/>
    <s v="Unterwerk Kirchmöser"/>
    <s v="110"/>
    <s v="50Hertz Transmission GmbH/DB Energie GmbH"/>
    <s v="List matching type: Single UBA power plant assigned to single BNetzA power plant"/>
    <m/>
  </r>
  <r>
    <x v="443"/>
    <x v="50"/>
    <s v="Block 12"/>
    <s v="Braunschweig-Mitte"/>
    <s v="Braunschweiger Versorgungs-AG &amp; Co. KG"/>
    <m/>
    <s v="38106"/>
    <s v="Braunschweig"/>
    <s v="Niedersachsen"/>
    <s v="DE"/>
    <n v="20"/>
    <n v="26.68609"/>
    <x v="4"/>
    <x v="2"/>
    <s v="yes"/>
    <n v="56.183539694100503"/>
    <n v="1971"/>
    <s v="1971"/>
    <m/>
    <m/>
    <s v="operating"/>
    <s v="CHP"/>
    <n v="52.278610999999998"/>
    <n v="10.514722000000001"/>
    <m/>
    <m/>
    <m/>
    <m/>
    <n v="0.40949999999999998"/>
    <s v="Fossil fuels"/>
    <s v="Natural gas"/>
    <m/>
    <s v="no"/>
    <s v="UW Hasenwinkel 5/8"/>
    <s v="110"/>
    <s v="Braunschweiger Netz GmbH"/>
    <s v="List matching type: UBA capacity distributed proportionally to multiple BNetzA power plants"/>
    <m/>
  </r>
  <r>
    <x v="444"/>
    <x v="50"/>
    <s v="GuD"/>
    <s v="Braunschweig-Mitte"/>
    <s v="Braunschweiger Versorgungs-AG &amp; Co. KG"/>
    <m/>
    <s v="38106"/>
    <s v="Braunschweig"/>
    <s v="Niedersachsen"/>
    <s v="DE"/>
    <n v="74"/>
    <n v="98.738529999999997"/>
    <x v="4"/>
    <x v="2"/>
    <s v="yes"/>
    <n v="207.8790968681719"/>
    <n v="2010"/>
    <s v="2010"/>
    <m/>
    <m/>
    <s v="operating"/>
    <s v="CHP"/>
    <n v="52.278610999999998"/>
    <n v="10.514722000000001"/>
    <m/>
    <m/>
    <m/>
    <m/>
    <n v="0.58499999999999996"/>
    <s v="Fossil fuels"/>
    <s v="Natural gas"/>
    <m/>
    <s v="no"/>
    <s v="UW Hasenwinkel 3/7"/>
    <s v="110"/>
    <s v="Braunschweiger Netz GmbH"/>
    <s v="List matching type: UBA capacity distributed proportionally to multiple BNetzA power plants"/>
    <m/>
  </r>
  <r>
    <x v="445"/>
    <x v="300"/>
    <s v="GT"/>
    <m/>
    <s v="Braunschweiger Versorgungs-AG &amp; Co. KG"/>
    <m/>
    <s v="38112"/>
    <s v="Braunschweig"/>
    <s v="Niedersachsen"/>
    <s v="DE"/>
    <n v="25"/>
    <m/>
    <x v="4"/>
    <x v="6"/>
    <s v="yes"/>
    <m/>
    <n v="1965"/>
    <s v="1965"/>
    <m/>
    <m/>
    <s v="operating"/>
    <m/>
    <n v="52.278610999999998"/>
    <n v="10.514722000000001"/>
    <m/>
    <m/>
    <m/>
    <m/>
    <n v="0.28899999999999998"/>
    <s v="Fossil fuels"/>
    <s v="Natural gas"/>
    <m/>
    <s v="no"/>
    <s v="UW Nord Zelle 21 "/>
    <s v="110"/>
    <s v="Braunschweiger Netz GmbH"/>
    <m/>
    <m/>
  </r>
  <r>
    <x v="446"/>
    <x v="301"/>
    <s v="GT 1-3, DT"/>
    <m/>
    <s v="CR3-Kaffeeveredelung M. Hermsen GmbH"/>
    <s v="Waterbergstraße 14"/>
    <s v="28237"/>
    <s v="Bremen"/>
    <s v="Bremen"/>
    <s v="DE"/>
    <n v="14.8"/>
    <m/>
    <x v="4"/>
    <x v="2"/>
    <s v="yes"/>
    <m/>
    <n v="2002"/>
    <s v="1993 und 2002"/>
    <m/>
    <m/>
    <s v="operating"/>
    <m/>
    <n v="53.120989999999999"/>
    <n v="8.7347760000000001"/>
    <m/>
    <m/>
    <m/>
    <m/>
    <n v="0.54900000000000004"/>
    <s v="Fossil fuels"/>
    <s v="Natural gas"/>
    <m/>
    <s v="no"/>
    <s v="10kV Schaltanlage CR3 Anschlussfeld Finkenau, Waterbergstr."/>
    <s v="10"/>
    <s v="Wesernetz Bremen GmbH"/>
    <m/>
    <m/>
  </r>
  <r>
    <x v="447"/>
    <x v="302"/>
    <s v="GuD MiBÜ"/>
    <m/>
    <s v="Gemeinschaftskraftwerk Bremen GmbH und Co. KG"/>
    <m/>
    <s v="28237"/>
    <s v="Bremen"/>
    <s v="Bremen"/>
    <s v="DE"/>
    <n v="444.5"/>
    <m/>
    <x v="4"/>
    <x v="2"/>
    <s v="no"/>
    <m/>
    <n v="2016"/>
    <s v="2016"/>
    <m/>
    <m/>
    <s v="operating"/>
    <m/>
    <n v="53.128909999999998"/>
    <n v="8.6852400000000003"/>
    <m/>
    <m/>
    <m/>
    <m/>
    <n v="0.61199999999999999"/>
    <s v="Fossil fuels"/>
    <s v="Natural gas"/>
    <m/>
    <s v="no"/>
    <s v="GIS"/>
    <s v="110"/>
    <s v="Wesernetz"/>
    <m/>
    <m/>
  </r>
  <r>
    <x v="448"/>
    <x v="303"/>
    <m/>
    <m/>
    <s v="Industriekraftwerk Breuberg GmbH"/>
    <s v="Höchster Str. 48-60"/>
    <s v="64747"/>
    <s v="Breuberg"/>
    <s v="Hessen"/>
    <s v="DE"/>
    <n v="11.4"/>
    <m/>
    <x v="4"/>
    <x v="0"/>
    <s v="yes"/>
    <m/>
    <n v="1999"/>
    <s v="1999"/>
    <m/>
    <m/>
    <s v="operating"/>
    <m/>
    <n v="49.81082"/>
    <n v="9.0116899999999998"/>
    <m/>
    <m/>
    <m/>
    <m/>
    <n v="0.38390000000000002"/>
    <s v="Fossil fuels"/>
    <s v="Natural gas"/>
    <m/>
    <s v="no"/>
    <s v="UA Sandbach"/>
    <s v="20"/>
    <s v="e-netz Südhessen GmbH &amp; Co. KG"/>
    <m/>
    <m/>
  </r>
  <r>
    <x v="449"/>
    <x v="11"/>
    <s v="Gasturbinen - KWK - Anlage"/>
    <m/>
    <s v="Egger Holzwerkstoffe Brilon GmbH &amp; Co. KG"/>
    <s v="Im Kissen 19"/>
    <s v="59929"/>
    <s v="Brilon "/>
    <s v="Nordrhein-Westfalen"/>
    <s v="DE"/>
    <n v="13.5"/>
    <m/>
    <x v="4"/>
    <x v="6"/>
    <s v="yes"/>
    <m/>
    <n v="1996"/>
    <s v="1996"/>
    <m/>
    <m/>
    <s v="operating"/>
    <m/>
    <n v="51.40845951"/>
    <n v="8.5999354090000004"/>
    <m/>
    <m/>
    <m/>
    <m/>
    <n v="0.36959999999999998"/>
    <s v="Fossil fuels"/>
    <s v="Natural gas"/>
    <m/>
    <s v="no"/>
    <m/>
    <s v="10"/>
    <s v="Westnetz GmbH"/>
    <m/>
    <m/>
  </r>
  <r>
    <x v="450"/>
    <x v="304"/>
    <m/>
    <s v="Burghausen"/>
    <s v="Wacker Chemie AG"/>
    <s v="Johannes-Hess Straße 24"/>
    <s v="84489"/>
    <s v="Burghausen"/>
    <s v="Bayern"/>
    <s v="DE"/>
    <n v="120"/>
    <n v="178"/>
    <x v="4"/>
    <x v="2"/>
    <s v="yes"/>
    <n v="350"/>
    <n v="2001"/>
    <s v="2001"/>
    <m/>
    <m/>
    <s v="operating"/>
    <s v="CHP"/>
    <n v="48.186211999999998"/>
    <n v="12.845768"/>
    <s v="11WD2BUKW000310A"/>
    <s v="11WD2BURG000145R"/>
    <m/>
    <m/>
    <n v="0.54449999999999998"/>
    <s v="Fossil fuels"/>
    <s v="Natural gas"/>
    <m/>
    <s v="no"/>
    <s v="Burghausen"/>
    <s v="110"/>
    <s v="Bayernwerk AG"/>
    <s v="List matching type: Single UBA power plant assigned to single BNetzA power plant"/>
    <m/>
  </r>
  <r>
    <x v="451"/>
    <x v="305"/>
    <m/>
    <m/>
    <s v="Wacker Chemie AG"/>
    <s v="Johannes-Hess Straße 24"/>
    <s v="84489"/>
    <s v="Burghausen"/>
    <s v="Bayern"/>
    <s v="DE"/>
    <n v="50"/>
    <m/>
    <x v="4"/>
    <x v="0"/>
    <s v="yes"/>
    <m/>
    <n v="1977"/>
    <s v="1977"/>
    <m/>
    <m/>
    <s v="operating"/>
    <m/>
    <n v="48.186211999999998"/>
    <n v="12.845768"/>
    <m/>
    <m/>
    <m/>
    <m/>
    <n v="0.35970000000000002"/>
    <s v="Fossil fuels"/>
    <s v="Natural gas"/>
    <m/>
    <s v="no"/>
    <s v="Wacker"/>
    <s v="10"/>
    <s v="Wacker-intern"/>
    <m/>
    <m/>
  </r>
  <r>
    <x v="452"/>
    <x v="306"/>
    <m/>
    <m/>
    <s v="InfraServ GmbH &amp; Co. Gendorf KG"/>
    <m/>
    <s v="84508"/>
    <s v="Burgkirchen"/>
    <s v="Bayern"/>
    <s v="DE"/>
    <n v="62"/>
    <m/>
    <x v="4"/>
    <x v="0"/>
    <s v="yes"/>
    <m/>
    <n v="2002"/>
    <s v="2002"/>
    <m/>
    <m/>
    <s v="operating"/>
    <m/>
    <n v="48.176789999999997"/>
    <n v="12.730560000000001"/>
    <m/>
    <m/>
    <m/>
    <m/>
    <n v="0.38719999999999999"/>
    <s v="Fossil fuels"/>
    <s v="Natural gas"/>
    <m/>
    <s v="no"/>
    <s v="UW Gendorf"/>
    <s v="30"/>
    <s v="InfraServ GmbH &amp; Co. Gendorf KG"/>
    <m/>
    <m/>
  </r>
  <r>
    <x v="453"/>
    <x v="307"/>
    <s v="Energiecenter"/>
    <m/>
    <s v="RÜTGERS InfraTec GmbH"/>
    <s v="Kekulestraße 30"/>
    <s v="44579"/>
    <s v="Castrop-Rauxel"/>
    <s v="Nordrhein-Westfalen"/>
    <s v="DE"/>
    <n v="0.9"/>
    <m/>
    <x v="4"/>
    <x v="0"/>
    <s v="yes"/>
    <m/>
    <n v="2005"/>
    <s v="2005"/>
    <m/>
    <m/>
    <s v="operating"/>
    <m/>
    <n v="51.574420000000003"/>
    <n v="7.2979399999999996"/>
    <m/>
    <m/>
    <m/>
    <m/>
    <n v="0.39050000000000001"/>
    <s v="Fossil fuels"/>
    <s v="Natural gas"/>
    <m/>
    <s v="no"/>
    <m/>
    <m/>
    <s v="Westnetz GmbH"/>
    <m/>
    <m/>
  </r>
  <r>
    <x v="454"/>
    <x v="307"/>
    <s v="Gasturbine"/>
    <m/>
    <s v="RÜTGERS InfraTec GmbH"/>
    <s v="Kekulestraße 30"/>
    <s v="44579"/>
    <s v="Castrop-Rauxel"/>
    <s v="Nordrhein-Westfalen"/>
    <s v="DE"/>
    <n v="10.199999999999999"/>
    <m/>
    <x v="4"/>
    <x v="6"/>
    <s v="yes"/>
    <m/>
    <n v="1991"/>
    <s v="1991"/>
    <m/>
    <m/>
    <s v="operating"/>
    <m/>
    <n v="51.574420000000003"/>
    <n v="7.2979399999999996"/>
    <m/>
    <m/>
    <m/>
    <m/>
    <n v="0.35659999999999997"/>
    <s v="Fossil fuels"/>
    <s v="Natural gas"/>
    <m/>
    <s v="no"/>
    <s v="5725"/>
    <s v="10"/>
    <s v="Westnetz GmbH"/>
    <m/>
    <m/>
  </r>
  <r>
    <x v="455"/>
    <x v="248"/>
    <s v="Block A"/>
    <m/>
    <s v="eins - energie in sachsen GmbH &amp; Co. KG"/>
    <m/>
    <s v="9114"/>
    <s v="Chemnitz"/>
    <s v="Sachsen"/>
    <s v="DE"/>
    <n v="57.2"/>
    <m/>
    <x v="4"/>
    <x v="0"/>
    <s v="yes"/>
    <m/>
    <n v="1986"/>
    <s v="1986"/>
    <m/>
    <m/>
    <s v="shutdown_temporary"/>
    <m/>
    <n v="50.856980999999998"/>
    <n v="12.923095999999999"/>
    <m/>
    <m/>
    <m/>
    <m/>
    <n v="0.36959999999999998"/>
    <s v="Fossil fuels"/>
    <s v="Natural gas"/>
    <m/>
    <s v="no"/>
    <s v="UW Chemnitz Mitte"/>
    <s v="110"/>
    <s v="inetz GmbH"/>
    <m/>
    <m/>
  </r>
  <r>
    <x v="456"/>
    <x v="308"/>
    <m/>
    <s v="Darmstadt"/>
    <s v="Entega AG"/>
    <s v="Frankfurter Str. 100"/>
    <s v="64293"/>
    <s v="Darmstadt"/>
    <s v="Hessen"/>
    <s v="DE"/>
    <n v="94.6"/>
    <n v="100"/>
    <x v="4"/>
    <x v="2"/>
    <s v="no"/>
    <s v="n.b."/>
    <n v="2013"/>
    <s v="2013"/>
    <m/>
    <m/>
    <s v="reserve"/>
    <m/>
    <n v="49.884878999999998"/>
    <n v="8.650067"/>
    <m/>
    <m/>
    <m/>
    <m/>
    <n v="0.59850000000000003"/>
    <s v="Fossil fuels"/>
    <s v="Natural gas"/>
    <m/>
    <s v="no"/>
    <s v="UA Nord Darmstadt"/>
    <s v="110"/>
    <s v="e-netz Südhessen GmbH &amp; Co. KG"/>
    <s v="List matching type: Single UBA power plant assigned to single BNetzA power plant"/>
    <m/>
  </r>
  <r>
    <x v="457"/>
    <x v="72"/>
    <s v="GT"/>
    <m/>
    <s v="Merck KGaA"/>
    <s v="Frankfurter Str. 250"/>
    <s v="64293"/>
    <s v="Darmstadt "/>
    <s v="Hessen"/>
    <s v="DE"/>
    <n v="10"/>
    <m/>
    <x v="4"/>
    <x v="6"/>
    <s v="yes"/>
    <m/>
    <n v="1999"/>
    <s v="1999"/>
    <m/>
    <m/>
    <s v="operating"/>
    <m/>
    <n v="49.882818299999997"/>
    <n v="8.6287185849999997"/>
    <m/>
    <m/>
    <m/>
    <m/>
    <n v="0.37740000000000001"/>
    <s v="Fossil fuels"/>
    <s v="Natural gas"/>
    <m/>
    <s v="no"/>
    <s v="UA Nord"/>
    <s v="20"/>
    <s v="e-netz Südhessen GmbH &amp; Co. KG"/>
    <m/>
    <m/>
  </r>
  <r>
    <x v="458"/>
    <x v="309"/>
    <s v="GT1"/>
    <m/>
    <s v="GHD Bayernwerk Natur GmbH &amp; Co. KG"/>
    <s v="Landshuter Straße 56"/>
    <s v="84130"/>
    <s v="Dingolfing"/>
    <s v="Bayern"/>
    <s v="DE"/>
    <n v="6.7"/>
    <m/>
    <x v="4"/>
    <x v="6"/>
    <s v="yes"/>
    <m/>
    <n v="1998"/>
    <s v="1998"/>
    <m/>
    <m/>
    <s v="operating"/>
    <m/>
    <n v="48.640307"/>
    <n v="12.463436"/>
    <m/>
    <m/>
    <m/>
    <m/>
    <n v="0.37480000000000002"/>
    <s v="Fossil fuels"/>
    <s v="Natural gas"/>
    <m/>
    <s v="no"/>
    <s v="-"/>
    <s v="20"/>
    <s v="Bayernwerk AG"/>
    <m/>
    <m/>
  </r>
  <r>
    <x v="459"/>
    <x v="309"/>
    <s v="GT2"/>
    <m/>
    <s v="GHD Bayernwerk Natur GmbH &amp; Co. KG"/>
    <s v="Landshuter Straße 56"/>
    <s v="84130"/>
    <s v="Dingolfing"/>
    <s v="Bayern"/>
    <s v="DE"/>
    <n v="6.7"/>
    <m/>
    <x v="4"/>
    <x v="6"/>
    <s v="yes"/>
    <m/>
    <n v="1998"/>
    <s v="1998"/>
    <m/>
    <m/>
    <s v="operating"/>
    <m/>
    <n v="48.640307"/>
    <n v="12.463436"/>
    <m/>
    <m/>
    <m/>
    <m/>
    <n v="0.37480000000000002"/>
    <s v="Fossil fuels"/>
    <s v="Natural gas"/>
    <m/>
    <s v="no"/>
    <s v="-"/>
    <s v="20"/>
    <s v="Bayernwerk AG"/>
    <m/>
    <m/>
  </r>
  <r>
    <x v="460"/>
    <x v="310"/>
    <s v="GuD"/>
    <s v="Dormagen"/>
    <s v="RWE Generation SE"/>
    <m/>
    <s v="41539"/>
    <s v="Dormagen"/>
    <s v="Nordrhein-Westfalen"/>
    <s v="DE"/>
    <n v="585.5"/>
    <n v="597.1"/>
    <x v="4"/>
    <x v="2"/>
    <s v="yes"/>
    <n v="480"/>
    <n v="2000"/>
    <s v="2000"/>
    <n v="2000"/>
    <m/>
    <s v="operating"/>
    <s v="IPP"/>
    <n v="51.079079999999998"/>
    <n v="6.8287100000000009"/>
    <s v="11WD7BRAU5G-KW-N"/>
    <s v="11WD7BRAU5G-GUDH"/>
    <m/>
    <m/>
    <n v="0.54"/>
    <s v="Fossil fuels"/>
    <s v="Natural gas"/>
    <m/>
    <s v="no"/>
    <s v="Bayerwerk / Dormagen"/>
    <s v="110"/>
    <s v="Westnetz GmbH"/>
    <s v="List matching type: Single UBA power plant assigned to single BNetzA power plant"/>
    <m/>
  </r>
  <r>
    <x v="461"/>
    <x v="311"/>
    <s v="KDO"/>
    <m/>
    <s v="RWE Generation SE"/>
    <m/>
    <s v="44143"/>
    <s v="Dortmund"/>
    <s v="Nordrhein-Westfalen"/>
    <s v="DE"/>
    <n v="26"/>
    <m/>
    <x v="4"/>
    <x v="0"/>
    <s v="yes"/>
    <m/>
    <n v="2004"/>
    <s v="2004"/>
    <m/>
    <m/>
    <s v="operating"/>
    <m/>
    <n v="51.519730000000003"/>
    <n v="7.4769699999999997"/>
    <m/>
    <m/>
    <m/>
    <m/>
    <n v="0.38940000000000002"/>
    <s v="Fossil fuels"/>
    <s v="Natural gas"/>
    <m/>
    <s v="no"/>
    <s v="Dortmund"/>
    <s v="110"/>
    <s v="Westnetz GmbH"/>
    <m/>
    <m/>
  </r>
  <r>
    <x v="462"/>
    <x v="312"/>
    <s v="HKW Dresden-Nossener Brücke  (3 GT + 1 DT, Sammelschiene)"/>
    <s v="Dresden Nossener Brücke"/>
    <s v="DREWAG Stadtwerke Dresden GmbH"/>
    <s v="Oederaner Str. 21 - 25"/>
    <s v="1169"/>
    <s v="Dresden "/>
    <s v="Sachsen"/>
    <s v="DE"/>
    <n v="260"/>
    <n v="270"/>
    <x v="4"/>
    <x v="2"/>
    <s v="yes"/>
    <n v="455"/>
    <n v="1995"/>
    <s v="1995"/>
    <m/>
    <m/>
    <s v="operating"/>
    <s v="CHP"/>
    <n v="51.042119"/>
    <n v="13.708596999999999"/>
    <s v="11WD8DRES5X---PZ"/>
    <s v="11WD8DRES5X----D"/>
    <m/>
    <m/>
    <n v="0.51749999999999996"/>
    <s v="Fossil fuels"/>
    <s v="Natural gas"/>
    <m/>
    <s v="no"/>
    <s v="110 kV Trafo 111 - 114"/>
    <s v="110"/>
    <s v="DREWAG NETZ GmbH "/>
    <s v="List matching type: Single UBA power plant assigned to single BNetzA power plant"/>
    <m/>
  </r>
  <r>
    <x v="463"/>
    <x v="313"/>
    <s v="HKW III/A"/>
    <m/>
    <s v="Stadtwerke Duisburg AG"/>
    <s v="Wanheimer Straße 439-454"/>
    <s v="47249"/>
    <s v="Duisburg"/>
    <s v="Nordrhein-Westfalen"/>
    <s v="DE"/>
    <n v="40"/>
    <m/>
    <x v="4"/>
    <x v="0"/>
    <s v="yes"/>
    <m/>
    <n v="2002"/>
    <s v="2002"/>
    <m/>
    <m/>
    <s v="operating"/>
    <m/>
    <n v="51.390661999999999"/>
    <n v="6.7477830000000001"/>
    <m/>
    <m/>
    <m/>
    <m/>
    <n v="0.38719999999999999"/>
    <s v="Fossil fuels"/>
    <s v="Natural gas"/>
    <m/>
    <s v="no"/>
    <s v="UW HKW III"/>
    <s v="110"/>
    <s v="Netze Duisburg GmbH"/>
    <m/>
    <m/>
  </r>
  <r>
    <x v="464"/>
    <x v="314"/>
    <s v="HKW III/B"/>
    <s v="Duisburg-Wanheim HKW III B"/>
    <s v="Stadtwerke Duisburg AG"/>
    <s v="Wanheimer Straße 439-454"/>
    <s v="47249"/>
    <s v="Duisburg"/>
    <s v="Nordrhein-Westfalen"/>
    <s v="DE"/>
    <n v="234"/>
    <n v="245"/>
    <x v="4"/>
    <x v="2"/>
    <s v="yes"/>
    <n v="167"/>
    <n v="2005"/>
    <s v="2005"/>
    <m/>
    <m/>
    <s v="operating"/>
    <m/>
    <n v="51.390661999999999"/>
    <n v="6.7477830000000001"/>
    <s v="11WD7RHAU5G-3--3"/>
    <s v="11WD7RHAU5GKW3B5"/>
    <m/>
    <m/>
    <n v="0.5625"/>
    <s v="Fossil fuels"/>
    <s v="Natural gas"/>
    <m/>
    <s v="no"/>
    <s v="UW HKW III"/>
    <s v="110"/>
    <s v="Netze Duisburg GmbH"/>
    <s v="List matching type: Single UBA power plant assigned to single BNetzA power plant"/>
    <m/>
  </r>
  <r>
    <x v="465"/>
    <x v="315"/>
    <m/>
    <m/>
    <s v="Metsä Tissue GmbH (Werk Düren)"/>
    <s v="Veldener Strasse 121 - 131"/>
    <s v="52349"/>
    <s v="Düren"/>
    <s v="Nordrhein-Westfalen"/>
    <s v="DE"/>
    <n v="14"/>
    <m/>
    <x v="4"/>
    <x v="0"/>
    <s v="no"/>
    <m/>
    <n v="2011"/>
    <s v="2011"/>
    <m/>
    <m/>
    <s v="operating"/>
    <m/>
    <n v="50.772840000000002"/>
    <n v="6.49003"/>
    <m/>
    <m/>
    <m/>
    <m/>
    <n v="0.39710000000000001"/>
    <s v="Fossil fuels"/>
    <s v="Natural gas"/>
    <m/>
    <s v="no"/>
    <s v="Keine Ausspeisung"/>
    <s v="10"/>
    <s v="Leitungspartner GmbH "/>
    <m/>
    <m/>
  </r>
  <r>
    <x v="466"/>
    <x v="316"/>
    <m/>
    <m/>
    <s v="Papierfabrik Schoellershammer H. A. Schoeller Söhne GmbH &amp; Co KG"/>
    <s v="Kreuzauer Str. 18"/>
    <s v="52355"/>
    <s v="Düren"/>
    <s v="Nordrhein-Westfalen"/>
    <s v="DE"/>
    <n v="2.9"/>
    <m/>
    <x v="4"/>
    <x v="0"/>
    <s v="yes"/>
    <m/>
    <n v="1967"/>
    <s v="1967"/>
    <m/>
    <m/>
    <s v="operating"/>
    <m/>
    <n v="50.777009999999997"/>
    <n v="6.4860499999999996"/>
    <m/>
    <m/>
    <m/>
    <m/>
    <n v="0.34870000000000001"/>
    <s v="Fossil fuels"/>
    <s v="Natural gas"/>
    <m/>
    <s v="no"/>
    <s v="DE0001495235500000000000001001639"/>
    <s v="20"/>
    <s v="Leitungspartner GmbH "/>
    <m/>
    <m/>
  </r>
  <r>
    <x v="467"/>
    <x v="317"/>
    <s v="AGuD"/>
    <s v="Lausward A (Anton)"/>
    <s v="Stadtwerke Düsseldorf AG"/>
    <s v="Auf der Lausward 75"/>
    <s v="40221"/>
    <s v="Düsseldorf"/>
    <s v="Nordrhein-Westfalen"/>
    <s v="DE"/>
    <n v="100"/>
    <n v="114"/>
    <x v="4"/>
    <x v="2"/>
    <s v="yes"/>
    <n v="75"/>
    <n v="2000"/>
    <s v="2000"/>
    <m/>
    <m/>
    <s v="operating"/>
    <m/>
    <n v="51.221380000000003"/>
    <n v="6.7313100000000006"/>
    <s v="11WD7NORF5G--KWG"/>
    <s v="11WD7NORF5GAGUDC"/>
    <n v="0.54"/>
    <s v="https://www.swd-ag.de/ueber-uns/erzeugung/erzeugungslandschaften/heizkraftwerke/"/>
    <n v="0.54"/>
    <s v="Fossil fuels"/>
    <s v="Natural gas"/>
    <m/>
    <s v="no"/>
    <s v="U71"/>
    <s v="110"/>
    <s v="Netzgesellschaft Düsseldorf mbH"/>
    <s v="List matching type: Single UBA power plant assigned to single BNetzA power plant"/>
    <m/>
  </r>
  <r>
    <x v="468"/>
    <x v="318"/>
    <s v="Block E"/>
    <s v="Lausward E (Emil) DT-1"/>
    <s v="Stadtwerke Düsseldorf AG"/>
    <s v="Auf der Lausward 75"/>
    <s v="40221"/>
    <s v="Düsseldorf"/>
    <s v="Nordrhein-Westfalen"/>
    <s v="DE"/>
    <n v="293"/>
    <n v="324"/>
    <x v="4"/>
    <x v="0"/>
    <s v="yes"/>
    <n v="140"/>
    <n v="1976"/>
    <s v="1976"/>
    <m/>
    <m/>
    <s v="operating"/>
    <s v="CHP"/>
    <n v="51.221380000000003"/>
    <n v="6.7313100000000006"/>
    <s v="11WD7NORF5G--KWG"/>
    <s v="11WD7NORF5G-HTER"/>
    <m/>
    <m/>
    <n v="0.35859999999999997"/>
    <s v="Fossil fuels"/>
    <s v="Natural gas"/>
    <m/>
    <s v="no"/>
    <s v="U71"/>
    <s v="110"/>
    <s v="Netzgesellschaft Düsseldorf mbH "/>
    <s v="List matching type: Single UBA power plant assigned to single BNetzA power plant"/>
    <m/>
  </r>
  <r>
    <x v="469"/>
    <x v="319"/>
    <s v="Block E GTE2"/>
    <s v="Lausward E (Emil) GT-1 u. 2"/>
    <s v="Stadtwerke Düsseldorf AG"/>
    <s v="Auf der Lausward 75"/>
    <s v="40221"/>
    <s v="Düsseldorf"/>
    <s v="Nordrhein-Westfalen"/>
    <s v="DE"/>
    <n v="64.7"/>
    <n v="65.98021"/>
    <x v="4"/>
    <x v="6"/>
    <s v="no"/>
    <m/>
    <n v="1974"/>
    <s v="1974"/>
    <m/>
    <m/>
    <s v="operating"/>
    <m/>
    <n v="51.221159999999998"/>
    <n v="6.7319300000000002"/>
    <s v="11WD7NORF5G--KWG"/>
    <s v="11WD7NORF5G-HTER"/>
    <m/>
    <m/>
    <n v="0.31240000000000001"/>
    <s v="Fossil fuels"/>
    <s v="Natural gas"/>
    <m/>
    <s v="no"/>
    <s v="U71"/>
    <s v="110"/>
    <s v="Netzgesellschaft Düsseldorf mbH "/>
    <s v="List matching type: UBA capacity distributed proportionally to multiple BNetzA power plants"/>
    <m/>
  </r>
  <r>
    <x v="470"/>
    <x v="319"/>
    <s v="Block E GTE1"/>
    <s v="Lausward E (Emil) GT-1 u. 2"/>
    <s v="Stadtwerke Düsseldorf AG"/>
    <s v="Auf der Lausward 75"/>
    <s v="40221"/>
    <s v="Düsseldorf"/>
    <s v="Nordrhein-Westfalen"/>
    <s v="DE"/>
    <n v="66.7"/>
    <n v="68.01979"/>
    <x v="4"/>
    <x v="6"/>
    <s v="no"/>
    <m/>
    <n v="1974"/>
    <s v="1974"/>
    <m/>
    <m/>
    <s v="operating"/>
    <m/>
    <n v="51.221159999999998"/>
    <n v="6.7319300000000002"/>
    <s v="11WD7NORF5G--KWG"/>
    <s v="11WD7NORF5G-HTER"/>
    <m/>
    <m/>
    <n v="0.31240000000000001"/>
    <s v="Fossil fuels"/>
    <s v="Natural gas"/>
    <m/>
    <s v="no"/>
    <s v="U71"/>
    <s v="110"/>
    <s v="Netzgesellschaft Düsseldorf mbH "/>
    <s v="List matching type: UBA capacity distributed proportionally to multiple BNetzA power plants"/>
    <m/>
  </r>
  <r>
    <x v="471"/>
    <x v="320"/>
    <m/>
    <m/>
    <s v="Henkel AG &amp; Co.KGaA"/>
    <s v="Henkelstr. 67"/>
    <s v="40589"/>
    <s v="Düsseldorf"/>
    <s v="Nordrhein-Westfalen"/>
    <s v="DE"/>
    <n v="84"/>
    <m/>
    <x v="4"/>
    <x v="0"/>
    <s v="yes"/>
    <m/>
    <n v="1948"/>
    <s v="1948"/>
    <m/>
    <m/>
    <s v="operating"/>
    <m/>
    <n v="51.175649999999997"/>
    <n v="6.83805"/>
    <m/>
    <m/>
    <m/>
    <m/>
    <n v="0.32779999999999998"/>
    <s v="Fossil fuels"/>
    <s v="Natural gas"/>
    <m/>
    <s v="no"/>
    <s v="SWD-Netz U47/U60"/>
    <s v="25"/>
    <s v="Netzgesellschaft Düsseldorf mbH"/>
    <m/>
    <m/>
  </r>
  <r>
    <x v="472"/>
    <x v="321"/>
    <m/>
    <m/>
    <s v="Daimler AG"/>
    <s v="Rather Str. 51"/>
    <s v="40476"/>
    <s v="Düsseldorf"/>
    <s v="Nordrhein-Westfalen"/>
    <s v="DE"/>
    <n v="21.1"/>
    <m/>
    <x v="4"/>
    <x v="0"/>
    <s v="yes"/>
    <m/>
    <n v="2012"/>
    <s v="2012"/>
    <m/>
    <m/>
    <s v="operating"/>
    <m/>
    <n v="51.254540000000013"/>
    <n v="6.7864800000000001"/>
    <m/>
    <m/>
    <m/>
    <m/>
    <n v="0.3982"/>
    <s v="Fossil fuels"/>
    <s v="Natural gas"/>
    <m/>
    <s v="no"/>
    <s v="U14"/>
    <s v="10"/>
    <s v="Netzgesellschaft Düsseldorf mbH"/>
    <m/>
    <m/>
  </r>
  <r>
    <x v="473"/>
    <x v="317"/>
    <s v="GuD F"/>
    <m/>
    <s v="Stadtwerke Düsseldorf AG"/>
    <s v="Auf der Lausward 75"/>
    <s v="40221"/>
    <s v="Düsseldorf"/>
    <s v="Nordrhein-Westfalen"/>
    <s v="DE"/>
    <n v="595"/>
    <m/>
    <x v="4"/>
    <x v="2"/>
    <s v="yes"/>
    <m/>
    <n v="2016"/>
    <s v="2016"/>
    <m/>
    <m/>
    <s v="operating"/>
    <m/>
    <n v="51.223975000000003"/>
    <n v="6.7353699999999996"/>
    <m/>
    <m/>
    <m/>
    <m/>
    <n v="0.61199999999999999"/>
    <s v="Fossil fuels"/>
    <s v="Natural gas"/>
    <m/>
    <s v="no"/>
    <s v="DE00056266802AO6G56M11SN51G21M24S"/>
    <s v="110"/>
    <s v="Netzgesellschaft Düssseldorf mbH"/>
    <m/>
    <m/>
  </r>
  <r>
    <x v="474"/>
    <x v="12"/>
    <m/>
    <m/>
    <s v="Sappi Ehingen GmbH"/>
    <s v="Kessel 6 - Turbine 4"/>
    <s v="89584"/>
    <s v="Ehingen"/>
    <s v="Baden-Württemberg"/>
    <s v="DE"/>
    <n v="4"/>
    <m/>
    <x v="4"/>
    <x v="0"/>
    <s v="yes"/>
    <m/>
    <n v="1976"/>
    <s v="1976"/>
    <m/>
    <m/>
    <s v="operating"/>
    <m/>
    <n v="48.266930000000002"/>
    <n v="9.7262599999999999"/>
    <m/>
    <m/>
    <m/>
    <m/>
    <n v="0.35859999999999997"/>
    <s v="Fossil fuels"/>
    <s v="Natural gas"/>
    <m/>
    <s v="no"/>
    <m/>
    <s v="6"/>
    <s v="Netze BW GmbH"/>
    <m/>
    <m/>
  </r>
  <r>
    <x v="475"/>
    <x v="322"/>
    <m/>
    <m/>
    <s v="Stora Enso Sachsen GmbH"/>
    <s v="Am Schanzberg 1"/>
    <s v="04838"/>
    <s v="Eilenburg"/>
    <s v="Sachsen"/>
    <s v="DE"/>
    <n v="46.6"/>
    <m/>
    <x v="4"/>
    <x v="0"/>
    <s v="yes"/>
    <m/>
    <n v="1993"/>
    <s v="1993"/>
    <m/>
    <m/>
    <s v="operating"/>
    <m/>
    <n v="51.465609999999998"/>
    <n v="12.592040000000001"/>
    <m/>
    <m/>
    <m/>
    <m/>
    <n v="0.37730000000000002"/>
    <s v="Fossil fuels"/>
    <s v="Natural gas"/>
    <m/>
    <s v="no"/>
    <s v="UW Kospa"/>
    <s v="110"/>
    <s v="Mitteldeutsche Netzgesellschaft Strom mbH"/>
    <m/>
    <m/>
  </r>
  <r>
    <x v="476"/>
    <x v="323"/>
    <m/>
    <m/>
    <s v="Opel Automobile GmbH"/>
    <s v="Adam-Opel-Str."/>
    <s v="99817"/>
    <s v="Eisenach"/>
    <s v="Thüringen"/>
    <s v="DE"/>
    <n v="22.1"/>
    <m/>
    <x v="4"/>
    <x v="0"/>
    <s v="yes"/>
    <m/>
    <n v="1993"/>
    <s v="1993"/>
    <m/>
    <m/>
    <s v="operating"/>
    <m/>
    <n v="50.981556599999998"/>
    <n v="10.2905599"/>
    <m/>
    <m/>
    <m/>
    <m/>
    <n v="0.37730000000000002"/>
    <s v="Fossil fuels"/>
    <s v="Natural gas"/>
    <m/>
    <s v="no"/>
    <s v="UW Eisenach West"/>
    <s v="10"/>
    <s v="TEN Thüringer Energienetze GmbH "/>
    <m/>
    <m/>
  </r>
  <r>
    <x v="477"/>
    <x v="324"/>
    <m/>
    <s v="Huntorf CAES"/>
    <s v="Uniper Kraftwerke GmbH "/>
    <m/>
    <s v="26931"/>
    <s v="Elsfleth"/>
    <s v="Niedersachsen"/>
    <s v="DE"/>
    <n v="321"/>
    <n v="321"/>
    <x v="4"/>
    <x v="6"/>
    <s v="no"/>
    <m/>
    <n v="1978"/>
    <s v="1978"/>
    <n v="2006"/>
    <m/>
    <s v="operating"/>
    <m/>
    <n v="53.189689999999999"/>
    <n v="8.40869"/>
    <s v="11WD2HUKW000298J"/>
    <s v="11WD2HUNT0000644"/>
    <n v="0.42"/>
    <s v="https://www.vde.com/de/fg/ETG/Archiv/Arbeitsgebiete/Erzeugung/Seiten/Druckluftspeicher-Kraftwerke.aspx"/>
    <n v="0.39560000000000001"/>
    <s v="Fossil fuels"/>
    <s v="Natural gas"/>
    <m/>
    <s v="no"/>
    <s v="Huntorf"/>
    <s v="220"/>
    <s v="TenneT TSO GmbH "/>
    <s v="List matching type: Single UBA power plant assigned to single BNetzA power plant"/>
    <m/>
  </r>
  <r>
    <x v="478"/>
    <x v="325"/>
    <m/>
    <m/>
    <s v="Palm Power GmbH &amp; Co. KG"/>
    <s v="Industriestraße 23"/>
    <s v="97483"/>
    <s v="Eltmann"/>
    <s v="Bayern"/>
    <s v="DE"/>
    <n v="57"/>
    <m/>
    <x v="4"/>
    <x v="0"/>
    <s v="yes"/>
    <m/>
    <n v="2008"/>
    <s v="2008"/>
    <m/>
    <m/>
    <s v="operating"/>
    <m/>
    <n v="49.983999999999988"/>
    <n v="10.65137"/>
    <m/>
    <m/>
    <m/>
    <m/>
    <n v="0.39379999999999998"/>
    <s v="Fossil fuels"/>
    <s v="Natural gas"/>
    <m/>
    <s v="no"/>
    <s v="Palm Eltmann"/>
    <s v="110"/>
    <s v="Bayernwerk AG"/>
    <m/>
    <m/>
  </r>
  <r>
    <x v="479"/>
    <x v="326"/>
    <s v="Gasturbine"/>
    <m/>
    <s v="Statkraft Markets GmbH"/>
    <m/>
    <s v="26725"/>
    <s v="Emden"/>
    <s v="Niedersachsen"/>
    <s v="DE"/>
    <n v="52"/>
    <m/>
    <x v="4"/>
    <x v="6"/>
    <s v="no"/>
    <m/>
    <n v="1973"/>
    <s v="1973"/>
    <m/>
    <m/>
    <s v="operating"/>
    <m/>
    <n v="53.342170000000003"/>
    <n v="7.2062399999999993"/>
    <m/>
    <m/>
    <n v="0.42"/>
    <s v="http://www.energie-chronik.de/120212.htm"/>
    <n v="0.30980000000000002"/>
    <s v="Fossil fuels"/>
    <s v="Natural gas"/>
    <m/>
    <s v="no"/>
    <s v="Emden"/>
    <s v="220"/>
    <s v="Avacon AG"/>
    <m/>
    <m/>
  </r>
  <r>
    <x v="480"/>
    <x v="326"/>
    <s v="Dampfturbine"/>
    <m/>
    <s v="Statkraft Markets GmbH"/>
    <m/>
    <s v="26725"/>
    <s v="Emden"/>
    <s v="Niedersachsen"/>
    <s v="DE"/>
    <n v="433"/>
    <m/>
    <x v="4"/>
    <x v="0"/>
    <s v="no"/>
    <m/>
    <n v="1973"/>
    <s v="1973"/>
    <m/>
    <m/>
    <s v="shutdown_temporary"/>
    <m/>
    <n v="53.342170000000003"/>
    <n v="7.2062399999999993"/>
    <m/>
    <m/>
    <n v="0.42"/>
    <s v="http://www.energie-chronik.de/120212.htm"/>
    <n v="0.3553"/>
    <s v="Fossil fuels"/>
    <s v="Natural gas"/>
    <m/>
    <s v="no"/>
    <s v="Emden"/>
    <s v="220"/>
    <s v="TenneT TSO GmbH "/>
    <m/>
    <m/>
  </r>
  <r>
    <x v="481"/>
    <x v="327"/>
    <m/>
    <m/>
    <s v="SWE Energie GmbH"/>
    <m/>
    <s v="99085"/>
    <s v="Erfurt"/>
    <s v="Thüringen"/>
    <s v="DE"/>
    <n v="11"/>
    <m/>
    <x v="4"/>
    <x v="0"/>
    <s v="yes"/>
    <m/>
    <n v="1996"/>
    <s v="1996"/>
    <m/>
    <m/>
    <s v="operating"/>
    <m/>
    <n v="50.978566999999998"/>
    <n v="11.05158"/>
    <m/>
    <m/>
    <m/>
    <m/>
    <n v="0.38059999999999999"/>
    <s v="Fossil fuels"/>
    <s v="Natural gas"/>
    <m/>
    <s v="no"/>
    <s v="UW Iderhoffstraße"/>
    <s v="10"/>
    <s v="SWE Netz GmbH (Erfurt)"/>
    <m/>
    <m/>
  </r>
  <r>
    <x v="482"/>
    <x v="328"/>
    <m/>
    <s v="Erfurt-Ost"/>
    <s v="SWE Energie GmbH"/>
    <m/>
    <s v="99087"/>
    <s v="Erfurt"/>
    <s v="Thüringen"/>
    <s v="DE"/>
    <n v="76.5"/>
    <n v="83.161320000000003"/>
    <x v="4"/>
    <x v="2"/>
    <s v="yes"/>
    <n v="185.1145737855179"/>
    <n v="2000"/>
    <s v="2000"/>
    <m/>
    <m/>
    <s v="operating"/>
    <m/>
    <n v="50.989612000000001"/>
    <n v="11.027635"/>
    <m/>
    <m/>
    <n v="0.36399999999999999"/>
    <s v="https://www.umweltbundesamt.de/sites/default/files/medien/378/publikationen/climate_change_02_2014_kwk-ausbau_entwicklung_prognose_wirksamkeit_der_anreize_im_kwk-gesetz_0.pdf"/>
    <n v="0.54"/>
    <s v="Fossil fuels"/>
    <s v="Natural gas"/>
    <m/>
    <s v="no"/>
    <s v="UW Erfurt-Ost"/>
    <s v="110"/>
    <s v="SWE Netz GmbH (Erfurt)"/>
    <s v="List matching type: UBA capacity distributed proportionally to multiple BNetzA power plants"/>
    <m/>
  </r>
  <r>
    <x v="483"/>
    <x v="328"/>
    <s v="Linie 3"/>
    <s v="Erfurt-Ost"/>
    <s v="SWE Energie GmbH"/>
    <m/>
    <s v="99087"/>
    <s v="Erfurt"/>
    <s v="Thüringen"/>
    <s v="DE"/>
    <n v="32.6"/>
    <n v="35.438679999999998"/>
    <x v="4"/>
    <x v="2"/>
    <s v="yes"/>
    <n v="78.885426214482123"/>
    <n v="2014"/>
    <s v="2014"/>
    <m/>
    <m/>
    <s v="operating"/>
    <m/>
    <n v="50.989612000000001"/>
    <n v="11.027635"/>
    <m/>
    <m/>
    <n v="0.36399999999999999"/>
    <s v="http://stefanschroeter.com/539-neue-gasturbine-fuer-das-heizkraftwerk-erfurt-ost.html"/>
    <n v="0.60299999999999998"/>
    <s v="Fossil fuels"/>
    <s v="Natural gas"/>
    <m/>
    <s v="no"/>
    <m/>
    <s v="110"/>
    <s v="SWE Netz GmbH (Erfurt)"/>
    <s v="List matching type: UBA capacity distributed proportionally to multiple BNetzA power plants"/>
    <m/>
  </r>
  <r>
    <x v="484"/>
    <x v="329"/>
    <s v="Module 1, 2 und 3"/>
    <m/>
    <s v="Stadtwerke Erkrath GmbH"/>
    <s v="Klinkerweg 4"/>
    <s v="40699"/>
    <s v="Erkrath"/>
    <s v="Nordrhein-Westfalen"/>
    <s v="DE"/>
    <n v="10.199999999999999"/>
    <m/>
    <x v="4"/>
    <x v="0"/>
    <s v="yes"/>
    <m/>
    <n v="2000"/>
    <s v="2000"/>
    <m/>
    <m/>
    <s v="operating"/>
    <m/>
    <n v="51.216859999999997"/>
    <n v="6.94733"/>
    <m/>
    <m/>
    <m/>
    <m/>
    <n v="0.38500000000000001"/>
    <s v="Fossil fuels"/>
    <s v="Natural gas"/>
    <m/>
    <s v="no"/>
    <s v="Schaltanlage BHKW"/>
    <s v="MS"/>
    <s v="Stadtwerke Erkrath GmbH"/>
    <m/>
    <m/>
  </r>
  <r>
    <x v="485"/>
    <x v="57"/>
    <s v="GuD I"/>
    <m/>
    <s v="Erlanger Stadtwerke AG"/>
    <s v=" Äußere Bruckerstr. 33"/>
    <s v="91052"/>
    <s v="Erlangen"/>
    <s v="Bayern"/>
    <s v="DE"/>
    <n v="21.6"/>
    <m/>
    <x v="4"/>
    <x v="2"/>
    <s v="yes"/>
    <m/>
    <n v="2005"/>
    <s v="2005"/>
    <m/>
    <m/>
    <s v="operating"/>
    <m/>
    <n v="49.592970000000001"/>
    <n v="11.001620000000001"/>
    <m/>
    <m/>
    <m/>
    <m/>
    <n v="0.5625"/>
    <s v="Fossil fuels"/>
    <s v="Natural gas"/>
    <m/>
    <s v="no"/>
    <s v="UW Mitte"/>
    <s v="20"/>
    <s v="Erlanger Stadtwerke AG"/>
    <m/>
    <m/>
  </r>
  <r>
    <x v="486"/>
    <x v="57"/>
    <s v="GuD 2"/>
    <m/>
    <s v="Erlanger Stadtwerke AG"/>
    <s v=" Äußere Bruckerstr. 33"/>
    <s v="91052"/>
    <s v="Erlangen"/>
    <s v="Bayern"/>
    <s v="DE"/>
    <n v="6.7"/>
    <m/>
    <x v="4"/>
    <x v="2"/>
    <s v="yes"/>
    <m/>
    <n v="2014"/>
    <s v="2014"/>
    <m/>
    <m/>
    <s v="operating"/>
    <m/>
    <n v="49.593491999999998"/>
    <n v="11.001092999999999"/>
    <m/>
    <m/>
    <m/>
    <m/>
    <n v="0.60299999999999998"/>
    <s v="Fossil fuels"/>
    <s v="Natural gas"/>
    <m/>
    <s v="no"/>
    <s v="Hammerbacherstr."/>
    <s v="20"/>
    <s v="Erlanger Stadtwerke AG"/>
    <m/>
    <m/>
  </r>
  <r>
    <x v="487"/>
    <x v="253"/>
    <s v="G_VGT"/>
    <m/>
    <s v="RWE Power AG"/>
    <m/>
    <s v="52249"/>
    <s v="Eschweiler-Weisweiler"/>
    <s v="Nordrhein-Westfalen"/>
    <s v="DE"/>
    <n v="200"/>
    <m/>
    <x v="4"/>
    <x v="6"/>
    <s v="no"/>
    <m/>
    <n v="2006"/>
    <s v="2006"/>
    <m/>
    <m/>
    <s v="operating"/>
    <m/>
    <n v="50.839167000000003"/>
    <n v="6.3211110000000001"/>
    <s v="11WD7WEIS-B-KW-C"/>
    <s v="11WD7WEIS5GVGTGU"/>
    <n v="0.5"/>
    <s v="https://de.wikipedia.org/wiki/Kraftwerk_Weisweiler"/>
    <n v="0.39560000000000001"/>
    <s v="Fossil fuels"/>
    <s v="Natural gas"/>
    <m/>
    <s v="no"/>
    <s v="Zukunft"/>
    <s v="110"/>
    <s v="Westnetz GmbH"/>
    <m/>
    <m/>
  </r>
  <r>
    <x v="488"/>
    <x v="253"/>
    <s v="H_VGT"/>
    <m/>
    <s v="RWE Power AG"/>
    <m/>
    <s v="52249"/>
    <s v="Eschweiler-Weisweiler"/>
    <s v="Nordrhein-Westfalen"/>
    <s v="DE"/>
    <n v="200"/>
    <m/>
    <x v="4"/>
    <x v="6"/>
    <s v="no"/>
    <m/>
    <n v="2006"/>
    <s v="2006"/>
    <m/>
    <m/>
    <s v="operating"/>
    <m/>
    <n v="50.839167000000003"/>
    <n v="6.3211110000000001"/>
    <s v="11WD7WEIS-B-KW-C"/>
    <s v="11WD7WEIS5GVGTHS"/>
    <n v="0.5"/>
    <s v="https://de.wikipedia.org/wiki/Kraftwerk_Weisweiler"/>
    <n v="0.39560000000000001"/>
    <s v="Fossil fuels"/>
    <s v="Natural gas"/>
    <m/>
    <s v="no"/>
    <s v="Zukunft"/>
    <s v="110"/>
    <s v="Westnetz GmbH"/>
    <m/>
    <m/>
  </r>
  <r>
    <x v="489"/>
    <x v="58"/>
    <s v="Block 12"/>
    <s v="Flensburg K09 bis K12"/>
    <s v="Stadtwerke Flensburg GmbH"/>
    <s v="Batteriestr. 48"/>
    <s v="24939"/>
    <s v="Flensburg"/>
    <s v="Schleswig-Holstein"/>
    <s v="DE"/>
    <n v="75"/>
    <n v="68.427840000000003"/>
    <x v="4"/>
    <x v="2"/>
    <s v="yes"/>
    <n v="112.5"/>
    <n v="2016"/>
    <s v="2016"/>
    <m/>
    <m/>
    <s v="operating"/>
    <s v="CHP"/>
    <n v="54.804777000000001"/>
    <n v="9.4333570000000009"/>
    <m/>
    <m/>
    <m/>
    <m/>
    <n v="0.61199999999999999"/>
    <s v="Fossil fuels"/>
    <s v="Natural gas"/>
    <m/>
    <s v="no"/>
    <m/>
    <s v="60"/>
    <s v="Stadtwerke Flensburg GmbH "/>
    <s v="List matching type: UBA capacity distributed proportionally to multiple BNetzA power plants"/>
    <m/>
  </r>
  <r>
    <x v="490"/>
    <x v="330"/>
    <s v="Block 1"/>
    <s v="Frankfurt-Niederrad"/>
    <s v="Mainova AG"/>
    <s v="Lyoner Straße  8"/>
    <s v="60528"/>
    <s v="Frankfurt am Main"/>
    <s v="Hessen"/>
    <s v="DE"/>
    <n v="70"/>
    <n v="75.55556"/>
    <x v="4"/>
    <x v="2"/>
    <s v="yes"/>
    <n v="121.1111111111111"/>
    <n v="2005"/>
    <s v="2005"/>
    <m/>
    <m/>
    <s v="operating"/>
    <s v="CHP"/>
    <n v="50.085599999999999"/>
    <n v="8.6278500000000005"/>
    <m/>
    <m/>
    <m/>
    <m/>
    <n v="0.5625"/>
    <s v="Fossil fuels"/>
    <s v="Natural gas"/>
    <m/>
    <s v="no"/>
    <s v="UW Goldsteinstraße"/>
    <s v="110"/>
    <s v="NRM Netzdienste Rhein-Main GmbH"/>
    <s v="List matching type: UBA capacity distributed proportionally to multiple BNetzA power plants"/>
    <m/>
  </r>
  <r>
    <x v="491"/>
    <x v="59"/>
    <s v="Block 4"/>
    <s v="Frankfurt-West 4"/>
    <s v="Mainova AG"/>
    <s v="Gutleutstraße 231"/>
    <s v="60627"/>
    <s v="Frankfurt am Main"/>
    <s v="Hessen"/>
    <s v="DE"/>
    <n v="99"/>
    <n v="100"/>
    <x v="4"/>
    <x v="6"/>
    <s v="yes"/>
    <n v="150"/>
    <n v="1994"/>
    <s v="1994"/>
    <m/>
    <m/>
    <s v="operating"/>
    <s v="CHP"/>
    <n v="50.09843"/>
    <n v="8.6531300000000009"/>
    <m/>
    <m/>
    <m/>
    <m/>
    <n v="0.3644"/>
    <s v="Fossil fuels"/>
    <s v="Natural gas"/>
    <m/>
    <s v="no"/>
    <s v="UW Gutleutstraße"/>
    <s v="110"/>
    <s v="NRM Netzdienste Rhein-Main GmbH"/>
    <s v="List matching type: Single UBA power plant assigned to single BNetzA power plant"/>
    <m/>
  </r>
  <r>
    <x v="492"/>
    <x v="331"/>
    <m/>
    <m/>
    <s v="Freiberger Erdgas GmbH"/>
    <m/>
    <s v="09599"/>
    <s v="Freiberg"/>
    <s v="Sachsen"/>
    <s v="DE"/>
    <n v="13.4"/>
    <m/>
    <x v="4"/>
    <x v="0"/>
    <s v="yes"/>
    <m/>
    <n v="2013"/>
    <s v="2013"/>
    <m/>
    <m/>
    <s v="operating"/>
    <m/>
    <n v="50.913038"/>
    <n v="13.324847999999999"/>
    <m/>
    <m/>
    <m/>
    <m/>
    <n v="0.39929999999999999"/>
    <s v="Fossil fuels"/>
    <s v="Natural gas"/>
    <m/>
    <s v="no"/>
    <s v="DE0009990959900000E10001587000001"/>
    <s v="20"/>
    <s v="Mitteldeutsche Netzgesellschaft Strom mbH"/>
    <m/>
    <m/>
  </r>
  <r>
    <x v="493"/>
    <x v="332"/>
    <s v="GuD Anlage"/>
    <m/>
    <s v="Solvay Acetow GmbH"/>
    <m/>
    <s v="79108"/>
    <s v="Freiburg"/>
    <s v="Baden-Württemberg"/>
    <s v="DE"/>
    <n v="60.1"/>
    <m/>
    <x v="4"/>
    <x v="2"/>
    <s v="yes"/>
    <m/>
    <n v="1998"/>
    <s v="1998"/>
    <m/>
    <m/>
    <s v="operating"/>
    <m/>
    <n v="48.020738000000001"/>
    <n v="7.8458800000000002"/>
    <m/>
    <m/>
    <m/>
    <m/>
    <n v="0.53100000000000003"/>
    <s v="Fossil fuels"/>
    <s v="Natural gas"/>
    <m/>
    <s v="no"/>
    <s v="110kV Schalter WVK GuD Anlage"/>
    <s v="110"/>
    <s v="bnNETZE GmbH "/>
    <m/>
    <m/>
  </r>
  <r>
    <x v="494"/>
    <x v="298"/>
    <s v="HKW"/>
    <m/>
    <s v="Universitätsklinikum Freiburg AdöR"/>
    <s v="Hartmannstrasse 1"/>
    <s v="79106"/>
    <s v="Freiburg"/>
    <s v="Baden-Württemberg"/>
    <s v="DE"/>
    <n v="27"/>
    <m/>
    <x v="4"/>
    <x v="0"/>
    <s v="yes"/>
    <m/>
    <n v="2001"/>
    <s v="2001"/>
    <m/>
    <m/>
    <s v="operating"/>
    <m/>
    <n v="48.005572170000001"/>
    <n v="7.8422798170000014"/>
    <m/>
    <m/>
    <m/>
    <m/>
    <n v="0.3861"/>
    <s v="Fossil fuels"/>
    <s v="Natural gas"/>
    <m/>
    <s v="no"/>
    <s v="Übergabe"/>
    <s v="20"/>
    <s v="bnNETZE GmbH"/>
    <m/>
    <m/>
  </r>
  <r>
    <x v="495"/>
    <x v="224"/>
    <m/>
    <m/>
    <s v="Papierfabrik Adolf Jass Schwarza GmbH"/>
    <s v="Hermann-Muth-Str. 6"/>
    <s v="36039"/>
    <s v="Fulda"/>
    <s v="Hessen"/>
    <s v="DE"/>
    <n v="26.2"/>
    <m/>
    <x v="4"/>
    <x v="0"/>
    <s v="yes"/>
    <m/>
    <n v="1990"/>
    <s v="1990"/>
    <m/>
    <m/>
    <s v="operating"/>
    <m/>
    <n v="50.569119999999998"/>
    <n v="9.681280000000001"/>
    <m/>
    <m/>
    <m/>
    <m/>
    <n v="0.374"/>
    <s v="Fossil fuels"/>
    <s v="Natural gas"/>
    <m/>
    <s v="no"/>
    <s v="4848 Fulda Hermann Muth Straße 6"/>
    <s v="20"/>
    <s v="OsthessenNetz GmbH"/>
    <m/>
    <m/>
  </r>
  <r>
    <x v="496"/>
    <x v="333"/>
    <m/>
    <m/>
    <s v="Papierfabrik Adolf Jass Schwarza GmbH"/>
    <s v="Hermann-Muth-Str. 6"/>
    <s v="36039"/>
    <s v="Fulda"/>
    <s v="Hessen"/>
    <s v="DE"/>
    <n v="8"/>
    <m/>
    <x v="4"/>
    <x v="0"/>
    <s v="yes"/>
    <m/>
    <n v="2012"/>
    <s v="2012"/>
    <m/>
    <m/>
    <s v="operating"/>
    <m/>
    <n v="50.569119999999998"/>
    <n v="9.681280000000001"/>
    <m/>
    <m/>
    <m/>
    <m/>
    <n v="0.3982"/>
    <s v="Fossil fuels"/>
    <s v="Natural gas"/>
    <m/>
    <s v="no"/>
    <s v="4848 Fulda Hermann Muth Straße 6"/>
    <s v="20"/>
    <s v="OsthessenNetz GmbH"/>
    <m/>
    <m/>
  </r>
  <r>
    <x v="497"/>
    <x v="334"/>
    <m/>
    <m/>
    <s v="Energieversorgung Gera GmbH"/>
    <s v="Siemensstraße 45"/>
    <s v="07546"/>
    <s v="Gera"/>
    <s v="Thüringen"/>
    <s v="DE"/>
    <n v="74"/>
    <m/>
    <x v="4"/>
    <x v="0"/>
    <s v="yes"/>
    <m/>
    <n v="1996"/>
    <s v="1996"/>
    <m/>
    <m/>
    <s v="operating"/>
    <m/>
    <n v="50.907600000000002"/>
    <n v="12.061019999999999"/>
    <m/>
    <m/>
    <m/>
    <m/>
    <n v="0.38059999999999999"/>
    <s v="Fossil fuels"/>
    <s v="Natural gas"/>
    <m/>
    <s v="no"/>
    <m/>
    <s v="110"/>
    <s v="GeraNetz GmbH "/>
    <m/>
    <m/>
  </r>
  <r>
    <x v="498"/>
    <x v="335"/>
    <m/>
    <m/>
    <s v="Georg-August-Universität Göttingen Stiftung Öffentlichen Rechts"/>
    <s v="Rudolf-Diesel-Straße 1"/>
    <s v="37075"/>
    <s v="Göttingen"/>
    <s v="Niedersachsen"/>
    <s v="DE"/>
    <n v="18.8"/>
    <m/>
    <x v="4"/>
    <x v="0"/>
    <s v="yes"/>
    <m/>
    <n v="1998"/>
    <s v="1998"/>
    <m/>
    <m/>
    <s v="operating"/>
    <m/>
    <n v="51.553370000000001"/>
    <n v="9.9337400000000002"/>
    <m/>
    <m/>
    <m/>
    <m/>
    <n v="0.38279999999999997"/>
    <s v="Fossil fuels"/>
    <s v="Natural gas"/>
    <m/>
    <s v="no"/>
    <s v="DE0003303707310300000000001902150"/>
    <s v="20"/>
    <s v="EnergieNetz Mitte GmbH "/>
    <m/>
    <m/>
  </r>
  <r>
    <x v="499"/>
    <x v="336"/>
    <s v="Gasturbine"/>
    <m/>
    <s v="Energieerzeugungsgesellschaft Greifswald GmbH"/>
    <m/>
    <s v="17489"/>
    <s v="Greifswald"/>
    <s v="Mecklenburg-Vorpommern"/>
    <s v="DE"/>
    <n v="14.7"/>
    <m/>
    <x v="4"/>
    <x v="6"/>
    <s v="yes"/>
    <m/>
    <n v="1996"/>
    <s v="1996"/>
    <m/>
    <m/>
    <s v="operating"/>
    <m/>
    <n v="54.070390000000003"/>
    <n v="13.398860000000001"/>
    <m/>
    <m/>
    <m/>
    <m/>
    <n v="0.36959999999999998"/>
    <s v="Fossil fuels"/>
    <s v="Natural gas"/>
    <m/>
    <s v="no"/>
    <s v="MSA HKW"/>
    <s v="20"/>
    <s v="Stromversorgung Greifswald GmbH"/>
    <m/>
    <m/>
  </r>
  <r>
    <x v="500"/>
    <x v="337"/>
    <m/>
    <m/>
    <s v="KGW - Kraftwerk Grenzach-Wyhlen GmbH"/>
    <m/>
    <s v="79639"/>
    <s v="Grenzach-Wyhlen"/>
    <s v="Baden-Württemberg"/>
    <s v="DE"/>
    <n v="40"/>
    <m/>
    <x v="4"/>
    <x v="0"/>
    <s v="yes"/>
    <m/>
    <n v="2004"/>
    <s v="2004"/>
    <m/>
    <m/>
    <s v="operating"/>
    <m/>
    <n v="47.539709999999999"/>
    <n v="7.7069229999999997"/>
    <m/>
    <m/>
    <m/>
    <m/>
    <n v="0.38940000000000002"/>
    <s v="Fossil fuels"/>
    <s v="Natural gas"/>
    <m/>
    <s v="no"/>
    <s v="79639 Grenzach-Wyhlen, Rheinallee, FlSt-Nr. 478/5; US KGW Kraftwerk Grenzach-Wyhlen GmbH"/>
    <s v="110"/>
    <s v="ED Netze GmbH"/>
    <m/>
    <m/>
  </r>
  <r>
    <x v="501"/>
    <x v="62"/>
    <s v="4"/>
    <s v="Staudinger 4 (Großkrotzenburg)"/>
    <s v="Uniper Kraftwerke GmbH "/>
    <m/>
    <s v="63538"/>
    <s v="Großkrotzenburg"/>
    <s v="Hessen"/>
    <s v="DE"/>
    <n v="572"/>
    <n v="637.6"/>
    <x v="4"/>
    <x v="0"/>
    <s v="no"/>
    <m/>
    <n v="1977"/>
    <s v="1977"/>
    <m/>
    <m/>
    <s v="reserve"/>
    <m/>
    <n v="50.088552999999997"/>
    <n v="8.953399000000001"/>
    <s v="11WD2STAU0001800"/>
    <s v="11WD2STA4000065N"/>
    <m/>
    <m/>
    <n v="0.35970000000000002"/>
    <s v="Fossil fuels"/>
    <s v="Natural gas"/>
    <m/>
    <s v="no"/>
    <s v="Großkrotzenburg"/>
    <s v="380"/>
    <s v="TenneT TSO GmbH "/>
    <s v="List matching type: Single UBA power plant assigned to single BNetzA power plant"/>
    <m/>
  </r>
  <r>
    <x v="502"/>
    <x v="338"/>
    <m/>
    <m/>
    <s v="Mohn Media Mohndruck GmbH"/>
    <s v="Carl Bertelsmann Straße 161"/>
    <s v="33334"/>
    <s v="Gütersloh"/>
    <s v="Nordrhein-Westfalen"/>
    <s v="DE"/>
    <n v="22"/>
    <m/>
    <x v="4"/>
    <x v="0"/>
    <s v="yes"/>
    <m/>
    <n v="1994"/>
    <s v="1994"/>
    <m/>
    <m/>
    <s v="operating"/>
    <m/>
    <n v="51.907325999999998"/>
    <n v="8.4088349999999998"/>
    <m/>
    <m/>
    <m/>
    <m/>
    <n v="0.37840000000000001"/>
    <s v="Fossil fuels"/>
    <s v="Natural gas"/>
    <m/>
    <s v="no"/>
    <s v="DE000248333300101ERG0007775253543"/>
    <s v="10"/>
    <s v="Netzgesellschaft Gütersloh mbH "/>
    <m/>
    <m/>
  </r>
  <r>
    <x v="503"/>
    <x v="339"/>
    <s v="H4/5"/>
    <s v="Hagen-Kabel GuD"/>
    <s v="Mark-E AG"/>
    <m/>
    <s v="58099"/>
    <s v="Hagen"/>
    <s v="Nordrhein-Westfalen"/>
    <s v="DE"/>
    <n v="230"/>
    <n v="251"/>
    <x v="4"/>
    <x v="2"/>
    <s v="no"/>
    <n v="108"/>
    <n v="1980"/>
    <s v="1980"/>
    <n v="2004"/>
    <m/>
    <s v="shutdown_temporary"/>
    <m/>
    <n v="51.411029999999997"/>
    <n v="7.4917100000000003"/>
    <s v="11WD7GARE5XHAKW5"/>
    <s v="11WD7GARE5G-H45C"/>
    <m/>
    <m/>
    <n v="0.55800000000000005"/>
    <s v="Fossil fuels"/>
    <s v="Natural gas"/>
    <m/>
    <s v="no"/>
    <s v="U 101 und U 102"/>
    <s v="110"/>
    <s v="Enervie AssetNetWork GmbH "/>
    <s v="List matching type: Single UBA power plant assigned to single BNetzA power plant"/>
    <m/>
  </r>
  <r>
    <x v="504"/>
    <x v="340"/>
    <s v="Block A und B"/>
    <m/>
    <s v="EVH GmbH"/>
    <s v="Dieselstraße 141"/>
    <s v="06130"/>
    <s v="Halle"/>
    <s v="Sachsen-Anhalt"/>
    <s v="DE"/>
    <n v="97"/>
    <m/>
    <x v="4"/>
    <x v="0"/>
    <s v="yes"/>
    <m/>
    <n v="2005"/>
    <s v="2005"/>
    <m/>
    <m/>
    <s v="operating"/>
    <m/>
    <n v="51.480960000000003"/>
    <n v="11.964270000000001"/>
    <m/>
    <m/>
    <m/>
    <m/>
    <n v="0.39050000000000001"/>
    <s v="Fossil fuels"/>
    <s v="Natural gas"/>
    <m/>
    <s v="no"/>
    <s v="UW Halle Dieselstraße"/>
    <s v="110"/>
    <s v="Energieversorgung Halle Netz GmbH"/>
    <m/>
    <m/>
  </r>
  <r>
    <x v="505"/>
    <x v="340"/>
    <s v="GuD"/>
    <m/>
    <s v="Heizkraftwerk Halle-Trotha GmbH"/>
    <s v="Brachwitzer Straße 23"/>
    <s v="06130"/>
    <s v="Halle"/>
    <s v="Sachsen-Anhalt"/>
    <s v="DE"/>
    <n v="54"/>
    <m/>
    <x v="4"/>
    <x v="2"/>
    <s v="yes"/>
    <m/>
    <n v="2013"/>
    <s v="2013"/>
    <m/>
    <m/>
    <s v="operating"/>
    <m/>
    <n v="51.523530000000001"/>
    <n v="11.94337"/>
    <m/>
    <m/>
    <n v="0.52500000000000002"/>
    <s v="http://www.halle.eu/push.aspx?s=downloads/News/29628/pi_3_technische_daten.pdfvm=bv.108194040,d.bGg&amp;cad=rja"/>
    <n v="0.59850000000000003"/>
    <s v="Fossil fuels"/>
    <s v="Natural gas"/>
    <m/>
    <s v="no"/>
    <s v="UW Halle Nord"/>
    <s v="110"/>
    <s v="Mitteldeutsche Netzgesellschaft Strom mbH"/>
    <m/>
    <m/>
  </r>
  <r>
    <x v="506"/>
    <x v="341"/>
    <s v="GuD Tiefstack"/>
    <s v="Hamburg-Tiefstack GuD"/>
    <s v="Vattenfall Hamburg Wärme GmbH"/>
    <s v="Andreas-Meyer-Straße 8"/>
    <s v="22113"/>
    <s v="Hamburg"/>
    <s v="Hamburg"/>
    <s v="DE"/>
    <n v="127"/>
    <n v="142"/>
    <x v="4"/>
    <x v="2"/>
    <s v="yes"/>
    <n v="170"/>
    <n v="2009"/>
    <s v="2009"/>
    <m/>
    <m/>
    <s v="operating"/>
    <s v="CHP"/>
    <n v="53.526727549999997"/>
    <n v="10.06583691"/>
    <m/>
    <m/>
    <m/>
    <m/>
    <n v="0.58050000000000002"/>
    <s v="Fossil fuels"/>
    <s v="Natural gas"/>
    <m/>
    <s v="no"/>
    <s v="Tiefstack"/>
    <s v="110"/>
    <s v="Stromnetz Hamburg GmbH"/>
    <s v="List matching type: Single UBA power plant assigned to single BNetzA power plant"/>
    <m/>
  </r>
  <r>
    <x v="507"/>
    <x v="72"/>
    <s v="HKW"/>
    <m/>
    <s v="ADM Hamburg Aktiengesellschaft"/>
    <s v="Nippoldstr. 117"/>
    <s v="21107"/>
    <s v="Hamburg"/>
    <s v="Hamburg"/>
    <s v="DE"/>
    <n v="22.5"/>
    <m/>
    <x v="4"/>
    <x v="0"/>
    <s v="yes"/>
    <m/>
    <n v="1992"/>
    <s v="1992"/>
    <m/>
    <m/>
    <s v="operating"/>
    <m/>
    <n v="53.517684000000003"/>
    <n v="9.9507929999999991"/>
    <m/>
    <m/>
    <m/>
    <m/>
    <n v="0.37619999999999998"/>
    <s v="Fossil fuels"/>
    <s v="Natural gas"/>
    <m/>
    <s v="no"/>
    <s v="Nr. 147190"/>
    <s v="25"/>
    <s v="Stromnetz Hamburg GmbH"/>
    <m/>
    <m/>
  </r>
  <r>
    <x v="508"/>
    <x v="342"/>
    <s v="Block 10"/>
    <s v="Hamm-Uentrop 10"/>
    <s v="Trianel Gaskraftwerk Hamm GmbH &amp; Co. KG "/>
    <s v="Trianelstraße 1"/>
    <s v="59071"/>
    <s v="Hamm"/>
    <s v="Nordrhein-Westfalen"/>
    <s v="DE"/>
    <n v="417.1"/>
    <n v="425"/>
    <x v="4"/>
    <x v="2"/>
    <s v="no"/>
    <s v="n.b."/>
    <n v="2008"/>
    <s v="2008"/>
    <m/>
    <m/>
    <s v="operating"/>
    <m/>
    <n v="51.673949999999998"/>
    <n v="7.9291499999999999"/>
    <s v="11WD7STUM----KW9"/>
    <s v="11WD7KWHU1GBL10E"/>
    <n v="0.57700000000000007"/>
    <s v="http://www.bwk-bund.de/fileadmin/Dokumente/Veranstaltungen/Kongresse/2011/FF-2-Schoepfer-Wasserkraft.pdf"/>
    <n v="0.57599999999999996"/>
    <s v="Fossil fuels"/>
    <s v="Natural gas"/>
    <m/>
    <s v="no"/>
    <s v="SA Geithe"/>
    <s v="380"/>
    <s v="Amprion GmbH"/>
    <s v="List matching type: Single UBA power plant assigned to single BNetzA power plant"/>
    <m/>
  </r>
  <r>
    <x v="509"/>
    <x v="342"/>
    <s v="Block 20"/>
    <s v="Hamm-Uentrop 20"/>
    <s v="Trianel Gaskraftwerk Hamm GmbH &amp; Co. KG "/>
    <s v="Trianelstraße 1"/>
    <s v="59071"/>
    <s v="Hamm"/>
    <s v="Nordrhein-Westfalen"/>
    <s v="DE"/>
    <n v="420.9"/>
    <n v="425"/>
    <x v="4"/>
    <x v="2"/>
    <s v="no"/>
    <s v="n.b."/>
    <n v="2008"/>
    <s v="2008"/>
    <m/>
    <m/>
    <s v="operating"/>
    <m/>
    <n v="51.673949999999998"/>
    <n v="7.9291499999999999"/>
    <s v="11WD7STUM----KW9"/>
    <s v="11WD7KWHU1GBL20B"/>
    <n v="0.57700000000000007"/>
    <s v="http://www.bwk-bund.de/fileadmin/Dokumente/Veranstaltungen/Kongresse/2011/FF-2-Schoepfer-Wasserkraft.pdf"/>
    <n v="0.57599999999999996"/>
    <s v="Fossil fuels"/>
    <s v="Natural gas"/>
    <m/>
    <s v="no"/>
    <s v="SA Geithe"/>
    <s v="380"/>
    <s v="Amprion GmbH"/>
    <s v="List matching type: Single UBA power plant assigned to single BNetzA power plant"/>
    <m/>
  </r>
  <r>
    <x v="510"/>
    <x v="343"/>
    <s v="GKL"/>
    <s v="Hannover-Linden"/>
    <s v="Stadtwerke Hannover AG"/>
    <m/>
    <s v="30169"/>
    <s v="Hannover"/>
    <s v="Niedersachsen"/>
    <s v="DE"/>
    <n v="230"/>
    <n v="255"/>
    <x v="4"/>
    <x v="2"/>
    <s v="yes"/>
    <n v="185"/>
    <n v="2013"/>
    <s v="1998 / 2013"/>
    <n v="2013"/>
    <m/>
    <s v="operating"/>
    <m/>
    <n v="52.372917000000001"/>
    <n v="9.7141940000000009"/>
    <m/>
    <m/>
    <n v="0.55000000000000004"/>
    <s v="http://www.enercity.de/infothek/downloads/broschueren/anlagen/hkw-linden-langinfo.pdf"/>
    <n v="0.59850000000000003"/>
    <s v="Fossil fuels"/>
    <s v="Natural gas"/>
    <m/>
    <s v="no"/>
    <s v="UW-Linden"/>
    <s v="110"/>
    <s v="enercity Netzgesellschaft mbH "/>
    <s v="List matching type: Single UBA power plant assigned to single BNetzA power plant"/>
    <m/>
  </r>
  <r>
    <x v="511"/>
    <x v="344"/>
    <s v="B"/>
    <s v="Hannover-Herrenhausen"/>
    <s v="Stadtwerke Hannover AG"/>
    <m/>
    <s v="30419"/>
    <s v="Hannover"/>
    <s v="Niedersachsen"/>
    <s v="DE"/>
    <n v="102"/>
    <n v="120"/>
    <x v="4"/>
    <x v="0"/>
    <s v="yes"/>
    <n v="280"/>
    <n v="1975"/>
    <s v="1975"/>
    <m/>
    <m/>
    <s v="shutdown_temporary"/>
    <s v="CHP"/>
    <n v="52.42"/>
    <n v="9.6486110000000007"/>
    <s v="11WD2HERR5GKW--1"/>
    <s v="11WD2HERR5G----G"/>
    <n v="0.38"/>
    <s v="http://www.enercity.de/infothek/downloads/broschueren/anlagen/kraftwerk-herrenhausen.pdf"/>
    <n v="0.35749999999999998"/>
    <s v="Fossil fuels"/>
    <s v="Natural gas"/>
    <m/>
    <s v="no"/>
    <s v="UW-Leinhausen"/>
    <s v="110"/>
    <s v="enercity Netzgesellschaft mbH "/>
    <s v="List matching type: Single UBA power plant assigned to single BNetzA power plant"/>
    <m/>
  </r>
  <r>
    <x v="512"/>
    <x v="345"/>
    <m/>
    <m/>
    <s v="RWE Vertrieb AG"/>
    <s v="Neuenheimer Feld 530"/>
    <s v="69120"/>
    <s v="Heidelberg"/>
    <s v="Baden-Württemberg"/>
    <s v="DE"/>
    <n v="13.5"/>
    <m/>
    <x v="4"/>
    <x v="0"/>
    <s v="yes"/>
    <m/>
    <n v="2002"/>
    <s v="2002"/>
    <m/>
    <m/>
    <s v="operating"/>
    <m/>
    <n v="49.421579999999999"/>
    <n v="8.672839999999999"/>
    <m/>
    <m/>
    <m/>
    <m/>
    <n v="0.38719999999999999"/>
    <s v="Fossil fuels"/>
    <s v="Natural gas"/>
    <m/>
    <s v="no"/>
    <s v="DE000277691200000000000021A129569"/>
    <s v="20"/>
    <s v="Stadtwerke Heidelberg Netze GmbH"/>
    <m/>
    <m/>
  </r>
  <r>
    <x v="513"/>
    <x v="346"/>
    <s v="BHKW-Anlage"/>
    <m/>
    <s v="Sales &amp; Solutions GmbH"/>
    <s v="Alexanderstr. 8"/>
    <s v="89522"/>
    <s v="Heidenheim"/>
    <s v="Baden-Württemberg"/>
    <s v="DE"/>
    <n v="18.899999999999999"/>
    <m/>
    <x v="4"/>
    <x v="0"/>
    <s v="yes"/>
    <m/>
    <n v="2014"/>
    <s v="2014"/>
    <m/>
    <m/>
    <s v="operating"/>
    <m/>
    <n v="48.670060999999997"/>
    <n v="10.150584"/>
    <m/>
    <m/>
    <m/>
    <m/>
    <n v="0.40039999999999998"/>
    <s v="Fossil fuels"/>
    <s v="Natural gas"/>
    <m/>
    <s v="no"/>
    <s v="DE.00027.88952.201220080080000000001"/>
    <s v="20"/>
    <s v="Hellenstein-Energie-Logistik GmbH"/>
    <m/>
    <m/>
  </r>
  <r>
    <x v="514"/>
    <x v="347"/>
    <s v="H6"/>
    <s v="Herdecke H3 (Cuno)"/>
    <s v="Mark-E AG / Statkraft Markets"/>
    <m/>
    <s v="58313"/>
    <s v="Herdecke"/>
    <s v="Nordrhein-Westfalen"/>
    <s v="DE"/>
    <n v="417"/>
    <n v="424"/>
    <x v="4"/>
    <x v="2"/>
    <s v="no"/>
    <s v="n.b."/>
    <n v="2007"/>
    <s v="2007"/>
    <m/>
    <m/>
    <s v="operating"/>
    <m/>
    <n v="51.403129999999997"/>
    <n v="7.4154999999999998"/>
    <s v="11WD7GARE5XHEKWQ"/>
    <s v="11WD7HERD2G-H6-X"/>
    <n v="0.59"/>
    <s v="http://www.mark-e.de/Home/Privatkunden/Mark-E/Erzeugung/Regionale-Erzeugung.aspx"/>
    <n v="0.57150000000000001"/>
    <s v="Fossil fuels"/>
    <s v="Natural gas"/>
    <m/>
    <s v="no"/>
    <s v="U 106 und U 107"/>
    <s v="110"/>
    <s v="Enervie AssetNetWork GmbH "/>
    <s v="List matching type: Single UBA power plant assigned to single BNetzA power plant"/>
    <m/>
  </r>
  <r>
    <x v="515"/>
    <x v="348"/>
    <s v="Wintershall"/>
    <s v="Wintershall"/>
    <s v="K+S AG"/>
    <m/>
    <s v="36266"/>
    <s v="Heringen"/>
    <s v="Hessen"/>
    <s v="DE"/>
    <n v="109.5"/>
    <n v="110"/>
    <x v="4"/>
    <x v="2"/>
    <s v="yes"/>
    <n v="299"/>
    <n v="1967"/>
    <s v="1967"/>
    <m/>
    <m/>
    <s v="operating"/>
    <s v="IPP"/>
    <n v="50.894009999999987"/>
    <n v="9.9972399999999997"/>
    <m/>
    <m/>
    <m/>
    <m/>
    <n v="0.39150000000000001"/>
    <s v="Fossil fuels"/>
    <s v="Natural gas"/>
    <m/>
    <s v="no"/>
    <s v="UW Phillippsthal"/>
    <s v="110"/>
    <s v="Avacon AG"/>
    <s v="List matching type: Single UBA power plant assigned to single BNetzA power plant"/>
    <m/>
  </r>
  <r>
    <x v="516"/>
    <x v="349"/>
    <m/>
    <m/>
    <s v="Nordzucker AG, Werk Clauen"/>
    <s v="Zuckerfabrik 3"/>
    <s v="31249"/>
    <s v="Hohenhameln"/>
    <s v="Niedersachsen"/>
    <s v="DE"/>
    <n v="15.8"/>
    <m/>
    <x v="4"/>
    <x v="0"/>
    <s v="yes"/>
    <m/>
    <n v="2000"/>
    <s v="vor 1945 / letzte Änderung 2000"/>
    <m/>
    <m/>
    <s v="special_case"/>
    <m/>
    <n v="52.232196299999998"/>
    <n v="10.033284999999999"/>
    <m/>
    <m/>
    <m/>
    <m/>
    <n v="0.38500000000000001"/>
    <s v="Fossil fuels"/>
    <s v="Natural gas"/>
    <m/>
    <s v="no"/>
    <m/>
    <s v="20"/>
    <s v="Avacon AG"/>
    <m/>
    <m/>
  </r>
  <r>
    <x v="517"/>
    <x v="350"/>
    <m/>
    <s v="Knapsack - Hürth I"/>
    <s v="Statkraft Markets GmbH"/>
    <m/>
    <s v="50351"/>
    <s v="Hürth-Knapsack"/>
    <s v="Nordrhein-Westfalen"/>
    <s v="DE"/>
    <n v="800"/>
    <n v="812"/>
    <x v="4"/>
    <x v="2"/>
    <s v="no"/>
    <s v="n.b."/>
    <n v="2006"/>
    <s v="2006"/>
    <m/>
    <m/>
    <s v="operating"/>
    <m/>
    <n v="50.861708"/>
    <n v="6.8423530000000001"/>
    <s v="11WD7KWKN----KW1"/>
    <s v="11WD7KWKN-KW-EEN"/>
    <m/>
    <m/>
    <n v="0.56699999999999995"/>
    <s v="Fossil fuels"/>
    <s v="Natural gas"/>
    <m/>
    <s v="no"/>
    <m/>
    <s v="400"/>
    <s v="Amprion GmbH"/>
    <s v="List matching type: Single UBA power plant assigned to single BNetzA power plant"/>
    <m/>
  </r>
  <r>
    <x v="518"/>
    <x v="351"/>
    <m/>
    <s v="Knapsack - Hürth II"/>
    <s v="Statkraft Markets GmbH"/>
    <m/>
    <s v="50351"/>
    <s v="Hürth-Knapsack"/>
    <s v="Nordrhein-Westfalen"/>
    <s v="DE"/>
    <n v="430"/>
    <n v="450"/>
    <x v="4"/>
    <x v="2"/>
    <s v="no"/>
    <s v="n.b."/>
    <n v="2013"/>
    <s v="2013"/>
    <m/>
    <m/>
    <s v="operating"/>
    <m/>
    <n v="50.861708"/>
    <n v="6.8423530000000001"/>
    <s v="11WD7KWKN1GBL203"/>
    <s v="11WD7KWKN-20-EEW"/>
    <n v="0.59200000000000008"/>
    <s v="http://www.siemens.com/press/de/pressemitteilungen/?press=/de/pressemitteilungen/2013/energy/fossil-power-generation/efp201306040.htm&amp;content[]=EF&amp;content[]=EP&amp;content[]=PG"/>
    <n v="0.59850000000000003"/>
    <s v="Fossil fuels"/>
    <s v="Natural gas"/>
    <m/>
    <s v="no"/>
    <s v="Knapsack"/>
    <s v="380"/>
    <s v="Amprion GmbH"/>
    <s v="List matching type: Single UBA power plant assigned to single BNetzA power plant"/>
    <m/>
  </r>
  <r>
    <x v="519"/>
    <x v="72"/>
    <s v="Block A"/>
    <s v="Frankfurt-Hoechst A u. B"/>
    <s v="Infraserv GmbH &amp; Co. Höchst KG"/>
    <m/>
    <s v="65926"/>
    <s v="Industriepark Höchst"/>
    <s v="Hessen"/>
    <s v="DE"/>
    <n v="86"/>
    <n v="91.771050000000002"/>
    <x v="4"/>
    <x v="2"/>
    <s v="yes"/>
    <n v="276.10526315789468"/>
    <n v="2003"/>
    <s v="2003"/>
    <m/>
    <m/>
    <s v="operating"/>
    <s v="CHP"/>
    <n v="50.09178"/>
    <n v="8.5310500000000005"/>
    <m/>
    <m/>
    <m/>
    <m/>
    <n v="0.55349999999999999"/>
    <s v="Fossil fuels"/>
    <s v="Natural gas"/>
    <m/>
    <s v="no"/>
    <s v="FWH O/W"/>
    <s v="110"/>
    <s v="Infraserv GmbH &amp; Co. Höchst KG"/>
    <s v="List matching type: UBA capacity distributed proportionally to multiple BNetzA power plants"/>
    <m/>
  </r>
  <r>
    <x v="520"/>
    <x v="352"/>
    <m/>
    <s v="Frankfurt-Hoechst C"/>
    <s v="Infraserv GmbH &amp; Co. Höchst KG"/>
    <m/>
    <s v="65926"/>
    <s v="Industriepark Höchst"/>
    <s v="Hessen"/>
    <s v="DE"/>
    <n v="96.5"/>
    <n v="105.7"/>
    <x v="4"/>
    <x v="6"/>
    <s v="yes"/>
    <n v="126"/>
    <n v="2012"/>
    <s v="2012"/>
    <m/>
    <m/>
    <s v="operating"/>
    <m/>
    <n v="50.09178"/>
    <n v="8.5310500000000005"/>
    <m/>
    <m/>
    <m/>
    <m/>
    <n v="0.41120000000000001"/>
    <s v="Fossil fuels"/>
    <s v="Natural gas"/>
    <m/>
    <s v="no"/>
    <s v="FWH O/W"/>
    <s v="110"/>
    <s v="Infraserv GmbH &amp; Co. Höchst KG"/>
    <s v="List matching type: Single UBA power plant assigned to single BNetzA power plant"/>
    <m/>
  </r>
  <r>
    <x v="521"/>
    <x v="353"/>
    <s v="HKW Jena"/>
    <s v="Jena-Süd"/>
    <s v="Thüringer Energie AG"/>
    <m/>
    <s v="07749"/>
    <s v="Jena"/>
    <s v="Thüringen"/>
    <s v="DE"/>
    <n v="182"/>
    <n v="203.97"/>
    <x v="4"/>
    <x v="2"/>
    <s v="yes"/>
    <n v="225"/>
    <n v="1996"/>
    <s v="1996"/>
    <m/>
    <m/>
    <s v="operating"/>
    <s v="CHP"/>
    <n v="50.896881"/>
    <n v="11.585703000000001"/>
    <m/>
    <m/>
    <m/>
    <m/>
    <n v="0.52200000000000002"/>
    <s v="Fossil fuels"/>
    <s v="Natural gas"/>
    <m/>
    <s v="no"/>
    <s v="UW HKW Jena"/>
    <s v="110"/>
    <s v="TEN Thüringer Energienetze GmbH"/>
    <s v="List matching type: Single UBA power plant assigned to single BNetzA power plant"/>
    <m/>
  </r>
  <r>
    <x v="522"/>
    <x v="73"/>
    <s v="10"/>
    <m/>
    <s v="SWK - Stadtwerke Kaiserslautern"/>
    <m/>
    <s v="67655"/>
    <s v="Kaiserslautern"/>
    <s v="Rheinland-Pfalz"/>
    <s v="DE"/>
    <n v="11.6"/>
    <m/>
    <x v="4"/>
    <x v="0"/>
    <s v="yes"/>
    <m/>
    <n v="1989"/>
    <s v="1989"/>
    <m/>
    <m/>
    <s v="operating"/>
    <m/>
    <n v="49.434659000000003"/>
    <n v="7.7602339999999996"/>
    <m/>
    <m/>
    <m/>
    <m/>
    <n v="0.37290000000000001"/>
    <s v="Fossil fuels"/>
    <s v="Natural gas"/>
    <m/>
    <s v="no"/>
    <s v="UW 1"/>
    <s v="20"/>
    <s v="SWK Stadtwerke Kaiserslautern Versorgungs-AG"/>
    <m/>
    <m/>
  </r>
  <r>
    <x v="523"/>
    <x v="354"/>
    <s v="Lentjes-Kessel"/>
    <m/>
    <s v="Pfeifer &amp; Langen GmbH &amp; Co. KG"/>
    <s v="Reeser Str 280-300"/>
    <s v="47546"/>
    <s v="Kalkar"/>
    <s v="Nordrhein-Westfalen"/>
    <s v="DE"/>
    <n v="11.4"/>
    <m/>
    <x v="4"/>
    <x v="0"/>
    <s v="yes"/>
    <m/>
    <n v="2004"/>
    <s v="2004"/>
    <m/>
    <m/>
    <s v="operating"/>
    <m/>
    <n v="51.729669999999999"/>
    <n v="6.3586499999999999"/>
    <m/>
    <m/>
    <m/>
    <m/>
    <n v="0.38940000000000002"/>
    <s v="Fossil fuels"/>
    <s v="Natural gas"/>
    <m/>
    <s v="no"/>
    <m/>
    <s v="10"/>
    <s v="Westnetz GmbH"/>
    <m/>
    <m/>
  </r>
  <r>
    <x v="524"/>
    <x v="74"/>
    <s v="RDK 4S"/>
    <s v="Karlsruhe-RDK 4s"/>
    <s v="EnBW Energie Baden-Württemberg AG"/>
    <s v="Fettweisstraße 42"/>
    <s v="76189"/>
    <s v="Karlsruhe"/>
    <s v="Baden-Württemberg"/>
    <s v="DE"/>
    <n v="353"/>
    <n v="363"/>
    <x v="4"/>
    <x v="2"/>
    <s v="no"/>
    <s v="n.b."/>
    <n v="1998"/>
    <s v="1998"/>
    <m/>
    <m/>
    <s v="reserve"/>
    <m/>
    <n v="49.012500000000003"/>
    <n v="8.302778"/>
    <s v="11WD4DAXLA-2S--6"/>
    <s v="11WD4RDK42G4---O"/>
    <n v="0.56999999999999995"/>
    <s v="https://www.enbw.com/unternehmen/konzern/energieerzeugung/fossile-energie/standorte.html"/>
    <n v="0.53100000000000003"/>
    <s v="Fossil fuels"/>
    <s v="Natural gas"/>
    <m/>
    <s v="no"/>
    <s v="Daxlanden"/>
    <s v="220"/>
    <s v="Transnet BW GmbH"/>
    <s v="List matching type: Single UBA power plant assigned to single BNetzA power plant"/>
    <m/>
  </r>
  <r>
    <x v="525"/>
    <x v="355"/>
    <s v="T3"/>
    <m/>
    <s v="Stadtwerke Karlsruhe GmbH"/>
    <m/>
    <s v="76189"/>
    <s v="Karlsruhe"/>
    <s v="Baden-Württemberg"/>
    <s v="DE"/>
    <n v="37"/>
    <m/>
    <x v="4"/>
    <x v="0"/>
    <s v="yes"/>
    <m/>
    <n v="1984"/>
    <s v="1984"/>
    <m/>
    <m/>
    <s v="operating"/>
    <m/>
    <n v="49.014443999999997"/>
    <n v="8.3480559999999997"/>
    <m/>
    <m/>
    <m/>
    <m/>
    <n v="0.3674"/>
    <s v="Fossil fuels"/>
    <s v="Natural gas"/>
    <m/>
    <s v="no"/>
    <m/>
    <s v="110"/>
    <s v="Stadtwerke Karlsruhe Netzservice GmbH"/>
    <m/>
    <m/>
  </r>
  <r>
    <x v="526"/>
    <x v="356"/>
    <m/>
    <m/>
    <s v="Städtische Werke Energie + Wärme GmbH"/>
    <m/>
    <s v="34134"/>
    <s v="Kassel"/>
    <s v="Hessen"/>
    <s v="DE"/>
    <n v="50"/>
    <m/>
    <x v="4"/>
    <x v="0"/>
    <s v="yes"/>
    <m/>
    <n v="1987"/>
    <s v="1987"/>
    <m/>
    <m/>
    <s v="operating"/>
    <m/>
    <n v="51.279099000000002"/>
    <n v="9.4840119999999999"/>
    <m/>
    <m/>
    <m/>
    <m/>
    <n v="0.37069999999999997"/>
    <s v="Fossil fuels"/>
    <s v="Natural gas"/>
    <m/>
    <s v="no"/>
    <s v="DE0003323413400000000009959305051"/>
    <s v="60"/>
    <s v="Städtische Werke Netz + Service GmbH"/>
    <m/>
    <m/>
  </r>
  <r>
    <x v="527"/>
    <x v="357"/>
    <m/>
    <m/>
    <s v="Stadtwerke Kiel AG"/>
    <m/>
    <s v="24116"/>
    <s v="Kiel"/>
    <s v="Schleswig-Holstein"/>
    <s v="DE"/>
    <n v="21.5"/>
    <m/>
    <x v="4"/>
    <x v="0"/>
    <s v="yes"/>
    <m/>
    <n v="2005"/>
    <s v="2005"/>
    <m/>
    <m/>
    <s v="operating"/>
    <m/>
    <n v="54.327536000000002"/>
    <n v="10.12674"/>
    <m/>
    <m/>
    <m/>
    <m/>
    <n v="0.39050000000000001"/>
    <s v="Fossil fuels"/>
    <s v="Natural gas"/>
    <m/>
    <s v="no"/>
    <s v="Umspannwerk Humboldtstr."/>
    <s v="30"/>
    <s v="Stadtwerke Kiel Netz GmbH "/>
    <m/>
    <m/>
  </r>
  <r>
    <x v="528"/>
    <x v="358"/>
    <m/>
    <s v="Kirchlengern 1"/>
    <s v="Energieservice Westfalen Weser GmbH"/>
    <m/>
    <s v="32278"/>
    <s v="Kirchlengern"/>
    <s v="Nordrhein-Westfalen"/>
    <s v="DE"/>
    <n v="201.5"/>
    <n v="184.5"/>
    <x v="4"/>
    <x v="2"/>
    <s v="no"/>
    <s v="n.b."/>
    <n v="1980"/>
    <s v="1980"/>
    <m/>
    <m/>
    <s v="operating"/>
    <m/>
    <n v="52.195070000000001"/>
    <n v="8.6481999999999992"/>
    <m/>
    <m/>
    <m/>
    <m/>
    <n v="0.45"/>
    <s v="Fossil fuels"/>
    <s v="Natural gas"/>
    <m/>
    <s v="no"/>
    <s v="UW Kirchlengern"/>
    <s v="110"/>
    <s v="Westfalen Weser Netz GmbH"/>
    <s v="List matching type: Single UBA power plant assigned to single BNetzA power plant"/>
    <m/>
  </r>
  <r>
    <x v="529"/>
    <x v="359"/>
    <m/>
    <m/>
    <s v="Nordzucker AG, Werk Klein Wanzleben"/>
    <s v="Magdeburger Landstraße 1 bis 5"/>
    <s v="39164"/>
    <s v="Klein Wanzleben"/>
    <s v="Sachsen-Anhalt"/>
    <s v="DE"/>
    <n v="23.4"/>
    <m/>
    <x v="4"/>
    <x v="0"/>
    <s v="no"/>
    <m/>
    <n v="1994"/>
    <s v="1994"/>
    <m/>
    <m/>
    <s v="special_case"/>
    <m/>
    <n v="52.070093"/>
    <n v="11.385306"/>
    <m/>
    <m/>
    <m/>
    <m/>
    <n v="0.37840000000000001"/>
    <s v="Fossil fuels"/>
    <s v="Natural gas"/>
    <m/>
    <s v="no"/>
    <m/>
    <s v="20"/>
    <s v="Avacon AG"/>
    <m/>
    <m/>
  </r>
  <r>
    <x v="530"/>
    <x v="360"/>
    <s v="GuD"/>
    <m/>
    <s v="RheinEnergie AG"/>
    <m/>
    <s v="50677"/>
    <s v="Köln"/>
    <s v="Nordrhein-Westfalen"/>
    <s v="DE"/>
    <n v="35"/>
    <m/>
    <x v="4"/>
    <x v="2"/>
    <s v="yes"/>
    <m/>
    <n v="1994"/>
    <s v="1994"/>
    <m/>
    <m/>
    <s v="operating"/>
    <m/>
    <n v="50.916969999999999"/>
    <n v="6.9572500000000002"/>
    <m/>
    <m/>
    <m/>
    <m/>
    <n v="0.51300000000000001"/>
    <s v="Fossil fuels"/>
    <s v="Natural gas"/>
    <m/>
    <s v="no"/>
    <s v="UW Bonner Wall"/>
    <s v="110"/>
    <s v="Rheinische NETZGesellschaft mbH "/>
    <m/>
    <m/>
  </r>
  <r>
    <x v="531"/>
    <x v="361"/>
    <s v="GuD"/>
    <s v="Köln-Niehl II"/>
    <s v="RheinEnergie AG"/>
    <m/>
    <s v="50735"/>
    <s v="Köln"/>
    <s v="Nordrhein-Westfalen"/>
    <s v="DE"/>
    <n v="413"/>
    <n v="421"/>
    <x v="4"/>
    <x v="2"/>
    <s v="yes"/>
    <n v="370"/>
    <n v="2005"/>
    <s v="2005"/>
    <n v="2008"/>
    <m/>
    <s v="operating"/>
    <m/>
    <n v="50.974919999999997"/>
    <n v="6.9880300000000002"/>
    <s v="11WD7BOLA--KWNIK"/>
    <s v="11WD7BOLA5GGTN2E"/>
    <n v="0.57999999999999996"/>
    <s v="http://www.rheinenergie.com/media/portale/downloads_4/rheinenergie_1/flyer/Heizkraftwerk-Niehl-II.pdf"/>
    <n v="0.57599999999999996"/>
    <s v="Fossil fuels"/>
    <s v="Natural gas"/>
    <m/>
    <s v="no"/>
    <s v="UW Mole"/>
    <s v="110"/>
    <s v="Rheinische NETZGesellschaft mbH "/>
    <s v="List matching type: Single UBA power plant assigned to single BNetzA power plant"/>
    <m/>
  </r>
  <r>
    <x v="532"/>
    <x v="266"/>
    <s v="GuD"/>
    <s v="Köln-Merkenich GuD"/>
    <s v="RheinEnergie AG"/>
    <m/>
    <s v="50769"/>
    <s v="Köln"/>
    <s v="Nordrhein-Westfalen"/>
    <s v="DE"/>
    <n v="108"/>
    <n v="110"/>
    <x v="4"/>
    <x v="2"/>
    <s v="yes"/>
    <n v="80"/>
    <n v="2004"/>
    <s v="2004"/>
    <m/>
    <m/>
    <s v="operating"/>
    <m/>
    <n v="51.017809999999997"/>
    <n v="6.9643499999999996"/>
    <s v="11WD7FUEH5GMEKW7"/>
    <s v="11WD7FUEH5GMERKA"/>
    <n v="0.53"/>
    <m/>
    <n v="0.55800000000000005"/>
    <s v="Fossil fuels"/>
    <s v="Natural gas"/>
    <m/>
    <s v="no"/>
    <s v="UW Merkenich"/>
    <s v="110"/>
    <s v="Rheinische NETZGesellschaft mbH "/>
    <s v="List matching type: Single UBA power plant assigned to single BNetzA power plant"/>
    <m/>
  </r>
  <r>
    <x v="533"/>
    <x v="266"/>
    <s v="Block 4"/>
    <s v="Köln-Merkenich 4+6"/>
    <s v="RheinEnergie AG"/>
    <m/>
    <s v="50769"/>
    <s v="Köln"/>
    <s v="Nordrhein-Westfalen"/>
    <s v="DE"/>
    <n v="15.5"/>
    <n v="17.582599999999999"/>
    <x v="4"/>
    <x v="0"/>
    <s v="yes"/>
    <n v="28.33700440528634"/>
    <n v="1965"/>
    <s v="1965"/>
    <m/>
    <m/>
    <s v="operating"/>
    <m/>
    <n v="51.017899"/>
    <n v="6.9640449999999996"/>
    <m/>
    <m/>
    <n v="0.53"/>
    <s v="http://www.rheinenergie.com/media/portale/downloads_4/rheinenergie_1/broschueren_1/Vereinfachte_Umwelterklaerung_der_Standorte_Koeln-Merkenich_und_Koeln-Niehl_2011.pdf"/>
    <n v="0.34649999999999997"/>
    <s v="Fossil fuels"/>
    <s v="Natural gas"/>
    <m/>
    <s v="no"/>
    <s v="UW Merkenich"/>
    <s v="25"/>
    <s v="Rheinische NETZGesellschaft mbH "/>
    <s v="List matching type: UBA capacity distributed proportionally to multiple BNetzA power plants"/>
    <m/>
  </r>
  <r>
    <x v="534"/>
    <x v="362"/>
    <s v="GuD"/>
    <m/>
    <s v="RheinEnergie AG"/>
    <m/>
    <s v="51109"/>
    <s v="Köln"/>
    <s v="Nordrhein-Westfalen"/>
    <s v="DE"/>
    <n v="15.8"/>
    <m/>
    <x v="4"/>
    <x v="2"/>
    <s v="yes"/>
    <m/>
    <n v="2001"/>
    <s v="2001"/>
    <m/>
    <m/>
    <s v="operating"/>
    <m/>
    <n v="50.943082390000001"/>
    <n v="7.0852391920000004"/>
    <m/>
    <m/>
    <m/>
    <m/>
    <n v="0.54449999999999998"/>
    <s v="Fossil fuels"/>
    <s v="Natural gas"/>
    <m/>
    <s v="no"/>
    <s v="UW Merheim"/>
    <s v="25"/>
    <s v="Rheinische NETZGesellschaft mbH "/>
    <m/>
    <m/>
  </r>
  <r>
    <x v="535"/>
    <x v="363"/>
    <s v="Niehl 31"/>
    <m/>
    <s v="RheinEnergie AG"/>
    <m/>
    <s v="50735"/>
    <s v="Köln"/>
    <s v="Nordrhein-Westfalen"/>
    <s v="DE"/>
    <n v="459.9"/>
    <m/>
    <x v="4"/>
    <x v="0"/>
    <s v="yes"/>
    <m/>
    <n v="2016"/>
    <s v="2016"/>
    <m/>
    <m/>
    <s v="operating"/>
    <m/>
    <n v="50.974896000000001"/>
    <n v="6.9877690000000001"/>
    <m/>
    <m/>
    <m/>
    <m/>
    <n v="0.40260000000000001"/>
    <s v="Fossil fuels"/>
    <s v="Natural gas"/>
    <m/>
    <s v="no"/>
    <s v="UW Opladen / UW Köln-Kalk"/>
    <s v="380 / 110"/>
    <s v="Amprion GmbH / Rheinische Netzgesellschaft"/>
    <m/>
    <m/>
  </r>
  <r>
    <x v="536"/>
    <x v="364"/>
    <s v="Dampfturbine"/>
    <m/>
    <s v="Cargill Deutschland GmbH"/>
    <s v="Düsseldorfer Str. 191"/>
    <s v="47809"/>
    <s v="Krefeld"/>
    <s v="Nordrhein-Westfalen"/>
    <s v="DE"/>
    <n v="25.8"/>
    <m/>
    <x v="4"/>
    <x v="0"/>
    <s v="yes"/>
    <m/>
    <n v="2005"/>
    <s v="2005"/>
    <m/>
    <m/>
    <s v="operating"/>
    <m/>
    <n v="51.339182999999998"/>
    <n v="6.6642380000000001"/>
    <m/>
    <m/>
    <m/>
    <m/>
    <n v="0.39050000000000001"/>
    <s v="Fossil fuels"/>
    <s v="Natural gas"/>
    <m/>
    <s v="no"/>
    <s v="UA Hafen"/>
    <s v="110"/>
    <s v="Netzgesellschaft Niederrhein GmbH"/>
    <m/>
    <m/>
  </r>
  <r>
    <x v="537"/>
    <x v="365"/>
    <s v="Gasmotor (Dieselgenerator)"/>
    <m/>
    <s v="Cargill Deutschland GmbH"/>
    <s v="Düsseldorfer Str. 191"/>
    <s v="47809"/>
    <s v="Krefeld"/>
    <s v="Nordrhein-Westfalen"/>
    <s v="DE"/>
    <n v="14"/>
    <m/>
    <x v="4"/>
    <x v="1"/>
    <s v="yes"/>
    <m/>
    <n v="1995"/>
    <s v="1995"/>
    <m/>
    <m/>
    <s v="operating"/>
    <m/>
    <n v="51.339182999999998"/>
    <n v="6.6642380000000001"/>
    <m/>
    <m/>
    <m/>
    <m/>
    <n v="0.435"/>
    <s v="Fossil fuels"/>
    <s v="Natural gas"/>
    <m/>
    <s v="no"/>
    <s v="UA Hafen"/>
    <s v="110"/>
    <s v="Netzgesellschaft Niederrhein GmbH"/>
    <m/>
    <m/>
  </r>
  <r>
    <x v="538"/>
    <x v="366"/>
    <m/>
    <m/>
    <s v="SWK ENERGIE GmbH"/>
    <m/>
    <s v="47804"/>
    <s v="Krefeld"/>
    <s v="Nordrhein-Westfalen"/>
    <s v="DE"/>
    <n v="12.6"/>
    <m/>
    <x v="4"/>
    <x v="0"/>
    <s v="yes"/>
    <m/>
    <n v="2013"/>
    <s v="1990 / 2013"/>
    <m/>
    <m/>
    <s v="operating"/>
    <m/>
    <n v="51.338760899999997"/>
    <n v="6.5853416999999999"/>
    <m/>
    <m/>
    <m/>
    <m/>
    <n v="0.39929999999999999"/>
    <s v="Fossil fuels"/>
    <s v="Natural gas"/>
    <m/>
    <s v="no"/>
    <s v="UA Frankenring"/>
    <s v="10"/>
    <s v="SWK NETZE GmbH "/>
    <m/>
    <m/>
  </r>
  <r>
    <x v="539"/>
    <x v="367"/>
    <s v="GT / GDT"/>
    <m/>
    <s v="Kübler &amp; Niethammer Papierfabrik Kriebstein AG"/>
    <s v="Bauhofstr. 1"/>
    <s v="09648"/>
    <s v="Kriebstein"/>
    <s v="Sachsen"/>
    <s v="DE"/>
    <n v="12.8"/>
    <m/>
    <x v="4"/>
    <x v="2"/>
    <s v="yes"/>
    <m/>
    <n v="1993"/>
    <s v="1993"/>
    <m/>
    <m/>
    <s v="operating"/>
    <m/>
    <n v="51.051349999999999"/>
    <n v="13.01661"/>
    <m/>
    <m/>
    <m/>
    <m/>
    <n v="0.50849999999999995"/>
    <s v="Fossil fuels"/>
    <s v="Natural gas"/>
    <m/>
    <s v="no"/>
    <s v="UW-Rauschenthal"/>
    <s v="6"/>
    <s v="Mitteldeutsche Netzgesellschaft Strom mbH"/>
    <m/>
    <m/>
  </r>
  <r>
    <x v="540"/>
    <x v="368"/>
    <m/>
    <m/>
    <s v="DREWSEN SPEZIALPAPIERE GmbH &amp; Co. KG"/>
    <s v="Georg-Drewsen-Weg 2"/>
    <s v="29331"/>
    <s v="Lachendorf"/>
    <s v="Niedersachsen"/>
    <s v="DE"/>
    <n v="13"/>
    <m/>
    <x v="4"/>
    <x v="2"/>
    <s v="yes"/>
    <m/>
    <n v="2000"/>
    <s v="2000"/>
    <m/>
    <m/>
    <s v="operating"/>
    <m/>
    <n v="52.623451000000003"/>
    <n v="10.245654999999999"/>
    <m/>
    <m/>
    <m/>
    <m/>
    <n v="0.54"/>
    <s v="Fossil fuels"/>
    <s v="Natural gas"/>
    <m/>
    <s v="no"/>
    <m/>
    <s v="110"/>
    <s v="Avacon AG"/>
    <m/>
    <m/>
  </r>
  <r>
    <x v="541"/>
    <x v="369"/>
    <s v="Kessel 1/2/3"/>
    <m/>
    <s v="Pfeifer &amp; Langen GmbH &amp; Co. KG"/>
    <s v="Heidensche Str. 70"/>
    <s v="32791"/>
    <s v="Lage"/>
    <s v="Nordrhein-Westfalen"/>
    <s v="DE"/>
    <n v="10.199999999999999"/>
    <m/>
    <x v="4"/>
    <x v="0"/>
    <s v="yes"/>
    <m/>
    <n v="1980"/>
    <s v="1980"/>
    <m/>
    <m/>
    <s v="operating"/>
    <m/>
    <n v="51.986139999999999"/>
    <n v="8.8073199999999989"/>
    <m/>
    <m/>
    <m/>
    <m/>
    <n v="0.36299999999999999"/>
    <s v="Fossil fuels"/>
    <s v="Natural gas"/>
    <m/>
    <s v="no"/>
    <m/>
    <s v="10"/>
    <s v="Westfalen Weser Netz GmbH"/>
    <m/>
    <m/>
  </r>
  <r>
    <x v="542"/>
    <x v="370"/>
    <s v="Gasturbine"/>
    <m/>
    <s v="Statkraft Markets GmbH"/>
    <m/>
    <s v="31628"/>
    <s v="Landesbergen"/>
    <s v="Niedersachsen"/>
    <s v="DE"/>
    <n v="56"/>
    <m/>
    <x v="4"/>
    <x v="6"/>
    <s v="no"/>
    <m/>
    <n v="1973"/>
    <s v="1973"/>
    <m/>
    <m/>
    <s v="operating"/>
    <m/>
    <n v="52.545850000000002"/>
    <n v="9.1136300000000006"/>
    <m/>
    <m/>
    <m/>
    <m/>
    <n v="0.30980000000000002"/>
    <s v="Fossil fuels"/>
    <s v="Natural gas"/>
    <m/>
    <s v="no"/>
    <s v="Landesbergen"/>
    <s v="220"/>
    <s v="TenneT TSO GmbH "/>
    <m/>
    <m/>
  </r>
  <r>
    <x v="543"/>
    <x v="370"/>
    <s v="Dampfturbine"/>
    <m/>
    <s v="Statkraft Markets GmbH"/>
    <m/>
    <s v="31628"/>
    <s v="Landesbergen"/>
    <s v="Niedersachsen"/>
    <s v="DE"/>
    <n v="431"/>
    <m/>
    <x v="4"/>
    <x v="0"/>
    <s v="no"/>
    <m/>
    <n v="1973"/>
    <s v="1973"/>
    <m/>
    <m/>
    <s v="shutdown_temporary"/>
    <m/>
    <n v="52.545850000000002"/>
    <n v="9.1136300000000006"/>
    <m/>
    <m/>
    <m/>
    <m/>
    <n v="0.3553"/>
    <s v="Fossil fuels"/>
    <s v="Natural gas"/>
    <m/>
    <s v="no"/>
    <s v="Landesbergen"/>
    <s v="400"/>
    <s v="TenneT TSO GmbH "/>
    <m/>
    <m/>
  </r>
  <r>
    <x v="544"/>
    <x v="371"/>
    <m/>
    <s v="Leipzig-Nord"/>
    <s v="Stadtwerke Leipzig GmbH"/>
    <m/>
    <s v="04105"/>
    <s v="Leipzig"/>
    <s v="Sachsen"/>
    <s v="DE"/>
    <n v="167"/>
    <n v="174"/>
    <x v="4"/>
    <x v="2"/>
    <s v="yes"/>
    <n v="200"/>
    <n v="1996"/>
    <s v="1996"/>
    <n v="2010"/>
    <m/>
    <s v="operating"/>
    <s v="CHP"/>
    <n v="51.351190000000003"/>
    <n v="12.37843"/>
    <s v="11WD8LEIP5X----6"/>
    <s v="11WD8LEIP5X----6"/>
    <m/>
    <m/>
    <n v="0.58499999999999996"/>
    <s v="Fossil fuels"/>
    <s v="Natural gas"/>
    <m/>
    <s v="no"/>
    <s v="Eutritzscher Str. 14b"/>
    <s v="110"/>
    <s v="Netz Leipzig GmbH"/>
    <s v="List matching type: Single UBA power plant assigned to single BNetzA power plant"/>
    <m/>
  </r>
  <r>
    <x v="545"/>
    <x v="50"/>
    <m/>
    <m/>
    <s v="Stadtwerke Lemgo GmbH"/>
    <s v="Bruchweg 24"/>
    <s v="32657"/>
    <s v="Lemgo"/>
    <s v="Nordrhein-Westfalen"/>
    <s v="DE"/>
    <n v="11.3"/>
    <m/>
    <x v="4"/>
    <x v="0"/>
    <s v="yes"/>
    <m/>
    <n v="1980"/>
    <s v="1980"/>
    <m/>
    <m/>
    <s v="operating"/>
    <m/>
    <n v="52.029657"/>
    <n v="8.9071630000000006"/>
    <m/>
    <m/>
    <m/>
    <m/>
    <n v="0.36299999999999999"/>
    <s v="Fossil fuels"/>
    <s v="Natural gas"/>
    <m/>
    <s v="no"/>
    <s v="UW-Mitte (Bruchweg)"/>
    <s v="10"/>
    <s v="Stadtwerke Lemgo"/>
    <m/>
    <m/>
  </r>
  <r>
    <x v="546"/>
    <x v="372"/>
    <m/>
    <m/>
    <s v="Stadtwerke Lemgo GmbH"/>
    <s v="Liemer Weg 71"/>
    <s v="32657"/>
    <s v="Lemgo "/>
    <s v="Nordrhein-Westfalen"/>
    <s v="DE"/>
    <n v="12.8"/>
    <m/>
    <x v="4"/>
    <x v="0"/>
    <s v="yes"/>
    <m/>
    <n v="2001"/>
    <s v="2001"/>
    <m/>
    <m/>
    <s v="operating"/>
    <m/>
    <n v="52.026243999999998"/>
    <n v="8.8665970000000005"/>
    <m/>
    <m/>
    <m/>
    <m/>
    <n v="0.3861"/>
    <s v="Fossil fuels"/>
    <s v="Natural gas"/>
    <m/>
    <s v="no"/>
    <s v="UW-Grevenmarsch"/>
    <s v="10"/>
    <s v="Stadtwerke Lemgo"/>
    <m/>
    <m/>
  </r>
  <r>
    <x v="547"/>
    <x v="373"/>
    <m/>
    <s v="Leuna GuD"/>
    <s v="InfraLeuna GmbH"/>
    <m/>
    <s v="06237"/>
    <s v="Leuna"/>
    <s v="Sachsen-Anhalt"/>
    <s v="DE"/>
    <n v="39"/>
    <n v="47.54795"/>
    <x v="4"/>
    <x v="2"/>
    <s v="no"/>
    <m/>
    <n v="1998"/>
    <s v="1998"/>
    <m/>
    <m/>
    <s v="operating"/>
    <s v="CHP"/>
    <n v="51.299759999999999"/>
    <n v="12.019299999999999"/>
    <m/>
    <m/>
    <m/>
    <m/>
    <n v="0.53100000000000003"/>
    <s v="Fossil fuels"/>
    <s v="Natural gas"/>
    <m/>
    <s v="no"/>
    <s v="UW Leuna"/>
    <s v="110"/>
    <s v="InfraLeuna GmbH"/>
    <s v="List matching type: UBA capacity distributed proportionally to multiple BNetzA power plants"/>
    <m/>
  </r>
  <r>
    <x v="548"/>
    <x v="374"/>
    <s v="GT1"/>
    <s v="Leuna GuD"/>
    <s v="InfraLeuna GmbH"/>
    <m/>
    <s v="06237"/>
    <s v="Leuna"/>
    <s v="Sachsen-Anhalt"/>
    <s v="DE"/>
    <n v="35"/>
    <n v="42.671230000000001"/>
    <x v="4"/>
    <x v="2"/>
    <s v="yes"/>
    <m/>
    <n v="1994"/>
    <s v="1994"/>
    <m/>
    <m/>
    <s v="operating"/>
    <s v="CHP"/>
    <n v="51.299759999999999"/>
    <n v="12.019299999999999"/>
    <m/>
    <m/>
    <m/>
    <m/>
    <n v="0.51300000000000001"/>
    <s v="Fossil fuels"/>
    <s v="Natural gas"/>
    <m/>
    <s v="no"/>
    <s v="Bau 5131"/>
    <s v="110"/>
    <s v="InfraLeuna GmbH"/>
    <s v="List matching type: UBA capacity distributed proportionally to multiple BNetzA power plants"/>
    <m/>
  </r>
  <r>
    <x v="549"/>
    <x v="374"/>
    <s v="GT2"/>
    <s v="Leuna GuD"/>
    <s v="TOTAL Raffinerie Mitteldeutschland GmbH"/>
    <m/>
    <s v="06237"/>
    <s v="Leuna"/>
    <s v="Sachsen-Anhalt"/>
    <s v="DE"/>
    <n v="35"/>
    <n v="42.671230000000001"/>
    <x v="4"/>
    <x v="2"/>
    <s v="yes"/>
    <m/>
    <n v="1994"/>
    <s v="1994"/>
    <m/>
    <m/>
    <s v="operating"/>
    <s v="CHP"/>
    <n v="51.299759999999999"/>
    <n v="12.019299999999999"/>
    <m/>
    <m/>
    <m/>
    <m/>
    <n v="0.51300000000000001"/>
    <s v="Fossil fuels"/>
    <s v="Natural gas"/>
    <m/>
    <s v="no"/>
    <s v="Leuna Mitte"/>
    <s v="110"/>
    <s v="InfraLeuna GmbH"/>
    <s v="List matching type: UBA capacity distributed proportionally to multiple BNetzA power plants"/>
    <m/>
  </r>
  <r>
    <x v="550"/>
    <x v="374"/>
    <s v="GT3"/>
    <s v="Leuna GuD"/>
    <s v="InfraLeuna GmbH"/>
    <m/>
    <s v="06237"/>
    <s v="Leuna"/>
    <s v="Sachsen-Anhalt"/>
    <s v="DE"/>
    <n v="37"/>
    <n v="45.109589999999997"/>
    <x v="4"/>
    <x v="2"/>
    <s v="yes"/>
    <m/>
    <n v="1994"/>
    <s v="1994"/>
    <m/>
    <m/>
    <s v="operating"/>
    <s v="CHP"/>
    <n v="51.299759999999999"/>
    <n v="12.019299999999999"/>
    <m/>
    <m/>
    <m/>
    <m/>
    <n v="0.51300000000000001"/>
    <s v="Fossil fuels"/>
    <s v="Natural gas"/>
    <m/>
    <s v="no"/>
    <s v="Bau 5131"/>
    <s v="110"/>
    <s v="InfraLeuna GmbH"/>
    <s v="List matching type: UBA capacity distributed proportionally to multiple BNetzA power plants"/>
    <m/>
  </r>
  <r>
    <x v="551"/>
    <x v="375"/>
    <m/>
    <s v="Leverkusen G15/G22/X50"/>
    <s v="Currenta GmbH &amp; Co. OHG"/>
    <s v="CHEMPARK, Geb. X 50"/>
    <s v="51368"/>
    <s v="Leverkusen"/>
    <s v="Nordrhein-Westfalen"/>
    <s v="DE"/>
    <n v="27"/>
    <n v="28.453849999999999"/>
    <x v="4"/>
    <x v="0"/>
    <s v="yes"/>
    <n v="147.66923076923081"/>
    <n v="1981"/>
    <s v="1981"/>
    <m/>
    <m/>
    <s v="operating"/>
    <s v="IPP"/>
    <n v="51.014429999999997"/>
    <n v="6.98733"/>
    <m/>
    <m/>
    <m/>
    <m/>
    <n v="0.36409999999999998"/>
    <s v="Fossil fuels"/>
    <s v="Natural gas"/>
    <m/>
    <s v="no"/>
    <m/>
    <s v="25"/>
    <s v="CURRENTA"/>
    <s v="List matching type: UBA capacity distributed proportionally to multiple BNetzA power plants"/>
    <m/>
  </r>
  <r>
    <x v="552"/>
    <x v="376"/>
    <s v="C1"/>
    <s v="Emsland C (Lingen) GT 1 u. 2"/>
    <s v="RWE Generation SE"/>
    <m/>
    <s v="49811"/>
    <s v="Lingen"/>
    <s v="Niedersachsen"/>
    <s v="DE"/>
    <n v="116"/>
    <n v="116"/>
    <x v="4"/>
    <x v="2"/>
    <s v="yes"/>
    <s v="n.b."/>
    <n v="2011"/>
    <s v="2011"/>
    <m/>
    <m/>
    <s v="operating"/>
    <m/>
    <n v="52.481878000000002"/>
    <n v="7.3066580000000014"/>
    <s v="11WD7EMSL-G-KW-T"/>
    <s v="11WD7EMSL-G-BLCZ"/>
    <n v="0.46"/>
    <s v="http://www.rwe.com/web/cms/de/1770644/rwe-generation-se/standorte/deutschland/kw-emsland/"/>
    <n v="0.58950000000000002"/>
    <s v="Fossil fuels"/>
    <s v="Natural gas"/>
    <m/>
    <s v="no"/>
    <s v="Hanekenfähr"/>
    <s v="110"/>
    <s v="Westnetz GmbH"/>
    <s v="List matching type: Single UBA power plant assigned to single BNetzA power plant"/>
    <m/>
  </r>
  <r>
    <x v="553"/>
    <x v="376"/>
    <s v="B1"/>
    <s v="Emsland B (Lingen) GT 1 u. 2"/>
    <s v="RWE Generation SE"/>
    <m/>
    <s v="49811"/>
    <s v="Lingen"/>
    <s v="Niedersachsen"/>
    <s v="DE"/>
    <n v="116"/>
    <n v="116"/>
    <x v="4"/>
    <x v="2"/>
    <s v="yes"/>
    <s v="n.b."/>
    <n v="2011"/>
    <s v="2011"/>
    <m/>
    <m/>
    <s v="operating"/>
    <m/>
    <n v="52.481878000000002"/>
    <n v="7.3066580000000014"/>
    <s v="11WD7EMSL-G-KW-T"/>
    <s v="11WD7EMSL-G-BLB0"/>
    <n v="0.46"/>
    <s v="http://www.rwe.com/web/cms/de/1770644/rwe-generation-se/standorte/deutschland/kw-emsland/"/>
    <n v="0.58950000000000002"/>
    <s v="Fossil fuels"/>
    <s v="Natural gas"/>
    <m/>
    <s v="no"/>
    <s v="Hanekenfähr"/>
    <s v="110"/>
    <s v="Westnetz GmbH"/>
    <s v="List matching type: Single UBA power plant assigned to single BNetzA power plant"/>
    <m/>
  </r>
  <r>
    <x v="554"/>
    <x v="376"/>
    <s v="B2"/>
    <s v="Emsland B (Lingen) DT"/>
    <s v="RWE Generation SE"/>
    <m/>
    <s v="49811"/>
    <s v="Lingen"/>
    <s v="Niedersachsen"/>
    <s v="DE"/>
    <n v="359"/>
    <n v="372"/>
    <x v="4"/>
    <x v="2"/>
    <s v="yes"/>
    <n v="37"/>
    <n v="1973"/>
    <s v="1973"/>
    <m/>
    <m/>
    <s v="operating"/>
    <m/>
    <n v="52.481878000000002"/>
    <n v="7.3066580000000014"/>
    <s v="11WD7EMSL-G-KW-T"/>
    <s v="11WD7EMSL-G-BLB0"/>
    <n v="0.46"/>
    <s v="http://www.rwe.com/web/cms/de/1770644/rwe-generation-se/standorte/deutschland/kw-emsland/"/>
    <n v="0.41849999999999998"/>
    <s v="Fossil fuels"/>
    <s v="Natural gas"/>
    <m/>
    <s v="no"/>
    <s v="Hanekenfähr"/>
    <s v="220"/>
    <s v="Amprion GmbH"/>
    <s v="List matching type: Single UBA power plant assigned to single BNetzA power plant"/>
    <m/>
  </r>
  <r>
    <x v="555"/>
    <x v="376"/>
    <s v="C2"/>
    <s v="Emsland C (Lingen) DT"/>
    <s v="RWE Generation SE"/>
    <m/>
    <s v="49811"/>
    <s v="Lingen"/>
    <s v="Niedersachsen"/>
    <s v="DE"/>
    <n v="359"/>
    <n v="372"/>
    <x v="4"/>
    <x v="2"/>
    <s v="yes"/>
    <n v="37"/>
    <n v="1974"/>
    <s v="1974"/>
    <m/>
    <m/>
    <s v="operating"/>
    <m/>
    <n v="52.481878000000002"/>
    <n v="7.3066580000000014"/>
    <s v="11WD7EMSL-G-KW-T"/>
    <s v="11WD7EMSL-G-BLCZ"/>
    <n v="0.46"/>
    <s v="http://www.rwe.com/web/cms/de/1770644/rwe-generation-se/standorte/deutschland/kw-emsland/"/>
    <n v="0.42299999999999999"/>
    <s v="Fossil fuels"/>
    <s v="Natural gas"/>
    <m/>
    <s v="no"/>
    <s v="Hanekenfähr"/>
    <s v="Aug 00"/>
    <s v="Amprion GmbH"/>
    <s v="List matching type: Single UBA power plant assigned to single BNetzA power plant"/>
    <m/>
  </r>
  <r>
    <x v="556"/>
    <x v="376"/>
    <s v="D"/>
    <s v="Emsland D (Lingen) DT, Emsland D (Lingen) GT 1, Emsland D (Lingen) GT 2"/>
    <s v="RWE Generation SE"/>
    <m/>
    <s v="49811"/>
    <s v="Lingen"/>
    <s v="Niedersachsen"/>
    <s v="DE"/>
    <n v="887"/>
    <n v="888"/>
    <x v="4"/>
    <x v="2"/>
    <s v="yes"/>
    <n v="50"/>
    <n v="2010"/>
    <s v="2010"/>
    <m/>
    <m/>
    <s v="operating"/>
    <m/>
    <n v="52.481878000000002"/>
    <n v="7.3066580000000014"/>
    <s v="11WD7EMSL-G-KW-T"/>
    <s v="11WD7EMSL1G-GUD9"/>
    <n v="0.59200000000000008"/>
    <s v="http://www.rwe.com/web/cms/de/1770644/rwe-generation-se/standorte/deutschland/kw-emsland/"/>
    <n v="0.58499999999999996"/>
    <s v="Fossil fuels"/>
    <s v="Natural gas"/>
    <m/>
    <s v="no"/>
    <s v="Hanekenfähr"/>
    <s v="380"/>
    <s v="Amprion GmbH"/>
    <s v="List matching type: Multiple UBA capacities aggregated to single BNetzA power plant"/>
    <m/>
  </r>
  <r>
    <x v="557"/>
    <x v="377"/>
    <m/>
    <m/>
    <s v="BP Europa SE"/>
    <s v="Raffineriestrasse"/>
    <s v="49808"/>
    <s v="Lingen"/>
    <s v="Niedersachsen"/>
    <s v="DE"/>
    <n v="66"/>
    <m/>
    <x v="4"/>
    <x v="0"/>
    <s v="yes"/>
    <m/>
    <n v="1996"/>
    <s v="1996"/>
    <m/>
    <m/>
    <s v="operating"/>
    <m/>
    <n v="52.560606000000007"/>
    <n v="7.2951639999999998"/>
    <m/>
    <m/>
    <m/>
    <m/>
    <n v="0.38059999999999999"/>
    <s v="Fossil fuels"/>
    <s v="Natural gas"/>
    <m/>
    <s v="no"/>
    <s v="Station Holthausen"/>
    <s v="110"/>
    <s v="Westnetz GmbH"/>
    <m/>
    <m/>
  </r>
  <r>
    <x v="558"/>
    <x v="378"/>
    <m/>
    <m/>
    <s v="Industriekraftwerk Greifswald GmbH"/>
    <m/>
    <s v="17509"/>
    <s v="Lubmin"/>
    <s v="Mecklenburg-Vorpommern"/>
    <s v="DE"/>
    <n v="37.700000000000003"/>
    <m/>
    <x v="4"/>
    <x v="0"/>
    <s v="yes"/>
    <m/>
    <n v="2014"/>
    <s v="2014"/>
    <m/>
    <m/>
    <s v="operating"/>
    <m/>
    <n v="54.137883000000002"/>
    <n v="13.667149"/>
    <m/>
    <m/>
    <n v="0.39"/>
    <s v="http://stefanschroeter.com/component/content/article.html?id=693:flinke-gasturbine-waermt-russisches-pipelinegas#.VkNWMCuriHs"/>
    <n v="0.40039999999999998"/>
    <s v="Fossil fuels"/>
    <s v="Natural gas"/>
    <m/>
    <s v="no"/>
    <s v="423870"/>
    <s v="110"/>
    <s v="E.DIS AG"/>
    <m/>
    <m/>
  </r>
  <r>
    <x v="559"/>
    <x v="379"/>
    <s v="GT 1"/>
    <m/>
    <s v="BASF SE"/>
    <s v="A 855"/>
    <s v="67056"/>
    <s v="Ludwigshafen"/>
    <s v="Rheinland-Pfalz"/>
    <s v="DE"/>
    <n v="47"/>
    <m/>
    <x v="4"/>
    <x v="6"/>
    <s v="yes"/>
    <m/>
    <n v="1992"/>
    <s v="1992"/>
    <m/>
    <m/>
    <s v="operating"/>
    <m/>
    <n v="49.513950000000001"/>
    <n v="8.4315100000000012"/>
    <m/>
    <m/>
    <m/>
    <m/>
    <n v="0.35920000000000002"/>
    <s v="Fossil fuels"/>
    <s v="Natural gas"/>
    <m/>
    <s v="no"/>
    <m/>
    <s v="Werknetz"/>
    <s v="internes Netz"/>
    <m/>
    <m/>
  </r>
  <r>
    <x v="560"/>
    <x v="380"/>
    <s v="GUD C 200 GT 1, GT 2, DT 1"/>
    <s v="Ludwigshafen-Süd"/>
    <s v="BASF SE"/>
    <s v="C 200"/>
    <s v="67056"/>
    <s v="Ludwigshafen"/>
    <s v="Rheinland-Pfalz"/>
    <s v="DE"/>
    <n v="410"/>
    <n v="396"/>
    <x v="4"/>
    <x v="2"/>
    <s v="yes"/>
    <n v="420"/>
    <n v="1997"/>
    <s v="1997"/>
    <m/>
    <m/>
    <s v="operating"/>
    <s v="IPP"/>
    <n v="49.513617000000004"/>
    <n v="8.4316029999999991"/>
    <s v="11WD7LUDW5GSUEDE"/>
    <s v="11WD7LUDW5GSDG2O"/>
    <m/>
    <m/>
    <n v="0.52649999999999997"/>
    <s v="Fossil fuels"/>
    <s v="Natural gas"/>
    <m/>
    <s v="no"/>
    <m/>
    <s v="Werknetz"/>
    <s v="internes Netz"/>
    <s v="List matching type: Single UBA power plant assigned to single BNetzA power plant"/>
    <m/>
  </r>
  <r>
    <x v="561"/>
    <x v="381"/>
    <s v="GUD A 800  GT 11, GT 12, DT 10"/>
    <s v="Ludwigshafen-Mitte"/>
    <s v="BASF SE"/>
    <s v="A 800"/>
    <s v="67056"/>
    <s v="Ludwigshafen"/>
    <s v="Rheinland-Pfalz"/>
    <s v="DE"/>
    <n v="497.5"/>
    <n v="496"/>
    <x v="4"/>
    <x v="2"/>
    <s v="yes"/>
    <n v="540"/>
    <n v="2005"/>
    <s v="2005"/>
    <m/>
    <m/>
    <s v="operating"/>
    <s v="IPP"/>
    <n v="49.513730000000002"/>
    <n v="8.4315560000000005"/>
    <s v="11WD7LUDW2GA800M"/>
    <s v="11WD7LUDW2GGT12C"/>
    <n v="0.43"/>
    <s v="http://www.ingenieur.de/Politik-Wirtschaft/Unternehmen/BASF-setzt-autarke-Energieversorgung"/>
    <n v="0.5625"/>
    <s v="Fossil fuels"/>
    <s v="Natural gas"/>
    <m/>
    <s v="no"/>
    <s v="W211"/>
    <s v="210"/>
    <s v="Amprion GmbH"/>
    <s v="List matching type: Single UBA power plant assigned to single BNetzA power plant"/>
    <m/>
  </r>
  <r>
    <x v="562"/>
    <x v="382"/>
    <s v="BHKW "/>
    <m/>
    <s v="MVV Energie AG"/>
    <s v="Giulinistraße 2"/>
    <s v="67065"/>
    <s v="Ludwigshafen"/>
    <s v="Rheinland-Pfalz"/>
    <s v="DE"/>
    <n v="12"/>
    <m/>
    <x v="4"/>
    <x v="0"/>
    <s v="yes"/>
    <m/>
    <n v="2003"/>
    <s v="2003"/>
    <m/>
    <m/>
    <s v="operating"/>
    <m/>
    <n v="49.45308"/>
    <n v="8.4336399999999987"/>
    <m/>
    <m/>
    <m/>
    <m/>
    <n v="0.38829999999999998"/>
    <s v="Fossil fuels"/>
    <s v="Natural gas"/>
    <m/>
    <s v="no"/>
    <s v="20 kV Übergabestationen"/>
    <s v="20"/>
    <s v="Netrion GmbH"/>
    <m/>
    <m/>
  </r>
  <r>
    <x v="563"/>
    <x v="383"/>
    <s v="GuD"/>
    <m/>
    <s v="MVV Energie AG"/>
    <s v="Giulinistr. 2"/>
    <s v="67065"/>
    <s v="Ludwigshafen"/>
    <s v="Rheinland-Pfalz"/>
    <s v="DE"/>
    <n v="12"/>
    <m/>
    <x v="4"/>
    <x v="2"/>
    <s v="yes"/>
    <m/>
    <n v="2003"/>
    <s v="2003"/>
    <m/>
    <m/>
    <s v="operating"/>
    <m/>
    <n v="49.453181000000001"/>
    <n v="8.4335919999999991"/>
    <m/>
    <m/>
    <m/>
    <m/>
    <n v="0.55349999999999999"/>
    <s v="Fossil fuels"/>
    <s v="Natural gas"/>
    <m/>
    <s v="no"/>
    <s v="20 kV Übergabestationen"/>
    <s v="20"/>
    <s v="Netrion GmbH"/>
    <m/>
    <m/>
  </r>
  <r>
    <x v="564"/>
    <x v="384"/>
    <s v="KW3"/>
    <s v="Mainz-Wiesbaden 3-1"/>
    <s v="Kraftwerke Mainz-Wiesbaden AG"/>
    <m/>
    <s v="55120"/>
    <s v="Mainz"/>
    <s v="Rheinland-Pfalz"/>
    <s v="DE"/>
    <n v="434.2"/>
    <n v="417"/>
    <x v="4"/>
    <x v="2"/>
    <s v="yes"/>
    <n v="115"/>
    <n v="2001"/>
    <s v="2001"/>
    <m/>
    <m/>
    <s v="operating"/>
    <m/>
    <n v="50.026426000000001"/>
    <n v="8.2379350000000002"/>
    <s v="11WD7BISC5GKW23O"/>
    <s v="11WD7BISC5GKW3-T"/>
    <n v="0.57999999999999996"/>
    <s v="http://www.kmw-ag.de/02_03kraftwerk3.html"/>
    <n v="0.54449999999999998"/>
    <s v="Fossil fuels"/>
    <s v="Natural gas"/>
    <m/>
    <s v="no"/>
    <s v="110-kV-Schaltanlage KW3"/>
    <s v="110"/>
    <s v="Stadtwerke Mainz Netze GmbH"/>
    <s v="List matching type: Single UBA power plant assigned to single BNetzA power plant"/>
    <m/>
  </r>
  <r>
    <x v="565"/>
    <x v="384"/>
    <s v="KW2"/>
    <s v="Mainz-Wiesbaden 2-1"/>
    <s v="Kraftwerke Mainz-Wiesbaden AG"/>
    <m/>
    <s v="55120"/>
    <s v="Mainz"/>
    <s v="Rheinland-Pfalz"/>
    <s v="DE"/>
    <n v="335"/>
    <n v="350"/>
    <x v="4"/>
    <x v="2"/>
    <s v="yes"/>
    <n v="45"/>
    <n v="1977"/>
    <s v="1977"/>
    <m/>
    <m/>
    <s v="reserve"/>
    <m/>
    <n v="50.025199999999998"/>
    <n v="8.2429199999999998"/>
    <s v="11WD7BISC5GKW23O"/>
    <s v="11WD7BISC5GKW2-W"/>
    <m/>
    <m/>
    <n v="0.4365"/>
    <s v="Fossil fuels"/>
    <s v="Natural gas"/>
    <m/>
    <s v="no"/>
    <s v="110-kV-Schaltanlage KW2"/>
    <s v="110"/>
    <s v="Stadtwerke Mainz Netze GmbH"/>
    <s v="List matching type: Single UBA power plant assigned to single BNetzA power plant"/>
    <m/>
  </r>
  <r>
    <x v="566"/>
    <x v="385"/>
    <m/>
    <m/>
    <s v="Energie- und Medienversorgung Sandhofer Straße GmbH &amp; Co. KG"/>
    <m/>
    <s v="68305"/>
    <s v="Mannheim"/>
    <s v="Baden-Württemberg"/>
    <s v="DE"/>
    <n v="17.2"/>
    <m/>
    <x v="4"/>
    <x v="2"/>
    <s v="yes"/>
    <m/>
    <n v="2005"/>
    <s v="2005"/>
    <m/>
    <m/>
    <s v="reserve"/>
    <m/>
    <n v="49.530709999999999"/>
    <n v="8.4708800000000011"/>
    <m/>
    <m/>
    <m/>
    <m/>
    <n v="0.5625"/>
    <s v="Fossil fuels"/>
    <s v="Natural gas"/>
    <m/>
    <s v="no"/>
    <s v="DE00746668305MA000000000000009811"/>
    <s v="20"/>
    <s v="Netrion GmbH"/>
    <m/>
    <m/>
  </r>
  <r>
    <x v="567"/>
    <x v="386"/>
    <s v="Block 311"/>
    <s v="Marl III"/>
    <s v="Evonik Degussa GmbH"/>
    <s v="Paul-Baumann-Str. 1"/>
    <s v="45772"/>
    <s v="Marl"/>
    <s v="Nordrhein-Westfalen"/>
    <s v="DE"/>
    <n v="61.1"/>
    <n v="81.936549999999997"/>
    <x v="4"/>
    <x v="2"/>
    <s v="yes"/>
    <n v="171.80245133381399"/>
    <n v="1973"/>
    <s v="1973"/>
    <n v="2003"/>
    <m/>
    <s v="operating"/>
    <s v="IPP"/>
    <n v="51.680370000000003"/>
    <n v="7.0968800000000014"/>
    <m/>
    <m/>
    <m/>
    <m/>
    <n v="0.55349999999999999"/>
    <s v="Fossil fuels"/>
    <s v="Natural gas"/>
    <m/>
    <s v="no"/>
    <m/>
    <s v="110"/>
    <s v="Evonik Degussa GmbH"/>
    <s v="List matching type: UBA capacity distributed proportionally to multiple BNetzA power plants"/>
    <m/>
  </r>
  <r>
    <x v="568"/>
    <x v="386"/>
    <s v="Block 312"/>
    <s v="Marl III"/>
    <s v="Evonik Degussa GmbH"/>
    <s v="Paul-Baumann-Str. 1"/>
    <s v="45772"/>
    <s v="Marl"/>
    <s v="Nordrhein-Westfalen"/>
    <s v="DE"/>
    <n v="77.599999999999994"/>
    <n v="104.06345"/>
    <x v="4"/>
    <x v="2"/>
    <s v="yes"/>
    <n v="218.19754866618601"/>
    <n v="1974"/>
    <s v="1974"/>
    <n v="2003"/>
    <m/>
    <s v="operating"/>
    <s v="IPP"/>
    <n v="51.680370000000003"/>
    <n v="7.0968800000000014"/>
    <m/>
    <m/>
    <m/>
    <m/>
    <n v="0.55349999999999999"/>
    <s v="Fossil fuels"/>
    <s v="Natural gas"/>
    <m/>
    <s v="no"/>
    <m/>
    <s v="110"/>
    <s v="Evonik Degussa GmbH"/>
    <s v="List matching type: UBA capacity distributed proportionally to multiple BNetzA power plants"/>
    <m/>
  </r>
  <r>
    <x v="569"/>
    <x v="387"/>
    <s v="1"/>
    <m/>
    <s v="Evonik Degussa GmbH"/>
    <s v="Paul-Baumann-Str. 1"/>
    <s v="45772"/>
    <s v="Marl"/>
    <s v="Nordrhein-Westfalen"/>
    <s v="DE"/>
    <n v="60.6"/>
    <m/>
    <x v="4"/>
    <x v="0"/>
    <s v="yes"/>
    <m/>
    <n v="2016"/>
    <s v="2016"/>
    <m/>
    <m/>
    <s v="operating"/>
    <m/>
    <n v="51.680370000000003"/>
    <n v="7.0968800000000014"/>
    <m/>
    <m/>
    <m/>
    <m/>
    <n v="0.40260000000000001"/>
    <s v="Fossil fuels"/>
    <s v="Natural gas"/>
    <m/>
    <s v="no"/>
    <s v="DE007586457720000000S097220018F01"/>
    <s v="110"/>
    <s v="Evonik Degussa GmbH"/>
    <m/>
    <m/>
  </r>
  <r>
    <x v="570"/>
    <x v="388"/>
    <s v="Block 1 (Kessel2, GT 1, DT 2)"/>
    <m/>
    <s v="Moritz J. Weig GmbH &amp; Co KG"/>
    <s v="Polcher Str. 113"/>
    <s v="56727"/>
    <s v="Mayen"/>
    <s v="Rheinland-Pfalz"/>
    <s v="DE"/>
    <n v="42"/>
    <m/>
    <x v="4"/>
    <x v="2"/>
    <s v="yes"/>
    <m/>
    <n v="1992"/>
    <s v="1992"/>
    <m/>
    <m/>
    <s v="operating"/>
    <m/>
    <n v="50.321134000000001"/>
    <n v="7.2339070000000003"/>
    <m/>
    <m/>
    <m/>
    <m/>
    <n v="0.504"/>
    <s v="Fossil fuels"/>
    <s v="Natural gas"/>
    <m/>
    <s v="no"/>
    <s v="DE 0001810 56727 V000000000000000723894"/>
    <s v="20"/>
    <s v="Westnetz GmbH"/>
    <m/>
    <m/>
  </r>
  <r>
    <x v="571"/>
    <x v="388"/>
    <s v="Block 2 (Kessel 6, GT 2, DT 3)"/>
    <m/>
    <s v="Moritz J. Weig GmbH &amp; Co KG"/>
    <s v="Polcher Str. 113"/>
    <s v="56727"/>
    <s v="Mayen"/>
    <s v="Rheinland-Pfalz"/>
    <s v="DE"/>
    <m/>
    <m/>
    <x v="4"/>
    <x v="2"/>
    <s v="yes"/>
    <m/>
    <n v="2013"/>
    <s v="2013"/>
    <m/>
    <m/>
    <s v="operating"/>
    <m/>
    <n v="50.321134000000001"/>
    <n v="7.2339070000000003"/>
    <m/>
    <m/>
    <m/>
    <m/>
    <n v="0.59850000000000003"/>
    <s v="Fossil fuels"/>
    <s v="Natural gas"/>
    <m/>
    <s v="no"/>
    <s v="DE 0001810 56727 V000000000000000723894"/>
    <s v="20"/>
    <s v="Westnetz GmbH"/>
    <m/>
    <m/>
  </r>
  <r>
    <x v="572"/>
    <x v="388"/>
    <s v="Block 4 (Kessel 1, DT 2 und 3 anteilig)"/>
    <m/>
    <s v="Moritz J. Weig GmbH &amp; Co KG"/>
    <s v="Polcher Str. 113"/>
    <s v="56727"/>
    <s v="Mayen"/>
    <s v="Rheinland-Pfalz"/>
    <s v="DE"/>
    <m/>
    <m/>
    <x v="4"/>
    <x v="0"/>
    <s v="yes"/>
    <m/>
    <n v="1971"/>
    <s v="1971"/>
    <m/>
    <m/>
    <s v="shutdown_temporary"/>
    <m/>
    <n v="50.321134000000001"/>
    <n v="7.2339070000000003"/>
    <m/>
    <m/>
    <m/>
    <m/>
    <n v="0.35310000000000002"/>
    <s v="Fossil fuels"/>
    <s v="Natural gas"/>
    <m/>
    <s v="no"/>
    <s v="DE 0001810 56727 V000000000000000723894"/>
    <s v="20"/>
    <s v="Westnetz GmbH"/>
    <m/>
    <m/>
  </r>
  <r>
    <x v="573"/>
    <x v="389"/>
    <s v="TG7/8"/>
    <m/>
    <s v="INEOS Solvents Germany GmbH"/>
    <s v="Römerstr. 733"/>
    <s v="47443"/>
    <s v="Moers"/>
    <s v="Nordrhein-Westfalen"/>
    <s v="DE"/>
    <n v="24"/>
    <m/>
    <x v="4"/>
    <x v="0"/>
    <s v="yes"/>
    <m/>
    <n v="1995"/>
    <s v="1995"/>
    <m/>
    <m/>
    <s v="operating"/>
    <m/>
    <n v="51.469349999999999"/>
    <n v="6.64358"/>
    <m/>
    <m/>
    <m/>
    <m/>
    <n v="0.3795"/>
    <s v="Fossil fuels"/>
    <s v="Natural gas"/>
    <m/>
    <s v="no"/>
    <s v="DE00018147455V0000000753653"/>
    <s v="Mai 25"/>
    <s v="Westnetz GmbH"/>
    <m/>
    <m/>
  </r>
  <r>
    <x v="574"/>
    <x v="390"/>
    <s v="EVC I"/>
    <m/>
    <s v="Energieversorgungscenter Dresden-Wilschdorf GmbH &amp; Co. KG"/>
    <s v="Boxdorf, Ringstr. 3"/>
    <s v="01468"/>
    <s v="Moritzburg"/>
    <s v="Sachsen"/>
    <s v="DE"/>
    <n v="34.299999999999997"/>
    <m/>
    <x v="4"/>
    <x v="0"/>
    <s v="yes"/>
    <m/>
    <n v="1998"/>
    <s v="1998"/>
    <m/>
    <m/>
    <s v="operating"/>
    <m/>
    <n v="51.12697"/>
    <n v="13.715"/>
    <m/>
    <m/>
    <m/>
    <m/>
    <n v="0.38279999999999997"/>
    <s v="Fossil fuels"/>
    <s v="Natural gas"/>
    <m/>
    <s v="no"/>
    <m/>
    <s v="20"/>
    <s v="DREWAG NETZ GmbH "/>
    <m/>
    <m/>
  </r>
  <r>
    <x v="575"/>
    <x v="391"/>
    <s v="1"/>
    <s v="München-Süd GuD 1"/>
    <s v="SWM Services GmbH"/>
    <m/>
    <s v="81371"/>
    <s v="München"/>
    <s v="Bayern"/>
    <s v="DE"/>
    <n v="79.7"/>
    <n v="81.001810000000006"/>
    <x v="4"/>
    <x v="2"/>
    <s v="yes"/>
    <n v="75.215970961887479"/>
    <n v="1980"/>
    <s v="1980"/>
    <m/>
    <m/>
    <s v="operating"/>
    <s v="CHP"/>
    <n v="48.135125299999999"/>
    <n v="11.5819806"/>
    <m/>
    <m/>
    <m/>
    <m/>
    <n v="0.45"/>
    <s v="Fossil fuels"/>
    <s v="Natural gas"/>
    <m/>
    <s v="no"/>
    <s v="Schaltstelle Isartalstraße"/>
    <s v="110"/>
    <s v="SWM Infrastruktur GmbH"/>
    <s v="List matching type: UBA capacity distributed proportionally to multiple BNetzA power plants"/>
    <m/>
  </r>
  <r>
    <x v="576"/>
    <x v="392"/>
    <s v="1"/>
    <s v="München-Süd GuD 1"/>
    <s v="SWM Services GmbH"/>
    <m/>
    <s v="81371"/>
    <s v="München"/>
    <s v="Bayern"/>
    <s v="DE"/>
    <n v="97.9"/>
    <n v="99.499089999999995"/>
    <x v="4"/>
    <x v="2"/>
    <s v="yes"/>
    <n v="92.392014519056261"/>
    <n v="1980"/>
    <s v="1980"/>
    <m/>
    <m/>
    <s v="operating"/>
    <s v="CHP"/>
    <n v="48.135125299999999"/>
    <n v="11.5819806"/>
    <s v="11WD2SUE1000099L"/>
    <s v="11WD2S1G3000098K"/>
    <m/>
    <m/>
    <n v="0.45"/>
    <s v="Fossil fuels"/>
    <s v="Natural gas"/>
    <m/>
    <s v="no"/>
    <s v="Schaltstelle Isartalstraße"/>
    <s v="110"/>
    <s v="SWM Infrastruktur GmbH"/>
    <s v="List matching type: UBA capacity distributed proportionally to multiple BNetzA power plants"/>
    <m/>
  </r>
  <r>
    <x v="577"/>
    <x v="393"/>
    <s v="1"/>
    <s v="München-Süd GuD 1"/>
    <s v="SWM Services GmbH"/>
    <m/>
    <s v="81371"/>
    <s v="München"/>
    <s v="Bayern"/>
    <s v="DE"/>
    <n v="97.9"/>
    <n v="99.499089999999995"/>
    <x v="4"/>
    <x v="2"/>
    <s v="yes"/>
    <n v="92.392014519056261"/>
    <n v="1980"/>
    <s v="1980"/>
    <m/>
    <m/>
    <s v="operating"/>
    <s v="CHP"/>
    <n v="48.135125299999999"/>
    <n v="11.5819806"/>
    <s v="11WD2SUE1000099L"/>
    <s v="11WD2S1G2000097U"/>
    <m/>
    <m/>
    <n v="0.45"/>
    <s v="Fossil fuels"/>
    <s v="Natural gas"/>
    <m/>
    <s v="no"/>
    <s v="Schaltstelle Isartalstraße"/>
    <s v="110"/>
    <s v="SWM Infrastruktur GmbH"/>
    <s v="List matching type: UBA capacity distributed proportionally to multiple BNetzA power plants"/>
    <m/>
  </r>
  <r>
    <x v="578"/>
    <x v="394"/>
    <s v="2"/>
    <s v="München-Süd GuD 2"/>
    <s v="SWM Services GmbH"/>
    <m/>
    <s v="81371"/>
    <s v="München"/>
    <s v="Bayern"/>
    <s v="DE"/>
    <n v="124.9"/>
    <n v="138.37221"/>
    <x v="4"/>
    <x v="2"/>
    <s v="yes"/>
    <n v="153.63629117959621"/>
    <n v="2004"/>
    <s v="2004"/>
    <m/>
    <m/>
    <s v="operating"/>
    <s v="CHP"/>
    <n v="48.135125299999999"/>
    <n v="11.5819806"/>
    <s v="11WD2SUE2000103B"/>
    <s v="11WD2S2610001015"/>
    <m/>
    <m/>
    <n v="0.55800000000000005"/>
    <s v="Fossil fuels"/>
    <s v="Natural gas"/>
    <m/>
    <s v="no"/>
    <s v="Schaltstelle Isartalstraße"/>
    <s v="110"/>
    <s v="SWM Infrastruktur GmbH"/>
    <s v="List matching type: UBA capacity distributed proportionally to multiple BNetzA power plants"/>
    <m/>
  </r>
  <r>
    <x v="579"/>
    <x v="395"/>
    <s v="2"/>
    <s v="München-Süd GuD 2"/>
    <s v="SWM Services GmbH"/>
    <m/>
    <s v="81371"/>
    <s v="München"/>
    <s v="Bayern"/>
    <s v="DE"/>
    <n v="123.9"/>
    <n v="137.26435000000001"/>
    <x v="4"/>
    <x v="2"/>
    <s v="yes"/>
    <n v="152.4062167906483"/>
    <n v="2004"/>
    <s v="2004"/>
    <m/>
    <m/>
    <s v="operating"/>
    <s v="CHP"/>
    <n v="48.135125299999999"/>
    <n v="11.5819806"/>
    <s v="11WD2SUE2000103B"/>
    <s v="11WD2S262000102W"/>
    <m/>
    <m/>
    <n v="0.55800000000000005"/>
    <s v="Fossil fuels"/>
    <s v="Natural gas"/>
    <m/>
    <s v="no"/>
    <s v="Schaltstelle Isartalstraße"/>
    <s v="110"/>
    <s v="SWM Infrastruktur GmbH"/>
    <s v="List matching type: UBA capacity distributed proportionally to multiple BNetzA power plants"/>
    <m/>
  </r>
  <r>
    <x v="580"/>
    <x v="396"/>
    <s v="2"/>
    <s v="München-Süd GuD 2"/>
    <s v="SWM Services GmbH"/>
    <m/>
    <s v="81371"/>
    <s v="München"/>
    <s v="Bayern"/>
    <s v="DE"/>
    <n v="127.6"/>
    <n v="141.36344"/>
    <x v="4"/>
    <x v="2"/>
    <s v="yes"/>
    <n v="156.9574920297556"/>
    <n v="2004"/>
    <s v="2004"/>
    <m/>
    <m/>
    <s v="operating"/>
    <s v="CHP"/>
    <n v="48.135125299999999"/>
    <n v="11.5819806"/>
    <s v="11WD2SUE2000103B"/>
    <s v="11WD2S260000100F"/>
    <m/>
    <m/>
    <n v="0.55800000000000005"/>
    <s v="Fossil fuels"/>
    <s v="Natural gas"/>
    <m/>
    <s v="no"/>
    <s v="Schaltstelle Isartalstraße"/>
    <s v="110"/>
    <s v="SWM Infrastruktur GmbH"/>
    <s v="List matching type: UBA capacity distributed proportionally to multiple BNetzA power plants"/>
    <m/>
  </r>
  <r>
    <x v="581"/>
    <x v="397"/>
    <s v="AGG1 -  AGG7"/>
    <m/>
    <s v="Flughafen München GmbH"/>
    <s v="nicht öffentlicher Bereich (Btl. 145.01)"/>
    <s v="85326"/>
    <s v="München"/>
    <s v="Bayern"/>
    <s v="DE"/>
    <n v="11.1"/>
    <m/>
    <x v="4"/>
    <x v="0"/>
    <s v="yes"/>
    <m/>
    <n v="1992"/>
    <s v="1992"/>
    <m/>
    <m/>
    <s v="special_case"/>
    <m/>
    <n v="48.359099999999998"/>
    <n v="11.7903"/>
    <m/>
    <m/>
    <m/>
    <m/>
    <n v="0.37619999999999998"/>
    <s v="Fossil fuels"/>
    <s v="Natural gas"/>
    <m/>
    <s v="no"/>
    <s v="145.01-MSNN-EG.01"/>
    <s v="20"/>
    <s v="Bayernwerk AG"/>
    <m/>
    <m/>
  </r>
  <r>
    <x v="582"/>
    <x v="398"/>
    <s v="AGG8 - AGG9"/>
    <m/>
    <s v="Flughafen München GmbH"/>
    <s v="nicht öffentlicher Bereich (Btl. 145.01)"/>
    <s v="85326"/>
    <s v="München"/>
    <s v="Bayern"/>
    <s v="DE"/>
    <n v="7.4"/>
    <m/>
    <x v="4"/>
    <x v="0"/>
    <s v="yes"/>
    <m/>
    <n v="2003"/>
    <s v="2003"/>
    <m/>
    <m/>
    <s v="operating"/>
    <m/>
    <n v="48.359099999999998"/>
    <n v="11.7903"/>
    <m/>
    <m/>
    <m/>
    <m/>
    <n v="0.38829999999999998"/>
    <s v="Fossil fuels"/>
    <s v="Natural gas"/>
    <m/>
    <s v="no"/>
    <s v="145.01-MSNN-EG.01"/>
    <s v="20"/>
    <s v="Bayernwerk AG"/>
    <m/>
    <m/>
  </r>
  <r>
    <x v="583"/>
    <x v="399"/>
    <m/>
    <m/>
    <s v="Flughafen München GmbH"/>
    <m/>
    <s v="85326"/>
    <s v="München"/>
    <s v="Bayern"/>
    <s v="DE"/>
    <n v="17.2"/>
    <m/>
    <x v="4"/>
    <x v="0"/>
    <s v="yes"/>
    <m/>
    <n v="2015"/>
    <s v="2015"/>
    <m/>
    <m/>
    <s v="operating"/>
    <m/>
    <n v="48.354126000000001"/>
    <n v="11.774520000000001"/>
    <m/>
    <m/>
    <m/>
    <m/>
    <n v="0.40150000000000002"/>
    <s v="Fossil fuels"/>
    <s v="Natural gas"/>
    <m/>
    <s v="no"/>
    <m/>
    <s v="20"/>
    <s v="Energienetze Bayern GmbH"/>
    <m/>
    <m/>
  </r>
  <r>
    <x v="584"/>
    <x v="400"/>
    <s v="GuD"/>
    <s v="Münster/Hafen I"/>
    <s v="Stadtwerke Münster GmbH"/>
    <m/>
    <s v="48145"/>
    <s v="Münster"/>
    <s v="Nordrhein-Westfalen"/>
    <s v="DE"/>
    <n v="100.2"/>
    <n v="104"/>
    <x v="4"/>
    <x v="2"/>
    <s v="yes"/>
    <n v="120"/>
    <n v="2005"/>
    <s v="2005"/>
    <n v="2005"/>
    <m/>
    <s v="operating"/>
    <s v="CHP"/>
    <n v="51.950085999999999"/>
    <n v="7.6412760000000004"/>
    <m/>
    <m/>
    <m/>
    <m/>
    <n v="0.5625"/>
    <s v="Fossil fuels"/>
    <s v="Natural gas"/>
    <m/>
    <s v="no"/>
    <s v="Umspannwerk Hafen"/>
    <s v="10"/>
    <s v="münsterNETZ GmbH"/>
    <s v="List matching type: Single UBA power plant assigned to single BNetzA power plant"/>
    <m/>
  </r>
  <r>
    <x v="585"/>
    <x v="401"/>
    <m/>
    <m/>
    <s v="Neubrandenburger Stadtwerke GmbH"/>
    <m/>
    <s v="17034"/>
    <s v="Neubrandenburg"/>
    <s v="Mecklenburg-Vorpommern"/>
    <s v="DE"/>
    <n v="75"/>
    <m/>
    <x v="4"/>
    <x v="2"/>
    <s v="yes"/>
    <m/>
    <n v="1997"/>
    <s v="1997"/>
    <m/>
    <m/>
    <s v="operating"/>
    <m/>
    <n v="53.5745"/>
    <n v="13.295142"/>
    <m/>
    <m/>
    <m/>
    <m/>
    <n v="0.52649999999999997"/>
    <s v="Fossil fuels"/>
    <s v="Natural gas"/>
    <m/>
    <s v="no"/>
    <s v="UW Warliner Straße"/>
    <m/>
    <s v="E.DIS AG und Neubrandenburger Stadtwerke GmbH"/>
    <m/>
    <m/>
  </r>
  <r>
    <x v="586"/>
    <x v="402"/>
    <m/>
    <m/>
    <s v="FS-Karton GmbH"/>
    <s v="Düsseldorfer Str. 182-184"/>
    <s v="41460"/>
    <s v="Neuss"/>
    <s v="Nordrhein-Westfalen"/>
    <s v="DE"/>
    <n v="18.899999999999999"/>
    <m/>
    <x v="4"/>
    <x v="0"/>
    <s v="yes"/>
    <m/>
    <n v="1992"/>
    <s v="1992"/>
    <m/>
    <m/>
    <s v="operating"/>
    <m/>
    <n v="51.217100000000002"/>
    <n v="6.6965399999999997"/>
    <m/>
    <m/>
    <m/>
    <m/>
    <n v="0.37619999999999998"/>
    <s v="Fossil fuels"/>
    <s v="Natural gas"/>
    <m/>
    <s v="no"/>
    <m/>
    <s v="110"/>
    <s v="Westnetz GmbH"/>
    <m/>
    <m/>
  </r>
  <r>
    <x v="587"/>
    <x v="403"/>
    <m/>
    <m/>
    <s v="Bayernoil Raffineriegesellschaft mbH"/>
    <s v="Postfach 1252"/>
    <s v="93328"/>
    <s v="Neustadt"/>
    <s v="Bayern"/>
    <s v="DE"/>
    <n v="25.4"/>
    <m/>
    <x v="4"/>
    <x v="0"/>
    <s v="yes"/>
    <m/>
    <n v="1996"/>
    <s v="1996"/>
    <m/>
    <m/>
    <s v="special_case"/>
    <m/>
    <n v="48.787889999999997"/>
    <n v="11.756169999999999"/>
    <m/>
    <m/>
    <m/>
    <m/>
    <n v="0.38059999999999999"/>
    <s v="Fossil fuels"/>
    <s v="Natural gas"/>
    <m/>
    <s v="no"/>
    <s v="Umspannwerk Neustadt"/>
    <s v="110"/>
    <s v="Bayernwerk AG"/>
    <m/>
    <m/>
  </r>
  <r>
    <x v="588"/>
    <x v="404"/>
    <m/>
    <m/>
    <s v="Nordzucker AG, Werk Nordstemmen"/>
    <s v="Calenberger Str. 36"/>
    <s v="31171"/>
    <s v="Nordstemmen"/>
    <s v="Niedersachsen"/>
    <s v="DE"/>
    <n v="30.6"/>
    <m/>
    <x v="4"/>
    <x v="0"/>
    <s v="yes"/>
    <m/>
    <n v="1953"/>
    <s v="vor 1945 / letzte Änderung 1953"/>
    <m/>
    <m/>
    <s v="special_case"/>
    <m/>
    <n v="52.16921"/>
    <n v="9.7909000000000006"/>
    <m/>
    <m/>
    <m/>
    <m/>
    <n v="0.33329999999999999"/>
    <s v="Fossil fuels"/>
    <s v="Natural gas"/>
    <m/>
    <s v="no"/>
    <m/>
    <s v="20"/>
    <s v="Avacon AG"/>
    <m/>
    <m/>
  </r>
  <r>
    <x v="589"/>
    <x v="405"/>
    <m/>
    <m/>
    <s v="Delkeskamp Verpackungswerke GmbH"/>
    <s v="Hauptstrasse 15"/>
    <s v="49638"/>
    <s v="Nortrup"/>
    <s v="Niedersachsen"/>
    <s v="DE"/>
    <n v="18.100000000000001"/>
    <m/>
    <x v="4"/>
    <x v="0"/>
    <s v="yes"/>
    <m/>
    <n v="1995"/>
    <s v="1995"/>
    <m/>
    <m/>
    <s v="operating"/>
    <m/>
    <n v="52.617959999999997"/>
    <n v="7.8618800000000002"/>
    <m/>
    <m/>
    <m/>
    <m/>
    <n v="0.3795"/>
    <s v="Fossil fuels"/>
    <s v="Natural gas"/>
    <m/>
    <s v="no"/>
    <m/>
    <m/>
    <s v="Westnetz GmbH"/>
    <m/>
    <m/>
  </r>
  <r>
    <x v="590"/>
    <x v="406"/>
    <s v="GT E"/>
    <s v="Thyrow E bis H"/>
    <s v="Lausitz Energie Kraftwerke AG"/>
    <m/>
    <s v="15806"/>
    <s v="Nunsdorf"/>
    <s v="Brandenburg"/>
    <s v="DE"/>
    <n v="37.5"/>
    <n v="38"/>
    <x v="4"/>
    <x v="6"/>
    <s v="no"/>
    <m/>
    <n v="1989"/>
    <s v="1989"/>
    <m/>
    <m/>
    <s v="reserve"/>
    <m/>
    <n v="52.230150000000002"/>
    <n v="13.30195"/>
    <m/>
    <m/>
    <m/>
    <m/>
    <n v="0.35139999999999999"/>
    <s v="Fossil fuels"/>
    <s v="Natural gas"/>
    <m/>
    <s v="no"/>
    <s v="Thyrow"/>
    <s v="110"/>
    <s v="50Hertz Transmission GmbH"/>
    <s v="List matching type: UBA capacity distributed proportionally to multiple BNetzA power plants"/>
    <m/>
  </r>
  <r>
    <x v="591"/>
    <x v="406"/>
    <s v="GT A"/>
    <s v="Thyrow A bis D"/>
    <s v="Lausitz Energie Kraftwerke AG"/>
    <m/>
    <s v="15806"/>
    <s v="Nunsdorf"/>
    <s v="Brandenburg"/>
    <s v="DE"/>
    <n v="36.5"/>
    <n v="37"/>
    <x v="4"/>
    <x v="6"/>
    <s v="no"/>
    <m/>
    <n v="1987"/>
    <s v="1987"/>
    <m/>
    <m/>
    <s v="reserve"/>
    <m/>
    <n v="52.230150000000002"/>
    <n v="13.30195"/>
    <m/>
    <m/>
    <m/>
    <m/>
    <n v="0.34620000000000001"/>
    <s v="Fossil fuels"/>
    <s v="Natural gas"/>
    <m/>
    <s v="no"/>
    <s v="Thyrow"/>
    <s v="110"/>
    <s v="50Hertz Transmission GmbH"/>
    <s v="List matching type: UBA capacity distributed proportionally to multiple BNetzA power plants"/>
    <m/>
  </r>
  <r>
    <x v="592"/>
    <x v="406"/>
    <s v="GT B"/>
    <s v="Thyrow A bis D"/>
    <s v="Lausitz Energie Kraftwerke AG"/>
    <m/>
    <s v="15806"/>
    <s v="Nunsdorf"/>
    <s v="Brandenburg"/>
    <s v="DE"/>
    <n v="36.5"/>
    <n v="37"/>
    <x v="4"/>
    <x v="6"/>
    <s v="no"/>
    <m/>
    <n v="1987"/>
    <s v="1987"/>
    <m/>
    <m/>
    <s v="reserve"/>
    <m/>
    <n v="52.230150000000002"/>
    <n v="13.30195"/>
    <m/>
    <m/>
    <m/>
    <m/>
    <n v="0.34620000000000001"/>
    <s v="Fossil fuels"/>
    <s v="Natural gas"/>
    <m/>
    <s v="no"/>
    <s v="Thyrow"/>
    <s v="110"/>
    <s v="50Hertz Transmission GmbH"/>
    <s v="List matching type: UBA capacity distributed proportionally to multiple BNetzA power plants"/>
    <m/>
  </r>
  <r>
    <x v="593"/>
    <x v="406"/>
    <s v="GT C"/>
    <s v="Thyrow A bis D"/>
    <s v="Lausitz Energie Kraftwerke AG"/>
    <m/>
    <s v="15806"/>
    <s v="Nunsdorf"/>
    <s v="Brandenburg"/>
    <s v="DE"/>
    <n v="36.5"/>
    <n v="37"/>
    <x v="4"/>
    <x v="6"/>
    <s v="no"/>
    <m/>
    <n v="1987"/>
    <s v="1987"/>
    <m/>
    <m/>
    <s v="reserve"/>
    <m/>
    <n v="52.230150000000002"/>
    <n v="13.30195"/>
    <m/>
    <m/>
    <m/>
    <m/>
    <n v="0.34620000000000001"/>
    <s v="Fossil fuels"/>
    <s v="Natural gas"/>
    <m/>
    <s v="no"/>
    <s v="Thyrow"/>
    <s v="110"/>
    <s v="50Hertz Transmission GmbH"/>
    <s v="List matching type: UBA capacity distributed proportionally to multiple BNetzA power plants"/>
    <m/>
  </r>
  <r>
    <x v="594"/>
    <x v="406"/>
    <s v="GT D"/>
    <s v="Thyrow A bis D"/>
    <s v="Lausitz Energie Kraftwerke AG"/>
    <m/>
    <s v="15806"/>
    <s v="Nunsdorf"/>
    <s v="Brandenburg"/>
    <s v="DE"/>
    <n v="36.5"/>
    <n v="37"/>
    <x v="4"/>
    <x v="6"/>
    <s v="no"/>
    <m/>
    <n v="1987"/>
    <s v="1987"/>
    <m/>
    <m/>
    <s v="reserve"/>
    <m/>
    <n v="52.230150000000002"/>
    <n v="13.30195"/>
    <m/>
    <m/>
    <m/>
    <m/>
    <n v="0.34620000000000001"/>
    <s v="Fossil fuels"/>
    <s v="Natural gas"/>
    <m/>
    <s v="no"/>
    <s v="Thyrow"/>
    <s v="110"/>
    <s v="50Hertz Transmission GmbH"/>
    <s v="List matching type: UBA capacity distributed proportionally to multiple BNetzA power plants"/>
    <m/>
  </r>
  <r>
    <x v="595"/>
    <x v="407"/>
    <s v="GuD 1"/>
    <s v="Nürnberg - Sandreuth"/>
    <s v="N-ERGIE AG"/>
    <s v="Sandreuthstr. 51"/>
    <s v="90441"/>
    <s v="Nürnberg"/>
    <s v="Bayern"/>
    <s v="DE"/>
    <n v="75"/>
    <n v="100.44643000000001"/>
    <x v="4"/>
    <x v="2"/>
    <s v="yes"/>
    <n v="142.85714285714289"/>
    <n v="2005"/>
    <s v="2005"/>
    <m/>
    <m/>
    <s v="operating"/>
    <s v="CHP"/>
    <n v="49.438611000000002"/>
    <n v="11.060556"/>
    <m/>
    <m/>
    <m/>
    <m/>
    <n v="0.5625"/>
    <s v="Fossil fuels"/>
    <s v="Natural gas"/>
    <m/>
    <s v="no"/>
    <s v="U36 Sandreuth"/>
    <s v="110"/>
    <s v="Main-Donau Netzgesellschaft"/>
    <s v="List matching type: UBA capacity distributed proportionally to multiple BNetzA power plants"/>
    <m/>
  </r>
  <r>
    <x v="596"/>
    <x v="407"/>
    <s v="GuD 2"/>
    <s v="Nürnberg - Sandreuth"/>
    <s v="N-ERGIE AG"/>
    <s v="Sandreuthstr. 51"/>
    <s v="90441"/>
    <s v="Nürnberg"/>
    <s v="Bayern"/>
    <s v="DE"/>
    <n v="75"/>
    <n v="100.44643000000001"/>
    <x v="4"/>
    <x v="2"/>
    <s v="yes"/>
    <n v="142.85714285714289"/>
    <n v="2005"/>
    <s v="2005"/>
    <m/>
    <m/>
    <s v="operating"/>
    <s v="CHP"/>
    <n v="49.438611000000002"/>
    <n v="11.060556"/>
    <m/>
    <m/>
    <m/>
    <m/>
    <n v="0.5625"/>
    <s v="Fossil fuels"/>
    <s v="Natural gas"/>
    <m/>
    <s v="no"/>
    <s v="U36 Sandreuth"/>
    <s v="110"/>
    <s v="Main-Donau Netzgesellschaft"/>
    <s v="List matching type: UBA capacity distributed proportionally to multiple BNetzA power plants"/>
    <m/>
  </r>
  <r>
    <x v="597"/>
    <x v="408"/>
    <s v="1"/>
    <s v="Franken I-1 (Nürnberg)"/>
    <s v="Uniper Kraftwerke GmbH "/>
    <m/>
    <s v="90449"/>
    <s v="Nürnberg"/>
    <s v="Bayern"/>
    <s v="DE"/>
    <n v="383"/>
    <n v="395"/>
    <x v="4"/>
    <x v="2"/>
    <s v="no"/>
    <s v="n.b."/>
    <n v="1973"/>
    <s v="1973"/>
    <m/>
    <m/>
    <s v="operating"/>
    <m/>
    <n v="49.420836000000001"/>
    <n v="11.007737000000001"/>
    <s v="11WD2GEBE000177K"/>
    <s v="11WD2GEB1000055R"/>
    <m/>
    <m/>
    <n v="0.41849999999999998"/>
    <s v="Fossil fuels"/>
    <s v="Natural gas"/>
    <m/>
    <s v="no"/>
    <s v="Gebersdorf"/>
    <s v="110"/>
    <s v="Bayernwerk AG"/>
    <s v="List matching type: Single UBA power plant assigned to single BNetzA power plant"/>
    <m/>
  </r>
  <r>
    <x v="598"/>
    <x v="408"/>
    <s v="2"/>
    <s v="Franken I-2 (Nürnberg)"/>
    <s v="Uniper Kraftwerke GmbH "/>
    <m/>
    <s v="90449"/>
    <s v="Nürnberg"/>
    <s v="Bayern"/>
    <s v="DE"/>
    <n v="440"/>
    <n v="448"/>
    <x v="4"/>
    <x v="2"/>
    <s v="no"/>
    <s v="n.b."/>
    <n v="1976"/>
    <s v="1976"/>
    <m/>
    <m/>
    <s v="operating"/>
    <m/>
    <n v="49.420836000000001"/>
    <n v="11.007737000000001"/>
    <s v="11WD2GEBE000177K"/>
    <s v="11WD2GE2D000056A"/>
    <m/>
    <m/>
    <n v="0.432"/>
    <s v="Fossil fuels"/>
    <s v="Natural gas"/>
    <m/>
    <s v="no"/>
    <s v="Gebersdorf"/>
    <s v="110"/>
    <s v="Bayernwerk AG"/>
    <s v="List matching type: Single UBA power plant assigned to single BNetzA power plant"/>
    <m/>
  </r>
  <r>
    <x v="599"/>
    <x v="409"/>
    <m/>
    <m/>
    <s v="Prinovis GmbH &amp; Co. KG"/>
    <s v="Breslauer Str. 300"/>
    <s v="90471"/>
    <s v="Nürnberg"/>
    <s v="Bayern"/>
    <s v="DE"/>
    <n v="4.2"/>
    <m/>
    <x v="4"/>
    <x v="6"/>
    <s v="yes"/>
    <m/>
    <n v="1993"/>
    <s v="1993"/>
    <m/>
    <m/>
    <s v="operating"/>
    <m/>
    <n v="49.405929999999998"/>
    <n v="11.132860000000001"/>
    <m/>
    <m/>
    <m/>
    <m/>
    <n v="0.36180000000000001"/>
    <s v="Fossil fuels"/>
    <s v="Natural gas"/>
    <m/>
    <s v="no"/>
    <s v="U7"/>
    <s v="20"/>
    <s v="N-ERGIE Netz GmbH"/>
    <m/>
    <m/>
  </r>
  <r>
    <x v="600"/>
    <x v="410"/>
    <m/>
    <m/>
    <s v="Prinovis GmbH &amp; Co. KG"/>
    <s v="Breslauer Str. 300"/>
    <s v="90471"/>
    <s v="Nürnberg"/>
    <s v="Bayern"/>
    <s v="DE"/>
    <n v="4.2"/>
    <m/>
    <x v="4"/>
    <x v="6"/>
    <s v="yes"/>
    <m/>
    <n v="1993"/>
    <s v="1993"/>
    <m/>
    <m/>
    <s v="operating"/>
    <m/>
    <n v="49.405929999999998"/>
    <n v="11.132860000000001"/>
    <m/>
    <m/>
    <m/>
    <m/>
    <n v="0.36180000000000001"/>
    <s v="Fossil fuels"/>
    <s v="Natural gas"/>
    <m/>
    <s v="no"/>
    <s v="U7"/>
    <s v="20"/>
    <s v="N-ERGIE Netz GmbH"/>
    <m/>
    <m/>
  </r>
  <r>
    <x v="601"/>
    <x v="411"/>
    <m/>
    <m/>
    <s v="Prinovis GmbH &amp; Co. KG"/>
    <s v="Breslauer Str. 300"/>
    <s v="90471"/>
    <s v="Nürnberg"/>
    <s v="Bayern"/>
    <s v="DE"/>
    <n v="5.0999999999999996"/>
    <m/>
    <x v="4"/>
    <x v="6"/>
    <s v="yes"/>
    <m/>
    <n v="1994"/>
    <s v="1994"/>
    <m/>
    <m/>
    <s v="operating"/>
    <m/>
    <n v="49.405929999999998"/>
    <n v="11.132860000000001"/>
    <m/>
    <m/>
    <m/>
    <m/>
    <n v="0.3644"/>
    <s v="Fossil fuels"/>
    <s v="Natural gas"/>
    <m/>
    <s v="no"/>
    <s v="U7"/>
    <s v="20"/>
    <s v="N-ERGIE Netz GmbH"/>
    <m/>
    <m/>
  </r>
  <r>
    <x v="602"/>
    <x v="412"/>
    <m/>
    <m/>
    <s v="Prinovis GmbH &amp; Co. KG"/>
    <s v="Breslauer Str. 300"/>
    <s v="90471"/>
    <s v="Nürnberg"/>
    <s v="Bayern"/>
    <s v="DE"/>
    <n v="5.0999999999999996"/>
    <m/>
    <x v="4"/>
    <x v="6"/>
    <s v="yes"/>
    <m/>
    <n v="1995"/>
    <s v="1995"/>
    <m/>
    <m/>
    <s v="operating"/>
    <m/>
    <n v="49.405929999999998"/>
    <n v="11.132860000000001"/>
    <m/>
    <m/>
    <m/>
    <m/>
    <n v="0.36699999999999999"/>
    <s v="Fossil fuels"/>
    <s v="Natural gas"/>
    <m/>
    <s v="no"/>
    <s v="U7"/>
    <s v="20"/>
    <s v="N-ERGIE Netz GmbH"/>
    <m/>
    <m/>
  </r>
  <r>
    <x v="603"/>
    <x v="413"/>
    <s v="HKW 1"/>
    <m/>
    <s v="Energieversorgung Oberhausen AG"/>
    <m/>
    <s v="46045"/>
    <s v="Oberhausen"/>
    <s v="Nordrhein-Westfalen"/>
    <s v="DE"/>
    <n v="23.1"/>
    <m/>
    <x v="4"/>
    <x v="0"/>
    <s v="yes"/>
    <m/>
    <n v="1972"/>
    <s v="1972"/>
    <m/>
    <m/>
    <s v="operating"/>
    <m/>
    <n v="51.470671000000003"/>
    <n v="6.8615979999999999"/>
    <m/>
    <m/>
    <m/>
    <m/>
    <n v="0.35420000000000001"/>
    <s v="Fossil fuels"/>
    <s v="Natural gas"/>
    <m/>
    <s v="no"/>
    <m/>
    <s v="10"/>
    <s v="Oberhausener Netzgesellschaft mbH"/>
    <m/>
    <m/>
  </r>
  <r>
    <x v="604"/>
    <x v="414"/>
    <s v="HKW 2"/>
    <m/>
    <s v="Energieversorgung Oberhausen AG"/>
    <m/>
    <s v="46147"/>
    <s v="Oberhausen"/>
    <s v="Nordrhein-Westfalen"/>
    <s v="DE"/>
    <n v="24.5"/>
    <m/>
    <x v="4"/>
    <x v="0"/>
    <s v="yes"/>
    <m/>
    <n v="1995"/>
    <s v="1995"/>
    <m/>
    <m/>
    <s v="operating"/>
    <m/>
    <n v="51.470671000000003"/>
    <n v="6.8615979999999999"/>
    <m/>
    <m/>
    <m/>
    <m/>
    <n v="0.3795"/>
    <s v="Fossil fuels"/>
    <s v="Natural gas"/>
    <m/>
    <s v="no"/>
    <m/>
    <s v="110"/>
    <s v="Oberhausener Netzgesellschaft mbH"/>
    <m/>
    <m/>
  </r>
  <r>
    <x v="605"/>
    <x v="415"/>
    <s v="2"/>
    <s v="Obernburg"/>
    <s v="Kraftwerk Obernburg GmbH"/>
    <m/>
    <s v="63784"/>
    <s v="Obernburg"/>
    <s v="Bayern"/>
    <s v="DE"/>
    <n v="36"/>
    <n v="39.6"/>
    <x v="4"/>
    <x v="2"/>
    <s v="yes"/>
    <n v="40.32"/>
    <n v="1920"/>
    <s v="1920"/>
    <m/>
    <m/>
    <s v="operating"/>
    <s v="IPP"/>
    <n v="49.829349999999998"/>
    <n v="9.1482399999999995"/>
    <m/>
    <m/>
    <m/>
    <m/>
    <n v="0.18"/>
    <s v="Fossil fuels"/>
    <s v="Natural gas"/>
    <m/>
    <s v="no"/>
    <s v="UW AKZO"/>
    <s v="20"/>
    <s v="Bayernwerk AG"/>
    <s v="List matching type: UBA capacity distributed proportionally to multiple BNetzA power plants"/>
    <m/>
  </r>
  <r>
    <x v="606"/>
    <x v="415"/>
    <s v="1"/>
    <s v="Obernburg"/>
    <s v="Kraftwerk Obernburg GmbH"/>
    <m/>
    <s v="63784"/>
    <s v="Obernburg"/>
    <s v="Bayern"/>
    <s v="DE"/>
    <n v="64"/>
    <n v="70.400000000000006"/>
    <x v="4"/>
    <x v="2"/>
    <s v="yes"/>
    <n v="71.680000000000007"/>
    <n v="1995"/>
    <s v="1995"/>
    <m/>
    <m/>
    <s v="operating"/>
    <s v="IPP"/>
    <n v="49.829349999999998"/>
    <n v="9.1482399999999995"/>
    <m/>
    <m/>
    <m/>
    <m/>
    <n v="0.51749999999999996"/>
    <s v="Fossil fuels"/>
    <s v="Natural gas"/>
    <m/>
    <s v="no"/>
    <s v="UW AKZO"/>
    <s v="20"/>
    <s v="Bayernwerk AG"/>
    <s v="List matching type: UBA capacity distributed proportionally to multiple BNetzA power plants"/>
    <m/>
  </r>
  <r>
    <x v="607"/>
    <x v="416"/>
    <m/>
    <m/>
    <s v="Südzucker AG Mannheim"/>
    <s v="Wormser Straße 11"/>
    <s v="67283"/>
    <s v="Obrigheim"/>
    <s v="Rheinland-Pfalz"/>
    <s v="DE"/>
    <n v="30"/>
    <m/>
    <x v="4"/>
    <x v="0"/>
    <s v="yes"/>
    <m/>
    <n v="1992"/>
    <s v="1992"/>
    <m/>
    <m/>
    <s v="operating"/>
    <m/>
    <n v="49.599140000000013"/>
    <n v="8.2209599999999998"/>
    <m/>
    <m/>
    <m/>
    <m/>
    <n v="0.37619999999999998"/>
    <s v="Fossil fuels"/>
    <s v="Natural gas"/>
    <m/>
    <s v="no"/>
    <s v="UW Grünstadt"/>
    <s v="20"/>
    <s v="Pfalzwerke Netzgesellschaft mbH "/>
    <m/>
    <m/>
  </r>
  <r>
    <x v="608"/>
    <x v="417"/>
    <s v="MHKW 2"/>
    <m/>
    <s v="Peißenberger Wärmegesellschaft mbH"/>
    <m/>
    <s v="82380"/>
    <s v="Peißenberg"/>
    <s v="Bayern"/>
    <s v="DE"/>
    <n v="5.3"/>
    <m/>
    <x v="4"/>
    <x v="0"/>
    <s v="yes"/>
    <m/>
    <n v="1989"/>
    <s v="1989"/>
    <m/>
    <m/>
    <s v="shutdown_temporary"/>
    <m/>
    <n v="47.789498999999999"/>
    <n v="11.055370999999999"/>
    <m/>
    <m/>
    <m/>
    <m/>
    <n v="0.37290000000000001"/>
    <s v="Fossil fuels"/>
    <s v="Natural gas"/>
    <m/>
    <s v="no"/>
    <s v="UW Peißenberg"/>
    <s v="6"/>
    <s v="Gemeindewerke Peißenberg "/>
    <m/>
    <m/>
  </r>
  <r>
    <x v="609"/>
    <x v="417"/>
    <s v="MHKW 1"/>
    <m/>
    <s v="Peißenberger Wärmegesellschaft mbH"/>
    <m/>
    <s v="82380"/>
    <s v="Peißenberg"/>
    <s v="Bayern"/>
    <s v="DE"/>
    <n v="5.3"/>
    <m/>
    <x v="4"/>
    <x v="0"/>
    <s v="yes"/>
    <m/>
    <n v="1987"/>
    <s v="1987"/>
    <m/>
    <m/>
    <s v="special_case"/>
    <m/>
    <n v="47.789498999999999"/>
    <n v="11.055370999999999"/>
    <m/>
    <m/>
    <m/>
    <m/>
    <n v="0.37069999999999997"/>
    <s v="Fossil fuels"/>
    <s v="Natural gas"/>
    <m/>
    <s v="no"/>
    <s v="UW Peißenberg"/>
    <s v="6"/>
    <s v="Gemeindewerke Peißenberg "/>
    <m/>
    <m/>
  </r>
  <r>
    <x v="610"/>
    <x v="33"/>
    <s v="Kombiblock/GuD"/>
    <m/>
    <s v="Heizkraftwerk Pforzheim GmbH"/>
    <s v="Hohwiesenweg 15"/>
    <s v="75175"/>
    <s v="Pforzheim"/>
    <s v="Baden-Württemberg"/>
    <s v="DE"/>
    <n v="41.2"/>
    <m/>
    <x v="4"/>
    <x v="2"/>
    <s v="yes"/>
    <m/>
    <n v="1980"/>
    <s v="1980"/>
    <m/>
    <m/>
    <s v="operating"/>
    <m/>
    <n v="48.883159999999997"/>
    <n v="8.6653000000000002"/>
    <m/>
    <m/>
    <m/>
    <m/>
    <n v="0.45"/>
    <s v="Fossil fuels"/>
    <s v="Natural gas"/>
    <m/>
    <s v="no"/>
    <s v="Hohwiesenweg"/>
    <s v="110"/>
    <s v="Stadtwerke Pforzheim GmbH und Co. KG"/>
    <m/>
    <m/>
  </r>
  <r>
    <x v="611"/>
    <x v="418"/>
    <s v="Hattorf"/>
    <m/>
    <s v="K+S AG"/>
    <m/>
    <s v="36269"/>
    <s v="Philippsthal"/>
    <s v="Hessen"/>
    <s v="DE"/>
    <n v="35"/>
    <m/>
    <x v="4"/>
    <x v="0"/>
    <s v="yes"/>
    <m/>
    <n v="1962"/>
    <s v="1962"/>
    <m/>
    <m/>
    <s v="operating"/>
    <m/>
    <n v="50.812570000000001"/>
    <n v="9.9779699999999991"/>
    <m/>
    <m/>
    <m/>
    <m/>
    <n v="0.34320000000000001"/>
    <s v="Fossil fuels"/>
    <s v="Natural gas"/>
    <m/>
    <s v="no"/>
    <s v="UW Phillippsthal"/>
    <s v="110"/>
    <s v="Avacon AG"/>
    <m/>
    <m/>
  </r>
  <r>
    <x v="612"/>
    <x v="418"/>
    <s v="Hattorf"/>
    <m/>
    <s v="K+S AG"/>
    <m/>
    <s v="36269"/>
    <s v="Philippsthal"/>
    <s v="Hessen"/>
    <s v="DE"/>
    <n v="17.3"/>
    <m/>
    <x v="4"/>
    <x v="0"/>
    <s v="yes"/>
    <m/>
    <n v="2013"/>
    <s v="2013"/>
    <m/>
    <m/>
    <s v="operating"/>
    <m/>
    <n v="50.839709999999997"/>
    <n v="9.9814399999999992"/>
    <m/>
    <m/>
    <m/>
    <m/>
    <n v="0.39929999999999999"/>
    <s v="Fossil fuels"/>
    <s v="Natural gas"/>
    <m/>
    <s v="no"/>
    <s v="UW Phillippsthal"/>
    <s v="110"/>
    <s v="Avacon AG"/>
    <m/>
    <m/>
  </r>
  <r>
    <x v="613"/>
    <x v="419"/>
    <m/>
    <s v="Plattling"/>
    <s v="Daimler AG"/>
    <m/>
    <s v="94447"/>
    <s v="Plattling"/>
    <s v="Bayern"/>
    <s v="DE"/>
    <n v="97.9"/>
    <n v="125"/>
    <x v="4"/>
    <x v="2"/>
    <s v="yes"/>
    <n v="150"/>
    <n v="2010"/>
    <s v="2010"/>
    <m/>
    <m/>
    <s v="operating"/>
    <s v="IPP"/>
    <n v="48.787419999999997"/>
    <n v="12.88246"/>
    <m/>
    <m/>
    <m/>
    <m/>
    <n v="0.58499999999999996"/>
    <s v="Fossil fuels"/>
    <s v="Natural gas"/>
    <m/>
    <s v="no"/>
    <s v="DE00722594447HRA00000000PLAE00014; DE00722594447HRV00000000PLAE00014; DE00722594447HRA00000000PLAE00015; DE00722594447HRV00000000PLAE00015"/>
    <s v="110"/>
    <s v="Bayernwerk AG"/>
    <s v="List matching type: Single UBA power plant assigned to single BNetzA power plant"/>
    <m/>
  </r>
  <r>
    <x v="614"/>
    <x v="420"/>
    <s v="Gesamtanlage"/>
    <m/>
    <s v="Energie und Wasser Potsdam GmbH"/>
    <m/>
    <s v="14478"/>
    <s v="Potsdam"/>
    <s v="Brandenburg"/>
    <s v="DE"/>
    <n v="81.8"/>
    <m/>
    <x v="4"/>
    <x v="0"/>
    <s v="yes"/>
    <m/>
    <n v="1996"/>
    <s v="1996"/>
    <m/>
    <m/>
    <s v="operating"/>
    <m/>
    <n v="52.366050000000001"/>
    <n v="13.11251"/>
    <m/>
    <m/>
    <m/>
    <m/>
    <n v="0.38059999999999999"/>
    <s v="Fossil fuels"/>
    <s v="Natural gas"/>
    <m/>
    <s v="no"/>
    <s v="UW Potsdam-Süd"/>
    <s v="110"/>
    <s v="Netzgesellschaft Potsdam GmbH"/>
    <m/>
    <m/>
  </r>
  <r>
    <x v="615"/>
    <x v="421"/>
    <s v="GUD"/>
    <m/>
    <s v="HBB Heizkraftwerk Bauernfeind Betreibergesellschaft mbh"/>
    <s v="Rosenheimer Str. 37"/>
    <s v="83064"/>
    <s v="Raubling"/>
    <s v="Bayern"/>
    <s v="DE"/>
    <n v="24"/>
    <m/>
    <x v="4"/>
    <x v="0"/>
    <s v="yes"/>
    <m/>
    <n v="2001"/>
    <s v="2001"/>
    <m/>
    <m/>
    <s v="operating"/>
    <m/>
    <n v="47.79598"/>
    <n v="12.11927"/>
    <m/>
    <m/>
    <m/>
    <m/>
    <n v="0.3861"/>
    <s v="Fossil fuels"/>
    <s v="Natural gas"/>
    <m/>
    <s v="no"/>
    <s v="UW PANG / PWA"/>
    <s v="6"/>
    <s v="Bayernwerk AG"/>
    <m/>
    <m/>
  </r>
  <r>
    <x v="616"/>
    <x v="422"/>
    <m/>
    <m/>
    <s v="BMW AG"/>
    <s v="Herbert-Quandt-Allee"/>
    <s v="93055"/>
    <s v="Regensburg"/>
    <s v="Bayern"/>
    <s v="DE"/>
    <n v="10.5"/>
    <m/>
    <x v="4"/>
    <x v="0"/>
    <s v="yes"/>
    <m/>
    <n v="2011"/>
    <s v="2011"/>
    <m/>
    <m/>
    <s v="operating"/>
    <m/>
    <n v="48.980010999999998"/>
    <n v="12.170249999999999"/>
    <m/>
    <m/>
    <m/>
    <m/>
    <n v="0.39710000000000001"/>
    <s v="Fossil fuels"/>
    <s v="Natural gas"/>
    <m/>
    <s v="no"/>
    <s v="DE00106893055HMESS300000000844587 DE00106893055HMESS400000000844587"/>
    <s v="10"/>
    <s v="Bayernwerke Netz GmbH"/>
    <m/>
    <m/>
  </r>
  <r>
    <x v="617"/>
    <x v="422"/>
    <m/>
    <m/>
    <s v="BMW AG"/>
    <s v="Herbert-Quandt-Allee"/>
    <s v="93055"/>
    <s v="Regensburg"/>
    <s v="Bayern"/>
    <s v="DE"/>
    <n v="2.7"/>
    <m/>
    <x v="4"/>
    <x v="0"/>
    <s v="yes"/>
    <m/>
    <n v="2016"/>
    <s v="2016"/>
    <m/>
    <m/>
    <s v="operating"/>
    <m/>
    <n v="48.980010999999998"/>
    <n v="12.170249999999999"/>
    <m/>
    <m/>
    <m/>
    <m/>
    <n v="0.40260000000000001"/>
    <s v="Fossil fuels"/>
    <s v="Natural gas"/>
    <m/>
    <s v="no"/>
    <s v="DE00106893055HMESS500000000842098"/>
    <s v="10"/>
    <s v="Bayernwerke Netz GmbH"/>
    <m/>
    <m/>
  </r>
  <r>
    <x v="618"/>
    <x v="423"/>
    <m/>
    <m/>
    <s v="Molkerei MEGGLE Wasserburg GmbH &amp; Co. KG"/>
    <s v="Megglestraße 6 - 12"/>
    <s v="83512"/>
    <s v="Reitmehring"/>
    <s v="Bayern"/>
    <s v="DE"/>
    <n v="15.5"/>
    <m/>
    <x v="4"/>
    <x v="0"/>
    <s v="yes"/>
    <m/>
    <n v="2000"/>
    <s v="2000"/>
    <m/>
    <m/>
    <s v="operating"/>
    <m/>
    <n v="48.056350999999999"/>
    <n v="12.185174"/>
    <m/>
    <m/>
    <m/>
    <m/>
    <n v="0.38500000000000001"/>
    <s v="Fossil fuels"/>
    <s v="Natural gas"/>
    <m/>
    <s v="no"/>
    <s v="Schalthaus Ost"/>
    <s v="20"/>
    <s v="Bayernwerk Natur"/>
    <m/>
    <m/>
  </r>
  <r>
    <x v="619"/>
    <x v="424"/>
    <s v="Motorenanlage"/>
    <m/>
    <s v="FairEnergie GmbH"/>
    <s v="Hauffstraße 89 m"/>
    <s v="72762"/>
    <s v="Reutlingen"/>
    <s v="Baden-Württemberg"/>
    <s v="DE"/>
    <n v="9.8000000000000007"/>
    <m/>
    <x v="4"/>
    <x v="1"/>
    <s v="yes"/>
    <m/>
    <n v="2011"/>
    <s v="2011"/>
    <m/>
    <m/>
    <s v="operating"/>
    <m/>
    <n v="48.493949999999998"/>
    <n v="9.1856299999999997"/>
    <m/>
    <m/>
    <m/>
    <m/>
    <n v="0.45739999999999997"/>
    <s v="Fossil fuels"/>
    <s v="Natural gas"/>
    <m/>
    <s v="no"/>
    <s v="10-kV Schaltanlage"/>
    <s v="10"/>
    <s v="FairNetz GmbH"/>
    <m/>
    <m/>
  </r>
  <r>
    <x v="620"/>
    <x v="425"/>
    <m/>
    <s v="Rheinberg 1 u. 2"/>
    <s v="Solvay Chemicals GmbH"/>
    <m/>
    <s v="47495"/>
    <s v="Rheinberg"/>
    <s v="Nordrhein-Westfalen"/>
    <s v="DE"/>
    <n v="79"/>
    <n v="147.1"/>
    <x v="4"/>
    <x v="6"/>
    <s v="yes"/>
    <s v="n.b."/>
    <n v="1975"/>
    <s v="1975"/>
    <m/>
    <m/>
    <s v="operating"/>
    <s v="CHP"/>
    <n v="51.564890000000013"/>
    <n v="6.5782399999999992"/>
    <m/>
    <m/>
    <m/>
    <m/>
    <n v="0.315"/>
    <s v="Fossil fuels"/>
    <s v="Natural gas"/>
    <m/>
    <s v="no"/>
    <s v="Umspannwerk Ossenberg 110 kV"/>
    <s v="25"/>
    <s v="Solvay Chemicals GmbH"/>
    <s v="List matching type: Single UBA power plant assigned to single BNetzA power plant"/>
    <m/>
  </r>
  <r>
    <x v="621"/>
    <x v="426"/>
    <m/>
    <m/>
    <s v="Evonik Degussa GmbH"/>
    <s v="Untere Kanalstraße 3"/>
    <s v="79618"/>
    <s v="Rheinfelden"/>
    <s v="Baden-Württemberg"/>
    <s v="DE"/>
    <n v="16"/>
    <m/>
    <x v="4"/>
    <x v="0"/>
    <s v="yes"/>
    <m/>
    <n v="1980"/>
    <s v="1980"/>
    <m/>
    <m/>
    <s v="operating"/>
    <m/>
    <n v="47.570793999999999"/>
    <n v="7.8071919999999997"/>
    <m/>
    <m/>
    <m/>
    <m/>
    <n v="0.36299999999999999"/>
    <s v="Fossil fuels"/>
    <s v="Natural gas"/>
    <m/>
    <s v="no"/>
    <s v="Degussa Süd 1"/>
    <s v="110"/>
    <s v="ED Netze GmbH "/>
    <m/>
    <m/>
  </r>
  <r>
    <x v="622"/>
    <x v="427"/>
    <s v="Gasmotore 1-3"/>
    <m/>
    <s v="Stadtwerke Rosenheim GmbH &amp; Co. KG"/>
    <s v="Färberstraße 47"/>
    <s v="83022"/>
    <s v="Rosenheim"/>
    <s v="Bayern"/>
    <s v="DE"/>
    <n v="9.8000000000000007"/>
    <m/>
    <x v="4"/>
    <x v="1"/>
    <s v="yes"/>
    <m/>
    <n v="2011"/>
    <s v="2011"/>
    <m/>
    <m/>
    <s v="operating"/>
    <m/>
    <n v="47.856133999999997"/>
    <n v="12.134085000000001"/>
    <m/>
    <m/>
    <m/>
    <m/>
    <n v="0.45739999999999997"/>
    <s v="Fossil fuels"/>
    <s v="Natural gas"/>
    <m/>
    <s v="no"/>
    <s v="Bayerstraße 5"/>
    <s v="20"/>
    <s v="Stadtwerke Rosenheim Netze GmbH"/>
    <m/>
    <m/>
  </r>
  <r>
    <x v="623"/>
    <x v="428"/>
    <s v="Gasmotor 4"/>
    <m/>
    <s v="Stadtwerke Rosenheim GmbH &amp; Co. KG"/>
    <s v="Färberstraße 47"/>
    <s v="83022"/>
    <s v="Rosenheim"/>
    <s v="Bayern"/>
    <s v="DE"/>
    <n v="9.1999999999999993"/>
    <m/>
    <x v="4"/>
    <x v="1"/>
    <s v="yes"/>
    <m/>
    <n v="2013"/>
    <s v="2013"/>
    <m/>
    <m/>
    <s v="operating"/>
    <m/>
    <n v="47.855930000000001"/>
    <n v="12.1341"/>
    <m/>
    <m/>
    <n v="0.48699999999999999"/>
    <s v="http://www.stadt-und-werk.de/meldung_15802_Motor+f%C3%BCr+die+Energiewende.html"/>
    <n v="0.4602"/>
    <s v="Fossil fuels"/>
    <s v="Natural gas"/>
    <m/>
    <s v="no"/>
    <s v="Bayerstraße 5"/>
    <s v="20"/>
    <s v="Stadtwerke Rosenheim Netze GmbH"/>
    <m/>
    <m/>
  </r>
  <r>
    <x v="624"/>
    <x v="429"/>
    <s v="Gasmotor 5"/>
    <m/>
    <s v="Stadtwerke Rosenheim GmbH &amp; Co. KG"/>
    <s v="Oberaustraße 12"/>
    <s v="83026"/>
    <s v="Rosenheim"/>
    <s v="Bayern"/>
    <s v="DE"/>
    <n v="4.3"/>
    <m/>
    <x v="4"/>
    <x v="1"/>
    <s v="yes"/>
    <m/>
    <n v="2012"/>
    <s v="2012"/>
    <m/>
    <m/>
    <s v="operating"/>
    <m/>
    <n v="47.856133999999997"/>
    <n v="12.134085000000001"/>
    <m/>
    <m/>
    <m/>
    <m/>
    <n v="0.45879999999999999"/>
    <s v="Fossil fuels"/>
    <s v="Natural gas"/>
    <m/>
    <s v="no"/>
    <s v="Oberaustraße 12"/>
    <s v="20"/>
    <s v="Stadtwerke Rosenheim Netze GmbH"/>
    <m/>
    <m/>
  </r>
  <r>
    <x v="625"/>
    <x v="430"/>
    <m/>
    <s v="Rostock-Marienehe I-III"/>
    <s v="Stadtwerke Rostock AG"/>
    <m/>
    <s v="18069"/>
    <s v="Rostock"/>
    <s v="Mecklenburg-Vorpommern"/>
    <s v="DE"/>
    <n v="108"/>
    <n v="111"/>
    <x v="4"/>
    <x v="2"/>
    <s v="yes"/>
    <n v="120"/>
    <n v="1996"/>
    <s v="1996"/>
    <m/>
    <m/>
    <s v="operating"/>
    <s v="CHP"/>
    <n v="54.125453999999998"/>
    <n v="12.081897"/>
    <m/>
    <m/>
    <m/>
    <m/>
    <n v="0.52200000000000002"/>
    <s v="Fossil fuels"/>
    <s v="Natural gas"/>
    <m/>
    <s v="no"/>
    <s v="UW Marienehe"/>
    <s v="110"/>
    <s v="Stadtwerke Rostock Netzgesellschaft mbH"/>
    <s v="List matching type: Single UBA power plant assigned to single BNetzA power plant"/>
    <m/>
  </r>
  <r>
    <x v="626"/>
    <x v="431"/>
    <m/>
    <m/>
    <s v="Energie- und Medienversorgung Schwarza GmbH"/>
    <m/>
    <s v="07407"/>
    <s v="Rudolstadt"/>
    <s v="Thüringen"/>
    <s v="DE"/>
    <n v="26.5"/>
    <m/>
    <x v="4"/>
    <x v="0"/>
    <s v="yes"/>
    <m/>
    <n v="1936"/>
    <s v="1936"/>
    <m/>
    <m/>
    <s v="operating"/>
    <m/>
    <n v="50.686928000000002"/>
    <n v="11.329302999999999"/>
    <m/>
    <m/>
    <m/>
    <m/>
    <n v="0.31459999999999999"/>
    <s v="Fossil fuels"/>
    <s v="Natural gas"/>
    <m/>
    <s v="no"/>
    <s v="20-kV-HSA"/>
    <s v="20"/>
    <s v="EnR Energienetze Rudolstadt GmbH"/>
    <m/>
    <m/>
  </r>
  <r>
    <x v="627"/>
    <x v="432"/>
    <s v="M120"/>
    <s v="Rüsselsheim"/>
    <s v="Opel Automobile GmbH "/>
    <m/>
    <s v="65429"/>
    <s v="Rüsselheim"/>
    <s v="Hessen"/>
    <s v="DE"/>
    <n v="112.1"/>
    <n v="113.9"/>
    <x v="4"/>
    <x v="2"/>
    <s v="yes"/>
    <n v="88"/>
    <n v="1999"/>
    <s v="1999"/>
    <m/>
    <m/>
    <s v="operating"/>
    <s v="IPP"/>
    <n v="49.992040000000003"/>
    <n v="8.4141100000000009"/>
    <m/>
    <m/>
    <m/>
    <m/>
    <n v="0.53549999999999998"/>
    <s v="Fossil fuels"/>
    <s v="Natural gas"/>
    <m/>
    <s v="no"/>
    <s v="KEO-Kundenanlage in Rüsselsheim"/>
    <s v="110"/>
    <s v="Stadtwerke Mainz Netze GmbH (dienstleistend)"/>
    <s v="List matching type: Single UBA power plant assigned to single BNetzA power plant"/>
    <m/>
  </r>
  <r>
    <x v="628"/>
    <x v="89"/>
    <s v="GuD-Anlage"/>
    <s v="Saarbrücken-Römerbrücke"/>
    <s v="Energie SaarLorLux AG"/>
    <m/>
    <s v="66121"/>
    <s v="Saarbrücken"/>
    <s v="Saarland"/>
    <s v="DE"/>
    <n v="75"/>
    <n v="79.2"/>
    <x v="4"/>
    <x v="2"/>
    <s v="yes"/>
    <n v="141"/>
    <n v="2012"/>
    <s v="2005 / 2012"/>
    <n v="2005"/>
    <m/>
    <s v="operating"/>
    <s v="CHP"/>
    <n v="49.223899000000003"/>
    <n v="7.0148990000000007"/>
    <s v="11WD7UCHT5XROSOK"/>
    <s v="11WD7UCHT5XROEMT"/>
    <m/>
    <m/>
    <n v="0.59399999999999997"/>
    <s v="Fossil fuels"/>
    <s v="Natural gas"/>
    <m/>
    <s v="no"/>
    <s v="UW Römerbrücke"/>
    <s v="110"/>
    <s v="Stadtwerke Saarbrücken AG / VSE Verteilnetz GmbH"/>
    <s v="List matching type: UBA capacity distributed proportionally to multiple BNetzA power plants"/>
    <m/>
  </r>
  <r>
    <x v="629"/>
    <x v="433"/>
    <m/>
    <m/>
    <s v="ZF Friedrichshafen AG"/>
    <s v="Untertürkheimer Straße 5"/>
    <s v="66117"/>
    <s v="Saarbrücken"/>
    <s v="Saarland"/>
    <s v="DE"/>
    <n v="38.6"/>
    <m/>
    <x v="4"/>
    <x v="0"/>
    <s v="yes"/>
    <m/>
    <n v="2012"/>
    <s v="2012"/>
    <m/>
    <m/>
    <s v="operating"/>
    <m/>
    <n v="49.213706000000002"/>
    <n v="6.9781300000000002"/>
    <m/>
    <m/>
    <m/>
    <m/>
    <n v="0.3982"/>
    <s v="Fossil fuels"/>
    <s v="Natural gas"/>
    <m/>
    <s v="no"/>
    <s v="UW Südraum"/>
    <s v="35"/>
    <s v="Stadtwerke Saarbrücken AG"/>
    <m/>
    <m/>
  </r>
  <r>
    <x v="630"/>
    <x v="210"/>
    <s v="Dampfkraftwerk"/>
    <m/>
    <s v="UPM GmbH"/>
    <s v="Friedrich-Haindl-Strasse 10"/>
    <s v="86956"/>
    <s v="Schongau"/>
    <s v="Bayern"/>
    <s v="DE"/>
    <n v="64"/>
    <m/>
    <x v="4"/>
    <x v="0"/>
    <s v="yes"/>
    <m/>
    <n v="1969"/>
    <s v="1969"/>
    <m/>
    <m/>
    <s v="reserve"/>
    <m/>
    <n v="47.808109999999999"/>
    <n v="10.902509999999999"/>
    <m/>
    <m/>
    <m/>
    <m/>
    <n v="0.35089999999999999"/>
    <s v="Fossil fuels"/>
    <s v="Natural gas"/>
    <m/>
    <s v="no"/>
    <s v="UW UPM/Haindl"/>
    <s v="110"/>
    <s v="LEW Verteilnetz GmbH"/>
    <m/>
    <m/>
  </r>
  <r>
    <x v="631"/>
    <x v="434"/>
    <s v="HKW 3"/>
    <m/>
    <s v="UPM GmbH"/>
    <s v="Friedrich-Haindl-Strasse 10"/>
    <s v="86956"/>
    <s v="Schongau"/>
    <s v="Bayern"/>
    <s v="DE"/>
    <n v="65"/>
    <m/>
    <x v="4"/>
    <x v="0"/>
    <s v="yes"/>
    <m/>
    <n v="2015"/>
    <s v="2015"/>
    <m/>
    <m/>
    <s v="operating"/>
    <m/>
    <n v="47.808109999999999"/>
    <n v="10.902509999999999"/>
    <m/>
    <m/>
    <m/>
    <m/>
    <n v="0.40150000000000002"/>
    <s v="Fossil fuels"/>
    <s v="Natural gas"/>
    <m/>
    <s v="no"/>
    <m/>
    <s v="110"/>
    <s v="LEW Verteilnetz GmbH"/>
    <m/>
    <m/>
  </r>
  <r>
    <x v="632"/>
    <x v="435"/>
    <m/>
    <s v="Schwarzheide"/>
    <s v="BASF Schwarzheide GmbH"/>
    <s v="Schipkauer Str.1"/>
    <s v="01987"/>
    <s v="Schwarzheide"/>
    <s v="Brandenburg"/>
    <s v="DE"/>
    <n v="122"/>
    <n v="124"/>
    <x v="4"/>
    <x v="2"/>
    <s v="yes"/>
    <n v="209"/>
    <n v="1994"/>
    <s v="1994"/>
    <m/>
    <m/>
    <s v="operating"/>
    <s v="IPP"/>
    <n v="51.476170000000003"/>
    <n v="13.889099999999999"/>
    <m/>
    <m/>
    <m/>
    <m/>
    <n v="0.51300000000000001"/>
    <s v="Fossil fuels"/>
    <s v="Natural gas"/>
    <m/>
    <s v="no"/>
    <m/>
    <s v="110"/>
    <s v="Mitteldeutsche Netzgesellschaft Strom mbH"/>
    <s v="List matching type: Single UBA power plant assigned to single BNetzA power plant"/>
    <m/>
  </r>
  <r>
    <x v="633"/>
    <x v="436"/>
    <m/>
    <m/>
    <s v="Energieversorgung Schwerin GmbH &amp; Co. Erzeugung KG"/>
    <m/>
    <s v="19061"/>
    <s v="Schwerin"/>
    <s v="Mecklenburg-Vorpommern"/>
    <s v="DE"/>
    <n v="44.9"/>
    <m/>
    <x v="4"/>
    <x v="0"/>
    <s v="yes"/>
    <m/>
    <n v="1994"/>
    <s v="1994"/>
    <m/>
    <m/>
    <s v="operating"/>
    <m/>
    <n v="53.577869999999997"/>
    <n v="11.396470000000001"/>
    <m/>
    <m/>
    <m/>
    <m/>
    <n v="0.37840000000000001"/>
    <s v="Fossil fuels"/>
    <s v="Natural gas"/>
    <m/>
    <s v="no"/>
    <s v="UW Wüstmark"/>
    <s v="110"/>
    <s v="Netzgesellschaft Schwerin mbH "/>
    <m/>
    <m/>
  </r>
  <r>
    <x v="634"/>
    <x v="437"/>
    <m/>
    <m/>
    <s v="Energieversorgung Schwerin GmbH &amp; Co. Erzeugung KG"/>
    <m/>
    <s v="19057"/>
    <s v="Schwerin"/>
    <s v="Mecklenburg-Vorpommern"/>
    <s v="DE"/>
    <n v="23"/>
    <m/>
    <x v="4"/>
    <x v="0"/>
    <s v="yes"/>
    <m/>
    <n v="1994"/>
    <s v="1994"/>
    <m/>
    <m/>
    <s v="operating"/>
    <m/>
    <n v="53.653917000000007"/>
    <n v="11.372972000000001"/>
    <m/>
    <m/>
    <m/>
    <m/>
    <n v="0.37840000000000001"/>
    <s v="Fossil fuels"/>
    <s v="Natural gas"/>
    <m/>
    <s v="no"/>
    <s v="Schalthaus Lankow"/>
    <s v="20"/>
    <s v="Netzgesellschaft Schwerin mbH "/>
    <m/>
    <m/>
  </r>
  <r>
    <x v="635"/>
    <x v="438"/>
    <s v="Sammelschienen-HKW"/>
    <s v="Sindelfingen"/>
    <s v="Daimler AG"/>
    <m/>
    <s v="71059"/>
    <s v="Sindelfingen"/>
    <s v="Baden-Württemberg"/>
    <s v="DE"/>
    <n v="95"/>
    <n v="102"/>
    <x v="4"/>
    <x v="0"/>
    <s v="yes"/>
    <n v="102"/>
    <n v="2013"/>
    <s v="1980 / 2013"/>
    <m/>
    <m/>
    <s v="operating"/>
    <s v="CHP"/>
    <n v="48.697221999999996"/>
    <n v="8.9991669999999999"/>
    <m/>
    <m/>
    <m/>
    <m/>
    <n v="0.39929999999999999"/>
    <s v="Fossil fuels"/>
    <s v="Natural gas"/>
    <m/>
    <s v="no"/>
    <s v="DE00721471063000ZE000000861318VS0"/>
    <s v="110"/>
    <s v="Netze BW GmbH"/>
    <s v="List matching type: Single UBA power plant assigned to single BNetzA power plant"/>
    <m/>
  </r>
  <r>
    <x v="636"/>
    <x v="439"/>
    <m/>
    <m/>
    <s v="Fresenius Medical Care Deutschland GmbH"/>
    <s v="Frankfurter Straße 6-8"/>
    <s v="66606"/>
    <s v="St. Wendel"/>
    <s v="Saarland"/>
    <s v="DE"/>
    <n v="15.1"/>
    <m/>
    <x v="4"/>
    <x v="6"/>
    <s v="yes"/>
    <m/>
    <n v="2014"/>
    <s v="2014"/>
    <m/>
    <m/>
    <s v="operating"/>
    <m/>
    <n v="49.464184000000003"/>
    <n v="7.1488969999999998"/>
    <m/>
    <m/>
    <m/>
    <m/>
    <n v="0.41639999999999999"/>
    <s v="Fossil fuels"/>
    <s v="Natural gas"/>
    <m/>
    <s v="no"/>
    <s v="DE00093966606EEA00000000000000001 und DE00093966606EEA00000000000000002"/>
    <s v="10"/>
    <s v="SSW Netz GmbH"/>
    <m/>
    <m/>
  </r>
  <r>
    <x v="637"/>
    <x v="440"/>
    <s v="Cogen Dow Stade"/>
    <s v="Stade-Bützfleth"/>
    <s v="Dow Deutschland Anlagengesellschaft mbH"/>
    <s v="Bützflethersand"/>
    <s v="21683"/>
    <s v="Stade"/>
    <s v="Niedersachsen"/>
    <s v="DE"/>
    <n v="173"/>
    <n v="173"/>
    <x v="4"/>
    <x v="2"/>
    <s v="yes"/>
    <s v="n.b."/>
    <n v="2014"/>
    <s v="2014"/>
    <m/>
    <m/>
    <s v="operating"/>
    <m/>
    <n v="53.651919700000008"/>
    <n v="9.5078664999999987"/>
    <m/>
    <m/>
    <m/>
    <m/>
    <n v="0.60299999999999998"/>
    <s v="Fossil fuels"/>
    <s v="Natural gas"/>
    <m/>
    <s v="no"/>
    <s v="Dow Werksnetz (keine Einspeisung in das Netz der Allgemeinen Versorgung)"/>
    <m/>
    <s v="Dow Werksnetz"/>
    <s v="List matching type: Single UBA power plant assigned to single BNetzA power plant"/>
    <m/>
  </r>
  <r>
    <x v="638"/>
    <x v="441"/>
    <s v="GT 1/2"/>
    <m/>
    <s v="Aluminium Oxid Stade GmbH"/>
    <s v="Johann- Rathje- Köser- Straße"/>
    <s v="21683"/>
    <s v="Stade- Bützfleth"/>
    <s v="Niedersachsen"/>
    <s v="DE"/>
    <n v="30.7"/>
    <m/>
    <x v="4"/>
    <x v="6"/>
    <s v="yes"/>
    <m/>
    <n v="2012"/>
    <s v="2012"/>
    <m/>
    <m/>
    <s v="operating"/>
    <m/>
    <n v="53.657519999999998"/>
    <n v="9.5019799999999996"/>
    <m/>
    <m/>
    <m/>
    <m/>
    <n v="0.41120000000000001"/>
    <s v="Fossil fuels"/>
    <s v="Natural gas"/>
    <m/>
    <s v="no"/>
    <s v="SA Abbenfleth"/>
    <s v="110"/>
    <s v="Avacon AG"/>
    <m/>
    <m/>
  </r>
  <r>
    <x v="639"/>
    <x v="442"/>
    <m/>
    <s v="Staßfurt 1 u. 2"/>
    <s v="CIECH Energy Deutschland GmbH"/>
    <s v="Athenslebener Weg 57"/>
    <s v="39418"/>
    <s v="Staßfurt"/>
    <s v="Sachsen-Anhalt"/>
    <s v="DE"/>
    <n v="123"/>
    <n v="123"/>
    <x v="4"/>
    <x v="2"/>
    <s v="yes"/>
    <n v="160"/>
    <n v="1996"/>
    <s v="1996"/>
    <m/>
    <m/>
    <s v="operating"/>
    <s v="CHP"/>
    <n v="51.865527"/>
    <n v="11.573812999999999"/>
    <m/>
    <m/>
    <m/>
    <m/>
    <n v="0.52200000000000002"/>
    <s v="Fossil fuels"/>
    <s v="Natural gas"/>
    <m/>
    <s v="no"/>
    <s v="UW NORD"/>
    <s v="110"/>
    <s v="HSN Magdeburg GmbH"/>
    <s v="List matching type: Single UBA power plant assigned to single BNetzA power plant"/>
    <m/>
  </r>
  <r>
    <x v="640"/>
    <x v="443"/>
    <s v="GUD"/>
    <m/>
    <s v="ENGIE E&amp;P Deutschland GmbH"/>
    <s v="Bobbenmärsche 11 "/>
    <s v="29416"/>
    <s v="Steinitz"/>
    <s v="Sachsen-Anhalt"/>
    <s v="DE"/>
    <n v="11.4"/>
    <m/>
    <x v="4"/>
    <x v="0"/>
    <s v="yes"/>
    <m/>
    <n v="1999"/>
    <s v="1999"/>
    <m/>
    <m/>
    <s v="operating"/>
    <m/>
    <n v="52.83005"/>
    <n v="11.10328"/>
    <m/>
    <m/>
    <m/>
    <m/>
    <n v="0.38390000000000002"/>
    <s v="Fossil fuels"/>
    <s v="Natural gas"/>
    <m/>
    <s v="no"/>
    <s v="ZPDE0071372941600000E00000000139917"/>
    <s v="6"/>
    <s v="Avacon AG"/>
    <m/>
    <m/>
  </r>
  <r>
    <x v="641"/>
    <x v="444"/>
    <m/>
    <m/>
    <s v="Stadtwerke - Altmärkische Gas-, Wasser- u. E-Werke Stendal GmbH"/>
    <s v="Schillerstraße"/>
    <s v="39576"/>
    <s v="Stendal"/>
    <s v="Sachsen-Anhalt"/>
    <s v="DE"/>
    <n v="22"/>
    <m/>
    <x v="4"/>
    <x v="0"/>
    <s v="yes"/>
    <m/>
    <n v="1994"/>
    <s v="1994"/>
    <m/>
    <m/>
    <s v="operating"/>
    <m/>
    <n v="52.608713199999997"/>
    <n v="11.832450700000001"/>
    <m/>
    <m/>
    <m/>
    <m/>
    <n v="0.37840000000000001"/>
    <s v="Fossil fuels"/>
    <s v="Natural gas"/>
    <m/>
    <s v="no"/>
    <s v="UW Heizwerk(BHKW)"/>
    <s v="30"/>
    <s v="Stadtwerke Stendal"/>
    <m/>
    <m/>
  </r>
  <r>
    <x v="642"/>
    <x v="445"/>
    <s v="Anlage 40"/>
    <m/>
    <s v="Universität Stuttgart"/>
    <s v="Pfaffenwaldring 8"/>
    <s v="70569"/>
    <s v="Stuttgart"/>
    <s v="Baden-Württemberg"/>
    <s v="DE"/>
    <n v="12.2"/>
    <m/>
    <x v="4"/>
    <x v="0"/>
    <s v="yes"/>
    <m/>
    <n v="1988"/>
    <s v="1988"/>
    <m/>
    <m/>
    <s v="operating"/>
    <m/>
    <n v="48.750809999999987"/>
    <n v="9.1103000000000005"/>
    <m/>
    <m/>
    <m/>
    <m/>
    <n v="0.37180000000000002"/>
    <s v="Fossil fuels"/>
    <s v="Natural gas"/>
    <m/>
    <s v="no"/>
    <s v="UW Allmand"/>
    <s v="10"/>
    <s v="Netze BW GmbH"/>
    <m/>
    <m/>
  </r>
  <r>
    <x v="643"/>
    <x v="445"/>
    <s v="Block 50"/>
    <m/>
    <s v="Universität Stuttgart"/>
    <s v="Pfaffenwaldring 8"/>
    <s v="70569"/>
    <s v="Stuttgart"/>
    <s v="Baden-Württemberg"/>
    <s v="DE"/>
    <n v="11.3"/>
    <m/>
    <x v="4"/>
    <x v="0"/>
    <s v="yes"/>
    <m/>
    <n v="1969"/>
    <s v="1969"/>
    <m/>
    <m/>
    <s v="operating"/>
    <m/>
    <n v="48.750809999999987"/>
    <n v="9.1103000000000005"/>
    <m/>
    <m/>
    <m/>
    <m/>
    <n v="0.35089999999999999"/>
    <s v="Fossil fuels"/>
    <s v="Natural gas"/>
    <m/>
    <s v="no"/>
    <s v="UW Allmand"/>
    <s v="10"/>
    <s v="Netze BW GmbH"/>
    <m/>
    <m/>
  </r>
  <r>
    <x v="644"/>
    <x v="445"/>
    <s v="Block 60"/>
    <m/>
    <s v="Universität Stuttgart"/>
    <s v="Pfaffenwaldring 8"/>
    <s v="70569"/>
    <s v="Stuttgart"/>
    <s v="Baden-Württemberg"/>
    <s v="DE"/>
    <n v="11.6"/>
    <m/>
    <x v="4"/>
    <x v="0"/>
    <s v="yes"/>
    <m/>
    <n v="1968"/>
    <s v="1968"/>
    <m/>
    <m/>
    <s v="operating"/>
    <m/>
    <n v="48.750809999999987"/>
    <n v="9.1103000000000005"/>
    <m/>
    <m/>
    <m/>
    <m/>
    <n v="0.3498"/>
    <s v="Fossil fuels"/>
    <s v="Natural gas"/>
    <m/>
    <s v="no"/>
    <s v="UW Allmand"/>
    <s v="10"/>
    <s v="Netze BW GmbH"/>
    <m/>
    <m/>
  </r>
  <r>
    <x v="645"/>
    <x v="446"/>
    <m/>
    <m/>
    <s v="Stadtwerke Suhl/Zella-Mehlis GmbH"/>
    <s v="Fröhliche-Mann-Straße 2"/>
    <s v="98528"/>
    <s v="Suhl"/>
    <s v="Thüringen"/>
    <s v="DE"/>
    <n v="13.5"/>
    <m/>
    <x v="4"/>
    <x v="0"/>
    <s v="yes"/>
    <m/>
    <n v="1995"/>
    <s v="1995"/>
    <m/>
    <m/>
    <s v="operating"/>
    <m/>
    <n v="50.631500000000003"/>
    <n v="10.69866"/>
    <m/>
    <m/>
    <m/>
    <m/>
    <n v="0.3795"/>
    <s v="Fossil fuels"/>
    <s v="Natural gas"/>
    <m/>
    <s v="no"/>
    <s v="UW II"/>
    <s v="10"/>
    <s v="Stadtwerke Suhl/Zella-Mehlis Netz GmbH"/>
    <m/>
    <m/>
  </r>
  <r>
    <x v="646"/>
    <x v="447"/>
    <s v=" -"/>
    <m/>
    <s v="Stadtwerke Tübingen GmbH"/>
    <m/>
    <s v="72072"/>
    <s v="Tübingen"/>
    <s v="Baden-Württemberg"/>
    <s v="DE"/>
    <n v="13.4"/>
    <m/>
    <x v="4"/>
    <x v="0"/>
    <s v="yes"/>
    <m/>
    <n v="2000"/>
    <s v="2000"/>
    <m/>
    <m/>
    <s v="operating"/>
    <m/>
    <n v="48.510854999999999"/>
    <n v="9.0714629999999996"/>
    <m/>
    <m/>
    <m/>
    <m/>
    <n v="0.38500000000000001"/>
    <s v="Fossil fuels"/>
    <s v="Natural gas"/>
    <m/>
    <s v="no"/>
    <s v="Schalthaus Obere Viehweide"/>
    <s v="20"/>
    <s v="Stadtwerke Tübingen GmbH"/>
    <m/>
    <m/>
  </r>
  <r>
    <x v="647"/>
    <x v="448"/>
    <s v="Unterbreizbach"/>
    <m/>
    <s v="K+S AG"/>
    <m/>
    <s v="36414"/>
    <s v="Unterbreizbach"/>
    <s v="Thüringen"/>
    <s v="DE"/>
    <n v="33.6"/>
    <m/>
    <x v="4"/>
    <x v="0"/>
    <s v="yes"/>
    <m/>
    <n v="1965"/>
    <s v="1965"/>
    <m/>
    <m/>
    <s v="operating"/>
    <m/>
    <n v="50.813190000000013"/>
    <n v="9.9775200000000002"/>
    <m/>
    <m/>
    <m/>
    <m/>
    <n v="0.34649999999999997"/>
    <s v="Fossil fuels"/>
    <s v="Natural gas"/>
    <m/>
    <s v="no"/>
    <s v="UW Phillippsthal"/>
    <s v="110"/>
    <s v="Avacon AG"/>
    <m/>
    <m/>
  </r>
  <r>
    <x v="648"/>
    <x v="39"/>
    <s v="KWK-Blöcke"/>
    <m/>
    <s v="Papier- u. Kartonfabrik Varel GmbH &amp; Co. KG"/>
    <s v="Dangaster Straße 38"/>
    <s v="26316"/>
    <s v="Varel"/>
    <s v="Niedersachsen"/>
    <s v="DE"/>
    <n v="58.1"/>
    <m/>
    <x v="4"/>
    <x v="0"/>
    <s v="yes"/>
    <m/>
    <n v="1989"/>
    <s v="1989"/>
    <m/>
    <m/>
    <s v="operating"/>
    <m/>
    <n v="53.403170000000003"/>
    <n v="8.128210000000001"/>
    <m/>
    <m/>
    <m/>
    <m/>
    <n v="0.37290000000000001"/>
    <s v="Fossil fuels"/>
    <s v="Natural gas"/>
    <m/>
    <s v="no"/>
    <m/>
    <s v="20"/>
    <s v="EWE NETZ GmbH"/>
    <m/>
    <m/>
  </r>
  <r>
    <x v="649"/>
    <x v="39"/>
    <s v="Kondensationsturbine"/>
    <m/>
    <s v="Papier- u. Kartonfabrik Varel GmbH &amp; Co. KG"/>
    <s v="Dangaster Straße 38"/>
    <s v="26316"/>
    <s v="Varel"/>
    <s v="Niedersachsen"/>
    <s v="DE"/>
    <n v="0.5"/>
    <m/>
    <x v="4"/>
    <x v="0"/>
    <s v="yes"/>
    <m/>
    <n v="1968"/>
    <s v="1968"/>
    <m/>
    <m/>
    <s v="operating"/>
    <m/>
    <n v="53.403170000000003"/>
    <n v="8.128210000000001"/>
    <m/>
    <m/>
    <m/>
    <m/>
    <n v="0.3498"/>
    <s v="Fossil fuels"/>
    <s v="Natural gas"/>
    <m/>
    <s v="no"/>
    <m/>
    <s v="20"/>
    <s v="EWE NETZ GmbH"/>
    <m/>
    <m/>
  </r>
  <r>
    <x v="650"/>
    <x v="449"/>
    <s v="5"/>
    <s v="Irsching 5"/>
    <s v="Uniper Kraftwerke GmbH "/>
    <m/>
    <s v="85088"/>
    <s v="Vohburg"/>
    <s v="Bayern"/>
    <s v="DE"/>
    <n v="846"/>
    <n v="876"/>
    <x v="4"/>
    <x v="2"/>
    <s v="no"/>
    <s v="n.b."/>
    <n v="2010"/>
    <s v="2010"/>
    <m/>
    <m/>
    <s v="reserve"/>
    <m/>
    <n v="48.767020000000002"/>
    <n v="11.580033"/>
    <s v="11WD2IRSC000179N"/>
    <s v="11WD2IRG5000062N"/>
    <n v="0.59699999999999998"/>
    <s v="http://www.eon.com/content/eon-com/de/about-us/structure/asset-finder/irsching.html"/>
    <n v="0.58499999999999996"/>
    <s v="Fossil fuels"/>
    <s v="Natural gas"/>
    <m/>
    <s v="no"/>
    <s v="Irsching"/>
    <s v="380"/>
    <s v="TenneT TSO GmbH "/>
    <s v="List matching type: Single UBA power plant assigned to single BNetzA power plant"/>
    <m/>
  </r>
  <r>
    <x v="651"/>
    <x v="450"/>
    <s v="4"/>
    <s v="Irsching 4"/>
    <s v="Uniper Kraftwerke GmbH "/>
    <m/>
    <s v="85088"/>
    <s v="Vohburg"/>
    <s v="Bayern"/>
    <s v="DE"/>
    <n v="561"/>
    <n v="578"/>
    <x v="4"/>
    <x v="2"/>
    <s v="no"/>
    <s v="n.b."/>
    <n v="2011"/>
    <s v="2011"/>
    <m/>
    <m/>
    <s v="reserve"/>
    <m/>
    <n v="48.767020000000002"/>
    <n v="11.580033"/>
    <s v="11WD2IRSC000179N"/>
    <s v="11WD2IRG4000061X"/>
    <n v="0.60399999999999998"/>
    <s v="http://www.eon.com/content/eon-com/de/about-us/structure/asset-finder/irsching.html"/>
    <n v="0.58950000000000002"/>
    <s v="Fossil fuels"/>
    <s v="Natural gas"/>
    <m/>
    <s v="no"/>
    <s v="Irsching"/>
    <s v="380"/>
    <s v="TenneT TSO GmbH "/>
    <s v="List matching type: Single UBA power plant assigned to single BNetzA power plant"/>
    <m/>
  </r>
  <r>
    <x v="652"/>
    <x v="451"/>
    <m/>
    <m/>
    <s v="Schoeller Technocell GmbH &amp; Co. KG"/>
    <s v="Fabrikstraße 1"/>
    <s v="09600"/>
    <s v="Weißenborn"/>
    <s v="Sachsen"/>
    <s v="DE"/>
    <n v="13.5"/>
    <m/>
    <x v="4"/>
    <x v="0"/>
    <s v="yes"/>
    <m/>
    <n v="2007"/>
    <s v="2007"/>
    <m/>
    <m/>
    <s v="operating"/>
    <m/>
    <n v="50.874130000000001"/>
    <n v="13.394360000000001"/>
    <m/>
    <m/>
    <m/>
    <m/>
    <n v="0.39269999999999999"/>
    <s v="Fossil fuels"/>
    <s v="Natural gas"/>
    <m/>
    <s v="no"/>
    <s v="140844-3710"/>
    <s v="20"/>
    <s v="Mitteldeutsche Netzgesellschaft Strom mbH"/>
    <m/>
    <m/>
  </r>
  <r>
    <x v="653"/>
    <x v="99"/>
    <s v="I1"/>
    <s v="Gersteinwerk H u. I (Werne)"/>
    <s v="RWE Generation SE"/>
    <m/>
    <s v="59368"/>
    <s v="Werne"/>
    <s v="Nordrhein-Westfalen"/>
    <s v="DE"/>
    <n v="55"/>
    <n v="55"/>
    <x v="4"/>
    <x v="6"/>
    <s v="no"/>
    <m/>
    <n v="1973"/>
    <s v="1973"/>
    <m/>
    <m/>
    <s v="operating"/>
    <m/>
    <n v="51.672452999999997"/>
    <n v="7.7099470000000014"/>
    <s v="11WD7GERS-X-KW-C"/>
    <s v="11WD7GERS-G-BLIY"/>
    <n v="0.41"/>
    <s v="http://www.rwe.com/web/cms/de/1770664/rwe-generation-se/standorte/deutschland/kw-gersteinwerk/"/>
    <n v="0.30980000000000002"/>
    <s v="Fossil fuels"/>
    <s v="Natural gas"/>
    <m/>
    <s v="no"/>
    <s v="Gersteinwerk"/>
    <s v="110"/>
    <s v="Westnetz GmbH"/>
    <s v="List matching type: UBA capacity distributed proportionally to multiple BNetzA power plants"/>
    <m/>
  </r>
  <r>
    <x v="654"/>
    <x v="99"/>
    <s v="F1"/>
    <s v="Gersteinwerk F (Werne)"/>
    <s v="RWE Generation SE"/>
    <m/>
    <s v="59368"/>
    <s v="Werne"/>
    <s v="Nordrhein-Westfalen"/>
    <s v="DE"/>
    <n v="55"/>
    <n v="57.28049"/>
    <x v="4"/>
    <x v="2"/>
    <s v="no"/>
    <m/>
    <n v="1973"/>
    <s v="1973"/>
    <m/>
    <m/>
    <s v="operating"/>
    <m/>
    <n v="51.672452999999997"/>
    <n v="7.7099470000000014"/>
    <s v="11WD7GERS-X-KW-C"/>
    <s v="11WD7GERS-G-BLF3"/>
    <n v="0.41"/>
    <s v="http://www.rwe.com/web/cms/de/1770664/rwe-generation-se/standorte/deutschland/kw-gersteinwerk/"/>
    <n v="0.41849999999999998"/>
    <s v="Fossil fuels"/>
    <s v="Natural gas"/>
    <m/>
    <s v="no"/>
    <s v="Gersteinwerk"/>
    <s v="110"/>
    <s v="Westnetz GmbH"/>
    <s v="List matching type: UBA capacity distributed proportionally to multiple BNetzA power plants"/>
    <m/>
  </r>
  <r>
    <x v="655"/>
    <x v="99"/>
    <s v="G1"/>
    <s v="Gersteinwerk G (Werne)"/>
    <s v="RWE Generation SE"/>
    <m/>
    <s v="59368"/>
    <s v="Werne"/>
    <s v="Nordrhein-Westfalen"/>
    <s v="DE"/>
    <n v="55"/>
    <n v="57.28049"/>
    <x v="4"/>
    <x v="2"/>
    <s v="no"/>
    <m/>
    <n v="1973"/>
    <s v="1973"/>
    <m/>
    <m/>
    <s v="operating"/>
    <m/>
    <n v="51.672452999999997"/>
    <n v="7.7099470000000014"/>
    <s v="11WD7GERS-X-KW-C"/>
    <s v="11WD7GERS-G-BLG1"/>
    <n v="0.41"/>
    <s v="http://www.rwe.com/web/cms/de/1770664/rwe-generation-se/standorte/deutschland/kw-gersteinwerk/"/>
    <n v="0.41849999999999998"/>
    <s v="Fossil fuels"/>
    <s v="Natural gas"/>
    <m/>
    <s v="no"/>
    <s v="Gersteinwerk"/>
    <s v="110"/>
    <s v="Westnetz GmbH"/>
    <s v="List matching type: UBA capacity distributed proportionally to multiple BNetzA power plants"/>
    <m/>
  </r>
  <r>
    <x v="656"/>
    <x v="99"/>
    <s v="H1"/>
    <s v="Gersteinwerk H u. I (Werne)"/>
    <s v="RWE Generation SE"/>
    <m/>
    <s v="59368"/>
    <s v="Werne"/>
    <s v="Nordrhein-Westfalen"/>
    <s v="DE"/>
    <n v="55"/>
    <n v="55"/>
    <x v="4"/>
    <x v="6"/>
    <s v="no"/>
    <m/>
    <n v="1973"/>
    <s v="1973"/>
    <m/>
    <m/>
    <s v="operating"/>
    <m/>
    <n v="51.672452999999997"/>
    <n v="7.7099470000000014"/>
    <s v="11WD7GERS-X-KW-C"/>
    <m/>
    <n v="0.41"/>
    <s v="http://www.rwe.com/web/cms/de/1770664/rwe-generation-se/standorte/deutschland/kw-gersteinwerk/"/>
    <n v="0.30980000000000002"/>
    <s v="Fossil fuels"/>
    <s v="Natural gas"/>
    <m/>
    <s v="no"/>
    <s v="Gersteinwerk"/>
    <s v="110"/>
    <s v="Westnetz GmbH"/>
    <s v="List matching type: UBA capacity distributed proportionally to multiple BNetzA power plants"/>
    <m/>
  </r>
  <r>
    <x v="657"/>
    <x v="99"/>
    <s v="I2"/>
    <m/>
    <s v="RWE Generation SE"/>
    <m/>
    <s v="59368"/>
    <s v="Werne"/>
    <s v="Nordrhein-Westfalen"/>
    <s v="DE"/>
    <n v="355"/>
    <m/>
    <x v="4"/>
    <x v="0"/>
    <s v="no"/>
    <m/>
    <n v="1973"/>
    <s v="1973"/>
    <m/>
    <m/>
    <s v="shutdown_temporary"/>
    <m/>
    <n v="51.672452999999997"/>
    <n v="7.7099470000000014"/>
    <s v="11WD7GERS-X-KW-C"/>
    <s v="11WD7GERS-G-BLIY"/>
    <n v="0.41"/>
    <s v="http://www.rwe.com/web/cms/de/1770664/rwe-generation-se/standorte/deutschland/kw-gersteinwerk/"/>
    <n v="0.3553"/>
    <s v="Fossil fuels"/>
    <s v="Natural gas"/>
    <m/>
    <s v="no"/>
    <s v="Gersteinwerk"/>
    <s v="220"/>
    <s v="Amprion GmbH"/>
    <m/>
    <m/>
  </r>
  <r>
    <x v="658"/>
    <x v="99"/>
    <s v="F2"/>
    <s v="Gersteinwerk F (Werne)"/>
    <s v="RWE Generation SE"/>
    <m/>
    <s v="59368"/>
    <s v="Werne"/>
    <s v="Nordrhein-Westfalen"/>
    <s v="DE"/>
    <n v="355"/>
    <n v="369.71951000000001"/>
    <x v="4"/>
    <x v="2"/>
    <s v="no"/>
    <m/>
    <n v="1973"/>
    <s v="1973"/>
    <m/>
    <m/>
    <s v="shutdown_temporary"/>
    <m/>
    <n v="51.672452999999997"/>
    <n v="7.7099470000000014"/>
    <s v="11WD7GERS-X-KW-C"/>
    <s v="11WD7GERS-G-BLF3"/>
    <n v="0.41"/>
    <s v="http://www.rwe.com/web/cms/de/1770664/rwe-generation-se/standorte/deutschland/kw-gersteinwerk/"/>
    <n v="0.41849999999999998"/>
    <s v="Fossil fuels"/>
    <s v="Natural gas"/>
    <m/>
    <s v="no"/>
    <s v="Gersteinwerk"/>
    <s v="220"/>
    <s v="Amprion GmbH"/>
    <s v="List matching type: UBA capacity distributed proportionally to multiple BNetzA power plants"/>
    <m/>
  </r>
  <r>
    <x v="659"/>
    <x v="99"/>
    <s v="G2"/>
    <s v="Gersteinwerk G (Werne)"/>
    <s v="RWE Generation SE"/>
    <m/>
    <s v="59368"/>
    <s v="Werne"/>
    <s v="Nordrhein-Westfalen"/>
    <s v="DE"/>
    <n v="355"/>
    <n v="369.71951000000001"/>
    <x v="4"/>
    <x v="2"/>
    <s v="no"/>
    <m/>
    <n v="1973"/>
    <s v="1973"/>
    <m/>
    <m/>
    <s v="operating"/>
    <m/>
    <n v="51.672452999999997"/>
    <n v="7.7099470000000014"/>
    <s v="11WD7GERS-X-KW-C"/>
    <s v="11WD7GERS-G-BLG1"/>
    <n v="0.41"/>
    <s v="http://www.rwe.com/web/cms/de/1770664/rwe-generation-se/standorte/deutschland/kw-gersteinwerk/"/>
    <n v="0.41849999999999998"/>
    <s v="Fossil fuels"/>
    <s v="Natural gas"/>
    <m/>
    <s v="no"/>
    <s v="Gersteinwerk"/>
    <s v="220"/>
    <s v="Amprion GmbH"/>
    <s v="List matching type: UBA capacity distributed proportionally to multiple BNetzA power plants"/>
    <m/>
  </r>
  <r>
    <x v="660"/>
    <x v="99"/>
    <s v="K1 "/>
    <s v="Gersteinwerk K1 (GT) (Werne)"/>
    <s v="RWE Generation SE"/>
    <m/>
    <s v="59368"/>
    <s v="Werne"/>
    <s v="Nordrhein-Westfalen"/>
    <s v="DE"/>
    <n v="112"/>
    <n v="112"/>
    <x v="4"/>
    <x v="6"/>
    <s v="no"/>
    <m/>
    <n v="1984"/>
    <s v="1984"/>
    <m/>
    <m/>
    <s v="operating"/>
    <m/>
    <n v="51.672452999999997"/>
    <n v="7.7099470000000014"/>
    <s v="11WD7GERS-X-KW-C"/>
    <s v="11WD7GERS5S-K1-J"/>
    <m/>
    <m/>
    <n v="0.33839999999999998"/>
    <s v="Fossil fuels"/>
    <s v="Natural gas"/>
    <m/>
    <s v="no"/>
    <s v="Gersteinwerk (110kV) und Bockum-Hövel (110kV)"/>
    <s v="110"/>
    <s v="Westnetz GmbH "/>
    <s v="List matching type: Single UBA power plant assigned to single BNetzA power plant"/>
    <m/>
  </r>
  <r>
    <x v="661"/>
    <x v="281"/>
    <s v="D290"/>
    <s v="Wesseling 5-8"/>
    <s v="Basell Polyolefine GmbH"/>
    <m/>
    <s v="50389"/>
    <s v="Wesseling"/>
    <s v="Nordrhein-Westfalen"/>
    <s v="DE"/>
    <n v="51.9"/>
    <n v="73.766499999999994"/>
    <x v="4"/>
    <x v="2"/>
    <s v="yes"/>
    <m/>
    <n v="1996"/>
    <s v="1996"/>
    <m/>
    <m/>
    <s v="operating"/>
    <s v="IPP"/>
    <n v="50.830509999999997"/>
    <n v="6.9593600000000002"/>
    <m/>
    <m/>
    <m/>
    <m/>
    <n v="0.52200000000000002"/>
    <s v="Fossil fuels"/>
    <s v="Natural gas"/>
    <m/>
    <s v="no"/>
    <s v="Bollenacker"/>
    <s v="110"/>
    <s v="Westnetz GmbH"/>
    <s v="List matching type: UBA capacity distributed proportionally to multiple BNetzA power plants"/>
    <m/>
  </r>
  <r>
    <x v="662"/>
    <x v="40"/>
    <s v="Block 1"/>
    <m/>
    <s v="InfraServ GmbH &amp; Co. Wiesbaden KG"/>
    <m/>
    <s v="65203"/>
    <s v="Wiesbaden"/>
    <s v="Hessen"/>
    <s v="DE"/>
    <n v="25"/>
    <m/>
    <x v="4"/>
    <x v="0"/>
    <s v="yes"/>
    <m/>
    <n v="2006"/>
    <s v="2003 / 2006"/>
    <m/>
    <m/>
    <s v="operating"/>
    <m/>
    <n v="50.040545999999999"/>
    <n v="8.2532479999999993"/>
    <m/>
    <m/>
    <m/>
    <m/>
    <n v="0.3916"/>
    <s v="Fossil fuels"/>
    <s v="Natural gas"/>
    <m/>
    <s v="no"/>
    <s v="Station 25,G347"/>
    <s v="10"/>
    <s v="InfraServ GmbH &amp; Co. Wiesbaden KG"/>
    <m/>
    <m/>
  </r>
  <r>
    <x v="663"/>
    <x v="452"/>
    <m/>
    <m/>
    <s v="DS Smith Paper Deutschland GmbH"/>
    <s v="Kasseler Landstr. 23"/>
    <s v="37213"/>
    <s v="Witzenhausen"/>
    <s v="Hessen"/>
    <s v="DE"/>
    <n v="13.2"/>
    <m/>
    <x v="4"/>
    <x v="0"/>
    <s v="yes"/>
    <m/>
    <n v="1975"/>
    <s v="1975"/>
    <m/>
    <m/>
    <s v="special_case"/>
    <m/>
    <n v="51.318081999999997"/>
    <n v="9.8490079999999995"/>
    <m/>
    <m/>
    <m/>
    <m/>
    <n v="0.35749999999999998"/>
    <s v="Fossil fuels"/>
    <s v="Natural gas"/>
    <m/>
    <s v="no"/>
    <s v="Am Stieg"/>
    <s v="20"/>
    <s v="Stadtwerke Witzenhausen GmbH "/>
    <m/>
    <m/>
  </r>
  <r>
    <x v="664"/>
    <x v="453"/>
    <m/>
    <m/>
    <s v="Daimler AG"/>
    <s v="Daimler Str. 1"/>
    <s v="76742"/>
    <s v="Woerth"/>
    <s v="Rheinland-Pfalz"/>
    <s v="DE"/>
    <n v="13"/>
    <m/>
    <x v="4"/>
    <x v="0"/>
    <s v="yes"/>
    <m/>
    <n v="2013"/>
    <s v="2013"/>
    <m/>
    <m/>
    <s v="operating"/>
    <m/>
    <n v="49.047474000000001"/>
    <n v="8.2816020000000012"/>
    <m/>
    <m/>
    <m/>
    <m/>
    <n v="0.39929999999999999"/>
    <s v="Fossil fuels"/>
    <s v="Natural gas"/>
    <m/>
    <s v="no"/>
    <s v="UW Daimler Wörth"/>
    <s v="110"/>
    <s v="Pfalzwerke Netz AG"/>
    <m/>
    <m/>
  </r>
  <r>
    <x v="665"/>
    <x v="454"/>
    <m/>
    <m/>
    <s v="envia THERM GmbH"/>
    <m/>
    <s v="06766"/>
    <s v="Wolfen"/>
    <s v="Sachsen-Anhalt"/>
    <s v="DE"/>
    <n v="40"/>
    <m/>
    <x v="4"/>
    <x v="0"/>
    <s v="no"/>
    <m/>
    <n v="1997"/>
    <s v="1997"/>
    <m/>
    <m/>
    <s v="operating"/>
    <m/>
    <n v="51.643127"/>
    <n v="12.228892"/>
    <m/>
    <m/>
    <m/>
    <m/>
    <n v="0.38169999999999998"/>
    <s v="Fossil fuels"/>
    <s v="Natural gas"/>
    <m/>
    <s v="no"/>
    <s v="UW Wolfen/Filmfabrik"/>
    <s v="110"/>
    <s v="Mitteldeutsche Netzgesellschaft Strom mbH"/>
    <m/>
    <m/>
  </r>
  <r>
    <x v="666"/>
    <x v="455"/>
    <m/>
    <m/>
    <s v="Volkswagen AG"/>
    <s v="Berliner Ring"/>
    <s v="38436"/>
    <s v="Wolfsburg"/>
    <s v="Niedersachsen"/>
    <s v="DE"/>
    <n v="10.4"/>
    <m/>
    <x v="4"/>
    <x v="0"/>
    <s v="yes"/>
    <m/>
    <n v="2015"/>
    <s v="2015"/>
    <m/>
    <m/>
    <s v="operating"/>
    <m/>
    <n v="52.295298000000003"/>
    <n v="10.521672000000001"/>
    <m/>
    <m/>
    <m/>
    <m/>
    <n v="0.40150000000000002"/>
    <s v="Fossil fuels"/>
    <s v="Natural gas"/>
    <m/>
    <s v="no"/>
    <m/>
    <s v="110"/>
    <s v="Braunschweiger Netz GmbH"/>
    <m/>
    <m/>
  </r>
  <r>
    <x v="667"/>
    <x v="456"/>
    <s v="-"/>
    <m/>
    <s v="Grace GmbH"/>
    <s v="In der Hollerhecke 1"/>
    <s v="67547"/>
    <s v="Worms"/>
    <s v="Rheinland-Pfalz"/>
    <s v="DE"/>
    <n v="11.5"/>
    <m/>
    <x v="4"/>
    <x v="0"/>
    <s v="yes"/>
    <m/>
    <n v="1991"/>
    <s v="1991"/>
    <m/>
    <m/>
    <s v="operating"/>
    <m/>
    <n v="49.66328"/>
    <n v="8.3589399999999987"/>
    <m/>
    <m/>
    <m/>
    <m/>
    <n v="0.37509999999999999"/>
    <s v="Fossil fuels"/>
    <s v="Natural gas"/>
    <m/>
    <s v="no"/>
    <s v="Station Hernsheim 59"/>
    <s v="20"/>
    <s v="EWR Netz GmbH"/>
    <m/>
    <m/>
  </r>
  <r>
    <x v="668"/>
    <x v="457"/>
    <m/>
    <m/>
    <s v="Palm Power GmbH &amp; Co. KG"/>
    <s v="Am Oberwald 2"/>
    <s v="76744"/>
    <s v="Wörth"/>
    <s v="Rheinland-Pfalz"/>
    <s v="DE"/>
    <n v="59"/>
    <m/>
    <x v="4"/>
    <x v="0"/>
    <s v="yes"/>
    <m/>
    <n v="2008"/>
    <s v="2008"/>
    <m/>
    <m/>
    <s v="operating"/>
    <m/>
    <n v="49.069959999999988"/>
    <n v="8.3070199999999996"/>
    <m/>
    <m/>
    <m/>
    <m/>
    <n v="0.39379999999999998"/>
    <s v="Fossil fuels"/>
    <s v="Natural gas"/>
    <m/>
    <s v="no"/>
    <s v="Übergabestation Palm Wörth"/>
    <s v="110"/>
    <s v="Pfalzwerke Netz AG"/>
    <m/>
    <m/>
  </r>
  <r>
    <x v="669"/>
    <x v="458"/>
    <s v="Sigmundshall"/>
    <m/>
    <s v="K+S AG"/>
    <m/>
    <s v="31515"/>
    <s v="Wunstorf"/>
    <s v="Niedersachsen"/>
    <s v="DE"/>
    <n v="19"/>
    <m/>
    <x v="4"/>
    <x v="0"/>
    <s v="yes"/>
    <m/>
    <n v="1974"/>
    <s v="1974"/>
    <m/>
    <m/>
    <s v="operating"/>
    <m/>
    <n v="52.418520000000001"/>
    <n v="9.36815"/>
    <m/>
    <m/>
    <m/>
    <m/>
    <n v="0.35639999999999999"/>
    <s v="Fossil fuels"/>
    <s v="Natural gas"/>
    <m/>
    <s v="no"/>
    <s v="Tienberg 25"/>
    <s v="20"/>
    <s v="Avacon AG"/>
    <m/>
    <m/>
  </r>
  <r>
    <x v="670"/>
    <x v="459"/>
    <s v="Block 1"/>
    <s v="Wuppertal-Barmen 1 u. 2"/>
    <s v="WSW Energie &amp; Wasser AG"/>
    <m/>
    <s v="42275"/>
    <s v="Wuppertal"/>
    <s v="Nordrhein-Westfalen"/>
    <s v="DE"/>
    <n v="82"/>
    <n v="83.732389999999995"/>
    <x v="4"/>
    <x v="2"/>
    <s v="yes"/>
    <n v="110"/>
    <n v="2005"/>
    <s v="2005"/>
    <m/>
    <m/>
    <s v="operating"/>
    <m/>
    <n v="51.268889000000001"/>
    <n v="7.200278"/>
    <m/>
    <m/>
    <m/>
    <m/>
    <n v="0.5625"/>
    <s v="Fossil fuels"/>
    <s v="Natural gas"/>
    <m/>
    <s v="no"/>
    <m/>
    <s v="110"/>
    <s v="WSW Netz GmbH "/>
    <s v="List matching type: UBA capacity distributed proportionally to multiple BNetzA power plants"/>
    <m/>
  </r>
  <r>
    <x v="671"/>
    <x v="460"/>
    <s v="TSIII"/>
    <s v="Würzburg GuD I/II"/>
    <s v="Heizkraftwerk Würzburg GmbH"/>
    <s v="Veitshöchheimer Str. 1"/>
    <s v="97080"/>
    <s v="Würzburg"/>
    <s v="Bayern"/>
    <s v="DE"/>
    <n v="23"/>
    <n v="23.942620000000002"/>
    <x v="4"/>
    <x v="2"/>
    <s v="yes"/>
    <n v="40.532786885245898"/>
    <n v="1971"/>
    <s v="1971"/>
    <m/>
    <m/>
    <s v="operating"/>
    <s v="CHP"/>
    <n v="49.800041"/>
    <n v="9.9231359999999995"/>
    <m/>
    <m/>
    <n v="0.25"/>
    <m/>
    <n v="0.40949999999999998"/>
    <s v="Fossil fuels"/>
    <s v="Natural gas"/>
    <m/>
    <s v="no"/>
    <s v="UW HKW, 20 kV-Schaltanlage, Zelle J34"/>
    <s v="20"/>
    <s v="Mainfranken Netze GmbH"/>
    <s v="List matching type: UBA capacity distributed proportionally to multiple BNetzA power plants"/>
    <m/>
  </r>
  <r>
    <x v="672"/>
    <x v="460"/>
    <s v="TSII"/>
    <s v="Würzburg GuD I/II"/>
    <s v="Heizkraftwerk Würzburg GmbH"/>
    <s v="Veitshöchheimer Str. 1"/>
    <s v="97080"/>
    <s v="Würzburg"/>
    <s v="Bayern"/>
    <s v="DE"/>
    <n v="25"/>
    <n v="26.02459"/>
    <x v="4"/>
    <x v="2"/>
    <s v="yes"/>
    <n v="44.057377049180317"/>
    <n v="1993"/>
    <s v="1993"/>
    <m/>
    <m/>
    <s v="operating"/>
    <s v="CHP"/>
    <n v="49.800041"/>
    <n v="9.9231359999999995"/>
    <m/>
    <m/>
    <n v="0.25"/>
    <s v="http://asue.de/sites/default/files/asue/termine_veranstaltungen/2010/fachveranstaltung2010/vortraege/11_vortrag_lewetz_hkw_wuerzburg.pdf"/>
    <n v="0.50849999999999995"/>
    <s v="Fossil fuels"/>
    <s v="Natural gas"/>
    <m/>
    <s v="no"/>
    <s v="UW HKW, 20 kV-Schaltanlage, Zelle J26"/>
    <s v="20"/>
    <s v="Mainfranken Netze GmbH"/>
    <s v="List matching type: UBA capacity distributed proportionally to multiple BNetzA power plants"/>
    <m/>
  </r>
  <r>
    <x v="673"/>
    <x v="460"/>
    <s v="GTII"/>
    <s v="Würzburg GuD I/II"/>
    <s v="Heizkraftwerk Würzburg GmbH"/>
    <s v="Veitshöchheimer Str. 1"/>
    <s v="97080"/>
    <s v="Würzburg"/>
    <s v="Bayern"/>
    <s v="DE"/>
    <n v="29.5"/>
    <n v="30.709019999999999"/>
    <x v="4"/>
    <x v="2"/>
    <s v="yes"/>
    <n v="51.98770491803279"/>
    <n v="2009"/>
    <s v="2009"/>
    <m/>
    <m/>
    <s v="operating"/>
    <s v="CHP"/>
    <n v="49.800041"/>
    <n v="9.9231359999999995"/>
    <m/>
    <m/>
    <n v="0.5"/>
    <s v="http://asue.de/sites/default/files/asue/termine_veranstaltungen/2010/fachveranstaltung2010/vortraege/11_vortrag_lewetz_hkw_wuerzburg.pdf"/>
    <n v="0.58050000000000002"/>
    <s v="Fossil fuels"/>
    <s v="Natural gas"/>
    <m/>
    <s v="no"/>
    <s v="UW HKW, 110 kV-Schaltanlge, Zelle E8"/>
    <s v="110"/>
    <s v="Mainfranken Netze GmbH"/>
    <s v="List matching type: UBA capacity distributed proportionally to multiple BNetzA power plants"/>
    <m/>
  </r>
  <r>
    <x v="674"/>
    <x v="460"/>
    <s v="GTI"/>
    <s v="Würzburg GuD I/II"/>
    <s v="Heizkraftwerk Würzburg GmbH"/>
    <s v="Veitshöchheimer Str. 1"/>
    <s v="97080"/>
    <s v="Würzburg"/>
    <s v="Bayern"/>
    <s v="DE"/>
    <n v="44.5"/>
    <n v="46.323770000000003"/>
    <x v="4"/>
    <x v="2"/>
    <s v="yes"/>
    <n v="78.422131147540981"/>
    <n v="2005"/>
    <s v="2005"/>
    <m/>
    <m/>
    <s v="operating"/>
    <s v="CHP"/>
    <n v="49.800041"/>
    <n v="9.9231359999999995"/>
    <m/>
    <m/>
    <n v="0.5"/>
    <s v="http://asue.de/sites/default/files/asue/termine_veranstaltungen/2010/fachveranstaltung2010/vortraege/11_vortrag_lewetz_hkw_wuerzburg.pdf"/>
    <n v="0.5625"/>
    <s v="Fossil fuels"/>
    <s v="Natural gas"/>
    <m/>
    <s v="no"/>
    <s v="UW HKW, 110 kV-Schaltanlage, Zelle E4"/>
    <s v="110"/>
    <s v="Mainfranken Netze GmbH"/>
    <s v="List matching type: UBA capacity distributed proportionally to multiple BNetzA power plants"/>
    <m/>
  </r>
  <r>
    <x v="675"/>
    <x v="461"/>
    <s v="Zielitz"/>
    <m/>
    <s v="K+S AG"/>
    <m/>
    <s v="39326"/>
    <s v="Zielitz"/>
    <s v="Sachsen-Anhalt"/>
    <s v="DE"/>
    <n v="52"/>
    <m/>
    <x v="4"/>
    <x v="0"/>
    <s v="yes"/>
    <m/>
    <n v="1996"/>
    <s v="1996"/>
    <m/>
    <m/>
    <s v="operating"/>
    <m/>
    <n v="52.298479999999998"/>
    <n v="11.67963"/>
    <m/>
    <m/>
    <m/>
    <m/>
    <n v="0.38059999999999999"/>
    <s v="Fossil fuels"/>
    <s v="Natural gas"/>
    <m/>
    <s v="no"/>
    <s v="Farsleber Str. 1"/>
    <s v="110"/>
    <s v="HSN Magdeburg GmbH"/>
    <m/>
    <m/>
  </r>
  <r>
    <x v="676"/>
    <x v="452"/>
    <s v="GKW"/>
    <m/>
    <s v="Smurfit Kappa Zülpich Papier GmbH"/>
    <s v="Bessenicher Weg"/>
    <s v="53910"/>
    <s v="Zülpich"/>
    <s v="Nordrhein-Westfalen"/>
    <s v="DE"/>
    <n v="15.1"/>
    <m/>
    <x v="4"/>
    <x v="0"/>
    <s v="yes"/>
    <m/>
    <n v="1966"/>
    <s v="1966"/>
    <m/>
    <m/>
    <s v="operating"/>
    <m/>
    <n v="50.705500000000001"/>
    <n v="6.6536200000000001"/>
    <m/>
    <m/>
    <m/>
    <m/>
    <n v="0.34760000000000002"/>
    <s v="Fossil fuels"/>
    <s v="Natural gas"/>
    <m/>
    <s v="no"/>
    <s v="Viktor Rolf"/>
    <s v="20"/>
    <s v="Westnetz GmbH"/>
    <m/>
    <m/>
  </r>
  <r>
    <x v="677"/>
    <x v="462"/>
    <m/>
    <m/>
    <s v="Ford-Werke GmbH"/>
    <m/>
    <s v="66740"/>
    <s v="Saarlouis"/>
    <s v="Saarland"/>
    <s v="DE"/>
    <n v="22"/>
    <m/>
    <x v="4"/>
    <x v="0"/>
    <s v="yes"/>
    <m/>
    <n v="2016"/>
    <s v="2016"/>
    <m/>
    <m/>
    <s v="operating"/>
    <m/>
    <n v="49.346651999999999"/>
    <n v="6.7651009999999996"/>
    <m/>
    <m/>
    <m/>
    <m/>
    <n v="0.40260000000000001"/>
    <s v="Fossil fuels"/>
    <s v="Natural gas"/>
    <m/>
    <s v="no"/>
    <m/>
    <m/>
    <m/>
    <m/>
    <m/>
  </r>
  <r>
    <x v="678"/>
    <x v="463"/>
    <s v="M5"/>
    <m/>
    <s v="Mainova AG"/>
    <s v="Solmsstraße 38"/>
    <s v="60486"/>
    <s v="Frankfurt am Main"/>
    <s v="Hessen"/>
    <s v="DE"/>
    <n v="39.1"/>
    <m/>
    <x v="4"/>
    <x v="0"/>
    <s v="yes"/>
    <m/>
    <n v="2017"/>
    <s v="2017"/>
    <m/>
    <m/>
    <s v="operating"/>
    <m/>
    <n v="50.098562000000001"/>
    <n v="8.653080000000001"/>
    <m/>
    <m/>
    <m/>
    <m/>
    <n v="0.4037"/>
    <s v="Fossil fuels"/>
    <s v="Natural gas"/>
    <m/>
    <s v="no"/>
    <s v="UW Gutleutstraße "/>
    <s v="110"/>
    <s v="Netzdienste Main"/>
    <m/>
    <m/>
  </r>
  <r>
    <x v="679"/>
    <x v="72"/>
    <s v="Heizkraftwerk"/>
    <m/>
    <s v="DS Smith Paper Deutschland GmbH"/>
    <s v="Weichertstr. 7"/>
    <s v="63741"/>
    <s v="Aschaffenburg"/>
    <s v="Bayern"/>
    <s v="DE"/>
    <n v="27"/>
    <m/>
    <x v="4"/>
    <x v="0"/>
    <s v="yes"/>
    <m/>
    <m/>
    <m/>
    <m/>
    <n v="2012"/>
    <s v="shutdown"/>
    <m/>
    <n v="49.988218000000003"/>
    <n v="9.155761"/>
    <m/>
    <m/>
    <m/>
    <m/>
    <m/>
    <s v="Fossil fuels"/>
    <s v="Natural gas"/>
    <m/>
    <s v="no"/>
    <m/>
    <s v="20"/>
    <s v="Aschaffenburger Versorgungs GmbH "/>
    <m/>
    <m/>
  </r>
  <r>
    <x v="680"/>
    <x v="464"/>
    <s v="Heizkraftwerk Süd"/>
    <m/>
    <s v="Energie- und Wasserversorgung Bonn/Rhein-Sieg GmbH"/>
    <m/>
    <s v="53121"/>
    <s v="Bonn"/>
    <s v="Nordrhein-Westfalen"/>
    <s v="DE"/>
    <n v="14.4"/>
    <m/>
    <x v="4"/>
    <x v="0"/>
    <s v="yes"/>
    <m/>
    <n v="1969"/>
    <s v="1969"/>
    <m/>
    <n v="2012"/>
    <s v="shutdown"/>
    <m/>
    <n v="50.733820000000001"/>
    <n v="7.0805499999999997"/>
    <m/>
    <m/>
    <m/>
    <m/>
    <n v="0.35089999999999999"/>
    <s v="Fossil fuels"/>
    <s v="Natural gas"/>
    <m/>
    <s v="no"/>
    <s v="Umspannanlage Kessenich"/>
    <s v="10"/>
    <s v="Bonn Netz GmbH "/>
    <m/>
    <m/>
  </r>
  <r>
    <x v="681"/>
    <x v="465"/>
    <s v="GuD"/>
    <m/>
    <s v="Alpiq Spreetal GmbH"/>
    <s v="Südstraße"/>
    <s v="02979"/>
    <s v="Spreetal"/>
    <s v="Sachsen"/>
    <s v="DE"/>
    <n v="50"/>
    <m/>
    <x v="4"/>
    <x v="2"/>
    <s v="no"/>
    <m/>
    <n v="2009"/>
    <s v="2009"/>
    <m/>
    <n v="2012"/>
    <s v="shutdown"/>
    <m/>
    <n v="51.516748"/>
    <n v="14.366559000000001"/>
    <m/>
    <m/>
    <m/>
    <m/>
    <n v="0.58050000000000002"/>
    <s v="Fossil fuels"/>
    <s v="Natural gas"/>
    <m/>
    <s v="no"/>
    <s v="110kV Umspannwerk Schwarze Pumpe"/>
    <s v="110"/>
    <s v="Mitteldeutsche Netzgesellschaft Strom mbH"/>
    <m/>
    <m/>
  </r>
  <r>
    <x v="682"/>
    <x v="466"/>
    <s v="Turbine 1"/>
    <m/>
    <s v="Volkswagen AG"/>
    <m/>
    <s v="34225"/>
    <s v="Baunatal"/>
    <s v="Hessen"/>
    <s v="DE"/>
    <n v="12.2"/>
    <m/>
    <x v="4"/>
    <x v="0"/>
    <s v="yes"/>
    <m/>
    <n v="1961"/>
    <s v="1961"/>
    <m/>
    <n v="2013"/>
    <s v="shutdown"/>
    <m/>
    <n v="51.258830000000003"/>
    <n v="9.4334100000000003"/>
    <m/>
    <m/>
    <m/>
    <m/>
    <n v="0.34210000000000002"/>
    <s v="Fossil fuels"/>
    <s v="Natural gas"/>
    <m/>
    <s v="no"/>
    <s v="Anlage A"/>
    <s v="20"/>
    <s v="VW Kraftwerk GmbH"/>
    <m/>
    <m/>
  </r>
  <r>
    <x v="683"/>
    <x v="467"/>
    <s v="2"/>
    <m/>
    <s v="Freudenberg Service KG"/>
    <s v="Höhnerweg 2-4"/>
    <s v="69469"/>
    <s v="Weinheim"/>
    <s v="Baden-Württemberg"/>
    <s v="DE"/>
    <n v="21"/>
    <m/>
    <x v="4"/>
    <x v="0"/>
    <s v="yes"/>
    <m/>
    <n v="2005"/>
    <s v="2005"/>
    <m/>
    <n v="2013"/>
    <s v="shutdown"/>
    <m/>
    <n v="49.555465000000012"/>
    <n v="8.6637979999999999"/>
    <m/>
    <m/>
    <m/>
    <m/>
    <n v="0.39050000000000001"/>
    <s v="Fossil fuels"/>
    <s v="Natural gas"/>
    <m/>
    <s v="no"/>
    <s v="Station 10"/>
    <s v="20"/>
    <s v="Freudenberg Service KG"/>
    <m/>
    <m/>
  </r>
  <r>
    <x v="684"/>
    <x v="467"/>
    <s v="1"/>
    <m/>
    <s v="Freudenberg Service KG"/>
    <s v="Höhnerweg 2-4"/>
    <s v="69469"/>
    <s v="Weinheim"/>
    <s v="Baden-Württemberg"/>
    <s v="DE"/>
    <n v="21"/>
    <m/>
    <x v="4"/>
    <x v="0"/>
    <s v="yes"/>
    <m/>
    <n v="1982"/>
    <s v="1982"/>
    <m/>
    <n v="2013"/>
    <s v="shutdown"/>
    <m/>
    <n v="49.555465000000012"/>
    <n v="8.6637979999999999"/>
    <m/>
    <m/>
    <m/>
    <m/>
    <n v="0.36520000000000002"/>
    <s v="Fossil fuels"/>
    <s v="Natural gas"/>
    <m/>
    <s v="no"/>
    <s v="Station 10"/>
    <s v="20"/>
    <s v="Freudenberg Service KG"/>
    <m/>
    <m/>
  </r>
  <r>
    <x v="685"/>
    <x v="440"/>
    <s v="Kraftwärmekopplungsanlage"/>
    <m/>
    <s v="Dow Deutschland Anlagengesellschaft mbH"/>
    <s v="Bützflethersand"/>
    <s v="21683"/>
    <s v="Stade"/>
    <s v="Niedersachsen"/>
    <s v="DE"/>
    <n v="190"/>
    <m/>
    <x v="4"/>
    <x v="0"/>
    <s v="yes"/>
    <m/>
    <n v="1972"/>
    <s v="1972"/>
    <m/>
    <n v="2014"/>
    <s v="shutdown"/>
    <m/>
    <n v="53.651919700000008"/>
    <n v="9.5078664999999987"/>
    <m/>
    <m/>
    <m/>
    <m/>
    <n v="0.35420000000000001"/>
    <s v="Fossil fuels"/>
    <s v="Natural gas"/>
    <m/>
    <s v="no"/>
    <s v="UW Götzdorf"/>
    <s v="220"/>
    <s v="TenneT TSO GmbH "/>
    <m/>
    <m/>
  </r>
  <r>
    <x v="686"/>
    <x v="90"/>
    <s v="GAI GT 13"/>
    <m/>
    <s v="EnBW Energie Baden-Württemberg AG"/>
    <s v="Langwiesenweg 23"/>
    <s v="70376"/>
    <s v="Stuttgart"/>
    <s v="Baden-Württemberg"/>
    <s v="DE"/>
    <n v="55"/>
    <m/>
    <x v="4"/>
    <x v="6"/>
    <s v="no"/>
    <m/>
    <n v="1973"/>
    <s v="1973"/>
    <m/>
    <n v="2014"/>
    <s v="shutdown"/>
    <m/>
    <n v="48.782452999999997"/>
    <n v="9.2314830000000008"/>
    <m/>
    <m/>
    <m/>
    <m/>
    <n v="0.30980000000000002"/>
    <s v="Fossil fuels"/>
    <s v="Natural gas"/>
    <m/>
    <s v="no"/>
    <s v="Gaisburg"/>
    <s v="110"/>
    <s v="Netze BW GmbH"/>
    <m/>
    <m/>
  </r>
  <r>
    <x v="687"/>
    <x v="468"/>
    <s v="GT Ummeln"/>
    <m/>
    <s v="Uniper Kraftwerke GmbH "/>
    <m/>
    <s v="33649"/>
    <s v="Bielefeld"/>
    <s v="Nordrhein-Westfalen"/>
    <s v="DE"/>
    <n v="55"/>
    <m/>
    <x v="4"/>
    <x v="6"/>
    <s v="no"/>
    <m/>
    <n v="1975"/>
    <s v="1975"/>
    <m/>
    <n v="2015"/>
    <s v="shutdown"/>
    <m/>
    <n v="51.983960000000003"/>
    <n v="8.45139"/>
    <m/>
    <m/>
    <m/>
    <m/>
    <n v="0.315"/>
    <s v="Fossil fuels"/>
    <s v="Natural gas"/>
    <m/>
    <s v="no"/>
    <s v="UW - Bielefeld West"/>
    <s v="110"/>
    <s v="SWB Netz GmbH"/>
    <m/>
    <m/>
  </r>
  <r>
    <x v="688"/>
    <x v="105"/>
    <s v="4 GT"/>
    <m/>
    <s v="Uniper Kraftwerke GmbH "/>
    <m/>
    <s v="32457"/>
    <s v="Porta Westfalica"/>
    <s v="Nordrhein-Westfalen"/>
    <s v="DE"/>
    <n v="65"/>
    <m/>
    <x v="4"/>
    <x v="6"/>
    <s v="no"/>
    <m/>
    <n v="1974"/>
    <s v="1974"/>
    <m/>
    <n v="2015"/>
    <s v="shutdown"/>
    <m/>
    <n v="52.190040000000003"/>
    <n v="8.9331800000000001"/>
    <m/>
    <m/>
    <m/>
    <m/>
    <n v="0.31240000000000001"/>
    <s v="Fossil fuels"/>
    <s v="Natural gas"/>
    <m/>
    <s v="no"/>
    <s v="UW - Veltheim"/>
    <s v="110"/>
    <s v="Netz Veltheim GmbH"/>
    <m/>
    <m/>
  </r>
  <r>
    <x v="689"/>
    <x v="105"/>
    <s v="4 DT"/>
    <m/>
    <s v="Uniper Kraftwerke GmbH "/>
    <m/>
    <s v="32457"/>
    <s v="Porta Westfalica"/>
    <s v="Nordrhein-Westfalen"/>
    <s v="DE"/>
    <n v="335"/>
    <m/>
    <x v="4"/>
    <x v="0"/>
    <s v="no"/>
    <m/>
    <n v="1975"/>
    <s v="1975"/>
    <m/>
    <n v="2015"/>
    <s v="shutdown"/>
    <m/>
    <n v="52.186959999999999"/>
    <n v="8.93018"/>
    <m/>
    <m/>
    <m/>
    <m/>
    <n v="0.35749999999999998"/>
    <s v="Fossil fuels"/>
    <s v="Natural gas"/>
    <m/>
    <s v="no"/>
    <s v="UW - Veltheim"/>
    <s v="220"/>
    <s v="Netz Veltheim GmbH"/>
    <m/>
    <m/>
  </r>
  <r>
    <x v="690"/>
    <x v="469"/>
    <s v="1"/>
    <m/>
    <s v="SWM Services GmbH"/>
    <m/>
    <s v="80807"/>
    <s v="München"/>
    <s v="Bayern"/>
    <s v="DE"/>
    <n v="80"/>
    <m/>
    <x v="4"/>
    <x v="6"/>
    <s v="yes"/>
    <m/>
    <n v="1975"/>
    <s v="1975"/>
    <m/>
    <n v="2015"/>
    <s v="shutdown"/>
    <m/>
    <n v="48.188277999999997"/>
    <n v="11.594954"/>
    <m/>
    <m/>
    <m/>
    <m/>
    <n v="0.315"/>
    <s v="Fossil fuels"/>
    <s v="Natural gas"/>
    <m/>
    <s v="no"/>
    <s v="UW Freimann"/>
    <s v="110"/>
    <s v="SWM Infrastruktur GmbH"/>
    <m/>
    <m/>
  </r>
  <r>
    <x v="691"/>
    <x v="470"/>
    <s v="2"/>
    <m/>
    <s v="SWM Services GmbH"/>
    <m/>
    <s v="80807"/>
    <s v="München"/>
    <s v="Bayern"/>
    <s v="DE"/>
    <n v="80"/>
    <m/>
    <x v="4"/>
    <x v="6"/>
    <s v="no"/>
    <m/>
    <n v="1975"/>
    <s v="1975"/>
    <m/>
    <n v="2015"/>
    <s v="shutdown"/>
    <m/>
    <n v="48.188277999999997"/>
    <n v="11.594954"/>
    <m/>
    <m/>
    <m/>
    <m/>
    <n v="0.315"/>
    <s v="Fossil fuels"/>
    <s v="Natural gas"/>
    <m/>
    <s v="no"/>
    <s v="UW Freimann"/>
    <s v="110"/>
    <s v="SWM Infrastruktur GmbH"/>
    <m/>
    <m/>
  </r>
  <r>
    <x v="692"/>
    <x v="442"/>
    <m/>
    <m/>
    <s v="CIECH Energy Deutschland GmbH"/>
    <s v="Athenslebener Weg 57"/>
    <s v="39418"/>
    <s v="Staßfurt"/>
    <s v="Sachsen-Anhalt"/>
    <s v="DE"/>
    <n v="9"/>
    <m/>
    <x v="4"/>
    <x v="2"/>
    <s v="yes"/>
    <m/>
    <n v="1996"/>
    <s v="1996"/>
    <m/>
    <n v="2015"/>
    <s v="shutdown"/>
    <m/>
    <n v="51.594209999999997"/>
    <n v="11.572945000000001"/>
    <m/>
    <m/>
    <m/>
    <m/>
    <n v="0.52200000000000002"/>
    <s v="Fossil fuels"/>
    <s v="Natural gas"/>
    <m/>
    <s v="no"/>
    <s v="UW NORD"/>
    <s v="110"/>
    <s v="HSN Magdeburg GmbH"/>
    <m/>
    <m/>
  </r>
  <r>
    <x v="693"/>
    <x v="288"/>
    <s v="Lichterfelde 2"/>
    <s v="Berlin-Lichterfelde 3"/>
    <s v="Vattenfall Europe Wärme AG"/>
    <s v="Ostpreußendamm 61"/>
    <s v="12207"/>
    <s v="Berlin"/>
    <s v="Berlin"/>
    <s v="DE"/>
    <n v="144"/>
    <n v="150"/>
    <x v="4"/>
    <x v="0"/>
    <s v="yes"/>
    <n v="240"/>
    <n v="1973"/>
    <s v="1973"/>
    <n v="1998"/>
    <n v="2016"/>
    <s v="shutdown"/>
    <s v="CHP"/>
    <n v="52.425208040000001"/>
    <n v="13.30976486"/>
    <m/>
    <m/>
    <m/>
    <m/>
    <n v="0.38279999999999997"/>
    <s v="Fossil fuels"/>
    <s v="Natural gas"/>
    <m/>
    <s v="no"/>
    <s v="Lichterfelde"/>
    <s v="110"/>
    <s v="Stromnetz Berlin GmbH"/>
    <s v="List matching type: Single UBA power plant assigned to single BNetzA power plant"/>
    <m/>
  </r>
  <r>
    <x v="694"/>
    <x v="33"/>
    <s v="Gaskesselanlage"/>
    <m/>
    <s v="Heizkraftwerk Pforzheim GmbH"/>
    <s v="Hohwiesenweg 15"/>
    <s v="75175"/>
    <s v="Pforzheim"/>
    <s v="Baden-Württemberg"/>
    <s v="DE"/>
    <n v="11.3"/>
    <m/>
    <x v="4"/>
    <x v="0"/>
    <s v="yes"/>
    <m/>
    <n v="1969"/>
    <s v="1969"/>
    <m/>
    <n v="2016"/>
    <s v="shutdown"/>
    <m/>
    <n v="48.883159999999997"/>
    <n v="8.6653000000000002"/>
    <m/>
    <m/>
    <m/>
    <m/>
    <n v="0.35089999999999999"/>
    <s v="Fossil fuels"/>
    <s v="Natural gas"/>
    <m/>
    <s v="no"/>
    <s v="Hohwiesenweg"/>
    <s v="110"/>
    <s v="Stadtwerke Pforzheim GmbH und Co. KG"/>
    <m/>
    <m/>
  </r>
  <r>
    <x v="695"/>
    <x v="406"/>
    <s v="GT F"/>
    <s v="Thyrow E bis H"/>
    <s v="Lausitz Energie Kraftwerke AG"/>
    <m/>
    <s v="15806"/>
    <s v="Nunsdorf"/>
    <s v="Brandenburg"/>
    <s v="DE"/>
    <n v="37.5"/>
    <n v="38"/>
    <x v="4"/>
    <x v="6"/>
    <s v="no"/>
    <m/>
    <n v="1989"/>
    <s v="1989"/>
    <m/>
    <n v="2016"/>
    <s v="shutdown"/>
    <m/>
    <n v="52.230150000000002"/>
    <n v="13.30195"/>
    <m/>
    <m/>
    <m/>
    <m/>
    <n v="0.35139999999999999"/>
    <s v="Fossil fuels"/>
    <s v="Natural gas"/>
    <m/>
    <s v="no"/>
    <s v="Thyrow"/>
    <s v="110"/>
    <s v="50Hertz Transmission GmbH"/>
    <s v="List matching type: UBA capacity distributed proportionally to multiple BNetzA power plants"/>
    <m/>
  </r>
  <r>
    <x v="696"/>
    <x v="406"/>
    <s v="GT G"/>
    <s v="Thyrow E bis H"/>
    <s v="Lausitz Energie Kraftwerke AG"/>
    <m/>
    <s v="15806"/>
    <s v="Nunsdorf"/>
    <s v="Brandenburg"/>
    <s v="DE"/>
    <n v="37.5"/>
    <n v="38"/>
    <x v="4"/>
    <x v="6"/>
    <s v="no"/>
    <m/>
    <n v="1989"/>
    <s v="1989"/>
    <m/>
    <n v="2016"/>
    <s v="shutdown"/>
    <m/>
    <n v="52.230150000000002"/>
    <n v="13.30195"/>
    <m/>
    <m/>
    <m/>
    <m/>
    <n v="0.35139999999999999"/>
    <s v="Fossil fuels"/>
    <s v="Natural gas"/>
    <m/>
    <s v="no"/>
    <s v="Thyrow"/>
    <s v="110"/>
    <s v="50Hertz Transmission GmbH"/>
    <s v="List matching type: UBA capacity distributed proportionally to multiple BNetzA power plants"/>
    <m/>
  </r>
  <r>
    <x v="697"/>
    <x v="406"/>
    <s v="GT H"/>
    <s v="Thyrow E bis H"/>
    <s v="Lausitz Energie Kraftwerke AG"/>
    <m/>
    <s v="15806"/>
    <s v="Nunsdorf"/>
    <s v="Brandenburg"/>
    <s v="DE"/>
    <n v="37.5"/>
    <n v="38"/>
    <x v="4"/>
    <x v="6"/>
    <s v="no"/>
    <m/>
    <n v="1989"/>
    <s v="1989"/>
    <m/>
    <n v="2016"/>
    <s v="shutdown"/>
    <m/>
    <n v="52.230150000000002"/>
    <n v="13.30195"/>
    <m/>
    <m/>
    <m/>
    <m/>
    <n v="0.35139999999999999"/>
    <s v="Fossil fuels"/>
    <s v="Natural gas"/>
    <m/>
    <s v="no"/>
    <s v="Thyrow"/>
    <s v="110"/>
    <s v="50Hertz Transmission GmbH"/>
    <s v="List matching type: UBA capacity distributed proportionally to multiple BNetzA power plants"/>
    <m/>
  </r>
  <r>
    <x v="698"/>
    <x v="51"/>
    <s v="Block 14"/>
    <m/>
    <s v="swb Erzeugung GmbH &amp; Co. KG"/>
    <s v="Hastedter Osterdeich 255"/>
    <s v="28207"/>
    <s v="Bremen"/>
    <s v="Bremen"/>
    <s v="DE"/>
    <n v="155"/>
    <m/>
    <x v="4"/>
    <x v="0"/>
    <s v="yes"/>
    <m/>
    <n v="1972"/>
    <s v="1972"/>
    <m/>
    <n v="2016"/>
    <s v="shutdown"/>
    <m/>
    <n v="53.060080000000013"/>
    <n v="8.8732800000000012"/>
    <m/>
    <m/>
    <m/>
    <m/>
    <n v="0.35420000000000001"/>
    <s v="Fossil fuels"/>
    <s v="Natural gas"/>
    <m/>
    <s v="no"/>
    <s v="DE0072032820700000000000000232556"/>
    <s v="110"/>
    <s v="Wesernetz Bremen GmbH"/>
    <m/>
    <m/>
  </r>
  <r>
    <x v="699"/>
    <x v="330"/>
    <s v="Block 2"/>
    <s v="Frankfurt-Niederrad"/>
    <s v="Mainova AG"/>
    <s v="Lyoner Straße  9"/>
    <s v="60528"/>
    <s v="Frankfurt am Main"/>
    <s v="Hessen"/>
    <s v="DE"/>
    <n v="56"/>
    <n v="60.44444"/>
    <x v="4"/>
    <x v="2"/>
    <s v="yes"/>
    <n v="96.888888888888886"/>
    <n v="1973"/>
    <s v="1973"/>
    <m/>
    <n v="2017"/>
    <s v="shutdown"/>
    <s v="CHP"/>
    <n v="50.085599999999999"/>
    <n v="8.6278500000000005"/>
    <m/>
    <m/>
    <m/>
    <m/>
    <n v="0.41849999999999998"/>
    <s v="Fossil fuels"/>
    <s v="Natural gas"/>
    <m/>
    <s v="no"/>
    <s v="UW Goldsteinstraße"/>
    <s v="110"/>
    <s v="NRM Netzdienste Rhein-Main GmbH"/>
    <s v="List matching type: UBA capacity distributed proportionally to multiple BNetzA power plants"/>
    <m/>
  </r>
  <r>
    <x v="700"/>
    <x v="471"/>
    <s v="KBR"/>
    <s v="Brokdorf (KBR)"/>
    <s v="PreussenElektra GmbH"/>
    <m/>
    <s v="25576"/>
    <s v="Brokdorf"/>
    <s v="Schleswig-Holstein"/>
    <s v="DE"/>
    <n v="1410"/>
    <n v="1480"/>
    <x v="5"/>
    <x v="0"/>
    <s v="no"/>
    <m/>
    <n v="1986"/>
    <s v="1986"/>
    <m/>
    <m/>
    <s v="operating"/>
    <m/>
    <n v="53.851094999999987"/>
    <n v="9.3459439999999994"/>
    <s v="11WD2BRKW000294C"/>
    <s v="11WD2BROK000123P"/>
    <m/>
    <m/>
    <n v="0.33"/>
    <s v="Nuclear"/>
    <m/>
    <m/>
    <s v="no"/>
    <s v="Brokdorf"/>
    <s v="380"/>
    <s v="TenneT TSO GmbH "/>
    <s v="List matching type: Single UBA power plant assigned to single BNetzA power plant"/>
    <m/>
  </r>
  <r>
    <x v="701"/>
    <x v="472"/>
    <s v="KWG"/>
    <s v="Grohnde (KWG)"/>
    <s v="PreussenElektra GmbH"/>
    <m/>
    <s v="31857"/>
    <s v="Emmerthal"/>
    <s v="Niedersachsen"/>
    <s v="DE"/>
    <n v="1360"/>
    <n v="1430"/>
    <x v="5"/>
    <x v="0"/>
    <s v="no"/>
    <m/>
    <n v="1985"/>
    <s v="1985"/>
    <m/>
    <m/>
    <s v="operating"/>
    <m/>
    <n v="52.035640999999998"/>
    <n v="9.4134969999999996"/>
    <s v="11WD2GHKW000296G"/>
    <s v="11WD2GROH000049H"/>
    <n v="0.34599999999999997"/>
    <s v="http://www.eon.com/content/eon-com/de/about-us/structure/asset-finder/grohnde.html"/>
    <n v="0.33"/>
    <s v="Nuclear"/>
    <m/>
    <m/>
    <s v="no"/>
    <s v="Grohnde"/>
    <s v="380"/>
    <s v="TenneT TSO GmbH "/>
    <s v="List matching type: Single UBA power plant assigned to single BNetzA power plant"/>
    <m/>
  </r>
  <r>
    <x v="702"/>
    <x v="473"/>
    <s v="KKI 2"/>
    <s v="Isar 2 - Essenbach (KKI) (Ohu)"/>
    <s v="Preussen Elektra GmbH"/>
    <m/>
    <s v="84051"/>
    <s v="Essenbach"/>
    <s v="Bayern"/>
    <s v="DE"/>
    <n v="1410"/>
    <n v="1485"/>
    <x v="5"/>
    <x v="0"/>
    <s v="no"/>
    <m/>
    <n v="1988"/>
    <s v="1988"/>
    <m/>
    <m/>
    <s v="operating"/>
    <m/>
    <n v="48.604599999999998"/>
    <n v="12.295070000000001"/>
    <s v="11WD2ISKW000299Q"/>
    <s v="11WD2ISAR000122A"/>
    <m/>
    <m/>
    <n v="0.33"/>
    <s v="Nuclear"/>
    <m/>
    <m/>
    <s v="no"/>
    <s v="Isar"/>
    <s v="380"/>
    <s v="TenneT TSO GmbH "/>
    <s v="List matching type: Single UBA power plant assigned to single BNetzA power plant"/>
    <m/>
  </r>
  <r>
    <x v="703"/>
    <x v="474"/>
    <s v="C"/>
    <s v="Gundremmingen C (KRB)"/>
    <s v="RWE Power AG"/>
    <m/>
    <s v="89355"/>
    <s v="Gundremmingen"/>
    <s v="Bayern"/>
    <s v="DE"/>
    <n v="1288"/>
    <n v="1344"/>
    <x v="5"/>
    <x v="0"/>
    <s v="no"/>
    <m/>
    <n v="1984"/>
    <s v="1984"/>
    <m/>
    <m/>
    <s v="operating"/>
    <m/>
    <n v="48.516080000000002"/>
    <n v="10.39822"/>
    <s v="11WD7KRBG1K-KW-V"/>
    <s v="11WD7KRBG1KD7-CC"/>
    <n v="0.35"/>
    <s v="http://www.kkw-gundremmingen.de/kkw_z.php"/>
    <n v="0.33"/>
    <s v="Nuclear"/>
    <m/>
    <m/>
    <s v="no"/>
    <s v="Gundelfingen"/>
    <s v="380"/>
    <s v="Amprion GmbH"/>
    <s v="List matching type: Single UBA power plant assigned to single BNetzA power plant"/>
    <m/>
  </r>
  <r>
    <x v="704"/>
    <x v="475"/>
    <s v="KKE"/>
    <s v="Emsland-Lingen (KLE)"/>
    <s v="RWE Power AG"/>
    <m/>
    <s v="49811"/>
    <s v="Lingen"/>
    <s v="Niedersachsen"/>
    <s v="DE"/>
    <n v="1336"/>
    <n v="1400"/>
    <x v="5"/>
    <x v="0"/>
    <s v="no"/>
    <m/>
    <n v="1988"/>
    <s v="1988"/>
    <m/>
    <m/>
    <s v="operating"/>
    <m/>
    <n v="52.481878000000002"/>
    <n v="7.3066580000000014"/>
    <s v="11WD7KKE-1K--KW5"/>
    <s v="11WD7KKE-1K-BLAZ"/>
    <n v="0.34499999999999997"/>
    <s v="http://www.rwe.com/app/Pressecenter/Download.aspx?pmid=4003986&amp;datei=1"/>
    <n v="0.33"/>
    <s v="Nuclear"/>
    <m/>
    <m/>
    <s v="no"/>
    <s v="Hanekenfähr"/>
    <s v="380"/>
    <s v="Amprion GmbH"/>
    <s v="List matching type: Single UBA power plant assigned to single BNetzA power plant"/>
    <m/>
  </r>
  <r>
    <x v="705"/>
    <x v="476"/>
    <s v="GKN II"/>
    <s v="Neckarwestheim 2 GKN"/>
    <s v="EnBW Energie Baden-Württemberg AG"/>
    <s v="Im Steinbruch"/>
    <s v="74382"/>
    <s v="Neckarwestheim"/>
    <s v="Baden-Württemberg"/>
    <s v="DE"/>
    <n v="1310"/>
    <n v="1400"/>
    <x v="5"/>
    <x v="0"/>
    <s v="no"/>
    <m/>
    <n v="1989"/>
    <s v="1989"/>
    <m/>
    <m/>
    <s v="operating"/>
    <m/>
    <n v="49.041111000000001"/>
    <n v="9.1750000000000007"/>
    <s v="11WD4GKNK1S----S"/>
    <s v="11WD4GKNK1N-GESZ"/>
    <m/>
    <m/>
    <n v="0.33"/>
    <s v="Nuclear"/>
    <m/>
    <m/>
    <s v="no"/>
    <s v="Neckarwestheim"/>
    <s v="380"/>
    <s v="Transnet BW GmbH/DB Energie GmbH"/>
    <s v="List matching type: Single UBA power plant assigned to single BNetzA power plant"/>
    <m/>
  </r>
  <r>
    <x v="706"/>
    <x v="477"/>
    <s v="KKP 2"/>
    <s v="Philippsburg 2 (KKP)"/>
    <s v="EnBW Energie Baden-Württemberg AG"/>
    <s v="Rheinschanzinsel"/>
    <s v="76661"/>
    <s v="Philippsburg"/>
    <s v="Baden-Württemberg"/>
    <s v="DE"/>
    <n v="1402"/>
    <n v="1468"/>
    <x v="5"/>
    <x v="0"/>
    <s v="no"/>
    <m/>
    <n v="1985"/>
    <s v="1985"/>
    <m/>
    <m/>
    <s v="operating"/>
    <m/>
    <n v="49.252721999999999"/>
    <n v="8.4354359999999993"/>
    <s v="11WD4KKP21N-S--O"/>
    <s v="11WD4KKP21N2---E"/>
    <m/>
    <m/>
    <n v="0.33"/>
    <s v="Nuclear"/>
    <m/>
    <m/>
    <s v="no"/>
    <s v="Philippsburg"/>
    <s v="380"/>
    <s v="Transnet BW GmbH"/>
    <s v="List matching type: Single UBA power plant assigned to single BNetzA power plant"/>
    <m/>
  </r>
  <r>
    <x v="707"/>
    <x v="478"/>
    <s v="KKG"/>
    <m/>
    <s v="E.ON Kernkraft GmbH"/>
    <m/>
    <s v="97506"/>
    <s v="Grafenrheinfeld"/>
    <s v="Bayern"/>
    <s v="DE"/>
    <n v="1275"/>
    <m/>
    <x v="5"/>
    <x v="0"/>
    <s v="no"/>
    <m/>
    <n v="1982"/>
    <s v="1982"/>
    <m/>
    <n v="2015"/>
    <s v="shutdown"/>
    <m/>
    <n v="49.984423999999997"/>
    <n v="10.181753"/>
    <m/>
    <m/>
    <m/>
    <m/>
    <n v="0.33"/>
    <s v="Nuclear"/>
    <m/>
    <m/>
    <s v="no"/>
    <s v="Grafenrheinfeld"/>
    <s v="380"/>
    <s v="TenneT TSO GmbH "/>
    <m/>
    <m/>
  </r>
  <r>
    <x v="708"/>
    <x v="474"/>
    <s v="B"/>
    <s v="Gundremmingen B (KRB)"/>
    <s v="RWE Power AG"/>
    <m/>
    <s v="89355"/>
    <s v="Gundremmingen"/>
    <s v="Bayern"/>
    <s v="DE"/>
    <n v="1284"/>
    <n v="1344"/>
    <x v="5"/>
    <x v="0"/>
    <s v="no"/>
    <m/>
    <n v="1984"/>
    <s v="1984"/>
    <m/>
    <n v="2017"/>
    <s v="shutdown"/>
    <m/>
    <n v="48.515039999999999"/>
    <n v="10.401564799999999"/>
    <s v="11WD7KRBG1K-KW-V"/>
    <s v="11WD7KRBG1KD7-BE"/>
    <n v="0.35"/>
    <s v="http://www.kkw-gundremmingen.de/kkw_z.php"/>
    <n v="0.33"/>
    <s v="Nuclear"/>
    <m/>
    <m/>
    <s v="no"/>
    <s v="Gundelfingen"/>
    <s v="380"/>
    <s v="Amprion GmbH"/>
    <s v="List matching type: Single UBA power plant assigned to single BNetzA power plant"/>
    <m/>
  </r>
  <r>
    <x v="709"/>
    <x v="0"/>
    <s v="Dieselgenerator"/>
    <m/>
    <s v="Sappi Alfeld GmbH"/>
    <s v="Mühlenmarsch 1"/>
    <s v="31061"/>
    <s v="Alfeld"/>
    <s v="Niedersachsen"/>
    <s v="DE"/>
    <n v="2.8"/>
    <m/>
    <x v="6"/>
    <x v="0"/>
    <s v="no"/>
    <m/>
    <n v="1994"/>
    <s v="1994"/>
    <m/>
    <m/>
    <s v="shutdown_temporary"/>
    <m/>
    <n v="51.985129999999998"/>
    <n v="9.8224600000000013"/>
    <m/>
    <m/>
    <m/>
    <m/>
    <n v="0.37840000000000001"/>
    <s v="Fossil fuels"/>
    <s v="Oil"/>
    <m/>
    <s v="no"/>
    <m/>
    <m/>
    <m/>
    <m/>
    <m/>
  </r>
  <r>
    <x v="710"/>
    <x v="479"/>
    <s v="Notstromdiesel"/>
    <m/>
    <s v="DS Smith Paper Deutschland GmbH"/>
    <s v="Weichertstr. 7"/>
    <s v="63741"/>
    <s v="Aschaffenburg"/>
    <s v="Bayern"/>
    <s v="DE"/>
    <n v="0.5"/>
    <m/>
    <x v="6"/>
    <x v="0"/>
    <m/>
    <m/>
    <n v="1991"/>
    <s v="1991"/>
    <m/>
    <m/>
    <s v="operating"/>
    <m/>
    <n v="49.988218000000003"/>
    <n v="9.155761"/>
    <m/>
    <m/>
    <m/>
    <m/>
    <n v="0.37509999999999999"/>
    <s v="Fossil fuels"/>
    <s v="Oil"/>
    <m/>
    <s v="no"/>
    <m/>
    <s v="20"/>
    <s v="Aschaffenburger Versorgungs GmbH "/>
    <m/>
    <m/>
  </r>
  <r>
    <x v="711"/>
    <x v="244"/>
    <s v="Diesel/G5"/>
    <m/>
    <s v="Martinswerk GmbH"/>
    <s v="Kölner Straße 110"/>
    <s v="50127"/>
    <s v="Bergheim"/>
    <s v="Nordrhein-Westfalen"/>
    <s v="DE"/>
    <n v="0.8"/>
    <m/>
    <x v="6"/>
    <x v="0"/>
    <s v="no"/>
    <m/>
    <n v="1995"/>
    <s v="1995"/>
    <m/>
    <m/>
    <s v="shutdown_temporary"/>
    <m/>
    <n v="50.945630000000001"/>
    <n v="6.6649600000000007"/>
    <m/>
    <m/>
    <m/>
    <m/>
    <n v="0.3795"/>
    <s v="Fossil fuels"/>
    <s v="Oil"/>
    <m/>
    <s v="no"/>
    <s v="Station Martinswerk"/>
    <s v="20"/>
    <s v="Westnetz GmbH"/>
    <m/>
    <m/>
  </r>
  <r>
    <x v="712"/>
    <x v="480"/>
    <s v="Wilmersdorf"/>
    <s v="Berlin-Wilmersdorf 1 bis 3"/>
    <s v="Vattenfall Europe Wärme AG"/>
    <s v="Forckenbeckstr. 3 - 6"/>
    <s v="14199"/>
    <s v="Berlin"/>
    <s v="Berlin"/>
    <s v="DE"/>
    <n v="276"/>
    <n v="280"/>
    <x v="6"/>
    <x v="0"/>
    <s v="yes"/>
    <n v="330"/>
    <n v="1977"/>
    <s v="1977"/>
    <m/>
    <m/>
    <s v="operating"/>
    <s v="CHP"/>
    <n v="52.481593660000001"/>
    <n v="13.307619089999999"/>
    <m/>
    <m/>
    <m/>
    <m/>
    <n v="0.35970000000000002"/>
    <s v="Fossil fuels"/>
    <s v="Oil"/>
    <m/>
    <s v="no"/>
    <s v="Wilmersdorf"/>
    <s v="110"/>
    <s v="Stromnetz Berlin GmbH"/>
    <s v="List matching type: Single UBA power plant assigned to single BNetzA power plant"/>
    <m/>
  </r>
  <r>
    <x v="713"/>
    <x v="47"/>
    <s v="Moabit GT"/>
    <m/>
    <s v="Vattenfall Europe Wärme AG"/>
    <s v="Friedrich-Krause-Ufer 10- 15"/>
    <s v="13353"/>
    <s v="Berlin"/>
    <s v="Berlin"/>
    <s v="DE"/>
    <n v="51"/>
    <m/>
    <x v="6"/>
    <x v="6"/>
    <s v="no"/>
    <m/>
    <n v="1971"/>
    <s v="1971"/>
    <m/>
    <m/>
    <s v="operating"/>
    <m/>
    <n v="52.537351110000003"/>
    <n v="13.346114160000001"/>
    <m/>
    <m/>
    <m/>
    <m/>
    <n v="0.30459999999999998"/>
    <s v="Fossil fuels"/>
    <s v="Oil"/>
    <m/>
    <s v="no"/>
    <s v="Moabit"/>
    <s v="110"/>
    <s v="Stromnetz Berlin GmbH"/>
    <m/>
    <m/>
  </r>
  <r>
    <x v="714"/>
    <x v="302"/>
    <s v="GT 3"/>
    <m/>
    <s v="swb Erzeugung GmbH &amp; Co. KG"/>
    <s v="Auf den Delben 35"/>
    <s v="28237"/>
    <s v="Bremen"/>
    <s v="Bremen"/>
    <s v="DE"/>
    <n v="86"/>
    <m/>
    <x v="6"/>
    <x v="6"/>
    <s v="no"/>
    <m/>
    <n v="1974"/>
    <s v="1974"/>
    <m/>
    <m/>
    <s v="operating"/>
    <m/>
    <n v="53.128909999999998"/>
    <n v="8.6852400000000003"/>
    <m/>
    <m/>
    <m/>
    <m/>
    <n v="0.31240000000000001"/>
    <s v="Fossil fuels"/>
    <s v="Oil"/>
    <m/>
    <s v="no"/>
    <s v="DE0072032823700000000000000731877"/>
    <s v="110"/>
    <s v="Wesernetz Bremen GmbH"/>
    <m/>
    <m/>
  </r>
  <r>
    <x v="715"/>
    <x v="319"/>
    <s v="GTKW"/>
    <m/>
    <s v="Stadtwerke Düsseldorf AG"/>
    <s v="Behrenstraße 85"/>
    <s v="40233"/>
    <s v="Düsseldorf"/>
    <s v="Nordrhein-Westfalen"/>
    <s v="DE"/>
    <n v="86.2"/>
    <m/>
    <x v="6"/>
    <x v="6"/>
    <s v="no"/>
    <m/>
    <n v="1977"/>
    <s v="1977"/>
    <m/>
    <m/>
    <s v="operating"/>
    <m/>
    <n v="51.222794"/>
    <n v="6.8136960000000002"/>
    <m/>
    <m/>
    <m/>
    <m/>
    <n v="0.32019999999999998"/>
    <s v="Fossil fuels"/>
    <s v="Oil"/>
    <m/>
    <s v="no"/>
    <s v="U50"/>
    <s v="110"/>
    <s v="Netzgesellschaft Düsseldorf mbH "/>
    <m/>
    <m/>
  </r>
  <r>
    <x v="716"/>
    <x v="481"/>
    <m/>
    <m/>
    <s v="RhönEnergie Fulda GmbH"/>
    <m/>
    <s v="36043"/>
    <s v="Fulda"/>
    <s v="Hessen"/>
    <s v="DE"/>
    <n v="24.8"/>
    <m/>
    <x v="6"/>
    <x v="0"/>
    <s v="no"/>
    <m/>
    <n v="2011"/>
    <s v="2011"/>
    <m/>
    <m/>
    <s v="operating"/>
    <m/>
    <n v="50.566360000000003"/>
    <n v="9.68614"/>
    <m/>
    <m/>
    <m/>
    <m/>
    <n v="0.39710000000000001"/>
    <s v="Fossil fuels"/>
    <s v="Oil"/>
    <m/>
    <s v="no"/>
    <m/>
    <s v="20"/>
    <s v="OsthessenNetz GmbH"/>
    <m/>
    <m/>
  </r>
  <r>
    <x v="717"/>
    <x v="482"/>
    <m/>
    <m/>
    <s v="envia THERM GmbH"/>
    <m/>
    <s v="04668"/>
    <s v="Großbothen"/>
    <s v="Sachsen"/>
    <s v="DE"/>
    <n v="17"/>
    <m/>
    <x v="6"/>
    <x v="0"/>
    <s v="no"/>
    <m/>
    <n v="1995"/>
    <s v="1995"/>
    <m/>
    <m/>
    <s v="operating"/>
    <m/>
    <n v="51.161368000000003"/>
    <n v="12.781496000000001"/>
    <m/>
    <m/>
    <m/>
    <m/>
    <n v="0.3795"/>
    <s v="Fossil fuels"/>
    <s v="Oil"/>
    <m/>
    <s v="no"/>
    <s v="UW Sermuth"/>
    <s v="110"/>
    <s v="Mitteldeutsche Netzgesellschaft Strom mbH"/>
    <m/>
    <m/>
  </r>
  <r>
    <x v="718"/>
    <x v="483"/>
    <m/>
    <s v="Großkayna"/>
    <s v="envia THERM GmbH"/>
    <m/>
    <s v="06242"/>
    <s v="Großkayna"/>
    <s v="Sachsen-Anhalt"/>
    <s v="DE"/>
    <n v="120"/>
    <n v="129"/>
    <x v="6"/>
    <x v="6"/>
    <s v="no"/>
    <m/>
    <n v="1994"/>
    <s v="1994"/>
    <m/>
    <m/>
    <s v="operating"/>
    <m/>
    <n v="51.291919999999998"/>
    <n v="11.94645"/>
    <m/>
    <m/>
    <m/>
    <m/>
    <n v="0.3644"/>
    <s v="Fossil fuels"/>
    <s v="Oil"/>
    <m/>
    <s v="no"/>
    <s v="UW Großkayna/neu"/>
    <s v="110"/>
    <s v="Mitteldeutsche Netzgesellschaft Strom mbH"/>
    <s v="List matching type: Single UBA power plant assigned to single BNetzA power plant"/>
    <m/>
  </r>
  <r>
    <x v="719"/>
    <x v="154"/>
    <s v="3"/>
    <s v="Ingolstadt 3 - Großmehring"/>
    <s v="Uniper Kraftwerke GmbH "/>
    <m/>
    <s v="85098"/>
    <s v="Großmehring"/>
    <s v="Bayern"/>
    <s v="DE"/>
    <n v="386"/>
    <n v="420"/>
    <x v="6"/>
    <x v="0"/>
    <s v="no"/>
    <m/>
    <n v="1973"/>
    <s v="1973"/>
    <m/>
    <m/>
    <s v="reserve"/>
    <m/>
    <n v="48.761412"/>
    <n v="11.503000999999999"/>
    <s v="11WD2INGO0001783"/>
    <s v="11WD2ING3000058X"/>
    <m/>
    <m/>
    <n v="0.3553"/>
    <s v="Fossil fuels"/>
    <s v="Oil"/>
    <m/>
    <s v="no"/>
    <s v="Ingolstadt"/>
    <s v="220"/>
    <s v="TenneT TSO GmbH "/>
    <s v="List matching type: Single UBA power plant assigned to single BNetzA power plant"/>
    <m/>
  </r>
  <r>
    <x v="720"/>
    <x v="154"/>
    <s v="4"/>
    <s v="Ingolstadt 4 - Großmehring"/>
    <s v="Uniper Kraftwerke GmbH "/>
    <m/>
    <s v="85098"/>
    <s v="Großmehring"/>
    <s v="Bayern"/>
    <s v="DE"/>
    <n v="386"/>
    <n v="420"/>
    <x v="6"/>
    <x v="0"/>
    <s v="yes"/>
    <m/>
    <n v="1974"/>
    <s v="1974"/>
    <m/>
    <m/>
    <s v="reserve"/>
    <m/>
    <n v="48.761412"/>
    <n v="11.503000999999999"/>
    <s v="11WD2INGO0001783"/>
    <s v="11WD2ING4000059N"/>
    <m/>
    <m/>
    <n v="0.35639999999999999"/>
    <s v="Fossil fuels"/>
    <s v="Oil"/>
    <m/>
    <s v="no"/>
    <s v="Ingolstadt"/>
    <s v="220"/>
    <s v="TenneT TSO GmbH "/>
    <s v="List matching type: Single UBA power plant assigned to single BNetzA power plant"/>
    <m/>
  </r>
  <r>
    <x v="721"/>
    <x v="484"/>
    <s v="EEV"/>
    <m/>
    <s v="Nynas GmbH &amp; Co KG "/>
    <s v="Hohe-Schaar-Straße 34"/>
    <s v="21107"/>
    <s v="Hamburg"/>
    <s v="Hamburg"/>
    <s v="DE"/>
    <n v="38"/>
    <m/>
    <x v="6"/>
    <x v="0"/>
    <s v="yes"/>
    <m/>
    <n v="1993"/>
    <s v="1993"/>
    <m/>
    <m/>
    <s v="operating"/>
    <m/>
    <n v="53.485203000000013"/>
    <n v="9.9695619999999998"/>
    <m/>
    <m/>
    <m/>
    <m/>
    <n v="0.37730000000000002"/>
    <s v="Fossil fuels"/>
    <s v="Oil"/>
    <m/>
    <s v="no"/>
    <s v="KS 89915"/>
    <s v="110"/>
    <s v="Stromnetz Hamburg GmbH"/>
    <m/>
    <m/>
  </r>
  <r>
    <x v="722"/>
    <x v="485"/>
    <s v="GT 1"/>
    <s v="Hausham GT 1 bis 4"/>
    <s v="Peissenberger Kraftwerksgesellschaft mbH"/>
    <m/>
    <s v="83734"/>
    <s v="Hausham"/>
    <s v="Bayern"/>
    <s v="DE"/>
    <n v="23.2"/>
    <n v="26.75"/>
    <x v="6"/>
    <x v="6"/>
    <s v="no"/>
    <m/>
    <n v="1982"/>
    <s v="1982"/>
    <m/>
    <m/>
    <s v="operating"/>
    <m/>
    <n v="47.752395999999997"/>
    <n v="11.839802000000001"/>
    <m/>
    <m/>
    <m/>
    <m/>
    <n v="0.3332"/>
    <s v="Fossil fuels"/>
    <s v="Oil"/>
    <m/>
    <s v="no"/>
    <s v="UW Hausham"/>
    <s v="110"/>
    <s v="Bayernwerk AG"/>
    <s v="List matching type: UBA capacity distributed proportionally to multiple BNetzA power plants"/>
    <m/>
  </r>
  <r>
    <x v="723"/>
    <x v="485"/>
    <s v="GT 2"/>
    <s v="Hausham GT 1 bis 4"/>
    <s v="Peissenberger Kraftwerksgesellschaft mbH"/>
    <m/>
    <s v="83734"/>
    <s v="Hausham"/>
    <s v="Bayern"/>
    <s v="DE"/>
    <n v="23.2"/>
    <n v="26.75"/>
    <x v="6"/>
    <x v="6"/>
    <s v="no"/>
    <m/>
    <n v="1982"/>
    <s v="1982"/>
    <m/>
    <m/>
    <s v="operating"/>
    <m/>
    <n v="47.752395999999997"/>
    <n v="11.839802000000001"/>
    <m/>
    <m/>
    <m/>
    <m/>
    <n v="0.3332"/>
    <s v="Fossil fuels"/>
    <s v="Oil"/>
    <m/>
    <s v="no"/>
    <s v="UW Hausham"/>
    <s v="110"/>
    <s v="Bayernwerk AG"/>
    <s v="List matching type: UBA capacity distributed proportionally to multiple BNetzA power plants"/>
    <m/>
  </r>
  <r>
    <x v="724"/>
    <x v="485"/>
    <s v="GT 3"/>
    <s v="Hausham GT 1 bis 4"/>
    <s v="Peissenberger Kraftwerksgesellschaft mbH"/>
    <m/>
    <s v="83734"/>
    <s v="Hausham"/>
    <s v="Bayern"/>
    <s v="DE"/>
    <n v="23.2"/>
    <n v="26.75"/>
    <x v="6"/>
    <x v="6"/>
    <s v="no"/>
    <m/>
    <n v="1982"/>
    <s v="1982"/>
    <m/>
    <m/>
    <s v="operating"/>
    <m/>
    <n v="47.752395999999997"/>
    <n v="11.839802000000001"/>
    <m/>
    <m/>
    <m/>
    <m/>
    <n v="0.3332"/>
    <s v="Fossil fuels"/>
    <s v="Oil"/>
    <m/>
    <s v="no"/>
    <s v="UW Hausham"/>
    <s v="110"/>
    <s v="Bayernwerk AG"/>
    <s v="List matching type: UBA capacity distributed proportionally to multiple BNetzA power plants"/>
    <m/>
  </r>
  <r>
    <x v="725"/>
    <x v="485"/>
    <s v="GT 4"/>
    <s v="Hausham GT 1 bis 4"/>
    <s v="Peissenberger Kraftwerksgesellschaft mbH"/>
    <m/>
    <s v="83734"/>
    <s v="Hausham"/>
    <s v="Bayern"/>
    <s v="DE"/>
    <n v="23.2"/>
    <n v="26.75"/>
    <x v="6"/>
    <x v="6"/>
    <s v="no"/>
    <m/>
    <n v="1982"/>
    <s v="1982"/>
    <m/>
    <m/>
    <s v="operating"/>
    <m/>
    <n v="47.752395999999997"/>
    <n v="11.839802000000001"/>
    <m/>
    <m/>
    <m/>
    <m/>
    <n v="0.3332"/>
    <s v="Fossil fuels"/>
    <s v="Oil"/>
    <m/>
    <s v="no"/>
    <s v="UW Hausham"/>
    <s v="110"/>
    <s v="Bayernwerk AG"/>
    <s v="List matching type: UBA capacity distributed proportionally to multiple BNetzA power plants"/>
    <m/>
  </r>
  <r>
    <x v="726"/>
    <x v="486"/>
    <m/>
    <m/>
    <s v="Raffinerie Heide GmbH"/>
    <s v="Meldorfer Str. 43"/>
    <s v="25770"/>
    <s v="Hemminstedt"/>
    <s v="Schleswig-Holstein"/>
    <s v="DE"/>
    <n v="44.5"/>
    <m/>
    <x v="6"/>
    <x v="0"/>
    <s v="yes"/>
    <m/>
    <n v="1962"/>
    <s v="1962"/>
    <m/>
    <m/>
    <s v="operating"/>
    <m/>
    <n v="54.154860999999997"/>
    <n v="9.0766469999999995"/>
    <m/>
    <m/>
    <m/>
    <m/>
    <n v="0.34320000000000001"/>
    <s v="Fossil fuels"/>
    <s v="Oil"/>
    <m/>
    <s v="no"/>
    <s v="Umspannwerk Heide/Holstein"/>
    <s v="6 auf 20"/>
    <s v="Werksnetz Schleswig-Holstein Netz AG"/>
    <m/>
    <m/>
  </r>
  <r>
    <x v="727"/>
    <x v="487"/>
    <s v="Notstromdiesel"/>
    <m/>
    <s v="Kreis Weseler Abfallgesellschaft mbH &amp; Co. KG (KWA)"/>
    <s v="Graftstr. 25"/>
    <s v="47475"/>
    <s v="Kamp-Lintfort"/>
    <s v="Nordrhein-Westfalen"/>
    <s v="DE"/>
    <n v="4.8"/>
    <m/>
    <x v="6"/>
    <x v="0"/>
    <s v="no"/>
    <m/>
    <n v="1997"/>
    <s v="1997"/>
    <m/>
    <m/>
    <s v="operating"/>
    <m/>
    <n v="51.522419999999997"/>
    <n v="6.5746699999999993"/>
    <m/>
    <m/>
    <m/>
    <m/>
    <n v="0.38169999999999998"/>
    <s v="Fossil fuels"/>
    <s v="Oil"/>
    <m/>
    <s v="no"/>
    <s v="UA Graft, Zählpunkt DE-000181-50259-Z0000000000000000429"/>
    <s v="110"/>
    <s v="Westnetz GmbH"/>
    <m/>
    <m/>
  </r>
  <r>
    <x v="728"/>
    <x v="488"/>
    <s v="Kesselhaus Werk 1"/>
    <m/>
    <s v="Mineraloelraffinerie Oberrhein GmbH &amp; Co. KG"/>
    <m/>
    <s v="76187"/>
    <s v="Karlsruhe"/>
    <s v="Baden-Württemberg"/>
    <s v="DE"/>
    <n v="45"/>
    <m/>
    <x v="6"/>
    <x v="0"/>
    <s v="yes"/>
    <m/>
    <n v="1995"/>
    <s v="1995"/>
    <m/>
    <m/>
    <s v="operating"/>
    <m/>
    <n v="49.060809999999996"/>
    <n v="8.3243899999999993"/>
    <m/>
    <m/>
    <m/>
    <m/>
    <n v="0.3795"/>
    <s v="Fossil fuels"/>
    <s v="Oil"/>
    <m/>
    <s v="no"/>
    <m/>
    <s v="110"/>
    <s v="Netze BW GmbH"/>
    <m/>
    <m/>
  </r>
  <r>
    <x v="729"/>
    <x v="488"/>
    <s v="Kesselhaus Werk 2"/>
    <m/>
    <s v="Mineraloelraffinerie Oberrhein GmbH &amp; Co. KG"/>
    <m/>
    <s v="76187"/>
    <s v="Karlsruhe"/>
    <s v="Baden-Württemberg"/>
    <s v="DE"/>
    <n v="25"/>
    <m/>
    <x v="6"/>
    <x v="0"/>
    <s v="yes"/>
    <m/>
    <n v="1995"/>
    <s v="1995"/>
    <m/>
    <m/>
    <s v="operating"/>
    <m/>
    <n v="49.060809999999996"/>
    <n v="8.3243899999999993"/>
    <m/>
    <m/>
    <m/>
    <m/>
    <n v="0.3795"/>
    <s v="Fossil fuels"/>
    <s v="Oil"/>
    <m/>
    <s v="no"/>
    <m/>
    <s v="110"/>
    <s v="Netze BW GmbH"/>
    <m/>
    <m/>
  </r>
  <r>
    <x v="730"/>
    <x v="489"/>
    <m/>
    <s v="Köln-Godorf"/>
    <s v="Shell Deutschland Oil GmbH"/>
    <s v="Godorfer Hauptstr. 150"/>
    <s v="50997"/>
    <s v="Köln"/>
    <s v="Nordrhein-Westfalen"/>
    <s v="DE"/>
    <n v="80"/>
    <n v="215"/>
    <x v="6"/>
    <x v="2"/>
    <s v="yes"/>
    <n v="235"/>
    <n v="2004"/>
    <s v="2004"/>
    <n v="2004"/>
    <m/>
    <s v="operating"/>
    <s v="IPP"/>
    <n v="50.854750000000003"/>
    <n v="6.9808399999999997"/>
    <m/>
    <m/>
    <m/>
    <m/>
    <n v="0.38"/>
    <s v="Fossil fuels"/>
    <s v="Oil"/>
    <m/>
    <s v="no"/>
    <s v="Raffinerie Godorf Godorfer Hauptstr. 150"/>
    <s v="110"/>
    <s v="Rheinische NETZGesellschaft mbH "/>
    <s v="List matching type: Single UBA power plant assigned to single BNetzA power plant"/>
    <m/>
  </r>
  <r>
    <x v="731"/>
    <x v="490"/>
    <m/>
    <s v="Leuna"/>
    <s v="TOTAL Raffinerie Mitteldeutschland GmbH"/>
    <m/>
    <s v="06237"/>
    <s v="Leuna"/>
    <s v="Sachsen-Anhalt"/>
    <s v="DE"/>
    <n v="92.5"/>
    <n v="162"/>
    <x v="6"/>
    <x v="2"/>
    <s v="yes"/>
    <n v="208"/>
    <n v="1997"/>
    <s v="1997"/>
    <m/>
    <m/>
    <s v="operating"/>
    <s v="IPP"/>
    <n v="51.299759999999999"/>
    <n v="12.019299999999999"/>
    <m/>
    <m/>
    <m/>
    <m/>
    <n v="0.38"/>
    <s v="Fossil fuels"/>
    <s v="Oil"/>
    <m/>
    <s v="no"/>
    <s v="Leuna Süd-Mitte"/>
    <s v="110"/>
    <s v="InfraLeuna GmbH"/>
    <s v="List matching type: Single UBA power plant assigned to single BNetzA power plant"/>
    <m/>
  </r>
  <r>
    <x v="732"/>
    <x v="491"/>
    <s v="Marbach II GT"/>
    <m/>
    <s v="EnBW Energie Baden-Württemberg AG"/>
    <s v="Thomas-Alva-Edison-Ring 6"/>
    <s v="71672"/>
    <s v="Marbach"/>
    <s v="Baden-Württemberg"/>
    <s v="DE"/>
    <n v="77.400000000000006"/>
    <m/>
    <x v="6"/>
    <x v="6"/>
    <s v="no"/>
    <m/>
    <n v="1971"/>
    <s v="1971"/>
    <m/>
    <m/>
    <s v="reserve"/>
    <m/>
    <n v="48.927497000000002"/>
    <n v="9.2300050000000002"/>
    <m/>
    <m/>
    <m/>
    <m/>
    <n v="0.30459999999999998"/>
    <s v="Fossil fuels"/>
    <s v="Oil"/>
    <m/>
    <s v="no"/>
    <s v="Marbach"/>
    <s v="110"/>
    <s v="Netze BW GmbH"/>
    <m/>
    <m/>
  </r>
  <r>
    <x v="733"/>
    <x v="491"/>
    <s v="Marbach III GT (solo)"/>
    <s v="Marbach III"/>
    <s v="EnBW Energie Baden-Württemberg AG"/>
    <s v="Thomas-Alva-Edison-Ring 6"/>
    <s v="71672"/>
    <s v="Marbach"/>
    <s v="Baden-Württemberg"/>
    <s v="DE"/>
    <n v="85"/>
    <n v="87.804879999999997"/>
    <x v="6"/>
    <x v="2"/>
    <s v="no"/>
    <m/>
    <n v="1975"/>
    <s v="1975"/>
    <m/>
    <m/>
    <s v="reserve"/>
    <m/>
    <n v="48.927497000000002"/>
    <n v="9.2300050000000002"/>
    <m/>
    <m/>
    <m/>
    <m/>
    <n v="0.38"/>
    <s v="Fossil fuels"/>
    <s v="Oil"/>
    <m/>
    <s v="no"/>
    <s v="Marbach"/>
    <s v="110"/>
    <s v="Netze BW GmbH"/>
    <s v="List matching type: UBA capacity distributed proportionally to multiple BNetzA power plants"/>
    <m/>
  </r>
  <r>
    <x v="734"/>
    <x v="491"/>
    <s v="MAR III DT"/>
    <s v="Marbach III"/>
    <s v="EnBW Energie Baden-Württemberg AG"/>
    <s v="Thomas-Alva-Edison-Ring 6"/>
    <s v="71672"/>
    <s v="Marbach"/>
    <s v="Baden-Württemberg"/>
    <s v="DE"/>
    <n v="263.5"/>
    <n v="272.19511999999997"/>
    <x v="6"/>
    <x v="2"/>
    <s v="no"/>
    <m/>
    <n v="1975"/>
    <s v="1975"/>
    <m/>
    <m/>
    <s v="reserve"/>
    <m/>
    <n v="48.927497000000002"/>
    <n v="9.2300050000000002"/>
    <m/>
    <m/>
    <m/>
    <m/>
    <n v="0.38"/>
    <s v="Fossil fuels"/>
    <s v="Oil"/>
    <m/>
    <s v="no"/>
    <s v="Marbach"/>
    <s v="220"/>
    <s v="Transnet BW GmbH"/>
    <s v="List matching type: UBA capacity distributed proportionally to multiple BNetzA power plants"/>
    <m/>
  </r>
  <r>
    <x v="735"/>
    <x v="492"/>
    <m/>
    <m/>
    <s v="Vereinigte Wertach-Elektrizitätswerke GmbH"/>
    <s v="Mindelmähderweg 10"/>
    <s v="87719"/>
    <s v="Mindelheim"/>
    <s v="Bayern"/>
    <s v="DE"/>
    <n v="11.4"/>
    <m/>
    <x v="6"/>
    <x v="0"/>
    <s v="no"/>
    <m/>
    <n v="1988"/>
    <s v="1988"/>
    <m/>
    <m/>
    <s v="operating"/>
    <m/>
    <n v="48.062671000000002"/>
    <n v="10.486643000000001"/>
    <m/>
    <m/>
    <m/>
    <m/>
    <n v="0.37180000000000002"/>
    <s v="Fossil fuels"/>
    <s v="Oil"/>
    <m/>
    <s v="no"/>
    <s v="SH KW Nord"/>
    <s v="20"/>
    <s v="Vereinigte Wertach Elektrizitätswerke GmbH"/>
    <m/>
    <m/>
  </r>
  <r>
    <x v="736"/>
    <x v="493"/>
    <m/>
    <m/>
    <s v="Uniper Kraftwerke GmbH "/>
    <m/>
    <s v="25588"/>
    <s v="Oldendorf"/>
    <s v="Schleswig-Holstein"/>
    <s v="DE"/>
    <n v="88"/>
    <m/>
    <x v="6"/>
    <x v="0"/>
    <s v="no"/>
    <m/>
    <n v="1972"/>
    <s v="1972"/>
    <m/>
    <m/>
    <s v="operating"/>
    <m/>
    <n v="53.966421999999987"/>
    <n v="9.4494860000000003"/>
    <m/>
    <m/>
    <m/>
    <m/>
    <n v="0.35420000000000001"/>
    <s v="Fossil fuels"/>
    <s v="Oil"/>
    <m/>
    <s v="no"/>
    <s v="Itzehoe-West"/>
    <s v="110"/>
    <s v="Schleswig-Holstein Netz AG"/>
    <m/>
    <m/>
  </r>
  <r>
    <x v="737"/>
    <x v="494"/>
    <m/>
    <m/>
    <s v="Uniper Kraftwerke GmbH "/>
    <m/>
    <s v="24783"/>
    <s v="Osterrönfeld"/>
    <s v="Schleswig-Holstein"/>
    <s v="DE"/>
    <n v="87"/>
    <m/>
    <x v="6"/>
    <x v="0"/>
    <s v="no"/>
    <m/>
    <n v="1973"/>
    <s v="1973"/>
    <m/>
    <m/>
    <s v="operating"/>
    <m/>
    <n v="54.290672000000001"/>
    <n v="9.7227750000000004"/>
    <m/>
    <m/>
    <m/>
    <m/>
    <n v="0.3553"/>
    <s v="Fossil fuels"/>
    <s v="Oil"/>
    <m/>
    <s v="no"/>
    <s v="Audorf"/>
    <s v="110"/>
    <s v="Schleswig-Holstein Netz AG"/>
    <m/>
    <m/>
  </r>
  <r>
    <x v="738"/>
    <x v="495"/>
    <s v="Block 5 SE 5"/>
    <s v="Schwedt"/>
    <s v="PCK Raffinerie GmbH"/>
    <m/>
    <s v="16303"/>
    <s v="PCK Schwedt"/>
    <s v="Brandenburg"/>
    <s v="DE"/>
    <n v="28"/>
    <n v="31.526240000000001"/>
    <x v="6"/>
    <x v="0"/>
    <s v="yes"/>
    <n v="15.4"/>
    <n v="1972"/>
    <s v="1972"/>
    <m/>
    <m/>
    <s v="operating"/>
    <s v="CHP"/>
    <n v="53.098180000000013"/>
    <n v="14.234540000000001"/>
    <m/>
    <m/>
    <m/>
    <m/>
    <n v="0.35420000000000001"/>
    <s v="Fossil fuels"/>
    <s v="Oil"/>
    <m/>
    <s v="no"/>
    <s v="UW Vrd"/>
    <s v="110"/>
    <s v="E.DIS AG"/>
    <s v="List matching type: UBA capacity distributed proportionally to multiple BNetzA power plants"/>
    <m/>
  </r>
  <r>
    <x v="739"/>
    <x v="495"/>
    <s v="Block 6 SE 6"/>
    <s v="Schwedt"/>
    <s v="PCK Raffinerie GmbH"/>
    <m/>
    <s v="16303"/>
    <s v="PCK Schwedt"/>
    <s v="Brandenburg"/>
    <s v="DE"/>
    <n v="34.5"/>
    <n v="38.844830000000002"/>
    <x v="6"/>
    <x v="0"/>
    <s v="no"/>
    <n v="18.975000000000001"/>
    <n v="1994"/>
    <s v="1994"/>
    <m/>
    <m/>
    <s v="operating"/>
    <s v="CHP"/>
    <n v="53.098180000000013"/>
    <n v="14.234540000000001"/>
    <m/>
    <m/>
    <m/>
    <m/>
    <n v="0.37840000000000001"/>
    <s v="Fossil fuels"/>
    <s v="Oil"/>
    <m/>
    <s v="no"/>
    <s v="UW Vrd"/>
    <s v="110"/>
    <s v="E.DIS AG"/>
    <s v="List matching type: UBA capacity distributed proportionally to multiple BNetzA power plants"/>
    <m/>
  </r>
  <r>
    <x v="740"/>
    <x v="495"/>
    <s v="Block 1 SE 1"/>
    <s v="Schwedt"/>
    <s v="PCK Raffinerie GmbH"/>
    <m/>
    <s v="16303"/>
    <s v="PCK Schwedt"/>
    <s v="Brandenburg"/>
    <s v="DE"/>
    <n v="106"/>
    <n v="119.34932999999999"/>
    <x v="6"/>
    <x v="0"/>
    <s v="yes"/>
    <n v="58.3"/>
    <n v="1997"/>
    <s v="1997"/>
    <m/>
    <m/>
    <s v="operating"/>
    <s v="CHP"/>
    <n v="53.098180000000013"/>
    <n v="14.234540000000001"/>
    <s v="11WD8SCHW5X----D"/>
    <s v="11WD8SCHW5X---19"/>
    <m/>
    <m/>
    <n v="0.38169999999999998"/>
    <s v="Fossil fuels"/>
    <s v="Oil"/>
    <m/>
    <s v="no"/>
    <s v="UW Vrd"/>
    <s v="110"/>
    <s v="E.DIS AG"/>
    <s v="List matching type: UBA capacity distributed proportionally to multiple BNetzA power plants"/>
    <m/>
  </r>
  <r>
    <x v="741"/>
    <x v="495"/>
    <s v="Block 2 SE 2"/>
    <s v="Schwedt"/>
    <s v="PCK Raffinerie GmbH"/>
    <m/>
    <s v="16303"/>
    <s v="PCK Schwedt"/>
    <s v="Brandenburg"/>
    <s v="DE"/>
    <n v="106"/>
    <n v="119.34932999999999"/>
    <x v="6"/>
    <x v="0"/>
    <s v="yes"/>
    <n v="58.3"/>
    <n v="1998"/>
    <s v="1998"/>
    <m/>
    <m/>
    <s v="operating"/>
    <s v="CHP"/>
    <n v="53.098180000000013"/>
    <n v="14.234540000000001"/>
    <s v="11WD8SCHW5X----D"/>
    <s v="11WD8SCHW5X---27"/>
    <m/>
    <m/>
    <n v="0.38279999999999997"/>
    <s v="Fossil fuels"/>
    <s v="Oil"/>
    <m/>
    <s v="no"/>
    <s v="UW Vrd"/>
    <s v="110"/>
    <s v="E.DIS AG"/>
    <s v="List matching type: UBA capacity distributed proportionally to multiple BNetzA power plants"/>
    <m/>
  </r>
  <r>
    <x v="742"/>
    <x v="495"/>
    <s v="SE 4"/>
    <s v="Schwedt"/>
    <s v="PCK Raffinerie GmbH"/>
    <m/>
    <s v="16303"/>
    <s v="PCK Schwedt"/>
    <s v="Brandenburg"/>
    <s v="DE"/>
    <n v="59"/>
    <n v="66.430279999999996"/>
    <x v="6"/>
    <x v="0"/>
    <s v="no"/>
    <n v="32.450000000000003"/>
    <n v="2011"/>
    <s v="2011"/>
    <m/>
    <m/>
    <s v="operating"/>
    <s v="CHP"/>
    <n v="53.098180000000013"/>
    <n v="14.234540000000001"/>
    <m/>
    <m/>
    <m/>
    <m/>
    <n v="0.39710000000000001"/>
    <s v="Fossil fuels"/>
    <s v="Oil"/>
    <m/>
    <s v="no"/>
    <s v="UW Vrd"/>
    <s v="110"/>
    <s v="E.DIS AG"/>
    <s v="List matching type: UBA capacity distributed proportionally to multiple BNetzA power plants"/>
    <m/>
  </r>
  <r>
    <x v="743"/>
    <x v="496"/>
    <m/>
    <m/>
    <s v="Vereinigte Wertach-Elektrizitätswerke GmbH"/>
    <s v="Am Kraftwerk 1"/>
    <s v="87666"/>
    <s v="Pforzen"/>
    <s v="Bayern"/>
    <s v="DE"/>
    <n v="11.4"/>
    <m/>
    <x v="6"/>
    <x v="0"/>
    <s v="no"/>
    <m/>
    <n v="1983"/>
    <s v="1978 - 1983"/>
    <m/>
    <m/>
    <s v="operating"/>
    <m/>
    <n v="47.912537"/>
    <n v="10.611739999999999"/>
    <m/>
    <m/>
    <m/>
    <m/>
    <n v="0.36630000000000001"/>
    <s v="Fossil fuels"/>
    <s v="Oil"/>
    <m/>
    <s v="no"/>
    <s v="SH KW Leinau"/>
    <s v="20"/>
    <s v="Vereinigte Wertach Elektrizitätswerke GmbH"/>
    <m/>
    <m/>
  </r>
  <r>
    <x v="744"/>
    <x v="91"/>
    <s v="MÜN GT16"/>
    <s v="Stuttgart-Münster"/>
    <s v="EnBW Energie Baden-Württemberg AG"/>
    <s v="Voltastraße 45"/>
    <s v="70376"/>
    <s v="Stuttgart"/>
    <s v="Baden-Württemberg"/>
    <s v="DE"/>
    <n v="23.3"/>
    <n v="24.728649999999998"/>
    <x v="6"/>
    <x v="6"/>
    <s v="no"/>
    <n v="95.115068493150687"/>
    <n v="1974"/>
    <s v="1974"/>
    <m/>
    <m/>
    <s v="operating"/>
    <s v="CHP"/>
    <n v="48.815832999999998"/>
    <n v="9.2211110000000005"/>
    <m/>
    <m/>
    <n v="0.23"/>
    <m/>
    <n v="0.31240000000000001"/>
    <s v="Fossil fuels"/>
    <s v="Oil"/>
    <m/>
    <s v="no"/>
    <s v="Münster"/>
    <s v="110"/>
    <s v="Netze BW GmbH"/>
    <s v="List matching type: UBA capacity distributed proportionally to multiple BNetzA power plants"/>
    <m/>
  </r>
  <r>
    <x v="745"/>
    <x v="91"/>
    <s v="MÜN GT17"/>
    <s v="Stuttgart-Münster"/>
    <s v="EnBW Energie Baden-Württemberg AG"/>
    <s v="Voltastraße 45"/>
    <s v="70376"/>
    <s v="Stuttgart"/>
    <s v="Baden-Württemberg"/>
    <s v="DE"/>
    <n v="23.3"/>
    <n v="24.728649999999998"/>
    <x v="6"/>
    <x v="6"/>
    <s v="no"/>
    <n v="95.115068493150687"/>
    <n v="1974"/>
    <s v="1974"/>
    <m/>
    <m/>
    <s v="operating"/>
    <s v="CHP"/>
    <n v="48.815832999999998"/>
    <n v="9.2211110000000005"/>
    <m/>
    <m/>
    <n v="0.23"/>
    <m/>
    <n v="0.31240000000000001"/>
    <s v="Fossil fuels"/>
    <s v="Oil"/>
    <m/>
    <s v="no"/>
    <s v="Münster"/>
    <s v="110"/>
    <s v="Netze BW GmbH"/>
    <s v="List matching type: UBA capacity distributed proportionally to multiple BNetzA power plants"/>
    <m/>
  </r>
  <r>
    <x v="746"/>
    <x v="91"/>
    <s v="MÜN GT18"/>
    <s v="Stuttgart-Münster"/>
    <s v="EnBW Energie Baden-Württemberg AG"/>
    <s v="Voltastraße 45"/>
    <s v="70376"/>
    <s v="Stuttgart"/>
    <s v="Baden-Württemberg"/>
    <s v="DE"/>
    <n v="23.3"/>
    <n v="24.728649999999998"/>
    <x v="6"/>
    <x v="6"/>
    <s v="no"/>
    <n v="95.115068493150687"/>
    <n v="1974"/>
    <s v="1974"/>
    <m/>
    <m/>
    <s v="operating"/>
    <s v="CHP"/>
    <n v="48.815832999999998"/>
    <n v="9.2211110000000005"/>
    <m/>
    <m/>
    <n v="0.23"/>
    <m/>
    <n v="0.31240000000000001"/>
    <s v="Fossil fuels"/>
    <s v="Oil"/>
    <m/>
    <s v="no"/>
    <s v="Münster"/>
    <s v="110"/>
    <s v="Netze BW GmbH"/>
    <s v="List matching type: UBA capacity distributed proportionally to multiple BNetzA power plants"/>
    <m/>
  </r>
  <r>
    <x v="747"/>
    <x v="497"/>
    <s v="3"/>
    <s v="Irsching 3"/>
    <s v="Uniper Kraftwerke GmbH "/>
    <m/>
    <s v="85088"/>
    <s v="Vohburg"/>
    <s v="Bayern"/>
    <s v="DE"/>
    <n v="415"/>
    <n v="440"/>
    <x v="6"/>
    <x v="0"/>
    <s v="no"/>
    <n v="25"/>
    <n v="1974"/>
    <s v="1974"/>
    <m/>
    <m/>
    <s v="reserve"/>
    <m/>
    <n v="48.767020000000002"/>
    <n v="11.580033"/>
    <s v="11WD2IRSC000179N"/>
    <s v="11WD2IRG30000606"/>
    <m/>
    <m/>
    <n v="0.35639999999999999"/>
    <s v="Fossil fuels"/>
    <s v="Oil"/>
    <m/>
    <s v="no"/>
    <s v="Irsching"/>
    <s v="380"/>
    <s v="TenneT TSO GmbH "/>
    <s v="List matching type: Single UBA power plant assigned to single BNetzA power plant"/>
    <m/>
  </r>
  <r>
    <x v="748"/>
    <x v="96"/>
    <s v="WAL GT D"/>
    <s v="Walheim GT D"/>
    <s v="EnBW Energie Baden-Württemberg AG"/>
    <s v="Mühlstraße"/>
    <s v="74399"/>
    <s v="Walheim"/>
    <s v="Baden-Württemberg"/>
    <s v="DE"/>
    <n v="136"/>
    <n v="143"/>
    <x v="6"/>
    <x v="6"/>
    <s v="no"/>
    <m/>
    <n v="1981"/>
    <s v="1981"/>
    <m/>
    <m/>
    <s v="operating"/>
    <m/>
    <n v="49.017471999999998"/>
    <n v="9.1573890000000002"/>
    <s v="11WD4WALK5G----E"/>
    <s v="11WD4WALK5OGTD-F"/>
    <m/>
    <m/>
    <n v="0.3306"/>
    <s v="Fossil fuels"/>
    <s v="Oil"/>
    <m/>
    <s v="no"/>
    <s v="Walheim"/>
    <s v="110"/>
    <s v="Netze BW GmbH"/>
    <s v="List matching type: Single UBA power plant assigned to single BNetzA power plant"/>
    <m/>
  </r>
  <r>
    <x v="749"/>
    <x v="498"/>
    <s v="SKW Gasturbine"/>
    <m/>
    <s v="Allgäuer Überlandwerk GmbH"/>
    <s v="13"/>
    <s v="87448"/>
    <s v="Waltenhofen-Veits"/>
    <s v="Bayern"/>
    <s v="DE"/>
    <n v="24"/>
    <m/>
    <x v="6"/>
    <x v="6"/>
    <s v="no"/>
    <m/>
    <n v="1988"/>
    <s v="1988"/>
    <m/>
    <m/>
    <s v="operating"/>
    <m/>
    <n v="47.683464000000001"/>
    <n v="10.31911"/>
    <m/>
    <m/>
    <m/>
    <m/>
    <n v="0.3488"/>
    <s v="Fossil fuels"/>
    <s v="Oil"/>
    <m/>
    <s v="no"/>
    <s v="UW Au"/>
    <s v="110"/>
    <s v="AllgäuNetz GmbH &amp; Co. KG "/>
    <m/>
    <m/>
  </r>
  <r>
    <x v="750"/>
    <x v="499"/>
    <s v="SKW Diesel"/>
    <m/>
    <s v="Allgäuer Überlandwerk GmbH"/>
    <s v="13"/>
    <s v="87448"/>
    <s v="Waltenhofen-Veits"/>
    <s v="Bayern"/>
    <s v="DE"/>
    <n v="10.5"/>
    <m/>
    <x v="6"/>
    <x v="0"/>
    <s v="no"/>
    <m/>
    <n v="1978"/>
    <s v="1978"/>
    <m/>
    <m/>
    <s v="operating"/>
    <m/>
    <n v="47.683464000000001"/>
    <n v="10.31911"/>
    <m/>
    <m/>
    <m/>
    <m/>
    <n v="0.36080000000000001"/>
    <s v="Fossil fuels"/>
    <s v="Oil"/>
    <m/>
    <s v="no"/>
    <s v="UW Au"/>
    <s v="20"/>
    <s v="AllgäuNetz GmbH &amp; Co. KG "/>
    <m/>
    <m/>
  </r>
  <r>
    <x v="751"/>
    <x v="97"/>
    <s v="GT A"/>
    <s v="Wedel A und B"/>
    <s v="Vattenfall Hamburg Wärme GmbH"/>
    <m/>
    <s v="22880"/>
    <s v="Wedel"/>
    <s v="Schleswig-Holstein"/>
    <s v="DE"/>
    <n v="50.5"/>
    <n v="51"/>
    <x v="6"/>
    <x v="6"/>
    <s v="no"/>
    <m/>
    <n v="1972"/>
    <s v="1972"/>
    <m/>
    <m/>
    <s v="operating"/>
    <m/>
    <n v="53.566251039999997"/>
    <n v="9.728479385"/>
    <m/>
    <m/>
    <n v="0.55000000000000004"/>
    <s v="http://www.welt.de/print/die_welt/hamburg/article108358316/Neues-Kraftwerk-in-Wedel-Innovation-Fehlanzeige.html"/>
    <n v="0.30719999999999997"/>
    <s v="Fossil fuels"/>
    <s v="Oil"/>
    <m/>
    <s v="no"/>
    <s v="Wedel"/>
    <s v="110"/>
    <s v="Stromnetz Hamburg GmbH"/>
    <s v="List matching type: UBA capacity distributed proportionally to multiple BNetzA power plants"/>
    <m/>
  </r>
  <r>
    <x v="752"/>
    <x v="97"/>
    <s v="GT B"/>
    <s v="Wedel A und B"/>
    <s v="Vattenfall Hamburg Wärme GmbH"/>
    <m/>
    <s v="22880"/>
    <s v="Wedel"/>
    <s v="Schleswig-Holstein"/>
    <s v="DE"/>
    <n v="50.5"/>
    <n v="51"/>
    <x v="6"/>
    <x v="6"/>
    <s v="no"/>
    <m/>
    <n v="1972"/>
    <s v="1972"/>
    <m/>
    <m/>
    <s v="operating"/>
    <m/>
    <n v="53.566251039999997"/>
    <n v="9.728479385"/>
    <m/>
    <m/>
    <n v="0.55000000000000004"/>
    <s v="http://www.welt.de/print/die_welt/hamburg/article108358316/Neues-Kraftwerk-in-Wedel-Innovation-Fehlanzeige.html"/>
    <n v="0.30719999999999997"/>
    <s v="Fossil fuels"/>
    <s v="Oil"/>
    <m/>
    <s v="no"/>
    <s v="Wedel"/>
    <s v="110"/>
    <s v="Stromnetz Hamburg GmbH"/>
    <s v="List matching type: UBA capacity distributed proportionally to multiple BNetzA power plants"/>
    <m/>
  </r>
  <r>
    <x v="753"/>
    <x v="98"/>
    <s v="E 1/2"/>
    <s v="Werdohl-Elverlingsen 1/2"/>
    <s v="Mark-E AG"/>
    <m/>
    <s v="58791"/>
    <s v="Werdohl"/>
    <s v="Nordrhein-Westfalen"/>
    <s v="DE"/>
    <n v="206"/>
    <n v="220"/>
    <x v="6"/>
    <x v="2"/>
    <s v="no"/>
    <s v="n.b."/>
    <n v="1975"/>
    <s v="1975"/>
    <m/>
    <m/>
    <s v="shutdown_temporary"/>
    <m/>
    <n v="51.275590000000001"/>
    <n v="7.7063699999999997"/>
    <m/>
    <m/>
    <m/>
    <m/>
    <n v="0.38"/>
    <s v="Fossil fuels"/>
    <s v="Oil"/>
    <m/>
    <s v="no"/>
    <s v="U 204"/>
    <s v="220"/>
    <s v="Enervie AssetNetWork GmbH "/>
    <s v="List matching type: Single UBA power plant assigned to single BNetzA power plant"/>
    <m/>
  </r>
  <r>
    <x v="754"/>
    <x v="244"/>
    <s v="D210"/>
    <s v="Wesseling 5-8"/>
    <s v="Basell Polyolefine GmbH"/>
    <m/>
    <s v="50389"/>
    <s v="Wesseling"/>
    <s v="Nordrhein-Westfalen"/>
    <s v="DE"/>
    <n v="66.3"/>
    <n v="94.233500000000006"/>
    <x v="6"/>
    <x v="2"/>
    <s v="yes"/>
    <m/>
    <n v="1962"/>
    <s v="1962"/>
    <m/>
    <m/>
    <s v="operating"/>
    <s v="IPP"/>
    <n v="50.830509999999997"/>
    <n v="6.9593600000000002"/>
    <m/>
    <m/>
    <m/>
    <m/>
    <n v="0.38"/>
    <s v="Fossil fuels"/>
    <s v="Oil"/>
    <m/>
    <s v="no"/>
    <m/>
    <s v="6"/>
    <s v="internes Netz"/>
    <s v="List matching type: UBA capacity distributed proportionally to multiple BNetzA power plants"/>
    <m/>
  </r>
  <r>
    <x v="755"/>
    <x v="100"/>
    <s v="GT"/>
    <m/>
    <s v="Uniper Kraftwerke GmbH "/>
    <m/>
    <s v="26386"/>
    <s v="Wilhelmshaven"/>
    <s v="Niedersachsen"/>
    <s v="DE"/>
    <n v="56"/>
    <m/>
    <x v="6"/>
    <x v="6"/>
    <s v="no"/>
    <m/>
    <n v="1973"/>
    <s v="1973"/>
    <m/>
    <m/>
    <s v="operating"/>
    <m/>
    <n v="53.565818999999998"/>
    <n v="8.1462450000000004"/>
    <m/>
    <m/>
    <m/>
    <m/>
    <n v="0.30980000000000002"/>
    <s v="Fossil fuels"/>
    <s v="Oil"/>
    <m/>
    <s v="no"/>
    <s v="Rüstersiel"/>
    <s v="110"/>
    <s v="Avacon AG"/>
    <m/>
    <m/>
  </r>
  <r>
    <x v="756"/>
    <x v="500"/>
    <s v="Block 2"/>
    <s v="Wuppertal-Barmen 1 u. 2"/>
    <s v="WSW Energie &amp; Wasser AG"/>
    <m/>
    <s v="42275"/>
    <s v="Wuppertal"/>
    <s v="Nordrhein-Westfalen"/>
    <s v="DE"/>
    <n v="60"/>
    <n v="61.267609999999998"/>
    <x v="6"/>
    <x v="2"/>
    <s v="no"/>
    <n v="80.487804878048777"/>
    <n v="2008"/>
    <s v="2008"/>
    <m/>
    <m/>
    <s v="operating"/>
    <m/>
    <n v="51.268889000000001"/>
    <n v="7.200278"/>
    <m/>
    <m/>
    <m/>
    <m/>
    <n v="0.38"/>
    <s v="Fossil fuels"/>
    <s v="Oil"/>
    <m/>
    <s v="no"/>
    <m/>
    <s v="110"/>
    <s v="WSW Netz GmbH "/>
    <s v="List matching type: UBA capacity distributed proportionally to multiple BNetzA power plants"/>
    <m/>
  </r>
  <r>
    <x v="757"/>
    <x v="274"/>
    <s v="DTI"/>
    <m/>
    <s v="Südzucker AG, Werk Zeitz"/>
    <s v="Albrechtstr. 54"/>
    <s v="06712"/>
    <s v="Zeitz"/>
    <s v="Sachsen-Anhalt"/>
    <s v="DE"/>
    <n v="23.3"/>
    <m/>
    <x v="6"/>
    <x v="0"/>
    <s v="yes"/>
    <m/>
    <n v="1993"/>
    <s v="1993"/>
    <m/>
    <m/>
    <s v="operating"/>
    <m/>
    <n v="51.048850000000002"/>
    <n v="12.110379999999999"/>
    <m/>
    <m/>
    <m/>
    <m/>
    <n v="0.37730000000000002"/>
    <s v="Fossil fuels"/>
    <s v="Oil"/>
    <m/>
    <s v="no"/>
    <s v="MCk0268144756"/>
    <s v="20/110"/>
    <s v="MitNetz"/>
    <m/>
    <m/>
  </r>
  <r>
    <x v="758"/>
    <x v="42"/>
    <s v="GT1 &amp; GT2"/>
    <m/>
    <s v="ENGIE Deutschland AG"/>
    <s v="Leininger Str. 1"/>
    <s v="85406"/>
    <s v="Zolling"/>
    <s v="Bayern"/>
    <s v="DE"/>
    <n v="46"/>
    <m/>
    <x v="6"/>
    <x v="6"/>
    <s v="no"/>
    <m/>
    <n v="1976"/>
    <s v="1976"/>
    <m/>
    <m/>
    <s v="operating"/>
    <m/>
    <n v="48.45534"/>
    <n v="11.8019"/>
    <m/>
    <m/>
    <m/>
    <m/>
    <n v="0.31759999999999999"/>
    <s v="Fossil fuels"/>
    <s v="Oil"/>
    <m/>
    <s v="no"/>
    <s v="LS 184"/>
    <s v="110"/>
    <s v="Bayernwerk AG"/>
    <m/>
    <m/>
  </r>
  <r>
    <x v="759"/>
    <x v="501"/>
    <s v="Block 5"/>
    <s v="Flensburg K09 bis K12"/>
    <s v="Stadtwerke Flensburg GmbH"/>
    <s v="Batteriestr. 48"/>
    <s v="24939"/>
    <s v="Flensburg"/>
    <s v="Schleswig-Holstein"/>
    <s v="DE"/>
    <n v="30"/>
    <n v="27.371130000000001"/>
    <x v="6"/>
    <x v="2"/>
    <s v="yes"/>
    <n v="45"/>
    <n v="1974"/>
    <s v="1974"/>
    <m/>
    <n v="2012"/>
    <s v="shutdown"/>
    <s v="CHP"/>
    <n v="54.805059999999997"/>
    <n v="9.4323800000000002"/>
    <m/>
    <m/>
    <m/>
    <m/>
    <n v="0.38"/>
    <s v="Fossil fuels"/>
    <s v="Oil"/>
    <m/>
    <s v="no"/>
    <s v="Stadtwerke Flensburg GmbH"/>
    <s v="60"/>
    <s v="Stadtwerke Flensburg GmbH"/>
    <s v="List matching type: UBA capacity distributed proportionally to multiple BNetzA power plants"/>
    <m/>
  </r>
  <r>
    <x v="760"/>
    <x v="502"/>
    <s v="MLD"/>
    <m/>
    <s v="Eurowatt Spitzenkraft GmbH"/>
    <s v="Ruselbergstr. 87"/>
    <s v="94469"/>
    <s v="Deggendorf"/>
    <s v="Bayern"/>
    <s v="DE"/>
    <n v="19"/>
    <m/>
    <x v="6"/>
    <x v="0"/>
    <s v="yes"/>
    <m/>
    <n v="1978"/>
    <s v="1978"/>
    <m/>
    <n v="2014"/>
    <s v="shutdown"/>
    <m/>
    <n v="48.859059999999999"/>
    <n v="13.006919999999999"/>
    <m/>
    <m/>
    <m/>
    <m/>
    <n v="0.36080000000000001"/>
    <s v="Fossil fuels"/>
    <s v="Oil"/>
    <m/>
    <s v="no"/>
    <s v="Umspannwerk Deggendorf"/>
    <s v="20"/>
    <s v="Bayernwerk AG"/>
    <m/>
    <m/>
  </r>
  <r>
    <x v="761"/>
    <x v="503"/>
    <s v="GT B"/>
    <m/>
    <s v="Vattenfall Europe Nuclear Energy GmbH"/>
    <s v="Otto Hahn Str. 76"/>
    <s v="25541"/>
    <s v="Brunsbüttel"/>
    <s v="Schleswig-Holstein"/>
    <s v="DE"/>
    <n v="63.5"/>
    <m/>
    <x v="6"/>
    <x v="6"/>
    <s v="no"/>
    <m/>
    <n v="1973"/>
    <s v="1973"/>
    <m/>
    <n v="2017"/>
    <s v="shutdown"/>
    <m/>
    <n v="53.892519239999999"/>
    <n v="9.201135635"/>
    <m/>
    <m/>
    <m/>
    <m/>
    <n v="0.30980000000000002"/>
    <s v="Fossil fuels"/>
    <s v="Oil"/>
    <m/>
    <s v="no"/>
    <s v="Brunsbüttel"/>
    <s v="380"/>
    <s v="50Hertz Transmission GmbH"/>
    <m/>
    <m/>
  </r>
  <r>
    <x v="762"/>
    <x v="503"/>
    <s v="GT C"/>
    <m/>
    <s v="Vattenfall Europe Nuclear Energy GmbH"/>
    <s v="Otto Hahn Str. 76"/>
    <s v="25541"/>
    <s v="Brunsbüttel"/>
    <s v="Schleswig-Holstein"/>
    <s v="DE"/>
    <n v="63.5"/>
    <m/>
    <x v="6"/>
    <x v="6"/>
    <s v="no"/>
    <m/>
    <n v="1973"/>
    <s v="1973"/>
    <m/>
    <n v="2017"/>
    <s v="shutdown"/>
    <m/>
    <n v="53.892519239999999"/>
    <n v="9.201135635"/>
    <m/>
    <m/>
    <m/>
    <m/>
    <n v="0.30980000000000002"/>
    <s v="Fossil fuels"/>
    <s v="Oil"/>
    <m/>
    <s v="no"/>
    <s v="Brunsbüttel"/>
    <s v="380"/>
    <s v="50Hertz Transmission GmbH"/>
    <m/>
    <m/>
  </r>
  <r>
    <x v="763"/>
    <x v="503"/>
    <s v="GT D"/>
    <m/>
    <s v="Vattenfall Europe Nuclear Energy GmbH"/>
    <s v="Otto Hahn Str. 76"/>
    <s v="25541"/>
    <s v="Brunsbüttel"/>
    <s v="Schleswig-Holstein"/>
    <s v="DE"/>
    <n v="63.5"/>
    <m/>
    <x v="6"/>
    <x v="6"/>
    <s v="no"/>
    <m/>
    <n v="1973"/>
    <s v="1973"/>
    <m/>
    <n v="2017"/>
    <s v="shutdown"/>
    <m/>
    <n v="53.892519239999999"/>
    <n v="9.201135635"/>
    <m/>
    <m/>
    <m/>
    <m/>
    <n v="0.30980000000000002"/>
    <s v="Fossil fuels"/>
    <s v="Oil"/>
    <m/>
    <s v="no"/>
    <s v="Brunsbüttel"/>
    <s v="380"/>
    <s v="50Hertz Transmission GmbH"/>
    <m/>
    <m/>
  </r>
  <r>
    <x v="764"/>
    <x v="504"/>
    <s v="GBS-BB"/>
    <m/>
    <s v="STEAG Battery System GmbH"/>
    <s v="Grubenstr."/>
    <s v="66450"/>
    <s v="Bexbach"/>
    <s v="Saarland"/>
    <s v="DE"/>
    <n v="15"/>
    <m/>
    <x v="7"/>
    <x v="7"/>
    <s v="no"/>
    <m/>
    <n v="2016"/>
    <s v="2016"/>
    <m/>
    <m/>
    <s v="operating"/>
    <m/>
    <n v="49.363481"/>
    <n v="7.2371359999999996"/>
    <m/>
    <m/>
    <m/>
    <m/>
    <m/>
    <s v="Other"/>
    <s v="Other fuels"/>
    <m/>
    <s v="no"/>
    <s v="SA Mittelbexbach"/>
    <s v="380"/>
    <s v="Amprion GmbH"/>
    <m/>
    <m/>
  </r>
  <r>
    <x v="765"/>
    <x v="302"/>
    <s v="Block 4"/>
    <s v="Bremen-Mittelsbüren 4"/>
    <s v="ArcelorMittal Bremen GmbH"/>
    <s v="Auf den Delben 35"/>
    <s v="28237"/>
    <s v="Bremen"/>
    <s v="Bremen"/>
    <s v="DE"/>
    <n v="160"/>
    <n v="160"/>
    <x v="7"/>
    <x v="0"/>
    <s v="no"/>
    <m/>
    <n v="1975"/>
    <s v="1975"/>
    <n v="2002"/>
    <m/>
    <s v="operating"/>
    <m/>
    <n v="53.128909999999998"/>
    <n v="8.6852400000000003"/>
    <s v="11WD2BMIT0002731"/>
    <s v="11WD2BRE4000115K"/>
    <m/>
    <m/>
    <m/>
    <s v="Other"/>
    <s v="Other fuels"/>
    <m/>
    <s v="no"/>
    <s v="Mittelsbüren"/>
    <s v="110"/>
    <s v="Wesernetz Bremen GmbH"/>
    <s v="List matching type: Single UBA power plant assigned to single BNetzA power plant"/>
    <m/>
  </r>
  <r>
    <x v="766"/>
    <x v="505"/>
    <m/>
    <m/>
    <s v="Aktien-Gesellschaft der Dillinger Hüttenwerke, ROGESA Roheisengesellschaft Saar mbH und Zentralkokerei Saar GmbH, als Bruchteilsgemeinschaft"/>
    <s v="Werkstraße 1"/>
    <s v="66763"/>
    <s v="Dillingen/Saar"/>
    <s v="Saarland"/>
    <s v="DE"/>
    <n v="85"/>
    <m/>
    <x v="7"/>
    <x v="0"/>
    <s v="yes"/>
    <m/>
    <n v="2010"/>
    <s v="2010"/>
    <m/>
    <m/>
    <s v="operating"/>
    <m/>
    <n v="49.354849999999999"/>
    <n v="6.7314899999999991"/>
    <m/>
    <m/>
    <m/>
    <m/>
    <m/>
    <s v="Other"/>
    <s v="Other fuels"/>
    <m/>
    <s v="no"/>
    <m/>
    <s v="35"/>
    <s v="Amprion GmbH"/>
    <m/>
    <m/>
  </r>
  <r>
    <x v="767"/>
    <x v="506"/>
    <m/>
    <m/>
    <s v="DK Recycling und Roheisen GmbH"/>
    <s v="Wörthstraße 175"/>
    <s v="47053"/>
    <s v="Duisburg"/>
    <s v="Nordrhein-Westfalen"/>
    <s v="DE"/>
    <n v="21"/>
    <m/>
    <x v="7"/>
    <x v="0"/>
    <s v="yes"/>
    <m/>
    <n v="2010"/>
    <s v="2010"/>
    <m/>
    <m/>
    <s v="operating"/>
    <m/>
    <n v="51.419059999999988"/>
    <n v="6.7385000000000002"/>
    <m/>
    <m/>
    <m/>
    <m/>
    <m/>
    <s v="Other"/>
    <s v="Other fuels"/>
    <m/>
    <s v="no"/>
    <s v="374"/>
    <s v="25"/>
    <s v="Westnetz GmbH"/>
    <m/>
    <m/>
  </r>
  <r>
    <x v="768"/>
    <x v="507"/>
    <s v="Block 2"/>
    <m/>
    <s v="ThyssenKrupp Steel Europe AG"/>
    <m/>
    <s v="47166"/>
    <s v="Duisburg - Ruhrort"/>
    <s v="Nordrhein-Westfalen"/>
    <s v="DE"/>
    <n v="60"/>
    <m/>
    <x v="7"/>
    <x v="0"/>
    <s v="yes"/>
    <m/>
    <n v="1955"/>
    <s v="1955"/>
    <m/>
    <m/>
    <s v="operating"/>
    <m/>
    <n v="51.459673000000002"/>
    <n v="6.7305740000000007"/>
    <m/>
    <m/>
    <m/>
    <m/>
    <m/>
    <s v="Other"/>
    <s v="Other fuels"/>
    <m/>
    <s v="no"/>
    <s v="Anschluss im Werksnetz"/>
    <s v="110"/>
    <s v="tkSE AG"/>
    <m/>
    <m/>
  </r>
  <r>
    <x v="769"/>
    <x v="508"/>
    <s v="Block 3"/>
    <s v="Duisburg-Ruhrort 3"/>
    <s v="ThyssenKrupp Steel Europe AG"/>
    <m/>
    <s v="47166"/>
    <s v="Duisburg - Ruhrort"/>
    <s v="Nordrhein-Westfalen"/>
    <s v="DE"/>
    <n v="95"/>
    <n v="100"/>
    <x v="7"/>
    <x v="0"/>
    <s v="yes"/>
    <s v="n.b."/>
    <n v="1963"/>
    <s v="1963"/>
    <m/>
    <m/>
    <s v="operating"/>
    <s v="IPP"/>
    <n v="51.459673000000002"/>
    <n v="6.7305740000000007"/>
    <m/>
    <m/>
    <m/>
    <m/>
    <m/>
    <s v="Other"/>
    <s v="Other fuels"/>
    <m/>
    <s v="no"/>
    <s v="Anschluss im Werksnetz"/>
    <s v="110"/>
    <s v="tkSE AG"/>
    <s v="List matching type: Single UBA power plant assigned to single BNetzA power plant"/>
    <m/>
  </r>
  <r>
    <x v="770"/>
    <x v="509"/>
    <s v="Block 4"/>
    <s v="Duisburg-Ruhrort 4"/>
    <s v="ThyssenKrupp Steel Europe AG"/>
    <m/>
    <s v="47166"/>
    <s v="Duisburg - Ruhrort"/>
    <s v="Nordrhein-Westfalen"/>
    <s v="DE"/>
    <n v="170"/>
    <n v="180"/>
    <x v="7"/>
    <x v="0"/>
    <s v="yes"/>
    <s v="n.b."/>
    <n v="1968"/>
    <s v="1968"/>
    <m/>
    <m/>
    <s v="operating"/>
    <s v="IPP"/>
    <n v="51.459673000000002"/>
    <n v="6.7305740000000007"/>
    <s v="11WD7BEEC5XRUKWN"/>
    <s v="11WD7BEEC5XRUH4E"/>
    <m/>
    <m/>
    <m/>
    <s v="Other"/>
    <s v="Other fuels"/>
    <m/>
    <s v="no"/>
    <s v="Anschluss im Werksnetz"/>
    <s v="110"/>
    <s v="tkSE AG"/>
    <s v="List matching type: Single UBA power plant assigned to single BNetzA power plant"/>
    <m/>
  </r>
  <r>
    <x v="771"/>
    <x v="510"/>
    <s v="A"/>
    <s v="Huckingen A"/>
    <s v="Hüttenwerke Krupp Mannesmann GmbH"/>
    <m/>
    <s v="47259"/>
    <s v="Duisburg-Huckingen"/>
    <s v="Nordrhein-Westfalen"/>
    <s v="DE"/>
    <n v="303"/>
    <n v="320"/>
    <x v="7"/>
    <x v="2"/>
    <s v="yes"/>
    <n v="34"/>
    <n v="1975"/>
    <s v="1975"/>
    <n v="2009"/>
    <m/>
    <s v="operating"/>
    <m/>
    <n v="51.367870000000003"/>
    <n v="6.7167000000000003"/>
    <s v="11WD7HUCK2G--KWR"/>
    <s v="11WD7HUCK2G--A-C"/>
    <m/>
    <m/>
    <m/>
    <s v="Other"/>
    <s v="Other fuels"/>
    <m/>
    <s v="no"/>
    <s v="Mündelheim"/>
    <s v="220"/>
    <s v="Amprion GmbH"/>
    <s v="List matching type: Single UBA power plant assigned to single BNetzA power plant"/>
    <m/>
  </r>
  <r>
    <x v="772"/>
    <x v="510"/>
    <s v="B"/>
    <s v="Huckingen B"/>
    <s v="Hüttenwerke Krupp Mannesmann GmbH"/>
    <m/>
    <s v="47259"/>
    <s v="Duisburg-Huckingen"/>
    <s v="Nordrhein-Westfalen"/>
    <s v="DE"/>
    <n v="303"/>
    <n v="320"/>
    <x v="7"/>
    <x v="2"/>
    <s v="yes"/>
    <n v="34"/>
    <n v="1976"/>
    <s v="1976"/>
    <n v="2011"/>
    <m/>
    <s v="operating"/>
    <m/>
    <n v="51.367870000000003"/>
    <n v="6.7167000000000003"/>
    <s v="11WD7HUCK2G--KWR"/>
    <s v="11WD7HUCK2G--B-9"/>
    <m/>
    <m/>
    <m/>
    <s v="Other"/>
    <s v="Other fuels"/>
    <m/>
    <s v="no"/>
    <s v="Mündelheim"/>
    <s v="220"/>
    <s v="Amprion GmbH"/>
    <s v="List matching type: Single UBA power plant assigned to single BNetzA power plant"/>
    <m/>
  </r>
  <r>
    <x v="773"/>
    <x v="511"/>
    <s v="GBS-WA"/>
    <m/>
    <s v="STEAG Battery System GmbH"/>
    <s v="Dr.-Wilhelm-Roelen Str. 129"/>
    <s v="47179"/>
    <s v="Duisburg-Walsum"/>
    <s v="Nordrhein-Westfalen"/>
    <s v="DE"/>
    <n v="15"/>
    <m/>
    <x v="7"/>
    <x v="7"/>
    <s v="no"/>
    <m/>
    <n v="2016"/>
    <s v="2016"/>
    <m/>
    <m/>
    <s v="operating"/>
    <m/>
    <n v="51.526719999999997"/>
    <n v="6.71868"/>
    <m/>
    <m/>
    <m/>
    <m/>
    <m/>
    <s v="Other"/>
    <s v="Other fuels"/>
    <m/>
    <s v="no"/>
    <s v="SA Walsum"/>
    <s v="220"/>
    <s v="Amprion GmbH"/>
    <m/>
    <m/>
  </r>
  <r>
    <x v="774"/>
    <x v="512"/>
    <m/>
    <m/>
    <s v="Propower GmbH"/>
    <m/>
    <s v="15890"/>
    <s v="Eisenhüttenstadt"/>
    <s v="Brandenburg"/>
    <s v="DE"/>
    <n v="23.5"/>
    <m/>
    <x v="7"/>
    <x v="0"/>
    <s v="yes"/>
    <m/>
    <n v="2011"/>
    <s v="2011"/>
    <m/>
    <m/>
    <s v="operating"/>
    <m/>
    <n v="52.16883"/>
    <n v="14.640790000000001"/>
    <m/>
    <m/>
    <m/>
    <m/>
    <m/>
    <s v="Other"/>
    <s v="Other fuels"/>
    <m/>
    <s v="no"/>
    <s v="Umspannwerk Eisenhüttenstadt "/>
    <s v="110"/>
    <s v="E.DIS AG"/>
    <m/>
    <m/>
  </r>
  <r>
    <x v="775"/>
    <x v="513"/>
    <m/>
    <s v="Eisenhüttenstadt"/>
    <s v="ArcelorMittal Eisenhüttenstadt GmbH"/>
    <s v="Werkstraße 1"/>
    <s v="15890"/>
    <s v="Eisenhüttenstadt"/>
    <s v="Brandenburg"/>
    <s v="DE"/>
    <n v="45"/>
    <n v="51.683169999999997"/>
    <x v="7"/>
    <x v="0"/>
    <s v="yes"/>
    <n v="35.643564356435647"/>
    <n v="1953"/>
    <s v="1953"/>
    <n v="2013"/>
    <m/>
    <s v="operating"/>
    <s v="CHP"/>
    <n v="52.167400000000001"/>
    <n v="14.62697"/>
    <m/>
    <m/>
    <m/>
    <m/>
    <m/>
    <s v="Other"/>
    <s v="Other fuels"/>
    <m/>
    <s v="no"/>
    <s v="UW Eisenhüttenstadt Pohlitz"/>
    <s v="110"/>
    <s v="E.DIS AG"/>
    <s v="List matching type: UBA capacity distributed proportionally to multiple BNetzA power plants"/>
    <m/>
  </r>
  <r>
    <x v="776"/>
    <x v="513"/>
    <s v="Block 7"/>
    <s v="Eisenhüttenstadt"/>
    <s v="Arcelor Mittal Eisenhüttenstadt GmbH"/>
    <s v="Werkstraße 1"/>
    <s v="15890"/>
    <s v="Eisenhüttenstadt"/>
    <s v="Brandenburg"/>
    <s v="DE"/>
    <n v="56"/>
    <n v="64.316829999999996"/>
    <x v="7"/>
    <x v="0"/>
    <s v="yes"/>
    <n v="44.356435643564353"/>
    <n v="2013"/>
    <s v="2013"/>
    <n v="2013"/>
    <m/>
    <s v="operating"/>
    <s v="CHP"/>
    <n v="52.167400000000001"/>
    <n v="14.62697"/>
    <m/>
    <m/>
    <m/>
    <m/>
    <m/>
    <s v="Other"/>
    <s v="Other fuels"/>
    <m/>
    <s v="no"/>
    <m/>
    <s v="30"/>
    <s v="E.DIS AG"/>
    <s v="List matching type: UBA capacity distributed proportionally to multiple BNetzA power plants"/>
    <m/>
  </r>
  <r>
    <x v="777"/>
    <x v="514"/>
    <s v="Block 3"/>
    <m/>
    <s v="ThyssenKrupp Steel Europe AG"/>
    <m/>
    <s v="47166"/>
    <s v="Hamborn"/>
    <s v="Nordrhein-Westfalen"/>
    <s v="DE"/>
    <n v="59"/>
    <m/>
    <x v="7"/>
    <x v="0"/>
    <s v="yes"/>
    <m/>
    <n v="1958"/>
    <s v="1958"/>
    <m/>
    <m/>
    <s v="operating"/>
    <m/>
    <n v="51.491000000000007"/>
    <n v="6.7274900000000004"/>
    <m/>
    <m/>
    <m/>
    <m/>
    <m/>
    <s v="Other"/>
    <s v="Other fuels"/>
    <m/>
    <s v="no"/>
    <s v="Anschluss im Werksnetz"/>
    <s v="110"/>
    <s v="tkSE AG"/>
    <m/>
    <m/>
  </r>
  <r>
    <x v="778"/>
    <x v="515"/>
    <s v="Block 4"/>
    <s v="Duisburg-Hamborn 4"/>
    <s v="ThyssenKrupp Steel Europe AG"/>
    <m/>
    <s v="47166"/>
    <s v="Hamborn"/>
    <s v="Nordrhein-Westfalen"/>
    <s v="DE"/>
    <n v="101"/>
    <n v="108"/>
    <x v="7"/>
    <x v="0"/>
    <s v="yes"/>
    <s v="n.b."/>
    <n v="1976"/>
    <s v="1976"/>
    <m/>
    <m/>
    <s v="operating"/>
    <s v="CHP"/>
    <n v="51.491000000000007"/>
    <n v="6.7274900000000004"/>
    <s v="11WD7BEEC5XHAKW5"/>
    <s v="11WD7BEEC5XHAM4I"/>
    <m/>
    <m/>
    <m/>
    <s v="Other"/>
    <s v="Other fuels"/>
    <m/>
    <s v="no"/>
    <s v="Anschluss im Werksnetz"/>
    <s v="110"/>
    <s v="tkSE AG"/>
    <s v="List matching type: Single UBA power plant assigned to single BNetzA power plant"/>
    <m/>
  </r>
  <r>
    <x v="779"/>
    <x v="516"/>
    <s v="Block 5"/>
    <s v="Duisburg-Hamborn 5"/>
    <s v="ThyssenKrupp Steel Europe AG"/>
    <m/>
    <s v="47166"/>
    <s v="Hamborn"/>
    <s v="Nordrhein-Westfalen"/>
    <s v="DE"/>
    <n v="225"/>
    <n v="240.7"/>
    <x v="7"/>
    <x v="2"/>
    <s v="yes"/>
    <n v="150"/>
    <n v="2003"/>
    <s v="2003"/>
    <m/>
    <m/>
    <s v="operating"/>
    <s v="CHP"/>
    <n v="51.500603000000012"/>
    <n v="6.7303190000000006"/>
    <s v="11WD7BEEC5XHAKW5"/>
    <s v="11WD7BEEC5XHAM5G"/>
    <m/>
    <m/>
    <m/>
    <s v="Other"/>
    <s v="Other fuels"/>
    <m/>
    <s v="no"/>
    <s v="Anschluss im Werksnetz"/>
    <s v="110"/>
    <s v="tkSE AG"/>
    <s v="List matching type: Single UBA power plant assigned to single BNetzA power plant"/>
    <m/>
  </r>
  <r>
    <x v="780"/>
    <x v="517"/>
    <s v="GBS-HE"/>
    <m/>
    <s v="STEAG Battery System GmbH"/>
    <s v="Hertener Str. 16"/>
    <s v="44653"/>
    <s v="Herne"/>
    <s v="Nordrhein-Westfalen"/>
    <s v="DE"/>
    <n v="15"/>
    <m/>
    <x v="7"/>
    <x v="7"/>
    <s v="no"/>
    <m/>
    <n v="2016"/>
    <s v="2016"/>
    <m/>
    <m/>
    <s v="operating"/>
    <m/>
    <n v="51.550753"/>
    <n v="7.187481"/>
    <m/>
    <m/>
    <m/>
    <m/>
    <m/>
    <s v="Other"/>
    <s v="Other fuels"/>
    <m/>
    <s v="no"/>
    <s v="SA Bochum"/>
    <s v="220"/>
    <s v="Amprion GmbH"/>
    <m/>
    <m/>
  </r>
  <r>
    <x v="781"/>
    <x v="518"/>
    <s v="T21"/>
    <s v="Köln (Ineos)"/>
    <s v="Ineos Manufacturing Deutschland GmbH"/>
    <s v="Alte Strasse 201"/>
    <s v="50769"/>
    <s v="Köln"/>
    <s v="Nordrhein-Westfalen"/>
    <s v="DE"/>
    <n v="15.5"/>
    <n v="17.523890000000002"/>
    <x v="7"/>
    <x v="6"/>
    <s v="yes"/>
    <m/>
    <n v="1963"/>
    <s v="1963"/>
    <m/>
    <m/>
    <s v="operating"/>
    <s v="CHP"/>
    <n v="51.069479999999999"/>
    <n v="6.8466899999999997"/>
    <m/>
    <m/>
    <m/>
    <m/>
    <m/>
    <s v="Other"/>
    <s v="Other fuels"/>
    <m/>
    <s v="no"/>
    <s v="Kundenanlage Ineos"/>
    <s v="30"/>
    <s v="Kundenanlage Ineos"/>
    <s v="List matching type: UBA capacity distributed proportionally to multiple BNetzA power plants"/>
    <m/>
  </r>
  <r>
    <x v="782"/>
    <x v="518"/>
    <s v="T22"/>
    <s v="Köln (Ineos)"/>
    <s v="Ineos Manufacturing Deutschland GmbH"/>
    <s v="Alte Strasse 201"/>
    <s v="50769"/>
    <s v="Köln"/>
    <s v="Nordrhein-Westfalen"/>
    <s v="DE"/>
    <n v="19.2"/>
    <n v="21.70701"/>
    <x v="7"/>
    <x v="6"/>
    <s v="yes"/>
    <m/>
    <n v="1963"/>
    <s v="1963"/>
    <m/>
    <m/>
    <s v="operating"/>
    <s v="CHP"/>
    <n v="51.069479999999999"/>
    <n v="6.8466899999999997"/>
    <m/>
    <m/>
    <m/>
    <m/>
    <m/>
    <s v="Other"/>
    <s v="Other fuels"/>
    <m/>
    <s v="no"/>
    <s v="Kundenanlage Ineos"/>
    <s v="30"/>
    <s v="Kundenanlage Ineos"/>
    <s v="List matching type: UBA capacity distributed proportionally to multiple BNetzA power plants"/>
    <m/>
  </r>
  <r>
    <x v="783"/>
    <x v="518"/>
    <s v="T23"/>
    <s v="Köln (Ineos)"/>
    <s v="Ineos Manufacturing Deutschland GmbH"/>
    <s v="Alte Strasse 201"/>
    <s v="50769"/>
    <s v="Köln"/>
    <s v="Nordrhein-Westfalen"/>
    <s v="DE"/>
    <n v="15.5"/>
    <n v="17.523890000000002"/>
    <x v="7"/>
    <x v="6"/>
    <s v="yes"/>
    <m/>
    <n v="1963"/>
    <s v="1963"/>
    <m/>
    <m/>
    <s v="operating"/>
    <s v="CHP"/>
    <n v="51.069479999999999"/>
    <n v="6.8466899999999997"/>
    <m/>
    <m/>
    <m/>
    <m/>
    <m/>
    <s v="Other"/>
    <s v="Other fuels"/>
    <m/>
    <s v="no"/>
    <s v="Kundenanlage Ineos"/>
    <s v="30"/>
    <s v="Kundenanlage Ineos"/>
    <s v="List matching type: UBA capacity distributed proportionally to multiple BNetzA power plants"/>
    <m/>
  </r>
  <r>
    <x v="784"/>
    <x v="518"/>
    <s v="T24"/>
    <s v="Köln (Ineos)"/>
    <s v="Ineos Manufacturing Deutschland GmbH"/>
    <s v="Alte Strasse 201"/>
    <s v="50769"/>
    <s v="Köln"/>
    <s v="Nordrhein-Westfalen"/>
    <s v="DE"/>
    <n v="10.4"/>
    <n v="11.757960000000001"/>
    <x v="7"/>
    <x v="6"/>
    <s v="no"/>
    <m/>
    <n v="1966"/>
    <s v="1966"/>
    <m/>
    <m/>
    <s v="operating"/>
    <s v="CHP"/>
    <n v="51.069479999999999"/>
    <n v="6.8466899999999997"/>
    <m/>
    <m/>
    <m/>
    <m/>
    <m/>
    <s v="Other"/>
    <s v="Other fuels"/>
    <m/>
    <s v="no"/>
    <s v="Kundenanlage Ineos"/>
    <s v="30"/>
    <s v="Kundenanlage Ineos"/>
    <s v="List matching type: UBA capacity distributed proportionally to multiple BNetzA power plants"/>
    <m/>
  </r>
  <r>
    <x v="785"/>
    <x v="518"/>
    <s v="T31"/>
    <s v="Köln (Ineos)"/>
    <s v="Ineos Manufacturing Deutschland GmbH"/>
    <s v="Alte Strasse 201"/>
    <s v="50769"/>
    <s v="Köln"/>
    <s v="Nordrhein-Westfalen"/>
    <s v="DE"/>
    <n v="33.6"/>
    <n v="37.987259999999999"/>
    <x v="7"/>
    <x v="6"/>
    <s v="yes"/>
    <m/>
    <n v="1967"/>
    <s v="1967"/>
    <m/>
    <m/>
    <s v="operating"/>
    <s v="CHP"/>
    <n v="51.069479999999999"/>
    <n v="6.8466899999999997"/>
    <m/>
    <m/>
    <m/>
    <m/>
    <m/>
    <s v="Other"/>
    <s v="Other fuels"/>
    <m/>
    <s v="no"/>
    <s v="Kundenanlage Ineos"/>
    <s v="30"/>
    <s v="Kundenanlage Ineos"/>
    <s v="List matching type: UBA capacity distributed proportionally to multiple BNetzA power plants"/>
    <m/>
  </r>
  <r>
    <x v="786"/>
    <x v="374"/>
    <s v="DT1"/>
    <m/>
    <s v="InfraLeuna GmbH"/>
    <m/>
    <s v="06237"/>
    <s v="Leuna"/>
    <s v="Sachsen-Anhalt"/>
    <s v="DE"/>
    <n v="8.6999999999999993"/>
    <m/>
    <x v="7"/>
    <x v="2"/>
    <s v="yes"/>
    <m/>
    <n v="1994"/>
    <s v="1994"/>
    <m/>
    <m/>
    <s v="operating"/>
    <m/>
    <n v="51.299759999999999"/>
    <n v="12.019299999999999"/>
    <m/>
    <m/>
    <m/>
    <m/>
    <m/>
    <s v="Other"/>
    <s v="Other fuels"/>
    <m/>
    <s v="no"/>
    <s v="Bau 5130"/>
    <s v="30"/>
    <s v="InfraLeuna GmbH"/>
    <m/>
    <m/>
  </r>
  <r>
    <x v="787"/>
    <x v="519"/>
    <s v="EKT"/>
    <m/>
    <s v="InfraLeuna GmbH"/>
    <m/>
    <s v="06237"/>
    <s v="Leuna"/>
    <s v="Sachsen-Anhalt"/>
    <s v="DE"/>
    <n v="14"/>
    <m/>
    <x v="7"/>
    <x v="0"/>
    <s v="no"/>
    <m/>
    <n v="2000"/>
    <s v="2000"/>
    <m/>
    <m/>
    <s v="operating"/>
    <m/>
    <n v="51.799880000000002"/>
    <n v="11.758100000000001"/>
    <m/>
    <m/>
    <m/>
    <m/>
    <m/>
    <s v="Other"/>
    <s v="Other fuels"/>
    <m/>
    <s v="no"/>
    <s v="Bau 5130"/>
    <s v="30"/>
    <s v="InfraLeuna GmbH"/>
    <m/>
    <m/>
  </r>
  <r>
    <x v="788"/>
    <x v="374"/>
    <s v="KT1"/>
    <m/>
    <s v="InfraLeuna GmbH"/>
    <m/>
    <s v="06237"/>
    <s v="Leuna"/>
    <s v="Sachsen-Anhalt"/>
    <s v="DE"/>
    <n v="20"/>
    <m/>
    <x v="7"/>
    <x v="2"/>
    <s v="no"/>
    <m/>
    <n v="2010"/>
    <s v="2010"/>
    <m/>
    <m/>
    <s v="operating"/>
    <m/>
    <n v="51.299759999999999"/>
    <n v="12.019299999999999"/>
    <m/>
    <m/>
    <m/>
    <m/>
    <m/>
    <s v="Other"/>
    <s v="Other fuels"/>
    <m/>
    <s v="no"/>
    <s v="Bau 5130"/>
    <s v="30"/>
    <s v="InfraLeuna GmbH"/>
    <m/>
    <m/>
  </r>
  <r>
    <x v="789"/>
    <x v="520"/>
    <s v="S 300 VT 1, VT 2, NT 7"/>
    <s v="Ludwigshafen-Nord"/>
    <s v="BASF SE"/>
    <s v="S 300"/>
    <s v="67056"/>
    <s v="Ludwigshafen"/>
    <s v="Rheinland-Pfalz"/>
    <s v="DE"/>
    <n v="85"/>
    <n v="127"/>
    <x v="7"/>
    <x v="2"/>
    <s v="yes"/>
    <n v="280"/>
    <n v="1964"/>
    <s v="1964"/>
    <n v="2005"/>
    <m/>
    <s v="operating"/>
    <s v="IPP"/>
    <n v="48.552940999999997"/>
    <n v="8.4074010000000001"/>
    <m/>
    <m/>
    <m/>
    <m/>
    <m/>
    <s v="Other"/>
    <s v="Other fuels"/>
    <m/>
    <s v="no"/>
    <m/>
    <s v="Werknetz"/>
    <s v="internes Netz"/>
    <s v="List matching type: Single UBA power plant assigned to single BNetzA power plant"/>
    <m/>
  </r>
  <r>
    <x v="790"/>
    <x v="521"/>
    <s v="GBS-LN"/>
    <m/>
    <s v="STEAG Battery System GmbH"/>
    <s v="Moltkestr. 15"/>
    <s v="44536"/>
    <s v="Lünen"/>
    <s v="Nordrhein-Westfalen"/>
    <s v="DE"/>
    <n v="15"/>
    <m/>
    <x v="7"/>
    <x v="7"/>
    <s v="no"/>
    <m/>
    <n v="2016"/>
    <s v="2016"/>
    <m/>
    <m/>
    <s v="operating"/>
    <m/>
    <n v="51.613159000000003"/>
    <n v="7.50983"/>
    <m/>
    <m/>
    <m/>
    <m/>
    <m/>
    <s v="Other"/>
    <s v="Other fuels"/>
    <m/>
    <s v="no"/>
    <s v="UA Lünen"/>
    <s v="110"/>
    <s v="Westnetz GmbH"/>
    <m/>
    <m/>
  </r>
  <r>
    <x v="791"/>
    <x v="388"/>
    <s v="Block 3 (Kessel 3 und 4, DT 2 und 3 anteilig)"/>
    <m/>
    <s v="Moritz J. Weig GmbH &amp; Co KG"/>
    <s v="Polcher Str. 113"/>
    <s v="56727"/>
    <s v="Mayen"/>
    <s v="Rheinland-Pfalz"/>
    <s v="DE"/>
    <m/>
    <m/>
    <x v="7"/>
    <x v="0"/>
    <s v="yes"/>
    <m/>
    <n v="1992"/>
    <s v="1992"/>
    <m/>
    <m/>
    <s v="operating"/>
    <m/>
    <n v="50.321134000000001"/>
    <n v="7.2339070000000003"/>
    <m/>
    <m/>
    <m/>
    <m/>
    <m/>
    <s v="Other"/>
    <s v="Other fuels"/>
    <m/>
    <s v="no"/>
    <s v="DE 0001810 56727 V000000000000000723894"/>
    <s v="20"/>
    <s v="Westnetz GmbH"/>
    <m/>
    <m/>
  </r>
  <r>
    <x v="792"/>
    <x v="522"/>
    <m/>
    <m/>
    <s v="SWN Stadtwerke Neumünster GmbH"/>
    <m/>
    <s v="24534"/>
    <s v="Neumünster"/>
    <s v="Schleswig-Holstein"/>
    <s v="DE"/>
    <n v="53.6"/>
    <m/>
    <x v="7"/>
    <x v="0"/>
    <s v="yes"/>
    <m/>
    <n v="2014"/>
    <s v="1982 / 2014"/>
    <m/>
    <m/>
    <s v="operating"/>
    <m/>
    <n v="54.082099999999997"/>
    <n v="10.15"/>
    <m/>
    <m/>
    <m/>
    <m/>
    <m/>
    <s v="Other"/>
    <s v="Other fuels"/>
    <m/>
    <s v="no"/>
    <s v="UW-Mitte"/>
    <s v="20"/>
    <s v="Schleswig-Holstein Netz AG"/>
    <m/>
    <m/>
  </r>
  <r>
    <x v="793"/>
    <x v="523"/>
    <m/>
    <m/>
    <s v="Oxea GmbH"/>
    <s v="Otto-Roelen-Str.3"/>
    <s v="46147"/>
    <s v="Oberhausen"/>
    <s v="Nordrhein-Westfalen"/>
    <s v="DE"/>
    <n v="40"/>
    <m/>
    <x v="7"/>
    <x v="0"/>
    <s v="yes"/>
    <m/>
    <n v="1929"/>
    <s v="1929"/>
    <m/>
    <m/>
    <s v="operating"/>
    <m/>
    <n v="51.524619999999999"/>
    <n v="6.8010999999999999"/>
    <m/>
    <m/>
    <m/>
    <m/>
    <m/>
    <s v="Other"/>
    <s v="Other fuels"/>
    <m/>
    <s v="no"/>
    <s v="Holten und Handbach"/>
    <s v="110"/>
    <s v="Westnetz GmbH"/>
    <m/>
    <m/>
  </r>
  <r>
    <x v="794"/>
    <x v="524"/>
    <s v="GBS-WE"/>
    <m/>
    <s v="STEAG Battery System GmbH"/>
    <s v="Holzer Str."/>
    <s v="66287"/>
    <s v="Quierschied"/>
    <s v="Saarland"/>
    <s v="DE"/>
    <n v="15"/>
    <m/>
    <x v="7"/>
    <x v="7"/>
    <s v="no"/>
    <m/>
    <n v="2016"/>
    <s v="2016"/>
    <m/>
    <m/>
    <s v="operating"/>
    <m/>
    <n v="49.334130279999997"/>
    <n v="7.0313559279999991"/>
    <m/>
    <m/>
    <m/>
    <m/>
    <m/>
    <s v="Other"/>
    <s v="Other fuels"/>
    <m/>
    <s v="no"/>
    <s v="SA Quierschied"/>
    <s v="10"/>
    <s v="STEAG Netz GmbH"/>
    <m/>
    <m/>
  </r>
  <r>
    <x v="795"/>
    <x v="525"/>
    <s v="AB"/>
    <s v="Salzgitter-Hallendorf AB"/>
    <s v="Salzgitter Flachstahl GmbH"/>
    <m/>
    <s v="38239"/>
    <s v="Salzgitter"/>
    <s v="Niedersachsen"/>
    <s v="DE"/>
    <n v="94.5"/>
    <n v="105"/>
    <x v="7"/>
    <x v="0"/>
    <s v="yes"/>
    <s v="n.b."/>
    <n v="1939"/>
    <s v="1939"/>
    <n v="2011"/>
    <m/>
    <s v="operating"/>
    <m/>
    <n v="52.157899999999998"/>
    <n v="10.39579"/>
    <m/>
    <m/>
    <m/>
    <m/>
    <m/>
    <s v="Other"/>
    <s v="Other fuels"/>
    <m/>
    <s v="no"/>
    <s v="Werknetz"/>
    <s v="Werknetz"/>
    <s v="Werknetz"/>
    <s v="List matching type: Single UBA power plant assigned to single BNetzA power plant"/>
    <m/>
  </r>
  <r>
    <x v="796"/>
    <x v="525"/>
    <s v="Block 1"/>
    <s v="Salzgitter-Hallendorf 1"/>
    <s v="Salzgitter Flachstahl GmbH"/>
    <m/>
    <s v="38239"/>
    <s v="Salzgitter"/>
    <s v="Niedersachsen"/>
    <s v="DE"/>
    <n v="97"/>
    <n v="110"/>
    <x v="7"/>
    <x v="0"/>
    <s v="yes"/>
    <s v="n.b."/>
    <n v="2010"/>
    <s v="2010"/>
    <m/>
    <m/>
    <s v="operating"/>
    <s v="CHP"/>
    <n v="52.157899999999998"/>
    <n v="10.39579"/>
    <m/>
    <m/>
    <m/>
    <m/>
    <m/>
    <s v="Other"/>
    <s v="Other fuels"/>
    <m/>
    <s v="no"/>
    <s v="Werknetz"/>
    <s v="Werknetz"/>
    <s v="Werknetz"/>
    <s v="List matching type: Single UBA power plant assigned to single BNetzA power plant"/>
    <m/>
  </r>
  <r>
    <x v="797"/>
    <x v="525"/>
    <s v="Block 2"/>
    <s v="Salzgitter-Hallendorf 2"/>
    <s v="Salzgitter Flachstahl GmbH"/>
    <m/>
    <s v="38239"/>
    <s v="Salzgitter"/>
    <s v="Niedersachsen"/>
    <s v="DE"/>
    <n v="97"/>
    <n v="110"/>
    <x v="7"/>
    <x v="0"/>
    <s v="yes"/>
    <s v="n.b."/>
    <n v="2010"/>
    <s v="2010"/>
    <m/>
    <m/>
    <s v="operating"/>
    <s v="CHP"/>
    <n v="52.157899999999998"/>
    <n v="10.39579"/>
    <m/>
    <m/>
    <m/>
    <m/>
    <m/>
    <s v="Other"/>
    <s v="Other fuels"/>
    <m/>
    <s v="no"/>
    <s v="Werknetz"/>
    <s v="Werknetz"/>
    <s v="Werknetz"/>
    <s v="List matching type: Single UBA power plant assigned to single BNetzA power plant"/>
    <m/>
  </r>
  <r>
    <x v="798"/>
    <x v="210"/>
    <s v="Heizkraftwerk 2"/>
    <m/>
    <s v="UPM GmbH"/>
    <s v="Friedrich-Haindl-Strasse 10"/>
    <s v="86956"/>
    <s v="Schongau"/>
    <s v="Bayern"/>
    <s v="DE"/>
    <n v="6"/>
    <m/>
    <x v="7"/>
    <x v="0"/>
    <s v="yes"/>
    <m/>
    <n v="1989"/>
    <s v="1989"/>
    <m/>
    <m/>
    <s v="operating"/>
    <m/>
    <n v="47.808109999999999"/>
    <n v="10.902509999999999"/>
    <m/>
    <m/>
    <m/>
    <m/>
    <m/>
    <s v="Other"/>
    <s v="Other fuels"/>
    <m/>
    <s v="no"/>
    <s v="UW UPM/Haindl"/>
    <s v="110"/>
    <s v="LEW Verteilnetz GmbH"/>
    <m/>
    <m/>
  </r>
  <r>
    <x v="799"/>
    <x v="526"/>
    <s v="1"/>
    <m/>
    <s v="Batteriespeicher Schwerin GmbH &amp; Co. KG"/>
    <s v="Obotritenring 40"/>
    <s v="19053"/>
    <s v="Schwerin"/>
    <s v="Mecklenburg-Vorpommern"/>
    <s v="DE"/>
    <n v="5"/>
    <m/>
    <x v="7"/>
    <x v="7"/>
    <s v="no"/>
    <m/>
    <n v="2014"/>
    <s v="2014"/>
    <m/>
    <m/>
    <s v="operating"/>
    <m/>
    <n v="53.637690999999997"/>
    <n v="11.403466"/>
    <m/>
    <m/>
    <m/>
    <m/>
    <m/>
    <s v="Other"/>
    <s v="Other fuels"/>
    <m/>
    <s v="no"/>
    <s v="UW Schwerin-Lankow"/>
    <s v="20"/>
    <s v="WEMAG Netz GmbH"/>
    <m/>
    <m/>
  </r>
  <r>
    <x v="800"/>
    <x v="527"/>
    <s v="GBS-FN"/>
    <m/>
    <s v="STEAG Battery System GmbH"/>
    <s v="Saarbrücker Str. 135-137"/>
    <s v="66333"/>
    <s v="Völklingen"/>
    <s v="Saarland"/>
    <s v="DE"/>
    <n v="15"/>
    <m/>
    <x v="7"/>
    <x v="7"/>
    <s v="no"/>
    <m/>
    <n v="2016"/>
    <s v="2016"/>
    <m/>
    <m/>
    <s v="operating"/>
    <m/>
    <n v="49.249018"/>
    <n v="6.8792439999999999"/>
    <m/>
    <m/>
    <m/>
    <m/>
    <m/>
    <s v="Other"/>
    <s v="Other fuels"/>
    <m/>
    <s v="no"/>
    <s v="SA Fenne"/>
    <s v="110"/>
    <s v="STEAG Netz GmbH"/>
    <m/>
    <m/>
  </r>
  <r>
    <x v="801"/>
    <x v="528"/>
    <m/>
    <m/>
    <s v="B+T Energie GmbH"/>
    <s v="Kasseler Landstr. 23"/>
    <s v="37213"/>
    <s v="Witzenhausen"/>
    <s v="Hessen"/>
    <s v="DE"/>
    <n v="28"/>
    <m/>
    <x v="7"/>
    <x v="0"/>
    <s v="yes"/>
    <m/>
    <n v="2009"/>
    <s v="2009"/>
    <m/>
    <m/>
    <s v="operating"/>
    <m/>
    <n v="51.318081999999997"/>
    <n v="9.8490079999999995"/>
    <m/>
    <m/>
    <n v="0.75"/>
    <s v="http://asa-ev.eu/fileadmin/asa.medien/steckbriefe/PLZ_3/146-147_Umweltdienste_Bohn.pdf"/>
    <m/>
    <s v="Other"/>
    <s v="Other fuels"/>
    <m/>
    <s v="no"/>
    <s v="Am Stieg"/>
    <s v="20"/>
    <s v="Stadtwerke Witzenhausen GmbH "/>
    <m/>
    <m/>
  </r>
  <r>
    <x v="802"/>
    <x v="302"/>
    <s v="Block 3"/>
    <m/>
    <s v="swb Erzeugung GmbH &amp; Co. KG"/>
    <s v="Auf den Delben 35"/>
    <s v="28237"/>
    <s v="Bremen"/>
    <s v="Bremen"/>
    <s v="DE"/>
    <n v="110"/>
    <m/>
    <x v="7"/>
    <x v="0"/>
    <s v="no"/>
    <m/>
    <n v="1974"/>
    <s v="1974"/>
    <m/>
    <n v="2013"/>
    <s v="shutdown"/>
    <m/>
    <n v="53.128909999999998"/>
    <n v="8.6852400000000003"/>
    <m/>
    <m/>
    <m/>
    <m/>
    <m/>
    <s v="Other"/>
    <s v="Other fuels"/>
    <m/>
    <s v="no"/>
    <s v="Bahnstromanschluß"/>
    <s v="110"/>
    <s v="DB Energie GmbH"/>
    <m/>
    <m/>
  </r>
  <r>
    <x v="803"/>
    <x v="59"/>
    <s v="M4"/>
    <s v="Frankfurt-West 2 u. 3"/>
    <s v="Mainova AG"/>
    <s v="Gutleutstraße 231"/>
    <s v="60627"/>
    <s v="Frankfurt am Main"/>
    <s v="Hessen"/>
    <s v="DE"/>
    <n v="19.7"/>
    <n v="19.879470000000001"/>
    <x v="7"/>
    <x v="0"/>
    <s v="no"/>
    <n v="33.634146341463413"/>
    <n v="1954"/>
    <s v="1954"/>
    <m/>
    <n v="2016"/>
    <s v="shutdown"/>
    <s v="CHP"/>
    <n v="50.098469999999999"/>
    <n v="8.6530300000000011"/>
    <m/>
    <m/>
    <m/>
    <m/>
    <m/>
    <s v="Other"/>
    <s v="Other fuels"/>
    <m/>
    <s v="no"/>
    <s v="UW Gutleutstraße"/>
    <s v="30"/>
    <s v="NRM Netzdienste Rhein-Main GmbH"/>
    <s v="List matching type: UBA capacity distributed proportionally to multiple BNetzA power plants"/>
    <m/>
  </r>
  <r>
    <x v="804"/>
    <x v="529"/>
    <m/>
    <m/>
    <s v="IHKW Industrieheizkraftwerk Andernach GmbH"/>
    <s v="Koblenzer Straße 141"/>
    <s v="56626"/>
    <s v="Andernach"/>
    <s v="Rheinland-Pfalz"/>
    <s v="DE"/>
    <n v="12.5"/>
    <m/>
    <x v="8"/>
    <x v="0"/>
    <s v="yes"/>
    <m/>
    <n v="2009"/>
    <s v="2009"/>
    <m/>
    <m/>
    <s v="operating"/>
    <m/>
    <n v="50.43486"/>
    <n v="7.4321100000000007"/>
    <m/>
    <m/>
    <m/>
    <m/>
    <n v="0.33"/>
    <s v="Other or unspecified energy sources"/>
    <s v="Waste"/>
    <m/>
    <s v="no"/>
    <m/>
    <s v="20"/>
    <s v="ThyssenKrupp AG"/>
    <m/>
    <m/>
  </r>
  <r>
    <x v="805"/>
    <x v="530"/>
    <s v="AHKW"/>
    <m/>
    <s v="AVA Abfallverwertung Augsburg GmbH"/>
    <s v="Am Mittleren Moos 60"/>
    <s v="86167"/>
    <s v="Augsburg"/>
    <s v="Bayern"/>
    <s v="DE"/>
    <n v="10"/>
    <m/>
    <x v="8"/>
    <x v="0"/>
    <s v="yes"/>
    <m/>
    <n v="1993"/>
    <s v="1993"/>
    <m/>
    <m/>
    <s v="operating"/>
    <m/>
    <n v="48.401130000000002"/>
    <n v="10.935600000000001"/>
    <m/>
    <m/>
    <m/>
    <m/>
    <n v="0.33"/>
    <s v="Other or unspecified energy sources"/>
    <s v="Waste"/>
    <m/>
    <s v="no"/>
    <s v="V0 BBC06"/>
    <s v="10"/>
    <s v="Netze Augsburg GmbH"/>
    <m/>
    <m/>
  </r>
  <r>
    <x v="806"/>
    <x v="46"/>
    <s v="Reuter M"/>
    <m/>
    <s v="Vattenfall Europe Wärme AG"/>
    <s v="Otternbuchtstr. 11"/>
    <s v="13599"/>
    <s v="Berlin"/>
    <s v="Berlin"/>
    <s v="DE"/>
    <n v="36"/>
    <m/>
    <x v="8"/>
    <x v="0"/>
    <s v="yes"/>
    <m/>
    <n v="1998"/>
    <s v="1998"/>
    <m/>
    <m/>
    <s v="operating"/>
    <m/>
    <n v="52.532145999999997"/>
    <n v="13.246072"/>
    <m/>
    <m/>
    <m/>
    <m/>
    <n v="0.33"/>
    <s v="Other or unspecified energy sources"/>
    <s v="Waste"/>
    <m/>
    <s v="no"/>
    <s v="Reuter"/>
    <s v="110"/>
    <s v="Stromnetz Berlin GmbH"/>
    <m/>
    <m/>
  </r>
  <r>
    <x v="807"/>
    <x v="531"/>
    <m/>
    <s v="Bernburg"/>
    <s v="Solvay Chemicals GmbH"/>
    <m/>
    <s v="06406"/>
    <s v="Bernburg"/>
    <s v="Sachsen-Anhalt"/>
    <s v="DE"/>
    <n v="35"/>
    <n v="53.712870000000002"/>
    <x v="8"/>
    <x v="2"/>
    <s v="yes"/>
    <n v="80.396039603960389"/>
    <n v="2010"/>
    <s v="2010"/>
    <m/>
    <m/>
    <s v="operating"/>
    <s v="IPP"/>
    <n v="51.801239000000002"/>
    <n v="11.75441"/>
    <m/>
    <m/>
    <m/>
    <m/>
    <n v="0.33"/>
    <s v="Other or unspecified energy sources"/>
    <s v="Waste"/>
    <m/>
    <s v="no"/>
    <s v="Umspannwerk Bernburg Nord"/>
    <s v="110"/>
    <s v="Mitteldeutsche Netzgesellschaft Strom mbH"/>
    <s v="List matching type: UBA capacity distributed proportionally to multiple BNetzA power plants"/>
    <m/>
  </r>
  <r>
    <x v="808"/>
    <x v="532"/>
    <s v="Linien 1 - 3"/>
    <m/>
    <s v="MVA Bielefeld-Herford GmbH"/>
    <s v="Schelpmilser Weg 30"/>
    <s v="33609"/>
    <s v="Bielefeld"/>
    <s v="Nordrhein-Westfalen"/>
    <s v="DE"/>
    <n v="34"/>
    <m/>
    <x v="8"/>
    <x v="0"/>
    <s v="yes"/>
    <m/>
    <n v="1981"/>
    <s v="1981"/>
    <m/>
    <m/>
    <s v="operating"/>
    <m/>
    <n v="52.04269"/>
    <n v="8.6071899999999992"/>
    <m/>
    <m/>
    <m/>
    <m/>
    <n v="0.33"/>
    <s v="Other or unspecified energy sources"/>
    <s v="Waste"/>
    <m/>
    <s v="no"/>
    <s v="UW Milse"/>
    <s v="110"/>
    <s v="SWB Netz GmbH"/>
    <m/>
    <m/>
  </r>
  <r>
    <x v="809"/>
    <x v="533"/>
    <m/>
    <m/>
    <s v="PD energy GmbH"/>
    <s v="Ostraße 1"/>
    <s v="06749"/>
    <s v="Bitterfeld - Wolfen"/>
    <s v="Sachsen-Anhalt"/>
    <s v="DE"/>
    <n v="9.9"/>
    <m/>
    <x v="8"/>
    <x v="0"/>
    <s v="yes"/>
    <m/>
    <n v="2010"/>
    <s v="2010"/>
    <m/>
    <m/>
    <s v="operating"/>
    <m/>
    <n v="51.629649999999998"/>
    <n v="12.28922"/>
    <m/>
    <m/>
    <m/>
    <m/>
    <n v="0.33"/>
    <s v="Other or unspecified energy sources"/>
    <s v="Waste"/>
    <m/>
    <s v="no"/>
    <s v="Übergabestation EVIP/TRB-Anlage, Elektrolysestraße"/>
    <s v="20"/>
    <s v="Mitteldeutsche Netzgesellschaft Strom mbH"/>
    <m/>
    <m/>
  </r>
  <r>
    <x v="810"/>
    <x v="534"/>
    <s v="Müllverbrennung"/>
    <m/>
    <s v="Zweckverband Restmüllheizkraftwerk Böblingen"/>
    <s v="Musbergersträßle 11"/>
    <s v="71032"/>
    <s v="Böblingen"/>
    <s v="Baden-Württemberg"/>
    <s v="DE"/>
    <n v="9.5"/>
    <m/>
    <x v="8"/>
    <x v="0"/>
    <s v="no"/>
    <m/>
    <n v="1999"/>
    <s v="1999"/>
    <m/>
    <m/>
    <s v="operating"/>
    <m/>
    <n v="48.685523150000002"/>
    <n v="9.0495256949999998"/>
    <m/>
    <m/>
    <m/>
    <m/>
    <n v="0.33"/>
    <s v="Other or unspecified energy sources"/>
    <s v="Waste"/>
    <m/>
    <s v="no"/>
    <m/>
    <s v="10"/>
    <s v="Netze BW GmbH"/>
    <m/>
    <m/>
  </r>
  <r>
    <x v="811"/>
    <x v="297"/>
    <s v="Heizkraftwerk Karlstraße"/>
    <m/>
    <s v="Energie- und Wasserversorgung Bonn/Rhein-Sieg GmbH"/>
    <m/>
    <s v="53115"/>
    <s v="Bonn"/>
    <s v="Nordrhein-Westfalen"/>
    <s v="DE"/>
    <n v="12"/>
    <m/>
    <x v="8"/>
    <x v="0"/>
    <s v="yes"/>
    <m/>
    <n v="1991"/>
    <s v="1991"/>
    <m/>
    <m/>
    <s v="operating"/>
    <m/>
    <n v="50.733820000000001"/>
    <n v="7.0805499999999997"/>
    <m/>
    <m/>
    <m/>
    <m/>
    <n v="0.33"/>
    <s v="Other or unspecified energy sources"/>
    <s v="Waste"/>
    <m/>
    <s v="no"/>
    <s v="Umspannanlage Endenich"/>
    <s v="10"/>
    <s v="Bonn Netz GmbH "/>
    <m/>
    <m/>
  </r>
  <r>
    <x v="812"/>
    <x v="52"/>
    <s v="MKK"/>
    <m/>
    <s v="swb Entsorgung GmbH"/>
    <s v="Otavistr. 7-9"/>
    <s v="28237"/>
    <s v="Bremen"/>
    <s v="Bremen"/>
    <s v="DE"/>
    <n v="33"/>
    <m/>
    <x v="8"/>
    <x v="0"/>
    <s v="no"/>
    <m/>
    <n v="2009"/>
    <s v="2009"/>
    <m/>
    <m/>
    <s v="operating"/>
    <m/>
    <n v="53.124819999999993"/>
    <n v="8.7288700000000006"/>
    <m/>
    <m/>
    <m/>
    <m/>
    <n v="0.33"/>
    <s v="Other or unspecified energy sources"/>
    <s v="Waste"/>
    <m/>
    <s v="no"/>
    <s v="über Block 5 und 6 (KW Hafen; swb Erzeugung)"/>
    <s v="110"/>
    <s v="Wesernetz Bremen GmbH"/>
    <m/>
    <m/>
  </r>
  <r>
    <x v="813"/>
    <x v="535"/>
    <s v="MHKW"/>
    <m/>
    <s v="swb Entsorgung GmbH"/>
    <s v="Oken 2"/>
    <s v="28219"/>
    <s v="Bremen"/>
    <s v="Bremen"/>
    <s v="DE"/>
    <n v="44"/>
    <m/>
    <x v="8"/>
    <x v="0"/>
    <s v="yes"/>
    <m/>
    <n v="2012"/>
    <s v="1969 / 2012"/>
    <m/>
    <m/>
    <s v="operating"/>
    <m/>
    <n v="53.114561999999999"/>
    <n v="8.8181860000000007"/>
    <m/>
    <m/>
    <m/>
    <m/>
    <n v="0.33"/>
    <s v="Other or unspecified energy sources"/>
    <s v="Waste"/>
    <m/>
    <s v="no"/>
    <m/>
    <s v="10"/>
    <s v="Wesernetz Bremen GmbH"/>
    <m/>
    <m/>
  </r>
  <r>
    <x v="814"/>
    <x v="536"/>
    <m/>
    <m/>
    <s v="Bremerhavener Entsorgungsgesellschaft mbH"/>
    <s v="Zur Hexenbrücke 16"/>
    <s v="27570"/>
    <s v="Bremerhaven"/>
    <s v="Bremen"/>
    <s v="DE"/>
    <n v="14"/>
    <m/>
    <x v="8"/>
    <x v="0"/>
    <s v="yes"/>
    <m/>
    <n v="1977"/>
    <s v="1977"/>
    <m/>
    <m/>
    <s v="operating"/>
    <m/>
    <n v="53.547819999999987"/>
    <n v="8.6179199999999998"/>
    <m/>
    <m/>
    <m/>
    <m/>
    <n v="0.33"/>
    <s v="Other or unspecified energy sources"/>
    <s v="Waste"/>
    <m/>
    <s v="yes"/>
    <s v="MBA"/>
    <s v="20"/>
    <s v="Wesernetz Bremen GmbH"/>
    <m/>
    <m/>
  </r>
  <r>
    <x v="815"/>
    <x v="537"/>
    <m/>
    <m/>
    <s v="Zweckverband Abfallverwertung Südostbayern"/>
    <s v="Bruck 110"/>
    <s v="84508"/>
    <s v="Burgkirchen"/>
    <s v="Bayern"/>
    <s v="DE"/>
    <n v="12.5"/>
    <m/>
    <x v="8"/>
    <x v="0"/>
    <s v="no"/>
    <m/>
    <n v="1994"/>
    <s v="1994"/>
    <m/>
    <m/>
    <s v="operating"/>
    <m/>
    <n v="48.185079999999999"/>
    <n v="12.73606"/>
    <m/>
    <m/>
    <m/>
    <m/>
    <n v="0.33"/>
    <s v="Other or unspecified energy sources"/>
    <s v="Waste"/>
    <m/>
    <s v="no"/>
    <s v="DE00754884504B007225Z0285XXXXFFFF"/>
    <s v="6"/>
    <s v="InfraServ GmbH &amp; Co. Gendorf KG"/>
    <m/>
    <m/>
  </r>
  <r>
    <x v="816"/>
    <x v="538"/>
    <s v="Flingern T4"/>
    <m/>
    <s v="Stadtwerke Düsseldorf AG"/>
    <s v="Behrenstraße 85"/>
    <s v="40233"/>
    <s v="Düsseldorf"/>
    <s v="Nordrhein-Westfalen"/>
    <s v="DE"/>
    <n v="48.9"/>
    <m/>
    <x v="8"/>
    <x v="0"/>
    <s v="no"/>
    <m/>
    <n v="1955"/>
    <s v="1955"/>
    <m/>
    <m/>
    <s v="special_case"/>
    <m/>
    <n v="51.224550000000001"/>
    <n v="6.8154300000000001"/>
    <m/>
    <m/>
    <m/>
    <m/>
    <n v="0.33"/>
    <s v="Other or unspecified energy sources"/>
    <s v="Waste"/>
    <m/>
    <s v="no"/>
    <s v="U50"/>
    <s v="25"/>
    <s v="Netzgesellschaft Düsseldorf mbH "/>
    <m/>
    <m/>
  </r>
  <r>
    <x v="817"/>
    <x v="538"/>
    <s v="Flingern T1"/>
    <m/>
    <s v="Stadtwerke Düsseldorf AG"/>
    <s v="Behrenstraße 85"/>
    <s v="40233"/>
    <s v="Düsseldorf"/>
    <s v="Nordrhein-Westfalen"/>
    <s v="DE"/>
    <n v="53.7"/>
    <m/>
    <x v="8"/>
    <x v="0"/>
    <s v="yes"/>
    <m/>
    <n v="2000"/>
    <s v="2000"/>
    <m/>
    <m/>
    <s v="operating"/>
    <m/>
    <n v="51.222794"/>
    <n v="6.8136960000000002"/>
    <m/>
    <m/>
    <m/>
    <m/>
    <n v="0.33"/>
    <s v="Other or unspecified energy sources"/>
    <s v="Waste"/>
    <m/>
    <s v="no"/>
    <s v="U50"/>
    <s v="25"/>
    <s v="Netzgesellschaft Düsseldorf mbH "/>
    <m/>
    <m/>
  </r>
  <r>
    <x v="818"/>
    <x v="539"/>
    <m/>
    <m/>
    <s v="EEW Energy from Waste Saarbrücken GmbH"/>
    <s v="Heitersheimer Straße 2"/>
    <s v="79427"/>
    <s v="Eschbach"/>
    <s v="Baden-Württemberg"/>
    <s v="DE"/>
    <n v="13.6"/>
    <m/>
    <x v="8"/>
    <x v="0"/>
    <s v="yes"/>
    <m/>
    <n v="2005"/>
    <s v="2005"/>
    <m/>
    <m/>
    <s v="operating"/>
    <m/>
    <n v="47.890610000000002"/>
    <n v="7.6160800000000002"/>
    <m/>
    <m/>
    <m/>
    <m/>
    <n v="0.33"/>
    <s v="Other or unspecified energy sources"/>
    <s v="Waste"/>
    <m/>
    <s v="no"/>
    <s v="Eschbach, Heitersheimer Straße"/>
    <s v="20"/>
    <s v="bnNETZE GmbH"/>
    <m/>
    <m/>
  </r>
  <r>
    <x v="819"/>
    <x v="540"/>
    <s v="B"/>
    <m/>
    <s v="RWE Generation SE"/>
    <m/>
    <s v="45329"/>
    <s v="Essen"/>
    <s v="Nordrhein-Westfalen"/>
    <s v="DE"/>
    <n v="38"/>
    <m/>
    <x v="8"/>
    <x v="0"/>
    <s v="yes"/>
    <m/>
    <n v="1987"/>
    <s v="1987"/>
    <m/>
    <m/>
    <s v="operating"/>
    <m/>
    <n v="51.515430000000002"/>
    <n v="6.9938199999999986"/>
    <m/>
    <m/>
    <m/>
    <m/>
    <n v="0.33"/>
    <s v="Other or unspecified energy sources"/>
    <s v="Waste"/>
    <m/>
    <s v="no"/>
    <s v="Karnap"/>
    <s v="110"/>
    <s v="Westnetz GmbH"/>
    <m/>
    <m/>
  </r>
  <r>
    <x v="820"/>
    <x v="541"/>
    <s v="T 3 (nur alleiniger Betrieb, kein gemeinsamer Betrieb mit T 7 möglich)"/>
    <m/>
    <s v="Mainova AG"/>
    <s v="Heddernheimer Landstraße 158"/>
    <s v="60440"/>
    <s v="Frankfurt am Main"/>
    <s v="Hessen"/>
    <s v="DE"/>
    <n v="26"/>
    <m/>
    <x v="8"/>
    <x v="0"/>
    <s v="yes"/>
    <m/>
    <n v="1998"/>
    <s v="1998"/>
    <m/>
    <m/>
    <s v="operating"/>
    <m/>
    <n v="50.161729999999999"/>
    <n v="8.6359600000000007"/>
    <m/>
    <m/>
    <m/>
    <m/>
    <n v="0.33"/>
    <s v="Other or unspecified energy sources"/>
    <s v="Waste"/>
    <m/>
    <s v="no"/>
    <s v="UW Heddernheim"/>
    <s v="30"/>
    <s v="NRM Netzdienste Rhein-Main GmbH"/>
    <m/>
    <m/>
  </r>
  <r>
    <x v="821"/>
    <x v="541"/>
    <s v="T 7 (nur alleiniger Betrieb, kein gemeinsamer Betrieb mit T 3 möglich)"/>
    <m/>
    <s v="Mainova AG"/>
    <s v="Heddernheimer Landstraße 157"/>
    <s v="60439"/>
    <s v="Frankfurt am Main"/>
    <s v="Hessen"/>
    <s v="DE"/>
    <n v="46.5"/>
    <m/>
    <x v="8"/>
    <x v="0"/>
    <s v="yes"/>
    <m/>
    <n v="2006"/>
    <s v="2006"/>
    <m/>
    <m/>
    <s v="operating"/>
    <m/>
    <n v="50.161709999999999"/>
    <n v="8.6362500000000004"/>
    <m/>
    <m/>
    <m/>
    <m/>
    <n v="0.33"/>
    <s v="Other or unspecified energy sources"/>
    <s v="Waste"/>
    <m/>
    <s v="no"/>
    <s v="UW Heddernheim"/>
    <s v="30"/>
    <s v="NRM Netzdienste Rhein-Main GmbH"/>
    <m/>
    <m/>
  </r>
  <r>
    <x v="822"/>
    <x v="542"/>
    <m/>
    <m/>
    <s v="Steinbeis Energie GmbH"/>
    <s v="Stadtstraße 20"/>
    <s v="25348"/>
    <s v="Glückstadt"/>
    <s v="Schleswig-Holstein"/>
    <s v="DE"/>
    <n v="17"/>
    <m/>
    <x v="8"/>
    <x v="0"/>
    <s v="yes"/>
    <m/>
    <n v="2010"/>
    <s v="2010"/>
    <m/>
    <m/>
    <s v="operating"/>
    <m/>
    <n v="53.78181"/>
    <n v="9.42577"/>
    <m/>
    <m/>
    <m/>
    <m/>
    <n v="0.33"/>
    <s v="Other or unspecified energy sources"/>
    <s v="Waste"/>
    <m/>
    <s v="no"/>
    <m/>
    <s v="10"/>
    <s v="Schleswig-Holstein Netz AG "/>
    <m/>
    <m/>
  </r>
  <r>
    <x v="823"/>
    <x v="543"/>
    <s v="Turb. Neu"/>
    <m/>
    <s v="EEW Energy from Waste Göppingen GmbH"/>
    <m/>
    <s v="73037"/>
    <s v="Göppingen"/>
    <s v="Baden-Württemberg"/>
    <s v="DE"/>
    <n v="11"/>
    <m/>
    <x v="8"/>
    <x v="0"/>
    <s v="yes"/>
    <m/>
    <n v="2009"/>
    <s v="2009"/>
    <m/>
    <m/>
    <s v="operating"/>
    <m/>
    <n v="48.682319999999997"/>
    <n v="9.6712600000000002"/>
    <m/>
    <m/>
    <m/>
    <m/>
    <n v="0.33"/>
    <s v="Other or unspecified energy sources"/>
    <s v="Waste"/>
    <m/>
    <s v="no"/>
    <s v="10AHA"/>
    <s v="30"/>
    <s v="Netze BW GmbH"/>
    <m/>
    <m/>
  </r>
  <r>
    <x v="824"/>
    <x v="544"/>
    <m/>
    <m/>
    <s v="EEW Energy from Waste Großräschen GmbH"/>
    <m/>
    <s v="01983"/>
    <s v="Großräschen"/>
    <s v="Brandenburg"/>
    <s v="DE"/>
    <n v="23.3"/>
    <m/>
    <x v="8"/>
    <x v="0"/>
    <s v="yes"/>
    <m/>
    <n v="2008"/>
    <s v="2008"/>
    <m/>
    <m/>
    <s v="operating"/>
    <m/>
    <n v="51.5929"/>
    <n v="14.024100000000001"/>
    <m/>
    <m/>
    <m/>
    <m/>
    <n v="0.33"/>
    <s v="Other or unspecified energy sources"/>
    <s v="Waste"/>
    <m/>
    <s v="no"/>
    <s v="110 kV Schaltanlage"/>
    <s v="110"/>
    <s v="Mitteldeutsche Netzgesellschaft Strom mbH"/>
    <m/>
    <m/>
  </r>
  <r>
    <x v="825"/>
    <x v="545"/>
    <m/>
    <m/>
    <s v="MVR Müllverwertung Rugenberger Damm GmbH &amp; Co. KG"/>
    <s v="Rugenberger Damm 1"/>
    <s v="21129"/>
    <s v="Hamburg"/>
    <s v="Hamburg"/>
    <s v="DE"/>
    <n v="24"/>
    <m/>
    <x v="8"/>
    <x v="0"/>
    <s v="yes"/>
    <m/>
    <n v="1999"/>
    <s v="1999"/>
    <m/>
    <m/>
    <s v="operating"/>
    <m/>
    <n v="53.520885139999997"/>
    <n v="9.9347734449999994"/>
    <m/>
    <m/>
    <m/>
    <m/>
    <n v="0.33"/>
    <s v="Other or unspecified energy sources"/>
    <s v="Waste"/>
    <m/>
    <s v="no"/>
    <s v="UW Neuhof"/>
    <s v="25"/>
    <s v="Stromnetz Hamburg GmbH"/>
    <m/>
    <m/>
  </r>
  <r>
    <x v="826"/>
    <x v="20"/>
    <s v="Linien 1,3,4"/>
    <m/>
    <s v="Enertec Hameln GmbH"/>
    <m/>
    <s v="31789"/>
    <s v="Hameln"/>
    <s v="Niedersachsen"/>
    <s v="DE"/>
    <n v="14.7"/>
    <m/>
    <x v="8"/>
    <x v="0"/>
    <s v="yes"/>
    <m/>
    <n v="1912"/>
    <s v="1912"/>
    <m/>
    <m/>
    <s v="operating"/>
    <m/>
    <n v="52.098750000000003"/>
    <n v="9.3882100000000008"/>
    <m/>
    <m/>
    <m/>
    <m/>
    <n v="0.33"/>
    <s v="Other or unspecified energy sources"/>
    <s v="Waste"/>
    <m/>
    <s v="no"/>
    <s v="UW Afferde"/>
    <s v="110"/>
    <s v="Westfalen Weser Netz GmbH"/>
    <m/>
    <m/>
  </r>
  <r>
    <x v="827"/>
    <x v="546"/>
    <m/>
    <m/>
    <s v="MHB Hamm Betriebsführungsgesellschaft mbH"/>
    <s v="Am Lausbach 2"/>
    <s v="59075"/>
    <s v="Hamm"/>
    <s v="Nordrhein-Westfalen"/>
    <s v="DE"/>
    <n v="14.6"/>
    <m/>
    <x v="8"/>
    <x v="0"/>
    <s v="yes"/>
    <m/>
    <n v="1985"/>
    <s v="1985"/>
    <m/>
    <m/>
    <s v="operating"/>
    <m/>
    <n v="51.680390000000003"/>
    <n v="7.7442199999999994"/>
    <m/>
    <m/>
    <m/>
    <m/>
    <n v="0.33"/>
    <s v="Other or unspecified energy sources"/>
    <s v="Waste"/>
    <m/>
    <s v="no"/>
    <s v="UW Bockum-Hövel"/>
    <s v="110 / 10"/>
    <s v="Westnetz GmbH"/>
    <m/>
    <m/>
  </r>
  <r>
    <x v="828"/>
    <x v="547"/>
    <s v="Hannover"/>
    <m/>
    <s v="EEW Energy from Waste Hannover GmbH"/>
    <m/>
    <s v="30659"/>
    <s v="Hannover"/>
    <s v="Niedersachsen"/>
    <s v="DE"/>
    <n v="22.5"/>
    <m/>
    <x v="8"/>
    <x v="0"/>
    <s v="no"/>
    <m/>
    <n v="2005"/>
    <s v="2005"/>
    <m/>
    <m/>
    <s v="operating"/>
    <m/>
    <n v="52.41178"/>
    <n v="9.8529699999999991"/>
    <m/>
    <m/>
    <m/>
    <m/>
    <n v="0.33"/>
    <s v="Other or unspecified energy sources"/>
    <s v="Waste"/>
    <m/>
    <s v="no"/>
    <s v="Umspannwerk Hannover, Leitung 121, Feld E17"/>
    <s v="110"/>
    <s v="Avacon AG"/>
    <m/>
    <m/>
  </r>
  <r>
    <x v="829"/>
    <x v="548"/>
    <s v="Linie 1-3"/>
    <m/>
    <s v="EEW Energy from Waste Helmstedt GmbH"/>
    <m/>
    <s v="38350"/>
    <s v="Helmstedt"/>
    <s v="Niedersachsen"/>
    <s v="DE"/>
    <n v="37.5"/>
    <m/>
    <x v="8"/>
    <x v="0"/>
    <s v="no"/>
    <m/>
    <n v="1998"/>
    <s v="1998"/>
    <m/>
    <m/>
    <s v="operating"/>
    <m/>
    <n v="52.171379999999999"/>
    <n v="10.976369999999999"/>
    <m/>
    <m/>
    <m/>
    <m/>
    <n v="0.33"/>
    <s v="Other or unspecified energy sources"/>
    <s v="Waste"/>
    <m/>
    <s v="no"/>
    <s v="Umspannwerk Helmstedt, Leitung 121, Feld E17"/>
    <s v="110"/>
    <s v="Avacon AG"/>
    <m/>
    <m/>
  </r>
  <r>
    <x v="830"/>
    <x v="549"/>
    <s v="RZR I"/>
    <m/>
    <s v="AGR Abfallentsorgungsgesellschaft Ruhrgebiet mbH"/>
    <s v="Im Emscherbruch 11"/>
    <s v="45699"/>
    <s v="Herten"/>
    <s v="Nordrhein-Westfalen"/>
    <s v="DE"/>
    <n v="12.5"/>
    <m/>
    <x v="8"/>
    <x v="0"/>
    <s v="yes"/>
    <m/>
    <n v="1982"/>
    <s v="1982"/>
    <m/>
    <m/>
    <s v="operating"/>
    <m/>
    <n v="51.557279999999999"/>
    <n v="7.164060000000001"/>
    <m/>
    <m/>
    <m/>
    <m/>
    <n v="0.33"/>
    <s v="Other or unspecified energy sources"/>
    <s v="Waste"/>
    <m/>
    <s v="no"/>
    <m/>
    <s v="10"/>
    <s v="Hertener Stadtwerke GmbH "/>
    <m/>
    <m/>
  </r>
  <r>
    <x v="831"/>
    <x v="550"/>
    <s v="RZR II"/>
    <m/>
    <s v="AGR Abfallentsorgungsgesellschaft Ruhrgebiet mbH"/>
    <s v="Im Emscherbruch 11"/>
    <s v="45699"/>
    <s v="Herten"/>
    <s v="Nordrhein-Westfalen"/>
    <s v="DE"/>
    <n v="17.100000000000001"/>
    <m/>
    <x v="8"/>
    <x v="0"/>
    <s v="no"/>
    <m/>
    <n v="2009"/>
    <s v="2009"/>
    <m/>
    <m/>
    <s v="operating"/>
    <m/>
    <n v="51.557279999999999"/>
    <n v="7.164060000000001"/>
    <m/>
    <m/>
    <m/>
    <m/>
    <n v="0.33"/>
    <s v="Other or unspecified energy sources"/>
    <s v="Waste"/>
    <m/>
    <s v="no"/>
    <m/>
    <s v="10"/>
    <s v="Hertener Stadtwerke GmbH "/>
    <m/>
    <m/>
  </r>
  <r>
    <x v="832"/>
    <x v="551"/>
    <m/>
    <m/>
    <s v="EBS - Kraftwerks GmbH"/>
    <s v="Industriestr. 300"/>
    <s v="50354"/>
    <s v="Hürth"/>
    <s v="Nordrhein-Westfalen"/>
    <s v="DE"/>
    <n v="33.4"/>
    <m/>
    <x v="8"/>
    <x v="0"/>
    <s v="yes"/>
    <m/>
    <n v="2008"/>
    <s v="2008"/>
    <m/>
    <m/>
    <s v="operating"/>
    <m/>
    <n v="50.857718900000002"/>
    <n v="6.8501750000000001"/>
    <m/>
    <m/>
    <m/>
    <m/>
    <n v="0.33"/>
    <s v="Other or unspecified energy sources"/>
    <s v="Waste"/>
    <m/>
    <s v="no"/>
    <m/>
    <s v="10"/>
    <s v="InfraServ GmbH &amp; Co. Knapsack KG "/>
    <m/>
    <m/>
  </r>
  <r>
    <x v="833"/>
    <x v="552"/>
    <s v="Müllheizkraftwerk (MHKW)"/>
    <m/>
    <s v="Zweckverband Müllverwertungsanlage Ingolstadt (MVA Ingolstadt)"/>
    <s v="Am Mailinger Bach 141"/>
    <s v="85055"/>
    <s v="Ingolstadt"/>
    <s v="Bayern"/>
    <s v="DE"/>
    <n v="25.5"/>
    <m/>
    <x v="8"/>
    <x v="0"/>
    <s v="yes"/>
    <m/>
    <n v="1984"/>
    <s v="1984"/>
    <m/>
    <m/>
    <s v="operating"/>
    <m/>
    <n v="48.764499999999998"/>
    <n v="11.491849999999999"/>
    <m/>
    <m/>
    <m/>
    <m/>
    <n v="0.33"/>
    <s v="Other or unspecified energy sources"/>
    <s v="Waste"/>
    <m/>
    <s v="no"/>
    <s v="DE000314850550000102762000000S013"/>
    <s v="20"/>
    <s v="Stadtwerke Ingolstadt Netze GmbH"/>
    <m/>
    <m/>
  </r>
  <r>
    <x v="834"/>
    <x v="553"/>
    <m/>
    <m/>
    <s v="AMK - Abfallentsorgungsgesellschaft des Märkischen Kreises mbH"/>
    <s v="Giesestraße 10"/>
    <s v="58636"/>
    <s v="Iserlohn"/>
    <s v="Nordrhein-Westfalen"/>
    <s v="DE"/>
    <n v="12.6"/>
    <m/>
    <x v="8"/>
    <x v="0"/>
    <s v="yes"/>
    <m/>
    <n v="1981"/>
    <s v="1981"/>
    <m/>
    <m/>
    <s v="operating"/>
    <m/>
    <n v="51.397100000000002"/>
    <n v="7.6967399999999992"/>
    <m/>
    <m/>
    <m/>
    <m/>
    <n v="0.33"/>
    <s v="Other or unspecified energy sources"/>
    <s v="Waste"/>
    <m/>
    <s v="no"/>
    <s v="10 kV Schaltanlage"/>
    <s v="10"/>
    <s v="Stadtwerke Iserlohn GmbH "/>
    <m/>
    <m/>
  </r>
  <r>
    <x v="835"/>
    <x v="487"/>
    <s v="MVA"/>
    <m/>
    <s v="Kreis Weseler Abfallgesellschaft mbH &amp; Co. KG (KWA)"/>
    <s v="Graftstr. 25"/>
    <s v="47475"/>
    <s v="Kamp-Lintfort"/>
    <s v="Nordrhein-Westfalen"/>
    <s v="DE"/>
    <n v="16"/>
    <m/>
    <x v="8"/>
    <x v="0"/>
    <s v="yes"/>
    <m/>
    <n v="1997"/>
    <s v="1997"/>
    <m/>
    <m/>
    <s v="operating"/>
    <m/>
    <n v="51.522419999999997"/>
    <n v="6.5746699999999993"/>
    <m/>
    <m/>
    <m/>
    <m/>
    <n v="0.33"/>
    <s v="Other or unspecified energy sources"/>
    <s v="Waste"/>
    <m/>
    <s v="no"/>
    <s v="UA Graft, Zählpunkt DE-000181-50259-Z0000000000000000429"/>
    <s v="110"/>
    <s v="Westnetz GmbH"/>
    <m/>
    <m/>
  </r>
  <r>
    <x v="836"/>
    <x v="554"/>
    <m/>
    <m/>
    <s v="Müllheizkraftwerk Kassel GmbH"/>
    <m/>
    <s v="34123"/>
    <s v="Kassel"/>
    <s v="Hessen"/>
    <s v="DE"/>
    <n v="14.7"/>
    <m/>
    <x v="8"/>
    <x v="0"/>
    <s v="yes"/>
    <m/>
    <n v="1985"/>
    <s v="1985"/>
    <m/>
    <m/>
    <s v="operating"/>
    <m/>
    <n v="51.2976283"/>
    <n v="9.52410538"/>
    <m/>
    <m/>
    <m/>
    <m/>
    <n v="0.33"/>
    <s v="Other or unspecified energy sources"/>
    <s v="Waste"/>
    <m/>
    <s v="no"/>
    <s v="DE0003323412300000000009942006855"/>
    <s v="60"/>
    <s v="Städtische Werke Netz + Service GmbH"/>
    <m/>
    <m/>
  </r>
  <r>
    <x v="837"/>
    <x v="555"/>
    <s v="RMVA Köln"/>
    <m/>
    <s v="AVG Köln mbH"/>
    <s v="Geestemünder Str. 23"/>
    <s v="50735"/>
    <s v="Köln"/>
    <s v="Nordrhein-Westfalen"/>
    <s v="DE"/>
    <n v="45.1"/>
    <m/>
    <x v="8"/>
    <x v="0"/>
    <s v="yes"/>
    <m/>
    <n v="1997"/>
    <s v="1997"/>
    <m/>
    <m/>
    <s v="operating"/>
    <m/>
    <n v="51.000300000000003"/>
    <n v="6.9435799999999999"/>
    <m/>
    <m/>
    <m/>
    <m/>
    <n v="0.33"/>
    <s v="Other or unspecified energy sources"/>
    <s v="Waste"/>
    <m/>
    <s v="no"/>
    <s v="UW Merkenich"/>
    <s v="110"/>
    <s v="Rheinische NETZGesellschaft mbH "/>
    <m/>
    <m/>
  </r>
  <r>
    <x v="838"/>
    <x v="556"/>
    <s v="Turbine 3"/>
    <m/>
    <s v="EGK Entsorgungsgesellschaft Krefeld GmbH &amp; Co.KG"/>
    <s v="Parkstr. 234"/>
    <s v="47829"/>
    <s v="Krefeld"/>
    <s v="Nordrhein-Westfalen"/>
    <s v="DE"/>
    <n v="13.5"/>
    <m/>
    <x v="8"/>
    <x v="0"/>
    <s v="yes"/>
    <m/>
    <n v="1982"/>
    <s v="1982"/>
    <m/>
    <m/>
    <s v="operating"/>
    <m/>
    <n v="51.380380000000002"/>
    <n v="6.6373199999999999"/>
    <m/>
    <m/>
    <m/>
    <m/>
    <n v="0.33"/>
    <s v="Other or unspecified energy sources"/>
    <s v="Waste"/>
    <m/>
    <s v="no"/>
    <m/>
    <s v="10"/>
    <s v="NGN Netzgesellschaft Niederrhein mbH"/>
    <m/>
    <m/>
  </r>
  <r>
    <x v="839"/>
    <x v="556"/>
    <s v="Turbine 4"/>
    <m/>
    <s v="EGK Entsorgungsgesellschaft Krefeld GmbH &amp; Co.KG"/>
    <s v="Parkstr. 234"/>
    <s v="47829"/>
    <s v="Krefeld"/>
    <s v="Nordrhein-Westfalen"/>
    <s v="DE"/>
    <n v="13.8"/>
    <m/>
    <x v="8"/>
    <x v="0"/>
    <s v="no"/>
    <m/>
    <n v="2001"/>
    <s v="2001"/>
    <m/>
    <m/>
    <s v="operating"/>
    <m/>
    <n v="51.380380000000002"/>
    <n v="6.6373199999999999"/>
    <m/>
    <m/>
    <m/>
    <m/>
    <n v="0.33"/>
    <s v="Other or unspecified energy sources"/>
    <s v="Waste"/>
    <m/>
    <s v="no"/>
    <m/>
    <s v="10"/>
    <s v="NGN Netzgesellschaft Niederrhein mbH"/>
    <m/>
    <m/>
  </r>
  <r>
    <x v="840"/>
    <x v="556"/>
    <s v="Turbine 2"/>
    <m/>
    <s v="EGK Entsorgungsgesellschaft Krefeld GmbH &amp; Co.KG"/>
    <s v="Parkstr. 234"/>
    <s v="47829"/>
    <s v="Krefeld"/>
    <s v="Nordrhein-Westfalen"/>
    <s v="DE"/>
    <n v="1.5"/>
    <m/>
    <x v="8"/>
    <x v="0"/>
    <s v="yes"/>
    <m/>
    <n v="1976"/>
    <s v="1976"/>
    <m/>
    <m/>
    <s v="operating"/>
    <m/>
    <n v="51.380380000000002"/>
    <n v="6.6373199999999999"/>
    <m/>
    <m/>
    <m/>
    <m/>
    <n v="0.33"/>
    <s v="Other or unspecified energy sources"/>
    <s v="Waste"/>
    <m/>
    <s v="no"/>
    <m/>
    <m/>
    <s v="NGN Netzgesellschaft Niederrhein mbH"/>
    <m/>
    <m/>
  </r>
  <r>
    <x v="841"/>
    <x v="556"/>
    <s v="Turbine 5"/>
    <m/>
    <s v="EGK Entsorgungsgesellschaft Krefeld GmbH &amp; Co.KG"/>
    <s v="Parkstr. 234"/>
    <s v="47829"/>
    <s v="Krefeld"/>
    <s v="Nordrhein-Westfalen"/>
    <s v="DE"/>
    <n v="2.8"/>
    <m/>
    <x v="8"/>
    <x v="0"/>
    <s v="yes"/>
    <m/>
    <n v="1997"/>
    <s v="1997"/>
    <m/>
    <m/>
    <s v="operating"/>
    <m/>
    <n v="51.380380000000002"/>
    <n v="6.6373199999999999"/>
    <m/>
    <m/>
    <m/>
    <m/>
    <n v="0.33"/>
    <s v="Other or unspecified energy sources"/>
    <s v="Waste"/>
    <m/>
    <s v="no"/>
    <m/>
    <m/>
    <s v="NGN Netzgesellschaft Niederrhein mbH"/>
    <m/>
    <m/>
  </r>
  <r>
    <x v="842"/>
    <x v="556"/>
    <s v="Turbine 1"/>
    <m/>
    <s v="EGK Entsorgungsgesellschaft Krefeld GmbH &amp; Co.KG"/>
    <s v="Parkstr. 234"/>
    <s v="47829"/>
    <s v="Krefeld"/>
    <s v="Nordrhein-Westfalen"/>
    <s v="DE"/>
    <n v="1.5"/>
    <m/>
    <x v="8"/>
    <x v="0"/>
    <s v="yes"/>
    <m/>
    <n v="1976"/>
    <s v="1976"/>
    <m/>
    <m/>
    <s v="operating"/>
    <m/>
    <n v="51.380380000000002"/>
    <n v="6.6373199999999999"/>
    <m/>
    <m/>
    <m/>
    <m/>
    <n v="0.33"/>
    <s v="Other or unspecified energy sources"/>
    <s v="Waste"/>
    <m/>
    <s v="no"/>
    <m/>
    <m/>
    <s v="NGN Netzgesellschaft Niederrhein mbH"/>
    <m/>
    <m/>
  </r>
  <r>
    <x v="843"/>
    <x v="557"/>
    <m/>
    <m/>
    <s v="Steag GmbH"/>
    <s v="Industrie- und Gewerbegebiet Lauta,  Straße B Nr. 5"/>
    <s v="02991"/>
    <s v="Lauta"/>
    <s v="Sachsen"/>
    <s v="DE"/>
    <n v="15.7"/>
    <m/>
    <x v="8"/>
    <x v="0"/>
    <s v="yes"/>
    <m/>
    <n v="2004"/>
    <s v="2004"/>
    <m/>
    <m/>
    <s v="operating"/>
    <m/>
    <n v="51.450710000000001"/>
    <n v="14.11215"/>
    <m/>
    <m/>
    <m/>
    <m/>
    <n v="0.33"/>
    <s v="Other or unspecified energy sources"/>
    <s v="Waste"/>
    <m/>
    <s v="no"/>
    <s v="UW-Lauta"/>
    <s v="110"/>
    <s v="Mitteldeutsche Netzgesellschaft Strom mbH"/>
    <m/>
    <m/>
  </r>
  <r>
    <x v="844"/>
    <x v="558"/>
    <s v="Linie 1"/>
    <m/>
    <s v="MVV Energie AG"/>
    <s v="An der B91"/>
    <s v="06237"/>
    <s v="Leuna"/>
    <s v="Sachsen-Anhalt"/>
    <s v="DE"/>
    <n v="16.3"/>
    <m/>
    <x v="8"/>
    <x v="0"/>
    <s v="no"/>
    <m/>
    <n v="2005"/>
    <s v="2005"/>
    <m/>
    <m/>
    <s v="operating"/>
    <m/>
    <n v="51.299759999999999"/>
    <n v="12.019299999999999"/>
    <m/>
    <m/>
    <m/>
    <m/>
    <n v="0.33"/>
    <s v="Other or unspecified energy sources"/>
    <s v="Waste"/>
    <m/>
    <s v="no"/>
    <s v="Bau 2312"/>
    <s v="30"/>
    <s v="InfraLeuna GmbH"/>
    <m/>
    <m/>
  </r>
  <r>
    <x v="845"/>
    <x v="558"/>
    <s v="Linie 2"/>
    <m/>
    <s v="MVV Energie AG"/>
    <s v="An der B91"/>
    <s v="06237"/>
    <s v="Leuna"/>
    <s v="Sachsen-Anhalt"/>
    <s v="DE"/>
    <n v="16.3"/>
    <m/>
    <x v="8"/>
    <x v="0"/>
    <s v="no"/>
    <m/>
    <n v="2007"/>
    <s v="2007"/>
    <m/>
    <m/>
    <s v="operating"/>
    <m/>
    <n v="51.299759999999999"/>
    <n v="12.019299999999999"/>
    <m/>
    <m/>
    <m/>
    <m/>
    <n v="0.33"/>
    <s v="Other or unspecified energy sources"/>
    <s v="Waste"/>
    <m/>
    <s v="no"/>
    <s v="Bau 2312"/>
    <s v="30"/>
    <s v="InfraLeuna GmbH"/>
    <m/>
    <m/>
  </r>
  <r>
    <x v="846"/>
    <x v="559"/>
    <s v="Z564"/>
    <m/>
    <s v="BASF SE"/>
    <s v="Z 564"/>
    <s v="67056"/>
    <s v="Ludwigshafen"/>
    <s v="Rheinland-Pfalz"/>
    <s v="DE"/>
    <n v="12"/>
    <m/>
    <x v="8"/>
    <x v="0"/>
    <s v="yes"/>
    <m/>
    <n v="1992"/>
    <s v="1992"/>
    <m/>
    <m/>
    <s v="operating"/>
    <m/>
    <n v="48.552940999999997"/>
    <n v="8.4074010000000001"/>
    <m/>
    <m/>
    <m/>
    <m/>
    <n v="0.33"/>
    <s v="Other or unspecified energy sources"/>
    <s v="Waste"/>
    <m/>
    <s v="no"/>
    <m/>
    <s v="Werknetz"/>
    <s v="internes Netz"/>
    <m/>
    <m/>
  </r>
  <r>
    <x v="847"/>
    <x v="560"/>
    <s v="FHKW"/>
    <m/>
    <s v="Technische Werke Ludwigshafen AG"/>
    <s v="Industriestr. 3 "/>
    <s v="67063"/>
    <s v="Ludwigshafen"/>
    <s v="Rheinland-Pfalz"/>
    <s v="DE"/>
    <n v="28"/>
    <m/>
    <x v="8"/>
    <x v="0"/>
    <s v="yes"/>
    <m/>
    <n v="1967"/>
    <s v="1967"/>
    <m/>
    <m/>
    <s v="operating"/>
    <m/>
    <n v="49.485050000000001"/>
    <n v="8.4262199999999989"/>
    <m/>
    <m/>
    <m/>
    <m/>
    <n v="0.33"/>
    <s v="Other or unspecified energy sources"/>
    <s v="Waste"/>
    <m/>
    <s v="no"/>
    <s v="DE00039767063VirtuellVZPNETTOEINS DE00039767063VirtuellVZPNETTOLAST"/>
    <s v="20"/>
    <s v="Kommunale Netzgesellschaft Südwest mbH"/>
    <m/>
    <m/>
  </r>
  <r>
    <x v="848"/>
    <x v="561"/>
    <m/>
    <m/>
    <s v="SUEZ Energie und Verwertung GmbH"/>
    <s v="Bayerische Str.20"/>
    <s v="06686"/>
    <s v="Lützen OT Zorbau"/>
    <s v="Sachsen-Anhalt"/>
    <s v="DE"/>
    <n v="25.4"/>
    <m/>
    <x v="8"/>
    <x v="0"/>
    <s v="yes"/>
    <m/>
    <n v="2005"/>
    <s v="2005"/>
    <m/>
    <m/>
    <s v="operating"/>
    <m/>
    <n v="51.181579999999997"/>
    <n v="12.01965"/>
    <m/>
    <m/>
    <m/>
    <m/>
    <n v="0.33"/>
    <s v="Other or unspecified energy sources"/>
    <s v="Waste"/>
    <m/>
    <s v="no"/>
    <s v="UW Zorbau"/>
    <s v="110"/>
    <s v="Mitteldeutsche Netzgesellschaft Strom mbH"/>
    <m/>
    <m/>
  </r>
  <r>
    <x v="849"/>
    <x v="562"/>
    <s v="Block 1"/>
    <m/>
    <s v="Müllheizkraftwerk Rothensee GmbH"/>
    <m/>
    <s v="39126"/>
    <s v="Magdeburg"/>
    <s v="Sachsen-Anhalt"/>
    <s v="DE"/>
    <n v="29.2"/>
    <m/>
    <x v="8"/>
    <x v="0"/>
    <s v="yes"/>
    <m/>
    <n v="2005"/>
    <s v="2005"/>
    <m/>
    <m/>
    <s v="operating"/>
    <m/>
    <n v="52.185339999999997"/>
    <n v="11.67906"/>
    <m/>
    <m/>
    <m/>
    <m/>
    <n v="0.33"/>
    <s v="Other or unspecified energy sources"/>
    <s v="Waste"/>
    <m/>
    <s v="no"/>
    <s v="UW Rothensee"/>
    <s v="30"/>
    <s v="SWM Netze GmbH"/>
    <m/>
    <m/>
  </r>
  <r>
    <x v="850"/>
    <x v="562"/>
    <s v="Block 2"/>
    <m/>
    <s v="Müllheizkraftwerk Rothensee GmbH"/>
    <m/>
    <s v="39126"/>
    <s v="Magdeburg"/>
    <s v="Sachsen-Anhalt"/>
    <s v="DE"/>
    <n v="29.2"/>
    <m/>
    <x v="8"/>
    <x v="0"/>
    <s v="yes"/>
    <m/>
    <n v="2006"/>
    <s v="2006"/>
    <m/>
    <m/>
    <s v="operating"/>
    <m/>
    <n v="52.185339999999997"/>
    <n v="11.67906"/>
    <m/>
    <m/>
    <m/>
    <m/>
    <n v="0.33"/>
    <s v="Other or unspecified energy sources"/>
    <s v="Waste"/>
    <m/>
    <s v="no"/>
    <s v="UW Rothensee"/>
    <s v="30"/>
    <s v="SWM Netze GmbH"/>
    <m/>
    <m/>
  </r>
  <r>
    <x v="851"/>
    <x v="563"/>
    <m/>
    <m/>
    <s v="Entsorgungsgesellschaft Mainz mbH"/>
    <s v="Kraftwerkallee 1"/>
    <s v="55120"/>
    <s v="Mainz"/>
    <s v="Rheinland-Pfalz"/>
    <s v="DE"/>
    <n v="15.6"/>
    <m/>
    <x v="8"/>
    <x v="0"/>
    <s v="yes"/>
    <m/>
    <n v="2009"/>
    <s v="2009"/>
    <m/>
    <m/>
    <s v="operating"/>
    <m/>
    <n v="50.025940000000013"/>
    <n v="8.2418300000000002"/>
    <m/>
    <m/>
    <m/>
    <m/>
    <n v="0.33"/>
    <s v="Other or unspecified energy sources"/>
    <s v="Waste"/>
    <m/>
    <s v="no"/>
    <s v="110-kV-Schaltanlage"/>
    <s v="110"/>
    <s v="Stadtwerke Mainz Netze GmbH"/>
    <m/>
    <m/>
  </r>
  <r>
    <x v="852"/>
    <x v="564"/>
    <s v="Turbine 3"/>
    <m/>
    <s v="MVV Energie AG"/>
    <s v="Otto-Hahn-Straße 1"/>
    <s v="68169"/>
    <s v="Mannheim"/>
    <s v="Baden-Württemberg"/>
    <s v="DE"/>
    <n v="8.6999999999999993"/>
    <m/>
    <x v="8"/>
    <x v="0"/>
    <s v="no"/>
    <m/>
    <n v="2005"/>
    <s v="2005"/>
    <m/>
    <m/>
    <s v="operating"/>
    <m/>
    <n v="49.522399999999998"/>
    <n v="8.4529399999999999"/>
    <m/>
    <m/>
    <m/>
    <m/>
    <n v="0.33"/>
    <s v="Other or unspecified energy sources"/>
    <s v="Waste"/>
    <m/>
    <s v="no"/>
    <s v="H80"/>
    <s v="20"/>
    <s v="Netrion GmbH"/>
    <m/>
    <m/>
  </r>
  <r>
    <x v="853"/>
    <x v="564"/>
    <s v="Turbine 60"/>
    <m/>
    <s v="MVV Energie AG"/>
    <s v="Otto-Hahn-Straße 1"/>
    <s v="68169"/>
    <s v="Mannheim"/>
    <s v="Baden-Württemberg"/>
    <s v="DE"/>
    <n v="22.1"/>
    <m/>
    <x v="8"/>
    <x v="0"/>
    <s v="yes"/>
    <m/>
    <n v="2009"/>
    <s v="2009"/>
    <m/>
    <m/>
    <s v="operating"/>
    <m/>
    <n v="49.522399999999998"/>
    <n v="8.4529399999999999"/>
    <m/>
    <m/>
    <m/>
    <m/>
    <n v="0.33"/>
    <s v="Other or unspecified energy sources"/>
    <s v="Waste"/>
    <m/>
    <s v="no"/>
    <s v="H80"/>
    <s v="20"/>
    <s v="Netrion GmbH"/>
    <m/>
    <m/>
  </r>
  <r>
    <x v="854"/>
    <x v="564"/>
    <s v="Turbine D.0"/>
    <m/>
    <s v="MVV Energie AG"/>
    <s v="Otto-Hahn-Straße 1"/>
    <s v="68169"/>
    <s v="Mannheim"/>
    <s v="Baden-Württemberg"/>
    <s v="DE"/>
    <n v="8.1"/>
    <m/>
    <x v="8"/>
    <x v="0"/>
    <s v="yes"/>
    <m/>
    <n v="2012"/>
    <s v="2012"/>
    <m/>
    <m/>
    <s v="operating"/>
    <m/>
    <n v="49.522770000000001"/>
    <n v="8.4529199999999989"/>
    <m/>
    <m/>
    <m/>
    <m/>
    <n v="0.33"/>
    <s v="Other or unspecified energy sources"/>
    <s v="Waste"/>
    <m/>
    <s v="no"/>
    <s v="H80"/>
    <s v="20"/>
    <s v="Netrion GmbH "/>
    <m/>
    <m/>
  </r>
  <r>
    <x v="855"/>
    <x v="564"/>
    <s v="Turbine E.0"/>
    <m/>
    <s v="MVV Energie AG"/>
    <s v="Otto-Hahn-Straße 1"/>
    <s v="68169"/>
    <s v="Mannheim"/>
    <s v="Baden-Württemberg"/>
    <s v="DE"/>
    <n v="5.8"/>
    <m/>
    <x v="8"/>
    <x v="0"/>
    <s v="yes"/>
    <m/>
    <n v="2012"/>
    <s v="2012"/>
    <m/>
    <m/>
    <s v="operating"/>
    <m/>
    <n v="49.522770000000001"/>
    <n v="8.4529199999999989"/>
    <m/>
    <m/>
    <m/>
    <m/>
    <n v="0.33"/>
    <s v="Other or unspecified energy sources"/>
    <s v="Waste"/>
    <m/>
    <s v="no"/>
    <s v="H80"/>
    <s v="20"/>
    <s v="Netrion GmbH "/>
    <m/>
    <m/>
  </r>
  <r>
    <x v="856"/>
    <x v="565"/>
    <s v="Linie 3 + 4"/>
    <m/>
    <s v="EEW Energy from Waste Saarbrücken GmbH"/>
    <s v="Am Blücherflöz 12"/>
    <s v="66538"/>
    <s v="Neunkirchen"/>
    <s v="Saarland"/>
    <s v="DE"/>
    <n v="11.6"/>
    <m/>
    <x v="8"/>
    <x v="0"/>
    <s v="yes"/>
    <m/>
    <n v="1999"/>
    <s v="1999"/>
    <m/>
    <m/>
    <s v="operating"/>
    <m/>
    <n v="49.338569999999997"/>
    <n v="7.1700100000000004"/>
    <m/>
    <m/>
    <m/>
    <m/>
    <n v="0.33"/>
    <s v="Other or unspecified energy sources"/>
    <s v="Waste"/>
    <m/>
    <s v="no"/>
    <s v="Schaltanlage Gneisenauflöz"/>
    <s v="10"/>
    <s v="KEW Kommunale Energie- und Wasserversorgung AG"/>
    <m/>
    <m/>
  </r>
  <r>
    <x v="857"/>
    <x v="407"/>
    <m/>
    <s v="Nürnberg - Sandreuth"/>
    <s v="N-ERGIE AG"/>
    <s v="Sandreuthstr. 51"/>
    <s v="90441"/>
    <s v="Nürnberg"/>
    <s v="Bayern"/>
    <s v="DE"/>
    <n v="18"/>
    <n v="24.107140000000001"/>
    <x v="8"/>
    <x v="2"/>
    <s v="yes"/>
    <n v="34.285714285714278"/>
    <n v="1996"/>
    <s v="1996"/>
    <m/>
    <m/>
    <s v="operating"/>
    <s v="CHP"/>
    <n v="49.438611000000002"/>
    <n v="11.060556"/>
    <m/>
    <m/>
    <m/>
    <m/>
    <n v="0.33"/>
    <s v="Other or unspecified energy sources"/>
    <s v="Waste"/>
    <m/>
    <s v="no"/>
    <s v="U36 Sandreuth"/>
    <s v="110"/>
    <s v="Main-Donau Netzgesellschaft"/>
    <s v="List matching type: UBA capacity distributed proportionally to multiple BNetzA power plants"/>
    <m/>
  </r>
  <r>
    <x v="858"/>
    <x v="566"/>
    <s v="Ausspeisung 10/110kV (Turbine 2)"/>
    <m/>
    <s v="GMVA Gemeinschafts-Müll-Verbrennungsanlage Niederrhein GmbH"/>
    <s v="Liricher Straße 121"/>
    <s v="46049"/>
    <s v="Oberhausen"/>
    <s v="Nordrhein-Westfalen"/>
    <s v="DE"/>
    <n v="40.4"/>
    <m/>
    <x v="8"/>
    <x v="0"/>
    <s v="yes"/>
    <m/>
    <n v="1990"/>
    <s v="1990"/>
    <m/>
    <m/>
    <s v="operating"/>
    <m/>
    <n v="51.485480000000003"/>
    <n v="6.8343999999999996"/>
    <m/>
    <m/>
    <m/>
    <m/>
    <n v="0.33"/>
    <s v="Other or unspecified energy sources"/>
    <s v="Waste"/>
    <m/>
    <s v="no"/>
    <s v="BBB05 Anschlusszelle"/>
    <s v="110"/>
    <s v="Oberhausener Netzgesellschaft mbH"/>
    <m/>
    <m/>
  </r>
  <r>
    <x v="859"/>
    <x v="566"/>
    <s v="Ausspeisung 10/25kV (Turbine 1)"/>
    <m/>
    <s v="GMVA Gemeinschafts-Müll-Verbrennungsanlage Niederrhein GmbH"/>
    <s v="Liricher Straße 121"/>
    <s v="46049"/>
    <s v="Oberhausen"/>
    <s v="Nordrhein-Westfalen"/>
    <s v="DE"/>
    <n v="21.1"/>
    <m/>
    <x v="8"/>
    <x v="0"/>
    <s v="yes"/>
    <m/>
    <n v="2006"/>
    <s v="2006"/>
    <m/>
    <m/>
    <s v="operating"/>
    <m/>
    <n v="51.485480000000003"/>
    <n v="6.8343999999999996"/>
    <m/>
    <m/>
    <m/>
    <m/>
    <n v="0.33"/>
    <s v="Other or unspecified energy sources"/>
    <s v="Waste"/>
    <m/>
    <s v="no"/>
    <s v="AJT01 Trafo"/>
    <s v="25"/>
    <s v="Oberhausener Netzgesellschaft mbH "/>
    <m/>
    <m/>
  </r>
  <r>
    <x v="860"/>
    <x v="567"/>
    <m/>
    <m/>
    <s v="Energieversorgung Offenbach AG"/>
    <m/>
    <s v="63069"/>
    <s v="Offenbach"/>
    <s v="Hessen"/>
    <s v="DE"/>
    <n v="14.5"/>
    <m/>
    <x v="8"/>
    <x v="0"/>
    <s v="yes"/>
    <m/>
    <n v="1972"/>
    <s v="1972"/>
    <m/>
    <m/>
    <s v="operating"/>
    <m/>
    <n v="50.065330000000003"/>
    <n v="8.7689800000000009"/>
    <m/>
    <m/>
    <m/>
    <m/>
    <n v="0.33"/>
    <s v="Other or unspecified energy sources"/>
    <s v="Waste"/>
    <m/>
    <s v="no"/>
    <s v="UW Heusenstamm"/>
    <s v="20"/>
    <s v="ENO GmbH"/>
    <m/>
    <m/>
  </r>
  <r>
    <x v="861"/>
    <x v="568"/>
    <m/>
    <m/>
    <s v="EEW Energy from Waste Saarbrücken GmbH"/>
    <s v="Am Staffelberg 2-4"/>
    <s v="66954"/>
    <s v="Pirmasens"/>
    <s v="Rheinland-Pfalz"/>
    <s v="DE"/>
    <n v="15"/>
    <m/>
    <x v="8"/>
    <x v="0"/>
    <s v="no"/>
    <m/>
    <n v="1999"/>
    <s v="1999"/>
    <m/>
    <m/>
    <s v="operating"/>
    <m/>
    <n v="49.22822"/>
    <n v="7.5955300000000001"/>
    <m/>
    <m/>
    <m/>
    <m/>
    <n v="0.33"/>
    <s v="Other or unspecified energy sources"/>
    <s v="Waste"/>
    <m/>
    <s v="no"/>
    <s v="Übergabe 20 KV EB-Schiene MHKW"/>
    <s v="20"/>
    <s v="Stadtwerke Pirmasens Versorgungs GmbH"/>
    <m/>
    <m/>
  </r>
  <r>
    <x v="862"/>
    <x v="569"/>
    <s v="ZWSF"/>
    <m/>
    <s v="EEW Energy from Waste Premnitz GmbH"/>
    <s v="Dr. Herbert-Rein-Straße 1"/>
    <s v="14727"/>
    <s v="Premnitz"/>
    <s v="Brandenburg"/>
    <s v="DE"/>
    <n v="2.5"/>
    <m/>
    <x v="8"/>
    <x v="0"/>
    <s v="no"/>
    <m/>
    <n v="2002"/>
    <s v="2002"/>
    <m/>
    <m/>
    <s v="operating"/>
    <m/>
    <n v="52.535049999999998"/>
    <n v="12.362590000000001"/>
    <m/>
    <m/>
    <m/>
    <m/>
    <n v="0.33"/>
    <s v="Other or unspecified energy sources"/>
    <s v="Waste"/>
    <m/>
    <s v="no"/>
    <s v="20 kV Schaltanlage"/>
    <s v="20"/>
    <s v="E.DIS AG"/>
    <m/>
    <m/>
  </r>
  <r>
    <x v="863"/>
    <x v="570"/>
    <s v="EVE"/>
    <m/>
    <s v="EEW Energy from Waste Premnitz GmbH"/>
    <s v="Dr. Herbert-Rein-Straße 1"/>
    <s v="14727"/>
    <s v="Premnitz"/>
    <s v="Brandenburg"/>
    <s v="DE"/>
    <n v="14.5"/>
    <m/>
    <x v="8"/>
    <x v="0"/>
    <s v="yes"/>
    <m/>
    <n v="2009"/>
    <s v="2009"/>
    <m/>
    <m/>
    <s v="operating"/>
    <m/>
    <n v="52.535049999999998"/>
    <n v="12.362590000000001"/>
    <m/>
    <m/>
    <m/>
    <m/>
    <n v="0.33"/>
    <s v="Other or unspecified energy sources"/>
    <s v="Waste"/>
    <m/>
    <s v="no"/>
    <s v="20 kV Schaltanlage"/>
    <s v="20"/>
    <s v="E.DIS AG"/>
    <m/>
    <m/>
  </r>
  <r>
    <x v="864"/>
    <x v="571"/>
    <s v="T1a/b, T2"/>
    <m/>
    <s v="Stadtwerke Rosenheim GmbH &amp; Co. KG"/>
    <s v="Färberstraße 47"/>
    <s v="83022"/>
    <s v="Rosenheim"/>
    <s v="Bayern"/>
    <s v="DE"/>
    <n v="9"/>
    <m/>
    <x v="8"/>
    <x v="0"/>
    <s v="yes"/>
    <m/>
    <n v="1988"/>
    <s v="1988"/>
    <m/>
    <m/>
    <s v="operating"/>
    <m/>
    <n v="47.856133999999997"/>
    <n v="12.134085000000001"/>
    <m/>
    <m/>
    <m/>
    <m/>
    <n v="0.33"/>
    <s v="Other or unspecified energy sources"/>
    <s v="Waste"/>
    <m/>
    <s v="no"/>
    <s v="Bayerstraße 5"/>
    <s v="20"/>
    <s v="Stadtwerke Rosenheim Netze GmbH"/>
    <m/>
    <m/>
  </r>
  <r>
    <x v="865"/>
    <x v="572"/>
    <m/>
    <m/>
    <s v="Vattenfall Europe New Energy Ecopower GmbH"/>
    <s v="Ost-West-Straße 25"/>
    <s v="18147"/>
    <s v="Rostock"/>
    <s v="Mecklenburg-Vorpommern"/>
    <s v="DE"/>
    <n v="17"/>
    <m/>
    <x v="8"/>
    <x v="0"/>
    <s v="yes"/>
    <m/>
    <n v="2009"/>
    <s v="2009"/>
    <m/>
    <m/>
    <s v="operating"/>
    <m/>
    <n v="54.144649999999999"/>
    <n v="12.14123"/>
    <m/>
    <m/>
    <m/>
    <m/>
    <n v="0.33"/>
    <s v="Other or unspecified energy sources"/>
    <s v="Waste"/>
    <m/>
    <s v="no"/>
    <s v="Umspannwerk Seehafen"/>
    <s v="20"/>
    <s v="Stadtwerke Rostock Netzgesellschaft mbH"/>
    <m/>
    <m/>
  </r>
  <r>
    <x v="866"/>
    <x v="573"/>
    <m/>
    <m/>
    <s v="Steag GmbH"/>
    <s v="Siedlerweg 11"/>
    <s v="15562"/>
    <s v="Rüdersdorf bei Berlin"/>
    <s v="Brandenburg"/>
    <s v="DE"/>
    <n v="30"/>
    <m/>
    <x v="8"/>
    <x v="0"/>
    <s v="no"/>
    <m/>
    <n v="2009"/>
    <s v="2009"/>
    <m/>
    <m/>
    <s v="operating"/>
    <m/>
    <n v="52.490280000000013"/>
    <n v="13.82987"/>
    <m/>
    <m/>
    <m/>
    <m/>
    <n v="0.33"/>
    <s v="Other or unspecified energy sources"/>
    <s v="Waste"/>
    <m/>
    <s v="no"/>
    <m/>
    <s v="6"/>
    <s v="E.DIS AG"/>
    <m/>
    <m/>
  </r>
  <r>
    <x v="867"/>
    <x v="574"/>
    <m/>
    <m/>
    <s v="AVA Velsen GmbH"/>
    <s v="Alte Grube Velsen 16"/>
    <s v="66127"/>
    <s v="Saarbrücken-Velsen"/>
    <s v="Saarland"/>
    <s v="DE"/>
    <n v="16"/>
    <m/>
    <x v="8"/>
    <x v="0"/>
    <s v="no"/>
    <m/>
    <n v="1997"/>
    <s v="1997"/>
    <m/>
    <m/>
    <s v="operating"/>
    <m/>
    <n v="49.21387"/>
    <n v="6.8344500000000004"/>
    <m/>
    <m/>
    <m/>
    <m/>
    <n v="0.33"/>
    <s v="Other or unspecified energy sources"/>
    <s v="Waste"/>
    <m/>
    <s v="no"/>
    <s v="DE00096266115N0000000000000000348"/>
    <s v="65"/>
    <s v="STEAG GmbH"/>
    <m/>
    <m/>
  </r>
  <r>
    <x v="868"/>
    <x v="575"/>
    <m/>
    <m/>
    <s v="Zweckverband Müllverwertung Schwandorf"/>
    <s v="Alustraße 7"/>
    <s v="92421"/>
    <s v="Schwandorf"/>
    <s v="Bayern"/>
    <s v="DE"/>
    <n v="54"/>
    <m/>
    <x v="8"/>
    <x v="0"/>
    <s v="yes"/>
    <m/>
    <n v="1982"/>
    <s v="1982"/>
    <m/>
    <m/>
    <s v="operating"/>
    <m/>
    <n v="49.309980000000003"/>
    <n v="12.087949999999999"/>
    <m/>
    <m/>
    <m/>
    <m/>
    <n v="0.33"/>
    <s v="Other or unspecified energy sources"/>
    <s v="Waste"/>
    <m/>
    <s v="no"/>
    <s v="UW Schwandorf"/>
    <s v="110"/>
    <s v="Bayernwerk AG"/>
    <m/>
    <m/>
  </r>
  <r>
    <x v="869"/>
    <x v="576"/>
    <m/>
    <m/>
    <s v="Kraftwerk Schwedt GmbH &amp; Co. KG"/>
    <m/>
    <s v="16303"/>
    <s v="Schwedt"/>
    <s v="Brandenburg"/>
    <s v="DE"/>
    <n v="28.9"/>
    <m/>
    <x v="8"/>
    <x v="0"/>
    <s v="yes"/>
    <m/>
    <n v="2011"/>
    <s v="2011"/>
    <m/>
    <m/>
    <s v="operating"/>
    <m/>
    <n v="53.083056000000013"/>
    <n v="14.321443"/>
    <m/>
    <m/>
    <m/>
    <m/>
    <n v="0.33"/>
    <s v="Other or unspecified energy sources"/>
    <s v="Waste"/>
    <m/>
    <s v="no"/>
    <m/>
    <s v="110"/>
    <s v="E.DIS AG"/>
    <m/>
    <m/>
  </r>
  <r>
    <x v="870"/>
    <x v="577"/>
    <s v="entfällt"/>
    <m/>
    <s v="GKS Gemeinschaftskraftwerk Schweinfurt GmbH"/>
    <s v="Hafenstraße 30"/>
    <s v="97424"/>
    <s v="Schweinfurt"/>
    <s v="Bayern"/>
    <s v="DE"/>
    <n v="24.4"/>
    <m/>
    <x v="8"/>
    <x v="0"/>
    <s v="yes"/>
    <m/>
    <n v="1994"/>
    <s v="1994"/>
    <m/>
    <m/>
    <s v="operating"/>
    <m/>
    <n v="50.029690000000002"/>
    <n v="10.224"/>
    <m/>
    <m/>
    <m/>
    <m/>
    <n v="0.33"/>
    <s v="Other or unspecified energy sources"/>
    <s v="Waste"/>
    <m/>
    <s v="no"/>
    <s v="Stadtwerke SW"/>
    <s v="20"/>
    <s v="Stadtwerke Schweinfurt GmbH"/>
    <m/>
    <m/>
  </r>
  <r>
    <x v="871"/>
    <x v="578"/>
    <m/>
    <m/>
    <s v="Spreestromerzeugungs GmbH"/>
    <s v="An der Heide B5"/>
    <s v="03130"/>
    <s v="Spremberg"/>
    <s v="Brandenburg"/>
    <s v="DE"/>
    <n v="18.7"/>
    <m/>
    <x v="8"/>
    <x v="0"/>
    <s v="yes"/>
    <m/>
    <n v="2013"/>
    <s v="2013"/>
    <m/>
    <m/>
    <s v="operating"/>
    <m/>
    <n v="51.520131999999997"/>
    <n v="14.337383000000001"/>
    <m/>
    <m/>
    <m/>
    <m/>
    <n v="0.33"/>
    <s v="Other or unspecified energy sources"/>
    <s v="Waste"/>
    <m/>
    <s v="no"/>
    <m/>
    <s v="110"/>
    <s v="Mitteldeutsche Netzgesellschaft Strom mbH"/>
    <m/>
    <m/>
  </r>
  <r>
    <x v="872"/>
    <x v="579"/>
    <m/>
    <m/>
    <s v="REMONDIS Thermische Abfallverwertung GmbH"/>
    <s v="Butterwecker Weg 6"/>
    <s v="39418"/>
    <s v="Staßfurt"/>
    <s v="Sachsen-Anhalt"/>
    <s v="DE"/>
    <n v="24"/>
    <m/>
    <x v="8"/>
    <x v="0"/>
    <s v="yes"/>
    <m/>
    <n v="2008"/>
    <s v="2008"/>
    <m/>
    <m/>
    <s v="operating"/>
    <m/>
    <n v="51.866149999999998"/>
    <n v="11.576295999999999"/>
    <m/>
    <m/>
    <m/>
    <m/>
    <n v="0.33"/>
    <s v="Other or unspecified energy sources"/>
    <s v="Waste"/>
    <m/>
    <s v="no"/>
    <s v="Staßfurt"/>
    <s v="110"/>
    <s v="HSN Magdeburg GmbH"/>
    <m/>
    <m/>
  </r>
  <r>
    <x v="873"/>
    <x v="91"/>
    <s v="MÜN DT19 neu"/>
    <s v="Stuttgart-Münster"/>
    <s v="EnBW Energie Baden-Württemberg AG"/>
    <s v="Voltastraße 45"/>
    <s v="70376"/>
    <s v="Stuttgart"/>
    <s v="Baden-Württemberg"/>
    <s v="DE"/>
    <n v="19.5"/>
    <n v="20.695650000000001"/>
    <x v="8"/>
    <x v="0"/>
    <s v="yes"/>
    <n v="79.602739726027394"/>
    <n v="2009"/>
    <s v="2009"/>
    <m/>
    <m/>
    <s v="operating"/>
    <s v="CHP"/>
    <n v="48.812530000000002"/>
    <n v="9.2189499999999995"/>
    <s v="11WD4MUST5G----B"/>
    <s v="11WD4MUST5X-DT-M"/>
    <m/>
    <m/>
    <n v="0.33"/>
    <s v="Other or unspecified energy sources"/>
    <s v="Waste"/>
    <m/>
    <s v="no"/>
    <m/>
    <s v="11"/>
    <s v="Netze BW GmbH"/>
    <s v="List matching type: UBA capacity distributed proportionally to multiple BNetzA power plants"/>
    <m/>
  </r>
  <r>
    <x v="874"/>
    <x v="580"/>
    <s v="1"/>
    <m/>
    <s v="SWM Services GmbH"/>
    <m/>
    <s v="85774"/>
    <s v="Unterföhring"/>
    <s v="Bayern"/>
    <s v="DE"/>
    <n v="18"/>
    <m/>
    <x v="8"/>
    <x v="0"/>
    <s v="yes"/>
    <m/>
    <n v="1992"/>
    <s v="1992"/>
    <m/>
    <m/>
    <s v="operating"/>
    <m/>
    <n v="48.180506000000001"/>
    <n v="11.639612"/>
    <m/>
    <m/>
    <m/>
    <m/>
    <n v="0.33"/>
    <s v="Other or unspecified energy sources"/>
    <s v="Waste"/>
    <m/>
    <s v="no"/>
    <s v="HUW Föhring"/>
    <s v="110"/>
    <s v="SWM Infrastruktur GmbH"/>
    <m/>
    <m/>
  </r>
  <r>
    <x v="875"/>
    <x v="581"/>
    <s v="3"/>
    <m/>
    <s v="SWM Services GmbH"/>
    <m/>
    <s v="85774"/>
    <s v="Unterföhring"/>
    <s v="Bayern"/>
    <s v="DE"/>
    <n v="22"/>
    <m/>
    <x v="8"/>
    <x v="0"/>
    <s v="yes"/>
    <m/>
    <n v="1984"/>
    <s v="1984"/>
    <m/>
    <m/>
    <s v="operating"/>
    <m/>
    <n v="48.180506000000001"/>
    <n v="11.639612"/>
    <m/>
    <m/>
    <m/>
    <m/>
    <n v="0.33"/>
    <s v="Other or unspecified energy sources"/>
    <s v="Waste"/>
    <m/>
    <s v="no"/>
    <s v="HUW Föhring"/>
    <s v="110"/>
    <s v="SWM Infrastruktur GmbH"/>
    <m/>
    <m/>
  </r>
  <r>
    <x v="876"/>
    <x v="582"/>
    <s v="MVA"/>
    <m/>
    <s v="RWE Power AG"/>
    <m/>
    <s v="52249"/>
    <s v="Weisweiler"/>
    <s v="Nordrhein-Westfalen"/>
    <s v="DE"/>
    <n v="27"/>
    <m/>
    <x v="8"/>
    <x v="0"/>
    <s v="yes"/>
    <m/>
    <n v="1996"/>
    <s v="1996"/>
    <m/>
    <m/>
    <s v="operating"/>
    <m/>
    <n v="50.838590000000003"/>
    <n v="6.3211700000000004"/>
    <m/>
    <m/>
    <m/>
    <m/>
    <n v="0.33"/>
    <s v="Other or unspecified energy sources"/>
    <s v="Waste"/>
    <m/>
    <s v="no"/>
    <s v="Zukunft"/>
    <s v="110"/>
    <s v="Westnetz GmbH"/>
    <m/>
    <m/>
  </r>
  <r>
    <x v="877"/>
    <x v="583"/>
    <m/>
    <m/>
    <s v="ESWE BioEnergie GmbH"/>
    <s v="Deponiestraße 14"/>
    <s v="65205"/>
    <s v="Wiesbaden"/>
    <s v="Hessen"/>
    <s v="DE"/>
    <n v="10.5"/>
    <m/>
    <x v="8"/>
    <x v="0"/>
    <s v="yes"/>
    <m/>
    <n v="2014"/>
    <s v="2014"/>
    <m/>
    <m/>
    <s v="operating"/>
    <m/>
    <n v="50.042129000000003"/>
    <n v="8.2611570000000007"/>
    <m/>
    <m/>
    <m/>
    <m/>
    <n v="0.33"/>
    <s v="Other or unspecified energy sources"/>
    <s v="Waste"/>
    <m/>
    <s v="no"/>
    <m/>
    <s v="20"/>
    <s v="Stadtwerke Wiesbaden Netz GmbH"/>
    <m/>
    <m/>
  </r>
  <r>
    <x v="878"/>
    <x v="554"/>
    <m/>
    <m/>
    <s v="AWG Abfallwirtschaftsgesellschaft mbH Wuppertal"/>
    <s v="Korzert 15"/>
    <s v="42349"/>
    <s v="Wuppertal"/>
    <s v="Nordrhein-Westfalen"/>
    <s v="DE"/>
    <n v="30"/>
    <m/>
    <x v="8"/>
    <x v="0"/>
    <s v="yes"/>
    <m/>
    <n v="1976"/>
    <s v="1976"/>
    <m/>
    <m/>
    <s v="operating"/>
    <m/>
    <n v="51.225149999999999"/>
    <n v="7.1422300000000014"/>
    <m/>
    <m/>
    <m/>
    <m/>
    <n v="0.33"/>
    <s v="Other or unspecified energy sources"/>
    <s v="Waste"/>
    <m/>
    <s v="no"/>
    <s v="Elberfeld Süd, Ronsdorf"/>
    <s v="110"/>
    <s v="WSW Netz GmbH "/>
    <m/>
    <m/>
  </r>
  <r>
    <x v="879"/>
    <x v="584"/>
    <m/>
    <m/>
    <s v="Zweckverband Abfallwirtschaft Raum Würzburg"/>
    <s v="Gattingerstr. 31"/>
    <s v="97076"/>
    <s v="Würzburg"/>
    <s v="Bayern"/>
    <s v="DE"/>
    <n v="8.6999999999999993"/>
    <m/>
    <x v="8"/>
    <x v="0"/>
    <s v="yes"/>
    <m/>
    <n v="1984"/>
    <s v="1984"/>
    <m/>
    <m/>
    <s v="operating"/>
    <m/>
    <n v="49.792999999999999"/>
    <n v="9.9940600000000011"/>
    <m/>
    <m/>
    <m/>
    <m/>
    <n v="0.33"/>
    <s v="Other or unspecified energy sources"/>
    <s v="Waste"/>
    <m/>
    <s v="no"/>
    <s v="SH 399 MHKW"/>
    <s v="20"/>
    <s v="Mainfranken Netze GmbH"/>
    <m/>
    <m/>
  </r>
  <r>
    <x v="880"/>
    <x v="585"/>
    <m/>
    <m/>
    <s v="Zweckverband Abfallwirtschaft Raum Würzburg"/>
    <s v="Gattingerstr. 31"/>
    <s v="97076"/>
    <s v="Würzburg"/>
    <s v="Bayern"/>
    <s v="DE"/>
    <n v="12"/>
    <m/>
    <x v="8"/>
    <x v="0"/>
    <s v="yes"/>
    <m/>
    <n v="1998"/>
    <s v="1998"/>
    <m/>
    <m/>
    <s v="operating"/>
    <m/>
    <n v="49.792999999999999"/>
    <n v="9.9940600000000011"/>
    <m/>
    <m/>
    <m/>
    <m/>
    <n v="0.33"/>
    <s v="Other or unspecified energy sources"/>
    <s v="Waste"/>
    <m/>
    <s v="no"/>
    <s v="SH 399 MHKW"/>
    <s v="20"/>
    <s v="Mainfranken Netze GmbH"/>
    <m/>
    <m/>
  </r>
  <r>
    <x v="881"/>
    <x v="586"/>
    <s v="1"/>
    <m/>
    <s v="Zweckverband für Abfallwirtschaft Südwestthüringen (ZASt)"/>
    <m/>
    <s v="98544"/>
    <s v="Zella-Mehlis"/>
    <s v="Thüringen"/>
    <s v="DE"/>
    <n v="12.1"/>
    <m/>
    <x v="8"/>
    <x v="0"/>
    <s v="yes"/>
    <m/>
    <n v="2007"/>
    <s v="2007"/>
    <m/>
    <m/>
    <s v="operating"/>
    <m/>
    <n v="50.638794369999999"/>
    <n v="10.68695146"/>
    <m/>
    <m/>
    <m/>
    <m/>
    <n v="0.33"/>
    <s v="Other or unspecified energy sources"/>
    <s v="Waste"/>
    <m/>
    <s v="no"/>
    <s v="Station RABA"/>
    <s v="30"/>
    <s v="Stadtwerke Suhl/Zella-Mehlis Netz GmbH"/>
    <m/>
    <m/>
  </r>
  <r>
    <x v="882"/>
    <x v="587"/>
    <s v="Turbosatz 2"/>
    <m/>
    <s v="AVG Köln mbH"/>
    <s v="Geestemünder Straße 23"/>
    <s v="50735"/>
    <s v="Köln"/>
    <s v="Nordrhein-Westfalen"/>
    <s v="DE"/>
    <n v="18"/>
    <m/>
    <x v="8"/>
    <x v="0"/>
    <s v="no"/>
    <m/>
    <n v="2017"/>
    <s v="2017"/>
    <m/>
    <m/>
    <s v="operating"/>
    <m/>
    <n v="50.99962"/>
    <n v="6.9409589999999994"/>
    <m/>
    <m/>
    <m/>
    <m/>
    <n v="0.33"/>
    <s v="Other or unspecified energy sources"/>
    <s v="Waste"/>
    <m/>
    <s v="no"/>
    <s v="UW Merkenich"/>
    <s v="25"/>
    <s v="Rheinische Netzgesellschaft"/>
    <m/>
    <m/>
  </r>
  <r>
    <x v="883"/>
    <x v="564"/>
    <s v="Turbine D"/>
    <m/>
    <s v="MVV Energie AG"/>
    <s v="Otto-Hahn-Straße 1"/>
    <s v="68169"/>
    <s v="Mannheim"/>
    <s v="Baden-Württemberg"/>
    <s v="DE"/>
    <n v="5.6"/>
    <m/>
    <x v="8"/>
    <x v="0"/>
    <s v="yes"/>
    <m/>
    <n v="1977"/>
    <s v="1977"/>
    <m/>
    <n v="2012"/>
    <s v="shutdown"/>
    <m/>
    <n v="49.522399999999998"/>
    <n v="8.4529399999999999"/>
    <m/>
    <m/>
    <m/>
    <m/>
    <n v="0.33"/>
    <s v="Other or unspecified energy sources"/>
    <s v="Waste"/>
    <m/>
    <s v="no"/>
    <s v="H80"/>
    <s v="20"/>
    <s v="24/7 Netze GmbH"/>
    <m/>
    <m/>
  </r>
  <r>
    <x v="884"/>
    <x v="564"/>
    <s v="Turbine 2"/>
    <m/>
    <s v="MVV Energie AG"/>
    <s v="Otto-Hahn-Straße 1"/>
    <s v="68169"/>
    <s v="Mannheim"/>
    <s v="Baden-Württemberg"/>
    <s v="DE"/>
    <n v="2.8"/>
    <m/>
    <x v="8"/>
    <x v="0"/>
    <s v="no"/>
    <m/>
    <n v="1966"/>
    <s v="1966"/>
    <m/>
    <n v="2013"/>
    <s v="shutdown"/>
    <m/>
    <n v="49.522399999999998"/>
    <n v="8.4529399999999999"/>
    <m/>
    <m/>
    <m/>
    <m/>
    <n v="0.33"/>
    <s v="Other or unspecified energy sources"/>
    <s v="Waste"/>
    <m/>
    <s v="no"/>
    <s v="H80"/>
    <s v="20"/>
    <s v="Netrion GmbH"/>
    <m/>
    <m/>
  </r>
  <r>
    <x v="885"/>
    <x v="588"/>
    <s v="EVA"/>
    <m/>
    <s v="RAG Anthrazit Ibbenbüren GmbH"/>
    <m/>
    <s v="49477"/>
    <s v="Ibbenbüren"/>
    <s v="Nordrhein-Westfalen"/>
    <s v="DE"/>
    <n v="33.4"/>
    <m/>
    <x v="9"/>
    <x v="0"/>
    <s v="no"/>
    <m/>
    <n v="1985"/>
    <s v="1985"/>
    <m/>
    <m/>
    <s v="operating"/>
    <m/>
    <n v="52.285879999999999"/>
    <n v="7.74613"/>
    <m/>
    <m/>
    <m/>
    <m/>
    <n v="0.33"/>
    <m/>
    <m/>
    <m/>
    <s v="yes"/>
    <s v="110kV-Anlage Bergwerk"/>
    <s v="110"/>
    <s v="Westnetz GmbH"/>
    <m/>
    <m/>
  </r>
  <r>
    <x v="886"/>
    <x v="589"/>
    <s v="Gasmotorenanlage Fenne"/>
    <m/>
    <s v="STEAG New Energies GmbH"/>
    <m/>
    <s v="66333"/>
    <s v="Völklingen-Fenne"/>
    <s v="Saarland"/>
    <s v="DE"/>
    <n v="42"/>
    <m/>
    <x v="9"/>
    <x v="1"/>
    <s v="yes"/>
    <m/>
    <n v="2003"/>
    <s v="2003"/>
    <m/>
    <m/>
    <s v="operating"/>
    <m/>
    <n v="49.249018"/>
    <n v="6.8792439999999999"/>
    <m/>
    <m/>
    <m/>
    <m/>
    <n v="0.44619999999999999"/>
    <m/>
    <m/>
    <m/>
    <s v="yes"/>
    <m/>
    <s v="10"/>
    <s v="Steag Power Saar GmbH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n v="3000"/>
    <s v="KW Janschwalde"/>
    <s v="DE"/>
    <x v="0"/>
    <x v="0"/>
    <n v="0.38500000000000001"/>
    <n v="8"/>
    <n v="6"/>
    <n v="1.6666667E-3"/>
    <n v="1.6666667E-3"/>
    <n v="136849.91500000001"/>
    <n v="0"/>
    <n v="0"/>
    <n v="0.3"/>
    <n v="0.38500000000000001"/>
    <n v="7"/>
    <n v="1"/>
    <m/>
    <m/>
    <m/>
    <m/>
    <m/>
    <m/>
  </r>
  <r>
    <n v="2484"/>
    <s v="KW Boxberg"/>
    <s v="DE"/>
    <x v="0"/>
    <x v="0"/>
    <n v="0.38500000000000001"/>
    <n v="8"/>
    <n v="6"/>
    <n v="2.0128823999999998E-3"/>
    <n v="2.0128823999999998E-3"/>
    <n v="136849.91500000001"/>
    <n v="0"/>
    <n v="0"/>
    <n v="0.3"/>
    <n v="0.38500000000000001"/>
    <n v="7"/>
    <n v="1"/>
    <m/>
    <m/>
    <m/>
    <m/>
    <m/>
    <m/>
  </r>
  <r>
    <n v="1782"/>
    <s v="KW Lippendorf"/>
    <s v="DE"/>
    <x v="0"/>
    <x v="0"/>
    <n v="0.38500000000000001"/>
    <n v="8"/>
    <n v="6"/>
    <n v="2.8058361E-3"/>
    <n v="2.8058361E-3"/>
    <n v="136849.91500000001"/>
    <n v="0"/>
    <n v="0"/>
    <n v="0.3"/>
    <n v="0.38500000000000001"/>
    <n v="7"/>
    <n v="1"/>
    <m/>
    <m/>
    <m/>
    <m/>
    <m/>
    <m/>
  </r>
  <r>
    <n v="1600"/>
    <s v="KW Moorburg"/>
    <s v="DE"/>
    <x v="0"/>
    <x v="1"/>
    <n v="0.39500000000000002"/>
    <n v="8"/>
    <n v="6"/>
    <n v="3.1250000000000002E-3"/>
    <n v="3.1250000000000002E-3"/>
    <n v="117242.17"/>
    <n v="0"/>
    <n v="0"/>
    <n v="0.3"/>
    <n v="0.39500000000000002"/>
    <n v="7"/>
    <n v="0.95"/>
    <m/>
    <m/>
    <m/>
    <m/>
    <m/>
    <m/>
  </r>
  <r>
    <n v="1524"/>
    <s v="KW Schwarze Pumpe"/>
    <s v="DE"/>
    <x v="0"/>
    <x v="0"/>
    <n v="0.38500000000000001"/>
    <n v="8"/>
    <n v="6"/>
    <n v="3.2808399000000001E-3"/>
    <n v="3.2808399000000001E-3"/>
    <n v="136849.91500000001"/>
    <n v="0"/>
    <n v="0"/>
    <n v="0.3"/>
    <n v="0.38500000000000001"/>
    <n v="7"/>
    <n v="1"/>
    <m/>
    <m/>
    <m/>
    <m/>
    <m/>
    <m/>
  </r>
  <r>
    <n v="1060"/>
    <s v="PSW Goldisthal"/>
    <s v="DE"/>
    <x v="1"/>
    <x v="2"/>
    <n v="0.86"/>
    <n v="0"/>
    <n v="0"/>
    <n v="0.28301886790000003"/>
    <n v="0.28301886790000003"/>
    <n v="0"/>
    <n v="0"/>
    <n v="0"/>
    <n v="0"/>
    <n v="0.86"/>
    <n v="0.3"/>
    <n v="0"/>
    <m/>
    <m/>
    <n v="6678"/>
    <n v="0"/>
    <n v="1060"/>
    <n v="0.86"/>
  </r>
  <r>
    <n v="900"/>
    <s v="Schkopau"/>
    <s v="DE"/>
    <x v="0"/>
    <x v="0"/>
    <n v="0.38500000000000001"/>
    <n v="8"/>
    <n v="6"/>
    <n v="5.5555556000000004E-3"/>
    <n v="5.5555556000000004E-3"/>
    <n v="136849.91500000001"/>
    <n v="0"/>
    <n v="0"/>
    <n v="0.3"/>
    <n v="0.38500000000000001"/>
    <n v="7"/>
    <n v="1"/>
    <m/>
    <m/>
    <m/>
    <m/>
    <m/>
    <m/>
  </r>
  <r>
    <n v="870"/>
    <s v="PSW Markersbach"/>
    <s v="DE"/>
    <x v="1"/>
    <x v="2"/>
    <n v="0.86"/>
    <n v="0"/>
    <n v="0"/>
    <n v="0.34482758619999998"/>
    <n v="0.34482758619999998"/>
    <n v="0"/>
    <n v="0"/>
    <n v="0"/>
    <n v="0"/>
    <n v="0.86"/>
    <n v="0.3"/>
    <n v="0"/>
    <m/>
    <m/>
    <n v="5481"/>
    <n v="0"/>
    <n v="870"/>
    <n v="0.86"/>
  </r>
  <r>
    <n v="564"/>
    <s v="HKW Reuter West"/>
    <s v="DE"/>
    <x v="0"/>
    <x v="1"/>
    <n v="0.39500000000000002"/>
    <n v="8"/>
    <n v="6"/>
    <n v="8.8652482000000001E-3"/>
    <n v="8.8652482000000001E-3"/>
    <n v="117242.17"/>
    <n v="0"/>
    <n v="0"/>
    <n v="0.3"/>
    <n v="0.39500000000000002"/>
    <n v="7"/>
    <n v="0.95"/>
    <m/>
    <m/>
    <m/>
    <m/>
    <m/>
    <m/>
  </r>
  <r>
    <n v="514"/>
    <s v="Kraftwerk Rostock"/>
    <s v="DE"/>
    <x v="0"/>
    <x v="1"/>
    <n v="0.39500000000000002"/>
    <n v="8"/>
    <n v="6"/>
    <n v="9.7276264999999994E-3"/>
    <n v="9.7276264999999994E-3"/>
    <n v="117242.17"/>
    <n v="0"/>
    <n v="0"/>
    <n v="0.3"/>
    <n v="0.39500000000000002"/>
    <n v="7"/>
    <n v="0.95"/>
    <m/>
    <m/>
    <m/>
    <m/>
    <m/>
    <m/>
  </r>
  <r>
    <n v="444"/>
    <s v="Heizkraftwerk Mitte"/>
    <s v="DE"/>
    <x v="2"/>
    <x v="3"/>
    <n v="0.52500000000000002"/>
    <n v="5"/>
    <n v="1"/>
    <n v="2.5157657699999999E-2"/>
    <n v="2.5157657699999999E-2"/>
    <n v="112542.12"/>
    <n v="0"/>
    <n v="0"/>
    <n v="0.4"/>
    <n v="0.52500000000000002"/>
    <n v="1"/>
    <n v="0.45"/>
    <m/>
    <m/>
    <m/>
    <m/>
    <m/>
    <m/>
  </r>
  <r>
    <n v="359"/>
    <s v="Industriekraftwerk PCK"/>
    <s v="DE"/>
    <x v="0"/>
    <x v="4"/>
    <n v="0.41"/>
    <n v="8"/>
    <n v="6"/>
    <n v="1.39275766E-2"/>
    <n v="1.39275766E-2"/>
    <n v="35280.964999999997"/>
    <n v="0"/>
    <n v="0"/>
    <n v="0.3"/>
    <n v="0.41"/>
    <n v="7"/>
    <n v="0.79"/>
    <m/>
    <m/>
    <m/>
    <m/>
    <m/>
    <m/>
  </r>
  <r>
    <n v="336"/>
    <s v="Windpark Baltic 1 and 2"/>
    <s v="DE"/>
    <x v="3"/>
    <x v="5"/>
    <n v="1"/>
    <n v="0"/>
    <n v="0"/>
    <n v="0.41666666670000002"/>
    <n v="0.41666666670000002"/>
    <n v="0"/>
    <n v="0"/>
    <n v="0"/>
    <n v="0"/>
    <n v="1"/>
    <n v="0"/>
    <n v="0"/>
    <m/>
    <m/>
    <m/>
    <m/>
    <m/>
    <m/>
  </r>
  <r>
    <n v="320"/>
    <s v="PSW Hohenwarte II"/>
    <s v="DE"/>
    <x v="1"/>
    <x v="2"/>
    <n v="0.86"/>
    <n v="0"/>
    <n v="0"/>
    <n v="0.9375"/>
    <n v="0.9375"/>
    <n v="0"/>
    <n v="0"/>
    <n v="0"/>
    <n v="0"/>
    <n v="0.86"/>
    <n v="0.3"/>
    <n v="0"/>
    <m/>
    <m/>
    <n v="2016"/>
    <n v="0"/>
    <n v="320"/>
    <n v="0.86"/>
  </r>
  <r>
    <n v="314"/>
    <s v="HKW Tiefstack"/>
    <s v="DE"/>
    <x v="0"/>
    <x v="1"/>
    <n v="0.39500000000000002"/>
    <n v="8"/>
    <n v="6"/>
    <n v="1.5923566900000002E-2"/>
    <n v="1.5923566900000002E-2"/>
    <n v="117242.17"/>
    <n v="0"/>
    <n v="0"/>
    <n v="0.3"/>
    <n v="0.39500000000000002"/>
    <n v="7"/>
    <n v="0.95"/>
    <m/>
    <m/>
    <m/>
    <m/>
    <m/>
    <m/>
  </r>
  <r>
    <n v="300"/>
    <s v="Thyrow"/>
    <s v="DE"/>
    <x v="2"/>
    <x v="3"/>
    <n v="0.52500000000000002"/>
    <n v="5"/>
    <n v="1"/>
    <n v="3.7233333299999997E-2"/>
    <n v="3.7233333299999997E-2"/>
    <n v="112542.12"/>
    <n v="0"/>
    <n v="0"/>
    <n v="0.4"/>
    <n v="0.52500000000000002"/>
    <n v="1"/>
    <n v="0.45"/>
    <m/>
    <m/>
    <m/>
    <m/>
    <m/>
    <m/>
  </r>
  <r>
    <n v="288"/>
    <s v="HKW Lichterfelde"/>
    <s v="DE"/>
    <x v="2"/>
    <x v="3"/>
    <n v="0.52500000000000002"/>
    <n v="5"/>
    <n v="1"/>
    <n v="3.8784722200000003E-2"/>
    <n v="3.8784722200000003E-2"/>
    <n v="112542.12"/>
    <n v="0"/>
    <n v="0"/>
    <n v="0.4"/>
    <n v="0.52500000000000002"/>
    <n v="1"/>
    <n v="0.45"/>
    <m/>
    <m/>
    <m/>
    <m/>
    <m/>
    <m/>
  </r>
  <r>
    <n v="276"/>
    <s v="Wilmersdorf"/>
    <s v="DE"/>
    <x v="0"/>
    <x v="4"/>
    <n v="0.41"/>
    <n v="8"/>
    <n v="6"/>
    <n v="1.8115941999999999E-2"/>
    <n v="1.8115941999999999E-2"/>
    <n v="35280.964999999997"/>
    <n v="0"/>
    <n v="0"/>
    <n v="0.3"/>
    <n v="0.41"/>
    <n v="7"/>
    <n v="0.79"/>
    <m/>
    <m/>
    <m/>
    <m/>
    <m/>
    <m/>
  </r>
  <r>
    <n v="270"/>
    <s v="Heizkraftwerk Nossener Bruecke"/>
    <s v="DE"/>
    <x v="2"/>
    <x v="3"/>
    <n v="0.52500000000000002"/>
    <n v="5"/>
    <n v="1"/>
    <n v="4.1370370400000002E-2"/>
    <n v="4.1370370400000002E-2"/>
    <n v="112542.12"/>
    <n v="0"/>
    <n v="0"/>
    <n v="0.4"/>
    <n v="0.52500000000000002"/>
    <n v="1"/>
    <n v="0.45"/>
    <m/>
    <m/>
    <m/>
    <m/>
    <m/>
    <m/>
  </r>
  <r>
    <n v="256"/>
    <s v="Brunsb??ttel"/>
    <s v="DE"/>
    <x v="0"/>
    <x v="4"/>
    <n v="0.41"/>
    <n v="8"/>
    <n v="6"/>
    <n v="1.953125E-2"/>
    <n v="1.953125E-2"/>
    <n v="35280.964999999997"/>
    <n v="0"/>
    <n v="0"/>
    <n v="0.3"/>
    <n v="0.41"/>
    <n v="7"/>
    <n v="0.79"/>
    <m/>
    <m/>
    <m/>
    <m/>
    <m/>
    <m/>
  </r>
  <r>
    <n v="250"/>
    <s v="HKW Wedel"/>
    <s v="DE"/>
    <x v="0"/>
    <x v="1"/>
    <n v="0.39500000000000002"/>
    <n v="8"/>
    <n v="6"/>
    <n v="0.02"/>
    <n v="0.02"/>
    <n v="117242.17"/>
    <n v="0"/>
    <n v="0"/>
    <n v="0.3"/>
    <n v="0.39500000000000002"/>
    <n v="7"/>
    <n v="0.95"/>
    <m/>
    <m/>
    <m/>
    <m/>
    <m/>
    <m/>
  </r>
  <r>
    <n v="213"/>
    <s v="Charlottenburg"/>
    <s v="DE"/>
    <x v="2"/>
    <x v="3"/>
    <n v="0.52500000000000002"/>
    <n v="5"/>
    <n v="1"/>
    <n v="5.2441314599999997E-2"/>
    <n v="5.2441314599999997E-2"/>
    <n v="112542.12"/>
    <n v="0"/>
    <n v="0"/>
    <n v="0.4"/>
    <n v="0.52500000000000002"/>
    <n v="1"/>
    <n v="0.45"/>
    <m/>
    <m/>
    <m/>
    <m/>
    <m/>
    <m/>
  </r>
  <r>
    <n v="167"/>
    <s v="HKW Nord 2"/>
    <s v="DE"/>
    <x v="2"/>
    <x v="3"/>
    <n v="0.52500000000000002"/>
    <n v="5"/>
    <n v="1"/>
    <n v="6.6886227500000006E-2"/>
    <n v="6.6886227500000006E-2"/>
    <n v="112542.12"/>
    <n v="0"/>
    <n v="0"/>
    <n v="0.4"/>
    <n v="0.52500000000000002"/>
    <n v="1"/>
    <n v="0.45"/>
    <m/>
    <m/>
    <m/>
    <m/>
    <m/>
    <m/>
  </r>
  <r>
    <n v="164"/>
    <s v="HKW Klingenberg"/>
    <s v="DE"/>
    <x v="0"/>
    <x v="0"/>
    <n v="0.38500000000000001"/>
    <n v="8"/>
    <n v="6"/>
    <n v="3.0487804899999998E-2"/>
    <n v="3.0487804899999998E-2"/>
    <n v="136849.91500000001"/>
    <n v="0"/>
    <n v="0"/>
    <n v="0.3"/>
    <n v="0.38500000000000001"/>
    <n v="7"/>
    <n v="1"/>
    <m/>
    <m/>
    <m/>
    <m/>
    <m/>
    <m/>
  </r>
  <r>
    <n v="160"/>
    <s v="HKW Reuter"/>
    <s v="DE"/>
    <x v="0"/>
    <x v="1"/>
    <n v="0.39500000000000002"/>
    <n v="8"/>
    <n v="6"/>
    <n v="3.125E-2"/>
    <n v="3.125E-2"/>
    <n v="117242.17"/>
    <n v="0"/>
    <n v="0"/>
    <n v="0.3"/>
    <n v="0.39500000000000002"/>
    <n v="7"/>
    <n v="0.95"/>
    <m/>
    <m/>
    <m/>
    <m/>
    <m/>
    <m/>
  </r>
  <r>
    <n v="152"/>
    <s v="Ahrensfelde"/>
    <s v="DE"/>
    <x v="2"/>
    <x v="3"/>
    <n v="0.52500000000000002"/>
    <n v="5"/>
    <n v="1"/>
    <n v="7.3486842100000005E-2"/>
    <n v="7.3486842100000005E-2"/>
    <n v="112542.12"/>
    <n v="0"/>
    <n v="0"/>
    <n v="0.4"/>
    <n v="0.52500000000000002"/>
    <n v="1"/>
    <n v="0.45"/>
    <m/>
    <m/>
    <m/>
    <m/>
    <m/>
    <m/>
  </r>
  <r>
    <n v="140"/>
    <s v="Moabit"/>
    <s v="DE"/>
    <x v="0"/>
    <x v="1"/>
    <n v="0.39500000000000002"/>
    <n v="8"/>
    <n v="6"/>
    <n v="3.5714285700000001E-2"/>
    <n v="3.5714285700000001E-2"/>
    <n v="117242.17"/>
    <n v="0"/>
    <n v="0"/>
    <n v="0.3"/>
    <n v="0.39500000000000002"/>
    <n v="7"/>
    <n v="0.95"/>
    <m/>
    <m/>
    <m/>
    <m/>
    <m/>
    <m/>
  </r>
  <r>
    <n v="120"/>
    <s v="PSW Geesthacht"/>
    <s v="DE"/>
    <x v="1"/>
    <x v="2"/>
    <n v="0.86"/>
    <n v="0"/>
    <n v="0"/>
    <n v="2.5"/>
    <n v="2.5"/>
    <n v="0"/>
    <n v="0"/>
    <n v="0"/>
    <n v="0"/>
    <n v="0.86"/>
    <n v="0.3"/>
    <n v="0"/>
    <m/>
    <m/>
    <n v="756"/>
    <n v="0"/>
    <n v="120"/>
    <n v="0.86"/>
  </r>
  <r>
    <n v="1824"/>
    <s v="Vorarlberger Illwerke AG"/>
    <s v="DE"/>
    <x v="1"/>
    <x v="2"/>
    <n v="0.86"/>
    <n v="0"/>
    <n v="0"/>
    <n v="0.1644736842"/>
    <n v="0.1644736842"/>
    <n v="0"/>
    <n v="0"/>
    <n v="0"/>
    <n v="0"/>
    <n v="0.86"/>
    <n v="0.3"/>
    <n v="0"/>
    <m/>
    <m/>
    <n v="11491.2"/>
    <n v="0"/>
    <n v="1824"/>
    <n v="0.86"/>
  </r>
  <r>
    <n v="1402"/>
    <s v="Kernkraftwerk Philippsburg"/>
    <s v="DE"/>
    <x v="0"/>
    <x v="6"/>
    <n v="0.40500000000000003"/>
    <n v="24"/>
    <n v="24"/>
    <n v="2.4465049999999999E-3"/>
    <n v="2.4465049999999999E-3"/>
    <n v="200000"/>
    <n v="0"/>
    <n v="0"/>
    <n v="0.9"/>
    <n v="0.40500000000000003"/>
    <n v="72"/>
    <n v="0"/>
    <m/>
    <m/>
    <m/>
    <m/>
    <m/>
    <m/>
  </r>
  <r>
    <n v="1347"/>
    <s v="Rheinhafen-Dampfkraftwerk Karlsruhe"/>
    <s v="DE"/>
    <x v="0"/>
    <x v="1"/>
    <n v="0.39500000000000002"/>
    <n v="8"/>
    <n v="6"/>
    <n v="3.7119524999999999E-3"/>
    <n v="3.7119524999999999E-3"/>
    <n v="117242.17"/>
    <n v="0"/>
    <n v="0"/>
    <n v="0.3"/>
    <n v="0.39500000000000002"/>
    <n v="7"/>
    <n v="0.95"/>
    <m/>
    <m/>
    <m/>
    <m/>
    <m/>
    <m/>
  </r>
  <r>
    <n v="1310"/>
    <s v="Kernkraftwerk Neckarwestheim"/>
    <s v="DE"/>
    <x v="0"/>
    <x v="6"/>
    <n v="0.40500000000000003"/>
    <n v="24"/>
    <n v="24"/>
    <n v="2.6183206000000001E-3"/>
    <n v="2.6183206000000001E-3"/>
    <n v="200000"/>
    <n v="0"/>
    <n v="0"/>
    <n v="0.9"/>
    <n v="0.40500000000000003"/>
    <n v="72"/>
    <n v="0"/>
    <m/>
    <m/>
    <m/>
    <m/>
    <m/>
    <m/>
  </r>
  <r>
    <n v="1022"/>
    <s v="HKW Altbach/Deizisau"/>
    <s v="DE"/>
    <x v="0"/>
    <x v="1"/>
    <n v="0.39500000000000002"/>
    <n v="8"/>
    <n v="6"/>
    <n v="4.8923678999999998E-3"/>
    <n v="4.8923678999999998E-3"/>
    <n v="117242.17"/>
    <n v="0"/>
    <n v="0"/>
    <n v="0.3"/>
    <n v="0.39500000000000002"/>
    <n v="7"/>
    <n v="0.95"/>
    <m/>
    <m/>
    <m/>
    <m/>
    <m/>
    <m/>
  </r>
  <r>
    <n v="778"/>
    <s v="Heizkraftwerk Heilbronn"/>
    <s v="DE"/>
    <x v="0"/>
    <x v="1"/>
    <n v="0.39500000000000002"/>
    <n v="8"/>
    <n v="6"/>
    <n v="6.4267352000000003E-3"/>
    <n v="6.4267352000000003E-3"/>
    <n v="117242.17"/>
    <n v="0"/>
    <n v="0"/>
    <n v="0.3"/>
    <n v="0.39500000000000002"/>
    <n v="7"/>
    <n v="0.95"/>
    <m/>
    <m/>
    <m/>
    <m/>
    <m/>
    <m/>
  </r>
  <r>
    <n v="455"/>
    <s v="Schluchseewerk AG 1"/>
    <s v="DE"/>
    <x v="1"/>
    <x v="2"/>
    <n v="0.86"/>
    <n v="0"/>
    <n v="0"/>
    <n v="0.65934065929999996"/>
    <n v="0.65934065929999996"/>
    <n v="0"/>
    <n v="0"/>
    <n v="0"/>
    <n v="0"/>
    <n v="0.86"/>
    <n v="0.3"/>
    <n v="0"/>
    <m/>
    <m/>
    <n v="2866.5"/>
    <n v="0"/>
    <n v="455"/>
    <n v="0.86"/>
  </r>
  <r>
    <n v="353"/>
    <s v="Rheinhafen-Dampfkraftwerk Karlsruhe 2"/>
    <s v="DE"/>
    <x v="2"/>
    <x v="3"/>
    <n v="0.52500000000000002"/>
    <n v="5"/>
    <n v="1"/>
    <n v="3.1643059500000001E-2"/>
    <n v="3.1643059500000001E-2"/>
    <n v="112542.12"/>
    <n v="0"/>
    <n v="0"/>
    <n v="0.4"/>
    <n v="0.52500000000000002"/>
    <n v="1"/>
    <n v="0.45"/>
    <m/>
    <m/>
    <m/>
    <m/>
    <m/>
    <m/>
  </r>
  <r>
    <n v="235"/>
    <s v="Schluchseewerk AG 2"/>
    <s v="DE"/>
    <x v="1"/>
    <x v="2"/>
    <n v="0.86"/>
    <n v="0"/>
    <n v="0"/>
    <n v="1.2765957447"/>
    <n v="1.2765957447"/>
    <n v="0"/>
    <n v="0"/>
    <n v="0"/>
    <n v="0"/>
    <n v="0.86"/>
    <n v="0.3"/>
    <n v="0"/>
    <m/>
    <m/>
    <n v="1480.5"/>
    <n v="0"/>
    <n v="235"/>
    <n v="0.86"/>
  </r>
  <r>
    <n v="180"/>
    <s v="Schluchseewerk AG 3"/>
    <s v="DE"/>
    <x v="1"/>
    <x v="2"/>
    <n v="0.86"/>
    <n v="0"/>
    <n v="0"/>
    <n v="1.6666666667000001"/>
    <n v="1.6666666667000001"/>
    <n v="0"/>
    <n v="0"/>
    <n v="0"/>
    <n v="0"/>
    <n v="0.86"/>
    <n v="0.3"/>
    <n v="0"/>
    <m/>
    <m/>
    <n v="1134"/>
    <n v="0"/>
    <n v="180"/>
    <n v="0.86"/>
  </r>
  <r>
    <n v="178"/>
    <s v="Heizkraftwerk Stuttgart-Manster"/>
    <s v="DE"/>
    <x v="0"/>
    <x v="7"/>
    <n v="0.46500000000000002"/>
    <n v="7.335"/>
    <n v="7.335"/>
    <n v="1.8134831461000001"/>
    <n v="1.8134831461000001"/>
    <n v="0"/>
    <n v="0"/>
    <n v="0"/>
    <n v="0.3"/>
    <n v="0.46500000000000002"/>
    <n v="0"/>
    <n v="0"/>
    <m/>
    <m/>
    <m/>
    <m/>
    <m/>
    <m/>
  </r>
  <r>
    <n v="146"/>
    <s v="Rheinkraftwerk Iffezheim"/>
    <s v="DE"/>
    <x v="4"/>
    <x v="2"/>
    <n v="1"/>
    <n v="0"/>
    <n v="0"/>
    <n v="1.5068493151"/>
    <n v="1.5068493151"/>
    <n v="0"/>
    <n v="0"/>
    <n v="0"/>
    <n v="0"/>
    <n v="1"/>
    <n v="0.3"/>
    <n v="0"/>
    <m/>
    <m/>
    <m/>
    <m/>
    <m/>
    <m/>
  </r>
  <r>
    <n v="136"/>
    <s v="Kraftwerk Walheim"/>
    <s v="DE"/>
    <x v="0"/>
    <x v="4"/>
    <n v="0.41"/>
    <n v="8"/>
    <n v="6"/>
    <n v="3.67647059E-2"/>
    <n v="3.67647059E-2"/>
    <n v="35280.964999999997"/>
    <n v="0"/>
    <n v="0"/>
    <n v="0.3"/>
    <n v="0.41"/>
    <n v="7"/>
    <n v="0.79"/>
    <m/>
    <m/>
    <m/>
    <m/>
    <m/>
    <m/>
  </r>
  <r>
    <n v="106"/>
    <s v="KW Laufenburg"/>
    <s v="DE"/>
    <x v="4"/>
    <x v="2"/>
    <n v="1"/>
    <n v="0"/>
    <n v="0"/>
    <n v="2.0754716980999999"/>
    <n v="2.0754716980999999"/>
    <n v="0"/>
    <n v="0"/>
    <n v="0"/>
    <n v="0"/>
    <n v="1"/>
    <n v="0.3"/>
    <n v="0"/>
    <m/>
    <m/>
    <m/>
    <m/>
    <m/>
    <m/>
  </r>
  <r>
    <n v="100"/>
    <s v="KW Rheinfelden DE"/>
    <s v="DE"/>
    <x v="4"/>
    <x v="2"/>
    <n v="1"/>
    <n v="0"/>
    <n v="0"/>
    <n v="2.2000000000000002"/>
    <n v="2.2000000000000002"/>
    <n v="0"/>
    <n v="0"/>
    <n v="0"/>
    <n v="0"/>
    <n v="1"/>
    <n v="0.3"/>
    <n v="0"/>
    <m/>
    <m/>
    <m/>
    <m/>
    <m/>
    <m/>
  </r>
  <r>
    <n v="1811"/>
    <s v="Irsching"/>
    <s v="DE"/>
    <x v="2"/>
    <x v="3"/>
    <n v="0.52500000000000002"/>
    <n v="5"/>
    <n v="1"/>
    <n v="6.1678630999999996E-3"/>
    <n v="6.1678630999999996E-3"/>
    <n v="112542.12"/>
    <n v="0"/>
    <n v="0"/>
    <n v="0.4"/>
    <n v="0.52500000000000002"/>
    <n v="1"/>
    <n v="0.45"/>
    <m/>
    <m/>
    <m/>
    <m/>
    <m/>
    <m/>
  </r>
  <r>
    <n v="1410"/>
    <s v="Isar 2"/>
    <s v="DE"/>
    <x v="0"/>
    <x v="6"/>
    <n v="0.40500000000000003"/>
    <n v="24"/>
    <n v="24"/>
    <n v="2.4326241E-3"/>
    <n v="2.4326241E-3"/>
    <n v="200000"/>
    <n v="0"/>
    <n v="0"/>
    <n v="0.9"/>
    <n v="0.40500000000000003"/>
    <n v="72"/>
    <n v="0"/>
    <m/>
    <m/>
    <m/>
    <m/>
    <m/>
    <m/>
  </r>
  <r>
    <n v="1410"/>
    <s v="Brokdorf"/>
    <s v="DE"/>
    <x v="0"/>
    <x v="6"/>
    <n v="0.40500000000000003"/>
    <n v="24"/>
    <n v="24"/>
    <n v="2.4326241E-3"/>
    <n v="2.4326241E-3"/>
    <n v="200000"/>
    <n v="0"/>
    <n v="0"/>
    <n v="0.9"/>
    <n v="0.40500000000000003"/>
    <n v="72"/>
    <n v="0"/>
    <m/>
    <m/>
    <m/>
    <m/>
    <m/>
    <m/>
  </r>
  <r>
    <n v="1360"/>
    <s v="Grohnde"/>
    <s v="DE"/>
    <x v="0"/>
    <x v="6"/>
    <n v="0.40500000000000003"/>
    <n v="24"/>
    <n v="24"/>
    <n v="2.5220588E-3"/>
    <n v="2.5220588E-3"/>
    <n v="200000"/>
    <n v="0"/>
    <n v="0"/>
    <n v="0.9"/>
    <n v="0.40500000000000003"/>
    <n v="72"/>
    <n v="0"/>
    <m/>
    <m/>
    <m/>
    <m/>
    <m/>
    <m/>
  </r>
  <r>
    <n v="1132"/>
    <s v="Staudinger"/>
    <s v="DE"/>
    <x v="0"/>
    <x v="1"/>
    <n v="0.39500000000000002"/>
    <n v="8"/>
    <n v="6"/>
    <n v="4.4169611000000001E-3"/>
    <n v="4.4169611000000001E-3"/>
    <n v="117242.17"/>
    <n v="0"/>
    <n v="0"/>
    <n v="0.3"/>
    <n v="0.39500000000000002"/>
    <n v="7"/>
    <n v="0.95"/>
    <m/>
    <m/>
    <m/>
    <m/>
    <m/>
    <m/>
  </r>
  <r>
    <n v="875"/>
    <s v="Heyden"/>
    <s v="DE"/>
    <x v="0"/>
    <x v="1"/>
    <n v="0.39500000000000002"/>
    <n v="8"/>
    <n v="6"/>
    <n v="5.7142857000000002E-3"/>
    <n v="5.7142857000000002E-3"/>
    <n v="117242.17"/>
    <n v="0"/>
    <n v="0"/>
    <n v="0.3"/>
    <n v="0.39500000000000002"/>
    <n v="7"/>
    <n v="0.95"/>
    <m/>
    <m/>
    <m/>
    <m/>
    <m/>
    <m/>
  </r>
  <r>
    <n v="823"/>
    <s v="Franken I"/>
    <s v="DE"/>
    <x v="2"/>
    <x v="3"/>
    <n v="0.52500000000000002"/>
    <n v="5"/>
    <n v="1"/>
    <n v="1.3572296500000001E-2"/>
    <n v="1.3572296500000001E-2"/>
    <n v="112542.12"/>
    <n v="0"/>
    <n v="0"/>
    <n v="0.4"/>
    <n v="0.52500000000000002"/>
    <n v="1"/>
    <n v="0.45"/>
    <m/>
    <m/>
    <m/>
    <m/>
    <m/>
    <m/>
  </r>
  <r>
    <n v="772"/>
    <s v="Ingolstadt"/>
    <s v="DE"/>
    <x v="0"/>
    <x v="4"/>
    <n v="0.41"/>
    <n v="8"/>
    <n v="6"/>
    <n v="6.4766839000000003E-3"/>
    <n v="6.4766839000000003E-3"/>
    <n v="35280.964999999997"/>
    <n v="0"/>
    <n v="0"/>
    <n v="0.3"/>
    <n v="0.41"/>
    <n v="7"/>
    <n v="0.79"/>
    <m/>
    <m/>
    <m/>
    <m/>
    <m/>
    <m/>
  </r>
  <r>
    <n v="757"/>
    <s v="Wilhelmshaven"/>
    <s v="DE"/>
    <x v="0"/>
    <x v="1"/>
    <n v="0.39500000000000002"/>
    <n v="8"/>
    <n v="6"/>
    <n v="6.6050197999999996E-3"/>
    <n v="6.6050197999999996E-3"/>
    <n v="117242.17"/>
    <n v="0"/>
    <n v="0"/>
    <n v="0.3"/>
    <n v="0.39500000000000002"/>
    <n v="7"/>
    <n v="0.95"/>
    <m/>
    <m/>
    <m/>
    <m/>
    <m/>
    <m/>
  </r>
  <r>
    <n v="720"/>
    <s v="Kraftwerk Wilhelmshaven"/>
    <s v="DE"/>
    <x v="0"/>
    <x v="1"/>
    <n v="0.39500000000000002"/>
    <n v="8"/>
    <n v="6"/>
    <n v="6.9444444000000003E-3"/>
    <n v="6.9444444000000003E-3"/>
    <n v="117242.17"/>
    <n v="0"/>
    <n v="0"/>
    <n v="0.3"/>
    <n v="0.39500000000000002"/>
    <n v="7"/>
    <n v="0.95"/>
    <m/>
    <m/>
    <m/>
    <m/>
    <m/>
    <m/>
  </r>
  <r>
    <n v="690"/>
    <s v="KW Mehrum (KWM)"/>
    <s v="DE"/>
    <x v="0"/>
    <x v="1"/>
    <n v="0.39500000000000002"/>
    <n v="8"/>
    <n v="6"/>
    <n v="7.2463768E-3"/>
    <n v="7.2463768E-3"/>
    <n v="117242.17"/>
    <n v="0"/>
    <n v="0"/>
    <n v="0.3"/>
    <n v="0.39500000000000002"/>
    <n v="7"/>
    <n v="0.95"/>
    <m/>
    <m/>
    <m/>
    <m/>
    <m/>
    <m/>
  </r>
  <r>
    <n v="500"/>
    <s v="KW Silz"/>
    <s v="DE"/>
    <x v="5"/>
    <x v="2"/>
    <n v="0.85"/>
    <n v="0"/>
    <n v="0"/>
    <n v="0.18"/>
    <n v="0.18"/>
    <n v="0"/>
    <n v="0"/>
    <n v="0"/>
    <n v="0"/>
    <n v="0.85"/>
    <n v="0.3"/>
    <n v="0"/>
    <m/>
    <m/>
    <n v="295000"/>
    <n v="0"/>
    <n v="0"/>
    <n v="0.86"/>
  </r>
  <r>
    <n v="480"/>
    <s v="Waldeck II"/>
    <s v="DE"/>
    <x v="1"/>
    <x v="2"/>
    <n v="0.86"/>
    <n v="0"/>
    <n v="0"/>
    <n v="0.625"/>
    <n v="0.625"/>
    <n v="0"/>
    <n v="0"/>
    <n v="0"/>
    <n v="0"/>
    <n v="0.86"/>
    <n v="0.3"/>
    <n v="0"/>
    <m/>
    <m/>
    <n v="3024"/>
    <n v="0"/>
    <n v="480"/>
    <n v="0.86"/>
  </r>
  <r>
    <n v="472"/>
    <s v="Kraftwerk Zolling"/>
    <s v="DE"/>
    <x v="0"/>
    <x v="1"/>
    <n v="0.39500000000000002"/>
    <n v="8"/>
    <n v="6"/>
    <n v="1.0593220299999999E-2"/>
    <n v="1.0593220299999999E-2"/>
    <n v="117242.17"/>
    <n v="0"/>
    <n v="0"/>
    <n v="0.3"/>
    <n v="0.39500000000000002"/>
    <n v="7"/>
    <n v="0.95"/>
    <m/>
    <m/>
    <m/>
    <m/>
    <m/>
    <m/>
  </r>
  <r>
    <n v="427"/>
    <s v="KW Hafen"/>
    <s v="DE"/>
    <x v="0"/>
    <x v="1"/>
    <n v="0.39500000000000002"/>
    <n v="8"/>
    <n v="6"/>
    <n v="1.17096019E-2"/>
    <n v="1.17096019E-2"/>
    <n v="117242.17"/>
    <n v="0"/>
    <n v="0"/>
    <n v="0.3"/>
    <n v="0.39500000000000002"/>
    <n v="7"/>
    <n v="0.95"/>
    <m/>
    <m/>
    <m/>
    <m/>
    <m/>
    <m/>
  </r>
  <r>
    <n v="400"/>
    <s v="Sued GuD2"/>
    <s v="DE"/>
    <x v="2"/>
    <x v="3"/>
    <n v="0.52500000000000002"/>
    <n v="5"/>
    <n v="1"/>
    <n v="2.7924999999999998E-2"/>
    <n v="2.7924999999999998E-2"/>
    <n v="112542.12"/>
    <n v="0"/>
    <n v="0"/>
    <n v="0.4"/>
    <n v="0.52500000000000002"/>
    <n v="1"/>
    <n v="0.45"/>
    <m/>
    <m/>
    <m/>
    <m/>
    <m/>
    <m/>
  </r>
  <r>
    <n v="400"/>
    <s v="Global Tech I"/>
    <s v="DE"/>
    <x v="3"/>
    <x v="5"/>
    <n v="1"/>
    <n v="0"/>
    <n v="0"/>
    <n v="0.35"/>
    <n v="0.35"/>
    <n v="0"/>
    <n v="0"/>
    <n v="0"/>
    <n v="0"/>
    <n v="1"/>
    <n v="0"/>
    <n v="0"/>
    <m/>
    <m/>
    <m/>
    <m/>
    <m/>
    <m/>
  </r>
  <r>
    <n v="352"/>
    <s v="Kraftwerk Buschhaus"/>
    <s v="DE"/>
    <x v="0"/>
    <x v="0"/>
    <n v="0.38500000000000001"/>
    <n v="8"/>
    <n v="6"/>
    <n v="1.42045455E-2"/>
    <n v="1.42045455E-2"/>
    <n v="136849.91500000001"/>
    <n v="0"/>
    <n v="0"/>
    <n v="0.3"/>
    <n v="0.38500000000000001"/>
    <n v="7"/>
    <n v="1"/>
    <m/>
    <m/>
    <m/>
    <m/>
    <m/>
    <m/>
  </r>
  <r>
    <n v="345"/>
    <s v="Kraftwerk Farge"/>
    <s v="DE"/>
    <x v="0"/>
    <x v="1"/>
    <n v="0.39500000000000002"/>
    <n v="8"/>
    <n v="6"/>
    <n v="1.44927536E-2"/>
    <n v="1.44927536E-2"/>
    <n v="117242.17"/>
    <n v="0"/>
    <n v="0"/>
    <n v="0.3"/>
    <n v="0.39500000000000002"/>
    <n v="7"/>
    <n v="0.95"/>
    <m/>
    <m/>
    <m/>
    <m/>
    <m/>
    <m/>
  </r>
  <r>
    <n v="333"/>
    <s v="Nord 2"/>
    <s v="DE"/>
    <x v="0"/>
    <x v="1"/>
    <n v="0.39500000000000002"/>
    <n v="8"/>
    <n v="6"/>
    <n v="1.5015015E-2"/>
    <n v="1.5015015E-2"/>
    <n v="117242.17"/>
    <n v="0"/>
    <n v="0"/>
    <n v="0.3"/>
    <n v="0.39500000000000002"/>
    <n v="7"/>
    <n v="0.95"/>
    <m/>
    <m/>
    <m/>
    <m/>
    <m/>
    <m/>
  </r>
  <r>
    <n v="323"/>
    <s v="Kiel"/>
    <s v="DE"/>
    <x v="0"/>
    <x v="1"/>
    <n v="0.39500000000000002"/>
    <n v="8"/>
    <n v="6"/>
    <n v="1.5479876199999999E-2"/>
    <n v="1.5479876199999999E-2"/>
    <n v="117242.17"/>
    <n v="0"/>
    <n v="0"/>
    <n v="0.3"/>
    <n v="0.39500000000000002"/>
    <n v="7"/>
    <n v="0.95"/>
    <m/>
    <m/>
    <m/>
    <m/>
    <m/>
    <m/>
  </r>
  <r>
    <n v="321"/>
    <s v="Huntorf"/>
    <s v="DE"/>
    <x v="2"/>
    <x v="3"/>
    <n v="0.52500000000000002"/>
    <n v="5"/>
    <n v="1"/>
    <n v="3.4797507800000002E-2"/>
    <n v="3.4797507800000002E-2"/>
    <n v="112542.12"/>
    <n v="0"/>
    <n v="0"/>
    <n v="0.4"/>
    <n v="0.52500000000000002"/>
    <n v="1"/>
    <n v="0.45"/>
    <m/>
    <m/>
    <m/>
    <m/>
    <m/>
    <m/>
  </r>
  <r>
    <n v="312"/>
    <s v="Borkum Riffgrund I"/>
    <s v="DE"/>
    <x v="3"/>
    <x v="5"/>
    <n v="1"/>
    <n v="0"/>
    <n v="0"/>
    <n v="0.44871794869999998"/>
    <n v="0.44871794869999998"/>
    <n v="0"/>
    <n v="0"/>
    <n v="0"/>
    <n v="0"/>
    <n v="1"/>
    <n v="0"/>
    <n v="0"/>
    <m/>
    <m/>
    <m/>
    <m/>
    <m/>
    <m/>
  </r>
  <r>
    <n v="298"/>
    <s v="Sued GuD1"/>
    <s v="DE"/>
    <x v="2"/>
    <x v="3"/>
    <n v="0.52500000000000002"/>
    <n v="5"/>
    <n v="1"/>
    <n v="3.7483221499999997E-2"/>
    <n v="3.7483221499999997E-2"/>
    <n v="112542.12"/>
    <n v="0"/>
    <n v="0"/>
    <n v="0.4"/>
    <n v="0.52500000000000002"/>
    <n v="1"/>
    <n v="0.45"/>
    <m/>
    <m/>
    <m/>
    <m/>
    <m/>
    <m/>
  </r>
  <r>
    <n v="289"/>
    <s v="KW Kahtai"/>
    <s v="DE"/>
    <x v="1"/>
    <x v="2"/>
    <n v="0.86"/>
    <n v="0"/>
    <n v="0"/>
    <n v="1.0380622837"/>
    <n v="1.0380622837"/>
    <n v="0"/>
    <n v="0"/>
    <n v="0"/>
    <n v="0"/>
    <n v="0.86"/>
    <n v="0.3"/>
    <n v="0"/>
    <m/>
    <m/>
    <n v="1820.7"/>
    <n v="0"/>
    <n v="289"/>
    <n v="0.86"/>
  </r>
  <r>
    <n v="288"/>
    <s v="OWP Butendiek"/>
    <s v="DE"/>
    <x v="3"/>
    <x v="5"/>
    <n v="1"/>
    <n v="0"/>
    <n v="0"/>
    <n v="0.48611111109999999"/>
    <n v="0.48611111109999999"/>
    <n v="0"/>
    <n v="0"/>
    <n v="0"/>
    <n v="0"/>
    <n v="1"/>
    <n v="0"/>
    <n v="0"/>
    <m/>
    <m/>
    <m/>
    <m/>
    <m/>
    <m/>
  </r>
  <r>
    <n v="288"/>
    <s v="DanTysk"/>
    <s v="DE"/>
    <x v="3"/>
    <x v="5"/>
    <n v="1"/>
    <n v="0"/>
    <n v="0"/>
    <n v="0.48611111109999999"/>
    <n v="0.48611111109999999"/>
    <n v="0"/>
    <n v="0"/>
    <n v="0"/>
    <n v="0"/>
    <n v="1"/>
    <n v="0"/>
    <n v="0"/>
    <m/>
    <m/>
    <m/>
    <m/>
    <m/>
    <m/>
  </r>
  <r>
    <n v="288"/>
    <s v="Offshore Windpark"/>
    <s v="DE"/>
    <x v="3"/>
    <x v="5"/>
    <n v="1"/>
    <n v="0"/>
    <n v="0"/>
    <n v="0.48611111109999999"/>
    <n v="0.48611111109999999"/>
    <n v="0"/>
    <n v="0"/>
    <n v="0"/>
    <n v="0"/>
    <n v="1"/>
    <n v="0"/>
    <n v="0"/>
    <m/>
    <m/>
    <m/>
    <m/>
    <m/>
    <m/>
  </r>
  <r>
    <n v="288"/>
    <s v="Amrumbank West"/>
    <s v="DE"/>
    <x v="3"/>
    <x v="5"/>
    <n v="1"/>
    <n v="0"/>
    <n v="0"/>
    <n v="0.48611111109999999"/>
    <n v="0.48611111109999999"/>
    <n v="0"/>
    <n v="0"/>
    <n v="0"/>
    <n v="0"/>
    <n v="1"/>
    <n v="0"/>
    <n v="0"/>
    <m/>
    <m/>
    <m/>
    <m/>
    <m/>
    <m/>
  </r>
  <r>
    <n v="277"/>
    <s v="HKW West"/>
    <s v="DE"/>
    <x v="0"/>
    <x v="1"/>
    <n v="0.39500000000000002"/>
    <n v="8"/>
    <n v="6"/>
    <n v="1.80505415E-2"/>
    <n v="1.80505415E-2"/>
    <n v="117242.17"/>
    <n v="0"/>
    <n v="0"/>
    <n v="0.3"/>
    <n v="0.39500000000000002"/>
    <n v="7"/>
    <n v="0.95"/>
    <m/>
    <m/>
    <m/>
    <m/>
    <m/>
    <m/>
  </r>
  <r>
    <n v="272"/>
    <s v="GKW Hannover (GKH)"/>
    <s v="DE"/>
    <x v="0"/>
    <x v="1"/>
    <n v="0.39500000000000002"/>
    <n v="8"/>
    <n v="6"/>
    <n v="1.8382352899999999E-2"/>
    <n v="1.8382352899999999E-2"/>
    <n v="117242.17"/>
    <n v="0"/>
    <n v="0"/>
    <n v="0.3"/>
    <n v="0.39500000000000002"/>
    <n v="7"/>
    <n v="0.95"/>
    <m/>
    <m/>
    <m/>
    <m/>
    <m/>
    <m/>
  </r>
  <r>
    <n v="267"/>
    <s v="KW Hastedt"/>
    <s v="DE"/>
    <x v="2"/>
    <x v="3"/>
    <n v="0.52500000000000002"/>
    <n v="5"/>
    <n v="1"/>
    <n v="4.1835206E-2"/>
    <n v="4.1835206E-2"/>
    <n v="112542.12"/>
    <n v="0"/>
    <n v="0"/>
    <n v="0.4"/>
    <n v="0.52500000000000002"/>
    <n v="1"/>
    <n v="0.45"/>
    <m/>
    <m/>
    <m/>
    <m/>
    <m/>
    <m/>
  </r>
  <r>
    <n v="230"/>
    <s v="Heizkraftwerk Linden (GKL)"/>
    <s v="DE"/>
    <x v="2"/>
    <x v="3"/>
    <n v="0.52500000000000002"/>
    <n v="5"/>
    <n v="1"/>
    <n v="4.8565217399999999E-2"/>
    <n v="4.8565217399999999E-2"/>
    <n v="112542.12"/>
    <n v="0"/>
    <n v="0"/>
    <n v="0.4"/>
    <n v="0.52500000000000002"/>
    <n v="1"/>
    <n v="0.45"/>
    <m/>
    <m/>
    <m/>
    <m/>
    <m/>
    <m/>
  </r>
  <r>
    <n v="228"/>
    <s v="PSW Erzhausen"/>
    <s v="DE"/>
    <x v="1"/>
    <x v="2"/>
    <n v="0.86"/>
    <n v="0"/>
    <n v="0"/>
    <n v="1.3157894737"/>
    <n v="1.3157894737"/>
    <n v="0"/>
    <n v="0"/>
    <n v="0"/>
    <n v="0"/>
    <n v="0.86"/>
    <n v="0.3"/>
    <n v="0"/>
    <m/>
    <m/>
    <n v="1436.4"/>
    <n v="0"/>
    <n v="228"/>
    <n v="0.86"/>
  </r>
  <r>
    <n v="227"/>
    <s v="Kraftwerk HKW West"/>
    <s v="DE"/>
    <x v="0"/>
    <x v="1"/>
    <n v="0.39500000000000002"/>
    <n v="8"/>
    <n v="6"/>
    <n v="2.2026431700000002E-2"/>
    <n v="2.2026431700000002E-2"/>
    <n v="117242.17"/>
    <n v="0"/>
    <n v="0"/>
    <n v="0.3"/>
    <n v="0.39500000000000002"/>
    <n v="7"/>
    <n v="0.95"/>
    <m/>
    <m/>
    <m/>
    <m/>
    <m/>
    <m/>
  </r>
  <r>
    <n v="200"/>
    <s v="Windpark Trianel Borkum West"/>
    <s v="DE"/>
    <x v="3"/>
    <x v="5"/>
    <n v="1"/>
    <n v="0"/>
    <n v="0"/>
    <n v="0.7"/>
    <n v="0.7"/>
    <n v="0"/>
    <n v="0"/>
    <n v="0"/>
    <n v="0"/>
    <n v="1"/>
    <n v="0"/>
    <n v="0"/>
    <m/>
    <m/>
    <m/>
    <m/>
    <m/>
    <m/>
  </r>
  <r>
    <n v="160"/>
    <s v="Gemeinschaftskraftwerk Burghausen"/>
    <s v="DE"/>
    <x v="2"/>
    <x v="3"/>
    <n v="0.52500000000000002"/>
    <n v="5"/>
    <n v="1"/>
    <n v="6.98125E-2"/>
    <n v="6.98125E-2"/>
    <n v="112542.12"/>
    <n v="0"/>
    <n v="0"/>
    <n v="0.4"/>
    <n v="0.52500000000000002"/>
    <n v="1"/>
    <n v="0.45"/>
    <m/>
    <m/>
    <m/>
    <m/>
    <m/>
    <m/>
  </r>
  <r>
    <n v="150"/>
    <s v="KW Mittelsbueren"/>
    <s v="DE"/>
    <x v="2"/>
    <x v="3"/>
    <n v="0.52500000000000002"/>
    <n v="5"/>
    <n v="1"/>
    <n v="7.4466666700000003E-2"/>
    <n v="7.4466666700000003E-2"/>
    <n v="112542.12"/>
    <n v="0"/>
    <n v="0"/>
    <n v="0.4"/>
    <n v="0.52500000000000002"/>
    <n v="1"/>
    <n v="0.45"/>
    <m/>
    <m/>
    <m/>
    <m/>
    <m/>
    <m/>
  </r>
  <r>
    <n v="147"/>
    <s v="Windpark Havelland"/>
    <s v="DE"/>
    <x v="6"/>
    <x v="5"/>
    <n v="1"/>
    <n v="0"/>
    <n v="0"/>
    <n v="0.91836734689999999"/>
    <n v="0.91836734689999999"/>
    <n v="0"/>
    <n v="0"/>
    <n v="0"/>
    <n v="0"/>
    <n v="1"/>
    <n v="0"/>
    <n v="0"/>
    <m/>
    <m/>
    <m/>
    <m/>
    <m/>
    <m/>
  </r>
  <r>
    <n v="124"/>
    <s v="HKW Niederrad"/>
    <s v="DE"/>
    <x v="2"/>
    <x v="3"/>
    <n v="0.52500000000000002"/>
    <n v="5"/>
    <n v="1"/>
    <n v="9.0080645200000004E-2"/>
    <n v="9.0080645200000004E-2"/>
    <n v="112542.12"/>
    <n v="0"/>
    <n v="0"/>
    <n v="0.4"/>
    <n v="0.52500000000000002"/>
    <n v="1"/>
    <n v="0.45"/>
    <m/>
    <m/>
    <m/>
    <m/>
    <m/>
    <m/>
  </r>
  <r>
    <n v="123"/>
    <s v="HKW Nord 1"/>
    <s v="DE"/>
    <x v="0"/>
    <x v="1"/>
    <n v="0.39500000000000002"/>
    <n v="8"/>
    <n v="6"/>
    <n v="4.06504065E-2"/>
    <n v="4.06504065E-2"/>
    <n v="117242.17"/>
    <n v="0"/>
    <n v="0"/>
    <n v="0.3"/>
    <n v="0.39500000000000002"/>
    <n v="7"/>
    <n v="0.95"/>
    <m/>
    <m/>
    <m/>
    <m/>
    <m/>
    <m/>
  </r>
  <r>
    <n v="113"/>
    <s v="Offshore-Windpark RIFFGAT"/>
    <s v="DE"/>
    <x v="3"/>
    <x v="5"/>
    <n v="1"/>
    <n v="0"/>
    <n v="0"/>
    <n v="1.2389380531"/>
    <n v="1.2389380531"/>
    <n v="0"/>
    <n v="0"/>
    <n v="0"/>
    <n v="0"/>
    <n v="1"/>
    <n v="0"/>
    <n v="0"/>
    <m/>
    <m/>
    <m/>
    <m/>
    <m/>
    <m/>
  </r>
  <r>
    <n v="100"/>
    <s v="KW Herrenhausen (KWH)"/>
    <s v="DE"/>
    <x v="2"/>
    <x v="3"/>
    <n v="0.52500000000000002"/>
    <n v="5"/>
    <n v="1"/>
    <n v="0.11169999999999999"/>
    <n v="0.11169999999999999"/>
    <n v="112542.12"/>
    <n v="0"/>
    <n v="0"/>
    <n v="0.4"/>
    <n v="0.52500000000000002"/>
    <n v="1"/>
    <n v="0.45"/>
    <m/>
    <m/>
    <m/>
    <m/>
    <m/>
    <m/>
  </r>
  <r>
    <n v="4179"/>
    <s v="Neurath"/>
    <s v="DE"/>
    <x v="0"/>
    <x v="0"/>
    <n v="0.38500000000000001"/>
    <n v="8"/>
    <n v="6"/>
    <n v="1.1964585E-3"/>
    <n v="1.1964585E-3"/>
    <n v="136849.91500000001"/>
    <n v="0"/>
    <n v="0"/>
    <n v="0.3"/>
    <n v="0.38500000000000001"/>
    <n v="7"/>
    <n v="1"/>
    <m/>
    <m/>
    <m/>
    <m/>
    <m/>
    <m/>
  </r>
  <r>
    <n v="3366"/>
    <s v="Niederau??em"/>
    <s v="DE"/>
    <x v="0"/>
    <x v="0"/>
    <n v="0.38500000000000001"/>
    <n v="8"/>
    <n v="6"/>
    <n v="1.4854427E-3"/>
    <n v="1.4854427E-3"/>
    <n v="136849.91500000001"/>
    <n v="0"/>
    <n v="0"/>
    <n v="0.3"/>
    <n v="0.38500000000000001"/>
    <n v="7"/>
    <n v="1"/>
    <m/>
    <m/>
    <m/>
    <m/>
    <m/>
    <m/>
  </r>
  <r>
    <n v="2572"/>
    <s v="Gundremmingen"/>
    <s v="DE"/>
    <x v="0"/>
    <x v="6"/>
    <n v="0.40500000000000003"/>
    <n v="24"/>
    <n v="24"/>
    <n v="1.3335924999999999E-3"/>
    <n v="1.3335924999999999E-3"/>
    <n v="200000"/>
    <n v="0"/>
    <n v="0"/>
    <n v="0.9"/>
    <n v="0.40500000000000003"/>
    <n v="72"/>
    <n v="0"/>
    <m/>
    <m/>
    <m/>
    <m/>
    <m/>
    <m/>
  </r>
  <r>
    <n v="2426"/>
    <s v="Weisweiler"/>
    <s v="DE"/>
    <x v="0"/>
    <x v="0"/>
    <n v="0.38500000000000001"/>
    <n v="8"/>
    <n v="6"/>
    <n v="2.0610058000000001E-3"/>
    <n v="2.0610058000000001E-3"/>
    <n v="136849.91500000001"/>
    <n v="0"/>
    <n v="0"/>
    <n v="0.3"/>
    <n v="0.38500000000000001"/>
    <n v="7"/>
    <n v="1"/>
    <m/>
    <m/>
    <m/>
    <m/>
    <m/>
    <m/>
  </r>
  <r>
    <n v="2005"/>
    <s v="Gersteinwerk"/>
    <s v="DE"/>
    <x v="2"/>
    <x v="3"/>
    <n v="0.52500000000000002"/>
    <n v="5"/>
    <n v="1"/>
    <n v="5.5710723000000004E-3"/>
    <n v="5.5710723000000004E-3"/>
    <n v="112542.12"/>
    <n v="0"/>
    <n v="0"/>
    <n v="0.4"/>
    <n v="0.52500000000000002"/>
    <n v="1"/>
    <n v="0.45"/>
    <m/>
    <m/>
    <m/>
    <m/>
    <m/>
    <m/>
  </r>
  <r>
    <n v="1820"/>
    <s v="Emsland 1"/>
    <s v="DE"/>
    <x v="2"/>
    <x v="3"/>
    <n v="0.52500000000000002"/>
    <n v="5"/>
    <n v="1"/>
    <n v="6.1373625999999997E-3"/>
    <n v="6.1373625999999997E-3"/>
    <n v="112542.12"/>
    <n v="0"/>
    <n v="0"/>
    <n v="0.4"/>
    <n v="0.52500000000000002"/>
    <n v="1"/>
    <n v="0.45"/>
    <m/>
    <m/>
    <m/>
    <m/>
    <m/>
    <m/>
  </r>
  <r>
    <n v="1390"/>
    <s v="Kraftwerk Voerde"/>
    <s v="DE"/>
    <x v="0"/>
    <x v="1"/>
    <n v="0.39500000000000002"/>
    <n v="8"/>
    <n v="6"/>
    <n v="3.5971223E-3"/>
    <n v="3.5971223E-3"/>
    <n v="117242.17"/>
    <n v="0"/>
    <n v="0"/>
    <n v="0.3"/>
    <n v="0.39500000000000002"/>
    <n v="7"/>
    <n v="0.95"/>
    <m/>
    <m/>
    <m/>
    <m/>
    <m/>
    <m/>
  </r>
  <r>
    <n v="1184"/>
    <s v="Emsland 2"/>
    <s v="DE"/>
    <x v="0"/>
    <x v="6"/>
    <n v="0.40500000000000003"/>
    <n v="24"/>
    <n v="24"/>
    <n v="2.8969594999999999E-3"/>
    <n v="2.8969594999999999E-3"/>
    <n v="200000"/>
    <n v="0"/>
    <n v="0"/>
    <n v="0.9"/>
    <n v="0.40500000000000003"/>
    <n v="72"/>
    <n v="0"/>
    <m/>
    <m/>
    <m/>
    <m/>
    <m/>
    <m/>
  </r>
  <r>
    <n v="1291"/>
    <s v="Vianden"/>
    <s v="DE"/>
    <x v="1"/>
    <x v="2"/>
    <n v="0.86"/>
    <n v="0"/>
    <n v="0"/>
    <n v="0.23237800149999999"/>
    <n v="0.23237800149999999"/>
    <n v="0"/>
    <n v="0"/>
    <n v="0"/>
    <n v="0"/>
    <n v="0.86"/>
    <n v="0.3"/>
    <n v="0"/>
    <m/>
    <m/>
    <n v="8133.3"/>
    <n v="0"/>
    <n v="1291"/>
    <n v="0.86"/>
  </r>
  <r>
    <n v="1095"/>
    <s v="Walsum"/>
    <s v="DE"/>
    <x v="0"/>
    <x v="1"/>
    <n v="0.39500000000000002"/>
    <n v="8"/>
    <n v="6"/>
    <n v="4.5662100000000002E-3"/>
    <n v="4.5662100000000002E-3"/>
    <n v="117242.17"/>
    <n v="0"/>
    <n v="0"/>
    <n v="0.3"/>
    <n v="0.39500000000000002"/>
    <n v="7"/>
    <n v="0.95"/>
    <m/>
    <m/>
    <m/>
    <m/>
    <m/>
    <m/>
  </r>
  <r>
    <n v="1014"/>
    <s v="Westfalen"/>
    <s v="DE"/>
    <x v="0"/>
    <x v="1"/>
    <n v="0.39500000000000002"/>
    <n v="8"/>
    <n v="6"/>
    <n v="4.9309664999999999E-3"/>
    <n v="4.9309664999999999E-3"/>
    <n v="117242.17"/>
    <n v="0"/>
    <n v="0"/>
    <n v="0.3"/>
    <n v="0.39500000000000002"/>
    <n v="7"/>
    <n v="0.95"/>
    <m/>
    <m/>
    <m/>
    <m/>
    <m/>
    <m/>
  </r>
  <r>
    <n v="995"/>
    <s v="Kraftwerk Lausward"/>
    <s v="DE"/>
    <x v="2"/>
    <x v="3"/>
    <n v="0.52500000000000002"/>
    <n v="5"/>
    <n v="1"/>
    <n v="1.12261307E-2"/>
    <n v="1.12261307E-2"/>
    <n v="112542.12"/>
    <n v="0"/>
    <n v="0"/>
    <n v="0.4"/>
    <n v="0.52500000000000002"/>
    <n v="1"/>
    <n v="0.45"/>
    <m/>
    <m/>
    <m/>
    <m/>
    <m/>
    <m/>
  </r>
  <r>
    <n v="870"/>
    <s v="Schluchsee"/>
    <s v="DE"/>
    <x v="1"/>
    <x v="2"/>
    <n v="0.86"/>
    <n v="0"/>
    <n v="0"/>
    <n v="0.34482758619999998"/>
    <n v="0.34482758619999998"/>
    <n v="0"/>
    <n v="0"/>
    <n v="0"/>
    <n v="0"/>
    <n v="0.86"/>
    <n v="0.3"/>
    <n v="0"/>
    <m/>
    <m/>
    <n v="5481"/>
    <n v="0"/>
    <n v="870"/>
    <n v="0.86"/>
  </r>
  <r>
    <n v="866"/>
    <s v="HKW Niehl"/>
    <s v="DE"/>
    <x v="2"/>
    <x v="3"/>
    <n v="0.52500000000000002"/>
    <n v="5"/>
    <n v="1"/>
    <n v="1.28983834E-2"/>
    <n v="1.28983834E-2"/>
    <n v="112542.12"/>
    <n v="0"/>
    <n v="0"/>
    <n v="0.4"/>
    <n v="0.52500000000000002"/>
    <n v="1"/>
    <n v="0.45"/>
    <m/>
    <m/>
    <m/>
    <m/>
    <m/>
    <m/>
  </r>
  <r>
    <n v="834"/>
    <s v="KW Hamm-Uentrop"/>
    <s v="DE"/>
    <x v="2"/>
    <x v="3"/>
    <n v="0.52500000000000002"/>
    <n v="5"/>
    <n v="1"/>
    <n v="1.33932854E-2"/>
    <n v="1.33932854E-2"/>
    <n v="112542.12"/>
    <n v="0"/>
    <n v="0"/>
    <n v="0.4"/>
    <n v="0.52500000000000002"/>
    <n v="1"/>
    <n v="0.45"/>
    <m/>
    <m/>
    <m/>
    <m/>
    <m/>
    <m/>
  </r>
  <r>
    <n v="792"/>
    <s v="Ibbenbaren"/>
    <s v="DE"/>
    <x v="0"/>
    <x v="1"/>
    <n v="0.39500000000000002"/>
    <n v="8"/>
    <n v="6"/>
    <n v="6.3131313000000001E-3"/>
    <n v="6.3131313000000001E-3"/>
    <n v="117242.17"/>
    <n v="0"/>
    <n v="0"/>
    <n v="0.3"/>
    <n v="0.39500000000000002"/>
    <n v="7"/>
    <n v="0.95"/>
    <m/>
    <m/>
    <m/>
    <m/>
    <m/>
    <m/>
  </r>
  <r>
    <n v="785"/>
    <s v="KW Mainz-Wiesbaden"/>
    <s v="DE"/>
    <x v="2"/>
    <x v="3"/>
    <n v="0.52500000000000002"/>
    <n v="5"/>
    <n v="1"/>
    <n v="1.4229299399999999E-2"/>
    <n v="1.4229299399999999E-2"/>
    <n v="112542.12"/>
    <n v="0"/>
    <n v="0"/>
    <n v="0.4"/>
    <n v="0.52500000000000002"/>
    <n v="1"/>
    <n v="0.45"/>
    <m/>
    <m/>
    <m/>
    <m/>
    <m/>
    <m/>
  </r>
  <r>
    <n v="784"/>
    <s v="Knapsack 1"/>
    <s v="DE"/>
    <x v="2"/>
    <x v="3"/>
    <n v="0.52500000000000002"/>
    <n v="5"/>
    <n v="1"/>
    <n v="1.4247449000000001E-2"/>
    <n v="1.4247449000000001E-2"/>
    <n v="112542.12"/>
    <n v="0"/>
    <n v="0"/>
    <n v="0.4"/>
    <n v="0.52500000000000002"/>
    <n v="1"/>
    <n v="0.45"/>
    <m/>
    <m/>
    <m/>
    <m/>
    <m/>
    <m/>
  </r>
  <r>
    <n v="750"/>
    <s v="KW Lanen"/>
    <s v="DE"/>
    <x v="0"/>
    <x v="1"/>
    <n v="0.39500000000000002"/>
    <n v="8"/>
    <n v="6"/>
    <n v="6.6666666999999997E-3"/>
    <n v="6.6666666999999997E-3"/>
    <n v="117242.17"/>
    <n v="0"/>
    <n v="0"/>
    <n v="0.3"/>
    <n v="0.39500000000000002"/>
    <n v="7"/>
    <n v="0.95"/>
    <m/>
    <m/>
    <m/>
    <m/>
    <m/>
    <m/>
  </r>
  <r>
    <n v="740"/>
    <s v="Herne"/>
    <s v="DE"/>
    <x v="0"/>
    <x v="1"/>
    <n v="0.39500000000000002"/>
    <n v="8"/>
    <n v="6"/>
    <n v="6.7567568000000003E-3"/>
    <n v="6.7567568000000003E-3"/>
    <n v="117242.17"/>
    <n v="0"/>
    <n v="0"/>
    <n v="0.3"/>
    <n v="0.39500000000000002"/>
    <n v="7"/>
    <n v="0.95"/>
    <m/>
    <m/>
    <m/>
    <m/>
    <m/>
    <m/>
  </r>
  <r>
    <n v="726"/>
    <s v="Bexbach"/>
    <s v="DE"/>
    <x v="0"/>
    <x v="1"/>
    <n v="0.39500000000000002"/>
    <n v="8"/>
    <n v="6"/>
    <n v="6.8870522999999999E-3"/>
    <n v="6.8870522999999999E-3"/>
    <n v="117242.17"/>
    <n v="0"/>
    <n v="0"/>
    <n v="0.3"/>
    <n v="0.39500000000000002"/>
    <n v="7"/>
    <n v="0.95"/>
    <m/>
    <m/>
    <m/>
    <m/>
    <m/>
    <m/>
  </r>
  <r>
    <n v="717"/>
    <s v="Bergkamen"/>
    <s v="DE"/>
    <x v="0"/>
    <x v="1"/>
    <n v="0.39500000000000002"/>
    <n v="8"/>
    <n v="6"/>
    <n v="6.9735007000000003E-3"/>
    <n v="6.9735007000000003E-3"/>
    <n v="117242.17"/>
    <n v="0"/>
    <n v="0"/>
    <n v="0.3"/>
    <n v="0.39500000000000002"/>
    <n v="7"/>
    <n v="0.95"/>
    <m/>
    <m/>
    <m/>
    <m/>
    <m/>
    <m/>
  </r>
  <r>
    <n v="690"/>
    <s v="Scholven"/>
    <s v="DE"/>
    <x v="0"/>
    <x v="1"/>
    <n v="0.39500000000000002"/>
    <n v="8"/>
    <n v="6"/>
    <n v="7.2463768E-3"/>
    <n v="7.2463768E-3"/>
    <n v="117242.17"/>
    <n v="0"/>
    <n v="0"/>
    <n v="0.3"/>
    <n v="0.39500000000000002"/>
    <n v="7"/>
    <n v="0.95"/>
    <m/>
    <m/>
    <m/>
    <m/>
    <m/>
    <m/>
  </r>
  <r>
    <n v="656"/>
    <s v="Weiher"/>
    <s v="DE"/>
    <x v="0"/>
    <x v="1"/>
    <n v="0.39500000000000002"/>
    <n v="8"/>
    <n v="6"/>
    <n v="7.6219512000000001E-3"/>
    <n v="7.6219512000000001E-3"/>
    <n v="117242.17"/>
    <n v="0"/>
    <n v="0"/>
    <n v="0.3"/>
    <n v="0.39500000000000002"/>
    <n v="7"/>
    <n v="0.95"/>
    <m/>
    <m/>
    <m/>
    <m/>
    <m/>
    <m/>
  </r>
  <r>
    <n v="640"/>
    <s v="GK-West"/>
    <s v="DE"/>
    <x v="0"/>
    <x v="1"/>
    <n v="0.39500000000000002"/>
    <n v="8"/>
    <n v="6"/>
    <n v="7.8125E-3"/>
    <n v="7.8125E-3"/>
    <n v="117242.17"/>
    <n v="0"/>
    <n v="0"/>
    <n v="0.3"/>
    <n v="0.39500000000000002"/>
    <n v="7"/>
    <n v="0.95"/>
    <m/>
    <m/>
    <m/>
    <m/>
    <m/>
    <m/>
  </r>
  <r>
    <n v="587"/>
    <s v="GuD Dormagen"/>
    <s v="DE"/>
    <x v="2"/>
    <x v="3"/>
    <n v="0.52500000000000002"/>
    <n v="5"/>
    <n v="1"/>
    <n v="1.9028960800000001E-2"/>
    <n v="1.9028960800000001E-2"/>
    <n v="112542.12"/>
    <n v="0"/>
    <n v="0"/>
    <n v="0.4"/>
    <n v="0.52500000000000002"/>
    <n v="1"/>
    <n v="0.45"/>
    <m/>
    <m/>
    <m/>
    <m/>
    <m/>
    <m/>
  </r>
  <r>
    <n v="580"/>
    <s v="Frimmersdorf"/>
    <s v="DE"/>
    <x v="0"/>
    <x v="0"/>
    <n v="0.38500000000000001"/>
    <n v="8"/>
    <n v="6"/>
    <n v="8.6206896999999998E-3"/>
    <n v="8.6206896999999998E-3"/>
    <n v="136849.91500000001"/>
    <n v="0"/>
    <n v="0"/>
    <n v="0.3"/>
    <n v="0.38500000000000001"/>
    <n v="7"/>
    <n v="1"/>
    <m/>
    <m/>
    <m/>
    <m/>
    <m/>
    <m/>
  </r>
  <r>
    <n v="473"/>
    <s v="Luenen"/>
    <s v="DE"/>
    <x v="0"/>
    <x v="1"/>
    <n v="0.39500000000000002"/>
    <n v="8"/>
    <n v="6"/>
    <n v="1.0570824499999999E-2"/>
    <n v="1.0570824499999999E-2"/>
    <n v="117242.17"/>
    <n v="0"/>
    <n v="0"/>
    <n v="0.3"/>
    <n v="0.39500000000000002"/>
    <n v="7"/>
    <n v="0.95"/>
    <m/>
    <m/>
    <m/>
    <m/>
    <m/>
    <m/>
  </r>
  <r>
    <n v="426"/>
    <s v="Knapsack 2"/>
    <s v="DE"/>
    <x v="2"/>
    <x v="3"/>
    <n v="0.52500000000000002"/>
    <n v="5"/>
    <n v="1"/>
    <n v="2.6220657299999998E-2"/>
    <n v="2.6220657299999998E-2"/>
    <n v="112542.12"/>
    <n v="0"/>
    <n v="0"/>
    <n v="0.4"/>
    <n v="0.52500000000000002"/>
    <n v="1"/>
    <n v="0.45"/>
    <m/>
    <m/>
    <m/>
    <m/>
    <m/>
    <m/>
  </r>
  <r>
    <n v="424"/>
    <s v="HERDECKE"/>
    <s v="DE"/>
    <x v="2"/>
    <x v="3"/>
    <n v="0.52500000000000002"/>
    <n v="5"/>
    <n v="1"/>
    <n v="2.6344339599999999E-2"/>
    <n v="2.6344339599999999E-2"/>
    <n v="112542.12"/>
    <n v="0"/>
    <n v="0"/>
    <n v="0.4"/>
    <n v="0.52500000000000002"/>
    <n v="1"/>
    <n v="0.45"/>
    <m/>
    <m/>
    <m/>
    <m/>
    <m/>
    <m/>
  </r>
  <r>
    <n v="412"/>
    <s v="GuD Ludwigshafen Mitte"/>
    <s v="DE"/>
    <x v="2"/>
    <x v="3"/>
    <n v="0.52500000000000002"/>
    <n v="5"/>
    <n v="1"/>
    <n v="2.7111650500000001E-2"/>
    <n v="2.7111650500000001E-2"/>
    <n v="112542.12"/>
    <n v="0"/>
    <n v="0"/>
    <n v="0.4"/>
    <n v="0.52500000000000002"/>
    <n v="1"/>
    <n v="0.45"/>
    <m/>
    <m/>
    <m/>
    <m/>
    <m/>
    <m/>
  </r>
  <r>
    <n v="390"/>
    <s v="Voelklingen"/>
    <s v="DE"/>
    <x v="0"/>
    <x v="1"/>
    <n v="0.39500000000000002"/>
    <n v="8"/>
    <n v="6"/>
    <n v="1.2820512799999999E-2"/>
    <n v="1.2820512799999999E-2"/>
    <n v="117242.17"/>
    <n v="0"/>
    <n v="0"/>
    <n v="0.3"/>
    <n v="0.39500000000000002"/>
    <n v="7"/>
    <n v="0.95"/>
    <m/>
    <m/>
    <m/>
    <m/>
    <m/>
    <m/>
  </r>
  <r>
    <n v="39"/>
    <s v="Kaunertal (TIWAG)"/>
    <s v="DE"/>
    <x v="5"/>
    <x v="2"/>
    <n v="0.85"/>
    <n v="0"/>
    <n v="0"/>
    <n v="2.3076923077"/>
    <n v="2.3076923077"/>
    <n v="0"/>
    <n v="0"/>
    <n v="0"/>
    <n v="0"/>
    <n v="0.85"/>
    <n v="0.3"/>
    <n v="0"/>
    <m/>
    <m/>
    <n v="23010"/>
    <n v="0"/>
    <n v="0"/>
    <n v="0.86"/>
  </r>
  <r>
    <n v="325"/>
    <s v="Elverlingsen"/>
    <s v="DE"/>
    <x v="0"/>
    <x v="1"/>
    <n v="0.39500000000000002"/>
    <n v="8"/>
    <n v="6"/>
    <n v="1.5384615399999999E-2"/>
    <n v="1.5384615399999999E-2"/>
    <n v="117242.17"/>
    <n v="0"/>
    <n v="0"/>
    <n v="0.3"/>
    <n v="0.39500000000000002"/>
    <n v="7"/>
    <n v="0.95"/>
    <m/>
    <m/>
    <m/>
    <m/>
    <m/>
    <m/>
  </r>
  <r>
    <n v="71"/>
    <s v="RUHRORT-KW"/>
    <s v="DE"/>
    <x v="0"/>
    <x v="1"/>
    <n v="0.39500000000000002"/>
    <n v="8"/>
    <n v="6"/>
    <n v="7.0422535199999997E-2"/>
    <n v="7.0422535199999997E-2"/>
    <n v="117242.17"/>
    <n v="0"/>
    <n v="0"/>
    <n v="0.3"/>
    <n v="0.39500000000000002"/>
    <n v="7"/>
    <n v="0.95"/>
    <m/>
    <m/>
    <m/>
    <m/>
    <m/>
    <m/>
  </r>
  <r>
    <n v="316"/>
    <s v="GuD Ludwigshafen Sad"/>
    <s v="DE"/>
    <x v="2"/>
    <x v="3"/>
    <n v="0.52500000000000002"/>
    <n v="5"/>
    <n v="1"/>
    <n v="3.5348101299999997E-2"/>
    <n v="3.5348101299999997E-2"/>
    <n v="112542.12"/>
    <n v="0"/>
    <n v="0"/>
    <n v="0.4"/>
    <n v="0.52500000000000002"/>
    <n v="1"/>
    <n v="0.45"/>
    <m/>
    <m/>
    <m/>
    <m/>
    <m/>
    <m/>
  </r>
  <r>
    <n v="310"/>
    <s v="Ensdorf"/>
    <s v="DE"/>
    <x v="0"/>
    <x v="1"/>
    <n v="0.39500000000000002"/>
    <n v="8"/>
    <n v="6"/>
    <n v="1.6129032299999999E-2"/>
    <n v="1.6129032299999999E-2"/>
    <n v="117242.17"/>
    <n v="0"/>
    <n v="0"/>
    <n v="0.3"/>
    <n v="0.39500000000000002"/>
    <n v="7"/>
    <n v="0.95"/>
    <m/>
    <m/>
    <m/>
    <m/>
    <m/>
    <m/>
  </r>
  <r>
    <n v="278"/>
    <s v="HKW III"/>
    <s v="DE"/>
    <x v="2"/>
    <x v="3"/>
    <n v="0.52500000000000002"/>
    <n v="5"/>
    <n v="1"/>
    <n v="4.0179856100000001E-2"/>
    <n v="4.0179856100000001E-2"/>
    <n v="112542.12"/>
    <n v="0"/>
    <n v="0"/>
    <n v="0.4"/>
    <n v="0.52500000000000002"/>
    <n v="1"/>
    <n v="0.45"/>
    <m/>
    <m/>
    <m/>
    <m/>
    <m/>
    <m/>
  </r>
  <r>
    <n v="250"/>
    <s v="Hagen-Kabel"/>
    <s v="DE"/>
    <x v="2"/>
    <x v="3"/>
    <n v="0.52500000000000002"/>
    <n v="5"/>
    <n v="1"/>
    <n v="4.4679999999999997E-2"/>
    <n v="4.4679999999999997E-2"/>
    <n v="112542.12"/>
    <n v="0"/>
    <n v="0"/>
    <n v="0.4"/>
    <n v="0.52500000000000002"/>
    <n v="1"/>
    <n v="0.45"/>
    <m/>
    <m/>
    <m/>
    <m/>
    <m/>
    <m/>
  </r>
  <r>
    <n v="153"/>
    <s v="Koepchenwerk"/>
    <s v="DE"/>
    <x v="1"/>
    <x v="2"/>
    <n v="0.86"/>
    <n v="0"/>
    <n v="0"/>
    <n v="1.9607843137000001"/>
    <n v="1.9607843137000001"/>
    <n v="0"/>
    <n v="0"/>
    <n v="0"/>
    <n v="0"/>
    <n v="0.86"/>
    <n v="0.3"/>
    <n v="0"/>
    <m/>
    <m/>
    <n v="963.9"/>
    <n v="0"/>
    <n v="153"/>
    <n v="0.86"/>
  </r>
  <r>
    <n v="123"/>
    <s v="Kraftwerk Ramerbracke"/>
    <s v="DE"/>
    <x v="2"/>
    <x v="3"/>
    <n v="0.52500000000000002"/>
    <n v="5"/>
    <n v="1"/>
    <n v="9.0813008099999995E-2"/>
    <n v="9.0813008099999995E-2"/>
    <n v="112542.12"/>
    <n v="0"/>
    <n v="0"/>
    <n v="0.4"/>
    <n v="0.52500000000000002"/>
    <n v="1"/>
    <n v="0.45"/>
    <m/>
    <m/>
    <m/>
    <m/>
    <m/>
    <m/>
  </r>
  <r>
    <n v="117"/>
    <s v="Kraftwerk Ensdorf"/>
    <s v="DE"/>
    <x v="0"/>
    <x v="1"/>
    <n v="0.39500000000000002"/>
    <n v="8"/>
    <n v="6"/>
    <n v="4.2735042700000003E-2"/>
    <n v="4.2735042700000003E-2"/>
    <n v="117242.17"/>
    <n v="0"/>
    <n v="0"/>
    <n v="0.3"/>
    <n v="0.39500000000000002"/>
    <n v="7"/>
    <n v="0.95"/>
    <m/>
    <m/>
    <m/>
    <m/>
    <m/>
    <m/>
  </r>
  <r>
    <n v="113"/>
    <s v="Frechen/Wachtberg"/>
    <s v="DE"/>
    <x v="0"/>
    <x v="0"/>
    <n v="0.38500000000000001"/>
    <n v="8"/>
    <n v="6"/>
    <n v="4.4247787599999998E-2"/>
    <n v="4.4247787599999998E-2"/>
    <n v="136849.91500000001"/>
    <n v="0"/>
    <n v="0"/>
    <n v="0.3"/>
    <n v="0.38500000000000001"/>
    <n v="7"/>
    <n v="1"/>
    <m/>
    <m/>
    <m/>
    <m/>
    <m/>
    <m/>
  </r>
  <r>
    <n v="110"/>
    <s v="HKW Merkenich"/>
    <s v="DE"/>
    <x v="2"/>
    <x v="3"/>
    <n v="0.52500000000000002"/>
    <n v="5"/>
    <n v="1"/>
    <n v="0.10154545449999999"/>
    <n v="0.10154545449999999"/>
    <n v="112542.12"/>
    <n v="0"/>
    <n v="0"/>
    <n v="0.4"/>
    <n v="0.52500000000000002"/>
    <n v="1"/>
    <n v="0.45"/>
    <m/>
    <m/>
    <m/>
    <m/>
    <m/>
    <m/>
  </r>
  <r>
    <n v="38994"/>
    <s v="DispaSET PHOT_DE"/>
    <s v="DE"/>
    <x v="7"/>
    <x v="8"/>
    <n v="1"/>
    <n v="0"/>
    <n v="0"/>
    <n v="2.3080473899999999E-2"/>
    <n v="2.3080473899999999E-2"/>
    <n v="0"/>
    <n v="0"/>
    <n v="0"/>
    <n v="0"/>
    <n v="1"/>
    <n v="0"/>
    <n v="0"/>
    <m/>
    <m/>
    <m/>
    <m/>
    <m/>
    <m/>
  </r>
  <r>
    <n v="39790"/>
    <s v="DispaSET WindOn_DE"/>
    <s v="DE"/>
    <x v="6"/>
    <x v="5"/>
    <n v="1"/>
    <n v="0"/>
    <n v="0"/>
    <n v="3.3928122999999999E-3"/>
    <n v="3.3928122999999999E-3"/>
    <n v="0"/>
    <n v="0"/>
    <n v="0"/>
    <n v="0"/>
    <n v="1"/>
    <n v="0"/>
    <n v="0"/>
    <m/>
    <m/>
    <m/>
    <m/>
    <m/>
    <m/>
  </r>
  <r>
    <n v="6609"/>
    <s v="DispaSET Biomass_DE"/>
    <s v="DE"/>
    <x v="0"/>
    <x v="9"/>
    <n v="0.45"/>
    <n v="8"/>
    <n v="6"/>
    <n v="7.5654409999999998E-4"/>
    <n v="7.5654409999999998E-4"/>
    <n v="2000"/>
    <n v="0"/>
    <n v="0"/>
    <n v="0.2"/>
    <n v="0.45"/>
    <n v="7"/>
    <n v="0"/>
    <m/>
    <m/>
    <m/>
    <m/>
    <m/>
    <m/>
  </r>
  <r>
    <n v="1145"/>
    <s v="DispaSET FossilBrownCoal_DE"/>
    <s v="DE"/>
    <x v="0"/>
    <x v="0"/>
    <n v="0.38500000000000001"/>
    <n v="8"/>
    <n v="6"/>
    <n v="4.3668122000000004E-3"/>
    <n v="4.3668122000000004E-3"/>
    <n v="136849.91500000001"/>
    <n v="0"/>
    <n v="0"/>
    <n v="0.3"/>
    <n v="0.38500000000000001"/>
    <n v="7"/>
    <n v="1"/>
    <m/>
    <m/>
    <m/>
    <m/>
    <m/>
    <m/>
  </r>
  <r>
    <n v="8808"/>
    <s v="DispaSET FossilGas_DE"/>
    <s v="DE"/>
    <x v="2"/>
    <x v="3"/>
    <n v="0.52500000000000002"/>
    <n v="5"/>
    <n v="1"/>
    <n v="1.2681653E-3"/>
    <n v="1.2681653E-3"/>
    <n v="112542.12"/>
    <n v="0"/>
    <n v="0"/>
    <n v="0.4"/>
    <n v="0.52500000000000002"/>
    <n v="1"/>
    <n v="0.45"/>
    <m/>
    <m/>
    <m/>
    <m/>
    <m/>
    <m/>
  </r>
  <r>
    <n v="4183"/>
    <s v="DispaSET FossilHardCoal_DE"/>
    <s v="DE"/>
    <x v="0"/>
    <x v="1"/>
    <n v="0.39500000000000002"/>
    <n v="8"/>
    <n v="6"/>
    <n v="1.1953144E-3"/>
    <n v="1.1953144E-3"/>
    <n v="117242.17"/>
    <n v="0"/>
    <n v="0"/>
    <n v="0.3"/>
    <n v="0.39500000000000002"/>
    <n v="7"/>
    <n v="0.95"/>
    <m/>
    <m/>
    <m/>
    <m/>
    <m/>
    <m/>
  </r>
  <r>
    <n v="1946"/>
    <s v="DispaSET FossilOil_DE"/>
    <s v="DE"/>
    <x v="0"/>
    <x v="4"/>
    <n v="0.41"/>
    <n v="8"/>
    <n v="6"/>
    <n v="2.5693730999999998E-3"/>
    <n v="2.5693730999999998E-3"/>
    <n v="35280.964999999997"/>
    <n v="0"/>
    <n v="0"/>
    <n v="0.3"/>
    <n v="0.41"/>
    <n v="7"/>
    <n v="0.79"/>
    <m/>
    <m/>
    <m/>
    <m/>
    <m/>
    <m/>
  </r>
  <r>
    <n v="3397"/>
    <s v="DispaSET HydroRiver_DE"/>
    <s v="DE"/>
    <x v="4"/>
    <x v="2"/>
    <n v="1"/>
    <n v="0"/>
    <n v="0"/>
    <n v="6.4763026200000004E-2"/>
    <n v="6.4763026200000004E-2"/>
    <n v="0"/>
    <n v="0"/>
    <n v="0"/>
    <n v="0"/>
    <n v="1"/>
    <n v="0.3"/>
    <n v="0"/>
    <m/>
    <m/>
    <m/>
    <m/>
    <m/>
    <m/>
  </r>
  <r>
    <n v="1403"/>
    <s v="DispaSET Waste_DE"/>
    <s v="DE"/>
    <x v="0"/>
    <x v="7"/>
    <n v="0.46500000000000002"/>
    <n v="7.335"/>
    <n v="7.335"/>
    <n v="0.23007840339999999"/>
    <n v="0.23007840339999999"/>
    <n v="0"/>
    <n v="0"/>
    <n v="0"/>
    <n v="0.3"/>
    <n v="0.46500000000000002"/>
    <n v="0"/>
    <n v="0"/>
    <m/>
    <m/>
    <m/>
    <m/>
    <m/>
    <m/>
  </r>
  <r>
    <n v="1000"/>
    <s v="DispaSET FossilGas_DE2"/>
    <s v="DE"/>
    <x v="2"/>
    <x v="3"/>
    <n v="0.52500000000000002"/>
    <n v="5"/>
    <n v="1"/>
    <n v="1.1169999999999999E-2"/>
    <n v="1.1169999999999999E-2"/>
    <n v="112542.12"/>
    <n v="0"/>
    <n v="0"/>
    <n v="0.4"/>
    <n v="0.52500000000000002"/>
    <n v="1"/>
    <n v="0.45"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9">
  <r>
    <n v="16"/>
    <s v="Werkskraftwerk Sappi Alfeld_BNA0012a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0012a"/>
    <e v="#N/A"/>
    <s v="Werkskraftwerk Sappi Alfeld"/>
    <s v="Turbine 5"/>
    <m/>
    <s v="Sappi Alfeld GmbH"/>
    <s v="Mühlenmarsch 1"/>
    <s v="31061"/>
    <s v="Alfeld"/>
    <s v="Niedersachsen"/>
    <s v="DE"/>
    <n v="16"/>
    <m/>
    <s v="Biomass and biogas"/>
    <s v="Steam turbine"/>
    <s v="yes"/>
    <m/>
    <n v="1988"/>
    <s v="1988"/>
    <m/>
    <m/>
    <s v="operating"/>
    <m/>
    <n v="51.984760999999999"/>
    <n v="9.822830999999999"/>
    <m/>
    <m/>
    <m/>
    <m/>
    <n v="0.38"/>
    <s v="Renewable energy"/>
    <s v="Bioenergy"/>
    <s v="Biomass and biogas"/>
    <s v="yes"/>
    <m/>
    <s v="6"/>
    <s v="Überlandwerk Leinetal GmbH"/>
    <m/>
    <m/>
  </r>
  <r>
    <n v="9.8000000000000007"/>
    <s v="HKW Altenstadt_BNA0021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0021"/>
    <e v="#N/A"/>
    <s v="HKW Altenstadt"/>
    <m/>
    <m/>
    <s v="Heizkraftwerk Altenstadt GmbH &amp; Co. KG"/>
    <s v="Triebstraße 90"/>
    <s v="86972"/>
    <s v="Altenstadt"/>
    <s v="Bayern"/>
    <s v="DE"/>
    <n v="9.8000000000000007"/>
    <m/>
    <s v="Biomass and biogas"/>
    <s v="Steam turbine"/>
    <s v="no"/>
    <m/>
    <n v="1999"/>
    <s v="1999"/>
    <m/>
    <m/>
    <s v="operating"/>
    <m/>
    <n v="47.797139999999999"/>
    <n v="10.858739999999999"/>
    <m/>
    <m/>
    <m/>
    <m/>
    <n v="0.38"/>
    <s v="Renewable energy"/>
    <s v="Bioenergy"/>
    <s v="Biomass and biogas"/>
    <s v="yes"/>
    <m/>
    <s v="MS"/>
    <s v="LEW Verteilnetz GmbH"/>
    <m/>
    <m/>
  </r>
  <r>
    <n v="138.9"/>
    <s v="Zellstoff Stendal GmbH_BNA0027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n v="600"/>
    <s v=""/>
    <s v=""/>
    <s v=""/>
    <s v=""/>
    <s v="BNA0027"/>
    <e v="#N/A"/>
    <s v="Zellstoff Stendal GmbH"/>
    <s v="-"/>
    <s v="Arneburg"/>
    <s v="Zellstoff Stendal GmbH"/>
    <s v="Goldbecker Straße 1"/>
    <s v="39596"/>
    <s v="Arneburg"/>
    <s v="Sachsen-Anhalt"/>
    <s v="DE"/>
    <n v="138.9"/>
    <n v="147"/>
    <s v="Biomass and biogas"/>
    <s v="Steam turbine"/>
    <s v="yes"/>
    <n v="600"/>
    <n v="2004"/>
    <s v="2004"/>
    <m/>
    <m/>
    <s v="operating"/>
    <s v="CHP"/>
    <n v="52.727130000000002"/>
    <n v="12.011150000000001"/>
    <m/>
    <m/>
    <m/>
    <m/>
    <n v="0.38"/>
    <s v="Renewable energy"/>
    <s v="Bioenergy"/>
    <s v="Biomass and biogas"/>
    <s v="yes"/>
    <s v="DE0075603959600000E00000000013559 DE0075603959600000E00000000013560 DE0075603959600000E00000000013561"/>
    <s v="30"/>
    <s v="Infrastrukturbetrieb der Stadt Arneburg"/>
    <s v="List matching type: Single UBA power plant assigned to single BNetzA power plant"/>
    <m/>
  </r>
  <r>
    <n v="1.1000000000000001"/>
    <s v="Blockheizkraftwerk 1_BNA1337b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1337b"/>
    <e v="#N/A"/>
    <s v="Blockheizkraftwerk 1"/>
    <s v="Blockheizkraftwerk 1"/>
    <m/>
    <s v="DS Smith Paper Deutschland GmbH"/>
    <s v="Weichertstr. 7"/>
    <s v="63741"/>
    <s v="Aschaffenburg"/>
    <s v="Bayern"/>
    <s v="DE"/>
    <n v="1.1000000000000001"/>
    <m/>
    <s v="Biomass and biogas"/>
    <s v="Steam turbine"/>
    <s v="yes"/>
    <m/>
    <n v="2005"/>
    <s v="2005"/>
    <m/>
    <m/>
    <s v="operating"/>
    <m/>
    <n v="49.988218000000003"/>
    <n v="9.155761"/>
    <m/>
    <m/>
    <m/>
    <m/>
    <n v="0.38"/>
    <s v="Renewable energy"/>
    <s v="Bioenergy"/>
    <s v="Biomass and biogas"/>
    <s v="yes"/>
    <m/>
    <s v="20"/>
    <s v="Aschaffenburger Versorgungs GmbH "/>
    <m/>
    <m/>
  </r>
  <r>
    <n v="0.8"/>
    <s v="Blockheizkraftwerk 2_BNA1337c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1337c"/>
    <e v="#N/A"/>
    <s v="Blockheizkraftwerk 2"/>
    <s v="Blockheizkraftwerk 2"/>
    <m/>
    <s v="DS Smith Paper Deutschland GmbH"/>
    <s v="Weichertstr. 7"/>
    <s v="63741"/>
    <s v="Aschaffenburg"/>
    <s v="Bayern"/>
    <s v="DE"/>
    <n v="0.8"/>
    <m/>
    <s v="Biomass and biogas"/>
    <s v="Steam turbine"/>
    <s v="yes"/>
    <m/>
    <n v="2010"/>
    <s v="2010"/>
    <m/>
    <m/>
    <s v="operating"/>
    <m/>
    <n v="49.988218000000003"/>
    <n v="9.155761"/>
    <m/>
    <m/>
    <m/>
    <m/>
    <n v="0.38"/>
    <s v="Renewable energy"/>
    <s v="Bioenergy"/>
    <s v="Biomass and biogas"/>
    <s v="yes"/>
    <m/>
    <s v="20"/>
    <s v="Aschaffenburger Versorgungs GmbH "/>
    <m/>
    <m/>
  </r>
  <r>
    <n v="16"/>
    <s v="UTB_BNA0055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0055"/>
    <e v="#N/A"/>
    <s v="UTB"/>
    <m/>
    <m/>
    <s v="Pfleiderer Baruth GmbH"/>
    <s v="An der Birkenpfuhlheide 3"/>
    <s v="15837"/>
    <s v="Baruth/Mark"/>
    <s v="Brandenburg"/>
    <s v="DE"/>
    <n v="16"/>
    <m/>
    <s v="Biomass and biogas"/>
    <s v="Steam turbine"/>
    <s v="yes"/>
    <m/>
    <n v="2002"/>
    <s v="2002"/>
    <m/>
    <m/>
    <s v="operating"/>
    <m/>
    <n v="52.077779999999997"/>
    <n v="13.517250000000001"/>
    <m/>
    <m/>
    <m/>
    <m/>
    <n v="0.38"/>
    <s v="Renewable energy"/>
    <s v="Bioenergy"/>
    <s v="Biomass and biogas"/>
    <s v="yes"/>
    <s v="UTB/Eon-edis "/>
    <s v="20"/>
    <s v="E.DIS AG"/>
    <m/>
    <m/>
  </r>
  <r>
    <n v="18.3"/>
    <s v="BHW Beeskow_BNA0062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0062"/>
    <e v="#N/A"/>
    <s v="BHW Beeskow"/>
    <m/>
    <m/>
    <s v="Sonae Arauco Beeskow GmbH"/>
    <m/>
    <s v="15848"/>
    <s v="Beeskow"/>
    <s v="Brandenburg"/>
    <s v="DE"/>
    <n v="18.3"/>
    <m/>
    <s v="Biomass and biogas"/>
    <s v="Steam turbine"/>
    <s v="yes"/>
    <m/>
    <n v="2001"/>
    <s v="2001"/>
    <m/>
    <m/>
    <s v="operating"/>
    <m/>
    <n v="52.182690000000001"/>
    <n v="14.25841"/>
    <m/>
    <m/>
    <m/>
    <m/>
    <n v="0.38"/>
    <s v="Renewable energy"/>
    <s v="Bioenergy"/>
    <s v="Biomass and biogas"/>
    <s v="yes"/>
    <s v="Umspannwerk Beeskow der E.DIS AG"/>
    <s v="HS/MS"/>
    <s v="E.DIS AG"/>
    <m/>
    <m/>
  </r>
  <r>
    <n v="17.7"/>
    <s v="BMKW Bergkamen_BNA0066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0066"/>
    <e v="#N/A"/>
    <s v="BMKW Bergkamen"/>
    <m/>
    <m/>
    <s v="Innogy SE"/>
    <s v="Ernst-Schering-Straße 10"/>
    <s v="59192"/>
    <s v="Bergkamen"/>
    <s v="Nordrhein-Westfalen"/>
    <s v="DE"/>
    <n v="17.7"/>
    <m/>
    <s v="Biomass and biogas"/>
    <s v="Steam turbine"/>
    <s v="yes"/>
    <m/>
    <n v="2005"/>
    <s v="2005"/>
    <m/>
    <m/>
    <s v="operating"/>
    <m/>
    <n v="51.637009999999997"/>
    <n v="7.6187600000000009"/>
    <m/>
    <m/>
    <m/>
    <m/>
    <n v="0.38"/>
    <s v="Renewable energy"/>
    <s v="Bioenergy"/>
    <s v="Biomass and biogas"/>
    <s v="yes"/>
    <s v="DE000323591920000304434000000S003"/>
    <s v="30"/>
    <s v="GSW Gemeinschaftsstadtwerke GmbH Kamen, Bönen, Bergkamen"/>
    <m/>
    <m/>
  </r>
  <r>
    <n v="16.5"/>
    <s v="HHKW Berlin-Neukölln_BNA0068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0068"/>
    <e v="#N/A"/>
    <s v="HHKW Berlin-Neukölln"/>
    <m/>
    <m/>
    <s v="RWE Vertrieb AG"/>
    <s v="Köpenicker Straße 32"/>
    <s v="12355"/>
    <s v="Berlin"/>
    <s v="Berlin"/>
    <s v="DE"/>
    <n v="16.5"/>
    <m/>
    <s v="Biomass and biogas"/>
    <s v="Steam turbine"/>
    <s v="yes"/>
    <m/>
    <n v="2005"/>
    <s v="2005"/>
    <m/>
    <m/>
    <s v="operating"/>
    <m/>
    <n v="52.425289999999997"/>
    <n v="13.517308"/>
    <m/>
    <m/>
    <m/>
    <m/>
    <n v="0.38"/>
    <s v="Renewable energy"/>
    <s v="Bioenergy"/>
    <s v="Biomass and biogas"/>
    <s v="yes"/>
    <s v="DE0000801235500000000000080116330"/>
    <s v="110"/>
    <s v="Stromnetz Berlin GmbH"/>
    <m/>
    <m/>
  </r>
  <r>
    <n v="20"/>
    <s v="ENERTRAG Netz GmbH  (UW Bertikow)_BNA0090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0090"/>
    <e v="#N/A"/>
    <s v="ENERTRAG Netz GmbH  (UW Bertikow)"/>
    <m/>
    <m/>
    <s v="ENERTRAG Aktiengesellschaft"/>
    <m/>
    <s v="17291"/>
    <s v="Bertikow"/>
    <s v="Brandenburg"/>
    <s v="DE"/>
    <n v="20"/>
    <m/>
    <s v="Biomass and biogas"/>
    <s v="Steam turbine"/>
    <s v="no"/>
    <m/>
    <n v="2003"/>
    <s v="2003"/>
    <m/>
    <m/>
    <s v="operating"/>
    <m/>
    <n v="53.252132000000003"/>
    <n v="13.957019000000001"/>
    <m/>
    <m/>
    <m/>
    <m/>
    <n v="0.38"/>
    <s v="Renewable energy"/>
    <s v="Bioenergy"/>
    <s v="Biomass and biogas"/>
    <s v="yes"/>
    <s v="UW Bertikow"/>
    <s v="220"/>
    <s v="50Hertz Transmission GmbH"/>
    <m/>
    <m/>
  </r>
  <r>
    <n v="18.100000000000001"/>
    <s v="Biomassekraftwerk Bischofferode_BNA0103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0103"/>
    <e v="#N/A"/>
    <s v="Biomassekraftwerk Bischofferode"/>
    <m/>
    <m/>
    <s v="Stadtwerke Leipzig GmbH"/>
    <m/>
    <s v="37345"/>
    <s v="Bischofferode"/>
    <s v="Thüringen"/>
    <s v="DE"/>
    <n v="18.100000000000001"/>
    <m/>
    <s v="Biomass and biogas"/>
    <s v="Steam turbine"/>
    <s v="no"/>
    <m/>
    <n v="2006"/>
    <s v="2006"/>
    <m/>
    <m/>
    <s v="operating"/>
    <m/>
    <n v="51.489930000000001"/>
    <n v="10.413069999999999"/>
    <m/>
    <m/>
    <m/>
    <m/>
    <n v="0.38"/>
    <s v="Renewable energy"/>
    <s v="Bioenergy"/>
    <s v="Biomass and biogas"/>
    <s v="yes"/>
    <s v="Umspannwerk Bischofferode"/>
    <s v="20"/>
    <s v="TEN Thüringer Energienetze GmbH"/>
    <m/>
    <m/>
  </r>
  <r>
    <n v="18"/>
    <s v="Egger Kraftwerk Brilon_BNA0156a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0156a"/>
    <e v="#N/A"/>
    <s v="Egger Kraftwerk Brilon"/>
    <s v="Biomasse - KWK - Anlage"/>
    <m/>
    <s v="Egger Holzwerkstoffe Brilon GmbH &amp; Co. KG"/>
    <s v="Im Kissen 19"/>
    <s v="59929"/>
    <s v="Brilon "/>
    <s v="Nordrhein-Westfalen"/>
    <s v="DE"/>
    <n v="18"/>
    <m/>
    <s v="Biomass and biogas"/>
    <s v="Steam turbine"/>
    <s v="yes"/>
    <m/>
    <n v="1990"/>
    <s v="1990"/>
    <m/>
    <m/>
    <s v="operating"/>
    <m/>
    <n v="51.406669999999998"/>
    <n v="8.6011500000000005"/>
    <m/>
    <m/>
    <m/>
    <m/>
    <n v="0.38"/>
    <s v="Renewable energy"/>
    <s v="Bioenergy"/>
    <s v="Biomass and biogas"/>
    <s v="yes"/>
    <m/>
    <s v="10"/>
    <s v="Westnetz GmbH"/>
    <m/>
    <m/>
  </r>
  <r>
    <n v="13.2"/>
    <s v="Werkskraftwerk Sappi Ehingen_BNA0232a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0232a"/>
    <e v="#N/A"/>
    <s v="Werkskraftwerk Sappi Ehingen"/>
    <m/>
    <m/>
    <s v="Sappi Ehingen GmbH"/>
    <s v="Kessel 5 - Turbine 5"/>
    <s v="89584"/>
    <s v="Ehingen"/>
    <s v="Baden-Württemberg"/>
    <s v="DE"/>
    <n v="13.2"/>
    <m/>
    <s v="Biomass and biogas"/>
    <s v="Steam turbine"/>
    <s v="yes"/>
    <m/>
    <n v="1990"/>
    <s v="1990"/>
    <m/>
    <m/>
    <s v="operating"/>
    <m/>
    <n v="48.266979999999997"/>
    <n v="9.7261500000000005"/>
    <m/>
    <m/>
    <m/>
    <m/>
    <n v="0.38"/>
    <s v="Renewable energy"/>
    <s v="Bioenergy"/>
    <s v="Biomass and biogas"/>
    <s v="yes"/>
    <m/>
    <s v="20"/>
    <s v="Netze BW GmbH"/>
    <m/>
    <m/>
  </r>
  <r>
    <n v="8"/>
    <s v="Werkskraftwerk Sappi Ehingen_BNA0232b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0232b"/>
    <e v="#N/A"/>
    <s v="Werkskraftwerk Sappi Ehingen"/>
    <m/>
    <m/>
    <s v="Sappi Ehingen GmbH"/>
    <s v="Kessel 4 - Turbine 3"/>
    <s v="89584"/>
    <s v="Ehingen"/>
    <s v="Baden-Württemberg"/>
    <s v="DE"/>
    <n v="8"/>
    <m/>
    <s v="Biomass and biogas"/>
    <s v="Steam turbine"/>
    <s v="yes"/>
    <m/>
    <n v="1961"/>
    <s v="1961"/>
    <m/>
    <m/>
    <s v="operating"/>
    <m/>
    <n v="48.266930000000002"/>
    <n v="9.7262599999999999"/>
    <m/>
    <m/>
    <m/>
    <m/>
    <n v="0.38"/>
    <s v="Renewable energy"/>
    <s v="Bioenergy"/>
    <s v="Biomass and biogas"/>
    <s v="no"/>
    <m/>
    <s v="6"/>
    <s v="Netze BW GmbH"/>
    <m/>
    <m/>
  </r>
  <r>
    <n v="22"/>
    <s v="Emden Biomasse_BNA0244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0244"/>
    <e v="#N/A"/>
    <s v="Emden Biomasse"/>
    <m/>
    <m/>
    <s v="Statkraft Markets GmbH"/>
    <m/>
    <s v="26725"/>
    <s v="Emden"/>
    <s v="Niedersachsen"/>
    <s v="DE"/>
    <n v="22"/>
    <m/>
    <s v="Biomass and biogas"/>
    <s v="Steam turbine"/>
    <s v="yes"/>
    <m/>
    <n v="2005"/>
    <s v="2005"/>
    <m/>
    <m/>
    <s v="operating"/>
    <m/>
    <n v="53.342170000000003"/>
    <n v="7.2062399999999993"/>
    <m/>
    <m/>
    <m/>
    <m/>
    <n v="0.38"/>
    <s v="Renewable energy"/>
    <s v="Bioenergy"/>
    <s v="Biomass and biogas"/>
    <s v="yes"/>
    <m/>
    <s v="110"/>
    <s v="Avacon AG"/>
    <m/>
    <m/>
  </r>
  <r>
    <n v="20"/>
    <s v="Biomasse-HKW_BNA0250a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0250a"/>
    <e v="#N/A"/>
    <s v="Biomasse-HKW"/>
    <m/>
    <m/>
    <s v="Innogy SE"/>
    <s v="Neuerostraße 8"/>
    <s v="49824"/>
    <s v="Emlichheim"/>
    <s v="Niedersachsen"/>
    <s v="DE"/>
    <n v="20"/>
    <m/>
    <s v="Biomass and biogas"/>
    <s v="Steam turbine"/>
    <s v="yes"/>
    <m/>
    <n v="2006"/>
    <s v="2006"/>
    <m/>
    <m/>
    <s v="operating"/>
    <m/>
    <n v="52.619273999999997"/>
    <n v="6.8693099999999996"/>
    <m/>
    <m/>
    <m/>
    <m/>
    <n v="0.38"/>
    <s v="Renewable energy"/>
    <s v="Bioenergy"/>
    <s v="Biomass and biogas"/>
    <s v="yes"/>
    <m/>
    <s v="MS"/>
    <s v="Westnetz GmbH"/>
    <m/>
    <m/>
  </r>
  <r>
    <n v="12.6"/>
    <s v="BMKW Flörsheim Wicker_BNA0277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0277"/>
    <e v="#N/A"/>
    <s v="BMKW Flörsheim Wicker"/>
    <m/>
    <m/>
    <s v="MVV Energie AG"/>
    <s v="Am Steinmühlenweg 5"/>
    <s v="65439"/>
    <s v="Flörsheim Wicker"/>
    <s v="Hessen"/>
    <s v="DE"/>
    <n v="12.6"/>
    <m/>
    <s v="Biomass and biogas"/>
    <s v="Steam turbine"/>
    <s v="no"/>
    <m/>
    <n v="2003"/>
    <s v="2003"/>
    <m/>
    <m/>
    <s v="operating"/>
    <m/>
    <n v="50.022601999999999"/>
    <n v="8.3772089999999988"/>
    <m/>
    <m/>
    <m/>
    <m/>
    <n v="0.38"/>
    <s v="Renewable energy"/>
    <s v="Bioenergy"/>
    <s v="Biomass and biogas"/>
    <s v="yes"/>
    <m/>
    <s v="20"/>
    <s v="Syna GmbH "/>
    <m/>
    <m/>
  </r>
  <r>
    <n v="12.4"/>
    <s v="BKF_BNA0283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0283"/>
    <e v="#N/A"/>
    <s v="BKF"/>
    <m/>
    <m/>
    <s v="Mainova AG"/>
    <s v="Alt Fechenheim 34"/>
    <s v="60382"/>
    <s v="Frankfurt am Main"/>
    <s v="Hessen"/>
    <s v="DE"/>
    <n v="12.4"/>
    <m/>
    <s v="Biomass and biogas"/>
    <s v="Steam turbine"/>
    <s v="yes"/>
    <m/>
    <n v="2004"/>
    <s v="2004"/>
    <m/>
    <m/>
    <s v="operating"/>
    <m/>
    <n v="50.129429999999999"/>
    <n v="8.7679200000000002"/>
    <m/>
    <m/>
    <m/>
    <m/>
    <n v="0.38"/>
    <s v="Renewable energy"/>
    <s v="Bioenergy"/>
    <s v="Biomass and biogas"/>
    <s v="yes"/>
    <s v="UW Hanauer Landstraße"/>
    <s v="10"/>
    <s v="NRM Netzdienste Rhein-Main GmbH"/>
    <m/>
    <m/>
  </r>
  <r>
    <n v="12.1"/>
    <s v="KWK Gütersloh_BNA0385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0385"/>
    <e v="#N/A"/>
    <s v="KWK Gütersloh"/>
    <m/>
    <m/>
    <s v="Pfleiderer Gütersloh GmbH"/>
    <s v="Stadtring Nordhorn 61"/>
    <s v="33332"/>
    <s v="Gütersloh"/>
    <s v="Nordrhein-Westfalen"/>
    <s v="DE"/>
    <n v="12.1"/>
    <m/>
    <s v="Biomass and biogas"/>
    <s v="Steam turbine"/>
    <s v="yes"/>
    <m/>
    <n v="2001"/>
    <s v="2001"/>
    <m/>
    <m/>
    <s v="operating"/>
    <m/>
    <n v="51.915370000000003"/>
    <n v="8.4003100000000011"/>
    <m/>
    <m/>
    <m/>
    <m/>
    <n v="0.38"/>
    <s v="Renewable energy"/>
    <s v="Bioenergy"/>
    <s v="Biomass and biogas"/>
    <s v="yes"/>
    <s v="Schaltanlage KWK"/>
    <s v="10"/>
    <s v="Netzgesellschaft Gütersloh mbH "/>
    <m/>
    <m/>
  </r>
  <r>
    <n v="20"/>
    <s v="Biomasse-Verstromungs-Anlage_BNA0388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0388"/>
    <e v="#N/A"/>
    <s v="Biomasse-Verstromungs-Anlage"/>
    <s v="BVA"/>
    <m/>
    <s v="Mark-E AG"/>
    <m/>
    <s v="58099"/>
    <s v="Hagen"/>
    <s v="Nordrhein-Westfalen"/>
    <s v="DE"/>
    <n v="20"/>
    <m/>
    <s v="Biomass and biogas"/>
    <s v="Steam turbine"/>
    <s v="yes"/>
    <m/>
    <n v="2004"/>
    <s v="2004"/>
    <m/>
    <m/>
    <s v="operating"/>
    <m/>
    <n v="51.411113999999998"/>
    <n v="7.4916980000000004"/>
    <m/>
    <m/>
    <m/>
    <m/>
    <n v="0.38"/>
    <s v="Renewable energy"/>
    <s v="Bioenergy"/>
    <s v="Biomass and biogas"/>
    <s v="yes"/>
    <s v="U 101"/>
    <s v="110"/>
    <s v="Enervie AssetNetWork GmbH "/>
    <m/>
    <m/>
  </r>
  <r>
    <n v="20"/>
    <s v="Müllverwertung Borsigstraße MVB_BNA0399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0399"/>
    <e v="#N/A"/>
    <s v="Müllverwertung Borsigstraße MVB"/>
    <m/>
    <m/>
    <s v="MVB Müllverwertung Borsigstraße GmbH"/>
    <s v="Borsigstraße 3"/>
    <s v="22113"/>
    <s v="Hamburg"/>
    <s v="Hamburg"/>
    <s v="DE"/>
    <n v="20"/>
    <m/>
    <s v="Biomass and biogas"/>
    <s v="Steam turbine"/>
    <s v="yes"/>
    <m/>
    <n v="2005"/>
    <s v="2005"/>
    <m/>
    <m/>
    <s v="operating"/>
    <m/>
    <n v="53.531880440000002"/>
    <n v="10.07459164"/>
    <m/>
    <m/>
    <m/>
    <m/>
    <n v="0.38"/>
    <s v="Renewable energy"/>
    <s v="Bioenergy"/>
    <s v="Biomass and biogas"/>
    <s v="yes"/>
    <s v="Billbrook  KS 80121 und Horn  KS 80128 "/>
    <s v="110"/>
    <s v="Stromnetz Hamburg GmbH"/>
    <m/>
    <m/>
  </r>
  <r>
    <n v="16.8"/>
    <s v="Enertec Hameln_BNA0408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0408"/>
    <e v="#N/A"/>
    <s v="Enertec Hameln"/>
    <s v="Block 7"/>
    <m/>
    <s v="Enertec Hameln GmbH"/>
    <m/>
    <s v="31789"/>
    <s v="Hameln"/>
    <s v="Niedersachsen"/>
    <s v="DE"/>
    <n v="16.8"/>
    <m/>
    <s v="Biomass and biogas"/>
    <s v="Steam turbine"/>
    <s v="no"/>
    <m/>
    <n v="2002"/>
    <s v="2002"/>
    <m/>
    <m/>
    <s v="operating"/>
    <m/>
    <n v="52.098750000000003"/>
    <n v="9.3882100000000008"/>
    <m/>
    <m/>
    <m/>
    <m/>
    <n v="0.38"/>
    <s v="Renewable energy"/>
    <s v="Bioenergy"/>
    <s v="Biomass and biogas"/>
    <s v="yes"/>
    <s v="UW Afferde"/>
    <s v="30"/>
    <s v="Westfalen Weser Netz GmbH"/>
    <m/>
    <m/>
  </r>
  <r>
    <n v="18.600000000000001"/>
    <s v="Energieanlage 3_BNA1398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1398"/>
    <e v="#N/A"/>
    <s v="Energieanlage 3"/>
    <m/>
    <m/>
    <s v="SWISS KRONO GmbH"/>
    <s v="Wittstocker Chaussee 1"/>
    <s v="16909"/>
    <s v="Heiligengrabe"/>
    <s v="Brandenburg"/>
    <s v="DE"/>
    <n v="18.600000000000001"/>
    <m/>
    <s v="Biomass and biogas"/>
    <s v="Steam turbine"/>
    <s v="yes"/>
    <m/>
    <n v="2002"/>
    <s v="2002"/>
    <m/>
    <m/>
    <s v="operating"/>
    <m/>
    <n v="53.148966000000001"/>
    <n v="12.379742"/>
    <m/>
    <m/>
    <m/>
    <m/>
    <n v="0.38"/>
    <s v="Renewable energy"/>
    <s v="Bioenergy"/>
    <s v="Biomass and biogas"/>
    <s v="yes"/>
    <s v="UW Heiligengrabe"/>
    <s v="10"/>
    <s v="E.DIS AG"/>
    <m/>
    <m/>
  </r>
  <r>
    <n v="14"/>
    <s v="Bio HKW Herbrechtingen_BNA1501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1501"/>
    <e v="#N/A"/>
    <s v="Bio HKW Herbrechtingen"/>
    <m/>
    <m/>
    <s v="Biomasse-Heizkraftwerk-Herbrechtingen GmbH"/>
    <s v="Oskar-von-Miller-Weg 1"/>
    <s v="89542"/>
    <s v="Herbrechtingen"/>
    <s v="Baden-Württemberg"/>
    <s v="DE"/>
    <n v="14"/>
    <m/>
    <s v="Biomass and biogas"/>
    <s v="Steam turbine"/>
    <s v="yes"/>
    <m/>
    <n v="2004"/>
    <s v="2004"/>
    <m/>
    <m/>
    <s v="operating"/>
    <m/>
    <n v="48.628498"/>
    <n v="10.200853"/>
    <m/>
    <m/>
    <m/>
    <m/>
    <n v="0.38"/>
    <s v="Renewable energy"/>
    <s v="Bioenergy"/>
    <s v="Biomass and biogas"/>
    <s v="yes"/>
    <s v="Umspannwerk Giengen"/>
    <s v="110"/>
    <s v="Netze BW GmbH"/>
    <m/>
    <m/>
  </r>
  <r>
    <n v="78"/>
    <s v="Stora Enso Maxau_BNA0520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0520"/>
    <e v="#N/A"/>
    <s v="Stora Enso Maxau"/>
    <m/>
    <m/>
    <s v="Stora Enso Maxau GmbH"/>
    <m/>
    <s v="76187"/>
    <s v="Karlsruhe"/>
    <s v="Baden-Württemberg"/>
    <s v="DE"/>
    <n v="78"/>
    <m/>
    <s v="Biomass and biogas"/>
    <s v="Steam turbine"/>
    <s v="yes"/>
    <m/>
    <n v="2010"/>
    <s v="2010"/>
    <m/>
    <m/>
    <s v="operating"/>
    <m/>
    <n v="49.039299999999997"/>
    <n v="8.3113399999999995"/>
    <m/>
    <m/>
    <m/>
    <m/>
    <n v="0.38"/>
    <s v="Renewable energy"/>
    <s v="Bioenergy"/>
    <s v="Biomass and biogas"/>
    <s v="no"/>
    <s v="DE00032776187ES000125501100010000"/>
    <s v="110"/>
    <s v="Stadtwerke Karlsruhe Netzservice GmbH"/>
    <m/>
    <m/>
  </r>
  <r>
    <n v="17.100000000000001"/>
    <s v="BMKW Königs Wusterhausen_BNA0549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0549"/>
    <e v="#N/A"/>
    <s v="BMKW Königs Wusterhausen"/>
    <m/>
    <m/>
    <s v="MVV Energie AG"/>
    <s v="Am Nordhafen 12"/>
    <s v="15711"/>
    <s v="Königs Wusterhausen"/>
    <s v="Brandenburg"/>
    <s v="DE"/>
    <n v="17.100000000000001"/>
    <m/>
    <s v="Biomass and biogas"/>
    <s v="Steam turbine"/>
    <s v="no"/>
    <m/>
    <n v="2003"/>
    <s v="2003"/>
    <m/>
    <m/>
    <s v="operating"/>
    <m/>
    <n v="52.304789999999997"/>
    <n v="13.63603"/>
    <m/>
    <m/>
    <m/>
    <m/>
    <n v="0.38"/>
    <s v="Renewable energy"/>
    <s v="Bioenergy"/>
    <s v="Biomass and biogas"/>
    <s v="yes"/>
    <m/>
    <s v="20"/>
    <s v="E.DIS AG"/>
    <m/>
    <m/>
  </r>
  <r>
    <n v="15.1"/>
    <s v="BMHKW-BinderHolz_BNA0553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0553"/>
    <e v="#N/A"/>
    <s v="BMHKW-BinderHolz"/>
    <m/>
    <m/>
    <s v="BinderHolz Deutschland GmbH"/>
    <s v="Einsteinstraße 9"/>
    <s v="85092"/>
    <s v="Kösching"/>
    <s v="Bayern"/>
    <s v="DE"/>
    <n v="15.1"/>
    <m/>
    <s v="Biomass and biogas"/>
    <s v="Steam turbine"/>
    <s v="yes"/>
    <m/>
    <n v="2007"/>
    <s v="2007"/>
    <m/>
    <m/>
    <s v="operating"/>
    <m/>
    <n v="48.791229999999999"/>
    <n v="11.506790000000001"/>
    <m/>
    <m/>
    <m/>
    <m/>
    <n v="0.38"/>
    <s v="Renewable energy"/>
    <s v="Bioenergy"/>
    <s v="Biomass and biogas"/>
    <s v="yes"/>
    <s v="UW GROM"/>
    <s v="110"/>
    <s v="Bayernwerk AG"/>
    <m/>
    <m/>
  </r>
  <r>
    <n v="17.8"/>
    <s v="BioEnergie Park Klarsee_BNA1522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1522"/>
    <e v="#N/A"/>
    <s v="BioEnergie Park Klarsee"/>
    <m/>
    <m/>
    <s v="Geno Bioenergie Leasingfonds Erste GmbH &amp; Co. KG"/>
    <s v="Ernst-Röwer-Ring 2"/>
    <s v="17329"/>
    <s v="Krackow"/>
    <s v="Mecklenburg-Vorpommern"/>
    <s v="DE"/>
    <n v="17.8"/>
    <m/>
    <s v="Biomass and biogas"/>
    <s v="Steam turbine"/>
    <s v="yes"/>
    <m/>
    <n v="2006"/>
    <s v="2006"/>
    <m/>
    <m/>
    <s v="operating"/>
    <m/>
    <n v="53.320352"/>
    <n v="14.271027999999999"/>
    <m/>
    <m/>
    <m/>
    <m/>
    <n v="0.38"/>
    <s v="Renewable energy"/>
    <s v="Bioenergy"/>
    <s v="Biomass and biogas"/>
    <s v="yes"/>
    <s v="UW Bertikow"/>
    <s v="220"/>
    <s v="50Hertz Transmission GmbH"/>
    <m/>
    <m/>
  </r>
  <r>
    <n v="22"/>
    <s v="Landesbergen Biomasse_BNA0573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0573"/>
    <e v="#N/A"/>
    <s v="Landesbergen Biomasse"/>
    <m/>
    <m/>
    <s v="Statkraft Markets GmbH"/>
    <m/>
    <s v="31628"/>
    <s v="Landesbergen"/>
    <s v="Niedersachsen"/>
    <s v="DE"/>
    <n v="22"/>
    <m/>
    <s v="Biomass and biogas"/>
    <s v="Steam turbine"/>
    <s v="no"/>
    <m/>
    <n v="2005"/>
    <s v="2005"/>
    <m/>
    <m/>
    <s v="operating"/>
    <m/>
    <n v="52.577030000000008"/>
    <n v="9.1100899999999996"/>
    <m/>
    <m/>
    <m/>
    <m/>
    <n v="0.38"/>
    <s v="Renewable energy"/>
    <s v="Bioenergy"/>
    <s v="Biomass and biogas"/>
    <s v="yes"/>
    <m/>
    <s v="110"/>
    <s v="Avacon AG"/>
    <m/>
    <m/>
  </r>
  <r>
    <n v="20"/>
    <s v="BMK Lünen _BNA0617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0617"/>
    <e v="#N/A"/>
    <s v="BMK Lünen "/>
    <m/>
    <m/>
    <s v="STEAG New Energies GmbH"/>
    <s v="Josef Rethmann Straße 4"/>
    <s v="44536"/>
    <s v="Lünen"/>
    <s v="Nordrhein-Westfalen"/>
    <s v="DE"/>
    <n v="20"/>
    <m/>
    <s v="Biomass and biogas"/>
    <s v="Steam turbine"/>
    <s v="no"/>
    <m/>
    <n v="2006"/>
    <s v="2006"/>
    <m/>
    <m/>
    <s v="operating"/>
    <m/>
    <n v="51.614039920000003"/>
    <n v="7.4812539739999986"/>
    <m/>
    <m/>
    <m/>
    <m/>
    <n v="0.38"/>
    <s v="Renewable energy"/>
    <s v="Bioenergy"/>
    <s v="Biomass and biogas"/>
    <s v="yes"/>
    <m/>
    <s v="10"/>
    <s v="Stadtwerke Lünen GmbH"/>
    <m/>
    <m/>
  </r>
  <r>
    <n v="9.8000000000000007"/>
    <s v="Biomasse-Heizkraftwerk Malchin_BNA0628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0628"/>
    <e v="#N/A"/>
    <s v="Biomasse-Heizkraftwerk Malchin"/>
    <m/>
    <m/>
    <s v="envia THERM GmbH"/>
    <m/>
    <s v="17139"/>
    <s v="Malchin"/>
    <s v="Mecklenburg-Vorpommern"/>
    <s v="DE"/>
    <n v="9.8000000000000007"/>
    <m/>
    <s v="Biomass and biogas"/>
    <s v="Steam turbine"/>
    <s v="yes"/>
    <m/>
    <n v="2003"/>
    <s v="2003"/>
    <m/>
    <m/>
    <s v="operating"/>
    <m/>
    <n v="53.741860000000003"/>
    <n v="12.78302"/>
    <m/>
    <m/>
    <m/>
    <m/>
    <n v="0.38"/>
    <s v="Renewable energy"/>
    <s v="Bioenergy"/>
    <s v="Biomass and biogas"/>
    <s v="yes"/>
    <s v="UW Malchin"/>
    <s v="20"/>
    <s v="E.DIS AG"/>
    <m/>
    <m/>
  </r>
  <r>
    <n v="17.899999999999999"/>
    <s v="BMKW Mannheim_BNA0636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0636"/>
    <e v="#N/A"/>
    <s v="BMKW Mannheim"/>
    <m/>
    <m/>
    <s v="MVV Energie AG"/>
    <s v="Otto-Hahn-Str. 1"/>
    <s v="68169"/>
    <s v="Mannheim"/>
    <s v="Baden-Württemberg"/>
    <s v="DE"/>
    <n v="17.899999999999999"/>
    <m/>
    <s v="Biomass and biogas"/>
    <s v="Steam turbine"/>
    <s v="no"/>
    <m/>
    <n v="2003"/>
    <s v="2003"/>
    <m/>
    <m/>
    <s v="operating"/>
    <m/>
    <n v="49.516444669999998"/>
    <n v="8.4602464820000005"/>
    <m/>
    <m/>
    <m/>
    <m/>
    <n v="0.38"/>
    <s v="Renewable energy"/>
    <s v="Bioenergy"/>
    <s v="Biomass and biogas"/>
    <s v="yes"/>
    <s v="H80"/>
    <s v="20"/>
    <s v="Netrion GmbH"/>
    <m/>
    <m/>
  </r>
  <r>
    <n v="40"/>
    <s v="SCA Mannheim_BNA0637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0637"/>
    <e v="#N/A"/>
    <s v="SCA Mannheim"/>
    <s v="SCA Mannheim"/>
    <m/>
    <s v="SCA HYGIENE PRODUCTS GmbH"/>
    <s v="Sandhofer Straße 176"/>
    <s v="68305"/>
    <s v="Mannheim"/>
    <s v="Baden-Württemberg"/>
    <s v="DE"/>
    <n v="40"/>
    <m/>
    <s v="Biomass and biogas"/>
    <s v="Steam turbine"/>
    <s v="yes"/>
    <m/>
    <n v="2000"/>
    <s v="1966 / 2000"/>
    <m/>
    <m/>
    <s v="operating"/>
    <m/>
    <n v="49.5349"/>
    <n v="8.4635800000000003"/>
    <m/>
    <m/>
    <m/>
    <m/>
    <n v="0.38"/>
    <s v="Renewable energy"/>
    <s v="Bioenergy"/>
    <s v="Biomass and biogas"/>
    <s v="yes"/>
    <m/>
    <s v="110"/>
    <s v="Netrion GmbH"/>
    <m/>
    <m/>
  </r>
  <r>
    <n v="15.6"/>
    <s v="KWK Neumarkt_BNA0692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0692"/>
    <e v="#N/A"/>
    <s v="KWK Neumarkt"/>
    <m/>
    <m/>
    <s v="Pfleiderer Neumarkt GmbH"/>
    <s v="Dreichlinger Str. 76"/>
    <s v="92318"/>
    <s v="Neumarkt i.d. Oberpfalz"/>
    <s v="Bayern"/>
    <s v="DE"/>
    <n v="15.6"/>
    <m/>
    <s v="Biomass and biogas"/>
    <s v="Steam turbine"/>
    <s v="yes"/>
    <m/>
    <n v="1997"/>
    <s v="1997"/>
    <m/>
    <m/>
    <s v="operating"/>
    <m/>
    <n v="49.261330000000001"/>
    <n v="11.451599999999999"/>
    <m/>
    <m/>
    <m/>
    <m/>
    <n v="0.38"/>
    <s v="Renewable energy"/>
    <s v="Bioenergy"/>
    <s v="Biomass and biogas"/>
    <s v="yes"/>
    <s v="Übergabe KWK"/>
    <s v="10"/>
    <s v="Stadtwerke Neumarkt i.d.OPf."/>
    <m/>
    <m/>
  </r>
  <r>
    <n v="20"/>
    <s v="Biomasse-HKW_BNA0775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0775"/>
    <e v="#N/A"/>
    <s v="Biomasse-HKW"/>
    <m/>
    <m/>
    <s v="B+S Papenburg Energie GmbH"/>
    <s v="Am Nordhafen 5"/>
    <s v="26871"/>
    <s v="Papenburg"/>
    <s v="Niedersachsen"/>
    <s v="DE"/>
    <n v="20"/>
    <m/>
    <s v="Biomass and biogas"/>
    <s v="Steam turbine"/>
    <s v="no"/>
    <m/>
    <n v="2003"/>
    <s v="2003"/>
    <m/>
    <m/>
    <s v="operating"/>
    <m/>
    <n v="53.097160000000002"/>
    <n v="7.3954000000000004"/>
    <m/>
    <m/>
    <m/>
    <m/>
    <n v="0.38"/>
    <s v="Renewable energy"/>
    <s v="Bioenergy"/>
    <s v="Biomass and biogas"/>
    <s v="yes"/>
    <s v="Vüllner Dorfstraße"/>
    <s v="20"/>
    <s v="EWE NETZ GmbH"/>
    <m/>
    <m/>
  </r>
  <r>
    <n v="12.3"/>
    <s v="Heizkraftwerk Pforzheim GmbH_BNA0797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0797"/>
    <e v="#N/A"/>
    <s v="Heizkraftwerk Pforzheim GmbH"/>
    <s v="Biomasse"/>
    <m/>
    <s v="Heizkraftwerk Pforzheim GmbH"/>
    <s v="Hohwiesenweg 15"/>
    <s v="75175"/>
    <s v="Pforzheim"/>
    <s v="Baden-Württemberg"/>
    <s v="DE"/>
    <n v="12.3"/>
    <m/>
    <s v="Biomass and biogas"/>
    <s v="Steam turbine"/>
    <s v="yes"/>
    <m/>
    <n v="2004"/>
    <s v="2004"/>
    <m/>
    <m/>
    <s v="operating"/>
    <m/>
    <n v="48.89705"/>
    <n v="8.7249999999999996"/>
    <m/>
    <m/>
    <m/>
    <m/>
    <n v="0.38"/>
    <s v="Renewable energy"/>
    <s v="Bioenergy"/>
    <s v="Biomass and biogas"/>
    <s v="yes"/>
    <s v="Hohwiesenweg"/>
    <s v="110"/>
    <s v="Stadtwerke Pforzheim GmbH und Co. KG"/>
    <m/>
    <m/>
  </r>
  <r>
    <n v="15"/>
    <s v="BMHKW-RE Recklinghausen_BNA0826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0826"/>
    <e v="#N/A"/>
    <s v="BMHKW-RE Recklinghausen"/>
    <s v="BMHKW-RE Recklinghausen"/>
    <m/>
    <s v="Ökotech Ingenieurgesellschaft mbh"/>
    <s v="Maria-May-Straße 1"/>
    <s v="45665"/>
    <s v="Recklinghausen"/>
    <s v="Nordrhein-Westfalen"/>
    <s v="DE"/>
    <n v="15"/>
    <m/>
    <s v="Biomass and biogas"/>
    <s v="Steam turbine"/>
    <s v="yes"/>
    <m/>
    <n v="2004"/>
    <s v="2004"/>
    <m/>
    <m/>
    <s v="operating"/>
    <m/>
    <n v="51.604008"/>
    <n v="7.2508480000000004"/>
    <m/>
    <m/>
    <m/>
    <m/>
    <n v="0.38"/>
    <s v="Renewable energy"/>
    <s v="Bioenergy"/>
    <s v="Biomass and biogas"/>
    <s v="yes"/>
    <s v="UA-Katharinenstraße"/>
    <s v="110"/>
    <s v="Westnetz GmbH"/>
    <m/>
    <m/>
  </r>
  <r>
    <n v="13.3"/>
    <s v="UPM Schwedt_BNA1256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1256"/>
    <e v="#N/A"/>
    <s v="UPM Schwedt"/>
    <s v="Dampfturbine"/>
    <m/>
    <s v="LEIPA Georg Leinfelder GmbH"/>
    <s v="Kuhheide 1"/>
    <s v="16306"/>
    <s v="Schwedt"/>
    <s v="Brandenburg"/>
    <s v="DE"/>
    <n v="13.3"/>
    <m/>
    <s v="Biomass and biogas"/>
    <s v="Steam turbine"/>
    <s v="yes"/>
    <m/>
    <n v="1993"/>
    <s v="1993"/>
    <m/>
    <m/>
    <s v="operating"/>
    <m/>
    <n v="53.086719999999993"/>
    <n v="14.31935"/>
    <m/>
    <m/>
    <m/>
    <m/>
    <n v="0.38"/>
    <s v="Renewable energy"/>
    <s v="Bioenergy"/>
    <s v="Biomass and biogas"/>
    <s v="no"/>
    <s v="UW Haindl"/>
    <s v="110"/>
    <s v="E.DIS AG"/>
    <m/>
    <m/>
  </r>
  <r>
    <n v="14"/>
    <s v="Heizkraftwerk der Sappi Stockstadt GmbH_BNA0926a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0926a"/>
    <e v="#N/A"/>
    <s v="Heizkraftwerk der Sappi Stockstadt GmbH"/>
    <s v="Biomasseheizkraftwerk"/>
    <m/>
    <s v="Sappi Stockstadt GmbH"/>
    <s v="Obernburger Straße 1-9"/>
    <s v="63811"/>
    <s v="Stockstadt"/>
    <s v="Bayern"/>
    <s v="DE"/>
    <n v="14"/>
    <m/>
    <s v="Biomass and biogas"/>
    <s v="Steam turbine"/>
    <s v="yes"/>
    <m/>
    <n v="2003"/>
    <s v="2003"/>
    <m/>
    <m/>
    <s v="operating"/>
    <m/>
    <n v="49.977449999999997"/>
    <n v="9.068719999999999"/>
    <m/>
    <m/>
    <m/>
    <m/>
    <n v="0.38"/>
    <s v="Renewable energy"/>
    <s v="Bioenergy"/>
    <s v="Biomass and biogas"/>
    <s v="yes"/>
    <s v="Primär Kundenanlage zur betrieblichen Eigenversorgung ; Verbindung mit Netz der allgemeinen Versorgung über Trafo 11 (110/20kV)"/>
    <s v="110"/>
    <s v="Westnetz GmbH"/>
    <m/>
    <m/>
  </r>
  <r>
    <n v="8.6999999999999993"/>
    <s v="BioHKW I_BNA1405b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1405b"/>
    <e v="#N/A"/>
    <s v="BioHKW I"/>
    <m/>
    <m/>
    <s v="Fernwärme Ulm GmbH"/>
    <s v="Magirusstr. 21"/>
    <s v="89077"/>
    <s v="Ulm"/>
    <s v="Baden-Württemberg"/>
    <s v="DE"/>
    <n v="8.6999999999999993"/>
    <m/>
    <s v="Biomass and biogas"/>
    <s v="Steam turbine"/>
    <s v="yes"/>
    <m/>
    <n v="2003"/>
    <s v="2003"/>
    <m/>
    <m/>
    <s v="operating"/>
    <m/>
    <n v="48.397039999999997"/>
    <n v="9.9648399999999988"/>
    <m/>
    <m/>
    <m/>
    <m/>
    <n v="0.38"/>
    <s v="Renewable energy"/>
    <s v="Bioenergy"/>
    <s v="Biomass and biogas"/>
    <s v="yes"/>
    <s v="SWU 4"/>
    <s v="10"/>
    <s v="Stadtwerke Ulm/Neu-Ulm Netze GmbH "/>
    <m/>
    <m/>
  </r>
  <r>
    <n v="4.5"/>
    <s v="BioHKW II_BNA1405c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1405c"/>
    <e v="#N/A"/>
    <s v="BioHKW II"/>
    <m/>
    <m/>
    <s v="Fernwärme Ulm GmbH"/>
    <s v="Magirusstr. 21"/>
    <s v="89077"/>
    <s v="Ulm"/>
    <s v="Baden-Württemberg"/>
    <s v="DE"/>
    <n v="4.5"/>
    <m/>
    <s v="Biomass and biogas"/>
    <s v="Steam turbine"/>
    <s v="yes"/>
    <m/>
    <n v="2012"/>
    <s v="2012"/>
    <m/>
    <m/>
    <s v="operating"/>
    <m/>
    <n v="48.397039999999997"/>
    <n v="9.9648399999999988"/>
    <m/>
    <m/>
    <m/>
    <m/>
    <n v="0.38"/>
    <s v="Renewable energy"/>
    <s v="Bioenergy"/>
    <s v="Biomass and biogas"/>
    <s v="yes"/>
    <s v="SWU 5"/>
    <s v="10"/>
    <s v="Stadtwerke Ulm/Neu-Ulm Netze GmbH "/>
    <m/>
    <m/>
  </r>
  <r>
    <n v="1.9"/>
    <s v="PKV Kraftwerk_BNA1335c"/>
    <s v="DE"/>
    <x v="1"/>
    <s v="BIO"/>
    <n v="0.45040000000000002"/>
    <n v="0"/>
    <n v="0"/>
    <n v="1"/>
    <n v="1"/>
    <n v="2000"/>
    <n v="0"/>
    <n v="0"/>
    <n v="0.2"/>
    <n v="0.45"/>
    <n v="7"/>
    <n v="0"/>
    <m/>
    <s v=""/>
    <s v=""/>
    <s v=""/>
    <s v=""/>
    <s v=""/>
    <s v="BNA1335c"/>
    <e v="#N/A"/>
    <s v="PKV Kraftwerk"/>
    <s v="Biogasmotoren"/>
    <m/>
    <s v="Papier- u. Kartonfabrik Varel GmbH &amp; Co. KG"/>
    <s v="Dangaster Straße 38"/>
    <s v="26316"/>
    <s v="Varel"/>
    <s v="Niedersachsen"/>
    <s v="DE"/>
    <n v="1.9"/>
    <m/>
    <s v="Biomass and biogas"/>
    <s v="Combustion Engine"/>
    <s v="yes"/>
    <m/>
    <n v="2006"/>
    <s v="2006"/>
    <m/>
    <m/>
    <s v="operating"/>
    <m/>
    <n v="53.403170000000003"/>
    <n v="8.128210000000001"/>
    <m/>
    <m/>
    <m/>
    <m/>
    <n v="0.45040000000000002"/>
    <s v="Renewable energy"/>
    <s v="Bioenergy"/>
    <s v="Biomass and biogas"/>
    <s v="yes"/>
    <m/>
    <s v="20"/>
    <s v="EWE NETZ GmbH"/>
    <m/>
    <m/>
  </r>
  <r>
    <n v="6.7"/>
    <s v="Wi-Biebrich_BNA1055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1055"/>
    <e v="#N/A"/>
    <s v="Wi-Biebrich"/>
    <s v="Block 2"/>
    <m/>
    <s v="InfraServ GmbH &amp; Co. Wiesbaden KG"/>
    <m/>
    <s v="65203"/>
    <s v="Wiesbaden"/>
    <s v="Hessen"/>
    <s v="DE"/>
    <n v="6.7"/>
    <m/>
    <s v="Biomass and biogas"/>
    <s v="Steam turbine"/>
    <s v="yes"/>
    <m/>
    <n v="2006"/>
    <s v="2003 / 2006"/>
    <m/>
    <m/>
    <s v="operating"/>
    <m/>
    <n v="50.040545999999999"/>
    <n v="8.2532479999999993"/>
    <m/>
    <m/>
    <m/>
    <m/>
    <n v="0.38"/>
    <s v="Renewable energy"/>
    <s v="Bioenergy"/>
    <s v="Biomass and biogas"/>
    <s v="yes"/>
    <s v="Station 25,G347"/>
    <s v="10"/>
    <s v="InfraServ GmbH &amp; Co. Wiesbaden KG"/>
    <m/>
    <m/>
  </r>
  <r>
    <n v="18.100000000000001"/>
    <s v="Biomasseheizkraftwerk Piesteritz_BNA0621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0621"/>
    <e v="#N/A"/>
    <s v="Biomasseheizkraftwerk Piesteritz"/>
    <m/>
    <m/>
    <s v="Stadtwerke Leipzig GmbH"/>
    <m/>
    <s v="06886"/>
    <s v="Wittenberg/ Piesteritz"/>
    <s v="Sachsen-Anhalt"/>
    <s v="DE"/>
    <n v="18.100000000000001"/>
    <m/>
    <s v="Biomass and biogas"/>
    <s v="Steam turbine"/>
    <s v="yes"/>
    <m/>
    <n v="2009"/>
    <s v="2009"/>
    <m/>
    <m/>
    <s v="operating"/>
    <m/>
    <n v="51.870882999999999"/>
    <n v="12.569466"/>
    <m/>
    <m/>
    <m/>
    <m/>
    <n v="0.38"/>
    <s v="Renewable energy"/>
    <s v="Bioenergy"/>
    <s v="Biomass and biogas"/>
    <s v="yes"/>
    <s v="Dessauer Str. 124R, 06886 Lutherstadt Wittenberg"/>
    <s v="110"/>
    <s v="Mitteldeutsche Netzgesellschaft Strom mbH"/>
    <m/>
    <m/>
  </r>
  <r>
    <n v="10"/>
    <s v="Zolling_BNA1091"/>
    <s v="DE"/>
    <x v="0"/>
    <s v="BIO"/>
    <n v="0.38"/>
    <n v="9.5587323943661975"/>
    <n v="7.8122535211267614"/>
    <n v="4.0224969288732378E-2"/>
    <n v="4.0224969288732378E-2"/>
    <n v="2000"/>
    <n v="0"/>
    <n v="0"/>
    <n v="0.2"/>
    <n v="0.45"/>
    <n v="7"/>
    <n v="0"/>
    <m/>
    <s v=""/>
    <s v=""/>
    <s v=""/>
    <s v=""/>
    <s v=""/>
    <s v="BNA1091"/>
    <e v="#N/A"/>
    <s v="Zolling"/>
    <s v="BMHKW"/>
    <m/>
    <s v="ENGIE Deutschland AG"/>
    <s v="Leininger Str. 1"/>
    <s v="85406"/>
    <s v="Zolling"/>
    <s v="Bayern"/>
    <s v="DE"/>
    <n v="10"/>
    <m/>
    <s v="Biomass and biogas"/>
    <s v="Steam turbine"/>
    <s v="yes"/>
    <m/>
    <n v="2003"/>
    <s v="2003"/>
    <m/>
    <m/>
    <s v="operating"/>
    <m/>
    <n v="48.45534"/>
    <n v="11.8019"/>
    <m/>
    <m/>
    <m/>
    <m/>
    <n v="0.38"/>
    <s v="Renewable energy"/>
    <s v="Bioenergy"/>
    <s v="Biomass and biogas"/>
    <s v="yes"/>
    <s v="110-kV-Schaltfeld E05 / LS 173"/>
    <s v="110"/>
    <s v="Bayernwerk AG"/>
    <m/>
    <m/>
  </r>
  <r>
    <n v="336"/>
    <s v="Heizkraftwerk Altbach/Deizisau_BNA0019"/>
    <s v="DE"/>
    <x v="0"/>
    <s v="HRD"/>
    <n v="0.44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280"/>
    <s v=""/>
    <s v=""/>
    <s v=""/>
    <s v=""/>
    <s v="BNA0019"/>
    <e v="#N/A"/>
    <s v="Heizkraftwerk Altbach/Deizisau"/>
    <s v="ALT HKW 2 (DT Solobetrieb)"/>
    <s v="Altbach/Deizisau HKW 1"/>
    <s v="EnBW Energie Baden-Württemberg AG"/>
    <s v="Industriestraße 11"/>
    <s v="73776"/>
    <s v="Altbach"/>
    <s v="Baden-Württemberg"/>
    <s v="DE"/>
    <n v="336"/>
    <n v="476"/>
    <s v="Hard coal"/>
    <s v="Steam turbine"/>
    <s v="yes"/>
    <n v="280"/>
    <n v="1997"/>
    <s v="1997"/>
    <n v="2006"/>
    <m/>
    <s v="operating"/>
    <s v="CHP"/>
    <n v="48.717610999999998"/>
    <n v="9.3749169999999999"/>
    <s v="11WD4AL1KU1-S--E"/>
    <s v="11WD4AL1U1C2---O"/>
    <n v="0.44"/>
    <s v="http://www.feuerwehr-oberboihingen.de/index.php?id=210&amp;tx_ttnews[tt_news]=452&amp;cHash=d8aa7375c5ed6e4b398f9bee5e270dbb"/>
    <n v="0.44"/>
    <s v="Fossil fuels"/>
    <s v="Hard coal"/>
    <m/>
    <s v="no"/>
    <s v="Altbach"/>
    <s v="380"/>
    <s v="Transnet BW GmbH"/>
    <s v="List matching type: Single UBA power plant assigned to single BNetzA power plant"/>
    <m/>
  </r>
  <r>
    <n v="433"/>
    <s v="Heizkraftwerk Altbach/Deizisau_BNA0020"/>
    <s v="DE"/>
    <x v="0"/>
    <s v="HRD"/>
    <n v="0.45500000000000002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280"/>
    <s v=""/>
    <s v=""/>
    <s v=""/>
    <s v=""/>
    <s v="BNA0020"/>
    <e v="#N/A"/>
    <s v="Heizkraftwerk Altbach/Deizisau"/>
    <s v="ALT HKW 1"/>
    <s v="Altbach/Deizisau HKW 2"/>
    <s v="EnBW Energie Baden-Württemberg AG"/>
    <s v="Industriestraße 11"/>
    <s v="73776"/>
    <s v="Altbach"/>
    <s v="Baden-Württemberg"/>
    <s v="DE"/>
    <n v="433"/>
    <n v="379"/>
    <s v="Hard coal"/>
    <s v="Steam turbine"/>
    <s v="yes"/>
    <n v="280"/>
    <n v="1985"/>
    <s v="1985"/>
    <n v="2012"/>
    <m/>
    <s v="reserve"/>
    <s v="CHP"/>
    <n v="48.717610999999998"/>
    <n v="9.3749169999999999"/>
    <s v="11WD4AL1KU1-S--E"/>
    <s v="11WD4AL1U1C1---T"/>
    <n v="0.44"/>
    <s v="http://www.feuerwehr-oberboihingen.de/index.php?id=210&amp;tx_ttnews[tt_news]=452&amp;cHash=d8aa7375c5ed6e4b398f9bee5e270dbb"/>
    <n v="0.45500000000000002"/>
    <s v="Fossil fuels"/>
    <s v="Hard coal"/>
    <m/>
    <s v="no"/>
    <s v="Altbach"/>
    <s v="380"/>
    <s v="Transnet BW GmbH"/>
    <s v="List matching type: Single UBA power plant assigned to single BNetzA power plant"/>
    <m/>
  </r>
  <r>
    <n v="19"/>
    <s v="Reno De Medici_BNA1331"/>
    <s v="DE"/>
    <x v="0"/>
    <s v="HRD"/>
    <n v="0.23250000000000001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1331"/>
    <e v="#N/A"/>
    <s v="Reno De Medici"/>
    <s v="HD - Kraftwerk"/>
    <m/>
    <s v="Reno De Medici Arnsberg GmbH"/>
    <s v="Hellefelderstr. 51"/>
    <s v="59821"/>
    <s v="Arnsberg"/>
    <s v="Nordrhein-Westfalen"/>
    <s v="DE"/>
    <n v="19"/>
    <m/>
    <s v="Hard coal"/>
    <s v="Steam turbine"/>
    <s v="yes"/>
    <m/>
    <n v="1923"/>
    <s v="1923"/>
    <m/>
    <m/>
    <s v="operating"/>
    <m/>
    <n v="51.391390000000001"/>
    <n v="8.0730399999999989"/>
    <m/>
    <m/>
    <m/>
    <m/>
    <n v="0.23250000000000001"/>
    <s v="Fossil fuels"/>
    <s v="Hard coal"/>
    <m/>
    <s v="no"/>
    <s v="DE00018144139V592849"/>
    <s v="30"/>
    <s v="Westnetz GmbH"/>
    <m/>
    <m/>
  </r>
  <r>
    <n v="717"/>
    <s v="Bergkamen_BNA0067"/>
    <s v="DE"/>
    <x v="0"/>
    <s v="HRD"/>
    <n v="0.3775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20"/>
    <s v=""/>
    <s v=""/>
    <s v=""/>
    <s v=""/>
    <s v="BNA0067"/>
    <e v="#N/A"/>
    <s v="Bergkamen"/>
    <s v="A"/>
    <s v="Bergkamen A"/>
    <s v="RWE Generation SE"/>
    <m/>
    <s v="59192"/>
    <s v="Bergkamen"/>
    <s v="Nordrhein-Westfalen"/>
    <s v="DE"/>
    <n v="717"/>
    <n v="780"/>
    <s v="Hard coal"/>
    <s v="Steam turbine"/>
    <s v="yes"/>
    <n v="20"/>
    <n v="1981"/>
    <s v="1981"/>
    <m/>
    <m/>
    <s v="operating"/>
    <m/>
    <n v="51.63702"/>
    <n v="7.6191000000000004"/>
    <s v="11WD7BERG1S--KWB"/>
    <s v="11WD7BERG1S--A-X"/>
    <m/>
    <m/>
    <n v="0.3775"/>
    <s v="Fossil fuels"/>
    <s v="Hard coal"/>
    <m/>
    <s v="no"/>
    <s v="Gersteinwerk"/>
    <s v="380"/>
    <s v="Amprion GmbH"/>
    <s v="List matching type: Single UBA power plant assigned to single BNetzA power plant"/>
    <m/>
  </r>
  <r>
    <n v="124"/>
    <s v="Reuter_BNA0082"/>
    <s v="DE"/>
    <x v="0"/>
    <s v="HRD"/>
    <n v="0.34749999999999998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244"/>
    <s v=""/>
    <s v=""/>
    <s v=""/>
    <s v=""/>
    <s v="BNA0082"/>
    <e v="#N/A"/>
    <s v="Reuter"/>
    <s v="Reuter C"/>
    <s v="Berlin-Reuter C"/>
    <s v="Vattenfall Europe Wärme AG"/>
    <s v="Otternbuchtstr. 11"/>
    <s v="13599"/>
    <s v="Berlin"/>
    <s v="Berlin"/>
    <s v="DE"/>
    <n v="124"/>
    <n v="132"/>
    <s v="Hard coal"/>
    <s v="Steam turbine"/>
    <s v="yes"/>
    <n v="244"/>
    <n v="1969"/>
    <s v="1969"/>
    <m/>
    <m/>
    <s v="operating"/>
    <s v="CHP"/>
    <n v="52.532145999999997"/>
    <n v="13.246072"/>
    <s v="11WD8REUT5X----M"/>
    <s v="11WD8REUT5X---CX"/>
    <m/>
    <m/>
    <n v="0.34749999999999998"/>
    <s v="Fossil fuels"/>
    <s v="Hard coal"/>
    <m/>
    <s v="no"/>
    <s v="Reuter"/>
    <s v="110"/>
    <s v="Stromnetz Berlin GmbH"/>
    <s v="List matching type: Single UBA power plant assigned to single BNetzA power plant"/>
    <m/>
  </r>
  <r>
    <n v="89"/>
    <s v="Moabit_BNA0085a"/>
    <s v="DE"/>
    <x v="0"/>
    <s v="HRD"/>
    <n v="0.4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136"/>
    <s v=""/>
    <s v=""/>
    <s v=""/>
    <s v=""/>
    <s v="BNA0085a"/>
    <e v="#N/A"/>
    <s v="Moabit"/>
    <s v="Moabit A"/>
    <s v="Berlin-Moabit A"/>
    <s v="Vattenfall Europe Wärme AG"/>
    <s v="Friedrich-Krause-Ufer 10- 15"/>
    <s v="13353"/>
    <s v="Berlin"/>
    <s v="Berlin"/>
    <s v="DE"/>
    <n v="89"/>
    <n v="100"/>
    <s v="Hard coal"/>
    <s v="Steam turbine"/>
    <s v="yes"/>
    <n v="136"/>
    <n v="1990"/>
    <s v="1990"/>
    <n v="1990"/>
    <m/>
    <s v="operating"/>
    <s v="CHP"/>
    <n v="52.537351110000003"/>
    <n v="13.346114160000001"/>
    <m/>
    <m/>
    <m/>
    <m/>
    <n v="0.4"/>
    <s v="Fossil fuels"/>
    <s v="Hard coal"/>
    <m/>
    <s v="no"/>
    <s v="Moabit"/>
    <s v="110"/>
    <s v="Stromnetz Berlin GmbH"/>
    <s v="List matching type: Single UBA power plant assigned to single BNetzA power plant"/>
    <m/>
  </r>
  <r>
    <n v="282"/>
    <s v="Reuter West_BNA0086"/>
    <s v="DE"/>
    <x v="0"/>
    <s v="HRD"/>
    <n v="0.39250000000000002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363"/>
    <s v=""/>
    <s v=""/>
    <s v=""/>
    <s v=""/>
    <s v="BNA0086"/>
    <e v="#N/A"/>
    <s v="Reuter West"/>
    <s v="Reuter West D"/>
    <s v="Berlin-Reuter-West D"/>
    <s v="Vattenfall Europe Wärme AG"/>
    <s v="Großer Spreering 5"/>
    <s v="13599"/>
    <s v="Berlin"/>
    <s v="Berlin"/>
    <s v="DE"/>
    <n v="282"/>
    <n v="300"/>
    <s v="Hard coal"/>
    <s v="Steam turbine"/>
    <s v="yes"/>
    <n v="363"/>
    <n v="1987"/>
    <s v="1987"/>
    <m/>
    <m/>
    <s v="operating"/>
    <s v="CHP"/>
    <n v="52.535087920000002"/>
    <n v="13.24264526"/>
    <s v="11WD8REUW1C----4"/>
    <s v="11WD8REUW1C---DD"/>
    <n v="0.4"/>
    <s v="http://www.energie-und-management.de/free-archive/Freearchive/feView3/4449.html"/>
    <n v="0.39250000000000002"/>
    <s v="Fossil fuels"/>
    <s v="Hard coal"/>
    <m/>
    <s v="no"/>
    <s v="Reuter"/>
    <s v="380"/>
    <s v="50Hertz Transmission GmbH"/>
    <s v="List matching type: Single UBA power plant assigned to single BNetzA power plant"/>
    <m/>
  </r>
  <r>
    <n v="282"/>
    <s v="Reuter West_BNA0087"/>
    <s v="DE"/>
    <x v="0"/>
    <s v="HRD"/>
    <n v="0.39500000000000002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363"/>
    <s v=""/>
    <s v=""/>
    <s v=""/>
    <s v=""/>
    <s v="BNA0087"/>
    <e v="#N/A"/>
    <s v="Reuter West"/>
    <s v="Reuter West E"/>
    <s v="Berlin-Reuter-West E"/>
    <s v="Vattenfall Europe Wärme AG"/>
    <s v="Großer Spreering 5"/>
    <s v="13599"/>
    <s v="Berlin"/>
    <s v="Berlin"/>
    <s v="DE"/>
    <n v="282"/>
    <n v="300"/>
    <s v="Hard coal"/>
    <s v="Steam turbine"/>
    <s v="yes"/>
    <n v="363"/>
    <n v="1988"/>
    <s v="1988"/>
    <m/>
    <m/>
    <s v="operating"/>
    <s v="CHP"/>
    <n v="52.535087920000002"/>
    <n v="13.24264526"/>
    <s v="11WD8REUW1C----4"/>
    <s v="11WD8REUW1C---EB"/>
    <n v="0.4"/>
    <s v="http://www.energie-und-management.de/free-archive/Freearchive/feView3/4449.html"/>
    <n v="0.39500000000000002"/>
    <s v="Fossil fuels"/>
    <s v="Hard coal"/>
    <m/>
    <s v="no"/>
    <s v="Reuter"/>
    <s v="380"/>
    <s v="50Hertz Transmission GmbH"/>
    <s v="List matching type: Single UBA power plant assigned to single BNetzA power plant"/>
    <m/>
  </r>
  <r>
    <n v="726"/>
    <s v="Kraftwerk Bexbach_BNA0093"/>
    <s v="DE"/>
    <x v="0"/>
    <s v="HRD"/>
    <n v="0.38250000000000001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093"/>
    <e v="#N/A"/>
    <s v="Kraftwerk Bexbach"/>
    <s v="BEX"/>
    <s v="Bexbach"/>
    <s v="STEAG GmbH"/>
    <s v="Grubenstraße"/>
    <s v="66450"/>
    <s v="Bexbach"/>
    <s v="Saarland"/>
    <s v="DE"/>
    <n v="726"/>
    <n v="780"/>
    <s v="Hard coal"/>
    <s v="Steam turbine"/>
    <s v="no"/>
    <m/>
    <n v="1983"/>
    <s v="1983"/>
    <m/>
    <m/>
    <s v="reserve"/>
    <m/>
    <n v="49.363481"/>
    <n v="7.2371359999999996"/>
    <s v="11WD7MITB1S--KWK"/>
    <s v="11WD7MITB1C---A1"/>
    <n v="0.39"/>
    <s v="http://www.spd-saar.de/uploads/media/konzept_bergbau.pdf"/>
    <n v="0.38250000000000001"/>
    <s v="Fossil fuels"/>
    <s v="Hard coal"/>
    <m/>
    <s v="no"/>
    <s v="Mittelbexbach"/>
    <s v="380"/>
    <s v="Amprion GmbH"/>
    <s v="List matching type: Single UBA power plant assigned to single BNetzA power plant"/>
    <m/>
  </r>
  <r>
    <n v="43.3"/>
    <s v="HKW-Mitte_BNA0138"/>
    <s v="DE"/>
    <x v="2"/>
    <s v="HRD"/>
    <n v="0.46800000000000003"/>
    <n v="5"/>
    <n v="1"/>
    <n v="3.8508725075675675E-2"/>
    <n v="3.8508725075675675E-2"/>
    <n v="117242.17"/>
    <n v="0"/>
    <n v="0"/>
    <n v="0.3"/>
    <n v="0.39500000000000002"/>
    <n v="7"/>
    <n v="0.95"/>
    <m/>
    <n v="121.6373634377276"/>
    <s v=""/>
    <s v=""/>
    <s v=""/>
    <s v=""/>
    <s v="BNA0138"/>
    <e v="#N/A"/>
    <s v="HKW-Mitte"/>
    <s v="Block 1 "/>
    <s v="Braunschweig-Mitte"/>
    <s v="Braunschweiger Versorgungs-AG &amp; Co. KG"/>
    <m/>
    <s v="38106"/>
    <s v="Braunschweig"/>
    <s v="Niedersachsen"/>
    <s v="DE"/>
    <n v="43.3"/>
    <n v="57.775379999999998"/>
    <s v="Hard coal"/>
    <s v="Combined cycle"/>
    <s v="yes"/>
    <n v="121.6373634377276"/>
    <n v="1984"/>
    <s v="1984"/>
    <m/>
    <m/>
    <s v="operating"/>
    <s v="CHP"/>
    <n v="52.278610999999998"/>
    <n v="10.514722000000001"/>
    <m/>
    <m/>
    <m/>
    <m/>
    <n v="0.46800000000000003"/>
    <s v="Fossil fuels"/>
    <s v="Hard coal"/>
    <m/>
    <s v="no"/>
    <s v="UW Hasenwinkel"/>
    <s v="110"/>
    <s v="Braunschweiger Netz GmbH"/>
    <s v="List matching type: UBA capacity distributed proportionally to multiple BNetzA power plants"/>
    <m/>
  </r>
  <r>
    <n v="119"/>
    <s v="KW Hastedt_BNA0144"/>
    <s v="DE"/>
    <x v="0"/>
    <s v="HRD"/>
    <n v="0.46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155"/>
    <s v=""/>
    <s v=""/>
    <s v=""/>
    <s v=""/>
    <s v="BNA0144"/>
    <e v="#N/A"/>
    <s v="KW Hastedt"/>
    <s v="Block 15"/>
    <s v="Bremen-Hastedt 15"/>
    <s v="swb Erzeugung GmbH &amp; Co. KG"/>
    <s v="Hastedter Osterdeich 255"/>
    <s v="28207"/>
    <s v="Bremen"/>
    <s v="Bremen"/>
    <s v="DE"/>
    <n v="119"/>
    <n v="130"/>
    <s v="Hard coal"/>
    <s v="Steam turbine"/>
    <s v="yes"/>
    <n v="155"/>
    <n v="2014"/>
    <s v="2014"/>
    <m/>
    <m/>
    <s v="operating"/>
    <s v="CHP"/>
    <n v="53.060080000000013"/>
    <n v="8.8732800000000012"/>
    <s v="11WD2BHAS000271O"/>
    <s v="11WD2BR15000116G"/>
    <m/>
    <m/>
    <n v="0.46"/>
    <s v="Fossil fuels"/>
    <s v="Hard coal"/>
    <m/>
    <s v="no"/>
    <s v="DE0072032820700000000000000232557"/>
    <s v="110"/>
    <s v="Wesernetz Bremen GmbH"/>
    <s v="List matching type: Single UBA power plant assigned to single BNetzA power plant"/>
    <m/>
  </r>
  <r>
    <n v="303"/>
    <s v="KW Hafen_BNA0146"/>
    <s v="DE"/>
    <x v="0"/>
    <s v="HRD"/>
    <n v="0.3725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39"/>
    <s v=""/>
    <s v=""/>
    <s v=""/>
    <s v=""/>
    <s v="BNA0146"/>
    <e v="#N/A"/>
    <s v="KW Hafen"/>
    <s v="Block 6"/>
    <s v="Bremen-Hafen 6, (Elfi)"/>
    <s v="swb Erzeugung GmbH &amp; Co. KG"/>
    <s v="Otavistr. 7-9"/>
    <s v="28237"/>
    <s v="Bremen"/>
    <s v="Bremen"/>
    <s v="DE"/>
    <n v="303"/>
    <n v="315"/>
    <s v="Hard coal"/>
    <s v="Steam turbine"/>
    <s v="yes"/>
    <n v="39"/>
    <n v="1979"/>
    <s v="1979"/>
    <m/>
    <m/>
    <s v="operating"/>
    <m/>
    <n v="53.124861000000003"/>
    <n v="8.7286570000000001"/>
    <s v="11WD2BHAF000272F"/>
    <s v="11WD2BRE6000118Z"/>
    <m/>
    <m/>
    <n v="0.3725"/>
    <s v="Fossil fuels"/>
    <s v="Hard coal"/>
    <m/>
    <s v="no"/>
    <s v="DE0072032823700000000000000232558"/>
    <s v="110"/>
    <s v="Wesernetz Bremen GmbH"/>
    <s v="List matching type: Single UBA power plant assigned to single BNetzA power plant"/>
    <m/>
  </r>
  <r>
    <n v="350"/>
    <s v="Farge_BNA0147"/>
    <s v="DE"/>
    <x v="0"/>
    <s v="HRD"/>
    <n v="0.4425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26"/>
    <s v=""/>
    <s v=""/>
    <s v=""/>
    <s v=""/>
    <s v="BNA0147"/>
    <e v="#N/A"/>
    <s v="Farge"/>
    <s v="Farge"/>
    <s v="Bremen-Farge"/>
    <s v="ENGIE Deutschland AG"/>
    <s v="Wilhelmshavener Str. 6"/>
    <s v="28777"/>
    <s v="Bremen"/>
    <s v="Bremen"/>
    <s v="DE"/>
    <n v="350"/>
    <n v="397"/>
    <s v="Hard coal"/>
    <s v="Steam turbine"/>
    <s v="no"/>
    <n v="26"/>
    <n v="1969"/>
    <s v="1969"/>
    <n v="2007"/>
    <m/>
    <s v="operating"/>
    <m/>
    <n v="53.202066530000003"/>
    <n v="8.5161539259999994"/>
    <s v="11WD2FARK000287K"/>
    <s v="11WD2FARG0001262"/>
    <m/>
    <m/>
    <n v="0.4425"/>
    <s v="Fossil fuels"/>
    <s v="Hard coal"/>
    <m/>
    <s v="no"/>
    <s v="Farge - FA1"/>
    <s v="220"/>
    <s v="TenneT TSO GmbH "/>
    <s v="List matching type: Single UBA power plant assigned to single BNetzA power plant"/>
    <m/>
  </r>
  <r>
    <n v="95"/>
    <s v="HKW I_BNA0211"/>
    <s v="DE"/>
    <x v="0"/>
    <s v="HRD"/>
    <n v="0.38750000000000001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139"/>
    <s v=""/>
    <s v=""/>
    <s v=""/>
    <s v=""/>
    <s v="BNA0211"/>
    <e v="#N/A"/>
    <s v="HKW I"/>
    <s v="ZAWSF"/>
    <s v="Duisburg-Hochfeld HKW I"/>
    <s v="Stadtwerke Duisburg AG"/>
    <s v="Zirkelstraße"/>
    <s v="47053"/>
    <s v="Duisburg"/>
    <s v="Nordrhein-Westfalen"/>
    <s v="DE"/>
    <n v="95"/>
    <n v="106"/>
    <s v="Hard coal"/>
    <s v="Steam turbine"/>
    <s v="yes"/>
    <n v="139"/>
    <n v="1985"/>
    <s v="1985"/>
    <m/>
    <m/>
    <s v="operating"/>
    <s v="CHP"/>
    <n v="51.429324000000001"/>
    <n v="6.7519839999999993"/>
    <m/>
    <m/>
    <m/>
    <m/>
    <n v="0.38750000000000001"/>
    <s v="Fossil fuels"/>
    <s v="Hard coal"/>
    <m/>
    <s v="no"/>
    <s v="UW HKW I"/>
    <s v="110"/>
    <s v="Netze Duisburg GmbH"/>
    <s v="List matching type: Single UBA power plant assigned to single BNetzA power plant"/>
    <m/>
  </r>
  <r>
    <n v="370"/>
    <s v="KW Walsum_BNA0216a"/>
    <s v="DE"/>
    <x v="0"/>
    <s v="HRD"/>
    <n v="0.39500000000000002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295"/>
    <s v=""/>
    <s v=""/>
    <s v=""/>
    <s v=""/>
    <s v="BNA0216a"/>
    <e v="#N/A"/>
    <s v="KW Walsum"/>
    <s v="Walsum 9"/>
    <s v="Duisburg-Walsum 9"/>
    <s v="Steag GmbH"/>
    <s v="Dr. Wilhelm-Roelen-Str.129"/>
    <s v="47180"/>
    <s v="Duisburg"/>
    <s v="Nordrhein-Westfalen"/>
    <s v="DE"/>
    <n v="370"/>
    <n v="410"/>
    <s v="Hard coal"/>
    <s v="Steam turbine"/>
    <s v="yes"/>
    <n v="295"/>
    <n v="1988"/>
    <s v="1988"/>
    <m/>
    <m/>
    <s v="operating"/>
    <s v="CHP"/>
    <n v="51.526719999999997"/>
    <n v="6.71868"/>
    <s v="11WD7WALS1S--KW0"/>
    <s v="11WD7WALS5S--9-Y"/>
    <m/>
    <m/>
    <n v="0.39500000000000002"/>
    <s v="Fossil fuels"/>
    <s v="Hard coal"/>
    <m/>
    <s v="no"/>
    <s v="220 kV Schaltanlage Walsum"/>
    <s v="220"/>
    <s v="Amprion GmbH"/>
    <s v="List matching type: Single UBA power plant assigned to single BNetzA power plant"/>
    <m/>
  </r>
  <r>
    <n v="725"/>
    <s v="KW Walsum_BNA0216b"/>
    <s v="DE"/>
    <x v="0"/>
    <s v="HRD"/>
    <n v="0.45750000000000002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216b"/>
    <e v="#N/A"/>
    <s v="KW Walsum"/>
    <s v="Walsum 10"/>
    <s v="Duisburg-Walsum 10"/>
    <s v="STEAG-EVN Walsum 10 Kraftwerksgesellsellschaft mbH"/>
    <s v="Dr. Wilhelm-Roelen-Str.129"/>
    <s v="47180"/>
    <s v="Duisburg"/>
    <s v="Nordrhein-Westfalen"/>
    <s v="DE"/>
    <n v="725"/>
    <n v="790"/>
    <s v="Hard coal"/>
    <s v="Steam turbine"/>
    <s v="yes"/>
    <m/>
    <n v="2013"/>
    <s v="2013"/>
    <m/>
    <m/>
    <s v="operating"/>
    <s v="CHP"/>
    <n v="51.526719999999997"/>
    <n v="6.71868"/>
    <s v="11WD7WALS1S--KW0"/>
    <s v="11WD7WALS1S--10A"/>
    <n v="0.45"/>
    <s v="http://www.energystate.de/detail.php?lang=de&amp;kat=project&amp;id=183"/>
    <n v="0.45750000000000002"/>
    <s v="Fossil fuels"/>
    <s v="Hard coal"/>
    <m/>
    <s v="no"/>
    <s v="SA-Walsum"/>
    <s v="380"/>
    <s v="Amprion GmbH"/>
    <s v="List matching type: Single UBA power plant assigned to single BNetzA power plant"/>
    <m/>
  </r>
  <r>
    <n v="283"/>
    <s v="Kraftwerk Ensdorf_BNA0252"/>
    <s v="DE"/>
    <x v="0"/>
    <s v="HRD"/>
    <n v="0.45250000000000001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60"/>
    <s v=""/>
    <s v=""/>
    <s v=""/>
    <s v=""/>
    <s v="BNA0252"/>
    <e v="#N/A"/>
    <s v="Kraftwerk Ensdorf"/>
    <s v="Block 3"/>
    <s v="Ensdorf 3"/>
    <s v="Gemeinschaft nach Bruchteilen der Saarstahl AG (SAG) und Saarschmiede GmbH Freiformschmiede (SSF)"/>
    <s v="Kurt Kessler Str. 1"/>
    <s v="66806"/>
    <s v="Ensdorf"/>
    <s v="Saarland"/>
    <s v="DE"/>
    <n v="283"/>
    <n v="310"/>
    <s v="Hard coal"/>
    <s v="Steam turbine"/>
    <s v="no"/>
    <n v="60"/>
    <n v="2011"/>
    <s v="2011"/>
    <n v="2002"/>
    <m/>
    <s v="operating"/>
    <m/>
    <n v="49.293247999999998"/>
    <n v="6.7709369999999991"/>
    <s v="11WD7ENSD5SKW3-E"/>
    <s v="11WD7ENSD5S--3-T"/>
    <m/>
    <m/>
    <n v="0.45250000000000001"/>
    <s v="Fossil fuels"/>
    <s v="Hard coal"/>
    <m/>
    <s v="no"/>
    <s v="Ensdorf (Schaltanlage Ensdorf (UA Ensdorf 110 kV), Kurt -Kessler-Straße, 66808 Ensdorf"/>
    <s v="110"/>
    <s v="VSE Verteilnetz GmbH"/>
    <s v="List matching type: Single UBA power plant assigned to single BNetzA power plant"/>
    <m/>
  </r>
  <r>
    <n v="106"/>
    <s v="Kraftwerk Ensdorf_BNA0253"/>
    <s v="DE"/>
    <x v="0"/>
    <s v="HRD"/>
    <n v="0.43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66"/>
    <s v=""/>
    <s v=""/>
    <s v=""/>
    <s v=""/>
    <s v="BNA0253"/>
    <e v="#N/A"/>
    <s v="Kraftwerk Ensdorf"/>
    <s v="Block 1"/>
    <s v="Ensdorf 1"/>
    <s v="VSE AG, Kraftwerk Ensdorf"/>
    <s v="Kurt-Kessler-Str."/>
    <s v="66806"/>
    <s v="Ensdorf"/>
    <s v="Saarland"/>
    <s v="DE"/>
    <n v="106"/>
    <n v="120"/>
    <s v="Hard coal"/>
    <s v="Steam turbine"/>
    <s v="yes"/>
    <n v="66"/>
    <n v="1963"/>
    <s v="1963"/>
    <n v="2002"/>
    <m/>
    <s v="operating"/>
    <m/>
    <n v="49.293247999999998"/>
    <n v="6.7709369999999991"/>
    <s v="11WD7ENSD2SKW1-4"/>
    <s v="11WD7ENSD2S--1-J"/>
    <n v="0.36"/>
    <s v="http://www.spd-saar.de/uploads/media/konzept_bergbau.pdf"/>
    <n v="0.43"/>
    <s v="Fossil fuels"/>
    <s v="Hard coal"/>
    <m/>
    <s v="no"/>
    <s v="Schaltanlage Ensdorf (UA-Ensdorf); DE 0001816680600000000000000580138"/>
    <s v="220"/>
    <s v="Amprion GmbH"/>
    <s v="List matching type: Single UBA power plant assigned to single BNetzA power plant"/>
    <m/>
  </r>
  <r>
    <n v="17.399999999999999"/>
    <s v="HKW Erlangen_BNA0261b"/>
    <s v="DE"/>
    <x v="0"/>
    <s v="HRD"/>
    <n v="0.375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261b"/>
    <e v="#N/A"/>
    <s v="HKW Erlangen"/>
    <s v="K6 DT2"/>
    <m/>
    <s v="Erlanger Stadtwerke AG"/>
    <s v=" Äußere Bruckerstr. 33"/>
    <s v="91052"/>
    <s v="Erlangen"/>
    <s v="Bayern"/>
    <s v="DE"/>
    <n v="17.399999999999999"/>
    <m/>
    <s v="Hard coal"/>
    <s v="Steam turbine"/>
    <s v="yes"/>
    <m/>
    <n v="1980"/>
    <s v="1980"/>
    <m/>
    <m/>
    <s v="operating"/>
    <m/>
    <n v="49.592829999999999"/>
    <n v="11.001480000000001"/>
    <m/>
    <m/>
    <m/>
    <m/>
    <n v="0.375"/>
    <s v="Fossil fuels"/>
    <s v="Hard coal"/>
    <m/>
    <s v="no"/>
    <s v="UW Mitte"/>
    <s v="20"/>
    <s v="Erlanger Stadtwerke AG"/>
    <m/>
    <m/>
  </r>
  <r>
    <n v="27"/>
    <s v="Heizkraftwerk FL_BNA0270"/>
    <s v="DE"/>
    <x v="2"/>
    <s v="HRD"/>
    <n v="0.504"/>
    <n v="5"/>
    <n v="1"/>
    <n v="3.8508725075675675E-2"/>
    <n v="3.8508725075675675E-2"/>
    <n v="117242.17"/>
    <n v="0"/>
    <n v="0"/>
    <n v="0.3"/>
    <n v="0.39500000000000002"/>
    <n v="7"/>
    <n v="0.95"/>
    <m/>
    <n v="40.5"/>
    <s v=""/>
    <s v=""/>
    <s v=""/>
    <s v=""/>
    <s v="BNA0270"/>
    <e v="#N/A"/>
    <s v="Heizkraftwerk FL"/>
    <s v="Block 11"/>
    <s v="Flensburg K09 bis K12"/>
    <s v="Stadtwerke Flensburg GmbH"/>
    <s v="Batteriestr. 48"/>
    <s v="24939"/>
    <s v="Flensburg"/>
    <s v="Schleswig-Holstein"/>
    <s v="DE"/>
    <n v="27"/>
    <n v="24.63402"/>
    <s v="Hard coal"/>
    <s v="Combined cycle"/>
    <s v="yes"/>
    <n v="40.5"/>
    <n v="1992"/>
    <s v="1992"/>
    <m/>
    <m/>
    <s v="operating"/>
    <s v="CHP"/>
    <n v="54.804949999999998"/>
    <n v="9.4324399999999997"/>
    <m/>
    <m/>
    <m/>
    <m/>
    <n v="0.504"/>
    <s v="Fossil fuels"/>
    <s v="Hard coal"/>
    <m/>
    <s v="no"/>
    <s v="SW Flensburg GmbH"/>
    <s v="60"/>
    <s v="Stadtwerke Flensburg GmbH "/>
    <s v="List matching type: UBA capacity distributed proportionally to multiple BNetzA power plants"/>
    <m/>
  </r>
  <r>
    <n v="29"/>
    <s v="Heizkraftwerk FL_BNA0271"/>
    <s v="DE"/>
    <x v="2"/>
    <s v="HRD"/>
    <n v="0.48599999999999999"/>
    <n v="5"/>
    <n v="1"/>
    <n v="3.8508725075675675E-2"/>
    <n v="3.8508725075675675E-2"/>
    <n v="117242.17"/>
    <n v="0"/>
    <n v="0"/>
    <n v="0.3"/>
    <n v="0.39500000000000002"/>
    <n v="7"/>
    <n v="0.95"/>
    <m/>
    <n v="43.5"/>
    <s v=""/>
    <s v=""/>
    <s v=""/>
    <s v=""/>
    <s v="BNA0271"/>
    <e v="#N/A"/>
    <s v="Heizkraftwerk FL"/>
    <s v="Block 10"/>
    <s v="Flensburg K09 bis K12"/>
    <s v="Stadtwerke Flensburg GmbH"/>
    <s v="Batteriestr. 48"/>
    <s v="24939"/>
    <s v="Flensburg"/>
    <s v="Schleswig-Holstein"/>
    <s v="DE"/>
    <n v="29"/>
    <n v="26.458760000000002"/>
    <s v="Hard coal"/>
    <s v="Combined cycle"/>
    <s v="yes"/>
    <n v="43.5"/>
    <n v="1988"/>
    <s v="1988"/>
    <m/>
    <m/>
    <s v="operating"/>
    <s v="CHP"/>
    <n v="54.804949999999998"/>
    <n v="9.4324399999999997"/>
    <m/>
    <m/>
    <m/>
    <m/>
    <n v="0.48599999999999999"/>
    <s v="Fossil fuels"/>
    <s v="Hard coal"/>
    <m/>
    <s v="no"/>
    <s v="SW Flensburg GmbH"/>
    <s v="60"/>
    <s v="Stadtwerke Flensburg GmbH "/>
    <s v="List matching type: UBA capacity distributed proportionally to multiple BNetzA power plants"/>
    <m/>
  </r>
  <r>
    <n v="33"/>
    <s v="Heizkraftwerk FL_BNA0272"/>
    <s v="DE"/>
    <x v="2"/>
    <s v="HRD"/>
    <n v="0.47249999999999998"/>
    <n v="5"/>
    <n v="1"/>
    <n v="3.8508725075675675E-2"/>
    <n v="3.8508725075675675E-2"/>
    <n v="117242.17"/>
    <n v="0"/>
    <n v="0"/>
    <n v="0.3"/>
    <n v="0.39500000000000002"/>
    <n v="7"/>
    <n v="0.95"/>
    <m/>
    <n v="49.5"/>
    <s v=""/>
    <s v=""/>
    <s v=""/>
    <s v=""/>
    <s v="BNA0272"/>
    <e v="#N/A"/>
    <s v="Heizkraftwerk FL"/>
    <s v="Block 9"/>
    <s v="Flensburg K09 bis K12"/>
    <s v="Stadtwerke Flensburg GmbH"/>
    <s v="Batteriestr. 48"/>
    <s v="24939"/>
    <s v="Flensburg"/>
    <s v="Schleswig-Holstein"/>
    <s v="DE"/>
    <n v="33"/>
    <n v="30.108250000000002"/>
    <s v="Hard coal"/>
    <s v="Combined cycle"/>
    <s v="yes"/>
    <n v="49.5"/>
    <n v="1985"/>
    <s v="1985"/>
    <m/>
    <m/>
    <s v="operating"/>
    <s v="CHP"/>
    <n v="54.804949999999998"/>
    <n v="9.4324399999999997"/>
    <m/>
    <m/>
    <m/>
    <m/>
    <n v="0.47249999999999998"/>
    <s v="Fossil fuels"/>
    <s v="Hard coal"/>
    <m/>
    <s v="no"/>
    <s v="SW Flensburg GmbH"/>
    <s v="60"/>
    <s v="Stadtwerke Flensburg GmbH "/>
    <s v="List matching type: UBA capacity distributed proportionally to multiple BNetzA power plants"/>
    <m/>
  </r>
  <r>
    <n v="61.5"/>
    <s v="HKW West_BNA0289b"/>
    <s v="DE"/>
    <x v="0"/>
    <s v="HRD"/>
    <n v="0.39750000000000002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105"/>
    <s v=""/>
    <s v=""/>
    <s v=""/>
    <s v=""/>
    <s v="BNA0289b"/>
    <e v="#N/A"/>
    <s v="HKW West"/>
    <s v="Block 2"/>
    <s v="Frankfurt-West 2 u. 3"/>
    <s v="Mainova AG"/>
    <s v="Gutleutstraße 231"/>
    <s v="60627"/>
    <s v="Frankfurt am Main"/>
    <s v="Hessen"/>
    <s v="DE"/>
    <n v="61.5"/>
    <n v="62.060270000000003"/>
    <s v="Hard coal"/>
    <s v="Steam turbine"/>
    <s v="yes"/>
    <n v="105"/>
    <n v="1989"/>
    <s v="1989"/>
    <m/>
    <m/>
    <s v="operating"/>
    <s v="CHP"/>
    <n v="50.09843"/>
    <n v="8.6531300000000009"/>
    <m/>
    <m/>
    <m/>
    <m/>
    <n v="0.39750000000000002"/>
    <s v="Fossil fuels"/>
    <s v="Hard coal"/>
    <m/>
    <s v="no"/>
    <s v="UW Gutleutstraße"/>
    <s v="110"/>
    <s v="NRM Netzdienste Rhein-Main GmbH"/>
    <s v="List matching type: UBA capacity distributed proportionally to multiple BNetzA power plants"/>
    <m/>
  </r>
  <r>
    <n v="61.5"/>
    <s v="HKW West_BNA0290"/>
    <s v="DE"/>
    <x v="0"/>
    <s v="HRD"/>
    <n v="0.39750000000000002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105"/>
    <s v=""/>
    <s v=""/>
    <s v=""/>
    <s v=""/>
    <s v="BNA0290"/>
    <e v="#N/A"/>
    <s v="HKW West"/>
    <s v="Block 3"/>
    <s v="Frankfurt-West 2 u. 3"/>
    <s v="Mainova AG"/>
    <s v="Gutleutstraße 231"/>
    <s v="60627"/>
    <s v="Frankfurt am Main"/>
    <s v="Hessen"/>
    <s v="DE"/>
    <n v="61.5"/>
    <n v="62.060270000000003"/>
    <s v="Hard coal"/>
    <s v="Steam turbine"/>
    <s v="yes"/>
    <n v="105"/>
    <n v="1989"/>
    <s v="1989"/>
    <m/>
    <m/>
    <s v="operating"/>
    <s v="CHP"/>
    <n v="50.09843"/>
    <n v="8.6531300000000009"/>
    <m/>
    <m/>
    <m/>
    <m/>
    <n v="0.39750000000000002"/>
    <s v="Fossil fuels"/>
    <s v="Hard coal"/>
    <m/>
    <s v="no"/>
    <s v="UW Gutleutstraße"/>
    <s v="110"/>
    <s v="NRM Netzdienste Rhein-Main GmbH"/>
    <s v="List matching type: UBA capacity distributed proportionally to multiple BNetzA power plants"/>
    <m/>
  </r>
  <r>
    <n v="345"/>
    <s v="Scholven_BNA0331"/>
    <s v="DE"/>
    <x v="0"/>
    <s v="HRD"/>
    <n v="0.34749999999999998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331"/>
    <e v="#N/A"/>
    <s v="Scholven"/>
    <s v="C"/>
    <s v="Gelsenkirchen-Scholven C"/>
    <s v="Uniper Kraftwerke GmbH "/>
    <m/>
    <s v="45896"/>
    <s v="Gelsenkirchen"/>
    <s v="Nordrhein-Westfalen"/>
    <s v="DE"/>
    <n v="345"/>
    <n v="370"/>
    <s v="Hard coal"/>
    <s v="Steam turbine"/>
    <s v="yes"/>
    <m/>
    <n v="1969"/>
    <s v="1969"/>
    <m/>
    <m/>
    <s v="operating"/>
    <m/>
    <n v="51.60236802"/>
    <n v="7.009894096"/>
    <s v="11WD7SCHO-S--KWW"/>
    <s v="11WD7SCHO2S--C-R"/>
    <m/>
    <m/>
    <n v="0.34749999999999998"/>
    <s v="Fossil fuels"/>
    <s v="Hard coal"/>
    <m/>
    <s v="no"/>
    <s v="Scholven"/>
    <s v="220"/>
    <s v="Amprion GmbH"/>
    <s v="List matching type: Single UBA power plant assigned to single BNetzA power plant"/>
    <m/>
  </r>
  <r>
    <n v="345"/>
    <s v="Scholven_BNA0332"/>
    <s v="DE"/>
    <x v="0"/>
    <s v="HRD"/>
    <n v="0.34499999999999997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332"/>
    <e v="#N/A"/>
    <s v="Scholven"/>
    <s v="B"/>
    <s v="Gelsenkirchen-Scholven B"/>
    <s v="Uniper Kraftwerke GmbH "/>
    <m/>
    <s v="45896"/>
    <s v="Gelsenkirchen"/>
    <s v="Nordrhein-Westfalen"/>
    <s v="DE"/>
    <n v="345"/>
    <n v="370"/>
    <s v="Hard coal"/>
    <s v="Steam turbine"/>
    <s v="yes"/>
    <m/>
    <n v="1968"/>
    <s v="1968"/>
    <m/>
    <m/>
    <s v="operating"/>
    <m/>
    <n v="51.60236802"/>
    <n v="7.009894096"/>
    <s v="11WD7SCHO-S--KWW"/>
    <s v="11WD7SCHO1S--B-0"/>
    <m/>
    <m/>
    <n v="0.34499999999999997"/>
    <s v="Fossil fuels"/>
    <s v="Hard coal"/>
    <m/>
    <s v="no"/>
    <s v="Scholven"/>
    <s v="220"/>
    <s v="Amprion GmbH"/>
    <s v="List matching type: Single UBA power plant assigned to single BNetzA power plant"/>
    <m/>
  </r>
  <r>
    <n v="70"/>
    <s v="FWK Buer_BNA0336"/>
    <s v="DE"/>
    <x v="0"/>
    <s v="HRD"/>
    <n v="0.38750000000000001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336"/>
    <e v="#N/A"/>
    <s v="FWK Buer"/>
    <m/>
    <m/>
    <s v="Uniper Kraftwerke GmbH "/>
    <m/>
    <s v="45896"/>
    <s v="Gelsenkirchen"/>
    <s v="Nordrhein-Westfalen"/>
    <s v="DE"/>
    <n v="70"/>
    <m/>
    <s v="Hard coal"/>
    <s v="Steam turbine"/>
    <s v="yes"/>
    <m/>
    <n v="1985"/>
    <s v="1985"/>
    <m/>
    <m/>
    <s v="operating"/>
    <m/>
    <n v="51.596960000000003"/>
    <n v="7.0045199999999994"/>
    <m/>
    <m/>
    <m/>
    <m/>
    <n v="0.38750000000000001"/>
    <s v="Fossil fuels"/>
    <s v="Hard coal"/>
    <m/>
    <s v="no"/>
    <s v="Scholven"/>
    <s v="35"/>
    <s v="Amprion GmbH"/>
    <m/>
    <m/>
  </r>
  <r>
    <n v="510"/>
    <s v="Staudinger_BNA0377"/>
    <s v="DE"/>
    <x v="0"/>
    <s v="HRD"/>
    <n v="0.40500000000000003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300"/>
    <s v=""/>
    <s v=""/>
    <s v=""/>
    <s v=""/>
    <s v="BNA0377"/>
    <e v="#N/A"/>
    <s v="Staudinger"/>
    <s v="00005"/>
    <s v="Staudinger 5 (Großkrotzenburg)"/>
    <s v="Uniper Kraftwerke GmbH "/>
    <m/>
    <s v="63538"/>
    <s v="Großkrotzenburg"/>
    <s v="Hessen"/>
    <s v="DE"/>
    <n v="510"/>
    <n v="553"/>
    <s v="Hard coal"/>
    <s v="Steam turbine"/>
    <s v="yes"/>
    <n v="300"/>
    <n v="1992"/>
    <s v="1992"/>
    <m/>
    <m/>
    <s v="operating"/>
    <s v="CHP"/>
    <n v="50.088552999999997"/>
    <n v="8.953399000000001"/>
    <s v="11WD2STAU0001800"/>
    <s v="11WD2STA5000066D"/>
    <m/>
    <m/>
    <n v="0.40500000000000003"/>
    <s v="Fossil fuels"/>
    <s v="Hard coal"/>
    <m/>
    <s v="no"/>
    <s v="Großkrotzenburg"/>
    <s v="380"/>
    <s v="TenneT TSO GmbH "/>
    <s v="List matching type: Single UBA power plant assigned to single BNetzA power plant"/>
    <m/>
  </r>
  <r>
    <n v="800"/>
    <s v="Moorburg A_BNA1673"/>
    <s v="DE"/>
    <x v="0"/>
    <s v="HRD"/>
    <n v="0.46250000000000002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120"/>
    <s v=""/>
    <s v=""/>
    <s v=""/>
    <s v=""/>
    <s v="BNA1673"/>
    <e v="#N/A"/>
    <s v="Moorburg A"/>
    <s v="A"/>
    <s v="Hamburg-Moorburg A"/>
    <s v="Vattenfall Heizkraftwerk Moorburg GmbH"/>
    <s v="Moorburger Schanze 2"/>
    <s v="21079"/>
    <s v="Hamburg"/>
    <s v="Hamburg"/>
    <s v="DE"/>
    <n v="800"/>
    <n v="827"/>
    <s v="Hard coal"/>
    <s v="Steam turbine"/>
    <s v="yes"/>
    <n v="120"/>
    <n v="2015"/>
    <s v="2015"/>
    <m/>
    <m/>
    <s v="operating"/>
    <s v="CHP"/>
    <n v="53.486244999999997"/>
    <n v="9.9531489999999998"/>
    <s v="11WD8MOOR1C----G"/>
    <s v="11WD8MOOR1C---AV"/>
    <m/>
    <m/>
    <n v="0.46250000000000002"/>
    <s v="Fossil fuels"/>
    <s v="Hard coal"/>
    <m/>
    <s v="no"/>
    <m/>
    <s v="380"/>
    <s v="50Hertz Transmission GmbH"/>
    <s v="List matching type: Single UBA power plant assigned to single BNetzA power plant"/>
    <m/>
  </r>
  <r>
    <n v="194"/>
    <s v="Tiefstack_BNA0402"/>
    <s v="DE"/>
    <x v="0"/>
    <s v="HRD"/>
    <n v="0.40749999999999997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785"/>
    <s v=""/>
    <s v=""/>
    <s v=""/>
    <s v=""/>
    <s v="BNA0402"/>
    <e v="#N/A"/>
    <s v="Tiefstack"/>
    <s v="Tiefstack"/>
    <s v="Hamburg-Tiefstack HKW"/>
    <s v="Vattenfall Hamburg Wärme GmbH"/>
    <s v="Andreas-Meyer-Straße 8"/>
    <s v="22113"/>
    <s v="Hamburg"/>
    <s v="Hamburg"/>
    <s v="DE"/>
    <n v="194"/>
    <n v="205"/>
    <s v="Hard coal"/>
    <s v="Steam turbine"/>
    <s v="yes"/>
    <n v="785"/>
    <n v="1993"/>
    <s v="1993"/>
    <m/>
    <m/>
    <s v="operating"/>
    <s v="CHP"/>
    <n v="53.526166310000001"/>
    <n v="10.063176159999999"/>
    <s v="11WD8TIEF5X----V"/>
    <s v="11WD8TIEF5C----9"/>
    <m/>
    <m/>
    <n v="0.40749999999999997"/>
    <s v="Fossil fuels"/>
    <s v="Hard coal"/>
    <m/>
    <s v="no"/>
    <s v="Tiefstack"/>
    <s v="110"/>
    <s v="Stromnetz Hamburg GmbH"/>
    <s v="List matching type: Single UBA power plant assigned to single BNetzA power plant"/>
    <m/>
  </r>
  <r>
    <n v="800"/>
    <s v="Moorburg B_BNA1558"/>
    <s v="DE"/>
    <x v="0"/>
    <s v="HRD"/>
    <n v="0.46250000000000002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120"/>
    <s v=""/>
    <s v=""/>
    <s v=""/>
    <s v=""/>
    <s v="BNA1558"/>
    <e v="#N/A"/>
    <s v="Moorburg B"/>
    <s v="B"/>
    <s v="Hamburg-Moorburg B"/>
    <s v="Vattenfall Heizkraftwerk Moorburg GmbH"/>
    <s v="Moorburger Schanze 2"/>
    <s v="21079"/>
    <s v="Hamburg"/>
    <s v="Hamburg"/>
    <s v="DE"/>
    <n v="800"/>
    <n v="827"/>
    <s v="Hard coal"/>
    <s v="Steam turbine"/>
    <s v="yes"/>
    <n v="120"/>
    <n v="2015"/>
    <s v="2015"/>
    <m/>
    <m/>
    <s v="operating"/>
    <s v="CHP"/>
    <n v="53.486244999999997"/>
    <n v="9.9531489999999998"/>
    <s v="11WD8MOOR1C----G"/>
    <s v="11WD8MOOR1C---BT"/>
    <n v="0.46500000000000002"/>
    <s v="http://corporate.vattenfall.de/uber-uns/geschaftsfelder/erzeugung/bauprojekte/Moorburg/Baustein_fuer_den_Klimaschutz/"/>
    <n v="0.46250000000000002"/>
    <s v="Fossil fuels"/>
    <s v="Hard coal"/>
    <m/>
    <s v="no"/>
    <m/>
    <s v="380"/>
    <s v="50Hertz Transmission GmbH"/>
    <s v="List matching type: Single UBA power plant assigned to single BNetzA power plant"/>
    <m/>
  </r>
  <r>
    <n v="763.7"/>
    <s v="Westfalen_BNA0413c"/>
    <s v="DE"/>
    <x v="0"/>
    <s v="HRD"/>
    <n v="0.46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413c"/>
    <e v="#N/A"/>
    <s v="Westfalen"/>
    <s v="E"/>
    <s v="Westfalen E (Hamm-Uentrop)"/>
    <s v="RWE Generation SE"/>
    <m/>
    <s v="59071"/>
    <s v="Hamm-Uentrop"/>
    <s v="Nordrhein-Westfalen"/>
    <s v="DE"/>
    <n v="763.7"/>
    <n v="820"/>
    <s v="Hard coal"/>
    <s v="Steam turbine"/>
    <s v="no"/>
    <m/>
    <n v="2014"/>
    <s v="2014"/>
    <m/>
    <m/>
    <s v="operating"/>
    <m/>
    <n v="51.680278000000001"/>
    <n v="7.969722"/>
    <s v="11WD7WEST1S-KW-K"/>
    <s v="11WD7WSFN1S--E-Z"/>
    <n v="0.46"/>
    <s v="http://www.rwe.com/web/cms/de/1770974/rwe-generation-se/standorte/deutschland/kw-westfalen/"/>
    <n v="0.46"/>
    <s v="Fossil fuels"/>
    <s v="Hard coal"/>
    <m/>
    <s v="no"/>
    <s v="Uentrop (380kV), Lippborg (110kV) und Unna (110kV)"/>
    <s v="380, 110"/>
    <s v="Amprion GmbH, Westnetz GmbH"/>
    <s v="List matching type: Single UBA power plant assigned to single BNetzA power plant"/>
    <m/>
  </r>
  <r>
    <n v="136"/>
    <s v="GKH_BNA0420"/>
    <s v="DE"/>
    <x v="0"/>
    <s v="HRD"/>
    <n v="0.39750000000000002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212.5"/>
    <s v=""/>
    <s v=""/>
    <s v=""/>
    <s v=""/>
    <s v="BNA0420"/>
    <e v="#N/A"/>
    <s v="GKH"/>
    <s v="Block1"/>
    <s v="Hannover-Stöcken"/>
    <s v="Stadtwerke Hannover AG"/>
    <m/>
    <s v="30419"/>
    <s v="Hannover"/>
    <s v="Niedersachsen"/>
    <s v="DE"/>
    <n v="136"/>
    <n v="150"/>
    <s v="Hard coal"/>
    <s v="Steam turbine"/>
    <s v="yes"/>
    <n v="212.5"/>
    <n v="1989"/>
    <s v="1989"/>
    <m/>
    <m/>
    <s v="operating"/>
    <s v="CHP"/>
    <n v="52.42"/>
    <n v="9.6486110000000007"/>
    <s v="11WD2HANN5C----0"/>
    <s v="11WD2HANN5C---1X"/>
    <m/>
    <m/>
    <n v="0.39750000000000002"/>
    <s v="Fossil fuels"/>
    <s v="Hard coal"/>
    <m/>
    <s v="no"/>
    <s v="UW-Stöcken"/>
    <s v="110"/>
    <s v="enercity Netzgesellschaft mbH "/>
    <s v="List matching type: UBA capacity distributed proportionally to multiple BNetzA power plants"/>
    <m/>
  </r>
  <r>
    <n v="136"/>
    <s v="GKH_BNA0421"/>
    <s v="DE"/>
    <x v="0"/>
    <s v="HRD"/>
    <n v="0.39750000000000002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212.5"/>
    <s v=""/>
    <s v=""/>
    <s v=""/>
    <s v=""/>
    <s v="BNA0421"/>
    <e v="#N/A"/>
    <s v="GKH"/>
    <s v="Block2"/>
    <s v="Hannover-Stöcken"/>
    <s v="Stadtwerke Hannover AG"/>
    <m/>
    <s v="30419"/>
    <s v="Hannover"/>
    <s v="Niedersachsen"/>
    <s v="DE"/>
    <n v="136"/>
    <n v="150"/>
    <s v="Hard coal"/>
    <s v="Steam turbine"/>
    <s v="yes"/>
    <n v="212.5"/>
    <n v="1989"/>
    <s v="1989"/>
    <m/>
    <m/>
    <s v="operating"/>
    <s v="CHP"/>
    <n v="52.42"/>
    <n v="9.6486110000000007"/>
    <s v="11WD2HANN5C----0"/>
    <s v="11WD2HANN5C---2V"/>
    <m/>
    <m/>
    <n v="0.39750000000000002"/>
    <s v="Fossil fuels"/>
    <s v="Hard coal"/>
    <m/>
    <s v="no"/>
    <s v="UW-Stöcken"/>
    <s v="110"/>
    <s v="enercity Netzgesellschaft mbH "/>
    <s v="List matching type: UBA capacity distributed proportionally to multiple BNetzA power plants"/>
    <m/>
  </r>
  <r>
    <n v="125"/>
    <s v="Heizkraftwerk Heilbronn_BNA0432"/>
    <s v="DE"/>
    <x v="0"/>
    <s v="HRD"/>
    <n v="0.45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28"/>
    <s v=""/>
    <s v=""/>
    <s v=""/>
    <s v=""/>
    <s v="BNA0432"/>
    <e v="#N/A"/>
    <s v="Heizkraftwerk Heilbronn"/>
    <s v="HLB 5"/>
    <s v="Heilbronn 5"/>
    <s v="EnBW Energie Baden-Württemberg AG"/>
    <s v="Lichtenbergerstraße 23"/>
    <s v="74076"/>
    <s v="Heilbronn"/>
    <s v="Baden-Württemberg"/>
    <s v="DE"/>
    <n v="125"/>
    <n v="125"/>
    <s v="Hard coal"/>
    <s v="Steam turbine"/>
    <s v="no"/>
    <n v="28"/>
    <n v="1965"/>
    <s v="1965"/>
    <n v="2010"/>
    <m/>
    <s v="reserve"/>
    <m/>
    <n v="49.177334000000002"/>
    <n v="9.2063179999999996"/>
    <m/>
    <m/>
    <m/>
    <m/>
    <n v="0.45"/>
    <s v="Fossil fuels"/>
    <s v="Hard coal"/>
    <m/>
    <s v="no"/>
    <s v="Heilbronn"/>
    <s v="110"/>
    <s v="Netze BW GmbH"/>
    <s v="List matching type: Single UBA power plant assigned to single BNetzA power plant"/>
    <m/>
  </r>
  <r>
    <n v="125"/>
    <s v="Heizkraftwerk Heilbronn_BNA0433"/>
    <s v="DE"/>
    <x v="0"/>
    <s v="HRD"/>
    <n v="0.45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28"/>
    <s v=""/>
    <s v=""/>
    <s v=""/>
    <s v=""/>
    <s v="BNA0433"/>
    <e v="#N/A"/>
    <s v="Heizkraftwerk Heilbronn"/>
    <s v="HLB 6"/>
    <s v="Heilbronn 6"/>
    <s v="EnBW Energie Baden-Württemberg AG"/>
    <s v="Lichtenbergerstraße 23"/>
    <s v="74076"/>
    <s v="Heilbronn"/>
    <s v="Baden-Württemberg"/>
    <s v="DE"/>
    <n v="125"/>
    <n v="125"/>
    <s v="Hard coal"/>
    <s v="Steam turbine"/>
    <s v="no"/>
    <n v="28"/>
    <n v="1966"/>
    <s v="1966"/>
    <n v="2010"/>
    <m/>
    <s v="reserve"/>
    <m/>
    <n v="49.177334000000002"/>
    <n v="9.2063179999999996"/>
    <m/>
    <m/>
    <m/>
    <m/>
    <n v="0.45"/>
    <s v="Fossil fuels"/>
    <s v="Hard coal"/>
    <m/>
    <s v="no"/>
    <s v="Heilbronn"/>
    <s v="110"/>
    <s v="Netze BW GmbH"/>
    <s v="List matching type: Single UBA power plant assigned to single BNetzA power plant"/>
    <m/>
  </r>
  <r>
    <n v="778"/>
    <s v="Heizkraftwerk Heilbronn_BNA0434"/>
    <s v="DE"/>
    <x v="0"/>
    <s v="HRD"/>
    <n v="0.44750000000000001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550"/>
    <s v=""/>
    <s v=""/>
    <s v=""/>
    <s v=""/>
    <s v="BNA0434"/>
    <e v="#N/A"/>
    <s v="Heizkraftwerk Heilbronn"/>
    <s v="HLB 7"/>
    <s v="Heilbronn 7"/>
    <s v="EnBW Energie Baden-Württemberg AG"/>
    <s v="Lichtenbergerstraße 23"/>
    <s v="74076"/>
    <s v="Heilbronn"/>
    <s v="Baden-Württemberg"/>
    <s v="DE"/>
    <n v="778"/>
    <n v="816"/>
    <s v="Hard coal"/>
    <s v="Steam turbine"/>
    <s v="yes"/>
    <n v="550"/>
    <n v="1985"/>
    <s v="1985"/>
    <n v="2009"/>
    <m/>
    <s v="operating"/>
    <s v="CHP"/>
    <n v="49.177334000000002"/>
    <n v="9.2063179999999996"/>
    <s v="11WD4HLBR1CS---A"/>
    <s v="11WD4HLBR1C7---4"/>
    <m/>
    <m/>
    <n v="0.44750000000000001"/>
    <s v="Fossil fuels"/>
    <s v="Hard coal"/>
    <m/>
    <s v="no"/>
    <s v="Großgartach"/>
    <s v="380"/>
    <s v="Transnet BW GmbH"/>
    <s v="List matching type: Single UBA power plant assigned to single BNetzA power plant"/>
    <m/>
  </r>
  <r>
    <n v="449"/>
    <s v="KW Herne_BNA0450"/>
    <s v="DE"/>
    <x v="0"/>
    <s v="HRD"/>
    <n v="0.45750000000000002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550"/>
    <s v=""/>
    <s v=""/>
    <s v=""/>
    <s v=""/>
    <s v="BNA0450"/>
    <e v="#N/A"/>
    <s v="KW Herne"/>
    <s v="Herne 4"/>
    <s v="Herne 4"/>
    <s v="Steag GmbH"/>
    <s v="Hertener Str. 16"/>
    <s v="44655"/>
    <s v="Herne"/>
    <s v="Nordrhein-Westfalen"/>
    <s v="DE"/>
    <n v="449"/>
    <n v="500"/>
    <s v="Hard coal"/>
    <s v="Steam turbine"/>
    <s v="yes"/>
    <n v="550"/>
    <n v="1989"/>
    <s v="1989"/>
    <n v="2013"/>
    <m/>
    <s v="operating"/>
    <s v="CHP"/>
    <n v="51.550753"/>
    <n v="7.187481"/>
    <s v="11WD7HERN2S--KWU"/>
    <s v="11WD7HERN2S--4-X"/>
    <n v="0.4"/>
    <s v="http://www.gvst.de/dokumente/fachbeitraege/GVSt-Jahresveranstaltung%202010_4.pdf"/>
    <n v="0.45750000000000002"/>
    <s v="Fossil fuels"/>
    <s v="Hard coal"/>
    <m/>
    <s v="no"/>
    <s v="220 kV Schaltanlage Bochum"/>
    <s v="220"/>
    <s v="Amprion GmbH"/>
    <s v="List matching type: Single UBA power plant assigned to single BNetzA power plant"/>
    <m/>
  </r>
  <r>
    <n v="690"/>
    <s v="KWM_BNA0464"/>
    <s v="DE"/>
    <x v="0"/>
    <s v="HRD"/>
    <n v="0.4325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464"/>
    <e v="#N/A"/>
    <s v="KWM"/>
    <s v="Block3"/>
    <s v="Mehrum 3 (C)"/>
    <s v="Stadtwerke Hannover AG"/>
    <m/>
    <s v="31249"/>
    <s v="Hohenhameln OT Mehrum"/>
    <s v="Niedersachsen"/>
    <s v="DE"/>
    <n v="690"/>
    <n v="750"/>
    <s v="Hard coal"/>
    <s v="Steam turbine"/>
    <s v="no"/>
    <m/>
    <n v="1979"/>
    <s v="1979"/>
    <n v="2003"/>
    <m/>
    <s v="operating"/>
    <m/>
    <n v="52.315022399999997"/>
    <n v="10.091417379999999"/>
    <s v="11WD2MEHR2CSWH-O"/>
    <s v="11WD2MEHR2CSWHCZ"/>
    <m/>
    <m/>
    <n v="0.4325"/>
    <s v="Fossil fuels"/>
    <s v="Hard coal"/>
    <m/>
    <s v="no"/>
    <s v="UW-Mehrum"/>
    <s v="220"/>
    <s v="TenneT TSO GmbH "/>
    <s v="List matching type: Single UBA power plant assigned to single BNetzA power plant"/>
    <m/>
  </r>
  <r>
    <n v="794"/>
    <s v="Ibbenbüren_BNA0493"/>
    <s v="DE"/>
    <x v="0"/>
    <s v="HRD"/>
    <n v="0.44750000000000001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20"/>
    <s v=""/>
    <s v=""/>
    <s v=""/>
    <s v=""/>
    <s v="BNA0493"/>
    <e v="#N/A"/>
    <s v="Ibbenbüren"/>
    <s v="B"/>
    <s v="Ibbenbüren"/>
    <s v="RWE Generation SE"/>
    <m/>
    <s v="49479"/>
    <s v="Ibbenbüren"/>
    <s v="Nordrhein-Westfalen"/>
    <s v="DE"/>
    <n v="794"/>
    <n v="838"/>
    <s v="Hard coal"/>
    <s v="Steam turbine"/>
    <s v="yes"/>
    <n v="20"/>
    <n v="1985"/>
    <s v="1985"/>
    <n v="2009"/>
    <m/>
    <s v="operating"/>
    <m/>
    <n v="52.288811789999997"/>
    <n v="7.7479061790000001"/>
    <s v="11WD7IBBE2S--KW6"/>
    <s v="11WD7IBBE2S--B-P"/>
    <m/>
    <m/>
    <n v="0.44750000000000001"/>
    <s v="Fossil fuels"/>
    <s v="Hard coal"/>
    <m/>
    <s v="no"/>
    <s v="Westerkappeln (380kV), Westerkappeln (110kV) und Ibbenbüren (110kV)"/>
    <s v="380, 110"/>
    <s v="Amprion GmbH, Westnetz GmbH"/>
    <s v="List matching type: Single UBA power plant assigned to single BNetzA power plant"/>
    <m/>
  </r>
  <r>
    <n v="66"/>
    <s v="Heizkraftwerk_BNA0498"/>
    <s v="DE"/>
    <x v="2"/>
    <s v="HRD"/>
    <n v="0.49049999999999999"/>
    <n v="5"/>
    <n v="1"/>
    <n v="3.8508725075675675E-2"/>
    <n v="3.8508725075675675E-2"/>
    <n v="117242.17"/>
    <n v="0"/>
    <n v="0"/>
    <n v="0.3"/>
    <n v="0.39500000000000002"/>
    <n v="7"/>
    <n v="0.95"/>
    <m/>
    <n v="211.89473684210529"/>
    <s v=""/>
    <s v=""/>
    <s v=""/>
    <s v=""/>
    <s v="BNA0498"/>
    <e v="#N/A"/>
    <s v="Heizkraftwerk"/>
    <s v="Block B"/>
    <s v="Frankfurt-Hoechst A u. B"/>
    <s v="Infraserv GmbH &amp; Co. Höchst KG"/>
    <m/>
    <s v="65926"/>
    <s v="Industriepark Höchst"/>
    <s v="Hessen"/>
    <s v="DE"/>
    <n v="66"/>
    <n v="70.42895"/>
    <s v="Hard coal"/>
    <s v="Combined cycle"/>
    <s v="yes"/>
    <n v="211.89473684210529"/>
    <n v="1989"/>
    <s v="1989"/>
    <m/>
    <m/>
    <s v="operating"/>
    <s v="CHP"/>
    <n v="50.09178"/>
    <n v="8.5310500000000005"/>
    <m/>
    <m/>
    <m/>
    <m/>
    <n v="0.49049999999999999"/>
    <s v="Fossil fuels"/>
    <s v="Hard coal"/>
    <m/>
    <s v="no"/>
    <s v="FWH O/W"/>
    <s v="10"/>
    <s v="Infraserv GmbH &amp; Co. Höchst KG"/>
    <s v="List matching type: UBA capacity distributed proportionally to multiple BNetzA power plants"/>
    <m/>
  </r>
  <r>
    <n v="13.4"/>
    <s v="HKW Karcherstr._BNA0510b"/>
    <s v="DE"/>
    <x v="0"/>
    <s v="HRD"/>
    <n v="0.41499999999999998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510b"/>
    <e v="#N/A"/>
    <s v="HKW Karcherstr."/>
    <s v="20"/>
    <m/>
    <s v="SWK - Stadtwerke Kaiserslautern"/>
    <m/>
    <s v="67655"/>
    <s v="Kaiserslautern"/>
    <s v="Rheinland-Pfalz"/>
    <s v="DE"/>
    <n v="13.4"/>
    <m/>
    <s v="Hard coal"/>
    <s v="Steam turbine"/>
    <s v="yes"/>
    <m/>
    <n v="1996"/>
    <s v="1996"/>
    <m/>
    <m/>
    <s v="operating"/>
    <m/>
    <n v="49.434609999999999"/>
    <n v="7.7582399999999998"/>
    <m/>
    <m/>
    <m/>
    <m/>
    <n v="0.41499999999999998"/>
    <s v="Fossil fuels"/>
    <s v="Hard coal"/>
    <m/>
    <s v="no"/>
    <s v="UW 1"/>
    <s v="20"/>
    <s v="SWK Stadtwerke Kaiserslautern Versorgungs-AG"/>
    <m/>
    <m/>
  </r>
  <r>
    <n v="517"/>
    <s v="Rheinhafen-Dampfkraftwerk_BNA0518a"/>
    <s v="DE"/>
    <x v="0"/>
    <s v="HRD"/>
    <n v="0.4375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220"/>
    <s v=""/>
    <s v=""/>
    <s v=""/>
    <s v=""/>
    <s v="BNA0518a"/>
    <e v="#N/A"/>
    <s v="Rheinhafen-Dampfkraftwerk"/>
    <s v="RDK 7"/>
    <s v="Karlsruhe-RDK 7"/>
    <s v="EnBW Energie Baden-Württemberg AG"/>
    <s v="Fettweisstraße 42"/>
    <s v="76189"/>
    <s v="Karlsruhe"/>
    <s v="Baden-Württemberg"/>
    <s v="DE"/>
    <n v="517"/>
    <n v="550"/>
    <s v="Hard coal"/>
    <s v="Steam turbine"/>
    <s v="yes"/>
    <n v="220"/>
    <n v="1985"/>
    <s v="1985"/>
    <n v="2005"/>
    <m/>
    <s v="operating"/>
    <s v="CHP"/>
    <n v="49.012500000000003"/>
    <n v="8.302778"/>
    <s v="11WD4DAXLA-S---T"/>
    <s v="11WD4RDK71C7---G"/>
    <m/>
    <m/>
    <n v="0.4375"/>
    <s v="Fossil fuels"/>
    <s v="Hard coal"/>
    <m/>
    <s v="no"/>
    <s v="Daxlanden"/>
    <s v="380"/>
    <s v="Transnet BW GmbH"/>
    <s v="List matching type: Single UBA power plant assigned to single BNetzA power plant"/>
    <m/>
  </r>
  <r>
    <n v="834"/>
    <s v="Rheinhafen-Dampfkraftwerk_BNA0518b"/>
    <s v="DE"/>
    <x v="0"/>
    <s v="HRD"/>
    <n v="0.46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220"/>
    <s v=""/>
    <s v=""/>
    <s v=""/>
    <s v=""/>
    <s v="BNA0518b"/>
    <e v="#N/A"/>
    <s v="Rheinhafen-Dampfkraftwerk"/>
    <s v="RDK 8"/>
    <s v="Karlsruhe-RDK 8"/>
    <s v="EnBW Energie Baden-Württemberg AG"/>
    <s v="Fettweisstraße 42"/>
    <s v="76189"/>
    <s v="Karlsruhe"/>
    <s v="Baden-Württemberg"/>
    <s v="DE"/>
    <n v="834"/>
    <n v="912"/>
    <s v="Hard coal"/>
    <s v="Steam turbine"/>
    <s v="yes"/>
    <n v="220"/>
    <n v="2014"/>
    <s v="2014"/>
    <m/>
    <m/>
    <s v="operating"/>
    <m/>
    <n v="49.012500000000003"/>
    <n v="8.302778"/>
    <s v="11WD4DAXLA-S---T"/>
    <s v="11WD4RDK81C8---3"/>
    <n v="0.46"/>
    <s v="https://www.enbw.com/unternehmen/konzern/energieerzeugung/fossile-energie/standorte.html"/>
    <n v="0.46"/>
    <s v="Fossil fuels"/>
    <s v="Hard coal"/>
    <m/>
    <s v="no"/>
    <s v="Daxlanden"/>
    <s v="380"/>
    <s v="Transnet BW GmbH"/>
    <s v="List matching type: Single UBA power plant assigned to single BNetzA power plant"/>
    <m/>
  </r>
  <r>
    <n v="323"/>
    <s v="Gemeinschaftskraftwerk Kiel_BNA0526"/>
    <s v="DE"/>
    <x v="0"/>
    <s v="HRD"/>
    <n v="0.40500000000000003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295"/>
    <s v=""/>
    <s v=""/>
    <s v=""/>
    <s v=""/>
    <s v="BNA0526"/>
    <e v="#N/A"/>
    <s v="Gemeinschaftskraftwerk Kiel"/>
    <m/>
    <s v="Kiel-Ost (GKK)"/>
    <s v="Gemeinschaftskraftwerk Kiel GmbH"/>
    <m/>
    <s v="24149"/>
    <s v="Kiel"/>
    <s v="Schleswig-Holstein"/>
    <s v="DE"/>
    <n v="323"/>
    <n v="354"/>
    <s v="Hard coal"/>
    <s v="Steam turbine"/>
    <s v="yes"/>
    <n v="295"/>
    <n v="1970"/>
    <s v="1970"/>
    <n v="1992"/>
    <m/>
    <s v="operating"/>
    <s v="CHP"/>
    <n v="54.339449999999999"/>
    <n v="10.176600000000001"/>
    <s v="11WD2KIKW000301W"/>
    <s v="11WD2KIEL000050P"/>
    <n v="0.39"/>
    <s v="http://www.bund.net/fileadmin/bundnet/publikationen/energie/20070628_energie_stilllegungsluege_kohlekraftwerke_klimafakten.pdf"/>
    <n v="0.40500000000000003"/>
    <s v="Fossil fuels"/>
    <s v="Hard coal"/>
    <m/>
    <s v="no"/>
    <s v="Umspannwerk Hasselfelde"/>
    <s v="220"/>
    <s v="TenneT TSO GmbH "/>
    <s v="List matching type: Single UBA power plant assigned to single BNetzA power plant"/>
    <m/>
  </r>
  <r>
    <n v="26"/>
    <s v="Kraftwerk L 57_BNA0557a"/>
    <s v="DE"/>
    <x v="0"/>
    <s v="HRD"/>
    <n v="0.3175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557a"/>
    <e v="#N/A"/>
    <s v="Kraftwerk L 57"/>
    <m/>
    <m/>
    <s v="Currenta GmbH &amp; Co. OHG"/>
    <s v="CHEMPARK, Geb. L 57"/>
    <s v="47812"/>
    <s v="Krefeld-Uerdingen"/>
    <s v="Nordrhein-Westfalen"/>
    <s v="DE"/>
    <n v="26"/>
    <m/>
    <s v="Hard coal"/>
    <s v="Steam turbine"/>
    <s v="yes"/>
    <m/>
    <n v="1957"/>
    <s v="1957"/>
    <m/>
    <m/>
    <s v="operating"/>
    <m/>
    <n v="51.369810999999999"/>
    <n v="6.6615000000000002"/>
    <m/>
    <m/>
    <m/>
    <m/>
    <n v="0.3175"/>
    <s v="Fossil fuels"/>
    <s v="Hard coal"/>
    <m/>
    <s v="no"/>
    <m/>
    <s v="25"/>
    <s v="CURRENTA"/>
    <m/>
    <m/>
  </r>
  <r>
    <n v="110"/>
    <s v="Kraftwerk N 230_BNA0557b"/>
    <s v="DE"/>
    <x v="0"/>
    <s v="HRD"/>
    <n v="0.35249999999999998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460"/>
    <s v=""/>
    <s v=""/>
    <s v=""/>
    <s v=""/>
    <s v="BNA0557b"/>
    <e v="#N/A"/>
    <s v="Kraftwerk N 230"/>
    <m/>
    <s v="Krefeld-Uerdingen N 230"/>
    <s v="Currenta GmbH &amp; Co. OHG"/>
    <s v="CHEMPARK, Geb. N 230"/>
    <s v="47812"/>
    <s v="Krefeld-Uerdingen"/>
    <s v="Nordrhein-Westfalen"/>
    <s v="DE"/>
    <n v="110"/>
    <n v="116"/>
    <s v="Hard coal"/>
    <s v="Steam turbine"/>
    <s v="yes"/>
    <n v="460"/>
    <n v="1971"/>
    <s v="1971"/>
    <m/>
    <m/>
    <s v="operating"/>
    <m/>
    <n v="51.369810999999999"/>
    <n v="6.6615000000000002"/>
    <m/>
    <m/>
    <m/>
    <m/>
    <n v="0.35249999999999998"/>
    <s v="Fossil fuels"/>
    <s v="Hard coal"/>
    <m/>
    <s v="no"/>
    <m/>
    <s v="25"/>
    <s v="CURRENTA"/>
    <s v="List matching type: Single UBA power plant assigned to single BNetzA power plant"/>
    <m/>
  </r>
  <r>
    <n v="103"/>
    <s v="G-Kraftwerk_BNA0600b"/>
    <s v="DE"/>
    <x v="0"/>
    <s v="HRD"/>
    <n v="0.33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563.33076923076919"/>
    <s v=""/>
    <s v=""/>
    <s v=""/>
    <s v=""/>
    <s v="BNA0600b"/>
    <e v="#N/A"/>
    <s v="G-Kraftwerk"/>
    <m/>
    <s v="Leverkusen G15/G22/X50"/>
    <s v="Currenta GmbH &amp; Co. OHG"/>
    <s v="CHEMPARK, Geb. G 22"/>
    <s v="51368"/>
    <s v="Leverkusen"/>
    <s v="Nordrhein-Westfalen"/>
    <s v="DE"/>
    <n v="103"/>
    <n v="108.54615"/>
    <s v="Hard coal"/>
    <s v="Steam turbine"/>
    <s v="yes"/>
    <n v="563.33076923076919"/>
    <n v="1962"/>
    <s v="1962"/>
    <m/>
    <m/>
    <s v="operating"/>
    <s v="IPP"/>
    <n v="51.368872000000003"/>
    <n v="6.6541059999999996"/>
    <m/>
    <m/>
    <m/>
    <m/>
    <n v="0.33"/>
    <s v="Fossil fuels"/>
    <s v="Hard coal"/>
    <m/>
    <s v="no"/>
    <m/>
    <s v="25"/>
    <s v="CURRENTA"/>
    <s v="List matching type: UBA capacity distributed proportionally to multiple BNetzA power plants"/>
    <m/>
  </r>
  <r>
    <n v="149"/>
    <s v="KW Lünen_BNA0618"/>
    <s v="DE"/>
    <x v="0"/>
    <s v="HRD"/>
    <n v="0.41499999999999998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618"/>
    <e v="#N/A"/>
    <s v="KW Lünen"/>
    <s v="Lünen 6"/>
    <s v="Lünen 6"/>
    <s v="Steag GmbH"/>
    <s v="Moltkestr. 215"/>
    <s v="44536"/>
    <s v="Lünen"/>
    <s v="Nordrhein-Westfalen"/>
    <s v="DE"/>
    <n v="149"/>
    <n v="170"/>
    <s v="Hard coal"/>
    <s v="Steam turbine"/>
    <s v="no"/>
    <m/>
    <n v="1962"/>
    <s v="1962"/>
    <n v="1996"/>
    <m/>
    <s v="operating"/>
    <m/>
    <n v="51.614039920000003"/>
    <n v="7.4812539739999986"/>
    <s v="11WD7LUNE2S--KW8"/>
    <s v="11WD7LUNE5S--6-L"/>
    <n v="0.36"/>
    <s v="http://www.trianel-luenen.de/pm/trianel-kohlekraftwerk-luenen-ausgezeichnet-1/"/>
    <n v="0.41499999999999998"/>
    <s v="Fossil fuels"/>
    <s v="Hard coal"/>
    <m/>
    <s v="no"/>
    <s v="110 kV Schaltanlage Lünen"/>
    <s v="110"/>
    <s v="Westnetz GmbH"/>
    <s v="List matching type: Single UBA power plant assigned to single BNetzA power plant"/>
    <m/>
  </r>
  <r>
    <n v="324"/>
    <s v="KW Lünen_BNA0619"/>
    <s v="DE"/>
    <x v="0"/>
    <s v="HRD"/>
    <n v="0.41749999999999998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619"/>
    <e v="#N/A"/>
    <s v="KW Lünen"/>
    <s v="Lünen 7"/>
    <s v="Lünen 7"/>
    <s v="Steag GmbH"/>
    <s v="Moltkestr. 215"/>
    <s v="44537"/>
    <s v="Lünen"/>
    <s v="Nordrhein-Westfalen"/>
    <s v="DE"/>
    <n v="324"/>
    <n v="350"/>
    <s v="Hard coal"/>
    <s v="Steam turbine"/>
    <s v="yes"/>
    <m/>
    <n v="1969"/>
    <s v="1969"/>
    <n v="1997"/>
    <m/>
    <s v="operating"/>
    <m/>
    <n v="51.614039920000003"/>
    <n v="7.4812539739999986"/>
    <s v="11WD7LUNE2S--KW8"/>
    <s v="11WD7LUNE2S--7-2"/>
    <n v="0.36"/>
    <s v="http://www.trianel-luenen.de/pm/trianel-kohlekraftwerk-luenen-ausgezeichnet-1/"/>
    <n v="0.41749999999999998"/>
    <s v="Fossil fuels"/>
    <s v="Hard coal"/>
    <m/>
    <s v="no"/>
    <s v="220 kV Schaltanlage Elmenhorst"/>
    <s v="220"/>
    <s v="Amprion GmbH/DB Energie GmbH"/>
    <s v="List matching type: Single UBA power plant assigned to single BNetzA power plant"/>
    <m/>
  </r>
  <r>
    <n v="735"/>
    <s v="Trianel Kohlekraftwerk Lünen_BNA1508"/>
    <s v="DE"/>
    <x v="0"/>
    <s v="HRD"/>
    <n v="0.45750000000000002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35"/>
    <s v=""/>
    <s v=""/>
    <s v=""/>
    <s v=""/>
    <s v="BNA1508"/>
    <e v="#N/A"/>
    <s v="Trianel Kohlekraftwerk Lünen"/>
    <m/>
    <s v="Lünen Stummhafen"/>
    <s v="Trianel Kohlekraftwerk Lünen GmbH &amp; Co. KG"/>
    <s v="Frydagstr. 40"/>
    <s v="44536"/>
    <s v="Lünen"/>
    <s v="Nordrhein-Westfalen"/>
    <s v="DE"/>
    <n v="735"/>
    <n v="820"/>
    <s v="Hard coal"/>
    <s v="Steam turbine"/>
    <s v="yes"/>
    <n v="35"/>
    <n v="2013"/>
    <s v="2013"/>
    <m/>
    <m/>
    <s v="operating"/>
    <s v="CHP"/>
    <n v="51.612400000000001"/>
    <n v="7.4653199999999993"/>
    <s v="11WD7KWHU----KW9"/>
    <s v="11WD7STUM1SBL10G"/>
    <n v="0.45950000000000002"/>
    <s v="http://www.trianel.com/de/pressemeldungen/details/article//trianel-kohlekraftwerk-luenen-9.html"/>
    <n v="0.45750000000000002"/>
    <s v="Fossil fuels"/>
    <s v="Hard coal"/>
    <m/>
    <s v="no"/>
    <s v="UA Lippe"/>
    <s v="400"/>
    <s v="Amprion GmbH"/>
    <s v="List matching type: Single UBA power plant assigned to single BNetzA power plant"/>
    <m/>
  </r>
  <r>
    <n v="255"/>
    <s v="GKM _BNA0644"/>
    <s v="DE"/>
    <x v="0"/>
    <s v="HRD"/>
    <n v="0.4375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644"/>
    <e v="#N/A"/>
    <s v="GKM "/>
    <s v="Block 6"/>
    <s v="Mannheim 6"/>
    <s v="Grosskraftwerk Mannheim AG"/>
    <s v="Marguerrestraße 1"/>
    <s v="68199"/>
    <s v="Mannheim"/>
    <s v="Baden-Württemberg"/>
    <s v="DE"/>
    <n v="255"/>
    <n v="280"/>
    <s v="Hard coal"/>
    <s v="Steam turbine"/>
    <s v="yes"/>
    <m/>
    <n v="2005"/>
    <s v="2005"/>
    <n v="2005"/>
    <m/>
    <s v="operating"/>
    <m/>
    <n v="49.445694000000003"/>
    <n v="8.4904440000000001"/>
    <m/>
    <m/>
    <m/>
    <m/>
    <n v="0.4375"/>
    <s v="Fossil fuels"/>
    <s v="Hard coal"/>
    <m/>
    <s v="no"/>
    <s v="Transnet BW (220kV) Einspeisepunkt 220 kV Neckarau und 220 kV Altlußheim, Pfalzwerke Netzgesellschaft 220 kV Mutterstadt (Rhein N, Rhein S), 110 kV Mutterstadt Waldmühle N, Waldmühle S Netrion diverse 110 kV und 10 kV Anschlüsse"/>
    <s v="220/110/10"/>
    <s v="Transnet BW, Pfalzwerke Netzgesellschaft, Netrion, DB Energie GmbH"/>
    <s v="List matching type: Single UBA power plant assigned to single BNetzA power plant"/>
    <m/>
  </r>
  <r>
    <n v="425"/>
    <s v="GKM _BNA0645"/>
    <s v="DE"/>
    <x v="0"/>
    <s v="HRD"/>
    <n v="0.38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500"/>
    <s v=""/>
    <s v=""/>
    <s v=""/>
    <s v=""/>
    <s v="BNA0645"/>
    <e v="#N/A"/>
    <s v="GKM "/>
    <s v="Block 7"/>
    <s v="Mannheim 7"/>
    <s v="Grosskraftwerk Mannheim AG"/>
    <s v="Marguerrestraße 1"/>
    <s v="68199"/>
    <s v="Mannheim"/>
    <s v="Baden-Württemberg"/>
    <s v="DE"/>
    <n v="425"/>
    <n v="475"/>
    <s v="Hard coal"/>
    <s v="Steam turbine"/>
    <s v="yes"/>
    <n v="500"/>
    <n v="1982"/>
    <s v="1982"/>
    <m/>
    <m/>
    <s v="operating"/>
    <s v="CHP"/>
    <n v="49.445694000000003"/>
    <n v="8.4904440000000001"/>
    <m/>
    <m/>
    <m/>
    <m/>
    <n v="0.38"/>
    <s v="Fossil fuels"/>
    <s v="Hard coal"/>
    <m/>
    <s v="no"/>
    <s v="Transnet BW (220kV) Einspeisepunkt 220 kV Neckarau und 220 kV Altlußheim, Pfalzwerke Netzgesellschaft 220 kV Mutterstadt (Rhein N, Rhein S), 110 kV Mutterstadt Waldmühle N, Waldmühle S Netrion diverse 110 kV und 10 kV Anschlüsse"/>
    <s v="220/110/10"/>
    <s v="Transnet BW, Pfalzwerke Netzgesellschaft, Netrion, DB Energie GmbH"/>
    <s v="List matching type: Single UBA power plant assigned to single BNetzA power plant"/>
    <m/>
  </r>
  <r>
    <n v="435"/>
    <s v="GKM _BNA0646a"/>
    <s v="DE"/>
    <x v="0"/>
    <s v="HRD"/>
    <n v="0.40749999999999997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500"/>
    <s v=""/>
    <s v=""/>
    <s v=""/>
    <s v=""/>
    <s v="BNA0646a"/>
    <e v="#N/A"/>
    <s v="GKM "/>
    <s v="Block 8"/>
    <s v="Mannheim 8"/>
    <s v="Grosskraftwerk Mannheim AG"/>
    <s v="Marguerrestraße 1"/>
    <s v="68199"/>
    <s v="Mannheim"/>
    <s v="Baden-Württemberg"/>
    <s v="DE"/>
    <n v="435"/>
    <n v="480"/>
    <s v="Hard coal"/>
    <s v="Steam turbine"/>
    <s v="yes"/>
    <n v="500"/>
    <n v="1993"/>
    <s v="1993"/>
    <m/>
    <m/>
    <s v="operating"/>
    <s v="CHP"/>
    <n v="49.445694000000003"/>
    <n v="8.4904440000000001"/>
    <m/>
    <m/>
    <m/>
    <m/>
    <n v="0.40749999999999997"/>
    <s v="Fossil fuels"/>
    <s v="Hard coal"/>
    <m/>
    <s v="no"/>
    <s v="Transnet BW (220kV) Einspeisepunkt 220 kV Neckarau und 220 kV Altlußheim, Pfalzwerke Netzgesellschaft 220 kV Mutterstadt (Rhein N, Rhein S), 110 kV Mutterstadt Waldmühle N, Waldmühle S Netrion diverse 110 kV und 10 kV Anschlüsse"/>
    <s v="220/110/10"/>
    <s v="Transnet BW, Pfalzwerke Netzgesellschaft, Netrion, DB Energie GmbH"/>
    <s v="List matching type: Single UBA power plant assigned to single BNetzA power plant"/>
    <m/>
  </r>
  <r>
    <n v="843"/>
    <s v="GKM _BNA0646b"/>
    <s v="DE"/>
    <x v="0"/>
    <s v="HRD"/>
    <n v="0.46250000000000002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500"/>
    <s v=""/>
    <s v=""/>
    <s v=""/>
    <s v=""/>
    <s v="BNA0646b"/>
    <e v="#N/A"/>
    <s v="GKM "/>
    <s v="Block 9"/>
    <s v="Mannheim 9"/>
    <s v="Grosskraftwerk Mannheim AG"/>
    <s v="Marguerrestraße 1"/>
    <s v="68199"/>
    <s v="Mannheim"/>
    <s v="Baden-Württemberg"/>
    <s v="DE"/>
    <n v="843"/>
    <n v="911"/>
    <s v="Hard coal"/>
    <s v="Steam turbine"/>
    <s v="yes"/>
    <n v="500"/>
    <n v="2015"/>
    <s v="2015"/>
    <m/>
    <m/>
    <s v="operating"/>
    <s v="CHP"/>
    <n v="49.445694000000003"/>
    <n v="8.4904440000000001"/>
    <m/>
    <m/>
    <n v="0.46400000000000002"/>
    <s v="http://www.gkm.de/media/?file=517_GKM_Block_9_Folder_DE.pdf&amp;download"/>
    <n v="0.46250000000000002"/>
    <s v="Fossil fuels"/>
    <s v="Hard coal"/>
    <m/>
    <s v="no"/>
    <s v="220 kV Schaltfelder GKM "/>
    <s v="220"/>
    <s v="Transnet BW GmbH"/>
    <s v="List matching type: Single UBA power plant assigned to single BNetzA power plant"/>
    <m/>
  </r>
  <r>
    <n v="120"/>
    <s v="Kraftwerk I_BNA0662b"/>
    <s v="DE"/>
    <x v="2"/>
    <s v="HRD"/>
    <n v="0.26550000000000001"/>
    <n v="5"/>
    <n v="1"/>
    <n v="3.8508725075675675E-2"/>
    <n v="3.8508725075675675E-2"/>
    <n v="117242.17"/>
    <n v="0"/>
    <n v="0"/>
    <n v="0.3"/>
    <n v="0.39500000000000002"/>
    <n v="7"/>
    <n v="0.95"/>
    <m/>
    <n v="285.85987261146499"/>
    <s v=""/>
    <s v=""/>
    <s v=""/>
    <s v=""/>
    <s v="BNA0662b"/>
    <e v="#N/A"/>
    <s v="Kraftwerk I"/>
    <s v="Dampfwirtschaft (6 Einzelturbinen)"/>
    <s v="Marl I+II"/>
    <s v="Evonik Degussa GmbH"/>
    <s v="Paul-Baumann-Str. 1"/>
    <s v="45772"/>
    <s v="Marl"/>
    <s v="Nordrhein-Westfalen"/>
    <s v="DE"/>
    <n v="120"/>
    <n v="99.821659999999994"/>
    <s v="Hard coal"/>
    <s v="Combined cycle"/>
    <s v="yes"/>
    <n v="285.85987261146499"/>
    <n v="1939"/>
    <s v="1939 und später"/>
    <m/>
    <m/>
    <s v="operating"/>
    <s v="IPP"/>
    <n v="51.680370000000003"/>
    <n v="7.0968800000000014"/>
    <m/>
    <m/>
    <m/>
    <m/>
    <n v="0.26550000000000001"/>
    <s v="Fossil fuels"/>
    <s v="Hard coal"/>
    <m/>
    <s v="no"/>
    <m/>
    <s v="6"/>
    <s v="Evonik Degussa GmbH"/>
    <s v="List matching type: UBA capacity distributed proportionally to multiple BNetzA power plants"/>
    <m/>
  </r>
  <r>
    <n v="55.3"/>
    <s v="Kraftwerk I  _BNA0660"/>
    <s v="DE"/>
    <x v="2"/>
    <s v="HRD"/>
    <n v="0.40949999999999998"/>
    <n v="5"/>
    <n v="1"/>
    <n v="3.8508725075675675E-2"/>
    <n v="3.8508725075675675E-2"/>
    <n v="117242.17"/>
    <n v="0"/>
    <n v="0"/>
    <n v="0.3"/>
    <n v="0.39500000000000002"/>
    <n v="7"/>
    <n v="0.95"/>
    <m/>
    <n v="131.7337579617834"/>
    <s v=""/>
    <s v=""/>
    <s v=""/>
    <s v=""/>
    <s v="BNA0660"/>
    <e v="#N/A"/>
    <s v="Kraftwerk I  "/>
    <s v="Block 4 "/>
    <s v="Marl I+II"/>
    <s v="Evonik Degussa GmbH"/>
    <s v="Paul-Baumann-Str. 1"/>
    <s v="45772"/>
    <s v="Marl"/>
    <s v="Nordrhein-Westfalen"/>
    <s v="DE"/>
    <n v="55.3"/>
    <n v="46.001150000000003"/>
    <s v="Hard coal"/>
    <s v="Combined cycle"/>
    <s v="yes"/>
    <n v="131.7337579617834"/>
    <n v="1971"/>
    <s v="1971"/>
    <m/>
    <m/>
    <s v="operating"/>
    <s v="IPP"/>
    <n v="51.680370000000003"/>
    <n v="7.0968800000000014"/>
    <m/>
    <m/>
    <m/>
    <m/>
    <n v="0.40949999999999998"/>
    <s v="Fossil fuels"/>
    <s v="Hard coal"/>
    <m/>
    <s v="no"/>
    <m/>
    <s v="110"/>
    <s v="Evonik Degussa GmbH"/>
    <s v="List matching type: UBA capacity distributed proportionally to multiple BNetzA power plants"/>
    <m/>
  </r>
  <r>
    <n v="60.2"/>
    <s v="Kraftwerk I _BNA0662a"/>
    <s v="DE"/>
    <x v="2"/>
    <s v="HRD"/>
    <n v="0.46350000000000002"/>
    <n v="5"/>
    <n v="1"/>
    <n v="3.8508725075675675E-2"/>
    <n v="3.8508725075675675E-2"/>
    <n v="117242.17"/>
    <n v="0"/>
    <n v="0"/>
    <n v="0.3"/>
    <n v="0.39500000000000002"/>
    <n v="7"/>
    <n v="0.95"/>
    <m/>
    <n v="143.40636942675161"/>
    <s v=""/>
    <s v=""/>
    <s v=""/>
    <s v=""/>
    <s v="BNA0662a"/>
    <e v="#N/A"/>
    <s v="Kraftwerk I "/>
    <s v="Block 5 "/>
    <s v="Marl I+II"/>
    <s v="Evonik Degussa GmbH"/>
    <s v="Paul-Baumann-Str. 1"/>
    <s v="45772"/>
    <s v="Marl"/>
    <s v="Nordrhein-Westfalen"/>
    <s v="DE"/>
    <n v="60.2"/>
    <n v="50.077199999999998"/>
    <s v="Hard coal"/>
    <s v="Combined cycle"/>
    <s v="yes"/>
    <n v="143.40636942675161"/>
    <n v="1983"/>
    <s v="1983"/>
    <m/>
    <m/>
    <s v="operating"/>
    <s v="IPP"/>
    <n v="51.680370000000003"/>
    <n v="7.0968800000000014"/>
    <m/>
    <m/>
    <m/>
    <m/>
    <n v="0.46350000000000002"/>
    <s v="Fossil fuels"/>
    <s v="Hard coal"/>
    <m/>
    <s v="no"/>
    <m/>
    <s v="110"/>
    <s v="Evonik Degussa GmbH"/>
    <s v="List matching type: UBA capacity distributed proportionally to multiple BNetzA power plants"/>
    <m/>
  </r>
  <r>
    <n v="54"/>
    <s v="Heizkraftwerk Offenbach_BNA0758"/>
    <s v="DE"/>
    <x v="0"/>
    <s v="HRD"/>
    <n v="0.4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758"/>
    <e v="#N/A"/>
    <s v="Heizkraftwerk Offenbach"/>
    <m/>
    <m/>
    <s v="Energieversorgung Offenbach AG"/>
    <m/>
    <s v="63067"/>
    <s v="Offenbach"/>
    <s v="Hessen"/>
    <s v="DE"/>
    <n v="54"/>
    <m/>
    <s v="Hard coal"/>
    <s v="Steam turbine"/>
    <s v="yes"/>
    <m/>
    <n v="1990"/>
    <s v="1990"/>
    <m/>
    <m/>
    <s v="operating"/>
    <m/>
    <n v="50.065154999999997"/>
    <n v="8.7689640000000004"/>
    <m/>
    <m/>
    <m/>
    <m/>
    <n v="0.4"/>
    <s v="Fossil fuels"/>
    <s v="Hard coal"/>
    <m/>
    <s v="no"/>
    <s v="Andréstraße"/>
    <s v="110"/>
    <s v="Netrion GmbH"/>
    <m/>
    <m/>
  </r>
  <r>
    <n v="875"/>
    <s v="Heyden_BNA0793"/>
    <s v="DE"/>
    <x v="0"/>
    <s v="HRD"/>
    <n v="0.39250000000000002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793"/>
    <e v="#N/A"/>
    <s v="Heyden"/>
    <s v="4"/>
    <s v="Heyden"/>
    <s v="Uniper Kraftwerke GmbH "/>
    <m/>
    <s v="32469"/>
    <s v="Petershagen"/>
    <s v="Nordrhein-Westfalen"/>
    <s v="DE"/>
    <n v="875"/>
    <n v="923"/>
    <s v="Hard coal"/>
    <s v="Steam turbine"/>
    <s v="no"/>
    <m/>
    <n v="1987"/>
    <s v="1987"/>
    <m/>
    <m/>
    <s v="operating"/>
    <m/>
    <n v="52.382792379999998"/>
    <n v="8.9960041139999998"/>
    <s v="11WD2HEKW000297X"/>
    <s v="11WD2HEY40000638"/>
    <n v="0.42"/>
    <s v="http://www.eon.com/content/eon-com/de/about-us/structure/asset-finder/heyden.html"/>
    <n v="0.39250000000000002"/>
    <s v="Fossil fuels"/>
    <s v="Hard coal"/>
    <m/>
    <s v="no"/>
    <s v="Ovenstädt"/>
    <s v="380"/>
    <s v="TenneT TSO GmbH "/>
    <s v="List matching type: Single UBA power plant assigned to single BNetzA power plant"/>
    <m/>
  </r>
  <r>
    <n v="26.9"/>
    <s v="Heizkraftwerk Pforzheim GmbH_BNA0801"/>
    <s v="DE"/>
    <x v="0"/>
    <s v="HRD"/>
    <n v="0.4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801"/>
    <e v="#N/A"/>
    <s v="Heizkraftwerk Pforzheim GmbH"/>
    <s v="Wirbelschichtblock"/>
    <m/>
    <s v="Heizkraftwerk Pforzheim GmbH"/>
    <s v="Hohwiesenweg 15"/>
    <s v="75175"/>
    <s v="Pforzheim"/>
    <s v="Baden-Württemberg"/>
    <s v="DE"/>
    <n v="26.9"/>
    <m/>
    <s v="Hard coal"/>
    <s v="Steam turbine"/>
    <s v="yes"/>
    <m/>
    <n v="1990"/>
    <s v="1990"/>
    <m/>
    <m/>
    <s v="operating"/>
    <m/>
    <n v="48.883159999999997"/>
    <n v="8.6653000000000002"/>
    <m/>
    <m/>
    <m/>
    <m/>
    <n v="0.4"/>
    <s v="Fossil fuels"/>
    <s v="Hard coal"/>
    <m/>
    <s v="no"/>
    <s v="Hohwiesenweg"/>
    <s v="110"/>
    <s v="Stadtwerke Pforzheim GmbH und Co. KG"/>
    <m/>
    <m/>
  </r>
  <r>
    <n v="655.6"/>
    <s v="Weiher_BNA0820"/>
    <s v="DE"/>
    <x v="0"/>
    <s v="HRD"/>
    <n v="0.36499999999999999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30"/>
    <s v=""/>
    <s v=""/>
    <s v=""/>
    <s v=""/>
    <s v="BNA0820"/>
    <e v="#N/A"/>
    <s v="Weiher"/>
    <s v="Weiher III"/>
    <s v="Quierschied-Weiher"/>
    <s v="Steag GmbH"/>
    <s v="Holzer Straße"/>
    <s v="66287"/>
    <s v="Quierschied"/>
    <s v="Saarland"/>
    <s v="DE"/>
    <n v="655.6"/>
    <n v="724"/>
    <s v="Hard coal"/>
    <s v="Steam turbine"/>
    <s v="yes"/>
    <n v="30"/>
    <n v="1976"/>
    <s v="1976"/>
    <m/>
    <m/>
    <s v="reserve"/>
    <m/>
    <n v="49.334130279999997"/>
    <n v="7.0313559279999991"/>
    <s v="11WD7WEIH2S--KWV"/>
    <s v="11WD7WEIH2S--C-A"/>
    <n v="0.37"/>
    <s v="http://www.spd-saar.de/uploads/media/konzept_bergbau.pdf"/>
    <n v="0.36499999999999999"/>
    <s v="Fossil fuels"/>
    <s v="Hard coal"/>
    <m/>
    <s v="no"/>
    <s v="Uchtelfangen"/>
    <s v="220"/>
    <s v="Amprion GmbH"/>
    <s v="List matching type: Single UBA power plant assigned to single BNetzA power plant"/>
    <m/>
  </r>
  <r>
    <n v="514"/>
    <s v="KNG Kraftwerk Rostock_BNA0849"/>
    <s v="DE"/>
    <x v="0"/>
    <s v="HRD"/>
    <n v="0.41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150"/>
    <s v=""/>
    <s v=""/>
    <s v=""/>
    <s v=""/>
    <s v="BNA0849"/>
    <e v="#N/A"/>
    <s v="KNG Kraftwerk Rostock"/>
    <s v="Rostock"/>
    <s v="Rostock"/>
    <s v="EnBW Energie Baden-Württemberg AG"/>
    <s v="Am Kühlturm 1"/>
    <s v="18147"/>
    <s v="Rostock"/>
    <s v="Mecklenburg-Vorpommern"/>
    <s v="DE"/>
    <n v="514"/>
    <n v="553"/>
    <s v="Hard coal"/>
    <s v="Steam turbine"/>
    <s v="yes"/>
    <n v="150"/>
    <n v="1994"/>
    <s v="1994"/>
    <m/>
    <m/>
    <s v="operating"/>
    <m/>
    <n v="54.142821769999998"/>
    <n v="12.13287489"/>
    <s v="11WD8ROST1C---P5"/>
    <s v="11WD8ROST1C----K"/>
    <n v="0.43200000000000011"/>
    <s v="http://www.kraftwerk-rostock.de/#/kraftwerk/fakten/"/>
    <n v="0.41"/>
    <s v="Fossil fuels"/>
    <s v="Hard coal"/>
    <m/>
    <s v="no"/>
    <s v="Bentwisch"/>
    <s v="380"/>
    <s v="50Hertz Transmission GmbH"/>
    <s v="List matching type: Single UBA power plant assigned to single BNetzA power plant"/>
    <m/>
  </r>
  <r>
    <n v="50"/>
    <s v="HKW Römerbrücke_BNA0861b"/>
    <s v="DE"/>
    <x v="0"/>
    <s v="HRD"/>
    <n v="0.4375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94"/>
    <s v=""/>
    <s v=""/>
    <s v=""/>
    <s v=""/>
    <s v="BNA0861b"/>
    <e v="#N/A"/>
    <s v="HKW Römerbrücke"/>
    <s v="Kohleanlage"/>
    <s v="Saarbrücken-Römerbrücke"/>
    <s v="Energie SaarLorLux AG"/>
    <m/>
    <s v="66121"/>
    <s v="Saarbrücken"/>
    <s v="Saarland"/>
    <s v="DE"/>
    <n v="50"/>
    <n v="52.8"/>
    <s v="Hard coal"/>
    <s v="Steam turbine"/>
    <s v="yes"/>
    <n v="94"/>
    <n v="1988"/>
    <s v="1988"/>
    <n v="2005"/>
    <m/>
    <s v="operating"/>
    <s v="CHP"/>
    <n v="49.223899000000003"/>
    <n v="7.0148990000000007"/>
    <s v="11WD7UCHT5XROSOK"/>
    <s v="11WD7UCHT5XROEMT"/>
    <n v="0.42"/>
    <s v="https://www.energie-saarlorlux.com/wp-content/broschueren/Broschuere-Heizkraftwerk.pdf"/>
    <n v="0.4375"/>
    <s v="Fossil fuels"/>
    <s v="Hard coal"/>
    <m/>
    <s v="no"/>
    <s v="UW Römerbrücke"/>
    <s v="110"/>
    <s v="Stadtwerke Saarbrücken AG / VSE Verteilnetz GmbH"/>
    <s v="List matching type: UBA capacity distributed proportionally to multiple BNetzA power plants"/>
    <m/>
  </r>
  <r>
    <n v="24.8"/>
    <s v="Heizkraftwerk der Sappi Stockstadt GmbH_BNA0926b"/>
    <s v="DE"/>
    <x v="0"/>
    <s v="HRD"/>
    <n v="0.34749999999999998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926b"/>
    <e v="#N/A"/>
    <s v="Heizkraftwerk der Sappi Stockstadt GmbH"/>
    <s v="Konventionelles Sammelschienenkraftwerk"/>
    <m/>
    <s v="Sappi Stockstadt GmbH"/>
    <s v="Obernburger Straße 1-9"/>
    <s v="63811"/>
    <s v="Stockstadt"/>
    <s v="Bayern"/>
    <s v="DE"/>
    <n v="24.8"/>
    <m/>
    <s v="Hard coal"/>
    <s v="Steam turbine"/>
    <s v="yes"/>
    <m/>
    <n v="1969"/>
    <s v="1969"/>
    <m/>
    <m/>
    <s v="operating"/>
    <m/>
    <n v="49.977449999999997"/>
    <n v="9.068719999999999"/>
    <m/>
    <m/>
    <m/>
    <m/>
    <n v="0.34749999999999998"/>
    <s v="Fossil fuels"/>
    <s v="Hard coal"/>
    <m/>
    <s v="no"/>
    <s v="Primär Kundenanlage zur betrieblichen Eigenversorgung ; Verbindung mit Netz der allgemeinen Versorgung über Trafo 11 (110/20kV)"/>
    <s v="110"/>
    <s v="Westnetz GmbH"/>
    <m/>
    <m/>
  </r>
  <r>
    <n v="22.6"/>
    <s v="Heizkraftwerk Stuttgart-Gaisburg_BNA0934"/>
    <s v="DE"/>
    <x v="0"/>
    <s v="HRD"/>
    <n v="0.44750000000000001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934"/>
    <e v="#N/A"/>
    <s v="Heizkraftwerk Stuttgart-Gaisburg"/>
    <s v="GAI DT 14 neu"/>
    <m/>
    <s v="EnBW Energie Baden-Württemberg AG"/>
    <s v="Langwiesenweg 23"/>
    <s v="70376"/>
    <s v="Stuttgart"/>
    <s v="Baden-Württemberg"/>
    <s v="DE"/>
    <n v="22.6"/>
    <m/>
    <s v="Hard coal"/>
    <s v="Steam turbine"/>
    <s v="yes"/>
    <m/>
    <n v="2009"/>
    <s v="2009"/>
    <m/>
    <m/>
    <s v="operating"/>
    <m/>
    <n v="48.782452999999997"/>
    <n v="9.2314830000000008"/>
    <m/>
    <m/>
    <m/>
    <m/>
    <n v="0.44750000000000001"/>
    <s v="Fossil fuels"/>
    <s v="Hard coal"/>
    <m/>
    <s v="no"/>
    <s v="Gaisburg"/>
    <s v="110"/>
    <s v="Netze BW GmbH"/>
    <m/>
    <m/>
  </r>
  <r>
    <n v="45"/>
    <s v="Restmüll-Heizkraftwerk Stuttgart-Münster_BNA0935"/>
    <s v="DE"/>
    <x v="0"/>
    <s v="HRD"/>
    <n v="0.38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183.69863013698631"/>
    <s v=""/>
    <s v=""/>
    <s v=""/>
    <s v=""/>
    <s v="BNA0935"/>
    <e v="#N/A"/>
    <s v="Restmüll-Heizkraftwerk Stuttgart-Münster"/>
    <s v="MÜN DT12"/>
    <s v="Stuttgart-Münster"/>
    <s v="EnBW Energie Baden-Württemberg AG"/>
    <s v="Voltastraße 45"/>
    <s v="70376"/>
    <s v="Stuttgart"/>
    <s v="Baden-Württemberg"/>
    <s v="DE"/>
    <n v="45"/>
    <n v="47.7592"/>
    <s v="Hard coal"/>
    <s v="Steam turbine"/>
    <s v="yes"/>
    <n v="183.69863013698631"/>
    <n v="1982"/>
    <s v="1982"/>
    <m/>
    <m/>
    <s v="operating"/>
    <s v="CHP"/>
    <n v="48.815832999999998"/>
    <n v="9.2211110000000005"/>
    <s v="11WD4MUST5G----B"/>
    <s v="11WD4MUST5X-DT-M"/>
    <m/>
    <m/>
    <n v="0.38"/>
    <s v="Fossil fuels"/>
    <s v="Hard coal"/>
    <m/>
    <s v="no"/>
    <s v="Münster"/>
    <s v="110"/>
    <s v="Netze BW GmbH"/>
    <s v="List matching type: UBA capacity distributed proportionally to multiple BNetzA power plants"/>
    <m/>
  </r>
  <r>
    <n v="45"/>
    <s v="Restmüll-Heizkraftwerk Stuttgart-Münster_BNA0936"/>
    <s v="DE"/>
    <x v="0"/>
    <s v="HRD"/>
    <n v="0.38500000000000001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183.69863013698631"/>
    <s v=""/>
    <s v=""/>
    <s v=""/>
    <s v=""/>
    <s v="BNA0936"/>
    <e v="#N/A"/>
    <s v="Restmüll-Heizkraftwerk Stuttgart-Münster"/>
    <s v="MÜN DT15"/>
    <s v="Stuttgart-Münster"/>
    <s v="EnBW Energie Baden-Württemberg AG"/>
    <s v="Voltastraße 45"/>
    <s v="70376"/>
    <s v="Stuttgart"/>
    <s v="Baden-Württemberg"/>
    <s v="DE"/>
    <n v="45"/>
    <n v="47.7592"/>
    <s v="Hard coal"/>
    <s v="Steam turbine"/>
    <s v="yes"/>
    <n v="183.69863013698631"/>
    <n v="1984"/>
    <s v="1984"/>
    <m/>
    <m/>
    <s v="operating"/>
    <s v="CHP"/>
    <n v="48.815832999999998"/>
    <n v="9.2211110000000005"/>
    <s v="11WD4MUST5G----B"/>
    <s v="11WD4MUST5X-DT-M"/>
    <m/>
    <m/>
    <n v="0.38500000000000001"/>
    <s v="Fossil fuels"/>
    <s v="Hard coal"/>
    <m/>
    <s v="no"/>
    <s v="Münster"/>
    <s v="110"/>
    <s v="Netze BW GmbH"/>
    <s v="List matching type: UBA capacity distributed proportionally to multiple BNetzA power plants"/>
    <m/>
  </r>
  <r>
    <n v="40"/>
    <s v="Werk Uelzen_BNA1500"/>
    <s v="DE"/>
    <x v="0"/>
    <s v="HRD"/>
    <n v="0.4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1500"/>
    <e v="#N/A"/>
    <s v="Werk Uelzen"/>
    <m/>
    <m/>
    <s v="Nordzucker AG, Werk Uelzen"/>
    <s v="An der Zuckerfabrik 1"/>
    <s v="29525"/>
    <s v="Uelzen"/>
    <s v="Niedersachsen"/>
    <s v="DE"/>
    <n v="40"/>
    <m/>
    <s v="Hard coal"/>
    <s v="Steam turbine"/>
    <s v="yes"/>
    <m/>
    <n v="1990"/>
    <s v="vor 1945 / letzte Änderung 1990"/>
    <m/>
    <m/>
    <s v="special_case"/>
    <m/>
    <n v="52.975181300000003"/>
    <n v="10.557397399999999"/>
    <m/>
    <m/>
    <m/>
    <m/>
    <n v="0.4"/>
    <s v="Fossil fuels"/>
    <s v="Hard coal"/>
    <m/>
    <s v="no"/>
    <m/>
    <s v="20"/>
    <s v="SVO"/>
    <m/>
    <m/>
  </r>
  <r>
    <n v="20.7"/>
    <s v="Heizkraftwerk Magirusstraße_BNA1405a"/>
    <s v="DE"/>
    <x v="0"/>
    <s v="HRD"/>
    <n v="0.37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1405a"/>
    <e v="#N/A"/>
    <s v="Heizkraftwerk Magirusstraße"/>
    <m/>
    <m/>
    <s v="Fernwärme Ulm GmbH"/>
    <s v="Magirusstr. 21"/>
    <s v="89077"/>
    <s v="Ulm"/>
    <s v="Baden-Württemberg"/>
    <s v="DE"/>
    <n v="20.7"/>
    <m/>
    <s v="Hard coal"/>
    <s v="Steam turbine"/>
    <s v="yes"/>
    <m/>
    <n v="1978"/>
    <s v="1978"/>
    <m/>
    <m/>
    <s v="operating"/>
    <m/>
    <n v="48.397039999999997"/>
    <n v="9.9648399999999988"/>
    <m/>
    <m/>
    <m/>
    <m/>
    <n v="0.37"/>
    <s v="Fossil fuels"/>
    <s v="Hard coal"/>
    <m/>
    <s v="no"/>
    <s v="SWU 1, SWU 2"/>
    <s v="10"/>
    <s v="Stadtwerke Ulm/Neu-Ulm Netze GmbH "/>
    <m/>
    <m/>
  </r>
  <r>
    <n v="332.7"/>
    <s v="Nord 2_BNA0969b"/>
    <s v="DE"/>
    <x v="0"/>
    <s v="HRD"/>
    <n v="0.40250000000000002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550"/>
    <s v=""/>
    <s v=""/>
    <s v=""/>
    <s v=""/>
    <s v="BNA0969b"/>
    <e v="#N/A"/>
    <s v="Nord 2"/>
    <s v="2"/>
    <s v="München-Nord 2"/>
    <s v="SWM Services GmbH"/>
    <m/>
    <s v="85774"/>
    <s v="Unterföhring"/>
    <s v="Bayern"/>
    <s v="DE"/>
    <n v="332.7"/>
    <n v="365"/>
    <s v="Hard coal"/>
    <s v="Steam turbine"/>
    <s v="yes"/>
    <n v="550"/>
    <n v="1991"/>
    <s v="1991"/>
    <m/>
    <m/>
    <s v="operating"/>
    <s v="CHP"/>
    <n v="48.180506000000001"/>
    <n v="11.639612"/>
    <s v="11WD2NO2K000308Z"/>
    <s v="11WD2NOR20001055"/>
    <m/>
    <m/>
    <n v="0.40250000000000002"/>
    <s v="Fossil fuels"/>
    <s v="Hard coal"/>
    <m/>
    <s v="no"/>
    <s v="HUW Föhring"/>
    <s v="110"/>
    <s v="SWM Infrastruktur GmbH"/>
    <s v="List matching type: Single UBA power plant assigned to single BNetzA power plant"/>
    <m/>
  </r>
  <r>
    <n v="179"/>
    <s v="Modellkraftwerk_BNA0998"/>
    <s v="DE"/>
    <x v="0"/>
    <s v="HRD"/>
    <n v="0.38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210"/>
    <s v=""/>
    <s v=""/>
    <s v=""/>
    <s v=""/>
    <s v="BNA0998"/>
    <e v="#N/A"/>
    <s v="Modellkraftwerk"/>
    <s v="MKV"/>
    <s v="Völklingen-Fenne MKV"/>
    <s v="Steag GmbH"/>
    <s v="Saarbrücker Straße 135-137"/>
    <s v="66333"/>
    <s v="Völklingen-Fenne"/>
    <s v="Saarland"/>
    <s v="DE"/>
    <n v="179"/>
    <n v="233"/>
    <s v="Hard coal"/>
    <s v="Steam turbine"/>
    <s v="yes"/>
    <n v="210"/>
    <n v="1982"/>
    <s v="1982"/>
    <m/>
    <m/>
    <s v="operating"/>
    <s v="CHP"/>
    <n v="49.249018"/>
    <n v="6.8792439999999999"/>
    <s v="11WD7VOLK5S--KWI"/>
    <s v="11WD7VOLK5S-MKV2"/>
    <n v="0.4"/>
    <s v="http://www.voelklingen-im-wandel.de/stadtteile-fenne.php"/>
    <n v="0.38"/>
    <s v="Fossil fuels"/>
    <s v="Hard coal"/>
    <m/>
    <s v="no"/>
    <s v="Fenne"/>
    <s v="110"/>
    <s v="VSE Verteilnetz GmbH"/>
    <s v="List matching type: Single UBA power plant assigned to single BNetzA power plant"/>
    <m/>
  </r>
  <r>
    <n v="211"/>
    <s v="Heizkraftwerk_BNA0999"/>
    <s v="DE"/>
    <x v="0"/>
    <s v="HRD"/>
    <n v="0.39750000000000002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185"/>
    <s v=""/>
    <s v=""/>
    <s v=""/>
    <s v=""/>
    <s v="BNA0999"/>
    <e v="#N/A"/>
    <s v="Heizkraftwerk"/>
    <s v="HKV"/>
    <s v="Völklingen-Fenne HKV"/>
    <s v="Steag GmbH"/>
    <s v="Saarbrücker Straße 135-137"/>
    <s v="66333"/>
    <s v="Völklingen-Fenne"/>
    <s v="Saarland"/>
    <s v="DE"/>
    <n v="211"/>
    <n v="233"/>
    <s v="Hard coal"/>
    <s v="Steam turbine"/>
    <s v="yes"/>
    <n v="185"/>
    <n v="1989"/>
    <s v="1989"/>
    <m/>
    <m/>
    <s v="operating"/>
    <s v="CHP"/>
    <n v="49.249018"/>
    <n v="6.8792439999999999"/>
    <s v="11WD7VOLK5S--KWI"/>
    <s v="11WD7VOLK5S-HKVM"/>
    <n v="0.37"/>
    <s v="http://www.spd-saar.de/uploads/media/konzept_bergbau.pdf"/>
    <n v="0.39750000000000002"/>
    <s v="Fossil fuels"/>
    <s v="Hard coal"/>
    <m/>
    <s v="no"/>
    <s v="Fenne"/>
    <s v="110"/>
    <s v="VSE Verteilnetz GmbH"/>
    <s v="List matching type: Single UBA power plant assigned to single BNetzA power plant"/>
    <m/>
  </r>
  <r>
    <n v="96"/>
    <s v="Kraftwerk Walheim_BNA1005"/>
    <s v="DE"/>
    <x v="0"/>
    <s v="HRD"/>
    <n v="0.45250000000000001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1005"/>
    <e v="#N/A"/>
    <s v="Kraftwerk Walheim"/>
    <s v="WAL 1"/>
    <s v="Walheim 1"/>
    <s v="EnBW Energie Baden-Württemberg AG"/>
    <s v="Mühlstraße"/>
    <s v="74399"/>
    <s v="Walheim"/>
    <s v="Baden-Württemberg"/>
    <s v="DE"/>
    <n v="96"/>
    <n v="107"/>
    <s v="Hard coal"/>
    <s v="Steam turbine"/>
    <s v="no"/>
    <m/>
    <n v="1964"/>
    <s v="1964"/>
    <n v="2011"/>
    <m/>
    <s v="reserve"/>
    <m/>
    <n v="49.017471999999998"/>
    <n v="9.1573890000000002"/>
    <m/>
    <m/>
    <m/>
    <m/>
    <n v="0.45250000000000001"/>
    <s v="Fossil fuels"/>
    <s v="Hard coal"/>
    <m/>
    <s v="no"/>
    <s v="Walheim"/>
    <s v="110"/>
    <s v="Netze BW GmbH"/>
    <s v="List matching type: Single UBA power plant assigned to single BNetzA power plant"/>
    <m/>
  </r>
  <r>
    <n v="148"/>
    <s v="Kraftwerk Walheim_BNA1006"/>
    <s v="DE"/>
    <x v="0"/>
    <s v="HRD"/>
    <n v="0.45250000000000001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1006"/>
    <e v="#N/A"/>
    <s v="Kraftwerk Walheim"/>
    <s v="WAL 2"/>
    <s v="Walheim 2"/>
    <s v="EnBW Energie Baden-Württemberg AG"/>
    <s v="Mühlstraße"/>
    <s v="74399"/>
    <s v="Walheim"/>
    <s v="Baden-Württemberg"/>
    <s v="DE"/>
    <n v="148"/>
    <n v="160"/>
    <s v="Hard coal"/>
    <s v="Steam turbine"/>
    <s v="no"/>
    <m/>
    <n v="1967"/>
    <s v="1967"/>
    <n v="2011"/>
    <m/>
    <s v="reserve"/>
    <m/>
    <n v="49.017471999999998"/>
    <n v="9.1573890000000002"/>
    <m/>
    <m/>
    <m/>
    <m/>
    <n v="0.45250000000000001"/>
    <s v="Fossil fuels"/>
    <s v="Hard coal"/>
    <m/>
    <s v="no"/>
    <s v="Walheim"/>
    <s v="110"/>
    <s v="Netze BW GmbH"/>
    <s v="List matching type: Single UBA power plant assigned to single BNetzA power plant"/>
    <m/>
  </r>
  <r>
    <n v="123"/>
    <s v="Wedel_BNA0403"/>
    <s v="DE"/>
    <x v="0"/>
    <s v="HRD"/>
    <n v="0.40749999999999997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403"/>
    <e v="#N/A"/>
    <s v="Wedel"/>
    <s v="Wedel 2"/>
    <s v="Wedel 2"/>
    <s v="Vattenfall Europe Wärme AG"/>
    <s v="Tinsdaler Weg 146"/>
    <s v="22880"/>
    <s v="Wedel"/>
    <s v="Schleswig-Holstein"/>
    <s v="DE"/>
    <n v="123"/>
    <n v="138.69999999999999"/>
    <s v="Hard coal"/>
    <s v="Steam turbine"/>
    <s v="yes"/>
    <m/>
    <n v="1962"/>
    <s v="1962"/>
    <n v="1993"/>
    <m/>
    <s v="operating"/>
    <s v="CHP"/>
    <n v="53.566957019999997"/>
    <n v="9.7244453429999993"/>
    <s v="11WD8WED15C----Q"/>
    <s v="11WD8WED15C---2K"/>
    <n v="0.36"/>
    <s v="http://www.abendblatt.de/hamburg/article108154203/Naturschuetzer-sorgen-fuer-hoehere-Umweltbelastung.html"/>
    <n v="0.40749999999999997"/>
    <s v="Fossil fuels"/>
    <s v="Hard coal"/>
    <m/>
    <s v="no"/>
    <s v="Wedel"/>
    <s v="110"/>
    <s v="Stromnetz Hamburg GmbH"/>
    <s v="List matching type: Single UBA power plant assigned to single BNetzA power plant"/>
    <m/>
  </r>
  <r>
    <n v="137"/>
    <s v="Wedel_BNA0404"/>
    <s v="DE"/>
    <x v="0"/>
    <s v="HRD"/>
    <n v="0.40749999999999997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423"/>
    <s v=""/>
    <s v=""/>
    <s v=""/>
    <s v=""/>
    <s v="BNA0404"/>
    <e v="#N/A"/>
    <s v="Wedel"/>
    <s v="Wedel 1"/>
    <s v="Wedel 1"/>
    <s v="Vattenfall Europe Wärme AG"/>
    <s v="Tinsdaler Weg 146"/>
    <s v="22880"/>
    <s v="Wedel"/>
    <s v="Schleswig-Holstein"/>
    <s v="DE"/>
    <n v="137"/>
    <n v="151"/>
    <s v="Hard coal"/>
    <s v="Steam turbine"/>
    <s v="yes"/>
    <n v="423"/>
    <n v="1961"/>
    <s v="1961"/>
    <n v="1993"/>
    <m/>
    <s v="operating"/>
    <s v="CHP"/>
    <n v="53.566957019999997"/>
    <n v="9.7244453429999993"/>
    <s v="11WD8WED15C----Q"/>
    <s v="11WD8WED15C---1M"/>
    <n v="0.36"/>
    <s v="http://www.abendblatt.de/hamburg/article108154203/Naturschuetzer-sorgen-fuer-hoehere-Umweltbelastung.html"/>
    <n v="0.40749999999999997"/>
    <s v="Fossil fuels"/>
    <s v="Hard coal"/>
    <m/>
    <s v="no"/>
    <s v="Wedel"/>
    <s v="110"/>
    <s v="Stromnetz Hamburg GmbH"/>
    <s v="List matching type: Single UBA power plant assigned to single BNetzA power plant"/>
    <m/>
  </r>
  <r>
    <n v="310"/>
    <s v="Kraftwerk Werdohl-Elverlingsen_BNA1037"/>
    <s v="DE"/>
    <x v="0"/>
    <s v="HRD"/>
    <n v="0.38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1037"/>
    <e v="#N/A"/>
    <s v="Kraftwerk Werdohl-Elverlingsen"/>
    <s v="E4"/>
    <s v="Werdohl-Elverlingsen 4"/>
    <s v="Mark-E AG"/>
    <m/>
    <s v="58791"/>
    <s v="Werdohl"/>
    <s v="Nordrhein-Westfalen"/>
    <s v="DE"/>
    <n v="310"/>
    <n v="330"/>
    <s v="Hard coal"/>
    <s v="Steam turbine"/>
    <s v="no"/>
    <m/>
    <n v="1982"/>
    <s v="1982"/>
    <m/>
    <m/>
    <s v="operating"/>
    <m/>
    <n v="51.276361000000001"/>
    <n v="7.705667"/>
    <s v="11WD7GARE5XELKWD"/>
    <s v="11WD7ELVE2S-E4-9"/>
    <m/>
    <m/>
    <n v="0.38"/>
    <s v="Fossil fuels"/>
    <s v="Hard coal"/>
    <m/>
    <s v="no"/>
    <s v="U205"/>
    <s v="220"/>
    <s v="Enervie AssetNetWork GmbH "/>
    <s v="List matching type: Single UBA power plant assigned to single BNetzA power plant"/>
    <m/>
  </r>
  <r>
    <n v="614"/>
    <s v="Gersteinwerk_BNA1046a"/>
    <s v="DE"/>
    <x v="0"/>
    <s v="HRD"/>
    <n v="0.38500000000000001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1046a"/>
    <e v="#N/A"/>
    <s v="Gersteinwerk"/>
    <s v="K2"/>
    <s v="Gersteinwerk K2 (DT) (Werne)"/>
    <s v="RWE Generation SE"/>
    <m/>
    <s v="59368"/>
    <s v="Werne"/>
    <s v="Nordrhein-Westfalen"/>
    <s v="DE"/>
    <n v="614"/>
    <n v="665.5"/>
    <s v="Hard coal"/>
    <s v="Steam turbine"/>
    <s v="no"/>
    <m/>
    <n v="1984"/>
    <s v="1984"/>
    <m/>
    <m/>
    <s v="operating"/>
    <m/>
    <n v="51.672452999999997"/>
    <n v="7.7099470000000014"/>
    <s v="11WD7GERS-X-KW-C"/>
    <s v="11WD7GERS1S-K2-7"/>
    <m/>
    <m/>
    <n v="0.38500000000000001"/>
    <s v="Fossil fuels"/>
    <s v="Hard coal"/>
    <m/>
    <s v="no"/>
    <s v="Gersteinwerk (380kV), Gersteinwerk (110kV) und Münster (110kV) "/>
    <s v="380, 110"/>
    <s v="Amprion GmbH, Westnetz GmbH"/>
    <s v="List matching type: Single UBA power plant assigned to single BNetzA power plant"/>
    <m/>
  </r>
  <r>
    <n v="757"/>
    <s v="Wilhelmshaven_BNA1061"/>
    <s v="DE"/>
    <x v="0"/>
    <s v="HRD"/>
    <n v="0.36499999999999999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1061"/>
    <e v="#N/A"/>
    <s v="Wilhelmshaven"/>
    <s v="1"/>
    <s v="Wilhelmshaven (E.ON)"/>
    <s v="Uniper Kraftwerke GmbH "/>
    <m/>
    <s v="26386"/>
    <s v="Wilhelmshaven"/>
    <s v="Niedersachsen"/>
    <s v="DE"/>
    <n v="757"/>
    <n v="788.1"/>
    <s v="Hard coal"/>
    <s v="Steam turbine"/>
    <s v="no"/>
    <m/>
    <n v="1976"/>
    <s v="1976"/>
    <m/>
    <m/>
    <s v="operating"/>
    <m/>
    <n v="53.565818999999998"/>
    <n v="8.1462450000000004"/>
    <s v="11WD2WI1K000303F"/>
    <s v="11WD2WIL10000688"/>
    <n v="0.4"/>
    <s v="http://www.bund-niedersachsen.de/themen/kohlekraftwerke/kraftwerks_plaene/wilhelmshaven/"/>
    <n v="0.36499999999999999"/>
    <s v="Fossil fuels"/>
    <s v="Hard coal"/>
    <m/>
    <s v="no"/>
    <s v="Maade"/>
    <s v="220"/>
    <s v="TenneT TSO GmbH "/>
    <s v="List matching type: Single UBA power plant assigned to single BNetzA power plant"/>
    <m/>
  </r>
  <r>
    <n v="731"/>
    <s v="Kraftwerk Wilhelmshaven_BNA1674"/>
    <s v="DE"/>
    <x v="0"/>
    <s v="HRD"/>
    <n v="0.46250000000000002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1674"/>
    <e v="#N/A"/>
    <s v="Kraftwerk Wilhelmshaven"/>
    <s v="Kraftwerk Wilhelmshaven"/>
    <s v="Wilhelmshaven (Engie)"/>
    <s v="ENGIE Deutschland AG"/>
    <s v="Niedersachsendamm"/>
    <s v="26386"/>
    <s v="Wilhelmshaven"/>
    <s v="Niedersachsen"/>
    <s v="DE"/>
    <n v="731"/>
    <n v="830"/>
    <s v="Hard coal"/>
    <s v="Steam turbine"/>
    <s v="no"/>
    <m/>
    <n v="2015"/>
    <s v="2015"/>
    <m/>
    <m/>
    <s v="operating"/>
    <m/>
    <n v="53.578698000000003"/>
    <n v="8.1326850000000004"/>
    <s v="11XGSKW-WHV----V"/>
    <s v="11WD2WILH0001255"/>
    <m/>
    <m/>
    <n v="0.46250000000000002"/>
    <s v="Fossil fuels"/>
    <s v="Hard coal"/>
    <m/>
    <s v="no"/>
    <s v="Maade"/>
    <s v="380"/>
    <s v="TenneT TSO GmbH"/>
    <s v="List matching type: Single UBA power plant assigned to single BNetzA power plant"/>
    <m/>
  </r>
  <r>
    <n v="61.5"/>
    <s v="HKW Nord_BNA1075a"/>
    <s v="DE"/>
    <x v="0"/>
    <s v="HRD"/>
    <n v="0.42499999999999999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377.5"/>
    <s v=""/>
    <s v=""/>
    <s v=""/>
    <s v=""/>
    <s v="BNA1075a"/>
    <e v="#N/A"/>
    <s v="HKW Nord"/>
    <s v="Generator A"/>
    <s v="Wolfsburg Nord"/>
    <s v="Volkswagen AG"/>
    <m/>
    <s v="38436"/>
    <s v="Wolfsburg"/>
    <s v="Niedersachsen"/>
    <s v="DE"/>
    <n v="61.5"/>
    <n v="70"/>
    <s v="Hard coal"/>
    <s v="Steam turbine"/>
    <s v="yes"/>
    <n v="377.5"/>
    <n v="2000"/>
    <s v="2000"/>
    <n v="2000"/>
    <m/>
    <s v="operating"/>
    <s v="CHP"/>
    <n v="51.252920000000003"/>
    <n v="9.4379600000000003"/>
    <m/>
    <m/>
    <m/>
    <m/>
    <n v="0.42499999999999999"/>
    <s v="Fossil fuels"/>
    <s v="Hard coal"/>
    <m/>
    <s v="no"/>
    <s v="UW West"/>
    <s v="50"/>
    <s v="VW Kraftwerk GmbH"/>
    <s v="List matching type: UBA capacity distributed proportionally to multiple BNetzA power plants"/>
    <m/>
  </r>
  <r>
    <n v="61.5"/>
    <s v="HKW Nord_BNA1075b"/>
    <s v="DE"/>
    <x v="0"/>
    <s v="HRD"/>
    <n v="0.42499999999999999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377.5"/>
    <s v=""/>
    <s v=""/>
    <s v=""/>
    <s v=""/>
    <s v="BNA1075b"/>
    <e v="#N/A"/>
    <s v="HKW Nord"/>
    <s v="Generator B"/>
    <s v="Wolfsburg Nord"/>
    <s v="Volkswagen AG"/>
    <m/>
    <s v="38436"/>
    <s v="Wolfsburg"/>
    <s v="Niedersachsen"/>
    <s v="DE"/>
    <n v="61.5"/>
    <n v="70"/>
    <s v="Hard coal"/>
    <s v="Steam turbine"/>
    <s v="yes"/>
    <n v="377.5"/>
    <n v="2000"/>
    <s v="2000"/>
    <n v="2000"/>
    <m/>
    <s v="operating"/>
    <s v="CHP"/>
    <n v="52.432789999999997"/>
    <n v="10.786110000000001"/>
    <m/>
    <m/>
    <m/>
    <m/>
    <n v="0.42499999999999999"/>
    <s v="Fossil fuels"/>
    <s v="Hard coal"/>
    <m/>
    <s v="no"/>
    <s v="UW Ost"/>
    <s v="50"/>
    <s v="VW Kraftwerk GmbH"/>
    <s v="List matching type: UBA capacity distributed proportionally to multiple BNetzA power plants"/>
    <m/>
  </r>
  <r>
    <n v="138.5"/>
    <s v="HKW West_BNA1076a"/>
    <s v="DE"/>
    <x v="0"/>
    <s v="HRD"/>
    <n v="0.38750000000000001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140"/>
    <s v=""/>
    <s v=""/>
    <s v=""/>
    <s v=""/>
    <s v="BNA1076a"/>
    <e v="#N/A"/>
    <s v="HKW West"/>
    <s v="Block 1"/>
    <s v="Wolfsburg West 1"/>
    <s v="Volkswagen AG"/>
    <m/>
    <s v="38436"/>
    <s v="Wolfsburg"/>
    <s v="Niedersachsen"/>
    <s v="DE"/>
    <n v="138.5"/>
    <n v="153"/>
    <s v="Hard coal"/>
    <s v="Steam turbine"/>
    <s v="yes"/>
    <n v="140"/>
    <n v="1985"/>
    <s v="1985"/>
    <m/>
    <m/>
    <s v="operating"/>
    <s v="CHP"/>
    <n v="51.252920000000003"/>
    <n v="9.4379600000000003"/>
    <s v="11WD2WBWK000317H"/>
    <s v="11WD2WBW1000039N"/>
    <m/>
    <m/>
    <n v="0.38750000000000001"/>
    <s v="Fossil fuels"/>
    <s v="Hard coal"/>
    <m/>
    <s v="no"/>
    <s v="UW Wolfsburg"/>
    <s v="110"/>
    <s v="VW Kraftwerk GmbH"/>
    <s v="List matching type: Single UBA power plant assigned to single BNetzA power plant"/>
    <m/>
  </r>
  <r>
    <n v="138.5"/>
    <s v="HKW West_BNA1076b"/>
    <s v="DE"/>
    <x v="0"/>
    <s v="HRD"/>
    <n v="0.38750000000000001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140"/>
    <s v=""/>
    <s v=""/>
    <s v=""/>
    <s v=""/>
    <s v="BNA1076b"/>
    <e v="#N/A"/>
    <s v="HKW West"/>
    <s v="Block 2"/>
    <s v="Wolfsburg West 2"/>
    <s v="Volkswagen AG"/>
    <m/>
    <s v="38436"/>
    <s v="Wolfsburg"/>
    <s v="Niedersachsen"/>
    <s v="DE"/>
    <n v="138.5"/>
    <n v="153"/>
    <s v="Hard coal"/>
    <s v="Steam turbine"/>
    <s v="yes"/>
    <n v="140"/>
    <n v="1985"/>
    <s v="1985"/>
    <m/>
    <m/>
    <s v="operating"/>
    <s v="CHP"/>
    <n v="52.442230000000002"/>
    <n v="10.76454"/>
    <s v="11WD2WBWK000317H"/>
    <s v="11WD2WBW2000040U"/>
    <m/>
    <m/>
    <n v="0.38750000000000001"/>
    <s v="Fossil fuels"/>
    <s v="Hard coal"/>
    <m/>
    <s v="no"/>
    <s v="UW Wolfsburg"/>
    <s v="110"/>
    <s v="VW Kraftwerk GmbH"/>
    <s v="List matching type: Single UBA power plant assigned to single BNetzA power plant"/>
    <m/>
  </r>
  <r>
    <n v="85"/>
    <s v="HKW Elberfeld _BNA1084"/>
    <s v="DE"/>
    <x v="0"/>
    <s v="HRD"/>
    <n v="0.39750000000000002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201"/>
    <s v=""/>
    <s v=""/>
    <s v=""/>
    <s v=""/>
    <s v="BNA1084"/>
    <e v="#N/A"/>
    <s v="HKW Elberfeld "/>
    <s v="Block 3"/>
    <s v="Wuppertal-Elberfeld"/>
    <s v="WSW Energie &amp; Wasser AG"/>
    <m/>
    <s v="42117"/>
    <s v="Wuppertal"/>
    <s v="Nordrhein-Westfalen"/>
    <s v="DE"/>
    <n v="85"/>
    <n v="100"/>
    <s v="Hard coal"/>
    <s v="Steam turbine"/>
    <s v="yes"/>
    <n v="201"/>
    <n v="1989"/>
    <s v="1989"/>
    <m/>
    <m/>
    <s v="operating"/>
    <s v="CHP"/>
    <n v="51.248350000000002"/>
    <n v="7.1187399999999998"/>
    <m/>
    <m/>
    <m/>
    <m/>
    <n v="0.39750000000000002"/>
    <s v="Fossil fuels"/>
    <s v="Hard coal"/>
    <m/>
    <s v="no"/>
    <m/>
    <s v="110"/>
    <s v="WSW Netz GmbH "/>
    <s v="List matching type: Single UBA power plant assigned to single BNetzA power plant"/>
    <m/>
  </r>
  <r>
    <n v="472"/>
    <s v="Zolling_BNA1093"/>
    <s v="DE"/>
    <x v="0"/>
    <s v="HRD"/>
    <n v="0.45250000000000001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n v="150"/>
    <s v=""/>
    <s v=""/>
    <s v=""/>
    <s v=""/>
    <s v="BNA1093"/>
    <e v="#N/A"/>
    <s v="Zolling"/>
    <s v="Zolling Block 5"/>
    <s v="Zolling-Leininger 5"/>
    <s v="ENGIE Deutschland AG"/>
    <s v="Leininger Str. 1"/>
    <s v="85406"/>
    <s v="Zolling"/>
    <s v="Bayern"/>
    <s v="DE"/>
    <n v="472"/>
    <n v="474"/>
    <s v="Hard coal"/>
    <s v="Steam turbine"/>
    <s v="yes"/>
    <n v="150"/>
    <n v="1986"/>
    <s v="1986"/>
    <n v="2011"/>
    <m/>
    <s v="operating"/>
    <s v="CHP"/>
    <n v="48.455353000000002"/>
    <n v="11.799455999999999"/>
    <s v="11WD2ZOLL0002880"/>
    <s v="11WD2ZOL50001274"/>
    <m/>
    <m/>
    <n v="0.45250000000000001"/>
    <s v="Fossil fuels"/>
    <s v="Hard coal"/>
    <m/>
    <s v="no"/>
    <s v="Feld 1 / LS 275"/>
    <s v="220"/>
    <s v="TenneT TSO GmbH "/>
    <s v="List matching type: Single UBA power plant assigned to single BNetzA power plant"/>
    <m/>
  </r>
  <r>
    <n v="152"/>
    <s v="Westfalen_BNA0414"/>
    <s v="DE"/>
    <x v="0"/>
    <s v="HRD"/>
    <n v="0.33250000000000002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414"/>
    <e v="#N/A"/>
    <s v="Westfalen"/>
    <s v="A"/>
    <m/>
    <s v="RWE Generation SE"/>
    <m/>
    <s v="59071"/>
    <s v="Hamm-Uentrop"/>
    <s v="Nordrhein-Westfalen"/>
    <s v="DE"/>
    <n v="152"/>
    <m/>
    <s v="Hard coal"/>
    <s v="Steam turbine"/>
    <s v="no"/>
    <m/>
    <n v="1963"/>
    <s v="1963"/>
    <m/>
    <n v="2011"/>
    <s v="shutdown"/>
    <m/>
    <n v="51.677819999999997"/>
    <n v="7.9741999999999997"/>
    <m/>
    <m/>
    <m/>
    <m/>
    <n v="0.33250000000000002"/>
    <s v="Fossil fuels"/>
    <s v="Hard coal"/>
    <m/>
    <s v="no"/>
    <s v="Lippborg"/>
    <s v="110"/>
    <s v="Westnetz GmbH"/>
    <m/>
    <m/>
  </r>
  <r>
    <n v="152"/>
    <s v="Westfalen_BNA0415"/>
    <s v="DE"/>
    <x v="0"/>
    <s v="HRD"/>
    <n v="0.33250000000000002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415"/>
    <e v="#N/A"/>
    <s v="Westfalen"/>
    <s v="B"/>
    <m/>
    <s v="RWE Generation SE"/>
    <m/>
    <s v="59071"/>
    <s v="Hamm-Uentrop"/>
    <s v="Nordrhein-Westfalen"/>
    <s v="DE"/>
    <n v="152"/>
    <m/>
    <s v="Hard coal"/>
    <s v="Steam turbine"/>
    <s v="no"/>
    <m/>
    <n v="1963"/>
    <s v="1963"/>
    <m/>
    <n v="2011"/>
    <s v="shutdown"/>
    <m/>
    <n v="51.677819999999997"/>
    <n v="7.9741999999999997"/>
    <m/>
    <m/>
    <m/>
    <m/>
    <n v="0.33250000000000002"/>
    <s v="Fossil fuels"/>
    <s v="Hard coal"/>
    <m/>
    <s v="no"/>
    <s v="Lippborg"/>
    <s v="110"/>
    <s v="Westnetz GmbH"/>
    <m/>
    <m/>
  </r>
  <r>
    <n v="133"/>
    <s v="HKW II/B_BNA0212"/>
    <s v="DE"/>
    <x v="0"/>
    <s v="HRD"/>
    <n v="0.33750000000000002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212"/>
    <e v="#N/A"/>
    <s v="HKW II/B"/>
    <s v="HKW II/B"/>
    <m/>
    <s v="Stadtwerke Duisburg AG"/>
    <s v="Zirkelstraße"/>
    <s v="47053"/>
    <s v="Duisburg"/>
    <s v="Nordrhein-Westfalen"/>
    <s v="DE"/>
    <n v="133"/>
    <m/>
    <s v="Hard coal"/>
    <s v="Steam turbine"/>
    <s v="yes"/>
    <m/>
    <n v="1965"/>
    <s v="1965"/>
    <m/>
    <n v="2012"/>
    <s v="shutdown"/>
    <m/>
    <n v="51.429324000000001"/>
    <n v="6.7519839999999993"/>
    <m/>
    <m/>
    <m/>
    <m/>
    <n v="0.33750000000000002"/>
    <s v="Fossil fuels"/>
    <s v="Hard coal"/>
    <m/>
    <s v="no"/>
    <s v="UW HKW II"/>
    <s v="110"/>
    <s v="Netze Duisburg GmbH"/>
    <m/>
    <m/>
  </r>
  <r>
    <n v="293"/>
    <s v="Staudinger_BNA0376"/>
    <s v="DE"/>
    <x v="0"/>
    <s v="HRD"/>
    <n v="0.35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376"/>
    <e v="#N/A"/>
    <s v="Staudinger"/>
    <s v="3"/>
    <m/>
    <s v="Uniper Kraftwerke GmbH "/>
    <m/>
    <s v="63538"/>
    <s v="Großkrotzenburg"/>
    <s v="Hessen"/>
    <s v="DE"/>
    <n v="293"/>
    <m/>
    <s v="Hard coal"/>
    <s v="Steam turbine"/>
    <s v="no"/>
    <m/>
    <n v="1970"/>
    <s v="1970"/>
    <m/>
    <n v="2012"/>
    <s v="shutdown"/>
    <m/>
    <n v="50.088552999999997"/>
    <n v="8.953399000000001"/>
    <m/>
    <m/>
    <m/>
    <m/>
    <n v="0.35"/>
    <s v="Fossil fuels"/>
    <s v="Hard coal"/>
    <m/>
    <s v="no"/>
    <s v="Großkrotzenburg"/>
    <s v="380"/>
    <s v="TenneT TSO GmbH "/>
    <m/>
    <m/>
  </r>
  <r>
    <n v="93"/>
    <s v="Kraftwerk Veltheim_BNA0812"/>
    <s v="DE"/>
    <x v="0"/>
    <s v="HRD"/>
    <n v="0.33750000000000002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812"/>
    <e v="#N/A"/>
    <s v="Kraftwerk Veltheim"/>
    <s v="2"/>
    <m/>
    <s v="Gemeinschaftskraftwerk Veltheim GmbH"/>
    <m/>
    <s v="32457"/>
    <s v="Porta Westfalica"/>
    <s v="Nordrhein-Westfalen"/>
    <s v="DE"/>
    <n v="93"/>
    <m/>
    <s v="Hard coal"/>
    <s v="Steam turbine"/>
    <s v="no"/>
    <m/>
    <n v="1965"/>
    <s v="1965"/>
    <m/>
    <n v="2012"/>
    <s v="shutdown"/>
    <m/>
    <n v="52.190040000000003"/>
    <n v="8.9331800000000001"/>
    <m/>
    <m/>
    <m/>
    <m/>
    <n v="0.33750000000000002"/>
    <s v="Fossil fuels"/>
    <s v="Hard coal"/>
    <m/>
    <s v="no"/>
    <s v="UW - Veltheim"/>
    <s v="110"/>
    <s v="Netz Veltheim GmbH"/>
    <m/>
    <m/>
  </r>
  <r>
    <n v="28"/>
    <s v="Papierfabrik Albbruck_BNA0011"/>
    <s v="DE"/>
    <x v="0"/>
    <s v="HRD"/>
    <n v="0.44750000000000001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011"/>
    <e v="#N/A"/>
    <s v="Papierfabrik Albbruck"/>
    <m/>
    <m/>
    <s v="Papierfabrik Albbruck GmbH"/>
    <m/>
    <s v="79774"/>
    <s v="Albbruck"/>
    <s v="Baden-Württemberg"/>
    <s v="DE"/>
    <n v="28"/>
    <m/>
    <s v="Hard coal"/>
    <s v="Steam turbine"/>
    <s v="yes"/>
    <m/>
    <n v="2009"/>
    <s v="2009"/>
    <m/>
    <n v="2012"/>
    <s v="shutdown"/>
    <m/>
    <n v="47.589309999999998"/>
    <n v="8.1326100000000014"/>
    <m/>
    <m/>
    <m/>
    <m/>
    <n v="0.44750000000000001"/>
    <s v="Fossil fuels"/>
    <s v="Hard coal"/>
    <m/>
    <s v="no"/>
    <s v="Albbruck"/>
    <s v="110"/>
    <s v="ED Netze GmbH"/>
    <m/>
    <m/>
  </r>
  <r>
    <n v="95"/>
    <s v="Datteln_BNA0187"/>
    <s v="DE"/>
    <x v="0"/>
    <s v="HRD"/>
    <n v="0.33500000000000002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187"/>
    <e v="#N/A"/>
    <s v="Datteln"/>
    <s v="1"/>
    <m/>
    <s v="Uniper Kraftwerke GmbH "/>
    <m/>
    <s v="45711"/>
    <s v="Datteln"/>
    <s v="Nordrhein-Westfalen"/>
    <s v="DE"/>
    <n v="95"/>
    <m/>
    <s v="Hard coal"/>
    <s v="Steam turbine"/>
    <s v="yes"/>
    <m/>
    <n v="1964"/>
    <s v="1964"/>
    <m/>
    <n v="2013"/>
    <s v="shutdown"/>
    <m/>
    <n v="51.629519999999999"/>
    <n v="7.3311740000000007"/>
    <m/>
    <m/>
    <m/>
    <m/>
    <n v="0.33500000000000002"/>
    <s v="Fossil fuels"/>
    <s v="Hard coal"/>
    <m/>
    <s v="no"/>
    <s v="Datteln"/>
    <s v="110"/>
    <s v="DB Energie GmbH"/>
    <m/>
    <m/>
  </r>
  <r>
    <n v="95"/>
    <s v="Datteln_BNA0188"/>
    <s v="DE"/>
    <x v="0"/>
    <s v="HRD"/>
    <n v="0.33500000000000002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188"/>
    <e v="#N/A"/>
    <s v="Datteln"/>
    <s v="2"/>
    <m/>
    <s v="Uniper Kraftwerke GmbH "/>
    <m/>
    <s v="45711"/>
    <s v="Datteln"/>
    <s v="Nordrhein-Westfalen"/>
    <s v="DE"/>
    <n v="95"/>
    <m/>
    <s v="Hard coal"/>
    <s v="Steam turbine"/>
    <s v="yes"/>
    <m/>
    <n v="1964"/>
    <s v="1964"/>
    <m/>
    <n v="2013"/>
    <s v="shutdown"/>
    <m/>
    <n v="51.629519999999999"/>
    <n v="7.3311740000000007"/>
    <m/>
    <m/>
    <m/>
    <m/>
    <n v="0.33500000000000002"/>
    <s v="Fossil fuels"/>
    <s v="Hard coal"/>
    <m/>
    <s v="no"/>
    <s v="Datteln"/>
    <s v="110"/>
    <s v="DB Energie GmbH"/>
    <m/>
    <m/>
  </r>
  <r>
    <n v="113"/>
    <s v="Datteln_BNA0189"/>
    <s v="DE"/>
    <x v="0"/>
    <s v="HRD"/>
    <n v="0.34749999999999998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189"/>
    <e v="#N/A"/>
    <s v="Datteln"/>
    <s v="3"/>
    <m/>
    <s v="Uniper Kraftwerke GmbH "/>
    <m/>
    <s v="45711"/>
    <s v="Datteln"/>
    <s v="Nordrhein-Westfalen"/>
    <s v="DE"/>
    <n v="113"/>
    <m/>
    <s v="Hard coal"/>
    <s v="Steam turbine"/>
    <s v="no"/>
    <m/>
    <n v="1969"/>
    <s v="1969"/>
    <m/>
    <n v="2013"/>
    <s v="shutdown"/>
    <m/>
    <n v="51.629519999999999"/>
    <n v="7.3311740000000007"/>
    <m/>
    <m/>
    <m/>
    <m/>
    <n v="0.34749999999999998"/>
    <s v="Fossil fuels"/>
    <s v="Hard coal"/>
    <m/>
    <s v="no"/>
    <s v="Datteln"/>
    <s v="110"/>
    <s v="DB Energie GmbH"/>
    <m/>
    <m/>
  </r>
  <r>
    <n v="249"/>
    <s v="Staudinger_BNA0375"/>
    <s v="DE"/>
    <x v="0"/>
    <s v="HRD"/>
    <n v="0.33750000000000002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375"/>
    <e v="#N/A"/>
    <s v="Staudinger"/>
    <s v="1"/>
    <m/>
    <s v="Uniper Kraftwerke GmbH "/>
    <m/>
    <s v="63538"/>
    <s v="Großkrotzenburg"/>
    <s v="Hessen"/>
    <s v="DE"/>
    <n v="249"/>
    <m/>
    <s v="Hard coal"/>
    <s v="Steam turbine"/>
    <s v="yes"/>
    <m/>
    <n v="1965"/>
    <s v="1965"/>
    <m/>
    <n v="2013"/>
    <s v="shutdown"/>
    <m/>
    <n v="50.088552999999997"/>
    <n v="8.953399000000001"/>
    <m/>
    <m/>
    <m/>
    <m/>
    <n v="0.33750000000000002"/>
    <s v="Fossil fuels"/>
    <s v="Hard coal"/>
    <m/>
    <s v="no"/>
    <s v="Großkrotzenburg"/>
    <s v="220"/>
    <s v="TenneT TSO GmbH "/>
    <m/>
    <m/>
  </r>
  <r>
    <n v="132"/>
    <s v="Shamrock_BNA0448"/>
    <s v="DE"/>
    <x v="0"/>
    <s v="HRD"/>
    <n v="0.3175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448"/>
    <e v="#N/A"/>
    <s v="Shamrock"/>
    <m/>
    <m/>
    <s v="Uniper Kraftwerke GmbH "/>
    <m/>
    <s v="44652"/>
    <s v="Herne"/>
    <s v="Nordrhein-Westfalen"/>
    <s v="DE"/>
    <n v="132"/>
    <m/>
    <s v="Hard coal"/>
    <s v="Steam turbine"/>
    <s v="yes"/>
    <m/>
    <n v="1957"/>
    <s v="1957"/>
    <m/>
    <n v="2013"/>
    <s v="shutdown"/>
    <m/>
    <n v="51.528491209999999"/>
    <n v="7.1777968599999999"/>
    <m/>
    <m/>
    <m/>
    <m/>
    <n v="0.3175"/>
    <s v="Fossil fuels"/>
    <s v="Hard coal"/>
    <m/>
    <s v="no"/>
    <s v="Gelsenkirchen"/>
    <s v="110"/>
    <s v="Amprion GmbH"/>
    <m/>
    <m/>
  </r>
  <r>
    <n v="345"/>
    <s v="Knepper_BNA0203"/>
    <s v="DE"/>
    <x v="0"/>
    <s v="HRD"/>
    <n v="0.35249999999999998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203"/>
    <e v="#N/A"/>
    <s v="Knepper"/>
    <s v="C"/>
    <m/>
    <s v="Uniper Kraftwerke GmbH "/>
    <m/>
    <s v="44357"/>
    <s v="Dortmund"/>
    <s v="Nordrhein-Westfalen"/>
    <s v="DE"/>
    <n v="345"/>
    <m/>
    <s v="Hard coal"/>
    <s v="Steam turbine"/>
    <s v="yes"/>
    <m/>
    <n v="1971"/>
    <s v="1971"/>
    <m/>
    <n v="2014"/>
    <s v="shutdown"/>
    <m/>
    <n v="51.568469260000001"/>
    <n v="7.3491825110000004"/>
    <m/>
    <m/>
    <m/>
    <m/>
    <n v="0.35249999999999998"/>
    <s v="Fossil fuels"/>
    <s v="Hard coal"/>
    <m/>
    <s v="no"/>
    <s v="Pöppinghausen"/>
    <s v="380"/>
    <s v="Amprion GmbH"/>
    <m/>
    <m/>
  </r>
  <r>
    <n v="129"/>
    <s v="KW Walsum_BNA0215"/>
    <s v="DE"/>
    <x v="0"/>
    <s v="HRD"/>
    <n v="0.32250000000000001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215"/>
    <e v="#N/A"/>
    <s v="KW Walsum"/>
    <s v="Walsum 7"/>
    <m/>
    <s v="Steag GmbH"/>
    <s v="Dr. Wilhelm-Roelen-Str.129"/>
    <s v="47179"/>
    <s v="Duisburg"/>
    <s v="Nordrhein-Westfalen"/>
    <s v="DE"/>
    <n v="129"/>
    <m/>
    <s v="Hard coal"/>
    <s v="Steam turbine"/>
    <s v="no"/>
    <m/>
    <n v="1959"/>
    <s v="1959"/>
    <m/>
    <n v="2014"/>
    <s v="shutdown"/>
    <m/>
    <n v="51.528610999999998"/>
    <n v="6.7119439999999999"/>
    <m/>
    <m/>
    <m/>
    <m/>
    <n v="0.32250000000000001"/>
    <s v="Fossil fuels"/>
    <s v="Hard coal"/>
    <m/>
    <s v="no"/>
    <s v="220 kV Schaltanlage Walsum"/>
    <s v="220"/>
    <s v="Amprion GmbH"/>
    <m/>
    <m/>
  </r>
  <r>
    <n v="345"/>
    <s v="Scholven_BNA0333"/>
    <s v="DE"/>
    <x v="0"/>
    <s v="HRD"/>
    <n v="0.35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333"/>
    <e v="#N/A"/>
    <s v="Scholven"/>
    <s v="D"/>
    <m/>
    <s v="Uniper Kraftwerke GmbH "/>
    <m/>
    <s v="45896"/>
    <s v="Gelsenkirchen"/>
    <s v="Nordrhein-Westfalen"/>
    <s v="DE"/>
    <n v="345"/>
    <m/>
    <s v="Hard coal"/>
    <s v="Steam turbine"/>
    <s v="yes"/>
    <m/>
    <n v="1970"/>
    <s v="1970"/>
    <m/>
    <n v="2014"/>
    <s v="shutdown"/>
    <m/>
    <n v="51.60236802"/>
    <n v="7.009894096"/>
    <m/>
    <m/>
    <m/>
    <m/>
    <n v="0.35"/>
    <s v="Fossil fuels"/>
    <s v="Hard coal"/>
    <m/>
    <s v="no"/>
    <s v="Scholven"/>
    <s v="220"/>
    <s v="Amprion GmbH"/>
    <m/>
    <m/>
  </r>
  <r>
    <n v="345"/>
    <s v="Scholven_BNA0334"/>
    <s v="DE"/>
    <x v="0"/>
    <s v="HRD"/>
    <n v="0.35249999999999998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334"/>
    <e v="#N/A"/>
    <s v="Scholven"/>
    <s v="E"/>
    <m/>
    <s v="Uniper Kraftwerke GmbH "/>
    <m/>
    <s v="45896"/>
    <s v="Gelsenkirchen"/>
    <s v="Nordrhein-Westfalen"/>
    <s v="DE"/>
    <n v="345"/>
    <m/>
    <s v="Hard coal"/>
    <s v="Steam turbine"/>
    <s v="yes"/>
    <m/>
    <n v="1971"/>
    <s v="1971"/>
    <m/>
    <n v="2014"/>
    <s v="shutdown"/>
    <m/>
    <n v="51.60236802"/>
    <n v="7.009894096"/>
    <m/>
    <m/>
    <m/>
    <m/>
    <n v="0.35249999999999998"/>
    <s v="Fossil fuels"/>
    <s v="Hard coal"/>
    <m/>
    <s v="no"/>
    <s v="Scholven"/>
    <s v="220"/>
    <s v="Amprion GmbH"/>
    <m/>
    <m/>
  </r>
  <r>
    <n v="676"/>
    <s v="Scholven_BNA0335"/>
    <s v="DE"/>
    <x v="0"/>
    <s v="HRD"/>
    <n v="0.3725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335"/>
    <e v="#N/A"/>
    <s v="Scholven"/>
    <s v="F"/>
    <m/>
    <s v="Uniper Kraftwerke GmbH "/>
    <m/>
    <s v="45896"/>
    <s v="Gelsenkirchen"/>
    <s v="Nordrhein-Westfalen"/>
    <s v="DE"/>
    <n v="676"/>
    <m/>
    <s v="Hard coal"/>
    <s v="Steam turbine"/>
    <s v="no"/>
    <m/>
    <n v="1979"/>
    <s v="1979"/>
    <m/>
    <n v="2014"/>
    <s v="shutdown"/>
    <m/>
    <n v="51.60236802"/>
    <n v="7.009894096"/>
    <m/>
    <m/>
    <m/>
    <m/>
    <n v="0.3725"/>
    <s v="Fossil fuels"/>
    <s v="Hard coal"/>
    <m/>
    <s v="no"/>
    <s v="Scholven"/>
    <s v="380"/>
    <s v="Amprion GmbH"/>
    <m/>
    <m/>
  </r>
  <r>
    <n v="133"/>
    <s v="KW Herne_BNA0447"/>
    <s v="DE"/>
    <x v="0"/>
    <s v="HRD"/>
    <n v="0.33250000000000002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447"/>
    <e v="#N/A"/>
    <s v="KW Herne"/>
    <s v="Herne 2"/>
    <m/>
    <s v="Steag GmbH"/>
    <s v="Hertener Str. 16"/>
    <s v="44653"/>
    <s v="Herne"/>
    <s v="Nordrhein-Westfalen"/>
    <s v="DE"/>
    <n v="133"/>
    <m/>
    <s v="Hard coal"/>
    <s v="Steam turbine"/>
    <s v="no"/>
    <m/>
    <n v="1963"/>
    <s v="1963"/>
    <m/>
    <n v="2014"/>
    <s v="shutdown"/>
    <m/>
    <n v="51.550753"/>
    <n v="7.187481"/>
    <m/>
    <m/>
    <m/>
    <m/>
    <n v="0.33250000000000002"/>
    <s v="Fossil fuels"/>
    <s v="Hard coal"/>
    <m/>
    <s v="no"/>
    <s v="220 kV Schaltanlage Eiberg"/>
    <s v="220"/>
    <s v="Amprion GmbH"/>
    <m/>
    <m/>
  </r>
  <r>
    <n v="186"/>
    <s v="Kraftwerk Werdohl-Elverlingsen_BNA1035"/>
    <s v="DE"/>
    <x v="0"/>
    <s v="HRD"/>
    <n v="0.35249999999999998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1035"/>
    <e v="#N/A"/>
    <s v="Kraftwerk Werdohl-Elverlingsen"/>
    <s v="E3"/>
    <m/>
    <s v="Mark-E AG"/>
    <m/>
    <s v="58791"/>
    <s v="Werdohl"/>
    <s v="Nordrhein-Westfalen"/>
    <s v="DE"/>
    <n v="186"/>
    <m/>
    <s v="Hard coal"/>
    <s v="Steam turbine"/>
    <m/>
    <m/>
    <n v="1971"/>
    <s v="1971"/>
    <m/>
    <n v="2014"/>
    <s v="shutdown"/>
    <m/>
    <n v="51.275590000000001"/>
    <n v="7.7063699999999997"/>
    <m/>
    <m/>
    <m/>
    <m/>
    <n v="0.35249999999999998"/>
    <s v="Fossil fuels"/>
    <s v="Hard coal"/>
    <m/>
    <s v="no"/>
    <s v="U 104"/>
    <s v="110"/>
    <s v="Enervie AssetNetWork GmbH "/>
    <m/>
    <m/>
  </r>
  <r>
    <n v="303"/>
    <s v="Kraftwerk Veltheim_BNA0813"/>
    <s v="DE"/>
    <x v="0"/>
    <s v="HRD"/>
    <n v="0.35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813"/>
    <e v="#N/A"/>
    <s v="Kraftwerk Veltheim"/>
    <s v="3"/>
    <m/>
    <s v="Uniper Kraftwerke GmbH "/>
    <m/>
    <s v="32457"/>
    <s v="Porta Westfalica"/>
    <s v="Nordrhein-Westfalen"/>
    <s v="DE"/>
    <n v="303"/>
    <m/>
    <s v="Hard coal"/>
    <s v="Steam turbine"/>
    <s v="no"/>
    <m/>
    <n v="1970"/>
    <s v="1970"/>
    <m/>
    <n v="2015"/>
    <s v="shutdown"/>
    <m/>
    <n v="52.190040000000003"/>
    <n v="8.9331800000000001"/>
    <m/>
    <m/>
    <m/>
    <m/>
    <n v="0.35"/>
    <s v="Fossil fuels"/>
    <s v="Hard coal"/>
    <m/>
    <s v="no"/>
    <s v="UW - Veltheim"/>
    <s v="220"/>
    <s v="Netz Veltheim GmbH"/>
    <m/>
    <m/>
  </r>
  <r>
    <n v="202.5"/>
    <s v="GKM _BNA0642"/>
    <s v="DE"/>
    <x v="0"/>
    <s v="HRD"/>
    <n v="0.34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642"/>
    <e v="#N/A"/>
    <s v="GKM "/>
    <s v="Block 3"/>
    <m/>
    <s v="Grosskraftwerk Mannheim AG"/>
    <s v="Marguerrestraße 1"/>
    <s v="68199"/>
    <s v="Mannheim"/>
    <s v="Baden-Württemberg"/>
    <s v="DE"/>
    <n v="202.5"/>
    <m/>
    <s v="Hard coal"/>
    <s v="Steam turbine"/>
    <s v="yes"/>
    <m/>
    <n v="1966"/>
    <s v="1966"/>
    <m/>
    <n v="2015"/>
    <s v="shutdown"/>
    <m/>
    <n v="49.445694000000003"/>
    <n v="8.4904440000000001"/>
    <m/>
    <m/>
    <m/>
    <m/>
    <n v="0.34"/>
    <s v="Fossil fuels"/>
    <s v="Hard coal"/>
    <m/>
    <s v="no"/>
    <s v="Transnet BW (220kV) Einspeisepunkt 220 kV Neckarau und 220 kV Altlußheim, Pfalzwerke Netzgesellschaft 220 kV Mutterstadt (Rhein N, Rhein S), 110 kV Mutterstadt Waldmühle N, Waldmühle S Netrion diverse 110 kV und 10 kV Anschlüsse"/>
    <s v="220/110/10"/>
    <s v="Transnet BW, Pfalzwerke Netzgesellschaft, Netrion, DB Energie GmbH"/>
    <m/>
    <m/>
  </r>
  <r>
    <n v="202.5"/>
    <s v="GKM _BNA0643"/>
    <s v="DE"/>
    <x v="0"/>
    <s v="HRD"/>
    <n v="0.35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643"/>
    <e v="#N/A"/>
    <s v="GKM "/>
    <s v="Block 4"/>
    <m/>
    <s v="Grosskraftwerk Mannheim AG"/>
    <s v="Marguerrestraße 1"/>
    <s v="68199"/>
    <s v="Mannheim"/>
    <s v="Baden-Württemberg"/>
    <s v="DE"/>
    <n v="202.5"/>
    <m/>
    <s v="Hard coal"/>
    <s v="Steam turbine"/>
    <s v="yes"/>
    <m/>
    <n v="1970"/>
    <s v="1970"/>
    <m/>
    <n v="2015"/>
    <s v="shutdown"/>
    <m/>
    <n v="49.445694000000003"/>
    <n v="8.4904440000000001"/>
    <m/>
    <m/>
    <m/>
    <m/>
    <n v="0.35"/>
    <s v="Fossil fuels"/>
    <s v="Hard coal"/>
    <m/>
    <s v="no"/>
    <s v="Transnet BW (220kV) Einspeisepunkt 220 kV Neckarau und 220 kV Altlußheim, Pfalzwerke Netzgesellschaft 220 kV Mutterstadt (Rhein N, Rhein S), 110 kV Mutterstadt Waldmühle N, Waldmühle S Netrion diverse 110 kV und 10 kV Anschlüsse"/>
    <s v="220/110/10"/>
    <s v="Transnet BW, Pfalzwerke Netzgesellschaft, Netrion, DB Energie GmbH"/>
    <m/>
    <m/>
  </r>
  <r>
    <n v="35"/>
    <s v="Heizkraftwerk FL_BNA0273"/>
    <s v="DE"/>
    <x v="0"/>
    <s v="HRD"/>
    <n v="0.38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273"/>
    <e v="#N/A"/>
    <s v="Heizkraftwerk FL"/>
    <s v="Block 8"/>
    <m/>
    <s v="Stadtwerke Flensburg GmbH"/>
    <s v="Batteriestr. 48"/>
    <s v="24939"/>
    <s v="Flensburg"/>
    <s v="Schleswig-Holstein"/>
    <s v="DE"/>
    <n v="35"/>
    <m/>
    <s v="Hard coal"/>
    <s v="Steam turbine"/>
    <s v="yes"/>
    <m/>
    <n v="1982"/>
    <s v="1982"/>
    <m/>
    <n v="2016"/>
    <s v="shutdown"/>
    <m/>
    <n v="54.804949999999998"/>
    <n v="9.4324399999999997"/>
    <m/>
    <m/>
    <m/>
    <m/>
    <n v="0.38"/>
    <s v="Fossil fuels"/>
    <s v="Hard coal"/>
    <m/>
    <s v="no"/>
    <s v="SW Flensburg GmbH"/>
    <s v="60"/>
    <s v="Stadtwerke Flensburg GmbH "/>
    <m/>
    <m/>
  </r>
  <r>
    <n v="23"/>
    <s v="Heizkraftwerk FL_BNA0274"/>
    <s v="DE"/>
    <x v="0"/>
    <s v="HRD"/>
    <n v="0.37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274"/>
    <e v="#N/A"/>
    <s v="Heizkraftwerk FL"/>
    <s v="Block 7"/>
    <m/>
    <s v="Stadtwerke Flensburg GmbH"/>
    <s v="Batteriestr. 48"/>
    <s v="24939"/>
    <s v="Flensburg"/>
    <s v="Schleswig-Holstein"/>
    <s v="DE"/>
    <n v="23"/>
    <m/>
    <s v="Hard coal"/>
    <s v="Steam turbine"/>
    <s v="yes"/>
    <m/>
    <n v="1978"/>
    <s v="1978"/>
    <m/>
    <n v="2016"/>
    <s v="shutdown"/>
    <m/>
    <n v="54.804949999999998"/>
    <n v="9.4324399999999997"/>
    <m/>
    <m/>
    <m/>
    <m/>
    <n v="0.37"/>
    <s v="Fossil fuels"/>
    <s v="Hard coal"/>
    <m/>
    <s v="no"/>
    <s v="SW Flensburg GmbH"/>
    <s v="60"/>
    <s v="Stadtwerke Flensburg GmbH "/>
    <m/>
    <m/>
  </r>
  <r>
    <n v="284"/>
    <s v="Westfalen_BNA0413a"/>
    <s v="DE"/>
    <x v="0"/>
    <s v="HRD"/>
    <n v="0.34749999999999998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413a"/>
    <e v="#N/A"/>
    <s v="Westfalen"/>
    <s v="C"/>
    <m/>
    <s v="RWE Generation SE"/>
    <m/>
    <s v="59071"/>
    <s v="Hamm-Uentrop"/>
    <s v="Nordrhein-Westfalen"/>
    <s v="DE"/>
    <n v="284"/>
    <m/>
    <s v="Hard coal"/>
    <s v="Steam turbine"/>
    <s v="no"/>
    <m/>
    <n v="1969"/>
    <s v="1969"/>
    <m/>
    <n v="2016"/>
    <s v="shutdown"/>
    <m/>
    <n v="51.680278000000001"/>
    <n v="7.969722"/>
    <m/>
    <m/>
    <m/>
    <m/>
    <n v="0.34749999999999998"/>
    <s v="Fossil fuels"/>
    <s v="Hard coal"/>
    <m/>
    <s v="no"/>
    <s v="Lippborg"/>
    <s v="110"/>
    <s v="Westnetz GmbH"/>
    <m/>
    <m/>
  </r>
  <r>
    <n v="127"/>
    <s v="KW Hafen_BNA0145"/>
    <s v="DE"/>
    <x v="0"/>
    <s v="HRD"/>
    <n v="0.34499999999999997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145"/>
    <e v="#N/A"/>
    <s v="KW Hafen"/>
    <s v="Block 5"/>
    <m/>
    <s v="swb Erzeugung GmbH &amp; Co. KG"/>
    <s v="Otavistr. 7-9"/>
    <s v="28237"/>
    <s v="Bremen"/>
    <s v="Bremen"/>
    <s v="DE"/>
    <n v="127"/>
    <m/>
    <s v="Hard coal"/>
    <s v="Steam turbine"/>
    <s v="yes"/>
    <m/>
    <n v="1968"/>
    <s v="1968"/>
    <m/>
    <n v="2016"/>
    <s v="shutdown"/>
    <m/>
    <n v="53.124819999999993"/>
    <n v="8.7288700000000006"/>
    <m/>
    <m/>
    <m/>
    <m/>
    <n v="0.34499999999999997"/>
    <s v="Fossil fuels"/>
    <s v="Hard coal"/>
    <m/>
    <s v="no"/>
    <s v="DE0072032825900000000000000232559"/>
    <s v="110"/>
    <s v="Wesernetz Bremen GmbH"/>
    <m/>
    <m/>
  </r>
  <r>
    <n v="765"/>
    <s v="Westfalen_BNA0413b"/>
    <s v="DE"/>
    <x v="0"/>
    <s v="HRD"/>
    <n v="0.46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413b"/>
    <e v="#N/A"/>
    <s v="Westfalen"/>
    <s v="D"/>
    <m/>
    <s v="RWE Generation SE"/>
    <m/>
    <s v="59071"/>
    <s v="Hamm-Uentrop"/>
    <s v="Nordrhein-Westfalen"/>
    <s v="DE"/>
    <n v="765"/>
    <m/>
    <s v="Hard coal"/>
    <s v="Steam turbine"/>
    <s v="no"/>
    <m/>
    <n v="2014"/>
    <s v="2014"/>
    <m/>
    <n v="2016"/>
    <s v="shutdown"/>
    <m/>
    <n v="51.680278000000001"/>
    <n v="7.969722"/>
    <m/>
    <m/>
    <n v="0.46"/>
    <s v="http://www.rwe.com/web/cms/de/1770974/rwe-generation-se/standorte/deutschland/kw-westfalen/"/>
    <n v="0.46"/>
    <s v="Fossil fuels"/>
    <s v="Hard coal"/>
    <m/>
    <s v="no"/>
    <s v="Uentrop"/>
    <s v="380"/>
    <s v="Amprion GmbH"/>
    <m/>
    <m/>
  </r>
  <r>
    <n v="60.4"/>
    <s v="Kraftwerk II_BNA0661"/>
    <s v="DE"/>
    <x v="0"/>
    <s v="HRD"/>
    <n v="0.34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661"/>
    <e v="#N/A"/>
    <s v="Kraftwerk II"/>
    <s v="Block 3"/>
    <m/>
    <s v="Evonik Degussa GmbH"/>
    <s v="Paul-Baumann-Str. 1"/>
    <s v="45772"/>
    <s v="Marl"/>
    <s v="Nordrhein-Westfalen"/>
    <s v="DE"/>
    <n v="60.4"/>
    <m/>
    <s v="Hard coal"/>
    <s v="Steam turbine"/>
    <s v="yes"/>
    <m/>
    <n v="1966"/>
    <s v="1966"/>
    <m/>
    <n v="2017"/>
    <s v="shutdown"/>
    <m/>
    <n v="51.680370000000003"/>
    <n v="7.0968800000000014"/>
    <m/>
    <m/>
    <n v="0.38"/>
    <s v="http://www.marlaktuell.de/?p=123972"/>
    <n v="0.34"/>
    <s v="Fossil fuels"/>
    <s v="Hard coal"/>
    <m/>
    <s v="no"/>
    <m/>
    <s v="110"/>
    <s v="Evonik Degussa GmbH"/>
    <m/>
    <m/>
  </r>
  <r>
    <n v="280"/>
    <s v="KW Herne_BNA0449"/>
    <s v="DE"/>
    <x v="0"/>
    <s v="HRD"/>
    <n v="0.39750000000000002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449"/>
    <e v="#N/A"/>
    <s v="KW Herne"/>
    <s v="Herne 3"/>
    <s v="Herne 3"/>
    <s v="Steag GmbH"/>
    <s v="Hertener Str. 16"/>
    <s v="44654"/>
    <s v="Herne"/>
    <s v="Nordrhein-Westfalen"/>
    <s v="DE"/>
    <n v="280"/>
    <n v="310"/>
    <s v="Hard coal"/>
    <s v="Steam turbine"/>
    <s v="yes"/>
    <m/>
    <n v="1966"/>
    <s v="1966"/>
    <n v="1989"/>
    <n v="2017"/>
    <s v="shutdown"/>
    <s v="CHP"/>
    <n v="51.550753"/>
    <n v="7.187481"/>
    <s v="11WD7HERN2S--KWU"/>
    <s v="11WD7HERN2S-3--W"/>
    <n v="0.3"/>
    <s v="http://www.rewag.de/fileadmin/news_archiv/pages/aktuell/newsdetail03ea.html?id=167/"/>
    <n v="0.39750000000000002"/>
    <s v="Fossil fuels"/>
    <s v="Hard coal"/>
    <m/>
    <s v="no"/>
    <s v="220 kV Schaltanlage Eiberg"/>
    <s v="220"/>
    <s v="Amprion GmbH"/>
    <s v="List matching type: Single UBA power plant assigned to single BNetzA power plant"/>
    <m/>
  </r>
  <r>
    <n v="695"/>
    <s v="KW Voerde_BNA0991"/>
    <s v="DE"/>
    <x v="0"/>
    <s v="HRD"/>
    <n v="0.38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991"/>
    <e v="#N/A"/>
    <s v="KW Voerde"/>
    <s v="Block A"/>
    <m/>
    <s v="RWE Generation SE"/>
    <s v="Frankfurter Str 430"/>
    <s v="46562"/>
    <s v="Voerde"/>
    <s v="Nordrhein-Westfalen"/>
    <s v="DE"/>
    <n v="695"/>
    <m/>
    <s v="Hard coal"/>
    <s v="Steam turbine"/>
    <s v="no"/>
    <m/>
    <n v="1982"/>
    <s v="1982"/>
    <m/>
    <n v="2017"/>
    <s v="shutdown"/>
    <m/>
    <n v="51.576475000000002"/>
    <n v="6.6894279999999986"/>
    <s v="11WD7VOER1S--KWG"/>
    <s v="11WD7VOER1S--A-1"/>
    <n v="0.38700000000000001"/>
    <s v="http://www.steag-energyservices.com/fileadmin/user_upload/steag-energyservices.com/unsere_leistungen/energy_technologies/plant_process_engeneering/refblatt_voerde_rea_d_neu.pdf"/>
    <n v="0.38"/>
    <s v="Fossil fuels"/>
    <s v="Hard coal"/>
    <m/>
    <s v="no"/>
    <s v="UA Möllen"/>
    <s v="380"/>
    <s v="Amprion GmbH"/>
    <m/>
    <m/>
  </r>
  <r>
    <n v="695"/>
    <s v="KW Voerde_BNA0992"/>
    <s v="DE"/>
    <x v="0"/>
    <s v="HRD"/>
    <n v="0.38750000000000001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992"/>
    <e v="#N/A"/>
    <s v="KW Voerde"/>
    <s v="Block B"/>
    <m/>
    <s v="RWE Generation SE"/>
    <s v="Frankfurter Str 430"/>
    <s v="46563"/>
    <s v="Voerde"/>
    <s v="Nordrhein-Westfalen"/>
    <s v="DE"/>
    <n v="695"/>
    <m/>
    <s v="Hard coal"/>
    <s v="Steam turbine"/>
    <s v="no"/>
    <m/>
    <n v="1985"/>
    <s v="1985"/>
    <m/>
    <n v="2017"/>
    <s v="shutdown"/>
    <m/>
    <n v="51.576475000000002"/>
    <n v="6.6894279999999986"/>
    <s v="11WD7VOER1S--KWG"/>
    <s v="11WD7VOER1S--B-Z"/>
    <n v="0.38700000000000001"/>
    <s v="http://www.steag-energyservices.com/fileadmin/user_upload/steag-energyservices.com/unsere_leistungen/energy_technologies/plant_process_engeneering/refblatt_voerde_rea_d_neu.pdf"/>
    <n v="0.38750000000000001"/>
    <s v="Fossil fuels"/>
    <s v="Hard coal"/>
    <m/>
    <s v="no"/>
    <s v="UA Möllen"/>
    <s v="380"/>
    <s v="Amprion GmbH"/>
    <m/>
    <m/>
  </r>
  <r>
    <n v="318"/>
    <s v="KW West_BNA0989"/>
    <s v="DE"/>
    <x v="0"/>
    <s v="HRD"/>
    <n v="0.35249999999999998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989"/>
    <e v="#N/A"/>
    <s v="KW West"/>
    <s v="West 2"/>
    <m/>
    <s v="Steag GmbH"/>
    <s v="Frankfurter Str. 430"/>
    <s v="46563"/>
    <s v="Voerde"/>
    <s v="Nordrhein-Westfalen"/>
    <s v="DE"/>
    <n v="318"/>
    <m/>
    <s v="Hard coal"/>
    <s v="Steam turbine"/>
    <s v="no"/>
    <m/>
    <n v="1971"/>
    <s v="1971"/>
    <m/>
    <n v="2017"/>
    <s v="shutdown"/>
    <m/>
    <n v="51.579619999999998"/>
    <n v="6.6788800000000004"/>
    <s v="11WD7GKWE2S--KW8"/>
    <s v="11WD7GKWE2S--2-H"/>
    <n v="0.38200000000000001"/>
    <s v="http://www.steag-energyservices.com/fileadmin/user_upload/steag-energyservices.com/unsere_leistungen/energy_technologies/plant_process_engeneering/refblatt_voerde_rea_d_neu.pdf"/>
    <n v="0.35249999999999998"/>
    <s v="Fossil fuels"/>
    <s v="Hard coal"/>
    <m/>
    <s v="no"/>
    <s v="220 kV Schaltanlage Möllen"/>
    <s v="220"/>
    <s v="Amprion GmbH"/>
    <m/>
    <m/>
  </r>
  <r>
    <n v="322"/>
    <s v="KW West_BNA0990"/>
    <s v="DE"/>
    <x v="0"/>
    <s v="HRD"/>
    <n v="0.35249999999999998"/>
    <n v="9.5587323943661975"/>
    <n v="7.8122535211267614"/>
    <n v="4.0224969288732378E-2"/>
    <n v="4.0224969288732378E-2"/>
    <n v="117242.17"/>
    <n v="0"/>
    <n v="0"/>
    <n v="0.3"/>
    <n v="0.39500000000000002"/>
    <n v="7"/>
    <n v="0.95"/>
    <m/>
    <s v=""/>
    <s v=""/>
    <s v=""/>
    <s v=""/>
    <s v=""/>
    <s v="BNA0990"/>
    <e v="#N/A"/>
    <s v="KW West"/>
    <s v="West 1"/>
    <m/>
    <s v="Steag GmbH"/>
    <s v="Frankfurter Str. 430"/>
    <s v="46562"/>
    <s v="Voerde"/>
    <s v="Nordrhein-Westfalen"/>
    <s v="DE"/>
    <n v="322"/>
    <m/>
    <s v="Hard coal"/>
    <s v="Steam turbine"/>
    <s v="no"/>
    <m/>
    <n v="1971"/>
    <s v="1971"/>
    <m/>
    <n v="2017"/>
    <s v="shutdown"/>
    <m/>
    <n v="51.579619999999998"/>
    <n v="6.6788800000000004"/>
    <s v="11WD7GKWE2S--KW8"/>
    <s v="11WD7GKWE2S--1-K"/>
    <n v="0.38200000000000001"/>
    <s v="http://www.steag-energyservices.com/fileadmin/user_upload/steag-energyservices.com/unsere_leistungen/energy_technologies/plant_process_engeneering/refblatt_voerde_rea_d_neu.pdf"/>
    <n v="0.35249999999999998"/>
    <s v="Fossil fuels"/>
    <s v="Hard coal"/>
    <m/>
    <s v="no"/>
    <s v="220 kV Schaltanlage Möllen"/>
    <s v="220"/>
    <s v="Amprion GmbH"/>
    <m/>
    <m/>
  </r>
  <r>
    <n v="79.5"/>
    <s v="RADAG_BNA0010a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010a"/>
    <e v="#N/A"/>
    <s v="RADAG"/>
    <m/>
    <s v="Albbruck-Dogern"/>
    <s v="RWE Vertrieb AG"/>
    <s v="Kraftwerkstrasse 34"/>
    <s v="79774"/>
    <s v="Albbruck"/>
    <s v="Baden-Württemberg"/>
    <s v="DE"/>
    <n v="79.5"/>
    <n v="83.647829999999999"/>
    <s v="Hydro"/>
    <s v="Run-of-river"/>
    <s v="no"/>
    <m/>
    <n v="1933"/>
    <s v="1933"/>
    <m/>
    <m/>
    <s v="operating"/>
    <m/>
    <n v="47.586290000000012"/>
    <n v="8.1320700000000006"/>
    <m/>
    <m/>
    <m/>
    <m/>
    <n v="0.8"/>
    <s v="Renewable energy"/>
    <s v="Hydro"/>
    <m/>
    <s v="no"/>
    <s v="Tiengen"/>
    <s v="110"/>
    <s v="Amprion GmbH"/>
    <s v="List matching type: UBA capacity distributed proportionally to multiple BNetzA power plants"/>
    <m/>
  </r>
  <r>
    <n v="0.1"/>
    <s v="Werkskraftwerk Sappi Alfeld_BNA0012c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012c"/>
    <e v="#N/A"/>
    <s v="Werkskraftwerk Sappi Alfeld"/>
    <s v="Wasserturbine"/>
    <m/>
    <s v="Sappi Alfeld GmbH"/>
    <s v="Mühlenmarsch 1"/>
    <s v="31061"/>
    <s v="Alfeld"/>
    <s v="Niedersachsen"/>
    <s v="DE"/>
    <n v="0.1"/>
    <m/>
    <s v="Hydro"/>
    <s v="Run-of-river"/>
    <s v="no"/>
    <m/>
    <n v="1912"/>
    <s v="1912"/>
    <m/>
    <m/>
    <s v="operating"/>
    <m/>
    <n v="51.985129999999998"/>
    <n v="9.8224600000000013"/>
    <m/>
    <m/>
    <m/>
    <m/>
    <n v="0.8"/>
    <s v="Renewable energy"/>
    <s v="Hydro"/>
    <m/>
    <s v="yes"/>
    <m/>
    <m/>
    <m/>
    <m/>
    <m/>
  </r>
  <r>
    <n v="60"/>
    <s v="KW Amlach_BNA0024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024"/>
    <e v="#N/A"/>
    <s v="KW Amlach"/>
    <s v="Amlach"/>
    <m/>
    <s v="TIWAG-Tiroler Wasserkraft AG"/>
    <m/>
    <s v="A-9900"/>
    <s v="Amlach"/>
    <s v="Österreich"/>
    <s v="AT"/>
    <n v="60"/>
    <m/>
    <s v="Hydro"/>
    <s v="Run-of-river"/>
    <s v="no"/>
    <m/>
    <n v="1989"/>
    <s v="1989"/>
    <m/>
    <m/>
    <s v="operating"/>
    <m/>
    <n v="46.814204799999992"/>
    <n v="12.761756999999999"/>
    <m/>
    <m/>
    <m/>
    <m/>
    <n v="0.8"/>
    <s v="Renewable energy"/>
    <s v="Hydro"/>
    <m/>
    <s v="no"/>
    <s v="UW Amlach"/>
    <s v="110"/>
    <s v="TIWAG-Netz AG/APG bzw. Tennet"/>
    <m/>
    <m/>
  </r>
  <r>
    <n v="15"/>
    <s v="Bigge_BNA1102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102"/>
    <e v="#N/A"/>
    <s v="Bigge"/>
    <m/>
    <m/>
    <s v="Bigge Energie GmbH &amp; Co. KG"/>
    <s v="In der Stesse 14"/>
    <s v="57439"/>
    <s v="Attendorn"/>
    <s v="Nordrhein-Westfalen"/>
    <s v="DE"/>
    <n v="15"/>
    <m/>
    <s v="Hydro"/>
    <s v="Run-of-river"/>
    <s v="no"/>
    <m/>
    <n v="1965"/>
    <s v="1965"/>
    <m/>
    <m/>
    <s v="operating"/>
    <m/>
    <n v="51.093173"/>
    <n v="7.8627199999999986"/>
    <m/>
    <m/>
    <m/>
    <m/>
    <n v="0.8"/>
    <s v="Renewable energy"/>
    <s v="Hydro"/>
    <m/>
    <s v="no"/>
    <s v="Biggekraftwerk"/>
    <s v="10"/>
    <s v="BIGGE ENERGIE GmbH &amp; Co. KG"/>
    <m/>
    <m/>
  </r>
  <r>
    <n v="40.4"/>
    <s v="Egglfing_BNA0042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042"/>
    <e v="#N/A"/>
    <s v="Egglfing"/>
    <s v="Egglfing"/>
    <m/>
    <s v="Innwerk AG"/>
    <s v="Am Innwerk 13"/>
    <s v="94072"/>
    <s v="Bad Füssing"/>
    <s v="Bayern"/>
    <s v="DE"/>
    <n v="40.4"/>
    <m/>
    <s v="Hydro"/>
    <s v="Run-of-river"/>
    <s v="no"/>
    <m/>
    <n v="1944"/>
    <s v="1944"/>
    <m/>
    <m/>
    <s v="operating"/>
    <m/>
    <n v="48.320615400000001"/>
    <n v="13.3160755"/>
    <m/>
    <m/>
    <m/>
    <m/>
    <n v="0.8"/>
    <s v="Renewable energy"/>
    <s v="Hydro"/>
    <m/>
    <s v="no"/>
    <s v="Schaltanlage vor Ort"/>
    <s v="110"/>
    <s v="Bayernwerk AG"/>
    <m/>
    <m/>
  </r>
  <r>
    <n v="36.799999999999997"/>
    <s v="Rheinkraftwerk Säckingen_BNA0045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045"/>
    <e v="#N/A"/>
    <s v="Rheinkraftwerk Säckingen"/>
    <s v="Säckingen"/>
    <m/>
    <s v="EnBW Energie Baden-Württemberg AG"/>
    <s v="Murger Weg 2"/>
    <s v="79713"/>
    <s v="Bad Säckingen"/>
    <s v="Baden-Württemberg"/>
    <s v="DE"/>
    <n v="36.799999999999997"/>
    <m/>
    <s v="Hydro"/>
    <s v="Run-of-river"/>
    <s v="no"/>
    <m/>
    <n v="1966"/>
    <s v="1966"/>
    <m/>
    <m/>
    <s v="operating"/>
    <m/>
    <n v="47.558531199999997"/>
    <n v="7.9556578999999994"/>
    <m/>
    <m/>
    <m/>
    <m/>
    <n v="0.8"/>
    <s v="Renewable energy"/>
    <s v="Hydro"/>
    <m/>
    <s v="no"/>
    <s v="Säckingen bzw. CH"/>
    <s v="110"/>
    <s v="Netze BW GmbH"/>
    <m/>
    <m/>
  </r>
  <r>
    <n v="360"/>
    <s v="Säckingen_BNA0046"/>
    <s v="DE"/>
    <x v="4"/>
    <s v="WAT"/>
    <n v="0.75"/>
    <n v="0"/>
    <n v="0"/>
    <n v="0.95351891912857145"/>
    <n v="0.95351891912857145"/>
    <n v="0"/>
    <n v="0"/>
    <n v="0"/>
    <n v="0"/>
    <n v="0.86"/>
    <n v="0.3"/>
    <n v="0"/>
    <m/>
    <s v=""/>
    <n v="2268"/>
    <n v="0"/>
    <n v="360"/>
    <n v="0.86"/>
    <s v="BNA0046"/>
    <e v="#N/A"/>
    <s v="Säckingen"/>
    <s v="Säckingen"/>
    <s v="Säckingen 1 bis 4"/>
    <s v="Schluchseewerk Aktiengesellschaft"/>
    <s v="Stollenweg 2"/>
    <s v="79713"/>
    <s v="Bad Säckingen"/>
    <s v="Baden-Württemberg"/>
    <s v="DE"/>
    <n v="360"/>
    <n v="370"/>
    <s v="Hydro"/>
    <s v="Pumped storage"/>
    <s v="no"/>
    <m/>
    <n v="1966"/>
    <s v="1966"/>
    <m/>
    <m/>
    <s v="operating"/>
    <m/>
    <n v="47.565415999999999"/>
    <n v="7.9540350000000002"/>
    <s v="11WD4SWSW5HD7--F"/>
    <s v="11WD4SAEK2HD7--Y"/>
    <m/>
    <m/>
    <n v="0.75"/>
    <s v="Renewable energy"/>
    <s v="Hydro"/>
    <m/>
    <s v="no"/>
    <s v="Kühmoos"/>
    <s v="220"/>
    <s v="Amprion/Transnet BW"/>
    <s v="List matching type: Single UBA power plant assigned to single BNetzA power plant"/>
    <m/>
  </r>
  <r>
    <n v="23.7"/>
    <s v="Bergheim_BNA0065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065"/>
    <e v="#N/A"/>
    <s v="Bergheim"/>
    <s v="entfällt"/>
    <m/>
    <s v="Donau-Wasserkraft AG"/>
    <m/>
    <s v="86673"/>
    <s v="Bergheim"/>
    <s v="Bayern"/>
    <s v="DE"/>
    <n v="23.7"/>
    <m/>
    <s v="Hydro"/>
    <s v="Run-of-river"/>
    <s v="no"/>
    <m/>
    <n v="1970"/>
    <s v="1970"/>
    <m/>
    <m/>
    <s v="operating"/>
    <m/>
    <n v="48.750807000000002"/>
    <n v="11.273237"/>
    <m/>
    <m/>
    <m/>
    <m/>
    <n v="0.8"/>
    <s v="Renewable energy"/>
    <s v="Hydro"/>
    <m/>
    <s v="no"/>
    <s v="loco Kraftwerk"/>
    <s v="110, 16,7 Hz"/>
    <s v="DB Energie GmbH"/>
    <m/>
    <m/>
  </r>
  <r>
    <n v="9.9"/>
    <s v="Weserkraftwerk Bremen_BNA1098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098"/>
    <e v="#N/A"/>
    <s v="Weserkraftwerk Bremen"/>
    <s v="WKB"/>
    <m/>
    <s v="Weserkraftwerk Bremen GmbH &amp; Co. KG"/>
    <m/>
    <s v="28207"/>
    <s v="Bremen (Hastedt)"/>
    <s v="Bremen"/>
    <s v="DE"/>
    <n v="9.9"/>
    <m/>
    <s v="Hydro"/>
    <s v="Run-of-river"/>
    <s v="no"/>
    <m/>
    <n v="2012"/>
    <s v="2012"/>
    <m/>
    <m/>
    <s v="operating"/>
    <m/>
    <n v="53.061134000000003"/>
    <n v="8.8649369999999994"/>
    <m/>
    <m/>
    <m/>
    <m/>
    <n v="0.8"/>
    <s v="Renewable energy"/>
    <s v="Hydro"/>
    <m/>
    <s v="yes"/>
    <m/>
    <s v="10"/>
    <s v="Wesernetz Bremen GmbH"/>
    <m/>
    <m/>
  </r>
  <r>
    <n v="10.3"/>
    <s v="Dessau_BNA1118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118"/>
    <e v="#N/A"/>
    <s v="Dessau"/>
    <s v="Dessau"/>
    <m/>
    <s v="Uniper Kraftwerke GmbH "/>
    <s v="Dessau"/>
    <s v="86977"/>
    <s v="Burggen"/>
    <s v="Bayern"/>
    <s v="DE"/>
    <n v="10.3"/>
    <m/>
    <s v="Hydro"/>
    <s v="Run-of-river"/>
    <s v="no"/>
    <m/>
    <n v="1967"/>
    <s v="1967"/>
    <m/>
    <m/>
    <s v="operating"/>
    <m/>
    <n v="47.739291999999999"/>
    <n v="10.825702"/>
    <m/>
    <m/>
    <m/>
    <m/>
    <n v="0.8"/>
    <s v="Renewable energy"/>
    <s v="Hydro"/>
    <m/>
    <s v="no"/>
    <s v="Schaltanlage vor Ort"/>
    <s v="110"/>
    <s v="Bayernwerk AG"/>
    <m/>
    <m/>
  </r>
  <r>
    <n v="45"/>
    <s v="Alzwerke_BNA0173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173"/>
    <e v="#N/A"/>
    <s v="Alzwerke"/>
    <m/>
    <m/>
    <s v="Alzwerke GmbH"/>
    <s v="Johannes-Hess Straße 24"/>
    <s v="84489"/>
    <s v="Burghausen"/>
    <s v="Bayern"/>
    <s v="DE"/>
    <n v="45"/>
    <m/>
    <s v="Hydro"/>
    <s v="Run-of-river"/>
    <s v="no"/>
    <m/>
    <n v="1922"/>
    <s v="1922"/>
    <m/>
    <m/>
    <s v="operating"/>
    <m/>
    <n v="48.176900000000003"/>
    <n v="12.840450000000001"/>
    <m/>
    <m/>
    <m/>
    <m/>
    <n v="0.8"/>
    <s v="Renewable energy"/>
    <s v="Hydro"/>
    <m/>
    <s v="no"/>
    <s v="Wacker"/>
    <s v="10"/>
    <s v="Wacker-intern"/>
    <m/>
    <m/>
  </r>
  <r>
    <n v="11"/>
    <s v="Dettingen_BNA1126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126"/>
    <e v="#N/A"/>
    <s v="Dettingen"/>
    <s v="Dettingen"/>
    <m/>
    <s v="Kernkraftwerk Obrigheim GmbH"/>
    <m/>
    <s v="88451"/>
    <s v="Dettingen"/>
    <s v="Baden-Württemberg"/>
    <s v="DE"/>
    <n v="11"/>
    <m/>
    <s v="Hydro"/>
    <s v="Run-of-river"/>
    <s v="no"/>
    <m/>
    <n v="1927"/>
    <s v="1927"/>
    <m/>
    <m/>
    <s v="operating"/>
    <m/>
    <n v="48.527535999999998"/>
    <n v="9.3488325000000003"/>
    <m/>
    <m/>
    <m/>
    <m/>
    <n v="0.8"/>
    <s v="Renewable energy"/>
    <s v="Hydro"/>
    <m/>
    <s v="no"/>
    <m/>
    <s v="20"/>
    <s v="Netze BW GmbH"/>
    <m/>
    <m/>
  </r>
  <r>
    <n v="15"/>
    <s v="Dingolfing_BNA1129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129"/>
    <e v="#N/A"/>
    <s v="Dingolfing"/>
    <s v="Dingolfing"/>
    <m/>
    <s v="Uniper Kraftwerke GmbH "/>
    <s v="Bayernwerkstraße 55"/>
    <s v="84130"/>
    <s v="Dingolfing"/>
    <s v="Bayern"/>
    <s v="DE"/>
    <n v="15"/>
    <m/>
    <s v="Hydro"/>
    <s v="Run-of-river"/>
    <s v="no"/>
    <m/>
    <n v="1957"/>
    <s v="1957"/>
    <m/>
    <m/>
    <s v="operating"/>
    <m/>
    <n v="48.634039999999999"/>
    <n v="12.483689999999999"/>
    <m/>
    <m/>
    <m/>
    <m/>
    <n v="0.8"/>
    <s v="Renewable energy"/>
    <s v="Hydro"/>
    <m/>
    <s v="no"/>
    <s v="Schaltanlage vor Ort"/>
    <s v="20 und 110"/>
    <s v="Bayernwerk AG"/>
    <m/>
    <m/>
  </r>
  <r>
    <n v="24"/>
    <s v="WKW_BNA0010b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010b"/>
    <e v="#N/A"/>
    <s v="WKW"/>
    <m/>
    <s v="Albbruck-Dogern"/>
    <s v="RWE Vertrieb AG"/>
    <s v="Zollstrasse"/>
    <s v="79804"/>
    <s v="Dogern"/>
    <s v="Baden-Württemberg"/>
    <s v="DE"/>
    <n v="24"/>
    <n v="25.25217"/>
    <s v="Hydro"/>
    <s v="Run-of-river"/>
    <s v="no"/>
    <m/>
    <n v="2009"/>
    <s v="2009"/>
    <m/>
    <m/>
    <s v="operating"/>
    <m/>
    <n v="47.598481999999997"/>
    <n v="8.1709820000000004"/>
    <m/>
    <m/>
    <m/>
    <m/>
    <n v="0.8"/>
    <s v="Renewable energy"/>
    <s v="Hydro"/>
    <m/>
    <s v="yes"/>
    <s v="Tiengen"/>
    <s v="110"/>
    <s v="Amprion GmbH"/>
    <s v="List matching type: UBA capacity distributed proportionally to multiple BNetzA power plants"/>
    <m/>
  </r>
  <r>
    <n v="145"/>
    <s v="Waldeck1/Bringhausen_BNA0228"/>
    <s v="DE"/>
    <x v="4"/>
    <s v="WAT"/>
    <n v="0.75"/>
    <n v="0"/>
    <n v="0"/>
    <n v="0.95351891912857145"/>
    <n v="0.95351891912857145"/>
    <n v="0"/>
    <n v="0"/>
    <n v="0"/>
    <n v="0"/>
    <n v="0.86"/>
    <n v="0.3"/>
    <n v="0"/>
    <m/>
    <s v=""/>
    <n v="913.5"/>
    <n v="0"/>
    <n v="145"/>
    <n v="0.86"/>
    <s v="BNA0228"/>
    <e v="#N/A"/>
    <s v="Waldeck1/Bringhausen"/>
    <s v="Waldeck1/Bringhausen"/>
    <s v="Waldeck I / Eder"/>
    <s v="Uniper Kraftwerke GmbH "/>
    <s v="Kraftwerkstraße 10"/>
    <s v="34549"/>
    <s v="Edertal Hemfurth-Edersee"/>
    <s v="Hessen"/>
    <s v="DE"/>
    <n v="145"/>
    <n v="147.30000000000001"/>
    <s v="Hydro"/>
    <s v="Pumped storage"/>
    <s v="no"/>
    <m/>
    <n v="1931"/>
    <s v="1931"/>
    <n v="2009"/>
    <m/>
    <s v="operating"/>
    <m/>
    <n v="51.167138999999999"/>
    <n v="9.0468320000000002"/>
    <m/>
    <m/>
    <m/>
    <m/>
    <n v="0.75"/>
    <s v="Renewable energy"/>
    <s v="Hydro"/>
    <m/>
    <s v="no"/>
    <s v="Schaltanlage vor Ort"/>
    <s v="110"/>
    <s v="Avacon AG"/>
    <s v="List matching type: Single UBA power plant assigned to single BNetzA power plant"/>
    <m/>
  </r>
  <r>
    <n v="480"/>
    <s v="Waldeck 2_BNA0229"/>
    <s v="DE"/>
    <x v="4"/>
    <s v="WAT"/>
    <n v="0.75"/>
    <n v="0"/>
    <n v="0"/>
    <n v="0.95351891912857145"/>
    <n v="0.95351891912857145"/>
    <n v="0"/>
    <n v="0"/>
    <n v="0"/>
    <n v="0"/>
    <n v="0.86"/>
    <n v="0.3"/>
    <n v="0"/>
    <m/>
    <s v=""/>
    <n v="3024"/>
    <n v="0"/>
    <n v="480"/>
    <n v="0.86"/>
    <s v="BNA0229"/>
    <e v="#N/A"/>
    <s v="Waldeck 2"/>
    <s v="Waldeck 2"/>
    <s v="Waldeck II / Eder"/>
    <s v="Uniper Kraftwerke GmbH "/>
    <s v="Kraftwerkstraße 10"/>
    <s v="34549"/>
    <s v="Edertal Hemfurth-Edersee"/>
    <s v="Hessen"/>
    <s v="DE"/>
    <n v="480"/>
    <n v="480"/>
    <s v="Hydro"/>
    <s v="Pumped storage"/>
    <s v="no"/>
    <m/>
    <n v="1974"/>
    <s v="1974"/>
    <n v="2009"/>
    <m/>
    <s v="operating"/>
    <m/>
    <n v="51.167138999999999"/>
    <n v="9.0468320000000002"/>
    <s v="11WD2W2--0002757"/>
    <s v="11WD2W2M20000748"/>
    <m/>
    <m/>
    <n v="0.75"/>
    <s v="Renewable energy"/>
    <s v="Hydro"/>
    <m/>
    <s v="no"/>
    <s v="Schaltanlage vor Ort"/>
    <s v="380"/>
    <s v="TenneT TSO GmbH "/>
    <s v="List matching type: Single UBA power plant assigned to single BNetzA power plant"/>
    <m/>
  </r>
  <r>
    <n v="20"/>
    <s v="Hemfurth_BNA0230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230"/>
    <e v="#N/A"/>
    <s v="Hemfurth"/>
    <s v="Hemfurth"/>
    <m/>
    <s v="Uniper Kraftwerke GmbH "/>
    <s v="Ederstraße"/>
    <s v="34549"/>
    <s v="Edertal Hemfurth-Edersee"/>
    <s v="Hessen"/>
    <s v="DE"/>
    <n v="20"/>
    <m/>
    <s v="Hydro"/>
    <s v="Run-of-river"/>
    <s v="no"/>
    <m/>
    <n v="1915"/>
    <s v="1915"/>
    <m/>
    <m/>
    <s v="operating"/>
    <m/>
    <n v="51.167138999999999"/>
    <n v="9.0468320000000002"/>
    <m/>
    <m/>
    <m/>
    <m/>
    <n v="0.8"/>
    <s v="Renewable energy"/>
    <s v="Hydro"/>
    <m/>
    <s v="no"/>
    <s v="Schaltanlage vor Ort"/>
    <s v="110"/>
    <s v="Avacon AG"/>
    <m/>
    <m/>
  </r>
  <r>
    <n v="26"/>
    <s v="Eitting_BNA1134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134"/>
    <e v="#N/A"/>
    <s v="Eitting"/>
    <s v="Eitting"/>
    <m/>
    <s v="Uniper Kraftwerke GmbH "/>
    <s v="Am Moosrain 10"/>
    <s v="85462"/>
    <s v="Eitting"/>
    <s v="Bayern"/>
    <s v="DE"/>
    <n v="26"/>
    <m/>
    <s v="Hydro"/>
    <s v="Run-of-river"/>
    <s v="no"/>
    <m/>
    <n v="1925"/>
    <s v="1925"/>
    <m/>
    <m/>
    <s v="operating"/>
    <m/>
    <n v="48.358590500000012"/>
    <n v="11.882192099999999"/>
    <m/>
    <m/>
    <m/>
    <m/>
    <n v="0.8"/>
    <s v="Renewable energy"/>
    <s v="Hydro"/>
    <m/>
    <s v="no"/>
    <s v="Schaltanlage vor Ort"/>
    <s v="20 und 110"/>
    <s v="Bayernwerk AG/DB Energie GmbH"/>
    <m/>
    <m/>
  </r>
  <r>
    <n v="16.399999999999999"/>
    <s v="Fankel_BNA1135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135"/>
    <e v="#N/A"/>
    <s v="Fankel"/>
    <m/>
    <m/>
    <s v="RWE Vertrieb AG"/>
    <m/>
    <s v="56821"/>
    <s v="Ellenz-Poltersdorf"/>
    <s v="Rheinland-Pfalz"/>
    <s v="DE"/>
    <n v="16.399999999999999"/>
    <m/>
    <s v="Hydro"/>
    <s v="Run-of-river"/>
    <s v="no"/>
    <m/>
    <n v="1963"/>
    <s v="1963"/>
    <m/>
    <m/>
    <s v="operating"/>
    <m/>
    <n v="50.123918000000003"/>
    <n v="7.2259149999999996"/>
    <m/>
    <m/>
    <m/>
    <m/>
    <n v="0.8"/>
    <s v="Renewable energy"/>
    <s v="Hydro"/>
    <m/>
    <s v="no"/>
    <m/>
    <s v="20"/>
    <s v="Westnetz GmbH"/>
    <m/>
    <m/>
  </r>
  <r>
    <n v="9.6999999999999993"/>
    <s v="Ellgau_BNA1136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136"/>
    <e v="#N/A"/>
    <s v="Ellgau"/>
    <m/>
    <m/>
    <s v="Bayerische Elektrizitätswerke GmbH"/>
    <m/>
    <s v="86679"/>
    <s v="Ellgau"/>
    <s v="Bayern"/>
    <s v="DE"/>
    <n v="9.6999999999999993"/>
    <m/>
    <s v="Hydro"/>
    <s v="Run-of-river"/>
    <s v="no"/>
    <m/>
    <n v="1952"/>
    <s v="1952"/>
    <m/>
    <m/>
    <s v="operating"/>
    <m/>
    <n v="48.596746000000003"/>
    <n v="10.8789"/>
    <m/>
    <m/>
    <m/>
    <m/>
    <n v="0.8"/>
    <s v="Renewable energy"/>
    <s v="Hydro"/>
    <m/>
    <s v="no"/>
    <s v="UW Ellgau"/>
    <s v="110"/>
    <s v="LEW Verteilnetz GmbH"/>
    <m/>
    <m/>
  </r>
  <r>
    <n v="18.399999999999999"/>
    <s v="Enkirch_BNA1137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137"/>
    <e v="#N/A"/>
    <s v="Enkirch"/>
    <m/>
    <m/>
    <s v="RWE Vertrieb AG"/>
    <m/>
    <s v="56850"/>
    <s v="Enkirch"/>
    <s v="Rheinland-Pfalz"/>
    <s v="DE"/>
    <n v="18.399999999999999"/>
    <m/>
    <s v="Hydro"/>
    <s v="Run-of-river"/>
    <s v="no"/>
    <m/>
    <n v="1966"/>
    <s v="1966"/>
    <m/>
    <m/>
    <s v="operating"/>
    <m/>
    <n v="49.976669999999999"/>
    <n v="7.127777"/>
    <m/>
    <m/>
    <m/>
    <m/>
    <n v="0.8"/>
    <s v="Renewable energy"/>
    <s v="Hydro"/>
    <m/>
    <s v="no"/>
    <m/>
    <s v="20"/>
    <s v="Westnetz GmbH"/>
    <m/>
    <m/>
  </r>
  <r>
    <n v="36.5"/>
    <s v="Ering_BNA0259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259"/>
    <e v="#N/A"/>
    <s v="Ering"/>
    <s v="Ering"/>
    <m/>
    <s v="Innwerk AG"/>
    <s v="Innwerkstraße 38"/>
    <s v="94140"/>
    <s v="Ering"/>
    <s v="Bayern"/>
    <s v="DE"/>
    <n v="36.5"/>
    <m/>
    <s v="Hydro"/>
    <s v="Run-of-river"/>
    <s v="no"/>
    <m/>
    <n v="1942"/>
    <s v="1942"/>
    <m/>
    <m/>
    <s v="operating"/>
    <m/>
    <n v="48.293512900000003"/>
    <n v="13.1585196"/>
    <m/>
    <m/>
    <m/>
    <m/>
    <n v="0.8"/>
    <s v="Renewable energy"/>
    <s v="Hydro"/>
    <m/>
    <s v="no"/>
    <s v="Schaltanlage vor Ort"/>
    <s v="110"/>
    <s v="Bayernwerk AG"/>
    <m/>
    <m/>
  </r>
  <r>
    <n v="17.8"/>
    <s v="Altheim_BNA1140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140"/>
    <e v="#N/A"/>
    <s v="Altheim"/>
    <s v="Altheim"/>
    <m/>
    <s v="Uniper Kraftwerke GmbH "/>
    <s v="Kraftwerkstraße 22"/>
    <s v="84051"/>
    <s v="Essenbach"/>
    <s v="Bayern"/>
    <s v="DE"/>
    <n v="17.8"/>
    <m/>
    <s v="Hydro"/>
    <s v="Run-of-river"/>
    <s v="no"/>
    <m/>
    <n v="1951"/>
    <s v="1951"/>
    <m/>
    <m/>
    <s v="operating"/>
    <m/>
    <n v="51.536512999999999"/>
    <n v="14.382898000000001"/>
    <m/>
    <m/>
    <m/>
    <m/>
    <n v="0.8"/>
    <s v="Renewable energy"/>
    <s v="Hydro"/>
    <m/>
    <s v="no"/>
    <s v="Schaltanlage vor Ort"/>
    <s v="110"/>
    <s v="Bayernwerk AG"/>
    <m/>
    <m/>
  </r>
  <r>
    <n v="138"/>
    <s v="Pumpspeicherwerk Rönkhausen_BNA0268"/>
    <s v="DE"/>
    <x v="4"/>
    <s v="WAT"/>
    <n v="0.75"/>
    <n v="0"/>
    <n v="0"/>
    <n v="0.95351891912857145"/>
    <n v="0.95351891912857145"/>
    <n v="0"/>
    <n v="0"/>
    <n v="0"/>
    <n v="0"/>
    <n v="0.86"/>
    <n v="0.3"/>
    <n v="0"/>
    <m/>
    <s v=""/>
    <n v="869.4"/>
    <n v="0"/>
    <n v="138"/>
    <n v="0.86"/>
    <s v="BNA0268"/>
    <e v="#N/A"/>
    <s v="Pumpspeicherwerk Rönkhausen"/>
    <s v="PSW"/>
    <s v="Rönkhausen 1 u. 2 / Glingetal"/>
    <s v="Mark-E AG"/>
    <m/>
    <s v="57413"/>
    <s v="Finnentrop"/>
    <s v="Nordrhein-Westfalen"/>
    <s v="DE"/>
    <n v="138"/>
    <n v="140"/>
    <s v="Hydro"/>
    <s v="Pumped storage"/>
    <s v="no"/>
    <m/>
    <n v="1969"/>
    <s v="1969"/>
    <n v="2003"/>
    <m/>
    <s v="operating"/>
    <m/>
    <n v="51.22475"/>
    <n v="7.9928100000000004"/>
    <m/>
    <m/>
    <m/>
    <m/>
    <n v="0.75"/>
    <s v="Renewable energy"/>
    <s v="Hydro"/>
    <m/>
    <s v="no"/>
    <s v="U 101 und U 102"/>
    <s v="110"/>
    <s v="Enervie AssetNetWork GmbH "/>
    <s v="List matching type: Single UBA power plant assigned to single BNetzA power plant"/>
    <m/>
  </r>
  <r>
    <n v="22"/>
    <s v="Rudolf-Fettweis-Werk     _BNA0278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278"/>
    <e v="#N/A"/>
    <s v="Rudolf-Fettweis-Werk     "/>
    <s v="Forb/ Murgwerk"/>
    <m/>
    <s v="EnBW Energie Baden-Württemberg AG"/>
    <s v="Werkstraße 5"/>
    <s v="76596"/>
    <s v="Forbach"/>
    <s v="Baden-Württemberg"/>
    <s v="DE"/>
    <n v="22"/>
    <m/>
    <s v="Hydro"/>
    <s v="Run-of-river"/>
    <s v="no"/>
    <m/>
    <n v="1918"/>
    <s v="1918"/>
    <m/>
    <m/>
    <s v="operating"/>
    <m/>
    <n v="48.673188399999987"/>
    <n v="8.3557058410000007"/>
    <m/>
    <m/>
    <m/>
    <m/>
    <n v="0.8"/>
    <s v="Renewable energy"/>
    <s v="Hydro"/>
    <m/>
    <s v="no"/>
    <s v="Forbach"/>
    <s v="110"/>
    <s v="Netze BW GmbH"/>
    <m/>
    <m/>
  </r>
  <r>
    <n v="43"/>
    <s v="Rudolf-Fettweis-Werk     _BNA0279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279"/>
    <e v="#N/A"/>
    <s v="Rudolf-Fettweis-Werk     "/>
    <s v="Pumpspeicherkraftwerk Schwarzenbachwerk"/>
    <m/>
    <s v="EnBW Energie Baden-Württemberg AG"/>
    <s v="Werkstraße 5"/>
    <s v="76596"/>
    <s v="Forbach"/>
    <s v="Baden-Württemberg"/>
    <s v="DE"/>
    <n v="43"/>
    <m/>
    <s v="Hydro"/>
    <s v="Run-of-river"/>
    <s v="no"/>
    <m/>
    <n v="1926"/>
    <s v="1926"/>
    <m/>
    <m/>
    <s v="operating"/>
    <m/>
    <n v="48.669383500000002"/>
    <n v="8.3530476169999996"/>
    <m/>
    <m/>
    <m/>
    <m/>
    <n v="0.8"/>
    <s v="Renewable energy"/>
    <s v="Hydro"/>
    <m/>
    <s v="no"/>
    <s v="Forbach"/>
    <s v="110"/>
    <s v="Netze BW GmbH"/>
    <m/>
    <m/>
  </r>
  <r>
    <n v="12.1"/>
    <s v="Serrig_BNA1143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143"/>
    <e v="#N/A"/>
    <s v="Serrig"/>
    <m/>
    <m/>
    <s v="RWE Vertrieb AG"/>
    <m/>
    <s v="54450"/>
    <s v="Freudenburg"/>
    <s v="Rheinland-Pfalz"/>
    <s v="DE"/>
    <n v="12.1"/>
    <m/>
    <s v="Hydro"/>
    <s v="Run-of-river"/>
    <s v="no"/>
    <m/>
    <n v="1985"/>
    <s v="1985"/>
    <m/>
    <m/>
    <s v="operating"/>
    <m/>
    <n v="49.566954000000003"/>
    <n v="6.5923479999999994"/>
    <m/>
    <m/>
    <m/>
    <m/>
    <n v="0.8"/>
    <s v="Renewable energy"/>
    <s v="Hydro"/>
    <m/>
    <s v="no"/>
    <m/>
    <s v="20"/>
    <s v="Westnetz GmbH"/>
    <m/>
    <m/>
  </r>
  <r>
    <n v="25"/>
    <s v="Gars_BNA0324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324"/>
    <e v="#N/A"/>
    <s v="Gars"/>
    <m/>
    <m/>
    <s v="VERBUND-Innkraftwerke GmbH"/>
    <s v="Agg 4"/>
    <s v="83536"/>
    <s v="Gars"/>
    <s v="Bayern"/>
    <s v="DE"/>
    <n v="25"/>
    <m/>
    <s v="Hydro"/>
    <s v="Run-of-river"/>
    <s v="no"/>
    <m/>
    <n v="1938"/>
    <s v="1938"/>
    <m/>
    <m/>
    <s v="operating"/>
    <m/>
    <n v="48.153950000000002"/>
    <n v="12.311070000000001"/>
    <m/>
    <m/>
    <m/>
    <m/>
    <n v="0.8"/>
    <s v="Renewable energy"/>
    <s v="Hydro"/>
    <m/>
    <s v="no"/>
    <s v="UW Gars"/>
    <s v="110"/>
    <s v="Bayernwerk AG"/>
    <m/>
    <m/>
  </r>
  <r>
    <n v="119.1"/>
    <s v="Geesthacht_BNA0327"/>
    <s v="DE"/>
    <x v="4"/>
    <s v="WAT"/>
    <n v="0.75"/>
    <n v="0"/>
    <n v="0"/>
    <n v="0.95351891912857145"/>
    <n v="0.95351891912857145"/>
    <n v="0"/>
    <n v="0"/>
    <n v="0"/>
    <n v="0"/>
    <n v="0.86"/>
    <n v="0.3"/>
    <n v="0"/>
    <m/>
    <s v=""/>
    <n v="750.32999999999993"/>
    <n v="0"/>
    <n v="119.1"/>
    <n v="0.86"/>
    <s v="BNA0327"/>
    <e v="#N/A"/>
    <s v="Geesthacht"/>
    <s v="PSS A"/>
    <s v="Geesthacht A-C / Elbe"/>
    <s v="Vattenfall Wasserkraft GmbH &amp; Co.KG"/>
    <s v="Elbuferstr. 49"/>
    <s v="21502"/>
    <s v="Geesthacht"/>
    <s v="Schleswig-Holstein"/>
    <s v="DE"/>
    <n v="119.1"/>
    <n v="120"/>
    <s v="Hydro"/>
    <s v="Pumped storage"/>
    <s v="no"/>
    <m/>
    <n v="1958"/>
    <s v="1958"/>
    <m/>
    <m/>
    <s v="operating"/>
    <m/>
    <n v="53.426049999999996"/>
    <n v="10.335900000000001"/>
    <m/>
    <m/>
    <m/>
    <m/>
    <n v="0.75"/>
    <s v="Renewable energy"/>
    <s v="Hydro"/>
    <m/>
    <s v="no"/>
    <s v="Bergedorf"/>
    <s v="110"/>
    <s v="Stromnetz Hamburg GmbH"/>
    <s v="List matching type: UBA capacity distributed proportionally to multiple BNetzA power plants"/>
    <m/>
  </r>
  <r>
    <n v="0"/>
    <s v="Geesthacht_BNA0328"/>
    <s v="DE"/>
    <x v="4"/>
    <s v="WAT"/>
    <n v="0.75"/>
    <n v="0"/>
    <n v="0"/>
    <n v="0.95351891912857145"/>
    <n v="0.95351891912857145"/>
    <n v="0"/>
    <n v="0"/>
    <n v="0"/>
    <n v="0"/>
    <n v="0.86"/>
    <n v="0.3"/>
    <n v="0"/>
    <m/>
    <s v=""/>
    <n v="0"/>
    <n v="0"/>
    <n v="0"/>
    <n v="0.86"/>
    <s v="BNA0328"/>
    <e v="#N/A"/>
    <s v="Geesthacht"/>
    <s v="PSS B"/>
    <s v="Geesthacht A-C / Elbe"/>
    <s v="Vattenfall Wasserkraft GmbH &amp; Co.KG"/>
    <s v="Elbuferstr. 49"/>
    <s v="21502"/>
    <s v="Geesthacht"/>
    <s v="Schleswig-Holstein"/>
    <s v="DE"/>
    <m/>
    <m/>
    <s v="Hydro"/>
    <s v="Pumped storage"/>
    <s v="no"/>
    <m/>
    <n v="1958"/>
    <s v="1958"/>
    <m/>
    <m/>
    <s v="operating"/>
    <m/>
    <n v="53.426049999999996"/>
    <n v="10.335900000000001"/>
    <m/>
    <m/>
    <m/>
    <m/>
    <n v="0.75"/>
    <s v="Renewable energy"/>
    <s v="Hydro"/>
    <m/>
    <s v="no"/>
    <s v="Bergedorf"/>
    <s v="110"/>
    <s v="Stromnetz Hamburg GmbH"/>
    <s v="List matching type: UBA capacity distributed proportionally to multiple BNetzA power plants"/>
    <m/>
  </r>
  <r>
    <n v="0"/>
    <s v="Geesthacht_BNA0329"/>
    <s v="DE"/>
    <x v="4"/>
    <s v="WAT"/>
    <n v="0.75"/>
    <n v="0"/>
    <n v="0"/>
    <n v="0.95351891912857145"/>
    <n v="0.95351891912857145"/>
    <n v="0"/>
    <n v="0"/>
    <n v="0"/>
    <n v="0"/>
    <n v="0.86"/>
    <n v="0.3"/>
    <n v="0"/>
    <m/>
    <s v=""/>
    <n v="0"/>
    <n v="0"/>
    <n v="0"/>
    <n v="0.86"/>
    <s v="BNA0329"/>
    <e v="#N/A"/>
    <s v="Geesthacht"/>
    <s v="PSS C"/>
    <s v="Geesthacht A-C / Elbe"/>
    <s v="Vattenfall Wasserkraft GmbH &amp; Co.KG"/>
    <s v="Elbuferstr. 49"/>
    <s v="21502"/>
    <s v="Geesthacht"/>
    <s v="Schleswig-Holstein"/>
    <s v="DE"/>
    <m/>
    <m/>
    <s v="Hydro"/>
    <s v="Pumped storage"/>
    <s v="no"/>
    <m/>
    <n v="1958"/>
    <s v="1958"/>
    <m/>
    <m/>
    <s v="operating"/>
    <m/>
    <n v="53.426049999999996"/>
    <n v="10.335900000000001"/>
    <m/>
    <m/>
    <m/>
    <m/>
    <n v="0.75"/>
    <s v="Renewable energy"/>
    <s v="Hydro"/>
    <m/>
    <s v="no"/>
    <s v="Bergedorf"/>
    <s v="110"/>
    <s v="Stromnetz Hamburg GmbH"/>
    <s v="List matching type: UBA capacity distributed proportionally to multiple BNetzA power plants"/>
    <m/>
  </r>
  <r>
    <n v="164"/>
    <s v="PSW Langenprozelten_BNA0337"/>
    <s v="DE"/>
    <x v="4"/>
    <s v="WAT"/>
    <n v="0.75"/>
    <n v="0"/>
    <n v="0"/>
    <n v="0.95351891912857145"/>
    <n v="0.95351891912857145"/>
    <n v="0"/>
    <n v="0"/>
    <n v="0"/>
    <n v="0"/>
    <n v="0.86"/>
    <n v="0.3"/>
    <n v="0"/>
    <m/>
    <s v=""/>
    <n v="1033.2"/>
    <n v="0"/>
    <n v="164"/>
    <n v="0.86"/>
    <s v="BNA0337"/>
    <e v="#N/A"/>
    <s v="PSW Langenprozelten"/>
    <s v="entfällt"/>
    <s v="Langenprozelten / Main"/>
    <s v="Donau-Wasserkraft AG"/>
    <m/>
    <s v="97737"/>
    <s v="Gemünden"/>
    <s v="Bayern"/>
    <s v="DE"/>
    <n v="164"/>
    <n v="168.4"/>
    <s v="Hydro"/>
    <s v="Pumped storage"/>
    <s v="no"/>
    <m/>
    <n v="1974"/>
    <s v="1974"/>
    <m/>
    <m/>
    <s v="operating"/>
    <m/>
    <n v="50.053130000000003"/>
    <n v="9.5813699999999997"/>
    <m/>
    <m/>
    <m/>
    <m/>
    <n v="0.75"/>
    <s v="Renewable energy"/>
    <s v="Hydro"/>
    <m/>
    <s v="no"/>
    <s v="loco Kraftwerk"/>
    <s v="110, 16,7 Hz"/>
    <s v="DB Energie GmbH"/>
    <s v="List matching type: Single UBA power plant assigned to single BNetzA power plant"/>
    <m/>
  </r>
  <r>
    <n v="1052"/>
    <s v="Goldisthal_BNA0350"/>
    <s v="DE"/>
    <x v="4"/>
    <s v="WAT"/>
    <n v="0.75"/>
    <n v="0"/>
    <n v="0"/>
    <n v="0.95351891912857145"/>
    <n v="0.95351891912857145"/>
    <n v="0"/>
    <n v="0"/>
    <n v="0"/>
    <n v="0"/>
    <n v="0.86"/>
    <n v="0.3"/>
    <n v="0"/>
    <m/>
    <s v=""/>
    <n v="6627.5999999999995"/>
    <n v="0"/>
    <n v="1052"/>
    <n v="0.86"/>
    <s v="BNA0350"/>
    <e v="#N/A"/>
    <s v="Goldisthal"/>
    <s v="PSS A"/>
    <s v="Goldisthal A / Schwarzatal"/>
    <s v="Vattenfall Wasserkraft GmbH &amp; Co.KG"/>
    <s v="Am Rotseifenbach"/>
    <s v="98746"/>
    <s v="Goldisthal"/>
    <s v="Thüringen"/>
    <s v="DE"/>
    <n v="1052"/>
    <n v="265"/>
    <s v="Hydro"/>
    <s v="Pumped storage"/>
    <s v="no"/>
    <m/>
    <n v="2004"/>
    <s v="2004"/>
    <m/>
    <m/>
    <s v="operating"/>
    <m/>
    <n v="50.509758640000001"/>
    <n v="11.02087498"/>
    <s v="11WD8GOLD1H----6"/>
    <s v="11WD8GOLD1H---AL"/>
    <n v="0.8"/>
    <s v="https://www.vde.com/de/fg/ETG/Archiv/Aktuelles/Seiten/Goldisthal.aspx"/>
    <n v="0.75"/>
    <s v="Renewable energy"/>
    <s v="Hydro"/>
    <m/>
    <s v="no"/>
    <s v="Altenfeld"/>
    <s v="380"/>
    <s v="50Hertz Transmission GmbH"/>
    <s v="List matching type: Single UBA power plant assigned to single BNetzA power plant"/>
    <m/>
  </r>
  <r>
    <n v="0"/>
    <s v="Goldisthal_BNA0351"/>
    <s v="DE"/>
    <x v="4"/>
    <s v="WAT"/>
    <n v="0.75"/>
    <n v="0"/>
    <n v="0"/>
    <n v="0.95351891912857145"/>
    <n v="0.95351891912857145"/>
    <n v="0"/>
    <n v="0"/>
    <n v="0"/>
    <n v="0"/>
    <n v="0.86"/>
    <n v="0.3"/>
    <n v="0"/>
    <m/>
    <s v=""/>
    <n v="0"/>
    <n v="0"/>
    <n v="0"/>
    <n v="0.86"/>
    <s v="BNA0351"/>
    <e v="#N/A"/>
    <s v="Goldisthal"/>
    <s v="PSS B"/>
    <s v="Goldisthal B / Schwarzatal"/>
    <s v="Vattenfall Wasserkraft GmbH &amp; Co.KG"/>
    <s v="Am Rotseifenbach"/>
    <s v="98746"/>
    <s v="Goldisthal"/>
    <s v="Thüringen"/>
    <s v="DE"/>
    <m/>
    <n v="265"/>
    <s v="Hydro"/>
    <s v="Pumped storage"/>
    <s v="no"/>
    <m/>
    <n v="2003"/>
    <s v="2003"/>
    <m/>
    <m/>
    <s v="operating"/>
    <m/>
    <n v="50.509758640000001"/>
    <n v="11.02087498"/>
    <s v="11WD8GOLD1H----6"/>
    <s v="11WD8GOLD1H---BJ"/>
    <m/>
    <m/>
    <n v="0.75"/>
    <s v="Renewable energy"/>
    <s v="Hydro"/>
    <m/>
    <s v="no"/>
    <s v="Altenfeld"/>
    <s v="380"/>
    <s v="50Hertz Transmission GmbH"/>
    <s v="List matching type: Single UBA power plant assigned to single BNetzA power plant"/>
    <m/>
  </r>
  <r>
    <n v="0"/>
    <s v="Goldisthal_BNA0352"/>
    <s v="DE"/>
    <x v="4"/>
    <s v="WAT"/>
    <n v="0.75"/>
    <n v="0"/>
    <n v="0"/>
    <n v="0.95351891912857145"/>
    <n v="0.95351891912857145"/>
    <n v="0"/>
    <n v="0"/>
    <n v="0"/>
    <n v="0"/>
    <n v="0.86"/>
    <n v="0.3"/>
    <n v="0"/>
    <m/>
    <s v=""/>
    <n v="0"/>
    <n v="0"/>
    <n v="0"/>
    <n v="0.86"/>
    <s v="BNA0352"/>
    <e v="#N/A"/>
    <s v="Goldisthal"/>
    <s v="PSS C"/>
    <s v="Goldisthal C / Schwarzatal"/>
    <s v="Vattenfall Wasserkraft GmbH &amp; Co.KG"/>
    <s v="Am Rotseifenbach"/>
    <s v="98746"/>
    <s v="Goldisthal"/>
    <s v="Thüringen"/>
    <s v="DE"/>
    <m/>
    <n v="265"/>
    <s v="Hydro"/>
    <s v="Pumped storage"/>
    <s v="no"/>
    <m/>
    <n v="2004"/>
    <s v="2004"/>
    <m/>
    <m/>
    <s v="operating"/>
    <m/>
    <n v="50.509758640000001"/>
    <n v="11.02087498"/>
    <s v="11WD8GOLD1H----6"/>
    <s v="11WD8GOLD1H---CH"/>
    <m/>
    <m/>
    <n v="0.75"/>
    <s v="Renewable energy"/>
    <s v="Hydro"/>
    <m/>
    <s v="no"/>
    <s v="Altenfeld"/>
    <s v="380"/>
    <s v="50Hertz Transmission GmbH"/>
    <s v="List matching type: Single UBA power plant assigned to single BNetzA power plant"/>
    <m/>
  </r>
  <r>
    <n v="0"/>
    <s v="Goldisthal_BNA0353"/>
    <s v="DE"/>
    <x v="4"/>
    <s v="WAT"/>
    <n v="0.75"/>
    <n v="0"/>
    <n v="0"/>
    <n v="0.95351891912857145"/>
    <n v="0.95351891912857145"/>
    <n v="0"/>
    <n v="0"/>
    <n v="0"/>
    <n v="0"/>
    <n v="0.86"/>
    <n v="0.3"/>
    <n v="0"/>
    <m/>
    <s v=""/>
    <n v="0"/>
    <n v="0"/>
    <n v="0"/>
    <n v="0.86"/>
    <s v="BNA0353"/>
    <e v="#N/A"/>
    <s v="Goldisthal"/>
    <s v="PSS D"/>
    <s v="Goldisthal D / Schwarzatal"/>
    <s v="Vattenfall Wasserkraft GmbH &amp; Co.KG"/>
    <s v="Am Rotseifenbach"/>
    <s v="98746"/>
    <s v="Goldisthal"/>
    <s v="Thüringen"/>
    <s v="DE"/>
    <m/>
    <n v="265"/>
    <s v="Hydro"/>
    <s v="Pumped storage"/>
    <s v="no"/>
    <m/>
    <n v="2004"/>
    <s v="2004"/>
    <m/>
    <m/>
    <s v="operating"/>
    <m/>
    <n v="50.509758640000001"/>
    <n v="11.02087498"/>
    <s v="11WD8GOLD1H----6"/>
    <s v="11WD8GOLD1H---DF"/>
    <m/>
    <m/>
    <n v="0.75"/>
    <s v="Renewable energy"/>
    <s v="Hydro"/>
    <m/>
    <s v="no"/>
    <s v="Altenfeld"/>
    <s v="380"/>
    <s v="50Hertz Transmission GmbH"/>
    <s v="List matching type: Single UBA power plant assigned to single BNetzA power plant"/>
    <m/>
  </r>
  <r>
    <n v="37.9"/>
    <s v="KW Wyhlen_BNA0362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362"/>
    <e v="#N/A"/>
    <s v="KW Wyhlen"/>
    <s v="KW Wyhlen"/>
    <m/>
    <s v="Energiedienst AG"/>
    <m/>
    <s v="79639"/>
    <s v="Grenzach-Wyhlen"/>
    <s v="Baden-Württemberg"/>
    <s v="DE"/>
    <n v="37.9"/>
    <m/>
    <s v="Hydro"/>
    <s v="Run-of-river"/>
    <s v="no"/>
    <m/>
    <n v="1912"/>
    <s v="1912"/>
    <m/>
    <m/>
    <s v="operating"/>
    <m/>
    <n v="47.552355400000003"/>
    <n v="7.6580880999999996"/>
    <m/>
    <m/>
    <m/>
    <m/>
    <n v="0.8"/>
    <s v="Renewable energy"/>
    <s v="Hydro"/>
    <m/>
    <s v="no"/>
    <s v="Umspannwerk Wyhlen"/>
    <s v="20"/>
    <s v="ED Netze GmbH"/>
    <m/>
    <m/>
  </r>
  <r>
    <n v="66"/>
    <s v="Jochenstein_BNA0364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364"/>
    <e v="#N/A"/>
    <s v="Jochenstein"/>
    <s v="Jochenstein"/>
    <s v="Jochenstein / Donau"/>
    <s v="Innwerk AG"/>
    <s v="Am Kraftwerk 2"/>
    <s v="94107"/>
    <s v="Griesbach"/>
    <s v="Bayern"/>
    <s v="DE"/>
    <n v="66"/>
    <n v="133.69999999999999"/>
    <s v="Hydro"/>
    <s v="Run-of-river"/>
    <s v="no"/>
    <m/>
    <n v="1955"/>
    <s v="1955"/>
    <m/>
    <m/>
    <s v="operating"/>
    <m/>
    <n v="48.519563599999998"/>
    <n v="13.708505199999999"/>
    <m/>
    <m/>
    <m/>
    <m/>
    <n v="0.8"/>
    <s v="Renewable energy"/>
    <s v="Hydro"/>
    <m/>
    <s v="no"/>
    <s v="Schaltanlage vor Ort"/>
    <s v="220"/>
    <s v="Bayernwerk AG"/>
    <s v="List matching type: Single UBA power plant assigned to single BNetzA power plant"/>
    <m/>
  </r>
  <r>
    <n v="160"/>
    <s v="Happurg_BNA0422"/>
    <s v="DE"/>
    <x v="4"/>
    <s v="WAT"/>
    <n v="0.75"/>
    <n v="0"/>
    <n v="0"/>
    <n v="0.95351891912857145"/>
    <n v="0.95351891912857145"/>
    <n v="0"/>
    <n v="0"/>
    <n v="0"/>
    <n v="0"/>
    <n v="0.86"/>
    <n v="0.3"/>
    <n v="0"/>
    <m/>
    <s v=""/>
    <n v="1008"/>
    <n v="0"/>
    <n v="160"/>
    <n v="0.86"/>
    <s v="BNA0422"/>
    <e v="#N/A"/>
    <s v="Happurg"/>
    <s v="Happurg"/>
    <s v="Happurg 1 bis 4 / Pegnitz"/>
    <s v="Uniper Kraftwerke GmbH "/>
    <s v="Haupstraße 26"/>
    <s v="91230"/>
    <s v="Happurg"/>
    <s v="Bayern"/>
    <s v="DE"/>
    <n v="160"/>
    <n v="162.1"/>
    <s v="Hydro"/>
    <s v="Pumped storage"/>
    <s v="no"/>
    <m/>
    <n v="1958"/>
    <s v="1958"/>
    <m/>
    <m/>
    <s v="special_case"/>
    <m/>
    <n v="49.487119999999997"/>
    <n v="11.47479"/>
    <m/>
    <m/>
    <m/>
    <m/>
    <n v="0.75"/>
    <s v="Renewable energy"/>
    <s v="Hydro"/>
    <m/>
    <s v="no"/>
    <s v="Schaltanlage vor Ort"/>
    <s v="110"/>
    <s v="Bayernwerk AG"/>
    <s v="List matching type: Single UBA power plant assigned to single BNetzA power plant"/>
    <m/>
  </r>
  <r>
    <n v="100"/>
    <s v="Häusern_BNA0426"/>
    <s v="DE"/>
    <x v="4"/>
    <s v="WAT"/>
    <n v="0.75"/>
    <n v="0"/>
    <n v="0"/>
    <n v="0.95351891912857145"/>
    <n v="0.95351891912857145"/>
    <n v="0"/>
    <n v="0"/>
    <n v="0"/>
    <n v="0"/>
    <n v="0.86"/>
    <n v="0.3"/>
    <n v="0"/>
    <m/>
    <s v=""/>
    <n v="630"/>
    <n v="0"/>
    <n v="100"/>
    <n v="0.86"/>
    <s v="BNA0426"/>
    <e v="#N/A"/>
    <s v="Häusern"/>
    <s v="Häusern"/>
    <s v="Häusern 1 bis 4"/>
    <s v="Schluchseewerk Aktiengesellschaft"/>
    <s v="Schwarzabruck 2"/>
    <s v="79837"/>
    <s v="Häusern"/>
    <s v="Baden-Württemberg"/>
    <s v="DE"/>
    <n v="100"/>
    <n v="145"/>
    <s v="Hydro"/>
    <s v="Pumped storage"/>
    <s v="no"/>
    <m/>
    <n v="1931"/>
    <s v="1931"/>
    <n v="1948"/>
    <m/>
    <s v="operating"/>
    <m/>
    <n v="47.75459"/>
    <n v="8.1878700000000002"/>
    <m/>
    <m/>
    <m/>
    <m/>
    <n v="0.75"/>
    <s v="Renewable energy"/>
    <s v="Hydro"/>
    <m/>
    <s v="no"/>
    <s v="Tiengen / Gurtweil"/>
    <s v="110"/>
    <s v="Amprion/Transnet BW"/>
    <s v="List matching type: Single UBA power plant assigned to single BNetzA power plant"/>
    <m/>
  </r>
  <r>
    <n v="14"/>
    <s v="Schwammenauel_BNA1152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152"/>
    <e v="#N/A"/>
    <s v="Schwammenauel"/>
    <m/>
    <m/>
    <s v="RWE Vertrieb AG"/>
    <m/>
    <s v="52396"/>
    <s v="Heimbach"/>
    <s v="Nordrhein-Westfalen"/>
    <s v="DE"/>
    <n v="14"/>
    <m/>
    <s v="Hydro"/>
    <s v="Run-of-river"/>
    <s v="no"/>
    <m/>
    <n v="1938"/>
    <s v="1938"/>
    <m/>
    <m/>
    <s v="operating"/>
    <m/>
    <n v="50.628506999999999"/>
    <n v="6.4791109999999996"/>
    <m/>
    <m/>
    <m/>
    <m/>
    <n v="0.8"/>
    <s v="Renewable energy"/>
    <s v="Hydro"/>
    <m/>
    <s v="no"/>
    <m/>
    <s v="20"/>
    <s v="Westnetz GmbH"/>
    <m/>
    <m/>
  </r>
  <r>
    <n v="16"/>
    <s v="Heimbach_BNA1153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153"/>
    <e v="#N/A"/>
    <s v="Heimbach"/>
    <m/>
    <m/>
    <s v="RWE Vertrieb AG"/>
    <m/>
    <s v="52396"/>
    <s v="Heimbach"/>
    <s v="Nordrhein-Westfalen"/>
    <s v="DE"/>
    <n v="16"/>
    <m/>
    <s v="Hydro"/>
    <s v="Run-of-river"/>
    <s v="no"/>
    <m/>
    <n v="1905"/>
    <s v="1905"/>
    <m/>
    <m/>
    <s v="operating"/>
    <m/>
    <n v="50.628568000000001"/>
    <n v="6.4517760000000006"/>
    <m/>
    <m/>
    <m/>
    <m/>
    <n v="0.8"/>
    <s v="Renewable energy"/>
    <s v="Hydro"/>
    <m/>
    <s v="no"/>
    <m/>
    <s v="20"/>
    <s v="Westnetz GmbH"/>
    <m/>
    <m/>
  </r>
  <r>
    <n v="165"/>
    <s v="Koepchenwerk_BNA0443"/>
    <s v="DE"/>
    <x v="4"/>
    <s v="WAT"/>
    <n v="0.75"/>
    <n v="0"/>
    <n v="0"/>
    <n v="0.95351891912857145"/>
    <n v="0.95351891912857145"/>
    <n v="0"/>
    <n v="0"/>
    <n v="0"/>
    <n v="0"/>
    <n v="0.86"/>
    <n v="0.3"/>
    <n v="0"/>
    <m/>
    <s v=""/>
    <n v="1039.5"/>
    <n v="0"/>
    <n v="165"/>
    <n v="0.86"/>
    <s v="BNA0443"/>
    <e v="#N/A"/>
    <s v="Koepchenwerk"/>
    <s v="Koepchenwerk"/>
    <s v="Koepchenwerk / Ruhr"/>
    <s v="RWE Power AG"/>
    <m/>
    <s v="58313"/>
    <s v="Herdecke"/>
    <s v="Nordrhein-Westfalen"/>
    <s v="DE"/>
    <n v="165"/>
    <n v="165"/>
    <s v="Hydro"/>
    <s v="Pumped storage"/>
    <s v="no"/>
    <m/>
    <n v="1989"/>
    <s v="1989"/>
    <n v="1989"/>
    <m/>
    <s v="operating"/>
    <m/>
    <n v="51.41048"/>
    <n v="7.4531399999999994"/>
    <s v="11WD7KOEP2P--KWG"/>
    <s v="11WD7KOEP2P--5-G"/>
    <n v="0.75"/>
    <s v="http://www.rwe.com/web/cms/de/2720904/g=2760602/rwe-generation-se/standorte/deutschland/psw-herdecke/"/>
    <n v="0.75"/>
    <s v="Renewable energy"/>
    <s v="Hydro"/>
    <m/>
    <s v="no"/>
    <s v="Garenfeld"/>
    <s v="220"/>
    <s v="Amprion GmbH"/>
    <s v="List matching type: Single UBA power plant assigned to single BNetzA power plant"/>
    <m/>
  </r>
  <r>
    <n v="10"/>
    <s v="Höchstädt_BNA1157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157"/>
    <e v="#N/A"/>
    <s v="Höchstädt"/>
    <m/>
    <m/>
    <s v="Bayerische Elektrizitätswerke GmbH"/>
    <m/>
    <s v="89420"/>
    <s v="Höchstädt"/>
    <s v="Bayern"/>
    <s v="DE"/>
    <n v="10"/>
    <m/>
    <s v="Hydro"/>
    <s v="Run-of-river"/>
    <s v="no"/>
    <m/>
    <n v="1982"/>
    <s v="1982"/>
    <m/>
    <m/>
    <s v="operating"/>
    <m/>
    <n v="48.603155999999998"/>
    <n v="10.582724000000001"/>
    <m/>
    <m/>
    <m/>
    <m/>
    <n v="0.8"/>
    <s v="Renewable energy"/>
    <s v="Hydro"/>
    <m/>
    <s v="no"/>
    <s v="KW Höchstädt"/>
    <s v="20"/>
    <s v="LEW Verteilnetz GmbH"/>
    <m/>
    <m/>
  </r>
  <r>
    <n v="59.8"/>
    <s v="Hohenwarte 1_BNA0465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465"/>
    <e v="#N/A"/>
    <s v="Hohenwarte 1"/>
    <s v="PSS A"/>
    <m/>
    <s v="Vattenfall Wasserkraft GmbH &amp; Co.KG"/>
    <s v="Preßwitzer Str. 25"/>
    <s v="07338"/>
    <s v="Hohenwarte"/>
    <s v="Thüringen"/>
    <s v="DE"/>
    <n v="59.8"/>
    <m/>
    <s v="Hydro"/>
    <s v="Run-of-river"/>
    <s v="no"/>
    <m/>
    <n v="1959"/>
    <s v="1959"/>
    <m/>
    <m/>
    <s v="operating"/>
    <m/>
    <n v="50.614334229999997"/>
    <n v="11.49212837"/>
    <m/>
    <m/>
    <m/>
    <m/>
    <n v="0.8"/>
    <s v="Renewable energy"/>
    <s v="Hydro"/>
    <m/>
    <s v="no"/>
    <s v="Remptendorf"/>
    <s v="110"/>
    <s v="TEN Thüringer Energienetze GmbH"/>
    <m/>
    <m/>
  </r>
  <r>
    <n v="0"/>
    <s v="Hohenwarte 1_BNA0466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466"/>
    <e v="#N/A"/>
    <s v="Hohenwarte 1"/>
    <s v="PSS B"/>
    <m/>
    <s v="Vattenfall Wasserkraft GmbH &amp; Co.KG"/>
    <s v="Preßwitzer Str. 25"/>
    <s v="07338"/>
    <s v="Hohenwarte"/>
    <s v="Thüringen"/>
    <s v="DE"/>
    <m/>
    <m/>
    <s v="Hydro"/>
    <s v="Run-of-river"/>
    <s v="no"/>
    <m/>
    <n v="1959"/>
    <s v="1959"/>
    <m/>
    <m/>
    <s v="operating"/>
    <m/>
    <n v="50.614334229999997"/>
    <n v="11.49212837"/>
    <m/>
    <m/>
    <m/>
    <m/>
    <n v="0.8"/>
    <s v="Renewable energy"/>
    <s v="Hydro"/>
    <m/>
    <s v="no"/>
    <s v="Remptendorf"/>
    <s v="110"/>
    <s v="TEN Thüringer Energienetze GmbH"/>
    <m/>
    <m/>
  </r>
  <r>
    <n v="317.8"/>
    <s v="Hohenwarte 2_BNA0467"/>
    <s v="DE"/>
    <x v="4"/>
    <s v="WAT"/>
    <n v="0.75"/>
    <n v="0"/>
    <n v="0"/>
    <n v="0.95351891912857145"/>
    <n v="0.95351891912857145"/>
    <n v="0"/>
    <n v="0"/>
    <n v="0"/>
    <n v="0"/>
    <n v="0.86"/>
    <n v="0.3"/>
    <n v="0"/>
    <m/>
    <s v=""/>
    <n v="2002.14"/>
    <n v="0"/>
    <n v="317.8"/>
    <n v="0.86"/>
    <s v="BNA0467"/>
    <e v="#N/A"/>
    <s v="Hohenwarte 2"/>
    <s v="PSS A"/>
    <s v="Hohenwarte II  A bis H"/>
    <s v="Vattenfall Wasserkraft GmbH &amp; Co.KG"/>
    <s v="Preßwitzer Str. 25"/>
    <s v="07338"/>
    <s v="Hohenwarte"/>
    <s v="Thüringen"/>
    <s v="DE"/>
    <n v="317.8"/>
    <n v="320"/>
    <s v="Hydro"/>
    <s v="Pumped storage"/>
    <s v="no"/>
    <m/>
    <n v="1966"/>
    <s v="1966"/>
    <m/>
    <m/>
    <s v="operating"/>
    <m/>
    <n v="50.603848980000002"/>
    <n v="11.475176810000001"/>
    <m/>
    <m/>
    <m/>
    <m/>
    <n v="0.75"/>
    <s v="Renewable energy"/>
    <s v="Hydro"/>
    <m/>
    <s v="no"/>
    <s v="Remptendorf"/>
    <s v="220"/>
    <s v="50Hertz Transmission GmbH"/>
    <s v="List matching type: UBA capacity distributed proportionally to multiple BNetzA power plants"/>
    <m/>
  </r>
  <r>
    <n v="0"/>
    <s v="Hohenwarte 2_BNA0468"/>
    <s v="DE"/>
    <x v="4"/>
    <s v="WAT"/>
    <n v="0.75"/>
    <n v="0"/>
    <n v="0"/>
    <n v="0.95351891912857145"/>
    <n v="0.95351891912857145"/>
    <n v="0"/>
    <n v="0"/>
    <n v="0"/>
    <n v="0"/>
    <n v="0.86"/>
    <n v="0.3"/>
    <n v="0"/>
    <m/>
    <s v=""/>
    <n v="0"/>
    <n v="0"/>
    <n v="0"/>
    <n v="0.86"/>
    <s v="BNA0468"/>
    <e v="#N/A"/>
    <s v="Hohenwarte 2"/>
    <s v="PSS B"/>
    <s v="Hohenwarte II  A bis H"/>
    <s v="Vattenfall Wasserkraft GmbH &amp; Co.KG"/>
    <s v="Preßwitzer Str. 25"/>
    <s v="07338"/>
    <s v="Hohenwarte"/>
    <s v="Thüringen"/>
    <s v="DE"/>
    <m/>
    <m/>
    <s v="Hydro"/>
    <s v="Pumped storage"/>
    <s v="no"/>
    <m/>
    <n v="1966"/>
    <s v="1966"/>
    <m/>
    <m/>
    <s v="operating"/>
    <m/>
    <n v="50.603848980000002"/>
    <n v="11.475176810000001"/>
    <m/>
    <m/>
    <m/>
    <m/>
    <n v="0.75"/>
    <s v="Renewable energy"/>
    <s v="Hydro"/>
    <m/>
    <s v="no"/>
    <s v="Remptendorf"/>
    <s v="220"/>
    <s v="50Hertz Transmission GmbH"/>
    <s v="List matching type: UBA capacity distributed proportionally to multiple BNetzA power plants"/>
    <m/>
  </r>
  <r>
    <n v="0"/>
    <s v="Hohenwarte 2_BNA0469"/>
    <s v="DE"/>
    <x v="4"/>
    <s v="WAT"/>
    <n v="0.75"/>
    <n v="0"/>
    <n v="0"/>
    <n v="0.95351891912857145"/>
    <n v="0.95351891912857145"/>
    <n v="0"/>
    <n v="0"/>
    <n v="0"/>
    <n v="0"/>
    <n v="0.86"/>
    <n v="0.3"/>
    <n v="0"/>
    <m/>
    <s v=""/>
    <n v="0"/>
    <n v="0"/>
    <n v="0"/>
    <n v="0.86"/>
    <s v="BNA0469"/>
    <e v="#N/A"/>
    <s v="Hohenwarte 2"/>
    <s v="PSS C"/>
    <s v="Hohenwarte II  A bis H"/>
    <s v="Vattenfall Wasserkraft GmbH &amp; Co.KG"/>
    <s v="Preßwitzer Str. 25"/>
    <s v="07338"/>
    <s v="Hohenwarte"/>
    <s v="Thüringen"/>
    <s v="DE"/>
    <m/>
    <m/>
    <s v="Hydro"/>
    <s v="Pumped storage"/>
    <s v="no"/>
    <m/>
    <n v="1966"/>
    <s v="1966"/>
    <m/>
    <m/>
    <s v="operating"/>
    <m/>
    <n v="50.603848980000002"/>
    <n v="11.475176810000001"/>
    <m/>
    <m/>
    <m/>
    <m/>
    <n v="0.75"/>
    <s v="Renewable energy"/>
    <s v="Hydro"/>
    <m/>
    <s v="no"/>
    <s v="Remptendorf"/>
    <s v="220"/>
    <s v="50Hertz Transmission GmbH"/>
    <s v="List matching type: UBA capacity distributed proportionally to multiple BNetzA power plants"/>
    <m/>
  </r>
  <r>
    <n v="0"/>
    <s v="Hohenwarte 2_BNA0470"/>
    <s v="DE"/>
    <x v="4"/>
    <s v="WAT"/>
    <n v="0.75"/>
    <n v="0"/>
    <n v="0"/>
    <n v="0.95351891912857145"/>
    <n v="0.95351891912857145"/>
    <n v="0"/>
    <n v="0"/>
    <n v="0"/>
    <n v="0"/>
    <n v="0.86"/>
    <n v="0.3"/>
    <n v="0"/>
    <m/>
    <s v=""/>
    <n v="0"/>
    <n v="0"/>
    <n v="0"/>
    <n v="0.86"/>
    <s v="BNA0470"/>
    <e v="#N/A"/>
    <s v="Hohenwarte 2"/>
    <s v="PSS D"/>
    <s v="Hohenwarte II  A bis H"/>
    <s v="Vattenfall Wasserkraft GmbH &amp; Co.KG"/>
    <s v="Preßwitzer Str. 25"/>
    <s v="07338"/>
    <s v="Hohenwarte"/>
    <s v="Thüringen"/>
    <s v="DE"/>
    <m/>
    <m/>
    <s v="Hydro"/>
    <s v="Pumped storage"/>
    <s v="no"/>
    <m/>
    <n v="1966"/>
    <s v="1966"/>
    <m/>
    <m/>
    <s v="operating"/>
    <m/>
    <n v="50.603848980000002"/>
    <n v="11.475176810000001"/>
    <m/>
    <m/>
    <m/>
    <m/>
    <n v="0.75"/>
    <s v="Renewable energy"/>
    <s v="Hydro"/>
    <m/>
    <s v="no"/>
    <s v="Remptendorf"/>
    <s v="220"/>
    <s v="50Hertz Transmission GmbH"/>
    <s v="List matching type: UBA capacity distributed proportionally to multiple BNetzA power plants"/>
    <m/>
  </r>
  <r>
    <n v="0"/>
    <s v="Hohenwarte 2_BNA0471"/>
    <s v="DE"/>
    <x v="4"/>
    <s v="WAT"/>
    <n v="0.75"/>
    <n v="0"/>
    <n v="0"/>
    <n v="0.95351891912857145"/>
    <n v="0.95351891912857145"/>
    <n v="0"/>
    <n v="0"/>
    <n v="0"/>
    <n v="0"/>
    <n v="0.86"/>
    <n v="0.3"/>
    <n v="0"/>
    <m/>
    <s v=""/>
    <n v="0"/>
    <n v="0"/>
    <n v="0"/>
    <n v="0.86"/>
    <s v="BNA0471"/>
    <e v="#N/A"/>
    <s v="Hohenwarte 2"/>
    <s v="PSS E"/>
    <s v="Hohenwarte II  A bis H"/>
    <s v="Vattenfall Wasserkraft GmbH &amp; Co.KG"/>
    <s v="Preßwitzer Str. 25"/>
    <s v="07338"/>
    <s v="Hohenwarte"/>
    <s v="Thüringen"/>
    <s v="DE"/>
    <m/>
    <m/>
    <s v="Hydro"/>
    <s v="Pumped storage"/>
    <s v="no"/>
    <m/>
    <n v="1966"/>
    <s v="1966"/>
    <m/>
    <m/>
    <s v="operating"/>
    <m/>
    <n v="50.603848980000002"/>
    <n v="11.475176810000001"/>
    <m/>
    <m/>
    <m/>
    <m/>
    <n v="0.75"/>
    <s v="Renewable energy"/>
    <s v="Hydro"/>
    <m/>
    <s v="no"/>
    <s v="Remptendorf"/>
    <s v="220"/>
    <s v="50Hertz Transmission GmbH"/>
    <s v="List matching type: UBA capacity distributed proportionally to multiple BNetzA power plants"/>
    <m/>
  </r>
  <r>
    <n v="0"/>
    <s v="Hohenwarte 2_BNA0472"/>
    <s v="DE"/>
    <x v="4"/>
    <s v="WAT"/>
    <n v="0.75"/>
    <n v="0"/>
    <n v="0"/>
    <n v="0.95351891912857145"/>
    <n v="0.95351891912857145"/>
    <n v="0"/>
    <n v="0"/>
    <n v="0"/>
    <n v="0"/>
    <n v="0.86"/>
    <n v="0.3"/>
    <n v="0"/>
    <m/>
    <s v=""/>
    <n v="0"/>
    <n v="0"/>
    <n v="0"/>
    <n v="0.86"/>
    <s v="BNA0472"/>
    <e v="#N/A"/>
    <s v="Hohenwarte 2"/>
    <s v="PSS F"/>
    <s v="Hohenwarte II  A bis H"/>
    <s v="Vattenfall Wasserkraft GmbH &amp; Co.KG"/>
    <s v="Preßwitzer Str. 25"/>
    <s v="07338"/>
    <s v="Hohenwarte"/>
    <s v="Thüringen"/>
    <s v="DE"/>
    <m/>
    <m/>
    <s v="Hydro"/>
    <s v="Pumped storage"/>
    <s v="no"/>
    <m/>
    <n v="1966"/>
    <s v="1966"/>
    <m/>
    <m/>
    <s v="operating"/>
    <m/>
    <n v="50.603848980000002"/>
    <n v="11.475176810000001"/>
    <m/>
    <m/>
    <m/>
    <m/>
    <n v="0.75"/>
    <s v="Renewable energy"/>
    <s v="Hydro"/>
    <m/>
    <s v="no"/>
    <s v="Remptendorf"/>
    <s v="220"/>
    <s v="50Hertz Transmission GmbH"/>
    <s v="List matching type: UBA capacity distributed proportionally to multiple BNetzA power plants"/>
    <m/>
  </r>
  <r>
    <n v="0"/>
    <s v="Hohenwarte 2_BNA0473"/>
    <s v="DE"/>
    <x v="4"/>
    <s v="WAT"/>
    <n v="0.75"/>
    <n v="0"/>
    <n v="0"/>
    <n v="0.95351891912857145"/>
    <n v="0.95351891912857145"/>
    <n v="0"/>
    <n v="0"/>
    <n v="0"/>
    <n v="0"/>
    <n v="0.86"/>
    <n v="0.3"/>
    <n v="0"/>
    <m/>
    <s v=""/>
    <n v="0"/>
    <n v="0"/>
    <n v="0"/>
    <n v="0.86"/>
    <s v="BNA0473"/>
    <e v="#N/A"/>
    <s v="Hohenwarte 2"/>
    <s v="PSS G"/>
    <s v="Hohenwarte II  A bis H"/>
    <s v="Vattenfall Wasserkraft GmbH &amp; Co.KG"/>
    <s v="Preßwitzer Str. 25"/>
    <s v="07338"/>
    <s v="Hohenwarte"/>
    <s v="Thüringen"/>
    <s v="DE"/>
    <m/>
    <m/>
    <s v="Hydro"/>
    <s v="Pumped storage"/>
    <s v="no"/>
    <m/>
    <n v="1966"/>
    <s v="1966"/>
    <m/>
    <m/>
    <s v="operating"/>
    <m/>
    <n v="50.603848980000002"/>
    <n v="11.475176810000001"/>
    <m/>
    <m/>
    <m/>
    <m/>
    <n v="0.75"/>
    <s v="Renewable energy"/>
    <s v="Hydro"/>
    <m/>
    <s v="no"/>
    <s v="Remptendorf"/>
    <s v="220"/>
    <s v="50Hertz Transmission GmbH"/>
    <s v="List matching type: UBA capacity distributed proportionally to multiple BNetzA power plants"/>
    <m/>
  </r>
  <r>
    <n v="0"/>
    <s v="Hohenwarte 2_BNA0474"/>
    <s v="DE"/>
    <x v="4"/>
    <s v="WAT"/>
    <n v="0.75"/>
    <n v="0"/>
    <n v="0"/>
    <n v="0.95351891912857145"/>
    <n v="0.95351891912857145"/>
    <n v="0"/>
    <n v="0"/>
    <n v="0"/>
    <n v="0"/>
    <n v="0.86"/>
    <n v="0.3"/>
    <n v="0"/>
    <m/>
    <s v=""/>
    <n v="0"/>
    <n v="0"/>
    <n v="0"/>
    <n v="0.86"/>
    <s v="BNA0474"/>
    <e v="#N/A"/>
    <s v="Hohenwarte 2"/>
    <s v="PSS H"/>
    <s v="Hohenwarte II  A bis H"/>
    <s v="Vattenfall Wasserkraft GmbH &amp; Co.KG"/>
    <s v="Preßwitzer Str. 25"/>
    <s v="07338"/>
    <s v="Hohenwarte"/>
    <s v="Thüringen"/>
    <s v="DE"/>
    <m/>
    <m/>
    <s v="Hydro"/>
    <s v="Pumped storage"/>
    <s v="no"/>
    <m/>
    <n v="1966"/>
    <s v="1966"/>
    <m/>
    <m/>
    <s v="operating"/>
    <m/>
    <n v="50.603848980000002"/>
    <n v="11.475176810000001"/>
    <m/>
    <m/>
    <m/>
    <m/>
    <n v="0.75"/>
    <s v="Renewable energy"/>
    <s v="Hydro"/>
    <m/>
    <s v="no"/>
    <s v="Remptendorf"/>
    <s v="220"/>
    <s v="50Hertz Transmission GmbH"/>
    <s v="List matching type: UBA capacity distributed proportionally to multiple BNetzA power plants"/>
    <m/>
  </r>
  <r>
    <n v="148"/>
    <s v="Rheinkraftwerk Iffezheim_BNA0494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494"/>
    <e v="#N/A"/>
    <s v="Rheinkraftwerk Iffezheim"/>
    <s v="Iffezheim M1-M5"/>
    <s v="Iffezheim 1-5 / Rhein"/>
    <s v="Rheinkraftwerk Iffezheim GmbH"/>
    <s v="An der Staustufe 27"/>
    <s v="76473"/>
    <s v="Iffezheim"/>
    <s v="Baden-Württemberg"/>
    <s v="DE"/>
    <n v="148"/>
    <n v="152"/>
    <s v="Hydro"/>
    <s v="Run-of-river"/>
    <s v="no"/>
    <m/>
    <n v="2013"/>
    <s v="1978 / 2013"/>
    <m/>
    <m/>
    <s v="operating"/>
    <m/>
    <n v="48.83135"/>
    <n v="8.1121600000000011"/>
    <s v="11WD4IFFE5G----Z"/>
    <s v="11WD4IFFE5H----T"/>
    <m/>
    <m/>
    <n v="0.8"/>
    <s v="Renewable energy"/>
    <s v="Hydro"/>
    <m/>
    <s v="yes"/>
    <s v="Iffezheim"/>
    <s v="110"/>
    <s v="Netze BW GmbH"/>
    <s v="List matching type: Single UBA power plant assigned to single BNetzA power plant"/>
    <m/>
  </r>
  <r>
    <n v="89"/>
    <s v="KW Imst_BNA0496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496"/>
    <e v="#N/A"/>
    <s v="KW Imst"/>
    <s v="Imsterberg"/>
    <m/>
    <s v="TIWAG-Tiroler Wasserkraft AG"/>
    <m/>
    <s v="A-6491"/>
    <s v="Imsterberg"/>
    <s v="Österreich"/>
    <s v="AT"/>
    <n v="89"/>
    <m/>
    <s v="Hydro"/>
    <s v="Run-of-river"/>
    <s v="no"/>
    <m/>
    <n v="1956"/>
    <s v="1956"/>
    <m/>
    <m/>
    <s v="operating"/>
    <m/>
    <n v="47.212246"/>
    <n v="10.721519000000001"/>
    <m/>
    <m/>
    <m/>
    <m/>
    <n v="0.8"/>
    <s v="Renewable energy"/>
    <s v="Hydro"/>
    <m/>
    <s v="no"/>
    <s v="UW Imst"/>
    <s v="110"/>
    <s v="TIWAG-Netz AG/APG bzw. Tennet"/>
    <m/>
    <m/>
  </r>
  <r>
    <n v="19.8"/>
    <s v="Ingolstadt_BNA1160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160"/>
    <e v="#N/A"/>
    <s v="Ingolstadt"/>
    <s v="entfällt"/>
    <m/>
    <s v="Donau-Wasserkraft AG"/>
    <m/>
    <s v="85049"/>
    <s v="Ingolstadt"/>
    <s v="Bayern"/>
    <s v="DE"/>
    <n v="19.8"/>
    <m/>
    <s v="Hydro"/>
    <s v="Run-of-river"/>
    <s v="no"/>
    <m/>
    <n v="1971"/>
    <s v="1971"/>
    <m/>
    <m/>
    <s v="operating"/>
    <m/>
    <n v="48.750317000000003"/>
    <n v="11.412153"/>
    <m/>
    <m/>
    <m/>
    <m/>
    <n v="0.8"/>
    <s v="Renewable energy"/>
    <s v="Hydro"/>
    <m/>
    <s v="no"/>
    <s v="UW Schönewalde"/>
    <s v="110, 16,7 Hz"/>
    <s v="DB Energie GmbH"/>
    <m/>
    <m/>
  </r>
  <r>
    <n v="79"/>
    <s v="KW Jenbach_BNA0505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505"/>
    <e v="#N/A"/>
    <s v="KW Jenbach"/>
    <s v="Jenbach"/>
    <m/>
    <s v="TIWAG-Tiroler Wasserkraft AG"/>
    <m/>
    <s v="A-6200"/>
    <s v="Jenbach"/>
    <s v="Österreich"/>
    <s v="AT"/>
    <n v="79"/>
    <m/>
    <s v="Hydro"/>
    <s v="Run-of-river"/>
    <s v="no"/>
    <m/>
    <n v="1926"/>
    <s v="1926"/>
    <m/>
    <m/>
    <s v="operating"/>
    <m/>
    <n v="47.393248999999997"/>
    <n v="11.788646999999999"/>
    <m/>
    <m/>
    <m/>
    <m/>
    <n v="0.8"/>
    <s v="Renewable energy"/>
    <s v="Hydro"/>
    <m/>
    <s v="no"/>
    <s v="UW Jenbach"/>
    <s v="110"/>
    <s v="TIWAG-Netz AG/APG bzw. Tennet"/>
    <m/>
    <m/>
  </r>
  <r>
    <n v="16.7"/>
    <s v="Kaufering_BNA1169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169"/>
    <e v="#N/A"/>
    <s v="Kaufering"/>
    <s v="Kaufering"/>
    <m/>
    <s v="Uniper Kraftwerke GmbH "/>
    <s v="Lechfeldwiesen"/>
    <s v="86916"/>
    <s v="Kaufering"/>
    <s v="Bayern"/>
    <s v="DE"/>
    <n v="16.7"/>
    <m/>
    <s v="Hydro"/>
    <s v="Run-of-river"/>
    <s v="no"/>
    <m/>
    <n v="1975"/>
    <s v="1975"/>
    <m/>
    <m/>
    <s v="operating"/>
    <m/>
    <n v="48.084026000000001"/>
    <n v="10.864936"/>
    <m/>
    <m/>
    <m/>
    <m/>
    <n v="0.8"/>
    <s v="Renewable energy"/>
    <s v="Hydro"/>
    <m/>
    <s v="no"/>
    <s v="Schaltanlage vor Ort"/>
    <s v="110"/>
    <s v="Bayernwerk AG"/>
    <m/>
    <m/>
  </r>
  <r>
    <n v="50"/>
    <s v="Braunau-Simbach_BNA0529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529"/>
    <e v="#N/A"/>
    <s v="Braunau-Simbach"/>
    <s v="Braunau-Simbach"/>
    <s v="Braunau-Simbach / Inn"/>
    <s v="Innwerk AG"/>
    <s v="Ach 6"/>
    <s v="84375"/>
    <s v="Kirchdorf"/>
    <s v="Bayern"/>
    <s v="DE"/>
    <n v="50"/>
    <n v="101.3"/>
    <s v="Hydro"/>
    <s v="Run-of-river"/>
    <s v="no"/>
    <m/>
    <n v="1953"/>
    <s v="1953"/>
    <m/>
    <m/>
    <s v="operating"/>
    <m/>
    <n v="48.063827000000003"/>
    <n v="10.128443000000001"/>
    <m/>
    <m/>
    <m/>
    <m/>
    <n v="0.8"/>
    <s v="Renewable energy"/>
    <s v="Hydro"/>
    <m/>
    <s v="no"/>
    <s v="Schaltanlage vor Ort"/>
    <s v="110"/>
    <s v="APG/Bayernwerk AG"/>
    <s v="List matching type: Single UBA power plant assigned to single BNetzA power plant"/>
    <m/>
  </r>
  <r>
    <n v="14.2"/>
    <s v="Unteropfingen_BNA1175"/>
    <s v="DE"/>
    <x v="3"/>
    <s v="WAT"/>
    <n v="0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175"/>
    <e v="#N/A"/>
    <s v="Unteropfingen"/>
    <s v="Unteropfingen"/>
    <m/>
    <s v="Facilma Grundbesitzmanagement und -service GmbH &amp; Co. Besitz KG"/>
    <s v="Kraftwerkstraße 4"/>
    <s v="88457"/>
    <s v="Kirchdorf"/>
    <s v="Baden-Württemberg"/>
    <s v="DE"/>
    <n v="14.2"/>
    <m/>
    <s v="Hydro"/>
    <s v="Run-of-river"/>
    <s v="no"/>
    <m/>
    <m/>
    <s v="1"/>
    <m/>
    <m/>
    <s v="operating"/>
    <m/>
    <n v="48.061264899999998"/>
    <n v="10.1284379"/>
    <m/>
    <m/>
    <m/>
    <m/>
    <m/>
    <s v="Renewable energy"/>
    <s v="Hydro"/>
    <m/>
    <s v="no"/>
    <m/>
    <s v="20"/>
    <s v="Netze BW GmbH"/>
    <m/>
    <m/>
  </r>
  <r>
    <n v="16"/>
    <s v="Koblenz_BNA1181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181"/>
    <e v="#N/A"/>
    <s v="Koblenz"/>
    <m/>
    <m/>
    <s v="RWE Vertrieb AG"/>
    <m/>
    <s v="56073"/>
    <s v="Koblenz"/>
    <s v="Rheinland-Pfalz"/>
    <s v="DE"/>
    <n v="16"/>
    <m/>
    <s v="Hydro"/>
    <s v="Run-of-river"/>
    <s v="no"/>
    <m/>
    <n v="1951"/>
    <s v="1951"/>
    <m/>
    <m/>
    <s v="operating"/>
    <m/>
    <n v="50.365855000000003"/>
    <n v="7.5817100000000002"/>
    <m/>
    <m/>
    <m/>
    <m/>
    <n v="0.8"/>
    <s v="Renewable energy"/>
    <s v="Hydro"/>
    <m/>
    <s v="no"/>
    <m/>
    <s v="20"/>
    <s v="KEVAG Verteilnetz GmbH"/>
    <m/>
    <m/>
  </r>
  <r>
    <n v="124"/>
    <s v="Walchensee_BNA0540"/>
    <s v="DE"/>
    <x v="4"/>
    <s v="WAT"/>
    <n v="0.8"/>
    <n v="0"/>
    <n v="0"/>
    <n v="0.95351891912857145"/>
    <n v="0.95351891912857145"/>
    <n v="0"/>
    <n v="0"/>
    <n v="0"/>
    <n v="0"/>
    <n v="0.86"/>
    <n v="0.3"/>
    <n v="0"/>
    <m/>
    <s v=""/>
    <n v="781.19999999999993"/>
    <n v="0"/>
    <n v="124"/>
    <n v="0.86"/>
    <s v="BNA0540"/>
    <e v="#N/A"/>
    <s v="Walchensee"/>
    <s v="Walchensee"/>
    <s v="Walchensee / Isar"/>
    <s v="Uniper Kraftwerke GmbH "/>
    <s v="Altjoch 21"/>
    <s v="82431"/>
    <s v="Kochel am See"/>
    <s v="Bayern"/>
    <s v="DE"/>
    <n v="124"/>
    <n v="125.6"/>
    <s v="Hydro"/>
    <s v="Reservoir"/>
    <s v="no"/>
    <m/>
    <n v="1924"/>
    <s v="1924"/>
    <n v="1955"/>
    <m/>
    <s v="operating"/>
    <m/>
    <n v="47.631353999999988"/>
    <n v="11.337054"/>
    <m/>
    <m/>
    <m/>
    <m/>
    <n v="0.8"/>
    <s v="Renewable energy"/>
    <s v="Hydro"/>
    <m/>
    <s v="no"/>
    <s v="Schaltanlage vor Ort"/>
    <s v="110"/>
    <s v="Bayernwerk AG/DB Energie GmbH"/>
    <s v="List matching type: Single UBA power plant assigned to single BNetzA power plant"/>
    <m/>
  </r>
  <r>
    <n v="220"/>
    <s v="Erzhausen_BNA0558"/>
    <s v="DE"/>
    <x v="4"/>
    <s v="WAT"/>
    <n v="0.75"/>
    <n v="0"/>
    <n v="0"/>
    <n v="0.95351891912857145"/>
    <n v="0.95351891912857145"/>
    <n v="0"/>
    <n v="0"/>
    <n v="0"/>
    <n v="0"/>
    <n v="0.86"/>
    <n v="0.3"/>
    <n v="0"/>
    <m/>
    <s v=""/>
    <n v="1386"/>
    <n v="0"/>
    <n v="220"/>
    <n v="0.86"/>
    <s v="BNA0558"/>
    <e v="#N/A"/>
    <s v="Erzhausen"/>
    <m/>
    <s v="Erzhausen 1-4 / Leine"/>
    <s v="Statkraft Markets GmbH"/>
    <m/>
    <s v="37547"/>
    <s v="Kreiensen"/>
    <s v="Niedersachsen"/>
    <s v="DE"/>
    <n v="220"/>
    <n v="222.86"/>
    <s v="Hydro"/>
    <s v="Pumped storage"/>
    <s v="no"/>
    <m/>
    <n v="1964"/>
    <s v="1964"/>
    <m/>
    <m/>
    <s v="operating"/>
    <m/>
    <n v="51.899120000000003"/>
    <n v="9.9245199999999993"/>
    <m/>
    <m/>
    <n v="0.75"/>
    <s v="http://www.statkraft.de/globalassets/old-contains-the-old-folder-structure/documents/de/kraftwerke-in-deutschland/erzhausen_fb_2014_rz3mini.pdf"/>
    <n v="0.75"/>
    <s v="Renewable energy"/>
    <s v="Hydro"/>
    <m/>
    <s v="no"/>
    <s v="Erzhausen"/>
    <s v="220"/>
    <s v="TenneT TSO GmbH "/>
    <s v="List matching type: Single UBA power plant assigned to single BNetzA power plant"/>
    <m/>
  </r>
  <r>
    <n v="144.5"/>
    <s v="KW Kühtai_BNA0567a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567a"/>
    <e v="#N/A"/>
    <s v="KW Kühtai"/>
    <s v="Kühtai Ma1"/>
    <m/>
    <s v="TIWAG-Tiroler Wasserkraft AG"/>
    <m/>
    <s v="A-6183"/>
    <s v="Kühtai"/>
    <s v="Österreich"/>
    <s v="AT"/>
    <n v="144.5"/>
    <m/>
    <s v="Hydro"/>
    <s v="Run-of-river"/>
    <s v="no"/>
    <m/>
    <n v="1981"/>
    <s v="1981"/>
    <m/>
    <m/>
    <s v="operating"/>
    <m/>
    <n v="47.207783999999997"/>
    <n v="11.005735"/>
    <s v="11WD2KUET000160J"/>
    <s v="11WD2KUM1000161L"/>
    <m/>
    <m/>
    <n v="0.8"/>
    <s v="Renewable energy"/>
    <s v="Hydro"/>
    <m/>
    <s v="no"/>
    <s v="UW Silz"/>
    <s v="220"/>
    <s v="TIWAG-Netz AG/APG/TenneT"/>
    <m/>
    <m/>
  </r>
  <r>
    <n v="144.5"/>
    <s v="KW Kühtai_BNA0567b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567b"/>
    <e v="#N/A"/>
    <s v="KW Kühtai"/>
    <s v="Kühtai Ma 2"/>
    <m/>
    <s v="TIWAG-Tiroler Wasserkraft AG"/>
    <m/>
    <s v="A-6183"/>
    <s v="Kühtai"/>
    <s v="Österreich"/>
    <s v="AT"/>
    <n v="144.5"/>
    <m/>
    <s v="Hydro"/>
    <s v="Run-of-river"/>
    <s v="no"/>
    <m/>
    <n v="1981"/>
    <s v="1981"/>
    <m/>
    <m/>
    <s v="operating"/>
    <m/>
    <n v="47.207783999999997"/>
    <n v="11.005735"/>
    <s v="11WD2KUET000160J"/>
    <s v="11WD2KUM2000162B"/>
    <m/>
    <m/>
    <n v="0.8"/>
    <s v="Renewable energy"/>
    <s v="Hydro"/>
    <m/>
    <s v="no"/>
    <s v="UW Silz"/>
    <s v="220"/>
    <s v="TIWAG-Netz AG/APG/TenneT"/>
    <m/>
    <m/>
  </r>
  <r>
    <n v="19"/>
    <s v="Rheinkraftwerk Reckingen_BNA0825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825"/>
    <e v="#N/A"/>
    <s v="Rheinkraftwerk Reckingen"/>
    <s v="Reckingen"/>
    <m/>
    <s v="EnBW Energie Baden-Württemberg AG"/>
    <s v="Kraftwerkstraße 24"/>
    <s v="79790"/>
    <s v="Küssaberg"/>
    <s v="Baden-Württemberg"/>
    <s v="DE"/>
    <n v="19"/>
    <m/>
    <s v="Hydro"/>
    <s v="Run-of-river"/>
    <s v="no"/>
    <m/>
    <n v="1941"/>
    <s v="1941"/>
    <m/>
    <m/>
    <s v="operating"/>
    <m/>
    <n v="47.571359999999999"/>
    <n v="8.33826"/>
    <m/>
    <m/>
    <m/>
    <m/>
    <n v="0.8"/>
    <s v="Renewable energy"/>
    <s v="Hydro"/>
    <m/>
    <s v="no"/>
    <s v="Reckingen bzw. CH"/>
    <s v="110"/>
    <s v="Netze BW GmbH"/>
    <m/>
    <m/>
  </r>
  <r>
    <n v="104.4"/>
    <s v="Laufenburg_BNA0583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583"/>
    <e v="#N/A"/>
    <s v="Laufenburg"/>
    <s v="KW Laufenburg"/>
    <s v="Laufenburg / Rhein"/>
    <s v="Energiedienst Holding AG"/>
    <m/>
    <s v="CH-5080"/>
    <s v="Laufenburg"/>
    <s v="Schweiz"/>
    <s v="CH"/>
    <n v="104.4"/>
    <n v="110"/>
    <s v="Hydro"/>
    <s v="Run-of-river"/>
    <s v="no"/>
    <m/>
    <n v="1914"/>
    <s v="1914"/>
    <n v="1994"/>
    <m/>
    <s v="operating"/>
    <m/>
    <n v="47.555936000000003"/>
    <n v="8.0494039999999991"/>
    <m/>
    <m/>
    <m/>
    <m/>
    <n v="0.8"/>
    <s v="Renewable energy"/>
    <s v="Hydro"/>
    <m/>
    <s v="no"/>
    <s v="110-kV-Schaltanlage Laufenburg"/>
    <s v="110"/>
    <s v="ED Netze GmbH"/>
    <s v="List matching type: Single UBA power plant assigned to single BNetzA power plant"/>
    <m/>
  </r>
  <r>
    <n v="10.1"/>
    <s v="Faimingen_BNA1189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189"/>
    <e v="#N/A"/>
    <s v="Faimingen"/>
    <s v="entfällt"/>
    <m/>
    <s v="Obere Donau Kraftwerke AG"/>
    <m/>
    <s v="89415"/>
    <s v="Lauingen"/>
    <s v="Bayern"/>
    <s v="DE"/>
    <n v="10.1"/>
    <m/>
    <s v="Hydro"/>
    <s v="Run-of-river"/>
    <s v="no"/>
    <m/>
    <n v="1965"/>
    <s v="1965"/>
    <m/>
    <m/>
    <s v="operating"/>
    <m/>
    <n v="48.558394"/>
    <n v="10.411764"/>
    <m/>
    <m/>
    <m/>
    <m/>
    <n v="0.8"/>
    <s v="Renewable energy"/>
    <s v="Hydro"/>
    <m/>
    <s v="no"/>
    <s v="loco Kraftwerk"/>
    <s v="20"/>
    <s v="Netze BW GmbH"/>
    <m/>
    <m/>
  </r>
  <r>
    <n v="10.1"/>
    <s v="Urspring_BNA1191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191"/>
    <e v="#N/A"/>
    <s v="Urspring"/>
    <s v="Urspring"/>
    <m/>
    <s v="Uniper Kraftwerke GmbH "/>
    <s v="Via Claudia"/>
    <s v="86983"/>
    <s v="Lechbruck"/>
    <s v="Bayern"/>
    <s v="DE"/>
    <n v="10.1"/>
    <m/>
    <s v="Hydro"/>
    <s v="Run-of-river"/>
    <s v="no"/>
    <m/>
    <n v="1966"/>
    <s v="1966"/>
    <m/>
    <m/>
    <s v="operating"/>
    <m/>
    <n v="47.715980000000002"/>
    <n v="10.825785"/>
    <m/>
    <m/>
    <m/>
    <m/>
    <n v="0.8"/>
    <s v="Renewable energy"/>
    <s v="Hydro"/>
    <m/>
    <s v="no"/>
    <s v="Schaltanlage vor Ort"/>
    <s v="110"/>
    <s v="Bayernwerk AG"/>
    <m/>
    <m/>
  </r>
  <r>
    <n v="19.2"/>
    <s v="Prem_BNA1192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192"/>
    <e v="#N/A"/>
    <s v="Prem"/>
    <s v="Prem"/>
    <m/>
    <s v="Uniper Kraftwerke GmbH "/>
    <s v="Am Premer Lechsee"/>
    <s v="86983"/>
    <s v="Lechbruck"/>
    <s v="Bayern"/>
    <s v="DE"/>
    <n v="19.2"/>
    <m/>
    <s v="Hydro"/>
    <s v="Run-of-river"/>
    <s v="no"/>
    <m/>
    <n v="1971"/>
    <s v="1971"/>
    <m/>
    <m/>
    <s v="operating"/>
    <m/>
    <n v="47.692726"/>
    <n v="10.797592"/>
    <m/>
    <m/>
    <m/>
    <m/>
    <n v="0.8"/>
    <s v="Renewable energy"/>
    <s v="Hydro"/>
    <m/>
    <s v="no"/>
    <s v="Schaltanlage vor Ort"/>
    <s v="110"/>
    <s v="Bayernwerk AG"/>
    <m/>
    <m/>
  </r>
  <r>
    <n v="20"/>
    <s v="Lehmen_BNA0715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715"/>
    <e v="#N/A"/>
    <s v="Lehmen"/>
    <m/>
    <m/>
    <s v="RWE Vertrieb AG"/>
    <m/>
    <s v="56332"/>
    <s v="Lehmen"/>
    <s v="Rheinland-Pfalz"/>
    <s v="DE"/>
    <n v="20"/>
    <m/>
    <s v="Hydro"/>
    <s v="Run-of-river"/>
    <s v="no"/>
    <m/>
    <n v="1962"/>
    <s v="1962"/>
    <m/>
    <m/>
    <s v="operating"/>
    <m/>
    <n v="50.274723999999999"/>
    <n v="7.4589570000000007"/>
    <m/>
    <m/>
    <m/>
    <m/>
    <n v="0.8"/>
    <s v="Renewable energy"/>
    <s v="Hydro"/>
    <m/>
    <s v="no"/>
    <m/>
    <s v="20"/>
    <s v="Westnetz GmbH"/>
    <m/>
    <m/>
  </r>
  <r>
    <n v="1045.2"/>
    <s v="Markersbach_BNA0652"/>
    <s v="DE"/>
    <x v="4"/>
    <s v="WAT"/>
    <n v="0.75"/>
    <n v="0"/>
    <n v="0"/>
    <n v="0.95351891912857145"/>
    <n v="0.95351891912857145"/>
    <n v="0"/>
    <n v="0"/>
    <n v="0"/>
    <n v="0"/>
    <n v="0.86"/>
    <n v="0.3"/>
    <n v="0"/>
    <m/>
    <s v=""/>
    <n v="6584.76"/>
    <n v="0"/>
    <n v="1045.2"/>
    <n v="0.86"/>
    <s v="BNA0652"/>
    <e v="#N/A"/>
    <s v="Markersbach"/>
    <s v="PSS A"/>
    <s v="Markersbach A"/>
    <s v="Vattenfall Wasserkraft GmbH &amp; Co.KG"/>
    <s v="Oberbeckenstr. 8"/>
    <s v="08352"/>
    <s v="Markersbach"/>
    <s v="Sachsen"/>
    <s v="DE"/>
    <n v="1045.2"/>
    <n v="175"/>
    <s v="Hydro"/>
    <s v="Pumped storage"/>
    <s v="no"/>
    <m/>
    <n v="1980"/>
    <s v="1980"/>
    <m/>
    <m/>
    <s v="operating"/>
    <m/>
    <n v="50.519379999999998"/>
    <n v="12.879759999999999"/>
    <s v="11WD8MARK1H----7"/>
    <s v="11WD8MARK1H---AM"/>
    <n v="0.75"/>
    <s v="http://ins-erzgebirge.de/ausflugsziel.php?id=260"/>
    <n v="0.75"/>
    <s v="Renewable energy"/>
    <s v="Hydro"/>
    <m/>
    <s v="no"/>
    <s v="Röhrsdorf"/>
    <s v="380"/>
    <s v="50Hertz Transmission GmbH"/>
    <s v="List matching type: Single UBA power plant assigned to single BNetzA power plant"/>
    <m/>
  </r>
  <r>
    <n v="0"/>
    <s v="Markersbach_BNA0653"/>
    <s v="DE"/>
    <x v="4"/>
    <s v="WAT"/>
    <n v="0.75"/>
    <n v="0"/>
    <n v="0"/>
    <n v="0.95351891912857145"/>
    <n v="0.95351891912857145"/>
    <n v="0"/>
    <n v="0"/>
    <n v="0"/>
    <n v="0"/>
    <n v="0.86"/>
    <n v="0.3"/>
    <n v="0"/>
    <m/>
    <s v=""/>
    <n v="0"/>
    <n v="0"/>
    <n v="0"/>
    <n v="0.86"/>
    <s v="BNA0653"/>
    <e v="#N/A"/>
    <s v="Markersbach"/>
    <s v="PSS B"/>
    <s v="Markersbach B"/>
    <s v="Vattenfall Wasserkraft GmbH &amp; Co.KG"/>
    <s v="Oberbeckenstr. 8"/>
    <s v="08352"/>
    <s v="Markersbach"/>
    <s v="Sachsen"/>
    <s v="DE"/>
    <m/>
    <n v="175"/>
    <s v="Hydro"/>
    <s v="Pumped storage"/>
    <s v="no"/>
    <m/>
    <n v="1980"/>
    <s v="1980"/>
    <m/>
    <m/>
    <s v="operating"/>
    <m/>
    <n v="50.519379999999998"/>
    <n v="12.879759999999999"/>
    <s v="11WD8MARK1H----7"/>
    <s v="11WD8MARK1H---BK"/>
    <m/>
    <m/>
    <n v="0.75"/>
    <s v="Renewable energy"/>
    <s v="Hydro"/>
    <m/>
    <s v="no"/>
    <s v="Röhrsdorf"/>
    <s v="380"/>
    <s v="50Hertz Transmission GmbH"/>
    <s v="List matching type: Single UBA power plant assigned to single BNetzA power plant"/>
    <m/>
  </r>
  <r>
    <n v="0"/>
    <s v="Markersbach_BNA0654"/>
    <s v="DE"/>
    <x v="4"/>
    <s v="WAT"/>
    <n v="0.75"/>
    <n v="0"/>
    <n v="0"/>
    <n v="0.95351891912857145"/>
    <n v="0.95351891912857145"/>
    <n v="0"/>
    <n v="0"/>
    <n v="0"/>
    <n v="0"/>
    <n v="0.86"/>
    <n v="0.3"/>
    <n v="0"/>
    <m/>
    <s v=""/>
    <n v="0"/>
    <n v="0"/>
    <n v="0"/>
    <n v="0.86"/>
    <s v="BNA0654"/>
    <e v="#N/A"/>
    <s v="Markersbach"/>
    <s v="PSS C"/>
    <s v="Markersbach C"/>
    <s v="Vattenfall Wasserkraft GmbH &amp; Co.KG"/>
    <s v="Oberbeckenstr. 8"/>
    <s v="08352"/>
    <s v="Markersbach"/>
    <s v="Sachsen"/>
    <s v="DE"/>
    <m/>
    <n v="175"/>
    <s v="Hydro"/>
    <s v="Pumped storage"/>
    <s v="no"/>
    <m/>
    <n v="1980"/>
    <s v="1980"/>
    <m/>
    <m/>
    <s v="operating"/>
    <m/>
    <n v="50.519379999999998"/>
    <n v="12.879759999999999"/>
    <s v="11WD8MARK1H----7"/>
    <s v="11WD8MARK1H---CI"/>
    <m/>
    <m/>
    <n v="0.75"/>
    <s v="Renewable energy"/>
    <s v="Hydro"/>
    <m/>
    <s v="no"/>
    <s v="Röhrsdorf"/>
    <s v="380"/>
    <s v="50Hertz Transmission GmbH"/>
    <s v="List matching type: Single UBA power plant assigned to single BNetzA power plant"/>
    <m/>
  </r>
  <r>
    <n v="0"/>
    <s v="Markersbach_BNA0655"/>
    <s v="DE"/>
    <x v="4"/>
    <s v="WAT"/>
    <n v="0.75"/>
    <n v="0"/>
    <n v="0"/>
    <n v="0.95351891912857145"/>
    <n v="0.95351891912857145"/>
    <n v="0"/>
    <n v="0"/>
    <n v="0"/>
    <n v="0"/>
    <n v="0.86"/>
    <n v="0.3"/>
    <n v="0"/>
    <m/>
    <s v=""/>
    <n v="0"/>
    <n v="0"/>
    <n v="0"/>
    <n v="0.86"/>
    <s v="BNA0655"/>
    <e v="#N/A"/>
    <s v="Markersbach"/>
    <s v="PSS D"/>
    <s v="Markersbach D"/>
    <s v="Vattenfall Wasserkraft GmbH &amp; Co.KG"/>
    <s v="Oberbeckenstr. 8"/>
    <s v="08352"/>
    <s v="Markersbach"/>
    <s v="Sachsen"/>
    <s v="DE"/>
    <m/>
    <n v="175"/>
    <s v="Hydro"/>
    <s v="Pumped storage"/>
    <s v="no"/>
    <m/>
    <n v="1980"/>
    <s v="1980"/>
    <m/>
    <m/>
    <s v="operating"/>
    <m/>
    <n v="50.519379999999998"/>
    <n v="12.879759999999999"/>
    <s v="11WD8MARK1H----7"/>
    <s v="11WD8MARK1H---DG"/>
    <m/>
    <m/>
    <n v="0.75"/>
    <s v="Renewable energy"/>
    <s v="Hydro"/>
    <m/>
    <s v="no"/>
    <s v="Röhrsdorf"/>
    <s v="380"/>
    <s v="50Hertz Transmission GmbH"/>
    <s v="List matching type: Single UBA power plant assigned to single BNetzA power plant"/>
    <m/>
  </r>
  <r>
    <n v="0"/>
    <s v="Markersbach_BNA0656"/>
    <s v="DE"/>
    <x v="4"/>
    <s v="WAT"/>
    <n v="0.75"/>
    <n v="0"/>
    <n v="0"/>
    <n v="0.95351891912857145"/>
    <n v="0.95351891912857145"/>
    <n v="0"/>
    <n v="0"/>
    <n v="0"/>
    <n v="0"/>
    <n v="0.86"/>
    <n v="0.3"/>
    <n v="0"/>
    <m/>
    <s v=""/>
    <n v="0"/>
    <n v="0"/>
    <n v="0"/>
    <n v="0.86"/>
    <s v="BNA0656"/>
    <e v="#N/A"/>
    <s v="Markersbach"/>
    <s v="PSS E"/>
    <s v="Markersbach E"/>
    <s v="Vattenfall Wasserkraft GmbH &amp; Co.KG"/>
    <s v="Oberbeckenstr. 8"/>
    <s v="08352"/>
    <s v="Markersbach"/>
    <s v="Sachsen"/>
    <s v="DE"/>
    <m/>
    <n v="175"/>
    <s v="Hydro"/>
    <s v="Pumped storage"/>
    <s v="no"/>
    <m/>
    <n v="1980"/>
    <s v="1980"/>
    <m/>
    <m/>
    <s v="operating"/>
    <m/>
    <n v="50.519379999999998"/>
    <n v="12.879759999999999"/>
    <s v="11WD8MARK1H----7"/>
    <s v="11WD8MARK1H---EE"/>
    <m/>
    <m/>
    <n v="0.75"/>
    <s v="Renewable energy"/>
    <s v="Hydro"/>
    <m/>
    <s v="no"/>
    <s v="Röhrsdorf"/>
    <s v="380"/>
    <s v="50Hertz Transmission GmbH"/>
    <s v="List matching type: Single UBA power plant assigned to single BNetzA power plant"/>
    <m/>
  </r>
  <r>
    <n v="0"/>
    <s v="Markersbach_BNA0657"/>
    <s v="DE"/>
    <x v="4"/>
    <s v="WAT"/>
    <n v="0.75"/>
    <n v="0"/>
    <n v="0"/>
    <n v="0.95351891912857145"/>
    <n v="0.95351891912857145"/>
    <n v="0"/>
    <n v="0"/>
    <n v="0"/>
    <n v="0"/>
    <n v="0.86"/>
    <n v="0.3"/>
    <n v="0"/>
    <m/>
    <s v=""/>
    <n v="0"/>
    <n v="0"/>
    <n v="0"/>
    <n v="0.86"/>
    <s v="BNA0657"/>
    <e v="#N/A"/>
    <s v="Markersbach"/>
    <s v="PSS F"/>
    <s v="Markersbach F"/>
    <s v="Vattenfall Wasserkraft GmbH &amp; Co.KG"/>
    <s v="Oberbeckenstr. 8"/>
    <s v="08352"/>
    <s v="Markersbach"/>
    <s v="Sachsen"/>
    <s v="DE"/>
    <m/>
    <n v="175"/>
    <s v="Hydro"/>
    <s v="Pumped storage"/>
    <s v="no"/>
    <m/>
    <n v="1980"/>
    <s v="1980"/>
    <m/>
    <m/>
    <s v="operating"/>
    <m/>
    <n v="50.519379999999998"/>
    <n v="12.879759999999999"/>
    <s v="11WD8MARK1H----7"/>
    <s v="11WD8MARK1H---FC"/>
    <m/>
    <m/>
    <n v="0.75"/>
    <s v="Renewable energy"/>
    <s v="Hydro"/>
    <m/>
    <s v="no"/>
    <s v="Röhrsdorf"/>
    <s v="380"/>
    <s v="50Hertz Transmission GmbH"/>
    <s v="List matching type: Single UBA power plant assigned to single BNetzA power plant"/>
    <m/>
  </r>
  <r>
    <n v="11.3"/>
    <s v="Meitingen_BNA1209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209"/>
    <e v="#N/A"/>
    <s v="Meitingen"/>
    <m/>
    <m/>
    <s v="Bayerische Elektrizitätswerke GmbH"/>
    <m/>
    <s v="86405"/>
    <s v="Meitingen"/>
    <s v="Bayern"/>
    <s v="DE"/>
    <n v="11.3"/>
    <m/>
    <s v="Hydro"/>
    <s v="Run-of-river"/>
    <s v="no"/>
    <m/>
    <n v="1922"/>
    <s v="1922"/>
    <m/>
    <m/>
    <s v="operating"/>
    <m/>
    <n v="48.546993999999998"/>
    <n v="10.865069999999999"/>
    <m/>
    <m/>
    <m/>
    <m/>
    <n v="0.8"/>
    <s v="Renewable energy"/>
    <s v="Hydro"/>
    <m/>
    <s v="no"/>
    <s v="UW Meitingen"/>
    <s v="110"/>
    <s v="LEW Verteilnetz GmbH"/>
    <m/>
    <m/>
  </r>
  <r>
    <n v="12"/>
    <s v="Merching_BNA1210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210"/>
    <e v="#N/A"/>
    <s v="Merching"/>
    <s v="Merching"/>
    <m/>
    <s v="Uniper Kraftwerke GmbH "/>
    <s v="Friedenaustraße"/>
    <s v="86504"/>
    <s v="Merching"/>
    <s v="Bayern"/>
    <s v="DE"/>
    <n v="12"/>
    <m/>
    <s v="Hydro"/>
    <s v="Run-of-river"/>
    <s v="no"/>
    <m/>
    <n v="1978"/>
    <s v="1978"/>
    <m/>
    <m/>
    <s v="operating"/>
    <m/>
    <n v="48.2704497"/>
    <n v="10.977346300000001"/>
    <m/>
    <m/>
    <m/>
    <m/>
    <n v="0.8"/>
    <s v="Renewable energy"/>
    <s v="Hydro"/>
    <m/>
    <s v="no"/>
    <s v="Schaltanlage vor Ort"/>
    <s v="110"/>
    <s v="LEW Verteilnetz GmbH"/>
    <m/>
    <m/>
  </r>
  <r>
    <n v="90"/>
    <s v="Pumpspeicherkraftwerk Glems_BNA0669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669"/>
    <e v="#N/A"/>
    <s v="Pumpspeicherkraftwerk Glems"/>
    <s v="Pumpspeicherkraftwerk Glems"/>
    <m/>
    <s v="EnBW Energie Baden-Württemberg AG"/>
    <s v="Unterer Hof 2"/>
    <s v="72555"/>
    <s v="Metzingen-Glems"/>
    <s v="Baden-Württemberg"/>
    <s v="DE"/>
    <n v="90"/>
    <m/>
    <s v="Hydro"/>
    <s v="Run-of-river"/>
    <s v="no"/>
    <m/>
    <n v="1964"/>
    <s v="1964"/>
    <m/>
    <m/>
    <s v="operating"/>
    <m/>
    <n v="48.504989999999999"/>
    <n v="9.2869200000000003"/>
    <m/>
    <m/>
    <n v="0.74"/>
    <s v="http://www.gea.de/region+reutlingen/neckar+erms/pumpspeicherkraftwerk+in+glems+lecks+per+knopfdruck+schliessbar.2714095.htm"/>
    <n v="0.8"/>
    <s v="Renewable energy"/>
    <s v="Hydro"/>
    <m/>
    <s v="no"/>
    <s v="Metzingen"/>
    <s v="110"/>
    <s v="Netze BW GmbH"/>
    <m/>
    <m/>
  </r>
  <r>
    <n v="22.3"/>
    <s v="Pfrombach_BNA1213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213"/>
    <e v="#N/A"/>
    <s v="Pfrombach"/>
    <s v="Pfrombach"/>
    <m/>
    <s v="Uniper Kraftwerke GmbH "/>
    <s v="Am Kraftwerk 1"/>
    <s v="85368"/>
    <s v="Moosburg-Pfrombach"/>
    <s v="Bayern"/>
    <s v="DE"/>
    <n v="22.3"/>
    <m/>
    <s v="Hydro"/>
    <s v="Run-of-river"/>
    <s v="no"/>
    <m/>
    <n v="1929"/>
    <s v="1929"/>
    <m/>
    <m/>
    <s v="operating"/>
    <m/>
    <n v="48.441319999999997"/>
    <n v="11.992330000000001"/>
    <m/>
    <m/>
    <m/>
    <m/>
    <n v="0.8"/>
    <s v="Renewable energy"/>
    <s v="Hydro"/>
    <m/>
    <s v="no"/>
    <s v="Schaltanlage vor Ort"/>
    <s v="110"/>
    <s v="Bayernwerk AG/DB Energie GmbH"/>
    <m/>
    <m/>
  </r>
  <r>
    <n v="16.399999999999999"/>
    <s v="Müden_BNA1214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214"/>
    <e v="#N/A"/>
    <s v="Müden"/>
    <m/>
    <m/>
    <s v="RWE Vertrieb AG"/>
    <m/>
    <s v="56254"/>
    <s v="Müden"/>
    <s v="Rheinland-Pfalz"/>
    <s v="DE"/>
    <n v="16.399999999999999"/>
    <m/>
    <s v="Hydro"/>
    <s v="Run-of-river"/>
    <s v="no"/>
    <m/>
    <n v="1965"/>
    <s v="1965"/>
    <m/>
    <m/>
    <s v="operating"/>
    <m/>
    <n v="52.521937000000001"/>
    <n v="10.360381"/>
    <m/>
    <m/>
    <m/>
    <m/>
    <n v="0.8"/>
    <s v="Renewable energy"/>
    <s v="Hydro"/>
    <m/>
    <s v="no"/>
    <m/>
    <s v="20"/>
    <s v="Westnetz GmbH"/>
    <m/>
    <m/>
  </r>
  <r>
    <n v="16.399999999999999"/>
    <s v="Neef_BNA1216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216"/>
    <e v="#N/A"/>
    <s v="Neef"/>
    <m/>
    <m/>
    <s v="RWE Vertrieb AG"/>
    <m/>
    <s v="56858"/>
    <s v="Neef"/>
    <s v="Rheinland-Pfalz"/>
    <s v="DE"/>
    <n v="16.399999999999999"/>
    <m/>
    <s v="Hydro"/>
    <s v="Run-of-river"/>
    <s v="no"/>
    <m/>
    <n v="1966"/>
    <s v="1966"/>
    <m/>
    <m/>
    <s v="operating"/>
    <m/>
    <n v="50.087361999999999"/>
    <n v="7.1358090000000001"/>
    <m/>
    <m/>
    <m/>
    <m/>
    <n v="0.8"/>
    <s v="Renewable energy"/>
    <s v="Hydro"/>
    <m/>
    <s v="no"/>
    <m/>
    <s v="20"/>
    <s v="Westnetz GmbH"/>
    <m/>
    <m/>
  </r>
  <r>
    <n v="86"/>
    <s v="Walgauwerk_BNA1672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672"/>
    <e v="#N/A"/>
    <s v="Walgauwerk"/>
    <m/>
    <m/>
    <s v="EnBW Energie Baden-Württenberg AG"/>
    <s v="Eichholz 1"/>
    <s v="A-06710"/>
    <s v="Nenzing"/>
    <s v="Österreich"/>
    <s v="AT"/>
    <n v="86"/>
    <m/>
    <s v="Hydro"/>
    <s v="Run-of-river"/>
    <s v="no"/>
    <m/>
    <n v="1984"/>
    <s v="1984"/>
    <m/>
    <m/>
    <s v="operating"/>
    <m/>
    <n v="47.198858000000001"/>
    <n v="9.6696380000000008"/>
    <m/>
    <m/>
    <m/>
    <m/>
    <n v="0.8"/>
    <s v="Renewable energy"/>
    <s v="Hydro"/>
    <m/>
    <s v="no"/>
    <s v="Bürs / Werben"/>
    <s v="220"/>
    <s v="Transnet BW GmbH"/>
    <m/>
    <m/>
  </r>
  <r>
    <n v="20.2"/>
    <s v="Bittenbrunn_BNA0689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689"/>
    <e v="#N/A"/>
    <s v="Bittenbrunn"/>
    <s v="entfällt"/>
    <m/>
    <s v="Donau-Wasserkraft AG"/>
    <m/>
    <s v="86633"/>
    <s v="Neuburg an der Donau"/>
    <s v="Bayern"/>
    <s v="DE"/>
    <n v="20.2"/>
    <m/>
    <s v="Hydro"/>
    <s v="Run-of-river"/>
    <s v="no"/>
    <m/>
    <n v="1969"/>
    <s v="1969"/>
    <m/>
    <m/>
    <s v="operating"/>
    <m/>
    <n v="48.734459000000001"/>
    <n v="11.14382"/>
    <m/>
    <m/>
    <m/>
    <m/>
    <n v="0.8"/>
    <s v="Renewable energy"/>
    <s v="Hydro"/>
    <m/>
    <s v="no"/>
    <s v="loco Kraftwerk"/>
    <s v="110, 16,7 Hz"/>
    <s v="DB Energie GmbH"/>
    <m/>
    <m/>
  </r>
  <r>
    <n v="26.1"/>
    <s v="Neuötting_BNA0695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695"/>
    <e v="#N/A"/>
    <s v="Neuötting"/>
    <m/>
    <m/>
    <s v="VERBUND-Innkraftwerke GmbH"/>
    <s v="Innstr. 11"/>
    <s v="84524"/>
    <s v="Neuötting"/>
    <s v="Bayern"/>
    <s v="DE"/>
    <n v="26.1"/>
    <m/>
    <s v="Hydro"/>
    <s v="Run-of-river"/>
    <s v="no"/>
    <m/>
    <n v="1951"/>
    <s v="1951"/>
    <m/>
    <m/>
    <s v="operating"/>
    <m/>
    <n v="48.248559999999998"/>
    <n v="12.6882725"/>
    <m/>
    <m/>
    <m/>
    <m/>
    <n v="0.8"/>
    <s v="Renewable energy"/>
    <s v="Hydro"/>
    <m/>
    <s v="no"/>
    <s v="UW Neuötting"/>
    <s v="110"/>
    <s v="Bayernwerk AG"/>
    <m/>
    <m/>
  </r>
  <r>
    <n v="16.2"/>
    <s v="Niederaichbach_BNA1217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217"/>
    <e v="#N/A"/>
    <s v="Niederaichbach"/>
    <s v="Niederaichbach"/>
    <m/>
    <s v="Uniper Kraftwerke GmbH "/>
    <s v="Kraftwerkstraße 26"/>
    <s v="84100"/>
    <s v="Niederaichbach"/>
    <s v="Bayern"/>
    <s v="DE"/>
    <n v="16.2"/>
    <m/>
    <s v="Hydro"/>
    <s v="Run-of-river"/>
    <s v="no"/>
    <m/>
    <n v="1951"/>
    <s v="1951"/>
    <m/>
    <m/>
    <s v="operating"/>
    <m/>
    <n v="48.603913200000001"/>
    <n v="12.3023425"/>
    <m/>
    <m/>
    <m/>
    <m/>
    <n v="0.8"/>
    <s v="Renewable energy"/>
    <s v="Hydro"/>
    <m/>
    <s v="no"/>
    <s v="Schaltanlage vor Ort"/>
    <s v="20 und110"/>
    <s v="Bayernwerk AG"/>
    <m/>
    <m/>
  </r>
  <r>
    <n v="14.8"/>
    <s v="Gummering_BNA1219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219"/>
    <e v="#N/A"/>
    <s v="Gummering"/>
    <s v="Gummering"/>
    <m/>
    <s v="Uniper Kraftwerke GmbH "/>
    <s v="Untere Au 60"/>
    <s v="84183"/>
    <s v="Niederviehbach"/>
    <s v="Bayern"/>
    <s v="DE"/>
    <n v="14.8"/>
    <m/>
    <s v="Hydro"/>
    <s v="Run-of-river"/>
    <s v="no"/>
    <m/>
    <n v="1957"/>
    <s v="1957"/>
    <m/>
    <m/>
    <s v="operating"/>
    <m/>
    <n v="48.622456"/>
    <n v="12.398037"/>
    <m/>
    <m/>
    <m/>
    <m/>
    <n v="0.8"/>
    <s v="Renewable energy"/>
    <s v="Hydro"/>
    <m/>
    <s v="no"/>
    <s v="Schaltanlage vor Ort"/>
    <s v="20 und110"/>
    <s v="Bayernwerk AG"/>
    <m/>
    <m/>
  </r>
  <r>
    <n v="39.799999999999997"/>
    <s v="Niederwartha_BNA0721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721"/>
    <e v="#N/A"/>
    <s v="Niederwartha"/>
    <s v="PSS C"/>
    <m/>
    <s v="Vattenfall Wasserkraft GmbH &amp; Co.KG"/>
    <s v="Am Fährhaus 4"/>
    <s v="01462"/>
    <s v="Niederwartha"/>
    <s v="Sachsen"/>
    <s v="DE"/>
    <n v="39.799999999999997"/>
    <m/>
    <s v="Hydro"/>
    <s v="Run-of-river"/>
    <s v="no"/>
    <m/>
    <n v="1957"/>
    <s v="1957"/>
    <m/>
    <m/>
    <s v="operating"/>
    <m/>
    <n v="51.091534279999998"/>
    <n v="13.609828950000001"/>
    <m/>
    <m/>
    <n v="0.62"/>
    <s v="http://www.lars-rohwer.de/inhalte/2/aktuelles/67892/das-pumpspeicherwerk-niederwartha-zeitgemaess-und-gewollt-/index.html"/>
    <n v="0.8"/>
    <s v="Renewable energy"/>
    <s v="Hydro"/>
    <m/>
    <s v="no"/>
    <s v="Niederwartha"/>
    <s v="110"/>
    <s v="ENSO Netz GmbH"/>
    <m/>
    <m/>
  </r>
  <r>
    <n v="0"/>
    <s v="Niederwartha_BNA0722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722"/>
    <e v="#N/A"/>
    <s v="Niederwartha"/>
    <s v="PSS D"/>
    <m/>
    <s v="Vattenfall Wasserkraft GmbH &amp; Co.KG"/>
    <s v="Am Fährhaus 4"/>
    <s v="01462"/>
    <s v="Niederwartha"/>
    <s v="Sachsen"/>
    <s v="DE"/>
    <m/>
    <m/>
    <s v="Hydro"/>
    <s v="Run-of-river"/>
    <s v="no"/>
    <m/>
    <n v="1957"/>
    <s v="1957"/>
    <m/>
    <m/>
    <s v="operating"/>
    <m/>
    <n v="51.091534279999998"/>
    <n v="13.609828950000001"/>
    <m/>
    <m/>
    <n v="0.62"/>
    <s v="http://www.lars-rohwer.de/inhalte/2/aktuelles/67892/das-pumpspeicherwerk-niederwartha-zeitgemaess-und-gewollt-/index.html"/>
    <n v="0.8"/>
    <s v="Renewable energy"/>
    <s v="Hydro"/>
    <m/>
    <s v="no"/>
    <s v="Niederwartha"/>
    <s v="110"/>
    <s v="ENSO Netz GmbH"/>
    <m/>
    <m/>
  </r>
  <r>
    <n v="36.6"/>
    <s v="Nußdorf_BNA0747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747"/>
    <e v="#N/A"/>
    <s v="Nußdorf"/>
    <s v="Nußdorf"/>
    <m/>
    <s v="Innwerk AG"/>
    <s v="Am Inn 19"/>
    <s v="83131"/>
    <s v="Nußdorf"/>
    <s v="Bayern"/>
    <s v="DE"/>
    <n v="36.6"/>
    <m/>
    <s v="Hydro"/>
    <s v="Run-of-river"/>
    <s v="no"/>
    <m/>
    <n v="1982"/>
    <s v="1982"/>
    <m/>
    <m/>
    <s v="operating"/>
    <m/>
    <n v="47.744729999999997"/>
    <n v="12.135730000000001"/>
    <m/>
    <m/>
    <m/>
    <m/>
    <n v="0.8"/>
    <s v="Renewable energy"/>
    <s v="Hydro"/>
    <m/>
    <s v="no"/>
    <s v="Schaltanlage vor Ort"/>
    <s v="110"/>
    <s v="Bayernwerk AG"/>
    <m/>
    <m/>
  </r>
  <r>
    <n v="30"/>
    <s v="Oberaudorf-Ebbs_BNA0748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748"/>
    <e v="#N/A"/>
    <s v="Oberaudorf-Ebbs"/>
    <s v="Oberaudorf-Ebbs"/>
    <m/>
    <s v="Innwerk AG"/>
    <s v="Untere Innauen 1"/>
    <s v="83080"/>
    <s v="Oberaudorf"/>
    <s v="Bayern"/>
    <s v="DE"/>
    <n v="30"/>
    <m/>
    <s v="Hydro"/>
    <s v="Run-of-river"/>
    <s v="no"/>
    <m/>
    <n v="1992"/>
    <s v="1992"/>
    <m/>
    <m/>
    <s v="operating"/>
    <m/>
    <n v="47.641330000000004"/>
    <n v="12.19903"/>
    <m/>
    <m/>
    <m/>
    <m/>
    <n v="0.8"/>
    <s v="Renewable energy"/>
    <s v="Hydro"/>
    <m/>
    <s v="no"/>
    <s v="Schaltanlage vor Ort"/>
    <s v="110"/>
    <s v="APG/Bayernwerk AG"/>
    <m/>
    <m/>
  </r>
  <r>
    <n v="27"/>
    <s v="Aufkirchen_BNA1220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220"/>
    <e v="#N/A"/>
    <s v="Aufkirchen"/>
    <s v="Aufkirchen"/>
    <m/>
    <s v="Uniper Kraftwerke GmbH "/>
    <s v="Bayernwerkstraße 1"/>
    <s v="85445"/>
    <s v="Oberding"/>
    <s v="Bayern"/>
    <s v="DE"/>
    <n v="27"/>
    <m/>
    <s v="Hydro"/>
    <s v="Run-of-river"/>
    <s v="no"/>
    <m/>
    <n v="1924"/>
    <s v="1924"/>
    <m/>
    <m/>
    <s v="operating"/>
    <m/>
    <n v="48.306686399999997"/>
    <n v="11.858847000000001"/>
    <m/>
    <m/>
    <m/>
    <m/>
    <n v="0.8"/>
    <s v="Renewable energy"/>
    <s v="Hydro"/>
    <m/>
    <s v="no"/>
    <s v="Schaltanlage vor Ort"/>
    <s v="20 und 110"/>
    <s v="Bayernwerk AG/DB Energie GmbH"/>
    <m/>
    <m/>
  </r>
  <r>
    <n v="11.9"/>
    <s v="Oberpeiching_BNA1221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221"/>
    <e v="#N/A"/>
    <s v="Oberpeiching"/>
    <m/>
    <m/>
    <s v="Bayerische Elektrizitätswerke GmbH"/>
    <m/>
    <s v="86698"/>
    <s v="Oberndorf"/>
    <s v="Bayern"/>
    <s v="DE"/>
    <n v="11.9"/>
    <m/>
    <s v="Hydro"/>
    <s v="Run-of-river"/>
    <s v="no"/>
    <m/>
    <n v="1954"/>
    <s v="1954"/>
    <m/>
    <m/>
    <s v="operating"/>
    <m/>
    <n v="48.646422999999999"/>
    <n v="10.879085999999999"/>
    <m/>
    <m/>
    <m/>
    <m/>
    <n v="0.8"/>
    <s v="Renewable energy"/>
    <s v="Hydro"/>
    <m/>
    <s v="no"/>
    <s v="UW Oberpeiching"/>
    <s v="110"/>
    <s v="LEW Verteilnetz GmbH"/>
    <m/>
    <m/>
  </r>
  <r>
    <n v="247"/>
    <s v="Kopswerk I _BNA0777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777"/>
    <e v="#N/A"/>
    <s v="Kopswerk I "/>
    <s v="Masch. 1 bis 3"/>
    <m/>
    <s v="EnBW Energie Baden-Württemberg AG"/>
    <m/>
    <s v="A-6794"/>
    <s v="Partenen"/>
    <s v="Österreich"/>
    <s v="AT"/>
    <n v="247"/>
    <m/>
    <s v="Hydro"/>
    <s v="Run-of-river"/>
    <s v="no"/>
    <m/>
    <n v="1968"/>
    <s v="1968"/>
    <m/>
    <m/>
    <s v="operating"/>
    <m/>
    <n v="46.968449999999997"/>
    <n v="10.05986"/>
    <m/>
    <m/>
    <m/>
    <m/>
    <n v="0.8"/>
    <s v="Renewable energy"/>
    <s v="Hydro"/>
    <m/>
    <s v="no"/>
    <s v="Bürs"/>
    <s v="220"/>
    <s v="Transnet BW GmbH"/>
    <m/>
    <m/>
  </r>
  <r>
    <n v="525"/>
    <s v="Kopswerk II _BNA0778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778"/>
    <e v="#N/A"/>
    <s v="Kopswerk II "/>
    <s v="Masch. 1 bis 3"/>
    <m/>
    <s v="EnBW Energie Baden-Württemberg AG"/>
    <m/>
    <s v="A-6794"/>
    <s v="Partenen"/>
    <s v="Österreich"/>
    <s v="AT"/>
    <n v="525"/>
    <m/>
    <s v="Hydro"/>
    <s v="Run-of-river"/>
    <s v="no"/>
    <m/>
    <n v="2008"/>
    <s v="2008"/>
    <m/>
    <m/>
    <s v="operating"/>
    <m/>
    <n v="46.968449999999997"/>
    <n v="10.05986"/>
    <s v="11WD43VIWXHOILLM"/>
    <s v="11WD43KOP2HM3--D"/>
    <m/>
    <m/>
    <n v="0.8"/>
    <s v="Renewable energy"/>
    <s v="Hydro"/>
    <m/>
    <s v="no"/>
    <s v="Bürs"/>
    <s v="220"/>
    <s v="Transnet BW GmbH"/>
    <m/>
    <m/>
  </r>
  <r>
    <n v="29"/>
    <s v="Obervermuntwerk_BNA0779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779"/>
    <e v="#N/A"/>
    <s v="Obervermuntwerk"/>
    <s v="Masch. 1 u. 2"/>
    <m/>
    <s v="EnBW Energie Baden-Württemberg AG"/>
    <m/>
    <s v="A-6794"/>
    <s v="Partenen"/>
    <s v="Österreich"/>
    <s v="AT"/>
    <n v="29"/>
    <m/>
    <s v="Hydro"/>
    <s v="Run-of-river"/>
    <s v="no"/>
    <m/>
    <n v="1968"/>
    <s v="1968"/>
    <m/>
    <m/>
    <s v="operating"/>
    <m/>
    <n v="46.968449999999997"/>
    <n v="10.05986"/>
    <m/>
    <m/>
    <m/>
    <m/>
    <n v="0.8"/>
    <s v="Renewable energy"/>
    <s v="Hydro"/>
    <m/>
    <s v="no"/>
    <s v="Bürs"/>
    <s v="220"/>
    <s v="Transnet BW GmbH"/>
    <m/>
    <m/>
  </r>
  <r>
    <n v="158"/>
    <s v="Vermuntwerk_BNA0780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780"/>
    <e v="#N/A"/>
    <s v="Vermuntwerk"/>
    <s v="Masch. 1 bis 5"/>
    <m/>
    <s v="EnBW Energie Baden-Württemberg AG"/>
    <m/>
    <s v="A-6794"/>
    <s v="Partenen"/>
    <s v="Österreich"/>
    <s v="AT"/>
    <n v="158"/>
    <m/>
    <s v="Hydro"/>
    <s v="Run-of-river"/>
    <s v="no"/>
    <m/>
    <n v="1930"/>
    <s v="1930"/>
    <m/>
    <m/>
    <s v="operating"/>
    <m/>
    <n v="46.968449999999997"/>
    <n v="10.05986"/>
    <m/>
    <m/>
    <m/>
    <m/>
    <n v="0.8"/>
    <s v="Renewable energy"/>
    <s v="Hydro"/>
    <m/>
    <s v="no"/>
    <s v="Bürs"/>
    <s v="220"/>
    <s v="Transnet BW GmbH"/>
    <m/>
    <m/>
  </r>
  <r>
    <n v="53.7"/>
    <s v="Kachlet_BNA0782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782"/>
    <e v="#N/A"/>
    <s v="Kachlet"/>
    <s v="Kachlet"/>
    <m/>
    <s v="Rhein-Main-Donau AG"/>
    <s v="Schleusenweg 10"/>
    <s v="94034"/>
    <s v="Passau"/>
    <s v="Bayern"/>
    <s v="DE"/>
    <n v="53.7"/>
    <m/>
    <s v="Hydro"/>
    <s v="Run-of-river"/>
    <s v="no"/>
    <m/>
    <n v="1927"/>
    <s v="1927"/>
    <m/>
    <m/>
    <s v="operating"/>
    <m/>
    <n v="48.579711200000013"/>
    <n v="13.4082738"/>
    <m/>
    <m/>
    <m/>
    <m/>
    <n v="0.8"/>
    <s v="Renewable energy"/>
    <s v="Hydro"/>
    <m/>
    <s v="no"/>
    <s v="Schaltanlage vor Ort"/>
    <s v="110"/>
    <s v="Bayernwerk AG"/>
    <m/>
    <m/>
  </r>
  <r>
    <n v="43.2"/>
    <s v="Passau-Ingling_BNA0784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784"/>
    <e v="#N/A"/>
    <s v="Passau-Ingling"/>
    <s v="Passau-Ingling"/>
    <m/>
    <s v="Innwerk AG"/>
    <s v="Innstraße 121"/>
    <s v="94036"/>
    <s v="Passau"/>
    <s v="Bayern"/>
    <s v="DE"/>
    <n v="43.2"/>
    <m/>
    <s v="Hydro"/>
    <s v="Run-of-river"/>
    <s v="no"/>
    <m/>
    <n v="1965"/>
    <s v="1965"/>
    <m/>
    <m/>
    <s v="operating"/>
    <m/>
    <n v="48.553305399999999"/>
    <n v="13.4336591"/>
    <m/>
    <m/>
    <m/>
    <m/>
    <n v="0.8"/>
    <s v="Renewable energy"/>
    <s v="Hydro"/>
    <m/>
    <s v="no"/>
    <s v="Schaltanlage vor Ort"/>
    <s v="110"/>
    <s v="APG/Bayernwerk AG"/>
    <m/>
    <m/>
  </r>
  <r>
    <n v="19.399999999999999"/>
    <s v="Perach_BNA0792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792"/>
    <e v="#N/A"/>
    <s v="Perach"/>
    <m/>
    <m/>
    <s v="VERBUND-Innkraftwerke GmbH"/>
    <s v="Niederperach"/>
    <s v="84567"/>
    <s v="Perach"/>
    <s v="Bayern"/>
    <s v="DE"/>
    <n v="19.399999999999999"/>
    <m/>
    <s v="Hydro"/>
    <s v="Run-of-river"/>
    <s v="no"/>
    <m/>
    <n v="1977"/>
    <s v="1977"/>
    <m/>
    <m/>
    <s v="operating"/>
    <m/>
    <n v="48.026102100000003"/>
    <n v="12.789631999999999"/>
    <m/>
    <m/>
    <m/>
    <m/>
    <n v="0.8"/>
    <s v="Renewable energy"/>
    <s v="Hydro"/>
    <m/>
    <s v="no"/>
    <s v="UW Perach"/>
    <s v="110"/>
    <s v="Bayernwerk AG"/>
    <m/>
    <m/>
  </r>
  <r>
    <n v="25"/>
    <s v="Geisling_BNA0795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795"/>
    <e v="#N/A"/>
    <s v="Geisling"/>
    <s v="Geisling"/>
    <m/>
    <s v="Rhein-Main-Donau AG"/>
    <m/>
    <s v="93102"/>
    <s v="Pfatter"/>
    <s v="Bayern"/>
    <s v="DE"/>
    <n v="25"/>
    <m/>
    <s v="Hydro"/>
    <s v="Run-of-river"/>
    <s v="no"/>
    <m/>
    <n v="1985"/>
    <s v="1985"/>
    <m/>
    <m/>
    <s v="operating"/>
    <m/>
    <n v="48.974806000000001"/>
    <n v="12.344002"/>
    <m/>
    <m/>
    <m/>
    <m/>
    <n v="0.8"/>
    <s v="Renewable energy"/>
    <s v="Hydro"/>
    <m/>
    <s v="no"/>
    <s v="Schaltanlage vor Ort"/>
    <s v="20"/>
    <s v="Bayernwerk AG"/>
    <m/>
    <m/>
  </r>
  <r>
    <n v="12.6"/>
    <s v="Landau_BNA1228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228"/>
    <e v="#N/A"/>
    <s v="Landau"/>
    <s v="Landau"/>
    <m/>
    <s v="Uniper Kraftwerke GmbH "/>
    <s v="Stauseestraße 1"/>
    <s v="94431"/>
    <s v="Pilsting-Harburg"/>
    <s v="Bayern"/>
    <s v="DE"/>
    <n v="12.6"/>
    <m/>
    <s v="Hydro"/>
    <s v="Run-of-river"/>
    <s v="no"/>
    <m/>
    <n v="1984"/>
    <s v="1984"/>
    <m/>
    <m/>
    <s v="operating"/>
    <m/>
    <n v="48.667862"/>
    <n v="12.660026999999999"/>
    <m/>
    <m/>
    <m/>
    <m/>
    <n v="0.8"/>
    <s v="Renewable energy"/>
    <s v="Hydro"/>
    <m/>
    <s v="no"/>
    <s v="Schaltanlage vor Ort"/>
    <s v="20"/>
    <s v="Bayernwerk AG"/>
    <m/>
    <m/>
  </r>
  <r>
    <n v="12.6"/>
    <s v="Pielweichs_BNA1230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230"/>
    <e v="#N/A"/>
    <s v="Pielweichs"/>
    <s v="Pielweichs"/>
    <m/>
    <s v="Uniper Kraftwerke GmbH "/>
    <s v="An der Staustufe 1"/>
    <s v="94447"/>
    <s v="Plattling"/>
    <s v="Bayern"/>
    <s v="DE"/>
    <n v="12.6"/>
    <m/>
    <s v="Hydro"/>
    <s v="Run-of-river"/>
    <s v="no"/>
    <m/>
    <n v="1994"/>
    <s v="1994"/>
    <m/>
    <m/>
    <s v="operating"/>
    <m/>
    <n v="49.794340000000012"/>
    <n v="10.1813"/>
    <m/>
    <m/>
    <m/>
    <m/>
    <n v="0.8"/>
    <s v="Renewable energy"/>
    <s v="Hydro"/>
    <m/>
    <s v="no"/>
    <s v="Schaltanlage vor Ort"/>
    <s v="20"/>
    <s v="Bayernwerk AG"/>
    <m/>
    <m/>
  </r>
  <r>
    <n v="12.1"/>
    <s v="Prittriching_BNA1234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234"/>
    <e v="#N/A"/>
    <s v="Prittriching"/>
    <s v="Prittriching"/>
    <m/>
    <s v="Uniper Kraftwerke GmbH "/>
    <s v="Lechstraße"/>
    <s v="86931"/>
    <s v="Prittriching"/>
    <s v="Bayern"/>
    <s v="DE"/>
    <n v="12.1"/>
    <m/>
    <s v="Hydro"/>
    <s v="Run-of-river"/>
    <s v="no"/>
    <m/>
    <n v="1984"/>
    <s v="1984"/>
    <m/>
    <m/>
    <s v="operating"/>
    <m/>
    <n v="48.210619999999999"/>
    <n v="10.904933"/>
    <m/>
    <m/>
    <m/>
    <m/>
    <n v="0.8"/>
    <s v="Renewable energy"/>
    <s v="Hydro"/>
    <m/>
    <s v="no"/>
    <s v="Schaltanlage vor Ort"/>
    <s v="20"/>
    <s v="Bayernwerk AG"/>
    <m/>
    <m/>
  </r>
  <r>
    <n v="392"/>
    <s v="KW Kaunertal_BNA0816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816"/>
    <e v="#N/A"/>
    <s v="KW Kaunertal"/>
    <s v="Prutz"/>
    <m/>
    <s v="TIWAG-Tiroler Wasserkraft AG"/>
    <m/>
    <s v="A-6522"/>
    <s v="Prutz"/>
    <s v="Österreich"/>
    <s v="AT"/>
    <n v="392"/>
    <m/>
    <s v="Hydro"/>
    <s v="Run-of-river"/>
    <s v="no"/>
    <m/>
    <n v="1964"/>
    <s v="1964"/>
    <m/>
    <m/>
    <s v="operating"/>
    <m/>
    <n v="47.067782999999999"/>
    <n v="10.665210999999999"/>
    <s v="11WATKAUN2HRWEAB"/>
    <m/>
    <m/>
    <m/>
    <n v="0.8"/>
    <s v="Renewable energy"/>
    <s v="Hydro"/>
    <m/>
    <s v="no"/>
    <s v="UW Prutz"/>
    <s v="220"/>
    <s v="TIWAG-Netz AG/APG bzw. Amprion"/>
    <m/>
    <m/>
  </r>
  <r>
    <n v="10.9"/>
    <s v="Rain_BNA1235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235"/>
    <e v="#N/A"/>
    <s v="Rain"/>
    <m/>
    <m/>
    <s v="Bayerische Elektrizitätswerke GmbH"/>
    <m/>
    <s v="86641"/>
    <s v="Rain"/>
    <s v="Bayern"/>
    <s v="DE"/>
    <n v="10.9"/>
    <m/>
    <s v="Hydro"/>
    <s v="Run-of-river"/>
    <s v="no"/>
    <m/>
    <n v="1955"/>
    <s v="1955"/>
    <m/>
    <m/>
    <s v="operating"/>
    <m/>
    <n v="48.692383"/>
    <n v="10.897786"/>
    <m/>
    <m/>
    <m/>
    <m/>
    <n v="0.8"/>
    <s v="Renewable energy"/>
    <s v="Hydro"/>
    <m/>
    <s v="no"/>
    <s v="UW Rain"/>
    <s v="20"/>
    <s v="LEW Verteilnetz GmbH"/>
    <m/>
    <m/>
  </r>
  <r>
    <n v="18.899999999999999"/>
    <s v="Bertoldsheim_BNA1239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239"/>
    <e v="#N/A"/>
    <s v="Bertoldsheim"/>
    <s v="entfällt"/>
    <m/>
    <s v="Donau-Wasserkraft AG"/>
    <m/>
    <s v="86643"/>
    <s v="Rennertshofen"/>
    <s v="Bayern"/>
    <s v="DE"/>
    <n v="18.899999999999999"/>
    <m/>
    <s v="Hydro"/>
    <s v="Run-of-river"/>
    <s v="no"/>
    <m/>
    <n v="1967"/>
    <s v="1967"/>
    <m/>
    <m/>
    <s v="operating"/>
    <m/>
    <n v="48.735931999999998"/>
    <n v="11.020923"/>
    <m/>
    <m/>
    <m/>
    <m/>
    <n v="0.8"/>
    <s v="Renewable energy"/>
    <s v="Hydro"/>
    <m/>
    <s v="no"/>
    <s v="loco Kraftwerk"/>
    <s v="110, 16,7 Hz"/>
    <s v="DB Energie GmbH"/>
    <m/>
    <m/>
  </r>
  <r>
    <n v="46.7"/>
    <s v="KW Rheinfelden_BNA0835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835"/>
    <e v="#N/A"/>
    <s v="KW Rheinfelden"/>
    <s v="KW Rheinfelden"/>
    <s v="Rheinfelden / Rhein"/>
    <s v="Energiedienst AG"/>
    <m/>
    <s v="79618"/>
    <s v="Rheinfelden"/>
    <s v="Baden-Württemberg"/>
    <s v="DE"/>
    <n v="46.7"/>
    <n v="116"/>
    <s v="Hydro"/>
    <s v="Run-of-river"/>
    <s v="no"/>
    <m/>
    <n v="2010"/>
    <s v="2010"/>
    <m/>
    <m/>
    <s v="operating"/>
    <m/>
    <n v="47.569905730000002"/>
    <n v="7.8101134639999996"/>
    <m/>
    <m/>
    <m/>
    <m/>
    <n v="0.8"/>
    <s v="Renewable energy"/>
    <s v="Hydro"/>
    <m/>
    <s v="yes"/>
    <s v="110-kV-Leitung Rheinfelden-KRS Süd"/>
    <s v="110"/>
    <s v="ED Netze GmbH"/>
    <s v="List matching type: Single UBA power plant assigned to single BNetzA power plant"/>
    <m/>
  </r>
  <r>
    <n v="30"/>
    <s v="Rheinkraftwerk Ryburg-Schwörstadt _BNA0859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859"/>
    <e v="#N/A"/>
    <s v="Rheinkraftwerk Ryburg-Schwörstadt "/>
    <s v="Ryburg-Schwörstadt"/>
    <s v="Schwörstadt-Ryburg 1 bis 4 / Rhein"/>
    <s v="EnBW Energie Baden-Württemberg AG"/>
    <s v="Postfach 1370"/>
    <s v="79603"/>
    <s v="Rheinfelden"/>
    <s v="Baden-Württemberg"/>
    <s v="DE"/>
    <n v="30"/>
    <n v="144"/>
    <s v="Hydro"/>
    <s v="Run-of-river"/>
    <s v="no"/>
    <m/>
    <n v="1931"/>
    <s v="1931"/>
    <n v="1984"/>
    <m/>
    <s v="operating"/>
    <m/>
    <n v="47.585377000000001"/>
    <n v="7.8326570000000011"/>
    <m/>
    <m/>
    <m/>
    <m/>
    <n v="0.8"/>
    <s v="Renewable energy"/>
    <s v="Hydro"/>
    <m/>
    <s v="no"/>
    <s v="Ryburg-Schwörstadt bzw. CH"/>
    <s v="110"/>
    <s v="Netze BW GmbH"/>
    <s v="List matching type: Single UBA power plant assigned to single BNetzA power plant"/>
    <m/>
  </r>
  <r>
    <n v="35.1"/>
    <s v="Rosenheim_BNA0839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839"/>
    <e v="#N/A"/>
    <s v="Rosenheim"/>
    <m/>
    <m/>
    <s v="VERBUND-Innkraftwerke GmbH"/>
    <s v="Ahornstr. 10"/>
    <s v="83101"/>
    <s v="Rohrdorf"/>
    <s v="Bayern"/>
    <s v="DE"/>
    <n v="35.1"/>
    <m/>
    <s v="Hydro"/>
    <s v="Run-of-river"/>
    <s v="no"/>
    <m/>
    <n v="1960"/>
    <s v="1960"/>
    <m/>
    <m/>
    <s v="operating"/>
    <m/>
    <n v="47.838250000000002"/>
    <n v="12.15333"/>
    <m/>
    <m/>
    <m/>
    <m/>
    <n v="0.8"/>
    <s v="Renewable energy"/>
    <s v="Hydro"/>
    <m/>
    <s v="no"/>
    <s v="UW Rosenheim"/>
    <s v="110"/>
    <s v="Bayernwerk AG"/>
    <m/>
    <m/>
  </r>
  <r>
    <n v="45.5"/>
    <s v="Roßhaupten_BNA0847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847"/>
    <e v="#N/A"/>
    <s v="Roßhaupten"/>
    <s v="Roßhaupten"/>
    <m/>
    <s v="Uniper Kraftwerke GmbH "/>
    <s v="Forggenseestraße 100"/>
    <s v="87672"/>
    <s v="Roßhaupten"/>
    <s v="Bayern"/>
    <s v="DE"/>
    <n v="45.5"/>
    <m/>
    <s v="Hydro"/>
    <s v="Run-of-river"/>
    <s v="no"/>
    <m/>
    <n v="1954"/>
    <s v="1954"/>
    <m/>
    <m/>
    <s v="operating"/>
    <m/>
    <n v="47.651451000000002"/>
    <n v="10.735525000000001"/>
    <m/>
    <m/>
    <m/>
    <m/>
    <n v="0.8"/>
    <s v="Renewable energy"/>
    <s v="Hydro"/>
    <m/>
    <s v="no"/>
    <s v="Schaltanlage vor Ort"/>
    <s v="110"/>
    <s v="LEW Verteilnetz GmbH"/>
    <m/>
    <m/>
  </r>
  <r>
    <n v="38.200000000000003"/>
    <s v="Feldkirchen_BNA0854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854"/>
    <e v="#N/A"/>
    <s v="Feldkirchen"/>
    <m/>
    <m/>
    <s v="VERBUND-Innkraftwerke GmbH"/>
    <s v="Oberwöhrn 100"/>
    <s v="83543"/>
    <s v="Rott"/>
    <s v="Bayern"/>
    <s v="DE"/>
    <n v="38.200000000000003"/>
    <m/>
    <s v="Hydro"/>
    <s v="Run-of-river"/>
    <s v="no"/>
    <m/>
    <n v="1970"/>
    <s v="1970"/>
    <m/>
    <m/>
    <s v="operating"/>
    <m/>
    <n v="47.960920000000002"/>
    <n v="12.1561"/>
    <m/>
    <m/>
    <m/>
    <m/>
    <n v="0.8"/>
    <s v="Renewable energy"/>
    <s v="Hydro"/>
    <m/>
    <s v="no"/>
    <s v="UW Feldkirchen"/>
    <s v="110"/>
    <s v="Bayernwerk AG"/>
    <m/>
    <m/>
  </r>
  <r>
    <n v="12"/>
    <s v="Schwabstadl_BNA1245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245"/>
    <e v="#N/A"/>
    <s v="Schwabstadl"/>
    <s v="Schwabstadl"/>
    <m/>
    <s v="Uniper Kraftwerke GmbH "/>
    <s v="Zollhaus"/>
    <s v="86937"/>
    <s v="Scheuring"/>
    <s v="Bayern"/>
    <s v="DE"/>
    <n v="12"/>
    <m/>
    <s v="Hydro"/>
    <s v="Run-of-river"/>
    <s v="no"/>
    <m/>
    <n v="1981"/>
    <s v="1981"/>
    <m/>
    <m/>
    <s v="operating"/>
    <m/>
    <n v="48.148375000000001"/>
    <n v="10.867023"/>
    <m/>
    <m/>
    <m/>
    <m/>
    <n v="0.8"/>
    <s v="Renewable energy"/>
    <s v="Hydro"/>
    <m/>
    <s v="no"/>
    <s v="Schaltanlage vor Ort"/>
    <s v="110"/>
    <s v="Bayernwerk AG"/>
    <m/>
    <m/>
  </r>
  <r>
    <n v="12.2"/>
    <s v="Scheuring_BNA1246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246"/>
    <e v="#N/A"/>
    <s v="Scheuring"/>
    <s v="Scheuring"/>
    <m/>
    <s v="Uniper Kraftwerke GmbH "/>
    <s v="Lechau"/>
    <s v="86937"/>
    <s v="Scheuring"/>
    <s v="Bayern"/>
    <s v="DE"/>
    <n v="12.2"/>
    <m/>
    <s v="Hydro"/>
    <s v="Run-of-river"/>
    <s v="no"/>
    <m/>
    <n v="1980"/>
    <s v="1980"/>
    <m/>
    <m/>
    <s v="operating"/>
    <m/>
    <n v="48.180228999999997"/>
    <n v="10.8833102"/>
    <m/>
    <m/>
    <m/>
    <m/>
    <n v="0.8"/>
    <s v="Renewable energy"/>
    <s v="Hydro"/>
    <m/>
    <s v="no"/>
    <s v="Schaltanlage vor Ort"/>
    <s v="110"/>
    <s v="Bayernwerk AG"/>
    <m/>
    <m/>
  </r>
  <r>
    <n v="24"/>
    <s v="Detzem_BNA0880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880"/>
    <e v="#N/A"/>
    <s v="Detzem"/>
    <m/>
    <m/>
    <s v="RWE Vertrieb AG"/>
    <m/>
    <s v="54340"/>
    <s v="Schleich"/>
    <s v="Rheinland-Pfalz"/>
    <s v="DE"/>
    <n v="24"/>
    <m/>
    <s v="Hydro"/>
    <s v="Run-of-river"/>
    <s v="no"/>
    <m/>
    <n v="1962"/>
    <s v="1962"/>
    <m/>
    <m/>
    <s v="operating"/>
    <m/>
    <n v="49.810941"/>
    <n v="6.8438820000000007"/>
    <m/>
    <m/>
    <m/>
    <m/>
    <n v="0.8"/>
    <s v="Renewable energy"/>
    <s v="Hydro"/>
    <m/>
    <s v="no"/>
    <m/>
    <s v="110"/>
    <s v="Westnetz GmbH"/>
    <m/>
    <m/>
  </r>
  <r>
    <n v="79.8"/>
    <s v="Bleiloch_BNA0882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882"/>
    <e v="#N/A"/>
    <s v="Bleiloch"/>
    <s v="PSS A"/>
    <m/>
    <s v="Vattenfall Wasserkraft GmbH &amp; Co.KG"/>
    <s v="Gräfenwarth"/>
    <s v="07907"/>
    <s v="Schleiz"/>
    <s v="Thüringen"/>
    <s v="DE"/>
    <n v="79.8"/>
    <m/>
    <s v="Hydro"/>
    <s v="Run-of-river"/>
    <s v="no"/>
    <m/>
    <n v="1932"/>
    <s v="1932"/>
    <m/>
    <m/>
    <s v="operating"/>
    <m/>
    <n v="50.524384820000002"/>
    <n v="11.714386940000001"/>
    <m/>
    <m/>
    <m/>
    <m/>
    <n v="0.8"/>
    <s v="Renewable energy"/>
    <s v="Hydro"/>
    <m/>
    <s v="no"/>
    <s v="Remptendorf"/>
    <s v="110"/>
    <s v="TEN Thüringer Energienetze GmbH"/>
    <m/>
    <m/>
  </r>
  <r>
    <n v="0"/>
    <s v="Bleiloch_BNA0883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883"/>
    <e v="#N/A"/>
    <s v="Bleiloch"/>
    <s v="PSS B"/>
    <m/>
    <s v="Vattenfall Wasserkraft GmbH &amp; Co.KG"/>
    <s v="Gräfenwarth"/>
    <s v="07907"/>
    <s v="Schleiz"/>
    <s v="Thüringen"/>
    <s v="DE"/>
    <m/>
    <m/>
    <s v="Hydro"/>
    <s v="Run-of-river"/>
    <s v="no"/>
    <m/>
    <n v="1932"/>
    <s v="1932"/>
    <m/>
    <m/>
    <s v="operating"/>
    <m/>
    <n v="50.524384820000002"/>
    <n v="11.714386940000001"/>
    <m/>
    <m/>
    <m/>
    <m/>
    <n v="0.8"/>
    <s v="Renewable energy"/>
    <s v="Hydro"/>
    <m/>
    <s v="no"/>
    <s v="Remptendorf"/>
    <s v="110"/>
    <s v="TEN Thüringer Energienetze GmbH"/>
    <m/>
    <m/>
  </r>
  <r>
    <n v="12.4"/>
    <s v="Unterbergen_BNA1247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247"/>
    <e v="#N/A"/>
    <s v="Unterbergen"/>
    <s v="Unterbergen"/>
    <m/>
    <s v="Uniper Kraftwerke GmbH "/>
    <s v="Lechfeldstraße"/>
    <s v="86511"/>
    <s v="Schmiechen-Unterbergen"/>
    <s v="Bayern"/>
    <s v="DE"/>
    <n v="12.4"/>
    <m/>
    <s v="Hydro"/>
    <s v="Run-of-river"/>
    <s v="no"/>
    <m/>
    <n v="1983"/>
    <s v="1983"/>
    <m/>
    <m/>
    <s v="operating"/>
    <m/>
    <n v="48.237448999999998"/>
    <n v="10.92718"/>
    <m/>
    <m/>
    <m/>
    <m/>
    <n v="0.8"/>
    <s v="Renewable energy"/>
    <s v="Hydro"/>
    <m/>
    <s v="no"/>
    <s v="Schaltanlage vor Ort"/>
    <s v="110"/>
    <s v="Bayernwerk AG"/>
    <m/>
    <m/>
  </r>
  <r>
    <n v="10.5"/>
    <s v="UPM Schongau_BNA1250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250"/>
    <e v="#N/A"/>
    <s v="UPM Schongau"/>
    <s v="Wasserkraft"/>
    <m/>
    <s v="UPM GmbH"/>
    <s v="Friedrich-Haindl-Strasse 10"/>
    <s v="86956"/>
    <s v="Schongau"/>
    <s v="Bayern"/>
    <s v="DE"/>
    <n v="10.5"/>
    <m/>
    <s v="Hydro"/>
    <s v="Run-of-river"/>
    <s v="no"/>
    <m/>
    <n v="1959"/>
    <s v="1959"/>
    <m/>
    <m/>
    <s v="operating"/>
    <m/>
    <n v="47.803187000000001"/>
    <n v="10.904254"/>
    <m/>
    <m/>
    <m/>
    <m/>
    <n v="0.8"/>
    <s v="Renewable energy"/>
    <s v="Hydro"/>
    <m/>
    <s v="yes"/>
    <s v="UW UPM/Haindl"/>
    <s v="110"/>
    <s v="LEW Verteilnetz GmbH"/>
    <m/>
    <m/>
  </r>
  <r>
    <n v="16.600000000000001"/>
    <s v="Dornau_BNA1251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251"/>
    <e v="#N/A"/>
    <s v="Dornau"/>
    <s v="Dornau"/>
    <m/>
    <s v="Uniper Kraftwerke GmbH "/>
    <s v="Lechuferstraße 21"/>
    <s v="86956"/>
    <s v="Schongau"/>
    <s v="Bayern"/>
    <s v="DE"/>
    <n v="16.600000000000001"/>
    <m/>
    <s v="Hydro"/>
    <s v="Run-of-river"/>
    <s v="no"/>
    <m/>
    <n v="1960"/>
    <s v="1960"/>
    <m/>
    <m/>
    <s v="operating"/>
    <m/>
    <n v="47.800199300000003"/>
    <n v="10.902643400000001"/>
    <m/>
    <m/>
    <m/>
    <m/>
    <n v="0.8"/>
    <s v="Renewable energy"/>
    <s v="Hydro"/>
    <m/>
    <s v="no"/>
    <s v="Schaltanlage vor Ort"/>
    <s v="110"/>
    <s v="Bayernwerk AG"/>
    <m/>
    <m/>
  </r>
  <r>
    <n v="500"/>
    <s v="KW Silz_BNA0906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906"/>
    <e v="#N/A"/>
    <s v="KW Silz"/>
    <s v="Silz"/>
    <m/>
    <s v="TIWAG-Tiroler Wasserkraft AG"/>
    <m/>
    <s v="A-6424"/>
    <s v="Silz"/>
    <s v="Österreich"/>
    <s v="AT"/>
    <n v="500"/>
    <m/>
    <s v="Hydro"/>
    <s v="Run-of-river"/>
    <s v="no"/>
    <m/>
    <n v="1981"/>
    <s v="1981"/>
    <m/>
    <m/>
    <s v="operating"/>
    <m/>
    <n v="47.269606000000003"/>
    <n v="10.967829"/>
    <s v="11WD2SILT000157E"/>
    <s v="11WD2SIM2000159W"/>
    <m/>
    <m/>
    <n v="0.8"/>
    <s v="Renewable energy"/>
    <s v="Hydro"/>
    <m/>
    <s v="no"/>
    <s v="UW Silz"/>
    <s v="220"/>
    <s v="TIWAG-Netz AG/APG/TenneT"/>
    <m/>
    <m/>
  </r>
  <r>
    <n v="25"/>
    <s v="Teufelsbruck_BNA0912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912"/>
    <e v="#N/A"/>
    <s v="Teufelsbruck"/>
    <m/>
    <m/>
    <s v="VERBUND-Innkraftwerke GmbH"/>
    <s v="Ponschabaustr. 25"/>
    <s v="83564"/>
    <s v="Soyen"/>
    <s v="Bayern"/>
    <s v="DE"/>
    <n v="25"/>
    <m/>
    <s v="Hydro"/>
    <s v="Run-of-river"/>
    <s v="no"/>
    <m/>
    <n v="1938"/>
    <s v="1938"/>
    <m/>
    <m/>
    <s v="operating"/>
    <m/>
    <n v="48.057360000000003"/>
    <n v="12.220929999999999"/>
    <m/>
    <m/>
    <m/>
    <m/>
    <n v="0.8"/>
    <s v="Renewable energy"/>
    <s v="Hydro"/>
    <m/>
    <s v="no"/>
    <s v="UW Teufelsbruck"/>
    <s v="110"/>
    <s v="Bayernwerk AG"/>
    <m/>
    <m/>
  </r>
  <r>
    <n v="48"/>
    <s v="Schärding-Neuhaus_BNA0917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917"/>
    <e v="#N/A"/>
    <s v="Schärding-Neuhaus"/>
    <s v="Schärding-Neuhaus"/>
    <m/>
    <s v="Innwerk AG"/>
    <s v="Badhöring 16"/>
    <s v="A-4782"/>
    <s v="St. Florian am Inn"/>
    <s v="Österreich"/>
    <s v="AT"/>
    <n v="48"/>
    <m/>
    <s v="Hydro"/>
    <s v="Run-of-river"/>
    <s v="no"/>
    <m/>
    <n v="1963"/>
    <s v="1963"/>
    <m/>
    <m/>
    <s v="operating"/>
    <m/>
    <n v="48.435619199999998"/>
    <n v="13.441502699999999"/>
    <m/>
    <m/>
    <m/>
    <m/>
    <n v="0.8"/>
    <s v="Renewable energy"/>
    <s v="Hydro"/>
    <m/>
    <s v="no"/>
    <s v="Schaltanlage vor Ort"/>
    <s v="220"/>
    <s v="APG/Bayernwerk AG"/>
    <m/>
    <m/>
  </r>
  <r>
    <n v="23.2"/>
    <s v="Stammham_BNA0921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921"/>
    <e v="#N/A"/>
    <s v="Stammham"/>
    <m/>
    <m/>
    <s v="VERBUND-Innkraftwerke GmbH"/>
    <s v="Innstufenstr. 15"/>
    <s v="84533"/>
    <s v="Stammham"/>
    <s v="Bayern"/>
    <s v="DE"/>
    <n v="23.2"/>
    <m/>
    <s v="Hydro"/>
    <s v="Run-of-river"/>
    <s v="no"/>
    <m/>
    <n v="1955"/>
    <s v="1955"/>
    <m/>
    <m/>
    <s v="operating"/>
    <m/>
    <n v="48.249319999999997"/>
    <n v="12.86469"/>
    <m/>
    <m/>
    <m/>
    <m/>
    <n v="0.8"/>
    <s v="Renewable energy"/>
    <s v="Hydro"/>
    <m/>
    <s v="no"/>
    <s v="UW Stammham"/>
    <s v="110"/>
    <s v="Bayernwerk AG"/>
    <m/>
    <m/>
  </r>
  <r>
    <n v="11.2"/>
    <s v="Mühltal_BNA1263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263"/>
    <e v="#N/A"/>
    <s v="Mühltal"/>
    <s v="Mühltal"/>
    <m/>
    <s v="Uniper Kraftwerke GmbH "/>
    <s v="Mühltal 7"/>
    <s v="82064"/>
    <s v="Straßlach"/>
    <s v="Bayern"/>
    <s v="DE"/>
    <n v="11.2"/>
    <m/>
    <s v="Hydro"/>
    <s v="Run-of-river"/>
    <s v="no"/>
    <m/>
    <n v="1924"/>
    <s v="1924"/>
    <m/>
    <m/>
    <s v="operating"/>
    <m/>
    <n v="47.996297239999997"/>
    <n v="11.485427870000001"/>
    <m/>
    <m/>
    <m/>
    <m/>
    <n v="0.8"/>
    <s v="Renewable energy"/>
    <s v="Hydro"/>
    <m/>
    <s v="no"/>
    <s v="Schaltanlage vor Ort"/>
    <s v="20"/>
    <s v="Bayernwerk AG"/>
    <m/>
    <m/>
  </r>
  <r>
    <n v="21.5"/>
    <s v="Straubing_BNA0929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929"/>
    <e v="#N/A"/>
    <s v="Straubing"/>
    <s v="Straubing"/>
    <m/>
    <s v="Rhein-Main-Donau AG"/>
    <s v="Kagerser Hauptstraße 164"/>
    <s v="94315"/>
    <s v="Straubing"/>
    <s v="Bayern"/>
    <s v="DE"/>
    <n v="21.5"/>
    <m/>
    <s v="Hydro"/>
    <s v="Run-of-river"/>
    <s v="no"/>
    <m/>
    <n v="1994"/>
    <s v="1994"/>
    <m/>
    <m/>
    <s v="operating"/>
    <m/>
    <n v="48.896590000000003"/>
    <n v="12.55752"/>
    <m/>
    <m/>
    <m/>
    <m/>
    <n v="0.8"/>
    <s v="Renewable energy"/>
    <s v="Hydro"/>
    <m/>
    <s v="no"/>
    <s v="Schaltanlage vor Ort"/>
    <s v="20"/>
    <s v="Bayernwerk AG"/>
    <m/>
    <m/>
  </r>
  <r>
    <n v="12.3"/>
    <s v="Tannheim_BNA1265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265"/>
    <e v="#N/A"/>
    <s v="Tannheim"/>
    <s v="Tannheim"/>
    <m/>
    <s v="EnBW Energie Baden-Württemberg AG"/>
    <m/>
    <s v="88459"/>
    <s v="Tannheim"/>
    <s v="Baden-Württemberg"/>
    <s v="DE"/>
    <n v="12.3"/>
    <m/>
    <s v="Hydro"/>
    <s v="Run-of-river"/>
    <s v="no"/>
    <m/>
    <n v="1923"/>
    <s v="1923"/>
    <m/>
    <m/>
    <s v="operating"/>
    <m/>
    <n v="48.007950000000001"/>
    <n v="10.118537"/>
    <m/>
    <m/>
    <m/>
    <m/>
    <n v="0.8"/>
    <s v="Renewable energy"/>
    <s v="Hydro"/>
    <m/>
    <s v="no"/>
    <m/>
    <s v="20"/>
    <s v="Netze BW GmbH"/>
    <m/>
    <m/>
  </r>
  <r>
    <n v="18"/>
    <s v="Uppenborn 2_BNA1267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267"/>
    <e v="#N/A"/>
    <s v="Uppenborn 2"/>
    <s v="2"/>
    <m/>
    <s v="Stadtwerke München GmbH"/>
    <m/>
    <s v="84184"/>
    <s v="Tiefenbach"/>
    <s v="Bayern"/>
    <s v="DE"/>
    <n v="18"/>
    <m/>
    <s v="Hydro"/>
    <s v="Run-of-river"/>
    <s v="no"/>
    <m/>
    <n v="1951"/>
    <s v="1951"/>
    <m/>
    <m/>
    <s v="operating"/>
    <m/>
    <n v="48.515233000000002"/>
    <n v="12.101041"/>
    <m/>
    <m/>
    <m/>
    <m/>
    <n v="0.8"/>
    <s v="Renewable energy"/>
    <s v="Hydro"/>
    <m/>
    <s v="no"/>
    <s v="Schaltstelle Leitzachwerk"/>
    <s v="110"/>
    <s v="SWM Infrastruktur GmbH"/>
    <m/>
    <m/>
  </r>
  <r>
    <n v="85.3"/>
    <s v="Töging_BNA0950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950"/>
    <e v="#N/A"/>
    <s v="Töging"/>
    <m/>
    <m/>
    <s v="VERBUND-Innkraftwerke GmbH"/>
    <s v="Werkstr. 18"/>
    <s v="84513"/>
    <s v="Töging"/>
    <s v="Bayern"/>
    <s v="DE"/>
    <n v="85.3"/>
    <m/>
    <s v="Hydro"/>
    <s v="Run-of-river"/>
    <s v="no"/>
    <m/>
    <n v="1924"/>
    <s v="1924"/>
    <m/>
    <m/>
    <s v="operating"/>
    <m/>
    <n v="48.251817600000003"/>
    <n v="12.5873078"/>
    <m/>
    <m/>
    <m/>
    <m/>
    <n v="0.8"/>
    <s v="Renewable energy"/>
    <s v="Hydro"/>
    <m/>
    <s v="no"/>
    <s v="UW Töging"/>
    <s v="110"/>
    <s v="Bayernwerk AG"/>
    <m/>
    <m/>
  </r>
  <r>
    <n v="3.3"/>
    <s v="Kraftwerksgruppe Pfreimd_BNA0946b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946b"/>
    <e v="#N/A"/>
    <s v="Kraftwerksgruppe Pfreimd"/>
    <s v="LWKW Tanzmühle"/>
    <m/>
    <s v="ENGIE Deutschland AG"/>
    <s v="Seestraße 6"/>
    <s v="92555"/>
    <s v="Trausnitz"/>
    <s v="Bayern"/>
    <s v="DE"/>
    <n v="3.3"/>
    <m/>
    <s v="Hydro"/>
    <s v="Run-of-river"/>
    <s v="no"/>
    <m/>
    <n v="1959"/>
    <s v="1959"/>
    <m/>
    <m/>
    <s v="operating"/>
    <m/>
    <n v="49.552259999999997"/>
    <n v="12.281269999999999"/>
    <m/>
    <m/>
    <m/>
    <m/>
    <n v="0.8"/>
    <s v="Renewable energy"/>
    <s v="Hydro"/>
    <m/>
    <s v="yes"/>
    <s v="KW Tanzmühle Feld J05"/>
    <s v="20"/>
    <s v="Bayernwerk AG"/>
    <m/>
    <m/>
  </r>
  <r>
    <n v="1.8"/>
    <s v="Kraftwerksgruppe Pfreimd_BNA0946c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946c"/>
    <e v="#N/A"/>
    <s v="Kraftwerksgruppe Pfreimd"/>
    <s v="LWKW Trausnitz"/>
    <m/>
    <s v="ENGIE Deutschland AG"/>
    <s v="Seestraße 6"/>
    <s v="92555"/>
    <s v="Trausnitz"/>
    <s v="Bayern"/>
    <s v="DE"/>
    <n v="1.8"/>
    <m/>
    <s v="Hydro"/>
    <s v="Run-of-river"/>
    <s v="no"/>
    <m/>
    <n v="1952"/>
    <s v="1952"/>
    <m/>
    <m/>
    <s v="operating"/>
    <m/>
    <n v="49.552259999999997"/>
    <n v="12.281269999999999"/>
    <m/>
    <m/>
    <m/>
    <m/>
    <n v="0.8"/>
    <s v="Renewable energy"/>
    <s v="Hydro"/>
    <m/>
    <s v="yes"/>
    <s v="KW Trausnitz Feld J04;J07"/>
    <s v="20"/>
    <s v="Bayernwerk AG"/>
    <m/>
    <m/>
  </r>
  <r>
    <n v="28"/>
    <s v="Kraftwerksgruppe Pfreimd_BNA0946a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946a"/>
    <e v="#N/A"/>
    <s v="Kraftwerksgruppe Pfreimd"/>
    <s v="PSKW Tanzmühle"/>
    <m/>
    <s v="ENGIE Deutschland AG"/>
    <s v="Seestraße 6"/>
    <s v="92555"/>
    <s v="Trausnitz"/>
    <s v="Bayern"/>
    <s v="DE"/>
    <n v="28"/>
    <m/>
    <s v="Hydro"/>
    <s v="Run-of-river"/>
    <s v="no"/>
    <m/>
    <n v="1959"/>
    <s v="1959"/>
    <m/>
    <m/>
    <s v="operating"/>
    <m/>
    <n v="49.552259999999997"/>
    <n v="12.281269999999999"/>
    <m/>
    <m/>
    <n v="0.8"/>
    <s v="http://www.gdfsuez-energysales.de/sites/default/files/upload/dokumente/2013_gsed_aktivitaetenbericht.pdf"/>
    <n v="0.8"/>
    <s v="Renewable energy"/>
    <s v="Hydro"/>
    <m/>
    <s v="no"/>
    <s v="UW Tanzmühle Schaltfeld E01"/>
    <s v="110"/>
    <s v="Bayernwerk AG"/>
    <m/>
    <m/>
  </r>
  <r>
    <n v="99"/>
    <s v="Kraftwerksgruppe Pfreimd_BNA0953"/>
    <s v="DE"/>
    <x v="4"/>
    <s v="WAT"/>
    <n v="0.75"/>
    <n v="0"/>
    <n v="0"/>
    <n v="0.95351891912857145"/>
    <n v="0.95351891912857145"/>
    <n v="0"/>
    <n v="0"/>
    <n v="0"/>
    <n v="0"/>
    <n v="0.86"/>
    <n v="0.3"/>
    <n v="0"/>
    <m/>
    <s v=""/>
    <n v="623.69999999999993"/>
    <n v="0"/>
    <n v="99"/>
    <n v="0.86"/>
    <s v="BNA0953"/>
    <e v="#N/A"/>
    <s v="Kraftwerksgruppe Pfreimd"/>
    <s v="PSKW Reisach"/>
    <s v="Reisach 1 bis 3"/>
    <s v="ENGIE Deutschland AG"/>
    <s v="Seestraße 6"/>
    <s v="92555"/>
    <s v="Trausnitz"/>
    <s v="Bayern"/>
    <s v="DE"/>
    <n v="99"/>
    <n v="106.37"/>
    <s v="Hydro"/>
    <s v="Pumped storage"/>
    <s v="no"/>
    <m/>
    <n v="1955"/>
    <s v="1955"/>
    <m/>
    <m/>
    <s v="operating"/>
    <m/>
    <n v="49.53002"/>
    <n v="12.28481"/>
    <m/>
    <m/>
    <m/>
    <m/>
    <n v="0.75"/>
    <s v="Renewable energy"/>
    <s v="Hydro"/>
    <m/>
    <s v="no"/>
    <s v="UW Reisach Schaltfeld E03-E05"/>
    <s v="110"/>
    <s v="Bayernwerk AG"/>
    <s v="List matching type: Single UBA power plant assigned to single BNetzA power plant"/>
    <m/>
  </r>
  <r>
    <n v="18.8"/>
    <s v="Trier_BNA1269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269"/>
    <e v="#N/A"/>
    <s v="Trier"/>
    <m/>
    <m/>
    <s v="RWE Vertrieb AG"/>
    <m/>
    <s v="54234"/>
    <s v="Trier"/>
    <s v="Rheinland-Pfalz"/>
    <s v="DE"/>
    <n v="18.8"/>
    <m/>
    <s v="Hydro"/>
    <s v="Run-of-river"/>
    <s v="no"/>
    <m/>
    <n v="1961"/>
    <s v="1961"/>
    <m/>
    <m/>
    <s v="operating"/>
    <m/>
    <n v="49.728028999999999"/>
    <n v="6.6244509999999996"/>
    <m/>
    <m/>
    <m/>
    <m/>
    <n v="0.8"/>
    <s v="Renewable energy"/>
    <s v="Hydro"/>
    <m/>
    <s v="no"/>
    <m/>
    <s v="20"/>
    <s v="Westnetz GmbH"/>
    <m/>
    <m/>
  </r>
  <r>
    <n v="238"/>
    <s v="Lünerseewerk_BNA0954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954"/>
    <e v="#N/A"/>
    <s v="Lünerseewerk"/>
    <s v="Masch. 1 bis 5"/>
    <m/>
    <s v="EnBW Energie Baden-Württemberg AG"/>
    <s v="Latschauwerk"/>
    <s v="A-6774"/>
    <s v="Tschagguns"/>
    <s v="Österreich"/>
    <s v="AT"/>
    <n v="238"/>
    <m/>
    <s v="Hydro"/>
    <s v="Run-of-river"/>
    <s v="no"/>
    <m/>
    <n v="1957"/>
    <s v="1957"/>
    <m/>
    <m/>
    <s v="operating"/>
    <m/>
    <n v="47.074250999999997"/>
    <n v="9.8746520000000011"/>
    <m/>
    <m/>
    <m/>
    <m/>
    <n v="0.8"/>
    <s v="Renewable energy"/>
    <s v="Hydro"/>
    <m/>
    <s v="no"/>
    <s v="Bürs"/>
    <s v="220"/>
    <s v="Transnet BW GmbH"/>
    <m/>
    <m/>
  </r>
  <r>
    <n v="18.5"/>
    <s v="Kraftwerk 3_BNA1466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466"/>
    <e v="#N/A"/>
    <s v="Kraftwerk 3"/>
    <m/>
    <m/>
    <s v="Alzkraftwerke Heider GmbH"/>
    <s v="Mühlthal 1"/>
    <s v="84579"/>
    <s v="Unterneukirchen"/>
    <s v="Bayern"/>
    <s v="DE"/>
    <n v="18.5"/>
    <m/>
    <s v="Hydro"/>
    <s v="Run-of-river"/>
    <s v="no"/>
    <m/>
    <n v="1920"/>
    <s v="1920"/>
    <m/>
    <m/>
    <s v="operating"/>
    <m/>
    <n v="48.153930000000003"/>
    <n v="12.652419999999999"/>
    <m/>
    <m/>
    <m/>
    <m/>
    <n v="0.8"/>
    <s v="Renewable energy"/>
    <s v="Hydro"/>
    <m/>
    <s v="no"/>
    <s v="Schaltstelle 2"/>
    <s v="10"/>
    <s v="AlzChem AG"/>
    <m/>
    <m/>
  </r>
  <r>
    <n v="48"/>
    <s v="Leitzach 1_BNA0972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972"/>
    <e v="#N/A"/>
    <s v="Leitzach 1"/>
    <s v="1"/>
    <m/>
    <s v="Stadtwerke München GmbH"/>
    <m/>
    <s v="83620"/>
    <s v="Vagen"/>
    <s v="Bayern"/>
    <s v="DE"/>
    <n v="48"/>
    <m/>
    <s v="Hydro"/>
    <s v="Run-of-river"/>
    <s v="no"/>
    <m/>
    <n v="1983"/>
    <s v="1983"/>
    <m/>
    <m/>
    <s v="operating"/>
    <m/>
    <n v="47.873938000000003"/>
    <n v="11.870990000000001"/>
    <m/>
    <m/>
    <m/>
    <m/>
    <n v="0.8"/>
    <s v="Renewable energy"/>
    <s v="Hydro"/>
    <m/>
    <s v="no"/>
    <s v="Schaltstelle Leitzachwerk"/>
    <s v="110"/>
    <s v="SWM Infrastruktur GmbH"/>
    <m/>
    <m/>
  </r>
  <r>
    <n v="44"/>
    <s v="Leitzach 2_BNA0973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973"/>
    <e v="#N/A"/>
    <s v="Leitzach 2"/>
    <s v="2"/>
    <m/>
    <s v="Stadtwerke München GmbH"/>
    <m/>
    <s v="83620"/>
    <s v="Vagen"/>
    <s v="Bayern"/>
    <s v="DE"/>
    <n v="44"/>
    <m/>
    <s v="Hydro"/>
    <s v="Run-of-river"/>
    <s v="no"/>
    <m/>
    <n v="1960"/>
    <s v="1960"/>
    <m/>
    <m/>
    <s v="operating"/>
    <m/>
    <n v="47.873938000000003"/>
    <n v="11.870990000000001"/>
    <m/>
    <m/>
    <m/>
    <m/>
    <n v="0.8"/>
    <s v="Renewable energy"/>
    <s v="Hydro"/>
    <m/>
    <s v="no"/>
    <s v="Schaltstelle Leitzachwerk"/>
    <s v="110"/>
    <s v="SWM Infrastruktur GmbH"/>
    <m/>
    <m/>
  </r>
  <r>
    <n v="198"/>
    <s v="Rodundwerk I_BNA0974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974"/>
    <e v="#N/A"/>
    <s v="Rodundwerk I"/>
    <s v="Masch. 1 bis 4"/>
    <m/>
    <s v="EnBW Energie Baden-Württemberg AG"/>
    <m/>
    <s v="A-6773"/>
    <s v="Vandans"/>
    <s v="Österreich"/>
    <s v="AT"/>
    <n v="198"/>
    <m/>
    <s v="Hydro"/>
    <s v="Run-of-river"/>
    <s v="no"/>
    <m/>
    <n v="1943"/>
    <s v="1943"/>
    <m/>
    <m/>
    <s v="operating"/>
    <m/>
    <n v="47.084667000000003"/>
    <n v="9.8811559999999989"/>
    <m/>
    <m/>
    <m/>
    <m/>
    <n v="0.8"/>
    <s v="Renewable energy"/>
    <s v="Hydro"/>
    <m/>
    <s v="no"/>
    <s v="Bürs"/>
    <s v="220"/>
    <s v="Transnet BW GmbH"/>
    <m/>
    <m/>
  </r>
  <r>
    <n v="295"/>
    <s v="Rodundwerk II_BNA0975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975"/>
    <e v="#N/A"/>
    <s v="Rodundwerk II"/>
    <s v="Masch. 1"/>
    <m/>
    <s v="EnBW Energie Baden-Württemberg AG"/>
    <m/>
    <s v="A-6773"/>
    <s v="Vandans"/>
    <s v="Österreich"/>
    <s v="AT"/>
    <n v="295"/>
    <m/>
    <s v="Hydro"/>
    <s v="Run-of-river"/>
    <s v="no"/>
    <m/>
    <n v="2012"/>
    <s v="2012"/>
    <m/>
    <m/>
    <s v="operating"/>
    <m/>
    <n v="47.084821000000012"/>
    <n v="9.8745589999999996"/>
    <s v="11WD43VIWXHOILLM"/>
    <s v="11WD43ROW2H----I"/>
    <m/>
    <m/>
    <n v="0.8"/>
    <s v="Renewable energy"/>
    <s v="Hydro"/>
    <m/>
    <s v="no"/>
    <s v="Bürs"/>
    <s v="220"/>
    <s v="Transnet BW GmbH"/>
    <m/>
    <m/>
  </r>
  <r>
    <n v="195"/>
    <s v="PSW Vianden_BNA1675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675"/>
    <e v="#N/A"/>
    <s v="PSW Vianden"/>
    <s v="Maschine 11"/>
    <m/>
    <s v="Société Electrique de l'Our S.A."/>
    <s v="B.P. 2"/>
    <s v="L -9401"/>
    <s v="Vianden"/>
    <s v="Luxemburg"/>
    <s v="LU"/>
    <n v="195"/>
    <m/>
    <s v="Hydro"/>
    <s v="Run-of-river"/>
    <s v="no"/>
    <m/>
    <n v="2015"/>
    <s v="2015"/>
    <m/>
    <m/>
    <s v="operating"/>
    <m/>
    <n v="49.945331000000003"/>
    <n v="6.193905"/>
    <s v="11WD72VIA2H-KW-0"/>
    <s v="11WD72VIA2H--11P"/>
    <m/>
    <m/>
    <n v="0.8"/>
    <s v="Renewable energy"/>
    <s v="Hydro"/>
    <m/>
    <s v="no"/>
    <s v="Niederstedem"/>
    <s v="220"/>
    <s v="Amprion GmbH"/>
    <m/>
    <m/>
  </r>
  <r>
    <n v="100"/>
    <s v="PSW Vianden_BNA0978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978"/>
    <e v="#N/A"/>
    <s v="PSW Vianden"/>
    <s v="Maschine 6"/>
    <m/>
    <s v="Société Electrique de l'Our S.A."/>
    <s v="B.P. 2"/>
    <s v="L -9401"/>
    <s v="Vianden"/>
    <s v="Luxemburg"/>
    <s v="LU"/>
    <n v="100"/>
    <m/>
    <s v="Hydro"/>
    <s v="Run-of-river"/>
    <s v="no"/>
    <m/>
    <n v="1964"/>
    <s v="1964"/>
    <m/>
    <m/>
    <s v="operating"/>
    <m/>
    <n v="49.952270899999988"/>
    <n v="6.1783455970000007"/>
    <s v="11WD72VIA2H-KW-0"/>
    <s v="11WD7VIAN2H-2-6A"/>
    <m/>
    <m/>
    <n v="0.8"/>
    <s v="Renewable energy"/>
    <s v="Hydro"/>
    <m/>
    <s v="no"/>
    <s v="Niederstedem"/>
    <s v="220"/>
    <s v="Amprion GmbH"/>
    <m/>
    <m/>
  </r>
  <r>
    <n v="100"/>
    <s v="PSW Vianden_BNA0979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979"/>
    <e v="#N/A"/>
    <s v="PSW Vianden"/>
    <s v="Maschine 7"/>
    <m/>
    <s v="Société Electrique de l'Our S.A."/>
    <s v="B.P. 2"/>
    <s v="L -9401"/>
    <s v="Vianden"/>
    <s v="Luxemburg"/>
    <s v="LU"/>
    <n v="100"/>
    <m/>
    <s v="Hydro"/>
    <s v="Run-of-river"/>
    <s v="no"/>
    <m/>
    <n v="1964"/>
    <s v="1964"/>
    <m/>
    <m/>
    <s v="operating"/>
    <m/>
    <n v="49.952018879999997"/>
    <n v="6.1791562539999996"/>
    <s v="11WD72VIA2H-KW-0"/>
    <s v="11WD7VIAN2H-2-78"/>
    <m/>
    <m/>
    <n v="0.8"/>
    <s v="Renewable energy"/>
    <s v="Hydro"/>
    <m/>
    <s v="no"/>
    <s v="Niederstedem"/>
    <s v="220"/>
    <s v="Amprion GmbH"/>
    <m/>
    <m/>
  </r>
  <r>
    <n v="100"/>
    <s v="PSW Vianden_BNA0980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980"/>
    <e v="#N/A"/>
    <s v="PSW Vianden"/>
    <s v="Maschine 8"/>
    <m/>
    <s v="Société Electrique de l'Our S.A."/>
    <s v="B.P. 2"/>
    <s v="L -9401"/>
    <s v="Vianden"/>
    <s v="Luxemburg"/>
    <s v="LU"/>
    <n v="100"/>
    <m/>
    <s v="Hydro"/>
    <s v="Run-of-river"/>
    <s v="no"/>
    <m/>
    <n v="1963"/>
    <s v="1963"/>
    <m/>
    <m/>
    <s v="operating"/>
    <m/>
    <n v="49.95207199"/>
    <n v="6.1789633170000009"/>
    <s v="11WD72VIA2H-KW-0"/>
    <s v="11WD7VIAN2H-2-86"/>
    <m/>
    <m/>
    <n v="0.8"/>
    <s v="Renewable energy"/>
    <s v="Hydro"/>
    <m/>
    <s v="no"/>
    <s v="Niederstedem"/>
    <s v="220"/>
    <s v="Amprion GmbH"/>
    <m/>
    <m/>
  </r>
  <r>
    <n v="100"/>
    <s v="PSW Vianden_BNA0981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981"/>
    <e v="#N/A"/>
    <s v="PSW Vianden"/>
    <s v="Maschine 9"/>
    <m/>
    <s v="Société Electrique de l'Our S.A."/>
    <s v="B.P. 2"/>
    <s v="L -9401"/>
    <s v="Vianden"/>
    <s v="Luxemburg"/>
    <s v="LU"/>
    <n v="100"/>
    <m/>
    <s v="Hydro"/>
    <s v="Run-of-river"/>
    <s v="no"/>
    <m/>
    <n v="1964"/>
    <s v="1964"/>
    <m/>
    <m/>
    <s v="operating"/>
    <m/>
    <n v="49.952137890000003"/>
    <n v="6.1787590330000004"/>
    <s v="11WD72VIA2H-KW-0"/>
    <s v="11WD7VIAN2H-2-94"/>
    <m/>
    <m/>
    <n v="0.8"/>
    <s v="Renewable energy"/>
    <s v="Hydro"/>
    <m/>
    <s v="no"/>
    <s v="Niederstedem"/>
    <s v="220"/>
    <s v="Amprion GmbH"/>
    <m/>
    <m/>
  </r>
  <r>
    <n v="100"/>
    <s v="PSW Vianden_BNA0982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982"/>
    <e v="#N/A"/>
    <s v="PSW Vianden"/>
    <s v="Maschine 1"/>
    <m/>
    <s v="Société Electrique de l'Our S.A."/>
    <s v="B.P. 2"/>
    <s v="L -9401"/>
    <s v="Vianden"/>
    <s v="Luxemburg"/>
    <s v="LU"/>
    <n v="100"/>
    <m/>
    <s v="Hydro"/>
    <s v="Run-of-river"/>
    <s v="no"/>
    <m/>
    <n v="1962"/>
    <s v="1962"/>
    <m/>
    <m/>
    <s v="operating"/>
    <m/>
    <n v="49.952231660000002"/>
    <n v="6.1784809750000003"/>
    <s v="11WD72VIA2H-KW-0"/>
    <s v="11WD7VIAN2H-1-1O"/>
    <m/>
    <m/>
    <n v="0.8"/>
    <s v="Renewable energy"/>
    <s v="Hydro"/>
    <m/>
    <s v="no"/>
    <s v="Bauler"/>
    <s v="220"/>
    <s v="Amprion GmbH"/>
    <m/>
    <m/>
  </r>
  <r>
    <n v="100"/>
    <s v="PSW Vianden_BNA0983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983"/>
    <e v="#N/A"/>
    <s v="PSW Vianden"/>
    <s v="Maschine 2"/>
    <m/>
    <s v="Société Electrique de l'Our S.A."/>
    <s v="B.P. 2"/>
    <s v="L -9401"/>
    <s v="Vianden"/>
    <s v="Luxemburg"/>
    <s v="LU"/>
    <n v="100"/>
    <m/>
    <s v="Hydro"/>
    <s v="Run-of-river"/>
    <s v="no"/>
    <m/>
    <n v="1962"/>
    <s v="1962"/>
    <m/>
    <m/>
    <s v="operating"/>
    <m/>
    <n v="49.951951680000001"/>
    <n v="6.1792827179999996"/>
    <s v="11WD72VIA2H-KW-0"/>
    <s v="11WD7VIAN2H-1-2M"/>
    <m/>
    <m/>
    <n v="0.8"/>
    <s v="Renewable energy"/>
    <s v="Hydro"/>
    <m/>
    <s v="no"/>
    <s v="Bauler"/>
    <s v="220"/>
    <s v="Amprion GmbH"/>
    <m/>
    <m/>
  </r>
  <r>
    <n v="100"/>
    <s v="PSW Vianden_BNA0984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984"/>
    <e v="#N/A"/>
    <s v="PSW Vianden"/>
    <s v="Maschine 3"/>
    <m/>
    <s v="Société Electrique de l'Our S.A."/>
    <s v="B.P. 2"/>
    <s v="L -9401"/>
    <s v="Vianden"/>
    <s v="Luxemburg"/>
    <s v="LU"/>
    <n v="100"/>
    <m/>
    <s v="Hydro"/>
    <s v="Run-of-river"/>
    <s v="no"/>
    <m/>
    <n v="1963"/>
    <s v="1963"/>
    <m/>
    <m/>
    <s v="operating"/>
    <m/>
    <n v="49.952654840000001"/>
    <n v="6.1777416270000014"/>
    <s v="11WD72VIA2H-KW-0"/>
    <s v="11WD7VIAN2H-1-3K"/>
    <m/>
    <m/>
    <n v="0.8"/>
    <s v="Renewable energy"/>
    <s v="Hydro"/>
    <m/>
    <s v="no"/>
    <s v="Bauler"/>
    <s v="220"/>
    <s v="Amprion GmbH"/>
    <m/>
    <m/>
  </r>
  <r>
    <n v="100"/>
    <s v="PSW Vianden_BNA0985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985"/>
    <e v="#N/A"/>
    <s v="PSW Vianden"/>
    <s v="Maschine 4"/>
    <m/>
    <s v="Société Electrique de l'Our S.A."/>
    <s v="B.P. 2"/>
    <s v="L -9401"/>
    <s v="Vianden"/>
    <s v="Luxemburg"/>
    <s v="LU"/>
    <n v="100"/>
    <m/>
    <s v="Hydro"/>
    <s v="Run-of-river"/>
    <s v="no"/>
    <m/>
    <n v="1963"/>
    <s v="1963"/>
    <m/>
    <m/>
    <s v="operating"/>
    <m/>
    <n v="49.952178510000003"/>
    <n v="6.1786050060000006"/>
    <s v="11WD72VIA2H-KW-0"/>
    <s v="11WD7VIAN2H-1-4I"/>
    <m/>
    <m/>
    <n v="0.8"/>
    <s v="Renewable energy"/>
    <s v="Hydro"/>
    <m/>
    <s v="no"/>
    <s v="Bauler"/>
    <s v="220"/>
    <s v="Amprion GmbH"/>
    <m/>
    <m/>
  </r>
  <r>
    <n v="100"/>
    <s v="PSW Vianden_BNA0986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986"/>
    <e v="#N/A"/>
    <s v="PSW Vianden"/>
    <s v="Maschine 5"/>
    <m/>
    <s v="Société Electrique de l'Our S.A."/>
    <s v="B.P. 2"/>
    <s v="L -9401"/>
    <s v="Vianden"/>
    <s v="Luxemburg"/>
    <s v="LU"/>
    <n v="100"/>
    <m/>
    <s v="Hydro"/>
    <s v="Run-of-river"/>
    <s v="no"/>
    <m/>
    <n v="1963"/>
    <s v="1963"/>
    <m/>
    <m/>
    <s v="operating"/>
    <m/>
    <n v="49.9522975"/>
    <n v="6.1782491279999991"/>
    <s v="11WD72VIA2H-KW-0"/>
    <s v="11WD7VIAN2H-2-5C"/>
    <m/>
    <m/>
    <n v="0.8"/>
    <s v="Renewable energy"/>
    <s v="Hydro"/>
    <m/>
    <s v="no"/>
    <s v="Niederstedem"/>
    <s v="220"/>
    <s v="Amprion GmbH"/>
    <m/>
    <m/>
  </r>
  <r>
    <n v="196"/>
    <s v="PSW Vianden_BNA0987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987"/>
    <e v="#N/A"/>
    <s v="PSW Vianden"/>
    <s v="Maschine 10"/>
    <m/>
    <s v="Société Electrique de l'Our S.A."/>
    <s v="B.P. 2"/>
    <s v="L -9401"/>
    <s v="Vianden"/>
    <s v="Luxemburg"/>
    <s v="LU"/>
    <n v="196"/>
    <m/>
    <s v="Hydro"/>
    <s v="Run-of-river"/>
    <s v="no"/>
    <m/>
    <n v="1975"/>
    <s v="1975"/>
    <m/>
    <m/>
    <s v="operating"/>
    <m/>
    <n v="49.952093560000002"/>
    <n v="6.1788555010000001"/>
    <s v="11WD72VIA2H-KW-0"/>
    <s v="11WD72VIA2H--10R"/>
    <m/>
    <m/>
    <n v="0.8"/>
    <s v="Renewable energy"/>
    <s v="Hydro"/>
    <m/>
    <s v="no"/>
    <s v="Niederstedem"/>
    <s v="220"/>
    <s v="Amprion GmbH"/>
    <m/>
    <m/>
  </r>
  <r>
    <n v="23.3"/>
    <s v="Vohburg_BNA0996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0996"/>
    <e v="#N/A"/>
    <s v="Vohburg"/>
    <s v="entfällt"/>
    <m/>
    <s v="Donau-Wasserkraft AG"/>
    <m/>
    <s v="85088"/>
    <s v="Vohburg"/>
    <s v="Bayern"/>
    <s v="DE"/>
    <n v="23.3"/>
    <m/>
    <s v="Hydro"/>
    <s v="Run-of-river"/>
    <s v="no"/>
    <m/>
    <n v="1992"/>
    <s v="1992"/>
    <m/>
    <m/>
    <s v="operating"/>
    <m/>
    <n v="48.778103000000002"/>
    <n v="11.601190000000001"/>
    <m/>
    <m/>
    <m/>
    <m/>
    <n v="0.8"/>
    <s v="Renewable energy"/>
    <s v="Hydro"/>
    <m/>
    <s v="no"/>
    <s v="loco Kraftwerk"/>
    <s v="110, 16,7 Hz"/>
    <s v="DB Energie GmbH"/>
    <m/>
    <m/>
  </r>
  <r>
    <n v="12.8"/>
    <s v="Obernach_BNA1273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273"/>
    <e v="#N/A"/>
    <s v="Obernach"/>
    <s v="Obernach"/>
    <m/>
    <s v="Uniper Kraftwerke GmbH "/>
    <s v="Einsiedl"/>
    <s v="82432"/>
    <s v="Walchensee"/>
    <s v="Bayern"/>
    <s v="DE"/>
    <n v="12.8"/>
    <m/>
    <s v="Hydro"/>
    <s v="Run-of-river"/>
    <s v="no"/>
    <m/>
    <n v="1955"/>
    <s v="1955"/>
    <m/>
    <m/>
    <s v="operating"/>
    <m/>
    <n v="47.554693999999998"/>
    <n v="11.291366"/>
    <m/>
    <m/>
    <m/>
    <m/>
    <n v="0.8"/>
    <s v="Renewable energy"/>
    <s v="Hydro"/>
    <m/>
    <s v="no"/>
    <s v="Schaltanlage vor Ort"/>
    <s v="20"/>
    <s v="Bayernwerk AG"/>
    <m/>
    <m/>
  </r>
  <r>
    <n v="150"/>
    <s v="Kraftwerk Waldshut_BNA1003"/>
    <s v="DE"/>
    <x v="4"/>
    <s v="WAT"/>
    <n v="0.75"/>
    <n v="0"/>
    <n v="0"/>
    <n v="0.95351891912857145"/>
    <n v="0.95351891912857145"/>
    <n v="0"/>
    <n v="0"/>
    <n v="0"/>
    <n v="0"/>
    <n v="0.86"/>
    <n v="0.3"/>
    <n v="0"/>
    <m/>
    <s v=""/>
    <n v="945"/>
    <n v="0"/>
    <n v="150"/>
    <n v="0.86"/>
    <s v="BNA1003"/>
    <e v="#N/A"/>
    <s v="Kraftwerk Waldshut"/>
    <s v="Waldshut"/>
    <s v="Waldshut 1 bis 4"/>
    <s v="Schluchseewerk Aktiengesellschaft"/>
    <s v="Kraftwerkstraße 13"/>
    <s v="79761"/>
    <s v="Waldshut-Tiengen"/>
    <s v="Baden-Württemberg"/>
    <s v="DE"/>
    <n v="150"/>
    <n v="176"/>
    <s v="Hydro"/>
    <s v="Pumped storage"/>
    <s v="no"/>
    <m/>
    <n v="1951"/>
    <s v="1951"/>
    <m/>
    <m/>
    <s v="operating"/>
    <m/>
    <n v="47.61777"/>
    <n v="8.1926000000000005"/>
    <m/>
    <m/>
    <m/>
    <m/>
    <n v="0.75"/>
    <s v="Renewable energy"/>
    <s v="Hydro"/>
    <m/>
    <s v="no"/>
    <s v="Gurtweil"/>
    <s v="110"/>
    <s v="Netze BW GmbH"/>
    <s v="List matching type: Single UBA power plant assigned to single BNetzA power plant"/>
    <m/>
  </r>
  <r>
    <n v="12.6"/>
    <s v="Ettling_BNA1274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274"/>
    <e v="#N/A"/>
    <s v="Ettling"/>
    <s v="Ettling"/>
    <m/>
    <s v="Uniper Kraftwerke GmbH "/>
    <s v="Kraftwerkstraße 1"/>
    <s v="94522"/>
    <s v="Wallersorf/Ettling"/>
    <s v="Bayern"/>
    <s v="DE"/>
    <n v="12.6"/>
    <m/>
    <s v="Hydro"/>
    <s v="Run-of-river"/>
    <s v="no"/>
    <m/>
    <n v="1988"/>
    <s v="1988"/>
    <m/>
    <m/>
    <s v="operating"/>
    <m/>
    <n v="48.696072200000003"/>
    <n v="12.797761899999999"/>
    <m/>
    <m/>
    <m/>
    <m/>
    <n v="0.8"/>
    <s v="Renewable energy"/>
    <s v="Hydro"/>
    <m/>
    <s v="no"/>
    <s v="Schaltanlage vor Ort"/>
    <s v="110"/>
    <s v="Bayernwerk AG"/>
    <m/>
    <m/>
  </r>
  <r>
    <n v="25"/>
    <s v="Uppenborn 1_BNA1008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008"/>
    <e v="#N/A"/>
    <s v="Uppenborn 1"/>
    <s v="1"/>
    <m/>
    <s v="Stadtwerke München GmbH"/>
    <m/>
    <s v="85368"/>
    <s v="Wang"/>
    <s v="Bayern"/>
    <s v="DE"/>
    <n v="25"/>
    <m/>
    <s v="Hydro"/>
    <s v="Run-of-river"/>
    <s v="no"/>
    <m/>
    <n v="1930"/>
    <s v="1930"/>
    <m/>
    <m/>
    <s v="operating"/>
    <m/>
    <n v="48.473474000000003"/>
    <n v="11.95481"/>
    <m/>
    <m/>
    <m/>
    <m/>
    <n v="0.8"/>
    <s v="Renewable energy"/>
    <s v="Hydro"/>
    <m/>
    <s v="no"/>
    <s v="Schaltstelle Leitzachwerk"/>
    <s v="110"/>
    <s v="SWM Infrastruktur GmbH"/>
    <m/>
    <m/>
  </r>
  <r>
    <n v="24.1"/>
    <s v="Wasserburg_BNA1013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013"/>
    <e v="#N/A"/>
    <s v="Wasserburg"/>
    <m/>
    <m/>
    <s v="VERBUND-Innkraftwerke GmbH"/>
    <s v="Innwerkstr. 15"/>
    <s v="83512"/>
    <s v="Wasserburg"/>
    <s v="Bayern"/>
    <s v="DE"/>
    <n v="24.1"/>
    <m/>
    <s v="Hydro"/>
    <s v="Run-of-river"/>
    <s v="no"/>
    <m/>
    <n v="1938"/>
    <s v="1938"/>
    <m/>
    <m/>
    <s v="operating"/>
    <m/>
    <n v="48.056989999999999"/>
    <n v="12.220739999999999"/>
    <m/>
    <m/>
    <m/>
    <m/>
    <n v="0.8"/>
    <s v="Renewable energy"/>
    <s v="Hydro"/>
    <m/>
    <s v="no"/>
    <s v="UW Wasserburg"/>
    <s v="110"/>
    <s v="Bayernwerk AG"/>
    <m/>
    <m/>
  </r>
  <r>
    <n v="910"/>
    <s v="Wehr_BNA1019"/>
    <s v="DE"/>
    <x v="4"/>
    <s v="WAT"/>
    <n v="0.75"/>
    <n v="0"/>
    <n v="0"/>
    <n v="0.95351891912857145"/>
    <n v="0.95351891912857145"/>
    <n v="0"/>
    <n v="0"/>
    <n v="0"/>
    <n v="0"/>
    <n v="0.86"/>
    <n v="0.3"/>
    <n v="0"/>
    <m/>
    <s v=""/>
    <n v="5733"/>
    <n v="0"/>
    <n v="910"/>
    <n v="0.86"/>
    <s v="BNA1019"/>
    <e v="#N/A"/>
    <s v="Wehr"/>
    <s v="Wehr"/>
    <s v="Wehr 1, Wehr 2, Wehr 3, Wehr 4"/>
    <s v="Schluchseewerk Aktiengesellschaft"/>
    <s v="Todtmooserstr. 150"/>
    <s v="79664"/>
    <s v="Wehr"/>
    <s v="Baden-Württemberg"/>
    <s v="DE"/>
    <n v="910"/>
    <n v="992"/>
    <s v="Hydro"/>
    <s v="Pumped storage"/>
    <s v="no"/>
    <m/>
    <n v="1975"/>
    <s v="1975"/>
    <m/>
    <m/>
    <s v="operating"/>
    <m/>
    <n v="47.64529898"/>
    <n v="7.9181994500000004"/>
    <s v="11WD4SWSW5HD7--F"/>
    <s v="11WD4WEHR1HD7--M"/>
    <m/>
    <m/>
    <n v="0.75"/>
    <s v="Renewable energy"/>
    <s v="Hydro"/>
    <m/>
    <s v="no"/>
    <s v="Kühmoos"/>
    <s v="380"/>
    <s v="Amprion/Transnet BW"/>
    <s v="List matching type: Multiple UBA capacities aggregated to single BNetzA power plant"/>
    <m/>
  </r>
  <r>
    <n v="79.7"/>
    <s v="Wendefurth_BNA1031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031"/>
    <e v="#N/A"/>
    <s v="Wendefurth"/>
    <s v="PSS A"/>
    <m/>
    <s v="Vattenfall Wasserkraft GmbH &amp; Co.KG"/>
    <s v="Hangstraße"/>
    <s v="38889"/>
    <s v="Wendefurth"/>
    <s v="Sachsen-Anhalt"/>
    <s v="DE"/>
    <n v="79.7"/>
    <m/>
    <s v="Hydro"/>
    <s v="Run-of-river"/>
    <s v="no"/>
    <m/>
    <n v="1967"/>
    <s v="1967"/>
    <m/>
    <m/>
    <s v="operating"/>
    <m/>
    <n v="51.742229999999999"/>
    <n v="10.91879"/>
    <m/>
    <m/>
    <n v="0.73"/>
    <s v="http://www.stromtip.de/rubrik2/20223/Reportage-Pumpspeicherwerke-sollen-ein-Eckpfeiler-der-Energiewende-werden.html"/>
    <n v="0.8"/>
    <s v="Renewable energy"/>
    <s v="Hydro"/>
    <m/>
    <s v="no"/>
    <s v="Hüttenrode"/>
    <s v="110"/>
    <s v="HSN Magdeburg GmbH"/>
    <m/>
    <m/>
  </r>
  <r>
    <n v="0"/>
    <s v="Wendefurth_BNA1032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032"/>
    <e v="#N/A"/>
    <s v="Wendefurth"/>
    <s v="PSS B"/>
    <m/>
    <s v="Vattenfall Wasserkraft GmbH &amp; Co.KG"/>
    <s v="Hangstraße"/>
    <s v="38889"/>
    <s v="Wendefurth"/>
    <s v="Sachsen-Anhalt"/>
    <s v="DE"/>
    <m/>
    <m/>
    <s v="Hydro"/>
    <s v="Run-of-river"/>
    <s v="no"/>
    <m/>
    <n v="1968"/>
    <s v="1968"/>
    <m/>
    <m/>
    <s v="operating"/>
    <m/>
    <n v="51.742229999999999"/>
    <n v="10.91879"/>
    <m/>
    <m/>
    <n v="0.73"/>
    <s v="http://www.stromtip.de/rubrik2/20223/Reportage-Pumpspeicherwerke-sollen-ein-Eckpfeiler-der-Energiewende-werden.html"/>
    <n v="0.8"/>
    <s v="Renewable energy"/>
    <s v="Hydro"/>
    <m/>
    <s v="no"/>
    <s v="Hüttenrode"/>
    <s v="110"/>
    <s v="HSN Magdeburg GmbH"/>
    <m/>
    <m/>
  </r>
  <r>
    <n v="20"/>
    <s v="Wintrich_BNA1066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066"/>
    <e v="#N/A"/>
    <s v="Wintrich"/>
    <m/>
    <m/>
    <s v="RWE Vertrieb AG"/>
    <m/>
    <s v="54487"/>
    <s v="Wintrich"/>
    <s v="Rheinland-Pfalz"/>
    <s v="DE"/>
    <n v="20"/>
    <m/>
    <s v="Hydro"/>
    <s v="Run-of-river"/>
    <s v="no"/>
    <m/>
    <n v="1965"/>
    <s v="1965"/>
    <m/>
    <m/>
    <s v="operating"/>
    <m/>
    <n v="49.879784000000001"/>
    <n v="6.9487619999999994"/>
    <m/>
    <m/>
    <m/>
    <m/>
    <n v="0.8"/>
    <s v="Renewable energy"/>
    <s v="Hydro"/>
    <m/>
    <s v="no"/>
    <m/>
    <s v="20"/>
    <s v="Westnetz GmbH"/>
    <m/>
    <m/>
  </r>
  <r>
    <n v="220"/>
    <s v="Witznau_BNA1071"/>
    <s v="DE"/>
    <x v="4"/>
    <s v="WAT"/>
    <n v="0.75"/>
    <n v="0"/>
    <n v="0"/>
    <n v="0.95351891912857145"/>
    <n v="0.95351891912857145"/>
    <n v="0"/>
    <n v="0"/>
    <n v="0"/>
    <n v="0"/>
    <n v="0.86"/>
    <n v="0.3"/>
    <n v="0"/>
    <m/>
    <s v=""/>
    <n v="1386"/>
    <n v="0"/>
    <n v="220"/>
    <n v="0.86"/>
    <s v="BNA1071"/>
    <e v="#N/A"/>
    <s v="Witznau"/>
    <s v="Witznau"/>
    <s v="Witznau 1 bis 4"/>
    <s v="Schluchseewerk Aktiengesellschaft"/>
    <s v="Schwarzatalstr.5"/>
    <s v="79777"/>
    <s v="Witznau"/>
    <s v="Baden-Württemberg"/>
    <s v="DE"/>
    <n v="220"/>
    <n v="240"/>
    <s v="Hydro"/>
    <s v="Pumped storage"/>
    <s v="no"/>
    <m/>
    <n v="1943"/>
    <s v="1943"/>
    <m/>
    <m/>
    <s v="operating"/>
    <m/>
    <n v="47.687910000000002"/>
    <n v="8.2515900000000002"/>
    <s v="11WD4SWSW5HD7--F"/>
    <s v="11WD4WITZ5H-SD76"/>
    <m/>
    <m/>
    <n v="0.75"/>
    <s v="Renewable energy"/>
    <s v="Hydro"/>
    <m/>
    <s v="no"/>
    <s v="Tiengen / Gurtweil"/>
    <s v="110"/>
    <s v="Amprion/Transnet BW"/>
    <s v="List matching type: Single UBA power plant assigned to single BNetzA power plant"/>
    <m/>
  </r>
  <r>
    <n v="13.6"/>
    <s v="Zeltingen_BNA1287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287"/>
    <e v="#N/A"/>
    <s v="Zeltingen"/>
    <m/>
    <m/>
    <s v="RWE Vertrieb AG"/>
    <m/>
    <s v="54492"/>
    <s v="Zeltingen"/>
    <s v="Rheinland-Pfalz"/>
    <s v="DE"/>
    <n v="13.6"/>
    <m/>
    <s v="Hydro"/>
    <s v="Run-of-river"/>
    <s v="no"/>
    <m/>
    <n v="1964"/>
    <s v="1964"/>
    <m/>
    <m/>
    <s v="operating"/>
    <m/>
    <n v="49.951073999999998"/>
    <n v="7.0231660000000007"/>
    <m/>
    <m/>
    <m/>
    <m/>
    <n v="0.8"/>
    <s v="Renewable energy"/>
    <s v="Hydro"/>
    <m/>
    <s v="no"/>
    <m/>
    <s v="20"/>
    <s v="Westnetz GmbH"/>
    <m/>
    <m/>
  </r>
  <r>
    <n v="12"/>
    <s v="Vorarlberger Illwerke AG &quot;Rellswerk&quot;_BNA1869"/>
    <s v="DE"/>
    <x v="3"/>
    <s v="WAT"/>
    <n v="0.8"/>
    <n v="0"/>
    <n v="0"/>
    <n v="1.4617710098499999"/>
    <n v="1.4617710098499999"/>
    <n v="0"/>
    <n v="0"/>
    <n v="0"/>
    <n v="0"/>
    <n v="0.86"/>
    <n v="0.3"/>
    <n v="0"/>
    <m/>
    <s v=""/>
    <s v=""/>
    <s v=""/>
    <s v=""/>
    <s v=""/>
    <s v="BNA1869"/>
    <e v="#N/A"/>
    <s v="Vorarlberger Illwerke AG &quot;Rellswerk&quot;"/>
    <s v="REW"/>
    <m/>
    <s v="EnBW Energie Baden-Württemberg AG"/>
    <m/>
    <s v="A-6773"/>
    <s v="Vandans"/>
    <s v="Österreich"/>
    <s v="AT"/>
    <n v="12"/>
    <m/>
    <s v="Hydro"/>
    <s v="Run-of-river"/>
    <s v="no"/>
    <m/>
    <n v="2017"/>
    <s v="2017"/>
    <m/>
    <m/>
    <s v="operating"/>
    <m/>
    <n v="47.073096"/>
    <n v="9.8737089999999998"/>
    <m/>
    <m/>
    <m/>
    <m/>
    <n v="0.8"/>
    <s v="Renewable energy"/>
    <s v="Hydro"/>
    <m/>
    <s v="no"/>
    <m/>
    <s v="220"/>
    <m/>
    <m/>
    <m/>
  </r>
  <r>
    <n v="297"/>
    <s v="Niederaußem_BNA0705"/>
    <s v="DE"/>
    <x v="0"/>
    <s v="LIG"/>
    <n v="0.32319999999999999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705"/>
    <e v="#N/A"/>
    <s v="Niederaußem"/>
    <s v="D"/>
    <s v="Niederaußem D"/>
    <s v="RWE Power AG"/>
    <m/>
    <s v="50129"/>
    <s v="Bergheim"/>
    <s v="Nordrhein-Westfalen"/>
    <s v="DE"/>
    <n v="297"/>
    <n v="320"/>
    <s v="Lignite"/>
    <s v="Steam turbine"/>
    <s v="no"/>
    <m/>
    <n v="1968"/>
    <s v="1968"/>
    <m/>
    <m/>
    <s v="operating"/>
    <m/>
    <n v="50.995691999999998"/>
    <n v="6.6690389999999997"/>
    <s v="11WD7NIED-B-KW-5"/>
    <s v="11WD7NIED2B--D-E"/>
    <n v="0.35799999999999998"/>
    <s v="http://www.nf-niederaussem.de/fileadmin/pdf/03_Praesentation_Aktueller_Stand_der_Technik__Dr._Eichholz_.pdf"/>
    <n v="0.32319999999999999"/>
    <s v="Fossil fuels"/>
    <s v="Lignite"/>
    <m/>
    <s v="no"/>
    <s v="Brauweiler"/>
    <s v="220"/>
    <s v="Amprion GmbH"/>
    <s v="List matching type: Single UBA power plant assigned to single BNetzA power plant"/>
    <m/>
  </r>
  <r>
    <n v="299"/>
    <s v="Niederaußem_BNA0706"/>
    <s v="DE"/>
    <x v="0"/>
    <s v="LIG"/>
    <n v="0.33040000000000003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706"/>
    <e v="#N/A"/>
    <s v="Niederaußem"/>
    <s v="F"/>
    <s v="Niederaußem F"/>
    <s v="RWE Power AG"/>
    <m/>
    <s v="50129"/>
    <s v="Bergheim"/>
    <s v="Nordrhein-Westfalen"/>
    <s v="DE"/>
    <n v="299"/>
    <n v="320"/>
    <s v="Lignite"/>
    <s v="Steam turbine"/>
    <s v="no"/>
    <m/>
    <n v="1971"/>
    <s v="1971"/>
    <m/>
    <m/>
    <s v="operating"/>
    <m/>
    <n v="50.995691999999998"/>
    <n v="6.6690389999999997"/>
    <s v="11WD7NIED-B-KW-5"/>
    <s v="11WD7NIED2B--F-8"/>
    <n v="0.35799999999999998"/>
    <s v="http://www.nf-niederaussem.de/fileadmin/pdf/03_Praesentation_Aktueller_Stand_der_Technik__Dr._Eichholz_.pdf"/>
    <n v="0.33040000000000003"/>
    <s v="Fossil fuels"/>
    <s v="Lignite"/>
    <m/>
    <s v="no"/>
    <s v="Opladen"/>
    <s v="220"/>
    <s v="Amprion GmbH"/>
    <s v="List matching type: Single UBA power plant assigned to single BNetzA power plant"/>
    <m/>
  </r>
  <r>
    <n v="648"/>
    <s v="Niederaußem_BNA0707"/>
    <s v="DE"/>
    <x v="0"/>
    <s v="LIG"/>
    <n v="0.42159999999999997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707"/>
    <e v="#N/A"/>
    <s v="Niederaußem"/>
    <s v="H"/>
    <s v="Niederaußem H"/>
    <s v="RWE Power AG"/>
    <m/>
    <s v="50129"/>
    <s v="Bergheim"/>
    <s v="Nordrhein-Westfalen"/>
    <s v="DE"/>
    <n v="648"/>
    <n v="687"/>
    <s v="Lignite"/>
    <s v="Steam turbine"/>
    <s v="no"/>
    <m/>
    <n v="1974"/>
    <s v="1974"/>
    <n v="2009"/>
    <m/>
    <s v="operating"/>
    <m/>
    <n v="50.995691999999998"/>
    <n v="6.6690389999999997"/>
    <s v="11WD7NIED-B-KW-5"/>
    <s v="11WD7NIED1B--H-9"/>
    <m/>
    <m/>
    <n v="0.42159999999999997"/>
    <s v="Fossil fuels"/>
    <s v="Lignite"/>
    <m/>
    <s v="no"/>
    <s v="Rommerskirchen"/>
    <s v="380"/>
    <s v="Amprion GmbH"/>
    <s v="List matching type: Single UBA power plant assigned to single BNetzA power plant"/>
    <m/>
  </r>
  <r>
    <n v="628"/>
    <s v="Niederaußem_BNA0708"/>
    <s v="DE"/>
    <x v="0"/>
    <s v="LIG"/>
    <n v="0.41920000000000002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n v="245"/>
    <s v=""/>
    <s v=""/>
    <s v=""/>
    <s v=""/>
    <s v="BNA0708"/>
    <e v="#N/A"/>
    <s v="Niederaußem"/>
    <s v="G"/>
    <s v="Niederaußem G"/>
    <s v="RWE Power AG"/>
    <m/>
    <s v="50129"/>
    <s v="Bergheim"/>
    <s v="Nordrhein-Westfalen"/>
    <s v="DE"/>
    <n v="628"/>
    <n v="687"/>
    <s v="Lignite"/>
    <s v="Steam turbine"/>
    <s v="yes"/>
    <n v="245"/>
    <n v="1974"/>
    <s v="1974"/>
    <n v="2008"/>
    <m/>
    <s v="operating"/>
    <m/>
    <n v="50.995691999999998"/>
    <n v="6.6690389999999997"/>
    <s v="11WD7NIED-B-KW-5"/>
    <s v="11WD7NIED1B--G-C"/>
    <m/>
    <m/>
    <n v="0.41920000000000002"/>
    <s v="Fossil fuels"/>
    <s v="Lignite"/>
    <m/>
    <s v="no"/>
    <s v="Rommerskirchen"/>
    <s v="380"/>
    <s v="Amprion GmbH"/>
    <s v="List matching type: Single UBA power plant assigned to single BNetzA power plant"/>
    <m/>
  </r>
  <r>
    <n v="944"/>
    <s v="Niederaußem_BNA0709"/>
    <s v="DE"/>
    <x v="0"/>
    <s v="LIG"/>
    <n v="0.40479999999999999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709"/>
    <e v="#N/A"/>
    <s v="Niederaußem"/>
    <s v="K"/>
    <s v="Niederaußem K (BoA 1) "/>
    <s v="RWE Power AG"/>
    <m/>
    <s v="50129"/>
    <s v="Bergheim"/>
    <s v="Nordrhein-Westfalen"/>
    <s v="DE"/>
    <n v="944"/>
    <n v="1012"/>
    <s v="Lignite"/>
    <s v="Steam turbine"/>
    <s v="no"/>
    <m/>
    <n v="2002"/>
    <s v="2002"/>
    <m/>
    <m/>
    <s v="operating"/>
    <m/>
    <n v="50.995691999999998"/>
    <n v="6.6690389999999997"/>
    <s v="11WD7NIED-B-KW-5"/>
    <s v="11WD7NIED1B--K-0"/>
    <n v="0.43"/>
    <s v="http://www.rwe.com/web/cms/de/60132/rwe-power-ag/energietraeger/braunkohle/standorte/kw-niederaussem/"/>
    <n v="0.40479999999999999"/>
    <s v="Fossil fuels"/>
    <s v="Lignite"/>
    <m/>
    <s v="no"/>
    <s v="Rommerskirchen"/>
    <s v="380"/>
    <s v="Amprion GmbH"/>
    <s v="List matching type: Single UBA power plant assigned to single BNetzA power plant"/>
    <m/>
  </r>
  <r>
    <n v="125"/>
    <s v="Niederaußem_BNA0710"/>
    <s v="DE"/>
    <x v="0"/>
    <s v="LIG"/>
    <n v="0.31119999999999998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710"/>
    <e v="#N/A"/>
    <s v="Niederaußem"/>
    <s v="B"/>
    <m/>
    <s v="RWE Power AG"/>
    <m/>
    <s v="50129"/>
    <s v="Bergheim"/>
    <s v="Nordrhein-Westfalen"/>
    <s v="DE"/>
    <n v="125"/>
    <m/>
    <s v="Lignite"/>
    <s v="Steam turbine"/>
    <s v="no"/>
    <m/>
    <n v="1963"/>
    <s v="1963"/>
    <m/>
    <m/>
    <s v="shutdown_temporary"/>
    <m/>
    <n v="50.995691999999998"/>
    <n v="6.6690389999999997"/>
    <s v="11WD7NIED-B-KW-5"/>
    <m/>
    <m/>
    <m/>
    <n v="0.31119999999999998"/>
    <s v="Fossil fuels"/>
    <s v="Lignite"/>
    <m/>
    <s v="no"/>
    <s v="Brauweiler"/>
    <s v="220"/>
    <s v="Amprion GmbH"/>
    <m/>
    <m/>
  </r>
  <r>
    <n v="125"/>
    <s v="Niederaußem_BNA0711"/>
    <s v="DE"/>
    <x v="0"/>
    <s v="LIG"/>
    <n v="0.31119999999999998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711"/>
    <e v="#N/A"/>
    <s v="Niederaußem"/>
    <s v="A"/>
    <m/>
    <s v="RWE Power AG"/>
    <m/>
    <s v="50129"/>
    <s v="Bergheim"/>
    <s v="Nordrhein-Westfalen"/>
    <s v="DE"/>
    <n v="125"/>
    <m/>
    <s v="Lignite"/>
    <s v="Steam turbine"/>
    <s v="no"/>
    <m/>
    <n v="1963"/>
    <s v="1963"/>
    <m/>
    <m/>
    <s v="shutdown_temporary"/>
    <m/>
    <n v="50.995691999999998"/>
    <n v="6.6690389999999997"/>
    <s v="11WD7NIED-B-KW-5"/>
    <m/>
    <m/>
    <m/>
    <n v="0.31119999999999998"/>
    <s v="Fossil fuels"/>
    <s v="Lignite"/>
    <m/>
    <s v="no"/>
    <s v="Brauweiler"/>
    <s v="220"/>
    <s v="Amprion GmbH"/>
    <m/>
    <m/>
  </r>
  <r>
    <n v="295"/>
    <s v="Niederaußem_BNA0712"/>
    <s v="DE"/>
    <x v="0"/>
    <s v="LIG"/>
    <n v="0.316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712"/>
    <e v="#N/A"/>
    <s v="Niederaußem"/>
    <s v="C"/>
    <s v="Niederaußem C"/>
    <s v="RWE Power AG"/>
    <m/>
    <s v="50129"/>
    <s v="Bergheim"/>
    <s v="Nordrhein-Westfalen"/>
    <s v="DE"/>
    <n v="295"/>
    <n v="335"/>
    <s v="Lignite"/>
    <s v="Steam turbine"/>
    <s v="no"/>
    <m/>
    <n v="1965"/>
    <s v="1965"/>
    <m/>
    <m/>
    <s v="operating"/>
    <m/>
    <n v="50.995691999999998"/>
    <n v="6.6690389999999997"/>
    <s v="11WD7NIED-B-KW-5"/>
    <s v="11WD7NIED2B--C-H"/>
    <m/>
    <m/>
    <n v="0.316"/>
    <s v="Fossil fuels"/>
    <s v="Lignite"/>
    <m/>
    <s v="no"/>
    <s v="Brauweiler"/>
    <s v="220"/>
    <s v="Amprion GmbH"/>
    <s v="List matching type: Single UBA power plant assigned to single BNetzA power plant"/>
    <m/>
  </r>
  <r>
    <n v="295"/>
    <s v="Niederaußem_BNA0713"/>
    <s v="DE"/>
    <x v="0"/>
    <s v="LIG"/>
    <n v="0.32800000000000001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713"/>
    <e v="#N/A"/>
    <s v="Niederaußem"/>
    <s v="E"/>
    <s v="Niederaußem E"/>
    <s v="RWE Power AG"/>
    <m/>
    <s v="50129"/>
    <s v="Bergheim"/>
    <s v="Nordrhein-Westfalen"/>
    <s v="DE"/>
    <n v="295"/>
    <n v="315"/>
    <s v="Lignite"/>
    <s v="Steam turbine"/>
    <s v="no"/>
    <m/>
    <n v="1970"/>
    <s v="1970"/>
    <m/>
    <m/>
    <s v="operating"/>
    <m/>
    <n v="50.995691999999998"/>
    <n v="6.6690389999999997"/>
    <s v="11WD7NIED-B-KW-5"/>
    <s v="11WD7NIED2B--E-B"/>
    <n v="0.35799999999999998"/>
    <s v="http://www.nf-niederaussem.de/fileadmin/pdf/03_Praesentation_Aktueller_Stand_der_Technik__Dr._Eichholz_.pdf"/>
    <n v="0.32800000000000001"/>
    <s v="Fossil fuels"/>
    <s v="Lignite"/>
    <m/>
    <s v="no"/>
    <s v="Rommerskirchen"/>
    <s v="220"/>
    <s v="Amprion GmbH"/>
    <s v="List matching type: Single UBA power plant assigned to single BNetzA power plant"/>
    <m/>
  </r>
  <r>
    <n v="15"/>
    <s v="Fortuna Nord_BNA0714"/>
    <s v="DE"/>
    <x v="0"/>
    <s v="LIG"/>
    <n v="0.36159999999999998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714"/>
    <e v="#N/A"/>
    <s v="Fortuna Nord"/>
    <s v="Fortuna Nord"/>
    <m/>
    <s v="RWE Power AG"/>
    <m/>
    <s v="50129"/>
    <s v="Bergheim"/>
    <s v="Nordrhein-Westfalen"/>
    <s v="DE"/>
    <n v="15"/>
    <m/>
    <s v="Lignite"/>
    <s v="Steam turbine"/>
    <s v="yes"/>
    <m/>
    <n v="1984"/>
    <s v="1984"/>
    <m/>
    <m/>
    <s v="operating"/>
    <m/>
    <n v="50.945597999999997"/>
    <n v="6.6635759999999991"/>
    <m/>
    <m/>
    <m/>
    <m/>
    <n v="0.36159999999999998"/>
    <s v="Fossil fuels"/>
    <s v="Lignite"/>
    <m/>
    <s v="no"/>
    <s v="Auenheim"/>
    <s v="110"/>
    <s v="Westnetz GmbH"/>
    <m/>
    <m/>
  </r>
  <r>
    <n v="10"/>
    <s v="Kraftwerk_BNA1293a"/>
    <s v="DE"/>
    <x v="0"/>
    <s v="LIG"/>
    <n v="0.38800000000000001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1293a"/>
    <e v="#N/A"/>
    <s v="Kraftwerk"/>
    <s v="K1/TG1"/>
    <m/>
    <s v="Martinswerk GmbH"/>
    <s v="Kölner Straße 110"/>
    <s v="50127"/>
    <s v="Bergheim"/>
    <s v="Nordrhein-Westfalen"/>
    <s v="DE"/>
    <n v="10"/>
    <m/>
    <s v="Lignite"/>
    <s v="Steam turbine"/>
    <s v="yes"/>
    <m/>
    <n v="1995"/>
    <s v="1995"/>
    <m/>
    <m/>
    <s v="shutdown_temporary"/>
    <m/>
    <n v="50.945639999999997"/>
    <n v="6.6650300000000007"/>
    <m/>
    <m/>
    <m/>
    <m/>
    <n v="0.38800000000000001"/>
    <s v="Fossil fuels"/>
    <s v="Lignite"/>
    <m/>
    <s v="no"/>
    <s v="Station Martinswerk"/>
    <s v="20"/>
    <s v="Westnetz GmbH"/>
    <m/>
    <m/>
  </r>
  <r>
    <n v="10"/>
    <s v="Kraftwerk_BNA1293b"/>
    <s v="DE"/>
    <x v="0"/>
    <s v="LIG"/>
    <n v="0.38800000000000001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1293b"/>
    <e v="#N/A"/>
    <s v="Kraftwerk"/>
    <s v="K2/TG2"/>
    <m/>
    <s v="Martinswerk GmbH"/>
    <s v="Kölner Straße 110"/>
    <s v="50127"/>
    <s v="Bergheim"/>
    <s v="Nordrhein-Westfalen"/>
    <s v="DE"/>
    <n v="10"/>
    <m/>
    <s v="Lignite"/>
    <s v="Steam turbine"/>
    <s v="yes"/>
    <m/>
    <n v="1995"/>
    <s v="1995"/>
    <m/>
    <m/>
    <s v="operating"/>
    <m/>
    <n v="50.945639999999997"/>
    <n v="6.6650300000000007"/>
    <m/>
    <m/>
    <m/>
    <m/>
    <n v="0.38800000000000001"/>
    <s v="Fossil fuels"/>
    <s v="Lignite"/>
    <m/>
    <s v="no"/>
    <s v="Station Martinswerk"/>
    <s v="20"/>
    <s v="Westnetz GmbH"/>
    <m/>
    <m/>
  </r>
  <r>
    <n v="875"/>
    <s v="Lippendorf_BNA0115"/>
    <s v="DE"/>
    <x v="0"/>
    <s v="LIG"/>
    <n v="0.4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n v="230"/>
    <s v=""/>
    <s v=""/>
    <s v=""/>
    <s v=""/>
    <s v="BNA0115"/>
    <e v="#N/A"/>
    <s v="Lippendorf"/>
    <s v="R"/>
    <s v="Lippendorf R"/>
    <s v="Lausitz Energie Kraftwerke AG"/>
    <s v="Werkstraße"/>
    <s v="04007"/>
    <s v="Böhlen"/>
    <s v="Sachsen"/>
    <s v="DE"/>
    <n v="875"/>
    <n v="933.6"/>
    <s v="Lignite"/>
    <s v="Steam turbine"/>
    <s v="yes"/>
    <n v="230"/>
    <n v="2000"/>
    <s v="2000"/>
    <m/>
    <m/>
    <s v="operating"/>
    <m/>
    <n v="51.182122"/>
    <n v="12.373286999999999"/>
    <s v="11WD8LIPD1L----P"/>
    <s v="11WD8LIPD1L---R6"/>
    <n v="0.41"/>
    <s v="https://www.wirtschaftsrat.de/wirtschaftsrat.nsf/id/B836452CBA9B03CFC12578DC00337EBA/$file/kirmse.pdf (S.34)"/>
    <n v="0.4"/>
    <s v="Fossil fuels"/>
    <s v="Lignite"/>
    <m/>
    <s v="no"/>
    <s v="Pulgar"/>
    <s v="380"/>
    <s v="50Hertz Transmission GmbH"/>
    <s v="List matching type: Single UBA power plant assigned to single BNetzA power plant"/>
    <m/>
  </r>
  <r>
    <n v="875"/>
    <s v="Braunkohlekraftwerk Lippendorf_BNA0116"/>
    <s v="DE"/>
    <x v="0"/>
    <s v="LIG"/>
    <n v="0.39760000000000001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n v="230"/>
    <s v=""/>
    <s v=""/>
    <s v=""/>
    <s v=""/>
    <s v="BNA0116"/>
    <e v="#N/A"/>
    <s v="Braunkohlekraftwerk Lippendorf"/>
    <s v="LIP S"/>
    <s v="Lippendorf S"/>
    <s v="EnBW Energie Baden-Württemberg AG"/>
    <s v="Werkstraße"/>
    <s v="04564"/>
    <s v="Böhlen"/>
    <s v="Sachsen"/>
    <s v="DE"/>
    <n v="875"/>
    <n v="933.6"/>
    <s v="Lignite"/>
    <s v="Steam turbine"/>
    <s v="yes"/>
    <n v="230"/>
    <n v="1999"/>
    <s v="1999"/>
    <m/>
    <m/>
    <s v="operating"/>
    <m/>
    <n v="51.182122"/>
    <n v="12.373286999999999"/>
    <s v="11WD8LIPD1L----P"/>
    <s v="11WD8LIPD1L---S4"/>
    <n v="0.42"/>
    <s v="https://www.enbw.com/unternehmen/konzern/energieerzeugung/fossile-energie/standorte.html"/>
    <n v="0.39760000000000001"/>
    <s v="Fossil fuels"/>
    <s v="Lignite"/>
    <m/>
    <s v="no"/>
    <s v="Pulgar"/>
    <s v="380"/>
    <s v="50Hertz Transmission GmbH"/>
    <s v="List matching type: Single UBA power plant assigned to single BNetzA power plant"/>
    <m/>
  </r>
  <r>
    <n v="465"/>
    <s v="Boxberg_BNA0122"/>
    <s v="DE"/>
    <x v="0"/>
    <s v="LIG"/>
    <n v="0.38319999999999999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n v="60"/>
    <s v=""/>
    <s v=""/>
    <s v=""/>
    <s v=""/>
    <s v="BNA0122"/>
    <e v="#N/A"/>
    <s v="Boxberg"/>
    <s v="N"/>
    <s v="Boxberg N"/>
    <s v="Lausitz Energie Kraftwerke AG"/>
    <s v="Am Kraftwerk 1"/>
    <s v="02943"/>
    <s v="Boxberg"/>
    <s v="Sachsen"/>
    <s v="DE"/>
    <n v="465"/>
    <n v="500"/>
    <s v="Lignite"/>
    <s v="Steam turbine"/>
    <s v="yes"/>
    <n v="60"/>
    <n v="1979"/>
    <s v="1979"/>
    <n v="1993"/>
    <m/>
    <s v="operating"/>
    <m/>
    <n v="51.416263170000001"/>
    <n v="14.56194878"/>
    <s v="11WD8BOXB1L----J"/>
    <s v="11WD8BOXB1L---N8"/>
    <n v="0.35"/>
    <s v="https://www.greenpeace.de/sites/www.greenpeace.de/files/publications/vattenfalls-chance-roadmap-150424.pdf (S.15)"/>
    <n v="0.38319999999999999"/>
    <s v="Fossil fuels"/>
    <s v="Lignite"/>
    <m/>
    <s v="no"/>
    <s v="Bärwalde"/>
    <s v="380"/>
    <s v="50Hertz Transmission GmbH"/>
    <s v="List matching type: Single UBA power plant assigned to single BNetzA power plant"/>
    <m/>
  </r>
  <r>
    <n v="465"/>
    <s v="Boxberg_BNA0123"/>
    <s v="DE"/>
    <x v="0"/>
    <s v="LIG"/>
    <n v="0.3856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123"/>
    <e v="#N/A"/>
    <s v="Boxberg"/>
    <s v="P"/>
    <s v="Boxberg P"/>
    <s v="Lausitz Energie Kraftwerke AG"/>
    <s v="Am Kraftwerk 1"/>
    <s v="02943"/>
    <s v="Boxberg"/>
    <s v="Sachsen"/>
    <s v="DE"/>
    <n v="465"/>
    <n v="500"/>
    <s v="Lignite"/>
    <s v="Steam turbine"/>
    <s v="yes"/>
    <m/>
    <n v="1980"/>
    <s v="1980"/>
    <n v="1994"/>
    <m/>
    <s v="operating"/>
    <m/>
    <n v="51.416263170000001"/>
    <n v="14.56194878"/>
    <s v="11WD8BOXB1L----J"/>
    <s v="11WD8BOXB1L---P4"/>
    <n v="0.35"/>
    <s v="https://www.greenpeace.de/sites/www.greenpeace.de/files/publications/vattenfalls-chance-roadmap-150424.pdf (S.15)"/>
    <n v="0.3856"/>
    <s v="Fossil fuels"/>
    <s v="Lignite"/>
    <m/>
    <s v="no"/>
    <s v="Bärwalde"/>
    <s v="380"/>
    <s v="50Hertz Transmission GmbH"/>
    <s v="List matching type: Single UBA power plant assigned to single BNetzA power plant"/>
    <m/>
  </r>
  <r>
    <n v="857"/>
    <s v="Boxberg_BNA0124"/>
    <s v="DE"/>
    <x v="0"/>
    <s v="LIG"/>
    <n v="0.4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n v="65"/>
    <s v=""/>
    <s v=""/>
    <s v=""/>
    <s v=""/>
    <s v="BNA0124"/>
    <e v="#N/A"/>
    <s v="Boxberg"/>
    <s v="Q"/>
    <s v="Boxberg Q"/>
    <s v="Lausitz Energie Kraftwerke AG"/>
    <s v="Am Kraftwerk 1"/>
    <s v="02943"/>
    <s v="Boxberg"/>
    <s v="Sachsen"/>
    <s v="DE"/>
    <n v="857"/>
    <n v="907"/>
    <s v="Lignite"/>
    <s v="Steam turbine"/>
    <s v="yes"/>
    <n v="65"/>
    <n v="2000"/>
    <s v="2000"/>
    <m/>
    <m/>
    <s v="operating"/>
    <m/>
    <n v="51.416263170000001"/>
    <n v="14.56194878"/>
    <s v="11WD8BOXB1L----J"/>
    <s v="11WD8BOXB1L---Q2"/>
    <n v="0.42299999999999999"/>
    <s v="https://www.greenpeace.de/sites/www.greenpeace.de/files/publications/vattenfalls-chance-roadmap-150424.pdf (S.16)"/>
    <n v="0.4"/>
    <s v="Fossil fuels"/>
    <s v="Lignite"/>
    <m/>
    <s v="no"/>
    <s v="Bärwalde"/>
    <s v="380"/>
    <s v="50Hertz Transmission GmbH"/>
    <s v="List matching type: Single UBA power plant assigned to single BNetzA power plant"/>
    <m/>
  </r>
  <r>
    <n v="640"/>
    <s v="Boxberg_BNA1404"/>
    <s v="DE"/>
    <x v="0"/>
    <s v="LIG"/>
    <n v="0.42880000000000001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1404"/>
    <e v="#N/A"/>
    <s v="Boxberg"/>
    <s v="R"/>
    <s v="Boxberg R"/>
    <s v="Lausitz Energie Kraftwerke AG"/>
    <s v="Am Kraftwerk 1"/>
    <s v="02943"/>
    <s v="Boxberg"/>
    <s v="Sachsen"/>
    <s v="DE"/>
    <n v="640"/>
    <n v="675"/>
    <s v="Lignite"/>
    <s v="Steam turbine"/>
    <s v="no"/>
    <m/>
    <n v="2012"/>
    <s v="2012"/>
    <m/>
    <m/>
    <s v="operating"/>
    <m/>
    <n v="51.419179999999997"/>
    <n v="14.569800000000001"/>
    <s v="11WD8BOXB1L----J"/>
    <s v="11WD8BOXB1L---R0"/>
    <n v="0.43700000000000011"/>
    <s v="http://corporate.vattenfall.de/energie-im-fokus/energieproduktion/kohle/boxberg-block-r/"/>
    <n v="0.42880000000000001"/>
    <s v="Fossil fuels"/>
    <s v="Lignite"/>
    <m/>
    <s v="no"/>
    <s v="UW Bärwalde"/>
    <s v="380"/>
    <s v="50Hertz Transmission GmbH"/>
    <s v="List matching type: Single UBA power plant assigned to single BNetzA power plant"/>
    <m/>
  </r>
  <r>
    <n v="56.8"/>
    <s v="HKW Chemnitz  Nord II_BNA0177"/>
    <s v="DE"/>
    <x v="0"/>
    <s v="LIG"/>
    <n v="0.37119999999999997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177"/>
    <e v="#N/A"/>
    <s v="HKW Chemnitz  Nord II"/>
    <s v="Block B"/>
    <m/>
    <s v="eins - energie in sachsen GmbH &amp; Co. KG"/>
    <m/>
    <s v="9115"/>
    <s v="Chemnitz"/>
    <s v="Sachsen"/>
    <s v="DE"/>
    <n v="56.8"/>
    <m/>
    <s v="Lignite"/>
    <s v="Steam turbine"/>
    <s v="yes"/>
    <m/>
    <n v="1988"/>
    <s v="1988"/>
    <m/>
    <m/>
    <s v="operating"/>
    <m/>
    <n v="50.856980999999998"/>
    <n v="12.923095999999999"/>
    <m/>
    <m/>
    <m/>
    <m/>
    <n v="0.37119999999999997"/>
    <s v="Fossil fuels"/>
    <s v="Lignite"/>
    <m/>
    <s v="no"/>
    <s v="UW Chemnitz Glösa"/>
    <s v="110"/>
    <s v="inetz GmbH"/>
    <m/>
    <m/>
  </r>
  <r>
    <n v="90.8"/>
    <s v="HKW Chemnitz  Nord II_BNA0179"/>
    <s v="DE"/>
    <x v="0"/>
    <s v="LIG"/>
    <n v="0.42399999999999999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n v="130"/>
    <s v=""/>
    <s v=""/>
    <s v=""/>
    <s v=""/>
    <s v="BNA0179"/>
    <e v="#N/A"/>
    <s v="HKW Chemnitz  Nord II"/>
    <s v="Block C"/>
    <s v="Chemnitz Nord II C/30"/>
    <s v="eins - energie in sachsen GmbH &amp; Co. KG"/>
    <m/>
    <s v="9116"/>
    <s v="Chemnitz"/>
    <s v="Sachsen"/>
    <s v="DE"/>
    <n v="90.8"/>
    <n v="100"/>
    <s v="Lignite"/>
    <s v="Steam turbine"/>
    <s v="yes"/>
    <n v="130"/>
    <n v="1990"/>
    <s v="1990"/>
    <n v="2010"/>
    <m/>
    <s v="operating"/>
    <s v="CHP"/>
    <n v="50.856980999999998"/>
    <n v="12.923095999999999"/>
    <m/>
    <m/>
    <m/>
    <m/>
    <n v="0.42399999999999999"/>
    <s v="Fossil fuels"/>
    <s v="Lignite"/>
    <m/>
    <s v="no"/>
    <s v="UW Chemnitz Mitte"/>
    <s v="110"/>
    <s v="inetz GmbH"/>
    <s v="List matching type: Single UBA power plant assigned to single BNetzA power plant"/>
    <m/>
  </r>
  <r>
    <n v="74"/>
    <s v="HKW Cottbus_BNA0183"/>
    <s v="DE"/>
    <x v="0"/>
    <s v="LIG"/>
    <n v="0.39760000000000001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183"/>
    <e v="#N/A"/>
    <s v="HKW Cottbus"/>
    <s v="1"/>
    <m/>
    <s v="HKW Heizkraftwerksgesellschaft Cottbus mbH"/>
    <m/>
    <s v="03052"/>
    <s v="Cottbus"/>
    <s v="Brandenburg"/>
    <s v="DE"/>
    <n v="74"/>
    <m/>
    <s v="Lignite"/>
    <s v="Steam turbine"/>
    <s v="yes"/>
    <m/>
    <n v="1999"/>
    <s v="1999"/>
    <m/>
    <m/>
    <s v="operating"/>
    <m/>
    <n v="51.760170000000002"/>
    <n v="14.370039999999999"/>
    <m/>
    <m/>
    <n v="0.4"/>
    <s v="https://books.google.de/books?id=3gjxbjLZUIcC&amp;pg=PA44"/>
    <n v="0.39760000000000001"/>
    <s v="Fossil fuels"/>
    <s v="Lignite"/>
    <m/>
    <s v="no"/>
    <s v="SWC / NA 1 und NA 2"/>
    <s v="110"/>
    <s v="Mitteldeutsche Netzgesellschaft Strom mbH"/>
    <m/>
    <m/>
  </r>
  <r>
    <n v="49"/>
    <s v="Kraftwerk Dessau_BNA0194"/>
    <s v="DE"/>
    <x v="0"/>
    <s v="LIG"/>
    <n v="0.39040000000000002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194"/>
    <e v="#N/A"/>
    <s v="Kraftwerk Dessau"/>
    <m/>
    <m/>
    <s v="Kraftwerk Dessau GmbH"/>
    <m/>
    <s v="06842"/>
    <s v="Dessau-Roßlau"/>
    <s v="Sachsen-Anhalt"/>
    <s v="DE"/>
    <n v="49"/>
    <m/>
    <s v="Lignite"/>
    <s v="Steam turbine"/>
    <s v="yes"/>
    <m/>
    <n v="1996"/>
    <s v="1996"/>
    <m/>
    <m/>
    <s v="operating"/>
    <m/>
    <n v="51.82685"/>
    <n v="12.230029999999999"/>
    <m/>
    <m/>
    <m/>
    <m/>
    <n v="0.39040000000000002"/>
    <s v="Fossil fuels"/>
    <s v="Lignite"/>
    <m/>
    <s v="no"/>
    <s v="KWD"/>
    <s v="15"/>
    <s v="Dessauer Stromversorgung GmbH"/>
    <m/>
    <m/>
  </r>
  <r>
    <n v="27.5"/>
    <s v="HKW Sachtleben_BNA1451"/>
    <s v="DE"/>
    <x v="0"/>
    <s v="LIG"/>
    <n v="0.30880000000000002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1451"/>
    <e v="#N/A"/>
    <s v="HKW Sachtleben"/>
    <m/>
    <m/>
    <s v="Huntsman P&amp;A Germany GmbH"/>
    <s v="Dr.-Rudolf-Sachtleben-Str. 4"/>
    <s v="47198"/>
    <s v="Duisburg"/>
    <s v="Nordrhein-Westfalen"/>
    <s v="DE"/>
    <n v="27.5"/>
    <m/>
    <s v="Lignite"/>
    <s v="Steam turbine"/>
    <s v="yes"/>
    <m/>
    <n v="1962"/>
    <s v="1962"/>
    <m/>
    <m/>
    <s v="operating"/>
    <m/>
    <n v="51.440890000000003"/>
    <n v="6.7054300000000007"/>
    <m/>
    <m/>
    <m/>
    <m/>
    <n v="0.30880000000000002"/>
    <s v="Fossil fuels"/>
    <s v="Lignite"/>
    <m/>
    <s v="no"/>
    <s v="Homberg"/>
    <s v="10, 25"/>
    <s v="Netze Duisburg GmbH"/>
    <m/>
    <m/>
  </r>
  <r>
    <n v="9.3000000000000007"/>
    <s v="Kessel 4_BNA1511a"/>
    <s v="DE"/>
    <x v="0"/>
    <s v="LIG"/>
    <n v="0.35920000000000002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1511a"/>
    <e v="#N/A"/>
    <s v="Kessel 4"/>
    <m/>
    <m/>
    <s v="Papierfabrik Schoellershammer H. A. Schoeller Söhne GmbH &amp; Co KG"/>
    <s v="Kreuzauer Str. 18"/>
    <s v="52355"/>
    <s v="Düren"/>
    <s v="Nordrhein-Westfalen"/>
    <s v="DE"/>
    <n v="9.3000000000000007"/>
    <m/>
    <s v="Lignite"/>
    <s v="Steam turbine"/>
    <s v="yes"/>
    <m/>
    <n v="1983"/>
    <s v="1983"/>
    <m/>
    <m/>
    <s v="operating"/>
    <m/>
    <n v="50.777009999999997"/>
    <n v="6.4860499999999996"/>
    <m/>
    <m/>
    <m/>
    <m/>
    <n v="0.35920000000000002"/>
    <s v="Fossil fuels"/>
    <s v="Lignite"/>
    <m/>
    <s v="no"/>
    <s v="DE0001495235500000000000001001638"/>
    <s v="20"/>
    <s v="Leitungspartner GmbH "/>
    <m/>
    <m/>
  </r>
  <r>
    <n v="321"/>
    <s v="Weisweiler_BNA1025"/>
    <s v="DE"/>
    <x v="0"/>
    <s v="LIG"/>
    <n v="0.316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1025"/>
    <e v="#N/A"/>
    <s v="Weisweiler"/>
    <s v="E"/>
    <s v="Weisweiler E (4)"/>
    <s v="RWE Power AG"/>
    <m/>
    <s v="52249"/>
    <s v="Eschweiler-Weisweiler"/>
    <s v="Nordrhein-Westfalen"/>
    <s v="DE"/>
    <n v="321"/>
    <n v="363"/>
    <s v="Lignite"/>
    <s v="Steam turbine"/>
    <s v="no"/>
    <m/>
    <n v="1965"/>
    <s v="1965"/>
    <m/>
    <m/>
    <s v="operating"/>
    <m/>
    <n v="50.839167000000003"/>
    <n v="6.3211110000000001"/>
    <s v="11WD7WEIS-B-KW-C"/>
    <s v="11WD7WEIS5B--E-Y"/>
    <n v="0.33"/>
    <s v="https://de.wikipedia.org/wiki/Kraftwerk_Weisweiler"/>
    <n v="0.316"/>
    <s v="Fossil fuels"/>
    <s v="Lignite"/>
    <m/>
    <s v="no"/>
    <s v="Zukunft"/>
    <s v="110"/>
    <s v="Westnetz GmbH"/>
    <s v="List matching type: Single UBA power plant assigned to single BNetzA power plant"/>
    <m/>
  </r>
  <r>
    <n v="321"/>
    <s v="Weisweiler_BNA1026"/>
    <s v="DE"/>
    <x v="0"/>
    <s v="LIG"/>
    <n v="0.32079999999999997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1026"/>
    <e v="#N/A"/>
    <s v="Weisweiler"/>
    <s v="F"/>
    <s v="Weisweiler F (5)"/>
    <s v="RWE Power AG"/>
    <m/>
    <s v="52249"/>
    <s v="Eschweiler-Weisweiler"/>
    <s v="Nordrhein-Westfalen"/>
    <s v="DE"/>
    <n v="321"/>
    <n v="340"/>
    <s v="Lignite"/>
    <s v="Steam turbine"/>
    <s v="no"/>
    <m/>
    <n v="1967"/>
    <s v="1967"/>
    <m/>
    <m/>
    <s v="operating"/>
    <m/>
    <n v="50.839167000000003"/>
    <n v="6.3211110000000001"/>
    <s v="11WD7WEIS-B-KW-C"/>
    <s v="11WD7WEIS1B--F-M"/>
    <n v="0.33"/>
    <s v="https://de.wikipedia.org/wiki/Kraftwerk_Weisweiler"/>
    <n v="0.32079999999999997"/>
    <s v="Fossil fuels"/>
    <s v="Lignite"/>
    <m/>
    <s v="no"/>
    <s v="Oberzier (380kV), Zukunft (110kV)"/>
    <s v="380, 110"/>
    <s v="Amprion GmbH, Westnetz GmbH"/>
    <s v="List matching type: Single UBA power plant assigned to single BNetzA power plant"/>
    <m/>
  </r>
  <r>
    <n v="663"/>
    <s v="Weisweiler_BNA1027"/>
    <s v="DE"/>
    <x v="0"/>
    <s v="LIG"/>
    <n v="0.33760000000000001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n v="91.5"/>
    <s v=""/>
    <s v=""/>
    <s v=""/>
    <s v=""/>
    <s v="BNA1027"/>
    <e v="#N/A"/>
    <s v="Weisweiler"/>
    <s v="G"/>
    <s v="Weisweiler G (6)"/>
    <s v="RWE Power AG"/>
    <m/>
    <s v="52249"/>
    <s v="Eschweiler-Weisweiler"/>
    <s v="Nordrhein-Westfalen"/>
    <s v="DE"/>
    <n v="663"/>
    <n v="630"/>
    <s v="Lignite"/>
    <s v="Steam turbine"/>
    <s v="yes"/>
    <n v="91.5"/>
    <n v="1974"/>
    <s v="1974"/>
    <m/>
    <m/>
    <s v="operating"/>
    <m/>
    <n v="50.839167000000003"/>
    <n v="6.3211110000000001"/>
    <s v="11WD7WEIS-B-KW-C"/>
    <s v="11WD7WEIS1B--G-J"/>
    <n v="0.36"/>
    <s v="https://books.google.de/books?id=3gjxbjLZUIcC&amp;pg=PA44"/>
    <n v="0.33760000000000001"/>
    <s v="Fossil fuels"/>
    <s v="Lignite"/>
    <m/>
    <s v="no"/>
    <s v="Oberzier"/>
    <s v="380"/>
    <s v="Amprion GmbH"/>
    <s v="List matching type: Single UBA power plant assigned to single BNetzA power plant"/>
    <m/>
  </r>
  <r>
    <n v="656"/>
    <s v="Weisweiler_BNA1028"/>
    <s v="DE"/>
    <x v="0"/>
    <s v="LIG"/>
    <n v="0.34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n v="91.5"/>
    <s v=""/>
    <s v=""/>
    <s v=""/>
    <s v=""/>
    <s v="BNA1028"/>
    <e v="#N/A"/>
    <s v="Weisweiler"/>
    <s v="H"/>
    <s v="Weisweiler H (7)"/>
    <s v="RWE Power AG"/>
    <m/>
    <s v="52249"/>
    <s v="Eschweiler-Weisweiler"/>
    <s v="Nordrhein-Westfalen"/>
    <s v="DE"/>
    <n v="656"/>
    <n v="625"/>
    <s v="Lignite"/>
    <s v="Steam turbine"/>
    <s v="yes"/>
    <n v="91.5"/>
    <n v="1975"/>
    <s v="1975"/>
    <m/>
    <m/>
    <s v="operating"/>
    <m/>
    <n v="50.839167000000003"/>
    <n v="6.3211110000000001"/>
    <s v="11WD7WEIS-B-KW-C"/>
    <s v="11WD7WEIS1B--H-G"/>
    <n v="0.36"/>
    <s v="https://books.google.de/books?id=3gjxbjLZUIcC&amp;pg=PA44"/>
    <n v="0.34"/>
    <s v="Fossil fuels"/>
    <s v="Lignite"/>
    <m/>
    <s v="no"/>
    <s v="Oberzier"/>
    <s v="380"/>
    <s v="Amprion GmbH"/>
    <s v="List matching type: Single UBA power plant assigned to single BNetzA power plant"/>
    <m/>
  </r>
  <r>
    <n v="14.5"/>
    <s v="P&amp;L Werk Euskirchen_BNA1141"/>
    <s v="DE"/>
    <x v="0"/>
    <s v="LIG"/>
    <n v="0.43120000000000003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1141"/>
    <e v="#N/A"/>
    <s v="P&amp;L Werk Euskirchen"/>
    <s v="Kessel 4 / 6"/>
    <m/>
    <s v="Pfeifer &amp; Langen GmbH &amp; Co. KG"/>
    <s v="Bonner Strasse 2"/>
    <s v="53879"/>
    <s v="Euskirchen"/>
    <s v="Nordrhein-Westfalen"/>
    <s v="DE"/>
    <n v="14.5"/>
    <m/>
    <s v="Lignite"/>
    <s v="Steam turbine"/>
    <s v="yes"/>
    <m/>
    <n v="2013"/>
    <s v="1970 / 1981 / 2013"/>
    <m/>
    <m/>
    <s v="operating"/>
    <m/>
    <n v="50.658029999999997"/>
    <n v="6.8101200000000004"/>
    <m/>
    <m/>
    <m/>
    <m/>
    <n v="0.43120000000000003"/>
    <s v="Fossil fuels"/>
    <s v="Lignite"/>
    <m/>
    <s v="no"/>
    <m/>
    <s v="11"/>
    <s v="Westnetz GmbH"/>
    <m/>
    <m/>
  </r>
  <r>
    <n v="45"/>
    <s v="Heizkraftwerk FFO_BNA0284"/>
    <s v="DE"/>
    <x v="0"/>
    <s v="LIG"/>
    <n v="0.39279999999999998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284"/>
    <e v="#N/A"/>
    <s v="Heizkraftwerk FFO"/>
    <s v="Block1-GuD-EK"/>
    <m/>
    <s v="Stadtwerke Frankfurt (Oder) GmbH"/>
    <m/>
    <s v="15236"/>
    <s v="Frankfurt Oder"/>
    <s v="Brandenburg"/>
    <s v="DE"/>
    <n v="45"/>
    <m/>
    <s v="Lignite"/>
    <s v="Steam turbine"/>
    <s v="yes"/>
    <m/>
    <n v="1997"/>
    <s v="1997"/>
    <m/>
    <m/>
    <s v="operating"/>
    <m/>
    <n v="52.345999999999997"/>
    <n v="14.545999999999999"/>
    <m/>
    <m/>
    <n v="0.4"/>
    <s v="https://books.google.de/books?id=3gjxbjLZUIcC"/>
    <n v="0.39279999999999998"/>
    <s v="Fossil fuels"/>
    <s v="Lignite"/>
    <m/>
    <s v="no"/>
    <s v="Zelle 3 und 13 Schaltanlage &quot;Am Hohen Feld 4&quot;"/>
    <s v="20"/>
    <s v="Netzgesellschaft Frankfurt (Oder) mbH"/>
    <m/>
    <m/>
  </r>
  <r>
    <n v="176"/>
    <s v="Frechen/Wachtberg_BNA0292"/>
    <s v="DE"/>
    <x v="0"/>
    <s v="LIG"/>
    <n v="0.37119999999999997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n v="251"/>
    <s v=""/>
    <s v=""/>
    <s v=""/>
    <s v=""/>
    <s v="BNA0292"/>
    <e v="#N/A"/>
    <s v="Frechen/Wachtberg"/>
    <s v="Frechen/Wachtberg"/>
    <s v="Frechen / Wachtberg"/>
    <s v="RWE Power AG"/>
    <m/>
    <s v="50226"/>
    <s v="Frechen"/>
    <s v="Nordrhein-Westfalen"/>
    <s v="DE"/>
    <n v="176"/>
    <n v="201"/>
    <s v="Lignite"/>
    <s v="Steam turbine"/>
    <s v="yes"/>
    <n v="251"/>
    <n v="1959"/>
    <s v="1959"/>
    <n v="1988"/>
    <m/>
    <s v="operating"/>
    <s v="IPP"/>
    <n v="50.897599999999997"/>
    <n v="6.7930990000000007"/>
    <m/>
    <m/>
    <m/>
    <m/>
    <n v="0.37119999999999997"/>
    <s v="Fossil fuels"/>
    <s v="Lignite"/>
    <m/>
    <s v="no"/>
    <s v="Frechen"/>
    <s v="110"/>
    <s v="Westnetz GmbH"/>
    <s v="List matching type: Single UBA power plant assigned to single BNetzA power plant"/>
    <m/>
  </r>
  <r>
    <n v="1060"/>
    <s v="BoA 2_BNA1401a"/>
    <s v="DE"/>
    <x v="0"/>
    <s v="LIG"/>
    <n v="0.42880000000000001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1401a"/>
    <e v="#N/A"/>
    <s v="BoA 2"/>
    <s v="Neurath F"/>
    <s v="Grevenbroich - Neurath  F (BoA 2)"/>
    <s v="RWE Power AG"/>
    <s v="Energiestraße 101"/>
    <s v="41517"/>
    <s v="Grevenbroich"/>
    <s v="Nordrhein-Westfalen"/>
    <s v="DE"/>
    <n v="1060"/>
    <n v="1100"/>
    <s v="Lignite"/>
    <s v="Steam turbine"/>
    <s v="no"/>
    <m/>
    <n v="2012"/>
    <s v="2012"/>
    <m/>
    <m/>
    <s v="operating"/>
    <m/>
    <n v="51.036499999999997"/>
    <n v="6.6133199999999999"/>
    <s v="11WD7NEUR-B-KW-B"/>
    <s v="11WD7NEUR1B--F-L"/>
    <n v="0.43"/>
    <s v="http://www.rwe.com/web/cms/de/1859744/rwe-generation-se/standorte/deutschland/kw-neurath-boa-2-3/"/>
    <n v="0.42880000000000001"/>
    <s v="Fossil fuels"/>
    <s v="Lignite"/>
    <m/>
    <s v="no"/>
    <s v="Rommerskirchen"/>
    <s v="380"/>
    <s v="Amprion GmbH"/>
    <s v="List matching type: Single UBA power plant assigned to single BNetzA power plant"/>
    <m/>
  </r>
  <r>
    <n v="1060"/>
    <s v="BoA 3_BNA1401b"/>
    <s v="DE"/>
    <x v="0"/>
    <s v="LIG"/>
    <n v="0.42880000000000001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1401b"/>
    <e v="#N/A"/>
    <s v="BoA 3"/>
    <s v="Neurath G"/>
    <s v="Grevenbroich - Neurath  G (BoA 3)"/>
    <s v="RWE Power AG"/>
    <s v="Energiestraße 101"/>
    <s v="41517"/>
    <s v="Grevenbroich"/>
    <s v="Nordrhein-Westfalen"/>
    <s v="DE"/>
    <n v="1060"/>
    <n v="1100"/>
    <s v="Lignite"/>
    <s v="Steam turbine"/>
    <s v="no"/>
    <m/>
    <n v="2012"/>
    <s v="2012"/>
    <m/>
    <m/>
    <s v="operating"/>
    <m/>
    <n v="51.036499999999997"/>
    <n v="6.6133199999999999"/>
    <s v="11WD7NEUR-B-KW-B"/>
    <s v="11WD7NEUR1B--G-I"/>
    <n v="0.43"/>
    <s v="http://www.rwe.com/web/cms/de/1859744/rwe-generation-se/standorte/deutschland/kw-neurath-boa-2-3/"/>
    <n v="0.42880000000000001"/>
    <s v="Fossil fuels"/>
    <s v="Lignite"/>
    <m/>
    <s v="no"/>
    <s v="Rommerskirchen"/>
    <s v="380"/>
    <s v="Amprion GmbH"/>
    <s v="List matching type: Single UBA power plant assigned to single BNetzA power plant"/>
    <m/>
  </r>
  <r>
    <n v="284"/>
    <s v="Frimmersdorf_BNA0313"/>
    <s v="DE"/>
    <x v="0"/>
    <s v="LIG"/>
    <n v="0.376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n v="30"/>
    <s v=""/>
    <s v=""/>
    <s v=""/>
    <s v=""/>
    <s v="BNA0313"/>
    <e v="#N/A"/>
    <s v="Frimmersdorf"/>
    <s v="P"/>
    <s v="Frimmersdorf P"/>
    <s v="RWE Power AG"/>
    <m/>
    <s v="41517"/>
    <s v="Grevenbroich-Frimmersdorf"/>
    <s v="Nordrhein-Westfalen"/>
    <s v="DE"/>
    <n v="284"/>
    <n v="325"/>
    <s v="Lignite"/>
    <s v="Steam turbine"/>
    <s v="yes"/>
    <n v="30"/>
    <n v="1966"/>
    <s v="1966"/>
    <n v="1990"/>
    <m/>
    <s v="reserve"/>
    <s v="CHP"/>
    <n v="51.057445180000002"/>
    <n v="6.5770803950000003"/>
    <s v="11WD7FRIM2B-KW-M"/>
    <s v="11WD7FRIM2B--P-G"/>
    <m/>
    <m/>
    <n v="0.376"/>
    <s v="Fossil fuels"/>
    <s v="Lignite"/>
    <m/>
    <s v="no"/>
    <s v="Gohrpunkt und Frimmersdorf"/>
    <s v="110"/>
    <s v="Westnetz GmbH"/>
    <s v="List matching type: Single UBA power plant assigned to single BNetzA power plant"/>
    <m/>
  </r>
  <r>
    <n v="278"/>
    <s v="Frimmersdorf_BNA0314"/>
    <s v="DE"/>
    <x v="0"/>
    <s v="LIG"/>
    <n v="0.376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314"/>
    <e v="#N/A"/>
    <s v="Frimmersdorf"/>
    <s v="Q"/>
    <s v="Frimmersdorf Q"/>
    <s v="RWE Power AG"/>
    <m/>
    <s v="41517"/>
    <s v="Grevenbroich-Frimmersdorf"/>
    <s v="Nordrhein-Westfalen"/>
    <s v="DE"/>
    <n v="278"/>
    <n v="310"/>
    <s v="Lignite"/>
    <s v="Steam turbine"/>
    <s v="no"/>
    <m/>
    <n v="1970"/>
    <s v="1970"/>
    <n v="1990"/>
    <m/>
    <s v="reserve"/>
    <m/>
    <n v="51.057445180000002"/>
    <n v="6.5770803950000003"/>
    <s v="11WD7FRIM2B-KW-M"/>
    <s v="11WD7FRIM2B--Q-D"/>
    <m/>
    <m/>
    <n v="0.376"/>
    <s v="Fossil fuels"/>
    <s v="Lignite"/>
    <m/>
    <s v="no"/>
    <s v="Norf"/>
    <s v="220, 110"/>
    <s v="Amprion GmbH"/>
    <s v="List matching type: Single UBA power plant assigned to single BNetzA power plant"/>
    <m/>
  </r>
  <r>
    <n v="292"/>
    <s v="Neurath_BNA0698"/>
    <s v="DE"/>
    <x v="0"/>
    <s v="LIG"/>
    <n v="0.3352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698"/>
    <e v="#N/A"/>
    <s v="Neurath"/>
    <s v="C"/>
    <s v="Grevenbroich - Neurath  C"/>
    <s v="RWE Power AG"/>
    <m/>
    <s v="41517"/>
    <s v="Grevenbroich-Neurath"/>
    <s v="Nordrhein-Westfalen"/>
    <s v="DE"/>
    <n v="292"/>
    <n v="312"/>
    <s v="Lignite"/>
    <s v="Steam turbine"/>
    <s v="no"/>
    <m/>
    <n v="1973"/>
    <s v="1973"/>
    <m/>
    <m/>
    <s v="operating"/>
    <m/>
    <n v="51.039475000000003"/>
    <n v="6.6150410000000006"/>
    <s v="11WD7NEUR-B-KW-B"/>
    <s v="11WD7NEUR1B--C-U"/>
    <n v="0.33"/>
    <s v="https://de.wikipedia.org/wiki/Kraftwerk_Neurath"/>
    <n v="0.3352"/>
    <s v="Fossil fuels"/>
    <s v="Lignite"/>
    <m/>
    <s v="no"/>
    <s v="Opladen"/>
    <s v="380"/>
    <s v="Amprion GmbH"/>
    <s v="List matching type: Single UBA power plant assigned to single BNetzA power plant"/>
    <m/>
  </r>
  <r>
    <n v="294"/>
    <s v="Neurath_BNA0696"/>
    <s v="DE"/>
    <x v="0"/>
    <s v="LIG"/>
    <n v="0.33279999999999998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696"/>
    <e v="#N/A"/>
    <s v="Neurath"/>
    <s v="A"/>
    <s v="Grevenbroich - Neurath  A"/>
    <s v="RWE Power AG"/>
    <m/>
    <s v="41517"/>
    <s v="Grevenbroich-Neurath"/>
    <s v="Nordrhein-Westfalen"/>
    <s v="DE"/>
    <n v="294"/>
    <n v="312"/>
    <s v="Lignite"/>
    <s v="Steam turbine"/>
    <s v="no"/>
    <m/>
    <n v="1972"/>
    <s v="1972"/>
    <m/>
    <m/>
    <s v="operating"/>
    <m/>
    <n v="51.039475000000003"/>
    <n v="6.6150410000000006"/>
    <s v="11WD7NEUR-B-KW-B"/>
    <s v="11WD7NEUR2B--A-T"/>
    <n v="0.33"/>
    <s v="https://de.wikipedia.org/wiki/Kraftwerk_Neurath"/>
    <n v="0.33279999999999998"/>
    <s v="Fossil fuels"/>
    <s v="Lignite"/>
    <m/>
    <s v="no"/>
    <s v="Osterath (220kV), Frimmersdorf (110kV) und Gohrpunkt (110kV)"/>
    <s v="220, 110"/>
    <s v="Amprion GmbH, Westnetz GmbH"/>
    <s v="List matching type: Single UBA power plant assigned to single BNetzA power plant"/>
    <m/>
  </r>
  <r>
    <n v="294"/>
    <s v="Neurath_BNA0697"/>
    <s v="DE"/>
    <x v="0"/>
    <s v="LIG"/>
    <n v="0.33279999999999998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697"/>
    <e v="#N/A"/>
    <s v="Neurath"/>
    <s v="B"/>
    <s v="Grevenbroich - Neurath  B"/>
    <s v="RWE Power AG"/>
    <m/>
    <s v="41517"/>
    <s v="Grevenbroich-Neurath"/>
    <s v="Nordrhein-Westfalen"/>
    <s v="DE"/>
    <n v="294"/>
    <n v="312"/>
    <s v="Lignite"/>
    <s v="Steam turbine"/>
    <s v="no"/>
    <m/>
    <n v="1972"/>
    <s v="1972"/>
    <m/>
    <m/>
    <s v="operating"/>
    <m/>
    <n v="51.039475000000003"/>
    <n v="6.6150410000000006"/>
    <s v="11WD7NEUR-B-KW-B"/>
    <s v="11WD7NEUR1B--B-X"/>
    <n v="0.33"/>
    <s v="https://de.wikipedia.org/wiki/Kraftwerk_Neurath"/>
    <n v="0.33279999999999998"/>
    <s v="Fossil fuels"/>
    <s v="Lignite"/>
    <m/>
    <s v="no"/>
    <s v="Opladen"/>
    <s v="380"/>
    <s v="Amprion GmbH"/>
    <s v="List matching type: Single UBA power plant assigned to single BNetzA power plant"/>
    <m/>
  </r>
  <r>
    <n v="607"/>
    <s v="Neurath_BNA0699"/>
    <s v="DE"/>
    <x v="0"/>
    <s v="LIG"/>
    <n v="0.34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n v="4.5"/>
    <s v=""/>
    <s v=""/>
    <s v=""/>
    <s v=""/>
    <s v="BNA0699"/>
    <e v="#N/A"/>
    <s v="Neurath"/>
    <s v="D"/>
    <s v="Grevenbroich - Neurath  D"/>
    <s v="RWE Power AG"/>
    <m/>
    <s v="41517"/>
    <s v="Grevenbroich-Neurath"/>
    <s v="Nordrhein-Westfalen"/>
    <s v="DE"/>
    <n v="607"/>
    <n v="644"/>
    <s v="Lignite"/>
    <s v="Steam turbine"/>
    <s v="yes"/>
    <n v="4.5"/>
    <n v="1975"/>
    <s v="1975"/>
    <m/>
    <m/>
    <s v="operating"/>
    <m/>
    <n v="51.039475000000003"/>
    <n v="6.6150410000000006"/>
    <s v="11WD7NEUR-B-KW-B"/>
    <s v="11WD7NEUR1B--D-R"/>
    <n v="0.36599999999999999"/>
    <s v="http://www.nf-niederaussem.de/fileadmin/pdf/03_Praesentation_Aktueller_Stand_der_Technik__Dr._Eichholz_.pdf"/>
    <n v="0.34"/>
    <s v="Fossil fuels"/>
    <s v="Lignite"/>
    <m/>
    <s v="no"/>
    <s v="Opladen"/>
    <s v="380"/>
    <s v="Amprion GmbH"/>
    <s v="List matching type: Single UBA power plant assigned to single BNetzA power plant"/>
    <m/>
  </r>
  <r>
    <n v="604"/>
    <s v="Neurath_BNA0700"/>
    <s v="DE"/>
    <x v="0"/>
    <s v="LIG"/>
    <n v="0.34239999999999998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n v="4.5"/>
    <s v=""/>
    <s v=""/>
    <s v=""/>
    <s v=""/>
    <s v="BNA0700"/>
    <e v="#N/A"/>
    <s v="Neurath"/>
    <s v="E"/>
    <s v="Grevenbroich - Neurath  E"/>
    <s v="RWE Power AG"/>
    <m/>
    <s v="41517"/>
    <s v="Grevenbroich-Neurath"/>
    <s v="Nordrhein-Westfalen"/>
    <s v="DE"/>
    <n v="604"/>
    <n v="644"/>
    <s v="Lignite"/>
    <s v="Steam turbine"/>
    <s v="yes"/>
    <n v="4.5"/>
    <n v="1976"/>
    <s v="1976"/>
    <m/>
    <m/>
    <s v="operating"/>
    <m/>
    <n v="51.039475000000003"/>
    <n v="6.6150410000000006"/>
    <s v="11WD7NEUR-B-KW-B"/>
    <s v="11WD7NEUR1B--E-O"/>
    <n v="0.36599999999999999"/>
    <s v="http://www.nf-niederaussem.de/fileadmin/pdf/03_Praesentation_Aktueller_Stand_der_Technik__Dr._Eichholz_.pdf"/>
    <n v="0.34239999999999998"/>
    <s v="Fossil fuels"/>
    <s v="Lignite"/>
    <m/>
    <s v="no"/>
    <s v="Rommerskirchen"/>
    <s v="380"/>
    <s v="Amprion GmbH"/>
    <s v="List matching type: Single UBA power plant assigned to single BNetzA power plant"/>
    <m/>
  </r>
  <r>
    <n v="352"/>
    <s v="Buschhaus_BNA0439"/>
    <s v="DE"/>
    <x v="0"/>
    <s v="LIG"/>
    <n v="0.36399999999999999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439"/>
    <e v="#N/A"/>
    <s v="Buschhaus"/>
    <s v="D"/>
    <s v="Buschhaus (Helmstedt)"/>
    <s v="Helmstedter Revier GmbH"/>
    <m/>
    <s v="38350"/>
    <s v="Helmstedt"/>
    <s v="Niedersachsen"/>
    <s v="DE"/>
    <n v="352"/>
    <n v="405"/>
    <s v="Lignite"/>
    <s v="Steam turbine"/>
    <s v="no"/>
    <m/>
    <n v="1985"/>
    <s v="1985"/>
    <m/>
    <m/>
    <s v="reserve"/>
    <m/>
    <n v="52.172371560000002"/>
    <n v="10.976828729999999"/>
    <s v="11WD2BUSC0002637"/>
    <s v="11WD2BUSD0000386"/>
    <n v="0.36"/>
    <s v="http://stefanschroeter.com/669-mibrag-expandiert-ins-helmstedter-revier.html#.VkNVIiuriHs"/>
    <n v="0.36399999999999999"/>
    <s v="Fossil fuels"/>
    <s v="Lignite"/>
    <m/>
    <s v="no"/>
    <s v="Helmstedt"/>
    <s v="380"/>
    <s v="TenneT TSO GmbH "/>
    <s v="List matching type: Single UBA power plant assigned to single BNetzA power plant"/>
    <m/>
  </r>
  <r>
    <n v="40"/>
    <s v="Goldenberg_BNA0489"/>
    <s v="DE"/>
    <x v="0"/>
    <s v="LIG"/>
    <n v="0.38080000000000003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489"/>
    <e v="#N/A"/>
    <s v="Goldenberg"/>
    <s v="E, Besicherung F"/>
    <m/>
    <s v="RWE Power AG"/>
    <m/>
    <s v="50354"/>
    <s v="Hürth"/>
    <s v="Nordrhein-Westfalen"/>
    <s v="DE"/>
    <n v="40"/>
    <m/>
    <s v="Lignite"/>
    <s v="Steam turbine"/>
    <s v="yes"/>
    <m/>
    <n v="1992"/>
    <s v="1992"/>
    <m/>
    <m/>
    <s v="shutdown_temporary"/>
    <m/>
    <n v="50.860799999999998"/>
    <n v="6.8402000000000003"/>
    <m/>
    <m/>
    <m/>
    <m/>
    <n v="0.38080000000000003"/>
    <s v="Fossil fuels"/>
    <s v="Lignite"/>
    <m/>
    <s v="no"/>
    <s v="Knapsack"/>
    <s v="110"/>
    <s v="Westnetz GmbH"/>
    <m/>
    <m/>
  </r>
  <r>
    <n v="0"/>
    <s v="Goldenberg_BNA0490a"/>
    <s v="DE"/>
    <x v="0"/>
    <s v="LIG"/>
    <n v="0.38319999999999999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490a"/>
    <e v="#N/A"/>
    <s v="Goldenberg"/>
    <s v="F"/>
    <m/>
    <s v="RWE Power AG"/>
    <m/>
    <s v="50354"/>
    <s v="Hürth"/>
    <s v="Nordrhein-Westfalen"/>
    <s v="DE"/>
    <n v="0"/>
    <m/>
    <s v="Lignite"/>
    <s v="Steam turbine"/>
    <s v="yes"/>
    <m/>
    <n v="1993"/>
    <s v="1993"/>
    <m/>
    <m/>
    <s v="special_case"/>
    <m/>
    <n v="50.860799999999998"/>
    <n v="6.8402000000000003"/>
    <m/>
    <m/>
    <m/>
    <m/>
    <n v="0.38319999999999999"/>
    <s v="Fossil fuels"/>
    <s v="Lignite"/>
    <m/>
    <s v="no"/>
    <s v="Knapsack"/>
    <s v="110"/>
    <s v="Westnetz GmbH"/>
    <m/>
    <m/>
  </r>
  <r>
    <n v="98"/>
    <s v="Ville/Berrenrath_BNA0491"/>
    <s v="DE"/>
    <x v="0"/>
    <s v="LIG"/>
    <n v="0.37840000000000001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491"/>
    <e v="#N/A"/>
    <s v="Ville/Berrenrath"/>
    <s v="Ville/Berrenrath"/>
    <s v="Ville / Berrenrath (Hürth)"/>
    <s v="RWE Power AG"/>
    <m/>
    <s v="50354"/>
    <s v="Hürth"/>
    <s v="Nordrhein-Westfalen"/>
    <s v="DE"/>
    <n v="98"/>
    <n v="107"/>
    <s v="Lignite"/>
    <s v="Steam turbine"/>
    <s v="yes"/>
    <m/>
    <n v="1991"/>
    <s v="1991"/>
    <m/>
    <m/>
    <s v="operating"/>
    <m/>
    <n v="50.861379999999997"/>
    <n v="6.8406600000000006"/>
    <m/>
    <m/>
    <m/>
    <m/>
    <n v="0.37840000000000001"/>
    <s v="Fossil fuels"/>
    <s v="Lignite"/>
    <m/>
    <s v="no"/>
    <s v="Berrenrath"/>
    <s v="110"/>
    <s v="Westnetz GmbH"/>
    <s v="List matching type: Single UBA power plant assigned to single BNetzA power plant"/>
    <m/>
  </r>
  <r>
    <n v="24.6"/>
    <s v="P&amp;L Werk Jülich_BNA1164"/>
    <s v="DE"/>
    <x v="0"/>
    <s v="LIG"/>
    <n v="0.40960000000000002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1164"/>
    <e v="#N/A"/>
    <s v="P&amp;L Werk Jülich"/>
    <s v="Kessel 5"/>
    <m/>
    <s v="Pfeifer &amp; Langen GmbH &amp; Co. KG"/>
    <s v="Dürenerstr. 20"/>
    <s v="52428"/>
    <s v="Jülich"/>
    <s v="Nordrhein-Westfalen"/>
    <s v="DE"/>
    <n v="24.6"/>
    <m/>
    <s v="Lignite"/>
    <s v="Steam turbine"/>
    <s v="yes"/>
    <m/>
    <n v="2004"/>
    <s v="2004"/>
    <m/>
    <m/>
    <s v="operating"/>
    <m/>
    <n v="50.915170000000003"/>
    <n v="6.3693499999999998"/>
    <m/>
    <m/>
    <m/>
    <m/>
    <n v="0.40960000000000002"/>
    <s v="Fossil fuels"/>
    <s v="Lignite"/>
    <m/>
    <s v="no"/>
    <m/>
    <s v="10"/>
    <s v="Stadtwerke Jülich GmbH"/>
    <m/>
    <m/>
  </r>
  <r>
    <n v="33.5"/>
    <s v="FKK_BNA0523"/>
    <s v="DE"/>
    <x v="0"/>
    <s v="LIG"/>
    <n v="0.37119999999999997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523"/>
    <e v="#N/A"/>
    <s v="FKK"/>
    <m/>
    <m/>
    <s v="Städtische Werke Energie + Wärme GmbH"/>
    <m/>
    <s v="34134"/>
    <s v="Kassel"/>
    <s v="Hessen"/>
    <s v="DE"/>
    <n v="33.5"/>
    <m/>
    <s v="Lignite"/>
    <s v="Steam turbine"/>
    <s v="yes"/>
    <m/>
    <n v="1988"/>
    <s v="1988"/>
    <m/>
    <m/>
    <s v="operating"/>
    <m/>
    <n v="51.279099000000002"/>
    <n v="9.4840119999999999"/>
    <m/>
    <m/>
    <m/>
    <m/>
    <n v="0.37119999999999997"/>
    <s v="Fossil fuels"/>
    <s v="Lignite"/>
    <m/>
    <s v="no"/>
    <s v="DE00033234134000KFWFKK10000199995"/>
    <s v="110"/>
    <s v="Avacon AG"/>
    <m/>
    <m/>
  </r>
  <r>
    <n v="75.3"/>
    <s v="HKW Merkenich_BNA0543"/>
    <s v="DE"/>
    <x v="0"/>
    <s v="LIG"/>
    <n v="0.42399999999999999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n v="137.66299559471369"/>
    <s v=""/>
    <s v=""/>
    <s v=""/>
    <s v=""/>
    <s v="BNA0543"/>
    <e v="#N/A"/>
    <s v="HKW Merkenich"/>
    <s v="Block 6"/>
    <s v="Köln-Merkenich 4+6"/>
    <s v="RheinEnergie AG"/>
    <m/>
    <s v="50769"/>
    <s v="Köln"/>
    <s v="Nordrhein-Westfalen"/>
    <s v="DE"/>
    <n v="75.3"/>
    <n v="85.417400000000001"/>
    <s v="Lignite"/>
    <s v="Steam turbine"/>
    <s v="yes"/>
    <n v="137.66299559471369"/>
    <n v="2010"/>
    <s v="2010"/>
    <m/>
    <m/>
    <s v="operating"/>
    <m/>
    <n v="51.017809999999997"/>
    <n v="6.9643499999999996"/>
    <m/>
    <m/>
    <m/>
    <m/>
    <n v="0.42399999999999999"/>
    <s v="Fossil fuels"/>
    <s v="Lignite"/>
    <m/>
    <s v="no"/>
    <s v="UW Merkenich"/>
    <s v="110"/>
    <s v="Rheinische NETZGesellschaft mbH "/>
    <s v="List matching type: UBA capacity distributed proportionally to multiple BNetzA power plants"/>
    <m/>
  </r>
  <r>
    <n v="20.3"/>
    <s v="P&amp;L Werk Könnern_BNA1185"/>
    <s v="DE"/>
    <x v="0"/>
    <s v="LIG"/>
    <n v="0.38319999999999999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1185"/>
    <e v="#N/A"/>
    <s v="P&amp;L Werk Könnern"/>
    <s v="Kessel 1 und 2"/>
    <m/>
    <s v="Pfeifer &amp; Langen GmbH &amp; Co. KG"/>
    <s v="An den Sieben Stücken"/>
    <s v="06420"/>
    <s v="Könnern"/>
    <s v="Sachsen-Anhalt"/>
    <s v="DE"/>
    <n v="20.3"/>
    <m/>
    <s v="Lignite"/>
    <s v="Steam turbine"/>
    <s v="yes"/>
    <m/>
    <n v="1993"/>
    <s v="1993"/>
    <m/>
    <m/>
    <s v="operating"/>
    <m/>
    <n v="51.697839999999999"/>
    <n v="11.758100000000001"/>
    <m/>
    <m/>
    <m/>
    <m/>
    <n v="0.38319999999999999"/>
    <s v="Fossil fuels"/>
    <s v="Lignite"/>
    <m/>
    <s v="no"/>
    <s v="JK Ø 3"/>
    <s v="20"/>
    <s v="Mitteldeutsche Netzgesellschaft Strom mbH"/>
    <m/>
    <m/>
  </r>
  <r>
    <n v="465"/>
    <s v="KW Jänschwalde_BNA0785"/>
    <s v="DE"/>
    <x v="0"/>
    <s v="LIG"/>
    <n v="0.39040000000000002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n v="76.3"/>
    <s v=""/>
    <s v=""/>
    <s v=""/>
    <s v=""/>
    <s v="BNA0785"/>
    <e v="#N/A"/>
    <s v="KW Jänschwalde"/>
    <s v="A"/>
    <s v="Jänschwalde A"/>
    <s v="Lausitz Energie Kraftwerke AG"/>
    <s v="Kraftwerksstraße"/>
    <s v="03185"/>
    <s v="Peitz"/>
    <s v="Brandenburg"/>
    <s v="DE"/>
    <n v="465"/>
    <n v="535"/>
    <s v="Lignite"/>
    <s v="Steam turbine"/>
    <s v="yes"/>
    <n v="76.3"/>
    <n v="1981"/>
    <s v="1981"/>
    <n v="1996"/>
    <m/>
    <s v="operating"/>
    <m/>
    <n v="51.834440989999997"/>
    <n v="14.459037779999999"/>
    <s v="11WD8JAEN1L----Z"/>
    <s v="11WD8JAEN1L---AD"/>
    <n v="0.375"/>
    <s v="http://corporate.vattenfall.de/newsroom/pressemeldungen/pressemeldungen-import/janschwalde-verringert-seine-co2-bilanz-weiter"/>
    <n v="0.39040000000000002"/>
    <s v="Fossil fuels"/>
    <s v="Lignite"/>
    <m/>
    <s v="no"/>
    <s v="Preilack"/>
    <s v="380"/>
    <s v="50Hertz Transmission GmbH"/>
    <s v="List matching type: Single UBA power plant assigned to single BNetzA power plant"/>
    <m/>
  </r>
  <r>
    <n v="465"/>
    <s v="KW Jänschwalde_BNA0786"/>
    <s v="DE"/>
    <x v="0"/>
    <s v="LIG"/>
    <n v="0.39040000000000002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n v="76.3"/>
    <s v=""/>
    <s v=""/>
    <s v=""/>
    <s v=""/>
    <s v="BNA0786"/>
    <e v="#N/A"/>
    <s v="KW Jänschwalde"/>
    <s v="B"/>
    <s v="Jänschwalde B"/>
    <s v="Lausitz Energie Kraftwerke AG"/>
    <s v="Kraftwerksstraße"/>
    <s v="03185"/>
    <s v="Peitz"/>
    <s v="Brandenburg"/>
    <s v="DE"/>
    <n v="465"/>
    <n v="535"/>
    <s v="Lignite"/>
    <s v="Steam turbine"/>
    <s v="yes"/>
    <n v="76.3"/>
    <n v="1982"/>
    <s v="1982"/>
    <n v="1996"/>
    <m/>
    <s v="operating"/>
    <m/>
    <n v="51.834440989999997"/>
    <n v="14.459037779999999"/>
    <s v="11WD8JAEN1L----Z"/>
    <s v="11WD8JAEN1L---BB"/>
    <n v="0.375"/>
    <s v="http://corporate.vattenfall.de/newsroom/pressemeldungen/pressemeldungen-import/janschwalde-verringert-seine-co2-bilanz-weiter"/>
    <n v="0.39040000000000002"/>
    <s v="Fossil fuels"/>
    <s v="Lignite"/>
    <m/>
    <s v="no"/>
    <s v="Preilack"/>
    <s v="380"/>
    <s v="50Hertz Transmission GmbH"/>
    <s v="List matching type: Single UBA power plant assigned to single BNetzA power plant"/>
    <m/>
  </r>
  <r>
    <n v="465"/>
    <s v="KW Jänschwalde_BNA0787"/>
    <s v="DE"/>
    <x v="0"/>
    <s v="LIG"/>
    <n v="0.39040000000000002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n v="76.3"/>
    <s v=""/>
    <s v=""/>
    <s v=""/>
    <s v=""/>
    <s v="BNA0787"/>
    <e v="#N/A"/>
    <s v="KW Jänschwalde"/>
    <s v="C"/>
    <s v="Jänschwalde C"/>
    <s v="Lausitz Energie Kraftwerke AG"/>
    <s v="Kraftwerksstraße"/>
    <s v="03185"/>
    <s v="Peitz"/>
    <s v="Brandenburg"/>
    <s v="DE"/>
    <n v="465"/>
    <n v="535"/>
    <s v="Lignite"/>
    <s v="Steam turbine"/>
    <s v="yes"/>
    <n v="76.3"/>
    <n v="1984"/>
    <s v="1984"/>
    <n v="1996"/>
    <m/>
    <s v="operating"/>
    <m/>
    <n v="51.834440989999997"/>
    <n v="14.459037779999999"/>
    <s v="11WD8JAEN1L----Z"/>
    <s v="11WD8JAEN1L---C9"/>
    <n v="0.375"/>
    <s v="http://corporate.vattenfall.de/newsroom/pressemeldungen/pressemeldungen-import/janschwalde-verringert-seine-co2-bilanz-weiter"/>
    <n v="0.39040000000000002"/>
    <s v="Fossil fuels"/>
    <s v="Lignite"/>
    <m/>
    <s v="no"/>
    <s v="Preilack"/>
    <s v="380"/>
    <s v="50Hertz Transmission GmbH"/>
    <s v="List matching type: Single UBA power plant assigned to single BNetzA power plant"/>
    <m/>
  </r>
  <r>
    <n v="465"/>
    <s v="KW Jänschwalde_BNA0788"/>
    <s v="DE"/>
    <x v="0"/>
    <s v="LIG"/>
    <n v="0.39040000000000002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n v="76.3"/>
    <s v=""/>
    <s v=""/>
    <s v=""/>
    <s v=""/>
    <s v="BNA0788"/>
    <e v="#N/A"/>
    <s v="KW Jänschwalde"/>
    <s v="D"/>
    <s v="Jänschwalde D"/>
    <s v="Lausitz Energie Kraftwerke AG"/>
    <s v="Kraftwerksstraße"/>
    <s v="03185"/>
    <s v="Peitz"/>
    <s v="Brandenburg"/>
    <s v="DE"/>
    <n v="465"/>
    <n v="535"/>
    <s v="Lignite"/>
    <s v="Steam turbine"/>
    <s v="yes"/>
    <n v="76.3"/>
    <n v="1985"/>
    <s v="1985"/>
    <n v="1996"/>
    <m/>
    <s v="operating"/>
    <m/>
    <n v="51.834440989999997"/>
    <n v="14.459037779999999"/>
    <s v="11WD8JAEN1L----Z"/>
    <s v="11WD8JAEN1L---D7"/>
    <n v="0.375"/>
    <s v="http://corporate.vattenfall.de/newsroom/pressemeldungen/pressemeldungen-import/janschwalde-verringert-seine-co2-bilanz-weiter"/>
    <n v="0.39040000000000002"/>
    <s v="Fossil fuels"/>
    <s v="Lignite"/>
    <m/>
    <s v="no"/>
    <s v="Preilack"/>
    <s v="380"/>
    <s v="50Hertz Transmission GmbH"/>
    <s v="List matching type: Single UBA power plant assigned to single BNetzA power plant"/>
    <m/>
  </r>
  <r>
    <n v="465"/>
    <s v="KW Jänschwalde_BNA0789"/>
    <s v="DE"/>
    <x v="0"/>
    <s v="LIG"/>
    <n v="0.39040000000000002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n v="76.3"/>
    <s v=""/>
    <s v=""/>
    <s v=""/>
    <s v=""/>
    <s v="BNA0789"/>
    <e v="#N/A"/>
    <s v="KW Jänschwalde"/>
    <s v="E"/>
    <s v="Jänschwalde E"/>
    <s v="Lausitz Energie Kraftwerke AG"/>
    <s v="Kraftwerksstraße"/>
    <s v="03185"/>
    <s v="Peitz"/>
    <s v="Brandenburg"/>
    <s v="DE"/>
    <n v="465"/>
    <n v="535"/>
    <s v="Lignite"/>
    <s v="Steam turbine"/>
    <s v="yes"/>
    <n v="76.3"/>
    <n v="1987"/>
    <s v="1987"/>
    <n v="1996"/>
    <m/>
    <s v="operating"/>
    <m/>
    <n v="51.834440989999997"/>
    <n v="14.459037779999999"/>
    <s v="11WD8JAEN1L----Z"/>
    <s v="11WD8JAEN1L---E5"/>
    <n v="0.375"/>
    <s v="http://corporate.vattenfall.de/newsroom/pressemeldungen/pressemeldungen-import/janschwalde-verringert-seine-co2-bilanz-weiter"/>
    <n v="0.39040000000000002"/>
    <s v="Fossil fuels"/>
    <s v="Lignite"/>
    <m/>
    <s v="no"/>
    <s v="Preilack"/>
    <s v="380"/>
    <s v="50Hertz Transmission GmbH"/>
    <s v="List matching type: Single UBA power plant assigned to single BNetzA power plant"/>
    <m/>
  </r>
  <r>
    <n v="465"/>
    <s v="KW Jänschwalde_BNA0790"/>
    <s v="DE"/>
    <x v="0"/>
    <s v="LIG"/>
    <n v="0.39040000000000002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n v="76.3"/>
    <s v=""/>
    <s v=""/>
    <s v=""/>
    <s v=""/>
    <s v="BNA0790"/>
    <e v="#N/A"/>
    <s v="KW Jänschwalde"/>
    <s v="F"/>
    <s v="Jänschwalde F"/>
    <s v="Lausitz Energie Kraftwerke AG"/>
    <s v="Kraftwerksstraße"/>
    <s v="03185"/>
    <s v="Peitz"/>
    <s v="Brandenburg"/>
    <s v="DE"/>
    <n v="465"/>
    <n v="535"/>
    <s v="Lignite"/>
    <s v="Steam turbine"/>
    <s v="yes"/>
    <n v="76.3"/>
    <n v="1989"/>
    <s v="1989"/>
    <n v="1996"/>
    <m/>
    <s v="operating"/>
    <m/>
    <n v="51.834440989999997"/>
    <n v="14.459037779999999"/>
    <s v="11WD8JAEN1L----Z"/>
    <s v="11WD8JAEN1L---F3"/>
    <n v="0.375"/>
    <s v="http://corporate.vattenfall.de/newsroom/pressemeldungen/pressemeldungen-import/janschwalde-verringert-seine-co2-bilanz-weiter"/>
    <n v="0.39040000000000002"/>
    <s v="Fossil fuels"/>
    <s v="Lignite"/>
    <m/>
    <s v="no"/>
    <s v="Preilack"/>
    <s v="380"/>
    <s v="50Hertz Transmission GmbH"/>
    <s v="List matching type: Single UBA power plant assigned to single BNetzA power plant"/>
    <m/>
  </r>
  <r>
    <n v="450"/>
    <s v="Schkopau_BNA0878"/>
    <s v="DE"/>
    <x v="0"/>
    <s v="LIG"/>
    <n v="0.39040000000000002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n v="100"/>
    <s v=""/>
    <s v=""/>
    <s v=""/>
    <s v=""/>
    <s v="BNA0878"/>
    <e v="#N/A"/>
    <s v="Schkopau"/>
    <s v="A"/>
    <s v="Schkopau A"/>
    <s v="Uniper Kraftwerke GmbH "/>
    <m/>
    <s v="06258"/>
    <s v="Schkopau"/>
    <s v="Sachsen-Anhalt"/>
    <s v="DE"/>
    <n v="450"/>
    <n v="490"/>
    <s v="Lignite"/>
    <s v="Steam turbine"/>
    <s v="yes"/>
    <n v="100"/>
    <n v="1996"/>
    <s v="1996"/>
    <m/>
    <m/>
    <s v="operating"/>
    <m/>
    <n v="51.398454630000003"/>
    <n v="11.950420100000001"/>
    <s v="11WD8SCHK1L----O"/>
    <s v="11WD8SCHK1L---A2"/>
    <n v="0.4"/>
    <s v="https://library.e.abb.com/public/17a12f32273be6a4c1256ddd00346e97/13-18m225.pdf"/>
    <n v="0.39040000000000002"/>
    <s v="Fossil fuels"/>
    <s v="Lignite"/>
    <m/>
    <s v="no"/>
    <s v="Bad Lauchstedt"/>
    <s v="380"/>
    <s v="50Hertz Transmission GmbH"/>
    <s v="List matching type: Single UBA power plant assigned to single BNetzA power plant"/>
    <m/>
  </r>
  <r>
    <n v="450"/>
    <s v="Schkopau_BNA0879"/>
    <s v="DE"/>
    <x v="0"/>
    <s v="LIG"/>
    <n v="0.39040000000000002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n v="100"/>
    <s v=""/>
    <s v=""/>
    <s v=""/>
    <s v=""/>
    <s v="BNA0879"/>
    <e v="#N/A"/>
    <s v="Schkopau"/>
    <s v="B"/>
    <s v="Schkopau B"/>
    <s v="Uniper Kraftwerke GmbH "/>
    <m/>
    <s v="06258"/>
    <s v="Schkopau"/>
    <s v="Sachsen-Anhalt"/>
    <s v="DE"/>
    <n v="450"/>
    <n v="490"/>
    <s v="Lignite"/>
    <s v="Steam turbine"/>
    <s v="yes"/>
    <n v="100"/>
    <n v="1996"/>
    <s v="1996"/>
    <m/>
    <m/>
    <s v="operating"/>
    <m/>
    <n v="51.398454630000003"/>
    <n v="11.950420100000001"/>
    <s v="11WD8SCHK1L----O"/>
    <s v="11WD8SCHK1L---B0"/>
    <n v="0.4"/>
    <s v="https://library.e.abb.com/public/17a12f32273be6a4c1256ddd00346e97/13-18m225.pdf"/>
    <n v="0.39040000000000002"/>
    <s v="Fossil fuels"/>
    <s v="Lignite"/>
    <m/>
    <s v="no"/>
    <s v="Bad Lauchstedt"/>
    <s v="380"/>
    <s v="50Hertz Transmission GmbH/DB Energie GmbH"/>
    <s v="List matching type: Single UBA power plant assigned to single BNetzA power plant"/>
    <m/>
  </r>
  <r>
    <n v="45"/>
    <s v="Grubenheizkraftwerk_BNA1486"/>
    <s v="DE"/>
    <x v="0"/>
    <s v="LIG"/>
    <n v="0.34960000000000002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1486"/>
    <e v="#N/A"/>
    <s v="Grubenheizkraftwerk"/>
    <m/>
    <m/>
    <s v="ROMONTA GmbH"/>
    <s v="Chausseestraße 1"/>
    <s v="06317"/>
    <s v="Seegebiet Mansfelder Land"/>
    <s v="Sachsen-Anhalt"/>
    <s v="DE"/>
    <n v="45"/>
    <m/>
    <s v="Lignite"/>
    <s v="Steam turbine"/>
    <s v="yes"/>
    <m/>
    <n v="1979"/>
    <s v="1979"/>
    <m/>
    <m/>
    <s v="operating"/>
    <m/>
    <n v="51.462749000000002"/>
    <n v="11.714028000000001"/>
    <m/>
    <m/>
    <m/>
    <m/>
    <n v="0.34960000000000002"/>
    <s v="Fossil fuels"/>
    <s v="Lignite"/>
    <m/>
    <s v="no"/>
    <s v="Braunkohle Amsdorf"/>
    <s v="110"/>
    <s v="Mitteldeutsche Netzgesellschaft Strom mbH"/>
    <m/>
    <m/>
  </r>
  <r>
    <n v="750"/>
    <s v="Schwarze Pumpe_BNA0914"/>
    <s v="DE"/>
    <x v="0"/>
    <s v="LIG"/>
    <n v="0.39279999999999998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n v="60"/>
    <s v=""/>
    <s v=""/>
    <s v=""/>
    <s v=""/>
    <s v="BNA0914"/>
    <e v="#N/A"/>
    <s v="Schwarze Pumpe"/>
    <s v="A"/>
    <s v="Schwarze Pumpe A"/>
    <s v="Lausitz Energie Kraftwerke AG"/>
    <s v="An der alten Ziegelei 1"/>
    <s v="03130"/>
    <s v="Spremberg"/>
    <s v="Brandenburg"/>
    <s v="DE"/>
    <n v="750"/>
    <n v="800"/>
    <s v="Lignite"/>
    <s v="Steam turbine"/>
    <s v="yes"/>
    <n v="60"/>
    <n v="1997"/>
    <s v="1997"/>
    <m/>
    <m/>
    <s v="operating"/>
    <m/>
    <n v="51.534820279999998"/>
    <n v="14.353122709999999"/>
    <s v="11WD8SWPU1L----5"/>
    <s v="11WD8SWPU1L---AK"/>
    <n v="0.41"/>
    <s v="???"/>
    <n v="0.39279999999999998"/>
    <s v="Fossil fuels"/>
    <s v="Lignite"/>
    <m/>
    <s v="no"/>
    <s v="Graustein"/>
    <s v="380"/>
    <s v="50Hertz Transmission GmbH"/>
    <s v="List matching type: Single UBA power plant assigned to single BNetzA power plant"/>
    <m/>
  </r>
  <r>
    <n v="750"/>
    <s v="Schwarze Pumpe_BNA0915"/>
    <s v="DE"/>
    <x v="0"/>
    <s v="LIG"/>
    <n v="0.3952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n v="60"/>
    <s v=""/>
    <s v=""/>
    <s v=""/>
    <s v=""/>
    <s v="BNA0915"/>
    <e v="#N/A"/>
    <s v="Schwarze Pumpe"/>
    <s v="B"/>
    <s v="Schwarze Pumpe B"/>
    <s v="Lausitz Energie Kraftwerke AG"/>
    <s v="An der alten Ziegelei 1"/>
    <s v="03130"/>
    <s v="Spremberg"/>
    <s v="Brandenburg"/>
    <s v="DE"/>
    <n v="750"/>
    <n v="800"/>
    <s v="Lignite"/>
    <s v="Steam turbine"/>
    <s v="yes"/>
    <n v="60"/>
    <n v="1998"/>
    <s v="1998"/>
    <m/>
    <m/>
    <s v="operating"/>
    <m/>
    <n v="51.534820279999998"/>
    <n v="14.353122709999999"/>
    <s v="11WD8SWPU1L----5"/>
    <s v="11WD8SWPU1L---BI"/>
    <n v="0.41"/>
    <s v="???"/>
    <n v="0.3952"/>
    <s v="Fossil fuels"/>
    <s v="Lignite"/>
    <m/>
    <s v="no"/>
    <s v="Graustein"/>
    <s v="380"/>
    <s v="50Hertz Transmission GmbH"/>
    <s v="List matching type: Single UBA power plant assigned to single BNetzA power plant"/>
    <m/>
  </r>
  <r>
    <n v="67"/>
    <s v="Deuben_BNA0196"/>
    <s v="DE"/>
    <x v="0"/>
    <s v="LIG"/>
    <n v="0.24640000000000001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196"/>
    <e v="#N/A"/>
    <s v="Deuben"/>
    <m/>
    <m/>
    <s v="Mitteldeutsche Braunkohlengesellschaft mbH"/>
    <m/>
    <s v="6682"/>
    <s v="Teuchern"/>
    <s v="Sachsen-Anhalt"/>
    <s v="DE"/>
    <n v="67"/>
    <m/>
    <s v="Lignite"/>
    <s v="Steam turbine"/>
    <s v="yes"/>
    <m/>
    <n v="1936"/>
    <s v="1936"/>
    <m/>
    <m/>
    <s v="operating"/>
    <m/>
    <n v="51.111870000000003"/>
    <n v="12.076169999999999"/>
    <m/>
    <m/>
    <m/>
    <m/>
    <n v="0.24640000000000001"/>
    <s v="Fossil fuels"/>
    <s v="Lignite"/>
    <m/>
    <s v="no"/>
    <s v="Schaltanlage Zwenkau"/>
    <s v="110"/>
    <s v="Mitteldeutsche Netzgesellschaft Strom mbH"/>
    <m/>
    <m/>
  </r>
  <r>
    <n v="31"/>
    <s v="Wählitz_BNA1002"/>
    <s v="DE"/>
    <x v="0"/>
    <s v="LIG"/>
    <n v="0.3856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1002"/>
    <e v="#N/A"/>
    <s v="Wählitz"/>
    <m/>
    <m/>
    <s v="Mitteldeutsche Braunkohlengesellschaft mbH"/>
    <m/>
    <s v="06679"/>
    <s v="Wählitz"/>
    <s v="Sachsen-Anhalt"/>
    <s v="DE"/>
    <n v="31"/>
    <m/>
    <s v="Lignite"/>
    <s v="Steam turbine"/>
    <s v="yes"/>
    <m/>
    <n v="1994"/>
    <s v="1994"/>
    <m/>
    <m/>
    <s v="operating"/>
    <m/>
    <n v="51.166640000000001"/>
    <n v="12.076219999999999"/>
    <m/>
    <m/>
    <n v="0.38500000000000001"/>
    <s v="http://www.mibrag.de/media/1355133007.pdf"/>
    <n v="0.3856"/>
    <s v="Fossil fuels"/>
    <s v="Lignite"/>
    <m/>
    <s v="no"/>
    <s v="Schaltanlage Zwenkau"/>
    <s v="110"/>
    <s v="Mitteldeutsche Netzgesellschaft Strom mbH"/>
    <m/>
    <m/>
  </r>
  <r>
    <n v="23.3"/>
    <s v="EZ1_BNA1400a"/>
    <s v="DE"/>
    <x v="0"/>
    <s v="LIG"/>
    <n v="0.38319999999999999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1400a"/>
    <e v="#N/A"/>
    <s v="EZ1"/>
    <s v="WSK"/>
    <m/>
    <s v="Südzucker AG, Werk Zeitz"/>
    <s v="Albrechtstr. 54"/>
    <s v="06712"/>
    <s v="Zeitz"/>
    <s v="Sachsen-Anhalt"/>
    <s v="DE"/>
    <n v="23.3"/>
    <m/>
    <s v="Lignite"/>
    <s v="Steam turbine"/>
    <s v="yes"/>
    <m/>
    <n v="1993"/>
    <s v="1993"/>
    <m/>
    <m/>
    <s v="operating"/>
    <m/>
    <n v="51.048850000000002"/>
    <n v="12.110379999999999"/>
    <m/>
    <m/>
    <m/>
    <m/>
    <n v="0.38319999999999999"/>
    <s v="Fossil fuels"/>
    <s v="Lignite"/>
    <m/>
    <s v="no"/>
    <s v="MCk0268/144756"/>
    <s v="20/110"/>
    <s v="MitNetz"/>
    <m/>
    <m/>
  </r>
  <r>
    <n v="19.5"/>
    <s v="Kohlekraftwerk_BNA1097"/>
    <s v="DE"/>
    <x v="0"/>
    <s v="LIG"/>
    <n v="0.34720000000000001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1097"/>
    <e v="#N/A"/>
    <s v="Kohlekraftwerk"/>
    <s v="K06"/>
    <m/>
    <s v="Smurfit Kappa Zülpich Papier GmbH"/>
    <s v="Bessenicher Weg"/>
    <s v="53909"/>
    <s v="Zülpich"/>
    <s v="Nordrhein-Westfalen"/>
    <s v="DE"/>
    <n v="19.5"/>
    <m/>
    <s v="Lignite"/>
    <s v="Steam turbine"/>
    <s v="yes"/>
    <m/>
    <n v="1978"/>
    <s v="1978"/>
    <m/>
    <m/>
    <s v="operating"/>
    <m/>
    <n v="50.705500000000001"/>
    <n v="6.6536200000000001"/>
    <m/>
    <m/>
    <m/>
    <m/>
    <n v="0.34720000000000001"/>
    <s v="Fossil fuels"/>
    <s v="Lignite"/>
    <m/>
    <s v="no"/>
    <s v="Viktor Rolf"/>
    <s v="20"/>
    <s v="Westnetz GmbH"/>
    <m/>
    <m/>
  </r>
  <r>
    <n v="129"/>
    <s v="Frimmersdorf_BNA0302"/>
    <s v="DE"/>
    <x v="0"/>
    <s v="LIG"/>
    <n v="0.29680000000000001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302"/>
    <e v="#N/A"/>
    <s v="Frimmersdorf"/>
    <s v="C"/>
    <m/>
    <s v="RWE Power AG"/>
    <m/>
    <s v="41517"/>
    <s v="Frimmersdorf"/>
    <s v="Nordrhein-Westfalen"/>
    <s v="DE"/>
    <n v="129"/>
    <m/>
    <s v="Lignite"/>
    <s v="Steam turbine"/>
    <s v="no"/>
    <m/>
    <n v="1957"/>
    <s v="1957"/>
    <m/>
    <n v="2011"/>
    <s v="shutdown"/>
    <m/>
    <n v="51.057445180000002"/>
    <n v="6.5770803950000003"/>
    <m/>
    <m/>
    <m/>
    <m/>
    <n v="0.29680000000000001"/>
    <s v="Fossil fuels"/>
    <s v="Lignite"/>
    <m/>
    <s v="no"/>
    <s v="Frimmersdorf"/>
    <s v="110"/>
    <s v="Westnetz GmbH"/>
    <m/>
    <m/>
  </r>
  <r>
    <n v="130"/>
    <s v="Frimmersdorf_BNA0303"/>
    <s v="DE"/>
    <x v="0"/>
    <s v="LIG"/>
    <n v="0.29680000000000001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303"/>
    <e v="#N/A"/>
    <s v="Frimmersdorf"/>
    <s v="D"/>
    <m/>
    <s v="RWE Power AG"/>
    <m/>
    <s v="41517"/>
    <s v="Frimmersdorf"/>
    <s v="Nordrhein-Westfalen"/>
    <s v="DE"/>
    <n v="130"/>
    <m/>
    <s v="Lignite"/>
    <s v="Steam turbine"/>
    <s v="no"/>
    <m/>
    <n v="1957"/>
    <s v="1957"/>
    <m/>
    <n v="2011"/>
    <s v="shutdown"/>
    <m/>
    <n v="51.057445180000002"/>
    <n v="6.5770803950000003"/>
    <m/>
    <m/>
    <m/>
    <m/>
    <n v="0.29680000000000001"/>
    <s v="Fossil fuels"/>
    <s v="Lignite"/>
    <m/>
    <s v="no"/>
    <s v="Frimmersdorf"/>
    <s v="110"/>
    <s v="Westnetz GmbH"/>
    <m/>
    <m/>
  </r>
  <r>
    <n v="124"/>
    <s v="Frimmersdorf_BNA0304"/>
    <s v="DE"/>
    <x v="0"/>
    <s v="LIG"/>
    <n v="0.30399999999999999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304"/>
    <e v="#N/A"/>
    <s v="Frimmersdorf"/>
    <s v="G"/>
    <m/>
    <s v="RWE Power AG"/>
    <m/>
    <s v="41517"/>
    <s v="Frimmersdorf"/>
    <s v="Nordrhein-Westfalen"/>
    <s v="DE"/>
    <n v="124"/>
    <m/>
    <s v="Lignite"/>
    <s v="Steam turbine"/>
    <s v="no"/>
    <m/>
    <n v="1960"/>
    <s v="1960"/>
    <m/>
    <n v="2011"/>
    <s v="shutdown"/>
    <m/>
    <n v="51.057445180000002"/>
    <n v="6.5770803950000003"/>
    <m/>
    <m/>
    <m/>
    <m/>
    <n v="0.30399999999999999"/>
    <s v="Fossil fuels"/>
    <s v="Lignite"/>
    <m/>
    <s v="no"/>
    <s v="Rommerskirchen"/>
    <s v="220"/>
    <s v="Amprion GmbH"/>
    <m/>
    <m/>
  </r>
  <r>
    <n v="123"/>
    <s v="Weisweiler_BNA1021"/>
    <s v="DE"/>
    <x v="0"/>
    <s v="LIG"/>
    <n v="0.29199999999999998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1021"/>
    <e v="#N/A"/>
    <s v="Weisweiler"/>
    <s v="C"/>
    <m/>
    <s v="RWE Power AG"/>
    <m/>
    <s v="52249"/>
    <s v="Eschweiler-Weisweiler"/>
    <s v="Nordrhein-Westfalen"/>
    <s v="DE"/>
    <n v="123"/>
    <m/>
    <s v="Lignite"/>
    <s v="Steam turbine"/>
    <s v="yes"/>
    <m/>
    <n v="1955"/>
    <s v="1955"/>
    <m/>
    <n v="2012"/>
    <s v="shutdown"/>
    <m/>
    <n v="50.839167000000003"/>
    <n v="6.3211110000000001"/>
    <m/>
    <m/>
    <m/>
    <m/>
    <n v="0.29199999999999998"/>
    <s v="Fossil fuels"/>
    <s v="Lignite"/>
    <m/>
    <s v="no"/>
    <s v="Oberzier"/>
    <s v="380"/>
    <s v="Amprion GmbH"/>
    <m/>
    <m/>
  </r>
  <r>
    <n v="135"/>
    <s v="Weisweiler_BNA1022"/>
    <s v="DE"/>
    <x v="0"/>
    <s v="LIG"/>
    <n v="0.30159999999999998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1022"/>
    <e v="#N/A"/>
    <s v="Weisweiler"/>
    <s v="D"/>
    <m/>
    <s v="RWE Power AG"/>
    <m/>
    <s v="52249"/>
    <s v="Eschweiler-Weisweiler"/>
    <s v="Nordrhein-Westfalen"/>
    <s v="DE"/>
    <n v="135"/>
    <m/>
    <s v="Lignite"/>
    <s v="Steam turbine"/>
    <s v="no"/>
    <m/>
    <n v="1959"/>
    <s v="1959"/>
    <m/>
    <n v="2012"/>
    <s v="shutdown"/>
    <m/>
    <n v="50.839167000000003"/>
    <n v="6.3211110000000001"/>
    <m/>
    <m/>
    <m/>
    <m/>
    <n v="0.30159999999999998"/>
    <s v="Fossil fuels"/>
    <s v="Lignite"/>
    <m/>
    <s v="no"/>
    <s v="Oberzier"/>
    <s v="380"/>
    <s v="Amprion GmbH"/>
    <m/>
    <m/>
  </r>
  <r>
    <n v="128"/>
    <s v="Frimmersdorf_BNA0307"/>
    <s v="DE"/>
    <x v="0"/>
    <s v="LIG"/>
    <n v="0.30399999999999999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307"/>
    <e v="#N/A"/>
    <s v="Frimmersdorf"/>
    <s v="I"/>
    <m/>
    <s v="RWE Power AG"/>
    <m/>
    <s v="41517"/>
    <s v="Frimmersdorf"/>
    <s v="Nordrhein-Westfalen"/>
    <s v="DE"/>
    <n v="128"/>
    <m/>
    <s v="Lignite"/>
    <s v="Steam turbine"/>
    <s v="no"/>
    <m/>
    <n v="1960"/>
    <s v="1960"/>
    <m/>
    <n v="2012"/>
    <s v="shutdown"/>
    <m/>
    <n v="51.057445180000002"/>
    <n v="6.5770803950000003"/>
    <m/>
    <m/>
    <m/>
    <m/>
    <n v="0.30399999999999999"/>
    <s v="Fossil fuels"/>
    <s v="Lignite"/>
    <m/>
    <s v="no"/>
    <s v="Opladen"/>
    <s v="380"/>
    <s v="Amprion GmbH"/>
    <m/>
    <m/>
  </r>
  <r>
    <n v="136"/>
    <s v="Frimmersdorf_BNA0308"/>
    <s v="DE"/>
    <x v="0"/>
    <s v="LIG"/>
    <n v="0.30880000000000002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308"/>
    <e v="#N/A"/>
    <s v="Frimmersdorf"/>
    <s v="K"/>
    <m/>
    <s v="RWE Power AG"/>
    <m/>
    <s v="41517"/>
    <s v="Frimmersdorf"/>
    <s v="Nordrhein-Westfalen"/>
    <s v="DE"/>
    <n v="136"/>
    <m/>
    <s v="Lignite"/>
    <s v="Steam turbine"/>
    <s v="no"/>
    <m/>
    <n v="1962"/>
    <s v="1962"/>
    <m/>
    <n v="2012"/>
    <s v="shutdown"/>
    <m/>
    <n v="51.057445180000002"/>
    <n v="6.5770803950000003"/>
    <m/>
    <m/>
    <m/>
    <m/>
    <n v="0.30880000000000002"/>
    <s v="Fossil fuels"/>
    <s v="Lignite"/>
    <m/>
    <s v="no"/>
    <s v="Opladen"/>
    <s v="380"/>
    <s v="Amprion GmbH"/>
    <m/>
    <m/>
  </r>
  <r>
    <n v="130"/>
    <s v="Frimmersdorf_BNA0305"/>
    <s v="DE"/>
    <x v="0"/>
    <s v="LIG"/>
    <n v="0.30159999999999998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305"/>
    <e v="#N/A"/>
    <s v="Frimmersdorf"/>
    <s v="E"/>
    <m/>
    <s v="RWE Power AG"/>
    <m/>
    <s v="41517"/>
    <s v="Grevenbroich-Frimmersdorf"/>
    <s v="Nordrhein-Westfalen"/>
    <s v="DE"/>
    <n v="130"/>
    <m/>
    <s v="Lignite"/>
    <s v="Steam turbine"/>
    <s v="no"/>
    <m/>
    <n v="1959"/>
    <s v="1959"/>
    <m/>
    <n v="2012"/>
    <s v="shutdown"/>
    <m/>
    <n v="51.057445180000002"/>
    <n v="6.5770803950000003"/>
    <m/>
    <m/>
    <m/>
    <m/>
    <n v="0.30159999999999998"/>
    <s v="Fossil fuels"/>
    <s v="Lignite"/>
    <m/>
    <s v="no"/>
    <s v="Osterath"/>
    <s v="220"/>
    <s v="Amprion GmbH"/>
    <m/>
    <m/>
  </r>
  <r>
    <n v="132"/>
    <s v="Frimmersdorf_BNA0306"/>
    <s v="DE"/>
    <x v="0"/>
    <s v="LIG"/>
    <n v="0.30399999999999999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306"/>
    <e v="#N/A"/>
    <s v="Frimmersdorf"/>
    <s v="F"/>
    <m/>
    <s v="RWE Power AG"/>
    <m/>
    <s v="41517"/>
    <s v="Grevenbroich-Frimmersdorf"/>
    <s v="Nordrhein-Westfalen"/>
    <s v="DE"/>
    <n v="132"/>
    <m/>
    <s v="Lignite"/>
    <s v="Steam turbine"/>
    <s v="no"/>
    <m/>
    <n v="1960"/>
    <s v="1960"/>
    <m/>
    <n v="2012"/>
    <s v="shutdown"/>
    <m/>
    <n v="51.057445180000002"/>
    <n v="6.5770803950000003"/>
    <m/>
    <m/>
    <m/>
    <m/>
    <n v="0.30399999999999999"/>
    <s v="Fossil fuels"/>
    <s v="Lignite"/>
    <m/>
    <s v="no"/>
    <s v="Osterath"/>
    <s v="220"/>
    <s v="Amprion GmbH"/>
    <m/>
    <m/>
  </r>
  <r>
    <n v="135"/>
    <s v="Frimmersdorf_BNA0309"/>
    <s v="DE"/>
    <x v="0"/>
    <s v="LIG"/>
    <n v="0.31359999999999999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309"/>
    <e v="#N/A"/>
    <s v="Frimmersdorf"/>
    <s v="N"/>
    <m/>
    <s v="RWE Power AG"/>
    <m/>
    <s v="41517"/>
    <s v="Grevenbroich-Frimmersdorf"/>
    <s v="Nordrhein-Westfalen"/>
    <s v="DE"/>
    <n v="135"/>
    <m/>
    <s v="Lignite"/>
    <s v="Steam turbine"/>
    <s v="no"/>
    <m/>
    <n v="1964"/>
    <s v="1964"/>
    <m/>
    <n v="2012"/>
    <s v="shutdown"/>
    <m/>
    <n v="51.057445180000002"/>
    <n v="6.5770803950000003"/>
    <m/>
    <m/>
    <m/>
    <m/>
    <n v="0.31359999999999999"/>
    <s v="Fossil fuels"/>
    <s v="Lignite"/>
    <m/>
    <s v="no"/>
    <s v="Gohrpunkt"/>
    <s v="220"/>
    <s v="Amprion GmbH"/>
    <m/>
    <m/>
  </r>
  <r>
    <n v="138"/>
    <s v="Frimmersdorf_BNA0310"/>
    <s v="DE"/>
    <x v="0"/>
    <s v="LIG"/>
    <n v="0.30880000000000002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310"/>
    <e v="#N/A"/>
    <s v="Frimmersdorf"/>
    <s v="M"/>
    <m/>
    <s v="RWE Power AG"/>
    <m/>
    <s v="41517"/>
    <s v="Grevenbroich-Frimmersdorf"/>
    <s v="Nordrhein-Westfalen"/>
    <s v="DE"/>
    <n v="138"/>
    <m/>
    <s v="Lignite"/>
    <s v="Steam turbine"/>
    <s v="no"/>
    <m/>
    <n v="1962"/>
    <s v="1962"/>
    <m/>
    <n v="2012"/>
    <s v="shutdown"/>
    <m/>
    <n v="51.057445180000002"/>
    <n v="6.5770803950000003"/>
    <m/>
    <m/>
    <m/>
    <m/>
    <n v="0.30880000000000002"/>
    <s v="Fossil fuels"/>
    <s v="Lignite"/>
    <m/>
    <s v="no"/>
    <s v="Frimmersdorf"/>
    <s v="110"/>
    <s v="Westnetz GmbH"/>
    <m/>
    <m/>
  </r>
  <r>
    <n v="131"/>
    <s v="Frimmersdorf_BNA0311"/>
    <s v="DE"/>
    <x v="0"/>
    <s v="LIG"/>
    <n v="0.30880000000000002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311"/>
    <e v="#N/A"/>
    <s v="Frimmersdorf"/>
    <s v="L"/>
    <m/>
    <s v="RWE Power AG"/>
    <m/>
    <s v="41517"/>
    <s v="Grevenbroich-Frimmersdorf"/>
    <s v="Nordrhein-Westfalen"/>
    <s v="DE"/>
    <n v="131"/>
    <m/>
    <s v="Lignite"/>
    <s v="Steam turbine"/>
    <s v="no"/>
    <m/>
    <n v="1962"/>
    <s v="1962"/>
    <m/>
    <n v="2012"/>
    <s v="shutdown"/>
    <m/>
    <n v="51.057445180000002"/>
    <n v="6.5770803950000003"/>
    <m/>
    <m/>
    <m/>
    <m/>
    <n v="0.30880000000000002"/>
    <s v="Fossil fuels"/>
    <s v="Lignite"/>
    <m/>
    <s v="no"/>
    <s v="Frimmersdorf"/>
    <s v="110"/>
    <s v="Westnetz GmbH"/>
    <m/>
    <m/>
  </r>
  <r>
    <n v="133"/>
    <s v="Frimmersdorf_BNA0312"/>
    <s v="DE"/>
    <x v="0"/>
    <s v="LIG"/>
    <n v="0.31359999999999999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312"/>
    <e v="#N/A"/>
    <s v="Frimmersdorf"/>
    <s v="O"/>
    <m/>
    <s v="RWE Power AG"/>
    <m/>
    <s v="41517"/>
    <s v="Grevenbroich-Frimmersdorf"/>
    <s v="Nordrhein-Westfalen"/>
    <s v="DE"/>
    <n v="133"/>
    <m/>
    <s v="Lignite"/>
    <s v="Steam turbine"/>
    <s v="no"/>
    <m/>
    <n v="1964"/>
    <s v="1964"/>
    <m/>
    <n v="2012"/>
    <s v="shutdown"/>
    <m/>
    <n v="51.057445180000002"/>
    <n v="6.5770803950000003"/>
    <m/>
    <m/>
    <m/>
    <m/>
    <n v="0.31359999999999999"/>
    <s v="Fossil fuels"/>
    <s v="Lignite"/>
    <m/>
    <s v="no"/>
    <s v="Rommerskirchen"/>
    <s v="220"/>
    <s v="Amprion GmbH"/>
    <m/>
    <m/>
  </r>
  <r>
    <n v="60"/>
    <s v="Mumsdorf_BNA0680"/>
    <s v="DE"/>
    <x v="0"/>
    <s v="LIG"/>
    <n v="0.32319999999999999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680"/>
    <e v="#N/A"/>
    <s v="Mumsdorf"/>
    <m/>
    <m/>
    <s v="Mitteldeutsche Braunkohlengesellschaft mbH"/>
    <m/>
    <s v="04613"/>
    <s v="Mumsdorf"/>
    <s v="Sachsen-Anhalt"/>
    <s v="DE"/>
    <n v="60"/>
    <m/>
    <s v="Lignite"/>
    <s v="Steam turbine"/>
    <s v="yes"/>
    <m/>
    <n v="1968"/>
    <s v="1968"/>
    <m/>
    <n v="2013"/>
    <s v="shutdown"/>
    <m/>
    <n v="51.07114395"/>
    <n v="12.260814010000001"/>
    <m/>
    <m/>
    <m/>
    <m/>
    <n v="0.32319999999999999"/>
    <s v="Fossil fuels"/>
    <s v="Lignite"/>
    <m/>
    <s v="no"/>
    <s v="Schaltanlage Phönix Mumsdorf"/>
    <s v="110"/>
    <s v="Mitteldeutsche Netzgesellschaft Strom mbH"/>
    <m/>
    <m/>
  </r>
  <r>
    <n v="45"/>
    <s v="Goldenberg_BNA0490b"/>
    <s v="DE"/>
    <x v="0"/>
    <s v="LIG"/>
    <n v="0.38319999999999999"/>
    <n v="9.5587323943661975"/>
    <n v="7.8122535211267614"/>
    <n v="4.0224969288732378E-2"/>
    <n v="4.0224969288732378E-2"/>
    <n v="136849.91500000001"/>
    <n v="0"/>
    <n v="0"/>
    <n v="0.3"/>
    <n v="0.38500000000000001"/>
    <n v="7"/>
    <n v="1"/>
    <m/>
    <s v=""/>
    <s v=""/>
    <s v=""/>
    <s v=""/>
    <s v=""/>
    <s v="BNA0490b"/>
    <e v="#N/A"/>
    <s v="Goldenberg"/>
    <s v="F"/>
    <m/>
    <s v="RWE Power AG"/>
    <m/>
    <s v="50354"/>
    <s v="Hürth"/>
    <s v="Nordrhein-Westfalen"/>
    <s v="DE"/>
    <n v="45"/>
    <m/>
    <s v="Lignite"/>
    <s v="Steam turbine"/>
    <s v="yes"/>
    <m/>
    <n v="1993"/>
    <s v="1993"/>
    <m/>
    <n v="2015"/>
    <s v="shutdown"/>
    <m/>
    <n v="50.860799999999998"/>
    <n v="6.8402000000000003"/>
    <m/>
    <m/>
    <m/>
    <m/>
    <n v="0.38319999999999999"/>
    <s v="Fossil fuels"/>
    <s v="Lignite"/>
    <m/>
    <s v="no"/>
    <s v="Knapsack"/>
    <s v="110"/>
    <s v="Westnetz GmbH"/>
    <m/>
    <m/>
  </r>
  <r>
    <n v="37.5"/>
    <s v="Ahrensfelde_BNA0005"/>
    <s v="DE"/>
    <x v="5"/>
    <s v="GAS"/>
    <n v="0.35399999999999998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005"/>
    <e v="#N/A"/>
    <s v="Ahrensfelde"/>
    <s v="GT A"/>
    <s v="Ahrensfelde A bis D"/>
    <s v="Lausitz Energie Kraftwerke AG"/>
    <s v="Lindenberger Weg"/>
    <s v="16356"/>
    <s v="Ahrensfelde"/>
    <s v="Brandenburg"/>
    <s v="DE"/>
    <n v="37.5"/>
    <n v="38"/>
    <s v="Natural gas"/>
    <s v="Gas turbine"/>
    <s v="no"/>
    <m/>
    <n v="1990"/>
    <s v="1990"/>
    <m/>
    <m/>
    <s v="shutdown_temporary"/>
    <m/>
    <n v="52.589500010000002"/>
    <n v="13.5586524"/>
    <m/>
    <m/>
    <n v="0.31"/>
    <s v="https://www.ffe.de/download/berichte/Endbericht_Energiezukunft_2050_Teil_II.pdf (S.191)"/>
    <n v="0.35399999999999998"/>
    <s v="Fossil fuels"/>
    <s v="Natural gas"/>
    <m/>
    <s v="no"/>
    <s v="Malchow"/>
    <s v="110"/>
    <s v="50Hertz Transmission GmbH"/>
    <s v="List matching type: UBA capacity distributed proportionally to multiple BNetzA power plants"/>
    <m/>
  </r>
  <r>
    <n v="37.5"/>
    <s v="Ahrensfelde_BNA0006"/>
    <s v="DE"/>
    <x v="5"/>
    <s v="GAS"/>
    <n v="0.35399999999999998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006"/>
    <e v="#N/A"/>
    <s v="Ahrensfelde"/>
    <s v="GT B"/>
    <s v="Ahrensfelde A bis D"/>
    <s v="Lausitz Energie Kraftwerke AG"/>
    <s v="Lindenberger Weg"/>
    <s v="16356"/>
    <s v="Ahrensfelde"/>
    <s v="Brandenburg"/>
    <s v="DE"/>
    <n v="37.5"/>
    <n v="38"/>
    <s v="Natural gas"/>
    <s v="Gas turbine"/>
    <s v="no"/>
    <m/>
    <n v="1990"/>
    <s v="1990"/>
    <m/>
    <m/>
    <s v="shutdown_temporary"/>
    <m/>
    <n v="52.589500010000002"/>
    <n v="13.5586524"/>
    <m/>
    <m/>
    <n v="0.31"/>
    <s v="https://www.ffe.de/download/berichte/Endbericht_Energiezukunft_2050_Teil_II.pdf (S.191)"/>
    <n v="0.35399999999999998"/>
    <s v="Fossil fuels"/>
    <s v="Natural gas"/>
    <m/>
    <s v="no"/>
    <s v="Malchow"/>
    <s v="110"/>
    <s v="50Hertz Transmission GmbH"/>
    <s v="List matching type: UBA capacity distributed proportionally to multiple BNetzA power plants"/>
    <m/>
  </r>
  <r>
    <n v="37.5"/>
    <s v="Ahrensfelde_BNA0007"/>
    <s v="DE"/>
    <x v="5"/>
    <s v="GAS"/>
    <n v="0.35399999999999998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007"/>
    <e v="#N/A"/>
    <s v="Ahrensfelde"/>
    <s v="GT C"/>
    <s v="Ahrensfelde A bis D"/>
    <s v="Lausitz Energie Kraftwerke AG"/>
    <s v="Lindenberger Weg"/>
    <s v="16356"/>
    <s v="Ahrensfelde"/>
    <s v="Brandenburg"/>
    <s v="DE"/>
    <n v="37.5"/>
    <n v="38"/>
    <s v="Natural gas"/>
    <s v="Gas turbine"/>
    <s v="no"/>
    <m/>
    <n v="1990"/>
    <s v="1990"/>
    <m/>
    <m/>
    <s v="shutdown_temporary"/>
    <m/>
    <n v="52.589500010000002"/>
    <n v="13.5586524"/>
    <m/>
    <m/>
    <n v="0.31"/>
    <s v="https://www.ffe.de/download/berichte/Endbericht_Energiezukunft_2050_Teil_II.pdf (S.191)"/>
    <n v="0.35399999999999998"/>
    <s v="Fossil fuels"/>
    <s v="Natural gas"/>
    <m/>
    <s v="no"/>
    <s v="Malchow"/>
    <s v="110"/>
    <s v="50Hertz Transmission GmbH"/>
    <s v="List matching type: UBA capacity distributed proportionally to multiple BNetzA power plants"/>
    <m/>
  </r>
  <r>
    <n v="37.5"/>
    <s v="Ahrensfelde_BNA0008"/>
    <s v="DE"/>
    <x v="5"/>
    <s v="GAS"/>
    <n v="0.35399999999999998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008"/>
    <e v="#N/A"/>
    <s v="Ahrensfelde"/>
    <s v="GT D"/>
    <s v="Ahrensfelde A bis D"/>
    <s v="Lausitz Energie Kraftwerke AG"/>
    <s v="Lindenberger Weg"/>
    <s v="16356"/>
    <s v="Ahrensfelde"/>
    <s v="Brandenburg"/>
    <s v="DE"/>
    <n v="37.5"/>
    <n v="38"/>
    <s v="Natural gas"/>
    <s v="Gas turbine"/>
    <s v="no"/>
    <m/>
    <n v="1990"/>
    <s v="1990"/>
    <m/>
    <m/>
    <s v="shutdown_temporary"/>
    <m/>
    <n v="52.589500010000002"/>
    <n v="13.5586524"/>
    <m/>
    <m/>
    <n v="0.31"/>
    <s v="https://www.ffe.de/download/berichte/Endbericht_Energiezukunft_2050_Teil_II.pdf (S.191)"/>
    <n v="0.35399999999999998"/>
    <s v="Fossil fuels"/>
    <s v="Natural gas"/>
    <m/>
    <s v="no"/>
    <s v="Malchow"/>
    <s v="110"/>
    <s v="50Hertz Transmission GmbH"/>
    <s v="List matching type: UBA capacity distributed proportionally to multiple BNetzA power plants"/>
    <m/>
  </r>
  <r>
    <n v="11"/>
    <s v="Werkskraftwerk Sappi Alfeld_BNA0012b"/>
    <s v="DE"/>
    <x v="0"/>
    <s v="GAS"/>
    <n v="0.32669999999999999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012b"/>
    <e v="#N/A"/>
    <s v="Werkskraftwerk Sappi Alfeld"/>
    <s v="Gaskraftwerk"/>
    <m/>
    <s v="Sappi Alfeld GmbH"/>
    <s v="Mühlenmarsch 1"/>
    <s v="31061"/>
    <s v="Alfeld"/>
    <s v="Niedersachsen"/>
    <s v="DE"/>
    <n v="11"/>
    <m/>
    <s v="Natural gas"/>
    <s v="Steam turbine"/>
    <s v="yes"/>
    <m/>
    <n v="1947"/>
    <s v="1947"/>
    <m/>
    <m/>
    <s v="operating"/>
    <m/>
    <n v="51.985129999999998"/>
    <n v="9.8224600000000013"/>
    <m/>
    <m/>
    <m/>
    <m/>
    <n v="0.32669999999999999"/>
    <s v="Fossil fuels"/>
    <s v="Natural gas"/>
    <m/>
    <s v="no"/>
    <m/>
    <s v="6"/>
    <s v="Überlandwerk Leinetal GmbH"/>
    <m/>
    <m/>
  </r>
  <r>
    <n v="65"/>
    <s v="Heizkraftwerk Altbach/Deizisau_BNA0015"/>
    <s v="DE"/>
    <x v="5"/>
    <s v="GAS"/>
    <n v="0.37219999999999998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015"/>
    <e v="#N/A"/>
    <s v="Heizkraftwerk Altbach/Deizisau"/>
    <s v="ALT GT E (solo)"/>
    <s v="Altbach/Deizisau GT A-C, E"/>
    <s v="EnBW Energie Baden-Württemberg AG"/>
    <s v="Industriestraße 11"/>
    <s v="73776"/>
    <s v="Altbach"/>
    <s v="Baden-Württemberg"/>
    <s v="DE"/>
    <n v="65"/>
    <n v="78.359679999999997"/>
    <s v="Natural gas"/>
    <s v="Gas turbine"/>
    <s v="yes"/>
    <m/>
    <n v="1997"/>
    <s v="1997"/>
    <m/>
    <m/>
    <s v="operating"/>
    <m/>
    <n v="48.717610999999998"/>
    <n v="9.3749169999999999"/>
    <m/>
    <m/>
    <n v="0.44"/>
    <s v="http://www.feuerwehr-oberboihingen.de/index.php?id=210&amp;tx_ttnews[tt_news]=452&amp;cHash=d8aa7375c5ed6e4b398f9bee5e270dbb"/>
    <n v="0.37219999999999998"/>
    <s v="Fossil fuels"/>
    <s v="Natural gas"/>
    <m/>
    <s v="no"/>
    <s v="Altbach"/>
    <s v="110"/>
    <s v="Netze BW GmbH"/>
    <s v="List matching type: UBA capacity distributed proportionally to multiple BNetzA power plants"/>
    <m/>
  </r>
  <r>
    <n v="50"/>
    <s v="Heizkraftwerk Altbach/Deizisau_BNA0016"/>
    <s v="DE"/>
    <x v="5"/>
    <s v="GAS"/>
    <n v="0.30459999999999998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016"/>
    <e v="#N/A"/>
    <s v="Heizkraftwerk Altbach/Deizisau"/>
    <s v="ALT GT A (Solo)"/>
    <s v="Altbach/Deizisau GT A-C, E"/>
    <s v="EnBW Energie Baden-Württemberg AG"/>
    <s v="Industriestraße 11"/>
    <s v="73776"/>
    <s v="Altbach"/>
    <s v="Baden-Württemberg"/>
    <s v="DE"/>
    <n v="50"/>
    <n v="60.276679999999999"/>
    <s v="Natural gas"/>
    <s v="Gas turbine"/>
    <s v="no"/>
    <m/>
    <n v="1971"/>
    <s v="1971"/>
    <m/>
    <m/>
    <s v="operating"/>
    <m/>
    <n v="48.717610999999998"/>
    <n v="9.3749169999999999"/>
    <m/>
    <m/>
    <m/>
    <m/>
    <n v="0.30459999999999998"/>
    <s v="Fossil fuels"/>
    <s v="Natural gas"/>
    <m/>
    <s v="no"/>
    <s v="Altbach"/>
    <s v="110"/>
    <s v="Netze BW GmbH"/>
    <s v="List matching type: UBA capacity distributed proportionally to multiple BNetzA power plants"/>
    <m/>
  </r>
  <r>
    <n v="57"/>
    <s v="Heizkraftwerk Altbach/Deizisau_BNA0017"/>
    <s v="DE"/>
    <x v="5"/>
    <s v="GAS"/>
    <n v="0.30980000000000002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017"/>
    <e v="#N/A"/>
    <s v="Heizkraftwerk Altbach/Deizisau"/>
    <s v="ALT GT B"/>
    <s v="Altbach/Deizisau GT A-C, E"/>
    <s v="EnBW Energie Baden-Württemberg AG"/>
    <s v="Industriestraße 11"/>
    <s v="73776"/>
    <s v="Altbach"/>
    <s v="Baden-Württemberg"/>
    <s v="DE"/>
    <n v="57"/>
    <n v="68.715419999999995"/>
    <s v="Natural gas"/>
    <s v="Gas turbine"/>
    <s v="no"/>
    <m/>
    <n v="1973"/>
    <s v="1973"/>
    <m/>
    <m/>
    <s v="operating"/>
    <m/>
    <n v="48.717610999999998"/>
    <n v="9.3749169999999999"/>
    <m/>
    <m/>
    <m/>
    <m/>
    <n v="0.30980000000000002"/>
    <s v="Fossil fuels"/>
    <s v="Natural gas"/>
    <m/>
    <s v="no"/>
    <s v="Altbach"/>
    <s v="110"/>
    <s v="Netze BW GmbH"/>
    <s v="List matching type: UBA capacity distributed proportionally to multiple BNetzA power plants"/>
    <m/>
  </r>
  <r>
    <n v="81"/>
    <s v="Heizkraftwerk Altbach/Deizisau_BNA0018"/>
    <s v="DE"/>
    <x v="5"/>
    <s v="GAS"/>
    <n v="0.315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018"/>
    <e v="#N/A"/>
    <s v="Heizkraftwerk Altbach/Deizisau"/>
    <s v="ALT GT C"/>
    <s v="Altbach/Deizisau GT A-C, E"/>
    <s v="EnBW Energie Baden-Württemberg AG"/>
    <s v="Industriestraße 11"/>
    <s v="73776"/>
    <s v="Altbach"/>
    <s v="Baden-Württemberg"/>
    <s v="DE"/>
    <n v="81"/>
    <n v="97.648219999999995"/>
    <s v="Natural gas"/>
    <s v="Gas turbine"/>
    <s v="no"/>
    <m/>
    <n v="1975"/>
    <s v="1975"/>
    <m/>
    <m/>
    <s v="operating"/>
    <m/>
    <n v="48.717610999999998"/>
    <n v="9.3749169999999999"/>
    <m/>
    <m/>
    <m/>
    <m/>
    <n v="0.315"/>
    <s v="Fossil fuels"/>
    <s v="Natural gas"/>
    <m/>
    <s v="no"/>
    <s v="Altbach"/>
    <s v="110"/>
    <s v="Netze BW GmbH"/>
    <s v="List matching type: UBA capacity distributed proportionally to multiple BNetzA power plants"/>
    <m/>
  </r>
  <r>
    <n v="15.1"/>
    <s v="Kesselhaus Zuckerfabrik_BNA0025"/>
    <s v="DE"/>
    <x v="0"/>
    <s v="GAS"/>
    <n v="0.37730000000000002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025"/>
    <e v="#N/A"/>
    <s v="Kesselhaus Zuckerfabrik"/>
    <m/>
    <m/>
    <s v="Suiker Unie GmbH &amp; Co. KG"/>
    <s v="Bluthsluster Str. 24"/>
    <s v="17389"/>
    <s v="Anklam"/>
    <s v="Mecklenburg-Vorpommern"/>
    <s v="DE"/>
    <n v="15.1"/>
    <m/>
    <s v="Natural gas"/>
    <s v="Steam turbine"/>
    <s v="yes"/>
    <m/>
    <n v="1993"/>
    <s v="1993"/>
    <m/>
    <m/>
    <s v="operating"/>
    <m/>
    <n v="53.856250000000003"/>
    <n v="13.710100000000001"/>
    <m/>
    <m/>
    <m/>
    <m/>
    <n v="0.37730000000000002"/>
    <s v="Fossil fuels"/>
    <s v="Natural gas"/>
    <m/>
    <s v="no"/>
    <s v="DE00100017389AS000000000001237294"/>
    <s v="20"/>
    <s v="E.DIS AG"/>
    <m/>
    <m/>
  </r>
  <r>
    <n v="47"/>
    <s v="GuD-Anlage_BNA1337e"/>
    <s v="DE"/>
    <x v="2"/>
    <s v="GAS"/>
    <n v="0.59850000000000003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1337e"/>
    <e v="#N/A"/>
    <s v="GuD-Anlage"/>
    <s v="GuD-Anlage"/>
    <m/>
    <s v="DS Smith Paper Deutschland GmbH"/>
    <s v="Weichertstr. 7"/>
    <s v="63741"/>
    <s v="Aschaffenburg"/>
    <s v="Bayern"/>
    <s v="DE"/>
    <n v="47"/>
    <m/>
    <s v="Natural gas"/>
    <s v="Combined cycle"/>
    <s v="yes"/>
    <m/>
    <n v="2013"/>
    <s v="2013"/>
    <m/>
    <m/>
    <s v="operating"/>
    <m/>
    <n v="49.988218000000003"/>
    <n v="9.155761"/>
    <m/>
    <m/>
    <m/>
    <m/>
    <n v="0.59850000000000003"/>
    <s v="Fossil fuels"/>
    <s v="Natural gas"/>
    <m/>
    <s v="no"/>
    <m/>
    <s v="20"/>
    <s v="Aschaffenburger Versorgungs GmbH "/>
    <m/>
    <m/>
  </r>
  <r>
    <n v="29"/>
    <s v="UPM Augsburg_BNA1103"/>
    <s v="DE"/>
    <x v="0"/>
    <s v="GAS"/>
    <n v="0.34760000000000002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103"/>
    <e v="#N/A"/>
    <s v="UPM Augsburg"/>
    <s v="Dampfturbine 3"/>
    <m/>
    <s v="UPM GmbH Werk Augsburg"/>
    <s v="Georg-Heindl-Strasse 4"/>
    <s v="86153"/>
    <s v="Augsburg"/>
    <s v="Bayern"/>
    <s v="DE"/>
    <n v="29"/>
    <m/>
    <s v="Natural gas"/>
    <s v="Steam turbine"/>
    <s v="yes"/>
    <m/>
    <n v="1966"/>
    <s v="1966"/>
    <m/>
    <m/>
    <s v="shutdown_temporary"/>
    <m/>
    <n v="48.38008"/>
    <n v="10.90143"/>
    <m/>
    <m/>
    <m/>
    <m/>
    <n v="0.34760000000000002"/>
    <s v="Fossil fuels"/>
    <s v="Natural gas"/>
    <m/>
    <s v="no"/>
    <m/>
    <s v="10"/>
    <s v="Stadtwerke Augsburg"/>
    <m/>
    <m/>
  </r>
  <r>
    <n v="30.7"/>
    <s v="Gasturbine_BNA0033"/>
    <s v="DE"/>
    <x v="5"/>
    <s v="GAS"/>
    <n v="0.39040000000000002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033"/>
    <e v="#N/A"/>
    <s v="Gasturbine"/>
    <s v="GT"/>
    <m/>
    <s v="Stadtwerke Augsburg Energie GmbH"/>
    <s v="Beim Grenzgraben 10"/>
    <s v="86165"/>
    <s v="Augsburg "/>
    <s v="Bayern"/>
    <s v="DE"/>
    <n v="30.7"/>
    <m/>
    <s v="Natural gas"/>
    <s v="Gas turbine"/>
    <s v="yes"/>
    <m/>
    <n v="2004"/>
    <s v="2004"/>
    <m/>
    <m/>
    <s v="operating"/>
    <m/>
    <n v="48.40099"/>
    <n v="10.93576"/>
    <m/>
    <m/>
    <m/>
    <m/>
    <n v="0.39040000000000002"/>
    <s v="Fossil fuels"/>
    <s v="Natural gas"/>
    <m/>
    <s v="no"/>
    <s v="Station 1000"/>
    <s v="110"/>
    <s v="Netze Augsburg GmbH"/>
    <m/>
    <m/>
  </r>
  <r>
    <n v="20.399999999999999"/>
    <s v="Heizkraftwerk_BNA1104"/>
    <s v="DE"/>
    <x v="0"/>
    <s v="GAS"/>
    <n v="0.35859999999999997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104"/>
    <e v="#N/A"/>
    <s v="Heizkraftwerk"/>
    <s v="T2"/>
    <m/>
    <s v="Stadtwerke Augsburg Energie GmbH"/>
    <s v="Franziskanergasse 9"/>
    <s v="86152"/>
    <s v="Augsburg "/>
    <s v="Bayern"/>
    <s v="DE"/>
    <n v="20.399999999999999"/>
    <m/>
    <s v="Natural gas"/>
    <s v="Steam turbine"/>
    <s v="yes"/>
    <m/>
    <n v="1976"/>
    <s v="1976"/>
    <m/>
    <m/>
    <s v="reserve"/>
    <m/>
    <n v="48.37509"/>
    <n v="10.90277"/>
    <m/>
    <m/>
    <m/>
    <m/>
    <n v="0.35859999999999997"/>
    <s v="Fossil fuels"/>
    <s v="Natural gas"/>
    <m/>
    <s v="no"/>
    <s v="Station 316/318"/>
    <s v="10"/>
    <s v="Netze Augsburg GmbH"/>
    <m/>
    <m/>
  </r>
  <r>
    <n v="9.6999999999999993"/>
    <s v="HKW Bad Salzungen_BNA1105"/>
    <s v="DE"/>
    <x v="0"/>
    <s v="GAS"/>
    <n v="0.37840000000000001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105"/>
    <e v="#N/A"/>
    <s v="HKW Bad Salzungen"/>
    <s v="HKW Bad Salzungen"/>
    <m/>
    <s v="Thüringer Energie AG"/>
    <m/>
    <s v="36433"/>
    <s v="Bad Salzungen"/>
    <s v="Thüringen"/>
    <s v="DE"/>
    <n v="9.6999999999999993"/>
    <m/>
    <s v="Natural gas"/>
    <s v="Steam turbine"/>
    <s v="yes"/>
    <m/>
    <n v="1994"/>
    <s v="1994"/>
    <m/>
    <m/>
    <s v="operating"/>
    <m/>
    <n v="50.800266000000001"/>
    <n v="10.220563"/>
    <m/>
    <m/>
    <m/>
    <m/>
    <n v="0.37840000000000001"/>
    <s v="Fossil fuels"/>
    <s v="Natural gas"/>
    <m/>
    <s v="no"/>
    <s v="UW Bad Salzungen"/>
    <s v="20"/>
    <s v="TEN Thüringer Energienetze GmbH"/>
    <m/>
    <m/>
  </r>
  <r>
    <n v="17.8"/>
    <s v="KWK-Anlage Barby_BNA0051"/>
    <s v="DE"/>
    <x v="0"/>
    <s v="GAS"/>
    <n v="0.39929999999999999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051"/>
    <e v="#N/A"/>
    <s v="KWK-Anlage Barby"/>
    <s v="-"/>
    <m/>
    <s v="Cargill Deutschland GmbH"/>
    <s v="Monplaisirstr. 22"/>
    <s v="39249"/>
    <s v="Barby"/>
    <s v="Sachsen-Anhalt"/>
    <s v="DE"/>
    <n v="17.8"/>
    <m/>
    <s v="Natural gas"/>
    <s v="Steam turbine"/>
    <s v="yes"/>
    <m/>
    <n v="2013"/>
    <s v="2013"/>
    <m/>
    <m/>
    <s v="operating"/>
    <m/>
    <n v="51.983192000000003"/>
    <n v="11.87656"/>
    <m/>
    <m/>
    <m/>
    <m/>
    <n v="0.39929999999999999"/>
    <s v="Fossil fuels"/>
    <s v="Natural gas"/>
    <m/>
    <s v="no"/>
    <s v="Übergabe Schaltanlage E.ON"/>
    <s v="20"/>
    <s v="Avacon AG"/>
    <m/>
    <m/>
  </r>
  <r>
    <n v="78"/>
    <s v="GuD Baunatal, VW Werksgelände_BNA0059b"/>
    <s v="DE"/>
    <x v="2"/>
    <s v="GAS"/>
    <n v="0.59850000000000003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0059b"/>
    <e v="#N/A"/>
    <s v="GuD Baunatal, VW Werksgelände"/>
    <m/>
    <m/>
    <s v="Volkswagen AG"/>
    <m/>
    <s v="34225"/>
    <s v="Baunatal"/>
    <s v="Hessen"/>
    <s v="DE"/>
    <n v="78"/>
    <m/>
    <s v="Natural gas"/>
    <s v="Combined cycle"/>
    <s v="yes"/>
    <m/>
    <n v="2013"/>
    <s v="2013"/>
    <m/>
    <m/>
    <s v="operating"/>
    <m/>
    <n v="51.253079999999997"/>
    <n v="9.4379000000000008"/>
    <m/>
    <m/>
    <n v="0.47"/>
    <s v="http://www.vw-kraftwerk.de/documente/umwelterklaerung_2012.pdf"/>
    <n v="0.59850000000000003"/>
    <s v="Fossil fuels"/>
    <s v="Natural gas"/>
    <m/>
    <s v="no"/>
    <s v="UW Rengershausen"/>
    <s v="110"/>
    <s v="Avacon AG"/>
    <m/>
    <m/>
  </r>
  <r>
    <n v="3"/>
    <s v="Kraftwerk_BNA1293c"/>
    <s v="DE"/>
    <x v="0"/>
    <s v="GAS"/>
    <n v="0.3795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293c"/>
    <e v="#N/A"/>
    <s v="Kraftwerk"/>
    <s v="K3+4/TG4"/>
    <m/>
    <s v="Martinswerk GmbH"/>
    <s v="Kölner Straße 110"/>
    <s v="50127"/>
    <s v="Bergheim"/>
    <s v="Nordrhein-Westfalen"/>
    <s v="DE"/>
    <n v="3"/>
    <m/>
    <s v="Natural gas"/>
    <s v="Steam turbine"/>
    <s v="yes"/>
    <m/>
    <n v="1995"/>
    <s v="1995"/>
    <m/>
    <m/>
    <s v="shutdown_temporary"/>
    <m/>
    <n v="50.945630000000001"/>
    <n v="6.6649600000000007"/>
    <m/>
    <m/>
    <m/>
    <m/>
    <n v="0.3795"/>
    <s v="Fossil fuels"/>
    <s v="Natural gas"/>
    <m/>
    <s v="no"/>
    <s v="Station Martinswerk"/>
    <s v="20"/>
    <s v="Westnetz GmbH"/>
    <m/>
    <m/>
  </r>
  <r>
    <n v="164"/>
    <s v="Klingenberg_BNA0081"/>
    <s v="DE"/>
    <x v="0"/>
    <s v="GAS"/>
    <n v="0.4037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n v="590"/>
    <s v=""/>
    <s v=""/>
    <s v=""/>
    <s v=""/>
    <s v="BNA0081"/>
    <e v="#N/A"/>
    <s v="Klingenberg"/>
    <s v="Klingenberg"/>
    <s v="Berlin-Klingenberg"/>
    <s v="Vattenfall Europe Wärme AG"/>
    <s v="Köpenicker Chaussee 42 - 45 "/>
    <s v="10317"/>
    <s v="Berlin"/>
    <s v="Berlin"/>
    <s v="DE"/>
    <n v="164"/>
    <n v="188"/>
    <s v="Natural gas"/>
    <s v="Steam turbine"/>
    <s v="yes"/>
    <n v="590"/>
    <n v="1981"/>
    <s v="1981"/>
    <n v="2017"/>
    <m/>
    <s v="operating"/>
    <s v="CHP"/>
    <n v="52.48891639"/>
    <n v="13.49696159"/>
    <s v="11WD8KLIN5X----0"/>
    <s v="11WD8KLIN5G--13E"/>
    <m/>
    <m/>
    <n v="0.4037"/>
    <s v="Fossil fuels"/>
    <s v="Natural gas"/>
    <m/>
    <s v="no"/>
    <s v="Klingenberg"/>
    <s v="110"/>
    <s v="Stromnetz Berlin GmbH"/>
    <s v="List matching type: Single UBA power plant assigned to single BNetzA power plant"/>
    <m/>
  </r>
  <r>
    <n v="444"/>
    <s v="Mitte_BNA0073"/>
    <s v="DE"/>
    <x v="2"/>
    <s v="GAS"/>
    <n v="0.52200000000000002"/>
    <n v="5"/>
    <n v="1"/>
    <n v="3.8508725075675675E-2"/>
    <n v="3.8508725075675675E-2"/>
    <n v="112542.12"/>
    <n v="0"/>
    <n v="0"/>
    <n v="0.4"/>
    <n v="0.52500000000000002"/>
    <n v="1"/>
    <n v="0.45"/>
    <m/>
    <n v="1210"/>
    <s v=""/>
    <s v=""/>
    <s v=""/>
    <s v=""/>
    <s v="BNA0073"/>
    <e v="#N/A"/>
    <s v="Mitte"/>
    <s v="GuD Mitte"/>
    <s v="Berlin-Mitte HKW GT 1, Berlin-Mitte HKW GT 2, Berlin-Mitte HKW DT"/>
    <s v="Vattenfall Europe Wärme AG"/>
    <s v="Köpenicker Straße 60"/>
    <s v="10179"/>
    <s v="Berlin"/>
    <s v="Berlin"/>
    <s v="DE"/>
    <n v="444"/>
    <n v="468"/>
    <s v="Natural gas"/>
    <s v="Combined cycle"/>
    <s v="yes"/>
    <n v="1210"/>
    <n v="1996"/>
    <s v="1996"/>
    <m/>
    <m/>
    <s v="operating"/>
    <s v="CHP"/>
    <n v="52.511723529999998"/>
    <n v="13.420915600000001"/>
    <s v="11WD8MITT5G----0"/>
    <s v="11WD8MITT5GGUD-8"/>
    <n v="0.49"/>
    <s v="http://corporate.vattenfall.de/globalassets/deutschland/nachhaltigkeit/umwelt/zertifikate/ue_hkw_mi_2013.pdf"/>
    <n v="0.52200000000000002"/>
    <s v="Fossil fuels"/>
    <s v="Natural gas"/>
    <m/>
    <s v="no"/>
    <s v="Mitte"/>
    <s v="110"/>
    <s v="Stromnetz Berlin GmbH"/>
    <s v="List matching type: Multiple UBA capacities aggregated to single BNetzA power plant"/>
    <m/>
  </r>
  <r>
    <n v="144"/>
    <s v="Charlottenburg_BNA0074"/>
    <s v="DE"/>
    <x v="5"/>
    <s v="GAS"/>
    <n v="0.38"/>
    <n v="0"/>
    <n v="0"/>
    <n v="1"/>
    <n v="1"/>
    <n v="112542.12"/>
    <n v="0"/>
    <n v="0"/>
    <n v="0.4"/>
    <n v="0.52500000000000002"/>
    <n v="1"/>
    <n v="0.45"/>
    <m/>
    <n v="300"/>
    <s v=""/>
    <s v=""/>
    <s v=""/>
    <s v=""/>
    <s v="BNA0074"/>
    <e v="#N/A"/>
    <s v="Charlottenburg"/>
    <s v="Charlottenburg"/>
    <s v="Berlin-Charlottenburg 4 bis 6"/>
    <s v="Vattenfall Europe Wärme AG"/>
    <s v="Am Spreebord 5"/>
    <s v="10589"/>
    <s v="Berlin"/>
    <s v="Berlin"/>
    <s v="DE"/>
    <n v="144"/>
    <n v="214"/>
    <s v="Natural gas"/>
    <s v="Gas turbine"/>
    <s v="yes"/>
    <n v="300"/>
    <n v="1975"/>
    <s v="1975"/>
    <n v="2000"/>
    <m/>
    <s v="operating"/>
    <m/>
    <n v="52.521856239999998"/>
    <n v="13.31109524"/>
    <m/>
    <m/>
    <m/>
    <m/>
    <n v="0.38"/>
    <s v="Fossil fuels"/>
    <s v="Natural gas"/>
    <m/>
    <s v="no"/>
    <s v="Charlottenburg"/>
    <s v="110"/>
    <s v="Stromnetz Berlin GmbH"/>
    <s v="List matching type: Single UBA power plant assigned to single BNetzA power plant"/>
    <m/>
  </r>
  <r>
    <n v="144"/>
    <s v="Lichterfelde_BNA0075"/>
    <s v="DE"/>
    <x v="0"/>
    <s v="GAS"/>
    <n v="0.38279999999999997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n v="240"/>
    <s v=""/>
    <s v=""/>
    <s v=""/>
    <s v=""/>
    <s v="BNA0075"/>
    <e v="#N/A"/>
    <s v="Lichterfelde"/>
    <s v="Lichterfelde 1"/>
    <s v="Berlin-Lichterfelde 1"/>
    <s v="Vattenfall Europe Wärme AG"/>
    <s v="Ostpreußendamm 61"/>
    <s v="12207"/>
    <s v="Berlin"/>
    <s v="Berlin"/>
    <s v="DE"/>
    <n v="144"/>
    <n v="150"/>
    <s v="Natural gas"/>
    <s v="Steam turbine"/>
    <s v="yes"/>
    <n v="240"/>
    <n v="1972"/>
    <s v="1972"/>
    <n v="1998"/>
    <m/>
    <s v="operating"/>
    <s v="CHP"/>
    <n v="52.425208040000001"/>
    <n v="13.30976486"/>
    <s v="11WD8LICH5G----1"/>
    <s v="11WD8LICH5G---1Y"/>
    <m/>
    <m/>
    <n v="0.38279999999999997"/>
    <s v="Fossil fuels"/>
    <s v="Natural gas"/>
    <m/>
    <s v="no"/>
    <s v="Lichterfelde"/>
    <s v="110"/>
    <s v="Stromnetz Berlin GmbH"/>
    <s v="List matching type: Single UBA power plant assigned to single BNetzA power plant"/>
    <m/>
  </r>
  <r>
    <n v="144"/>
    <s v="Lichterfelde_BNA0076"/>
    <s v="DE"/>
    <x v="0"/>
    <s v="GAS"/>
    <n v="0.38279999999999997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n v="240"/>
    <s v=""/>
    <s v=""/>
    <s v=""/>
    <s v=""/>
    <s v="BNA0076"/>
    <e v="#N/A"/>
    <s v="Lichterfelde"/>
    <s v="Lichterfelde 3"/>
    <s v="Berlin-Lichterfelde 2"/>
    <s v="Vattenfall Europe Wärme AG"/>
    <s v="Ostpreußendamm 61"/>
    <s v="12207"/>
    <s v="Berlin"/>
    <s v="Berlin"/>
    <s v="DE"/>
    <n v="144"/>
    <n v="150"/>
    <s v="Natural gas"/>
    <s v="Steam turbine"/>
    <s v="yes"/>
    <n v="240"/>
    <n v="1974"/>
    <s v="1974"/>
    <n v="1998"/>
    <m/>
    <s v="operating"/>
    <s v="CHP"/>
    <n v="52.425208040000001"/>
    <n v="13.30976486"/>
    <s v="11WD8LICH5G----1"/>
    <s v="11WD8LICH5G---3U"/>
    <m/>
    <m/>
    <n v="0.38279999999999997"/>
    <s v="Fossil fuels"/>
    <s v="Natural gas"/>
    <m/>
    <s v="no"/>
    <s v="Lichterfelde"/>
    <s v="110"/>
    <s v="Stromnetz Berlin GmbH"/>
    <s v="List matching type: Single UBA power plant assigned to single BNetzA power plant"/>
    <m/>
  </r>
  <r>
    <n v="0"/>
    <s v="Energieversogung Wedding_BNA1821"/>
    <s v="DE"/>
    <x v="0"/>
    <s v="GAS"/>
    <n v="0.35420000000000001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821"/>
    <e v="#N/A"/>
    <s v="Energieversogung Wedding"/>
    <m/>
    <m/>
    <s v="Bayer Pharma AG"/>
    <s v="Fennstr. 22"/>
    <s v="13353"/>
    <s v="Berlin"/>
    <s v="Berlin"/>
    <s v="DE"/>
    <m/>
    <m/>
    <s v="Natural gas"/>
    <s v="Steam turbine"/>
    <s v="yes"/>
    <m/>
    <n v="1972"/>
    <s v="1972"/>
    <m/>
    <m/>
    <s v="operating"/>
    <m/>
    <n v="52.53931"/>
    <n v="13.363904"/>
    <m/>
    <m/>
    <m/>
    <m/>
    <n v="0.35420000000000001"/>
    <s v="Fossil fuels"/>
    <s v="Natural gas"/>
    <m/>
    <s v="no"/>
    <m/>
    <s v="110"/>
    <s v="Stromnetz Berlin GmbH"/>
    <m/>
    <m/>
  </r>
  <r>
    <n v="66"/>
    <s v="Industriekraftwerk Bernburg (IKB)_BNA0088a"/>
    <s v="DE"/>
    <x v="2"/>
    <s v="GAS"/>
    <n v="0.51300000000000001"/>
    <n v="5"/>
    <n v="1"/>
    <n v="3.8508725075675675E-2"/>
    <n v="3.8508725075675675E-2"/>
    <n v="112542.12"/>
    <n v="0"/>
    <n v="0"/>
    <n v="0.4"/>
    <n v="0.52500000000000002"/>
    <n v="1"/>
    <n v="0.45"/>
    <m/>
    <n v="151.60396039603961"/>
    <s v=""/>
    <s v=""/>
    <s v=""/>
    <s v=""/>
    <s v="BNA0088a"/>
    <e v="#N/A"/>
    <s v="Industriekraftwerk Bernburg (IKB)"/>
    <m/>
    <s v="Bernburg"/>
    <s v="Solvay Chemicals GmbH"/>
    <m/>
    <s v="06406"/>
    <s v="Bernburg"/>
    <s v="Sachsen-Anhalt"/>
    <s v="DE"/>
    <n v="66"/>
    <n v="101.28713"/>
    <s v="Natural gas"/>
    <s v="Combined cycle"/>
    <s v="yes"/>
    <n v="151.60396039603961"/>
    <n v="1994"/>
    <s v="1994"/>
    <m/>
    <m/>
    <s v="operating"/>
    <s v="IPP"/>
    <n v="51.802608999999997"/>
    <n v="11.751511000000001"/>
    <m/>
    <m/>
    <m/>
    <m/>
    <n v="0.51300000000000001"/>
    <s v="Fossil fuels"/>
    <s v="Natural gas"/>
    <m/>
    <s v="no"/>
    <s v="173"/>
    <s v="110"/>
    <s v="Mitteldeutsche Netzgesellschaft Strom mbH"/>
    <s v="List matching type: UBA capacity distributed proportionally to multiple BNetzA power plants"/>
    <m/>
  </r>
  <r>
    <n v="23"/>
    <s v="HKW Schildescher Straße_BNA0098"/>
    <s v="DE"/>
    <x v="0"/>
    <s v="GAS"/>
    <n v="0.36080000000000001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098"/>
    <e v="#N/A"/>
    <s v="HKW Schildescher Straße"/>
    <m/>
    <m/>
    <s v="Stadtwerke Bielefeld GmbH"/>
    <m/>
    <s v="33611"/>
    <s v="Bielefeld"/>
    <s v="Nordrhein-Westfalen"/>
    <s v="DE"/>
    <n v="23"/>
    <m/>
    <s v="Natural gas"/>
    <s v="Steam turbine"/>
    <s v="yes"/>
    <m/>
    <n v="1978"/>
    <s v="1978"/>
    <m/>
    <m/>
    <s v="special_case"/>
    <m/>
    <n v="52.033503000000003"/>
    <n v="8.5390610000000002"/>
    <m/>
    <m/>
    <m/>
    <m/>
    <n v="0.36080000000000001"/>
    <s v="Fossil fuels"/>
    <s v="Natural gas"/>
    <m/>
    <s v="no"/>
    <s v="UW Kraftwerk"/>
    <s v="110"/>
    <s v="SWB Netz GmbH"/>
    <m/>
    <m/>
  </r>
  <r>
    <n v="37.5"/>
    <s v="GuD Kraftwerk Hillegossen_BNA0100"/>
    <s v="DE"/>
    <x v="2"/>
    <s v="GAS"/>
    <n v="0.5625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0100"/>
    <e v="#N/A"/>
    <s v="GuD Kraftwerk Hillegossen"/>
    <s v="GuD"/>
    <m/>
    <s v="Stadtwerke Bielefeld GmbH"/>
    <m/>
    <s v="33697"/>
    <s v="Bielefeld"/>
    <s v="Nordrhein-Westfalen"/>
    <s v="DE"/>
    <n v="37.5"/>
    <m/>
    <s v="Natural gas"/>
    <s v="Combined cycle"/>
    <s v="yes"/>
    <m/>
    <n v="2005"/>
    <s v="2005"/>
    <m/>
    <m/>
    <s v="operating"/>
    <m/>
    <n v="52.033503000000003"/>
    <n v="8.5390610000000002"/>
    <m/>
    <m/>
    <m/>
    <m/>
    <n v="0.5625"/>
    <s v="Fossil fuels"/>
    <s v="Natural gas"/>
    <m/>
    <s v="no"/>
    <m/>
    <s v="110"/>
    <s v="SWB Netz GmbH"/>
    <m/>
    <m/>
  </r>
  <r>
    <n v="41"/>
    <s v="HKW Schildescher Straße_BNA0101"/>
    <s v="DE"/>
    <x v="0"/>
    <s v="GAS"/>
    <n v="0.34760000000000002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101"/>
    <e v="#N/A"/>
    <s v="HKW Schildescher Straße"/>
    <m/>
    <m/>
    <s v="Stadtwerke Bielefeld GmbH"/>
    <m/>
    <s v="33611"/>
    <s v="Bielefeld"/>
    <s v="Nordrhein-Westfalen"/>
    <s v="DE"/>
    <n v="41"/>
    <m/>
    <s v="Natural gas"/>
    <s v="Steam turbine"/>
    <s v="yes"/>
    <m/>
    <n v="1966"/>
    <s v="1966"/>
    <m/>
    <m/>
    <s v="special_case"/>
    <m/>
    <n v="52.033503000000003"/>
    <n v="8.5390610000000002"/>
    <m/>
    <m/>
    <m/>
    <m/>
    <n v="0.34760000000000002"/>
    <s v="Fossil fuels"/>
    <s v="Natural gas"/>
    <m/>
    <s v="no"/>
    <s v="UW Kraftwerk"/>
    <s v="110"/>
    <s v="SWB Netz GmbH"/>
    <m/>
    <m/>
  </r>
  <r>
    <n v="106"/>
    <s v="GuD Bitterfeld_BNA0105"/>
    <s v="DE"/>
    <x v="2"/>
    <s v="GAS"/>
    <n v="0.54"/>
    <n v="5"/>
    <n v="1"/>
    <n v="3.8508725075675675E-2"/>
    <n v="3.8508725075675675E-2"/>
    <n v="112542.12"/>
    <n v="0"/>
    <n v="0"/>
    <n v="0.4"/>
    <n v="0.52500000000000002"/>
    <n v="1"/>
    <n v="0.45"/>
    <m/>
    <n v="110"/>
    <s v=""/>
    <s v=""/>
    <s v=""/>
    <s v=""/>
    <s v="BNA0105"/>
    <e v="#N/A"/>
    <s v="GuD Bitterfeld"/>
    <m/>
    <s v="Bitterfeld Chemiepark"/>
    <s v="envia THERM GmbH"/>
    <m/>
    <s v="06749"/>
    <s v="Bitterfeld"/>
    <s v="Sachsen-Anhalt"/>
    <s v="DE"/>
    <n v="106"/>
    <n v="114"/>
    <s v="Natural gas"/>
    <s v="Combined cycle"/>
    <s v="yes"/>
    <n v="110"/>
    <n v="2000"/>
    <s v="2000"/>
    <n v="2000"/>
    <m/>
    <s v="operating"/>
    <s v="IPP"/>
    <n v="51.633861000000003"/>
    <n v="12.299357000000001"/>
    <m/>
    <m/>
    <m/>
    <m/>
    <n v="0.54"/>
    <s v="Fossil fuels"/>
    <s v="Natural gas"/>
    <m/>
    <s v="no"/>
    <s v="UW Bitterfeld Mitte"/>
    <s v="110"/>
    <s v="Mitteldeutsche Netzgesellschaft Strom mbH"/>
    <s v="List matching type: Single UBA power plant assigned to single BNetzA power plant"/>
    <m/>
  </r>
  <r>
    <n v="20.7"/>
    <s v="Bochum_BNA0110"/>
    <s v="DE"/>
    <x v="0"/>
    <s v="GAS"/>
    <n v="0.38940000000000002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110"/>
    <e v="#N/A"/>
    <s v="Bochum"/>
    <s v="KBO"/>
    <m/>
    <s v="RWE Generation SE"/>
    <m/>
    <s v="44799"/>
    <s v="Bochum"/>
    <s v="Nordrhein-Westfalen"/>
    <s v="DE"/>
    <n v="20.7"/>
    <m/>
    <s v="Natural gas"/>
    <s v="Steam turbine"/>
    <s v="yes"/>
    <m/>
    <n v="2004"/>
    <s v="2004"/>
    <m/>
    <m/>
    <s v="operating"/>
    <m/>
    <n v="51.483333330000001"/>
    <n v="7.2166666670000001"/>
    <m/>
    <m/>
    <m/>
    <m/>
    <n v="0.38940000000000002"/>
    <s v="Fossil fuels"/>
    <s v="Natural gas"/>
    <m/>
    <s v="no"/>
    <s v="Weitmar"/>
    <s v="110"/>
    <s v="Westnetz GmbH"/>
    <m/>
    <m/>
  </r>
  <r>
    <n v="44"/>
    <s v="HKW Hiltrop_BNA0111"/>
    <s v="DE"/>
    <x v="0"/>
    <s v="GAS"/>
    <n v="0.40039999999999998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111"/>
    <e v="#N/A"/>
    <s v="HKW Hiltrop"/>
    <m/>
    <m/>
    <s v="Stadtwerke Bochum Holding GmbH"/>
    <m/>
    <s v="44805"/>
    <s v="Bochum"/>
    <s v="Nordrhein-Westfalen"/>
    <s v="DE"/>
    <n v="44"/>
    <m/>
    <s v="Natural gas"/>
    <s v="Steam turbine"/>
    <s v="yes"/>
    <m/>
    <n v="2014"/>
    <s v="2014"/>
    <m/>
    <m/>
    <s v="operating"/>
    <m/>
    <n v="51.507950000000001"/>
    <n v="7.2502899999999997"/>
    <m/>
    <m/>
    <m/>
    <m/>
    <n v="0.40039999999999998"/>
    <s v="Fossil fuels"/>
    <s v="Natural gas"/>
    <m/>
    <s v="no"/>
    <s v="INGU 2089 / IGRU 2088"/>
    <s v="10"/>
    <s v="Stadtwerke Bochum Netz GmbH"/>
    <m/>
    <m/>
  </r>
  <r>
    <n v="22.1"/>
    <s v="Heizkraftwerk Bomlitz_BNA1524"/>
    <s v="DE"/>
    <x v="0"/>
    <s v="GAS"/>
    <n v="0.28820000000000001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524"/>
    <e v="#N/A"/>
    <s v="Heizkraftwerk Bomlitz"/>
    <m/>
    <m/>
    <s v="Sales &amp; Solutions GmbH"/>
    <s v="Industriepark Walsrode,  August-Wolff-Str. 13"/>
    <s v="29699"/>
    <s v="Bomlitz"/>
    <s v="Niedersachsen"/>
    <s v="DE"/>
    <n v="22.1"/>
    <m/>
    <s v="Natural gas"/>
    <s v="Steam turbine"/>
    <s v="yes"/>
    <m/>
    <n v="1912"/>
    <s v="1912"/>
    <m/>
    <m/>
    <s v="operating"/>
    <m/>
    <n v="52.904778"/>
    <n v="9.658513000000001"/>
    <m/>
    <m/>
    <m/>
    <m/>
    <n v="0.28820000000000001"/>
    <s v="Fossil fuels"/>
    <s v="Natural gas"/>
    <m/>
    <s v="no"/>
    <s v="UW Bomlitz Westerharler Straße"/>
    <s v="20"/>
    <s v="Avacon AG"/>
    <m/>
    <m/>
  </r>
  <r>
    <n v="95"/>
    <s v="Heizkraftwerk Karlstraße_BNA0117b"/>
    <s v="DE"/>
    <x v="0"/>
    <s v="GAS"/>
    <n v="0.39929999999999999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117b"/>
    <e v="#N/A"/>
    <s v="Heizkraftwerk Karlstraße"/>
    <s v="Heizkraftwerk Karlstraße"/>
    <m/>
    <s v="Energie- und Wasserversorgung Bonn/Rhein-Sieg GmbH"/>
    <m/>
    <s v="53115"/>
    <s v="Bonn"/>
    <s v="Nordrhein-Westfalen"/>
    <s v="DE"/>
    <n v="95"/>
    <m/>
    <s v="Natural gas"/>
    <s v="Steam turbine"/>
    <s v="yes"/>
    <m/>
    <n v="2013"/>
    <s v="2013"/>
    <m/>
    <m/>
    <s v="operating"/>
    <m/>
    <n v="50.733820000000001"/>
    <n v="7.0805499999999997"/>
    <m/>
    <m/>
    <m/>
    <m/>
    <n v="0.39929999999999999"/>
    <s v="Fossil fuels"/>
    <s v="Natural gas"/>
    <m/>
    <s v="no"/>
    <m/>
    <s v="10 und 110"/>
    <s v="Bonn Netz GmbH"/>
    <m/>
    <m/>
  </r>
  <r>
    <n v="36"/>
    <s v="HKW_BNA0129"/>
    <s v="DE"/>
    <x v="0"/>
    <s v="GAS"/>
    <n v="0.38169999999999998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129"/>
    <e v="#N/A"/>
    <s v="HKW"/>
    <m/>
    <m/>
    <s v="Stadtwerke Brandenburg an der Havel GmbH"/>
    <m/>
    <s v="14772"/>
    <s v="Brandenburg"/>
    <s v="Brandenburg"/>
    <s v="DE"/>
    <n v="36"/>
    <m/>
    <s v="Natural gas"/>
    <s v="Steam turbine"/>
    <s v="yes"/>
    <m/>
    <n v="1997"/>
    <s v="1997"/>
    <m/>
    <m/>
    <s v="operating"/>
    <m/>
    <n v="51.512174999999999"/>
    <n v="13.97109"/>
    <m/>
    <m/>
    <m/>
    <m/>
    <n v="0.38169999999999998"/>
    <s v="Fossil fuels"/>
    <s v="Natural gas"/>
    <m/>
    <s v="no"/>
    <s v="UW Hohenstücken"/>
    <s v="110"/>
    <s v="EON"/>
    <m/>
    <m/>
  </r>
  <r>
    <n v="160"/>
    <s v="Kirchmöser_BNA0130"/>
    <s v="DE"/>
    <x v="2"/>
    <s v="GAS"/>
    <n v="0.51300000000000001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0130"/>
    <e v="#N/A"/>
    <s v="Kirchmöser"/>
    <m/>
    <s v="Kirchmöser"/>
    <s v="Uniper Kraftwerke GmbH "/>
    <m/>
    <s v="14774"/>
    <s v="Brandenburg"/>
    <s v="Brandenburg"/>
    <s v="DE"/>
    <n v="160"/>
    <n v="207"/>
    <s v="Natural gas"/>
    <s v="Combined cycle"/>
    <s v="no"/>
    <m/>
    <n v="1994"/>
    <s v="1994"/>
    <m/>
    <m/>
    <s v="operating"/>
    <m/>
    <n v="52.394167000000003"/>
    <n v="12.418056"/>
    <m/>
    <m/>
    <m/>
    <m/>
    <n v="0.51300000000000001"/>
    <s v="Fossil fuels"/>
    <s v="Natural gas"/>
    <m/>
    <s v="no"/>
    <s v="Unterwerk Kirchmöser"/>
    <s v="110"/>
    <s v="50Hertz Transmission GmbH/DB Energie GmbH"/>
    <s v="List matching type: Single UBA power plant assigned to single BNetzA power plant"/>
    <m/>
  </r>
  <r>
    <n v="20"/>
    <s v="HKW-Mitte_BNA0135"/>
    <s v="DE"/>
    <x v="2"/>
    <s v="GAS"/>
    <n v="0.40949999999999998"/>
    <n v="5"/>
    <n v="1"/>
    <n v="3.8508725075675675E-2"/>
    <n v="3.8508725075675675E-2"/>
    <n v="112542.12"/>
    <n v="0"/>
    <n v="0"/>
    <n v="0.4"/>
    <n v="0.52500000000000002"/>
    <n v="1"/>
    <n v="0.45"/>
    <m/>
    <n v="56.183539694100503"/>
    <s v=""/>
    <s v=""/>
    <s v=""/>
    <s v=""/>
    <s v="BNA0135"/>
    <e v="#N/A"/>
    <s v="HKW-Mitte"/>
    <s v="Block 12"/>
    <s v="Braunschweig-Mitte"/>
    <s v="Braunschweiger Versorgungs-AG &amp; Co. KG"/>
    <m/>
    <s v="38106"/>
    <s v="Braunschweig"/>
    <s v="Niedersachsen"/>
    <s v="DE"/>
    <n v="20"/>
    <n v="26.68609"/>
    <s v="Natural gas"/>
    <s v="Combined cycle"/>
    <s v="yes"/>
    <n v="56.183539694100503"/>
    <n v="1971"/>
    <s v="1971"/>
    <m/>
    <m/>
    <s v="operating"/>
    <s v="CHP"/>
    <n v="52.278610999999998"/>
    <n v="10.514722000000001"/>
    <m/>
    <m/>
    <m/>
    <m/>
    <n v="0.40949999999999998"/>
    <s v="Fossil fuels"/>
    <s v="Natural gas"/>
    <m/>
    <s v="no"/>
    <s v="UW Hasenwinkel 5/8"/>
    <s v="110"/>
    <s v="Braunschweiger Netz GmbH"/>
    <s v="List matching type: UBA capacity distributed proportionally to multiple BNetzA power plants"/>
    <m/>
  </r>
  <r>
    <n v="74"/>
    <s v="HKW-Mitte_BNA0136"/>
    <s v="DE"/>
    <x v="2"/>
    <s v="GAS"/>
    <n v="0.58499999999999996"/>
    <n v="5"/>
    <n v="1"/>
    <n v="3.8508725075675675E-2"/>
    <n v="3.8508725075675675E-2"/>
    <n v="112542.12"/>
    <n v="0"/>
    <n v="0"/>
    <n v="0.4"/>
    <n v="0.52500000000000002"/>
    <n v="1"/>
    <n v="0.45"/>
    <m/>
    <n v="207.8790968681719"/>
    <s v=""/>
    <s v=""/>
    <s v=""/>
    <s v=""/>
    <s v="BNA0136"/>
    <e v="#N/A"/>
    <s v="HKW-Mitte"/>
    <s v="GuD"/>
    <s v="Braunschweig-Mitte"/>
    <s v="Braunschweiger Versorgungs-AG &amp; Co. KG"/>
    <m/>
    <s v="38106"/>
    <s v="Braunschweig"/>
    <s v="Niedersachsen"/>
    <s v="DE"/>
    <n v="74"/>
    <n v="98.738529999999997"/>
    <s v="Natural gas"/>
    <s v="Combined cycle"/>
    <s v="yes"/>
    <n v="207.8790968681719"/>
    <n v="2010"/>
    <s v="2010"/>
    <m/>
    <m/>
    <s v="operating"/>
    <s v="CHP"/>
    <n v="52.278610999999998"/>
    <n v="10.514722000000001"/>
    <m/>
    <m/>
    <m/>
    <m/>
    <n v="0.58499999999999996"/>
    <s v="Fossil fuels"/>
    <s v="Natural gas"/>
    <m/>
    <s v="no"/>
    <s v="UW Hasenwinkel 3/7"/>
    <s v="110"/>
    <s v="Braunschweiger Netz GmbH"/>
    <s v="List matching type: UBA capacity distributed proportionally to multiple BNetzA power plants"/>
    <m/>
  </r>
  <r>
    <n v="25"/>
    <s v="HKW-Nord_BNA0137"/>
    <s v="DE"/>
    <x v="5"/>
    <s v="GAS"/>
    <n v="0.28899999999999998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137"/>
    <e v="#N/A"/>
    <s v="HKW-Nord"/>
    <s v="GT"/>
    <m/>
    <s v="Braunschweiger Versorgungs-AG &amp; Co. KG"/>
    <m/>
    <s v="38112"/>
    <s v="Braunschweig"/>
    <s v="Niedersachsen"/>
    <s v="DE"/>
    <n v="25"/>
    <m/>
    <s v="Natural gas"/>
    <s v="Gas turbine"/>
    <s v="yes"/>
    <m/>
    <n v="1965"/>
    <s v="1965"/>
    <m/>
    <m/>
    <s v="operating"/>
    <m/>
    <n v="52.278610999999998"/>
    <n v="10.514722000000001"/>
    <m/>
    <m/>
    <m/>
    <m/>
    <n v="0.28899999999999998"/>
    <s v="Fossil fuels"/>
    <s v="Natural gas"/>
    <m/>
    <s v="no"/>
    <s v="UW Nord Zelle 21 "/>
    <s v="110"/>
    <s v="Braunschweiger Netz GmbH"/>
    <m/>
    <m/>
  </r>
  <r>
    <n v="14.8"/>
    <s v="KWK-Anlage_BNA1334"/>
    <s v="DE"/>
    <x v="2"/>
    <s v="GAS"/>
    <n v="0.54900000000000004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1334"/>
    <e v="#N/A"/>
    <s v="KWK-Anlage"/>
    <s v="GT 1-3, DT"/>
    <m/>
    <s v="CR3-Kaffeeveredelung M. Hermsen GmbH"/>
    <s v="Waterbergstraße 14"/>
    <s v="28237"/>
    <s v="Bremen"/>
    <s v="Bremen"/>
    <s v="DE"/>
    <n v="14.8"/>
    <m/>
    <s v="Natural gas"/>
    <s v="Combined cycle"/>
    <s v="yes"/>
    <m/>
    <n v="2002"/>
    <s v="1993 und 2002"/>
    <m/>
    <m/>
    <s v="operating"/>
    <m/>
    <n v="53.120989999999999"/>
    <n v="8.7347760000000001"/>
    <m/>
    <m/>
    <m/>
    <m/>
    <n v="0.54900000000000004"/>
    <s v="Fossil fuels"/>
    <s v="Natural gas"/>
    <m/>
    <s v="no"/>
    <s v="10kV Schaltanlage CR3 Anschlussfeld Finkenau, Waterbergstr."/>
    <s v="10"/>
    <s v="Wesernetz Bremen GmbH"/>
    <m/>
    <m/>
  </r>
  <r>
    <n v="444.5"/>
    <s v="KW Mittelsbüren_BNA1820"/>
    <s v="DE"/>
    <x v="2"/>
    <s v="GAS"/>
    <n v="0.61199999999999999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1820"/>
    <e v="#N/A"/>
    <s v="KW Mittelsbüren"/>
    <s v="GuD MiBÜ"/>
    <m/>
    <s v="Gemeinschaftskraftwerk Bremen GmbH und Co. KG"/>
    <m/>
    <s v="28237"/>
    <s v="Bremen"/>
    <s v="Bremen"/>
    <s v="DE"/>
    <n v="444.5"/>
    <m/>
    <s v="Natural gas"/>
    <s v="Combined cycle"/>
    <s v="no"/>
    <m/>
    <n v="2016"/>
    <s v="2016"/>
    <m/>
    <m/>
    <s v="operating"/>
    <m/>
    <n v="53.128909999999998"/>
    <n v="8.6852400000000003"/>
    <m/>
    <m/>
    <m/>
    <m/>
    <n v="0.61199999999999999"/>
    <s v="Fossil fuels"/>
    <s v="Natural gas"/>
    <m/>
    <s v="no"/>
    <s v="GIS"/>
    <s v="110"/>
    <s v="Wesernetz"/>
    <m/>
    <m/>
  </r>
  <r>
    <n v="11.4"/>
    <s v="Industriekraftwerk Breuberg_BNA1117"/>
    <s v="DE"/>
    <x v="0"/>
    <s v="GAS"/>
    <n v="0.38390000000000002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117"/>
    <e v="#N/A"/>
    <s v="Industriekraftwerk Breuberg"/>
    <m/>
    <m/>
    <s v="Industriekraftwerk Breuberg GmbH"/>
    <s v="Höchster Str. 48-60"/>
    <s v="64747"/>
    <s v="Breuberg"/>
    <s v="Hessen"/>
    <s v="DE"/>
    <n v="11.4"/>
    <m/>
    <s v="Natural gas"/>
    <s v="Steam turbine"/>
    <s v="yes"/>
    <m/>
    <n v="1999"/>
    <s v="1999"/>
    <m/>
    <m/>
    <s v="operating"/>
    <m/>
    <n v="49.81082"/>
    <n v="9.0116899999999998"/>
    <m/>
    <m/>
    <m/>
    <m/>
    <n v="0.38390000000000002"/>
    <s v="Fossil fuels"/>
    <s v="Natural gas"/>
    <m/>
    <s v="no"/>
    <s v="UA Sandbach"/>
    <s v="20"/>
    <s v="e-netz Südhessen GmbH &amp; Co. KG"/>
    <m/>
    <m/>
  </r>
  <r>
    <n v="13.5"/>
    <s v="Egger Kraftwerk Brilon_BNA0156b"/>
    <s v="DE"/>
    <x v="5"/>
    <s v="GAS"/>
    <n v="0.36959999999999998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156b"/>
    <e v="#N/A"/>
    <s v="Egger Kraftwerk Brilon"/>
    <s v="Gasturbinen - KWK - Anlage"/>
    <m/>
    <s v="Egger Holzwerkstoffe Brilon GmbH &amp; Co. KG"/>
    <s v="Im Kissen 19"/>
    <s v="59929"/>
    <s v="Brilon "/>
    <s v="Nordrhein-Westfalen"/>
    <s v="DE"/>
    <n v="13.5"/>
    <m/>
    <s v="Natural gas"/>
    <s v="Gas turbine"/>
    <s v="yes"/>
    <m/>
    <n v="1996"/>
    <s v="1996"/>
    <m/>
    <m/>
    <s v="operating"/>
    <m/>
    <n v="51.40845951"/>
    <n v="8.5999354090000004"/>
    <m/>
    <m/>
    <m/>
    <m/>
    <n v="0.36959999999999998"/>
    <s v="Fossil fuels"/>
    <s v="Natural gas"/>
    <m/>
    <s v="no"/>
    <m/>
    <s v="10"/>
    <s v="Westnetz GmbH"/>
    <m/>
    <m/>
  </r>
  <r>
    <n v="120"/>
    <s v="Burghausen 01 - GT_BNA0172a"/>
    <s v="DE"/>
    <x v="2"/>
    <s v="GAS"/>
    <n v="0.54449999999999998"/>
    <n v="5"/>
    <n v="1"/>
    <n v="3.8508725075675675E-2"/>
    <n v="3.8508725075675675E-2"/>
    <n v="112542.12"/>
    <n v="0"/>
    <n v="0"/>
    <n v="0.4"/>
    <n v="0.52500000000000002"/>
    <n v="1"/>
    <n v="0.45"/>
    <m/>
    <n v="350"/>
    <s v=""/>
    <s v=""/>
    <s v=""/>
    <s v=""/>
    <s v="BNA0172a"/>
    <e v="#N/A"/>
    <s v="Burghausen 01 - GT"/>
    <m/>
    <s v="Burghausen"/>
    <s v="Wacker Chemie AG"/>
    <s v="Johannes-Hess Straße 24"/>
    <s v="84489"/>
    <s v="Burghausen"/>
    <s v="Bayern"/>
    <s v="DE"/>
    <n v="120"/>
    <n v="178"/>
    <s v="Natural gas"/>
    <s v="Combined cycle"/>
    <s v="yes"/>
    <n v="350"/>
    <n v="2001"/>
    <s v="2001"/>
    <m/>
    <m/>
    <s v="operating"/>
    <s v="CHP"/>
    <n v="48.186211999999998"/>
    <n v="12.845768"/>
    <s v="11WD2BUKW000310A"/>
    <s v="11WD2BURG000145R"/>
    <m/>
    <m/>
    <n v="0.54449999999999998"/>
    <s v="Fossil fuels"/>
    <s v="Natural gas"/>
    <m/>
    <s v="no"/>
    <s v="Burghausen"/>
    <s v="110"/>
    <s v="Bayernwerk AG"/>
    <s v="List matching type: Single UBA power plant assigned to single BNetzA power plant"/>
    <m/>
  </r>
  <r>
    <n v="50"/>
    <s v="Burghausen 01 - DT_BNA0172b"/>
    <s v="DE"/>
    <x v="0"/>
    <s v="GAS"/>
    <n v="0.35970000000000002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172b"/>
    <e v="#N/A"/>
    <s v="Burghausen 01 - DT"/>
    <m/>
    <m/>
    <s v="Wacker Chemie AG"/>
    <s v="Johannes-Hess Straße 24"/>
    <s v="84489"/>
    <s v="Burghausen"/>
    <s v="Bayern"/>
    <s v="DE"/>
    <n v="50"/>
    <m/>
    <s v="Natural gas"/>
    <s v="Steam turbine"/>
    <s v="yes"/>
    <m/>
    <n v="1977"/>
    <s v="1977"/>
    <m/>
    <m/>
    <s v="operating"/>
    <m/>
    <n v="48.186211999999998"/>
    <n v="12.845768"/>
    <m/>
    <m/>
    <m/>
    <m/>
    <n v="0.35970000000000002"/>
    <s v="Fossil fuels"/>
    <s v="Natural gas"/>
    <m/>
    <s v="no"/>
    <s v="Wacker"/>
    <s v="10"/>
    <s v="Wacker-intern"/>
    <m/>
    <m/>
  </r>
  <r>
    <n v="62"/>
    <s v="Industriepark Werk Gendorf_BNA0174"/>
    <s v="DE"/>
    <x v="0"/>
    <s v="GAS"/>
    <n v="0.38719999999999999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174"/>
    <e v="#N/A"/>
    <s v="Industriepark Werk Gendorf"/>
    <m/>
    <m/>
    <s v="InfraServ GmbH &amp; Co. Gendorf KG"/>
    <m/>
    <s v="84508"/>
    <s v="Burgkirchen"/>
    <s v="Bayern"/>
    <s v="DE"/>
    <n v="62"/>
    <m/>
    <s v="Natural gas"/>
    <s v="Steam turbine"/>
    <s v="yes"/>
    <m/>
    <n v="2002"/>
    <s v="2002"/>
    <m/>
    <m/>
    <s v="operating"/>
    <m/>
    <n v="48.176789999999997"/>
    <n v="12.730560000000001"/>
    <m/>
    <m/>
    <m/>
    <m/>
    <n v="0.38719999999999999"/>
    <s v="Fossil fuels"/>
    <s v="Natural gas"/>
    <m/>
    <s v="no"/>
    <s v="UW Gendorf"/>
    <s v="30"/>
    <s v="InfraServ GmbH &amp; Co. Gendorf KG"/>
    <m/>
    <m/>
  </r>
  <r>
    <n v="0.9"/>
    <s v="Energiezentrale_BNA1121"/>
    <s v="DE"/>
    <x v="0"/>
    <s v="GAS"/>
    <n v="0.39050000000000001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121"/>
    <e v="#N/A"/>
    <s v="Energiezentrale"/>
    <s v="Energiecenter"/>
    <m/>
    <s v="RÜTGERS InfraTec GmbH"/>
    <s v="Kekulestraße 30"/>
    <s v="44579"/>
    <s v="Castrop-Rauxel"/>
    <s v="Nordrhein-Westfalen"/>
    <s v="DE"/>
    <n v="0.9"/>
    <m/>
    <s v="Natural gas"/>
    <s v="Steam turbine"/>
    <s v="yes"/>
    <m/>
    <n v="2005"/>
    <s v="2005"/>
    <m/>
    <m/>
    <s v="operating"/>
    <m/>
    <n v="51.574420000000003"/>
    <n v="7.2979399999999996"/>
    <m/>
    <m/>
    <m/>
    <m/>
    <n v="0.39050000000000001"/>
    <s v="Fossil fuels"/>
    <s v="Natural gas"/>
    <m/>
    <s v="no"/>
    <m/>
    <m/>
    <s v="Westnetz GmbH"/>
    <m/>
    <m/>
  </r>
  <r>
    <n v="10.199999999999999"/>
    <s v="Energiezentrale_BNA1120"/>
    <s v="DE"/>
    <x v="5"/>
    <s v="GAS"/>
    <n v="0.35659999999999997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1120"/>
    <e v="#N/A"/>
    <s v="Energiezentrale"/>
    <s v="Gasturbine"/>
    <m/>
    <s v="RÜTGERS InfraTec GmbH"/>
    <s v="Kekulestraße 30"/>
    <s v="44579"/>
    <s v="Castrop-Rauxel"/>
    <s v="Nordrhein-Westfalen"/>
    <s v="DE"/>
    <n v="10.199999999999999"/>
    <m/>
    <s v="Natural gas"/>
    <s v="Gas turbine"/>
    <s v="yes"/>
    <m/>
    <n v="1991"/>
    <s v="1991"/>
    <m/>
    <m/>
    <s v="operating"/>
    <m/>
    <n v="51.574420000000003"/>
    <n v="7.2979399999999996"/>
    <m/>
    <m/>
    <m/>
    <m/>
    <n v="0.35659999999999997"/>
    <s v="Fossil fuels"/>
    <s v="Natural gas"/>
    <m/>
    <s v="no"/>
    <s v="5725"/>
    <s v="10"/>
    <s v="Westnetz GmbH"/>
    <m/>
    <m/>
  </r>
  <r>
    <n v="57.2"/>
    <s v="HKW Chemnitz  Nord II_BNA0178"/>
    <s v="DE"/>
    <x v="0"/>
    <s v="GAS"/>
    <n v="0.36959999999999998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178"/>
    <e v="#N/A"/>
    <s v="HKW Chemnitz  Nord II"/>
    <s v="Block A"/>
    <m/>
    <s v="eins - energie in sachsen GmbH &amp; Co. KG"/>
    <m/>
    <s v="9114"/>
    <s v="Chemnitz"/>
    <s v="Sachsen"/>
    <s v="DE"/>
    <n v="57.2"/>
    <m/>
    <s v="Natural gas"/>
    <s v="Steam turbine"/>
    <s v="yes"/>
    <m/>
    <n v="1986"/>
    <s v="1986"/>
    <m/>
    <m/>
    <s v="shutdown_temporary"/>
    <m/>
    <n v="50.856980999999998"/>
    <n v="12.923095999999999"/>
    <m/>
    <m/>
    <m/>
    <m/>
    <n v="0.36959999999999998"/>
    <s v="Fossil fuels"/>
    <s v="Natural gas"/>
    <m/>
    <s v="no"/>
    <s v="UW Chemnitz Mitte"/>
    <s v="110"/>
    <s v="inetz GmbH"/>
    <m/>
    <m/>
  </r>
  <r>
    <n v="94.6"/>
    <s v="GTKW Darmstadt_BNA1487"/>
    <s v="DE"/>
    <x v="2"/>
    <s v="GAS"/>
    <n v="0.59850000000000003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1487"/>
    <e v="#N/A"/>
    <s v="GTKW Darmstadt"/>
    <m/>
    <s v="Darmstadt"/>
    <s v="Entega AG"/>
    <s v="Frankfurter Str. 100"/>
    <s v="64293"/>
    <s v="Darmstadt"/>
    <s v="Hessen"/>
    <s v="DE"/>
    <n v="94.6"/>
    <n v="100"/>
    <s v="Natural gas"/>
    <s v="Combined cycle"/>
    <s v="no"/>
    <m/>
    <n v="2013"/>
    <s v="2013"/>
    <m/>
    <m/>
    <s v="reserve"/>
    <m/>
    <n v="49.884878999999998"/>
    <n v="8.650067"/>
    <m/>
    <m/>
    <m/>
    <m/>
    <n v="0.59850000000000003"/>
    <s v="Fossil fuels"/>
    <s v="Natural gas"/>
    <m/>
    <s v="no"/>
    <s v="UA Nord Darmstadt"/>
    <s v="110"/>
    <s v="e-netz Südhessen GmbH &amp; Co. KG"/>
    <s v="List matching type: Single UBA power plant assigned to single BNetzA power plant"/>
    <m/>
  </r>
  <r>
    <n v="10"/>
    <s v="Heizkraftwerk_BNA1125"/>
    <s v="DE"/>
    <x v="5"/>
    <s v="GAS"/>
    <n v="0.37740000000000001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1125"/>
    <e v="#N/A"/>
    <s v="Heizkraftwerk"/>
    <s v="GT"/>
    <m/>
    <s v="Merck KGaA"/>
    <s v="Frankfurter Str. 250"/>
    <s v="64293"/>
    <s v="Darmstadt "/>
    <s v="Hessen"/>
    <s v="DE"/>
    <n v="10"/>
    <m/>
    <s v="Natural gas"/>
    <s v="Gas turbine"/>
    <s v="yes"/>
    <m/>
    <n v="1999"/>
    <s v="1999"/>
    <m/>
    <m/>
    <s v="operating"/>
    <m/>
    <n v="49.882818299999997"/>
    <n v="8.6287185849999997"/>
    <m/>
    <m/>
    <m/>
    <m/>
    <n v="0.37740000000000001"/>
    <s v="Fossil fuels"/>
    <s v="Natural gas"/>
    <m/>
    <s v="no"/>
    <s v="UA Nord"/>
    <s v="20"/>
    <s v="e-netz Südhessen GmbH &amp; Co. KG"/>
    <m/>
    <m/>
  </r>
  <r>
    <n v="6.7"/>
    <s v="GHD_BNA1127"/>
    <s v="DE"/>
    <x v="5"/>
    <s v="GAS"/>
    <n v="0.37480000000000002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1127"/>
    <e v="#N/A"/>
    <s v="GHD"/>
    <s v="GT1"/>
    <m/>
    <s v="GHD Bayernwerk Natur GmbH &amp; Co. KG"/>
    <s v="Landshuter Straße 56"/>
    <s v="84130"/>
    <s v="Dingolfing"/>
    <s v="Bayern"/>
    <s v="DE"/>
    <n v="6.7"/>
    <m/>
    <s v="Natural gas"/>
    <s v="Gas turbine"/>
    <s v="yes"/>
    <m/>
    <n v="1998"/>
    <s v="1998"/>
    <m/>
    <m/>
    <s v="operating"/>
    <m/>
    <n v="48.640307"/>
    <n v="12.463436"/>
    <m/>
    <m/>
    <m/>
    <m/>
    <n v="0.37480000000000002"/>
    <s v="Fossil fuels"/>
    <s v="Natural gas"/>
    <m/>
    <s v="no"/>
    <s v="-"/>
    <s v="20"/>
    <s v="Bayernwerk AG"/>
    <m/>
    <m/>
  </r>
  <r>
    <n v="6.7"/>
    <s v="GHD_BNA1128"/>
    <s v="DE"/>
    <x v="5"/>
    <s v="GAS"/>
    <n v="0.37480000000000002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1128"/>
    <e v="#N/A"/>
    <s v="GHD"/>
    <s v="GT2"/>
    <m/>
    <s v="GHD Bayernwerk Natur GmbH &amp; Co. KG"/>
    <s v="Landshuter Straße 56"/>
    <s v="84130"/>
    <s v="Dingolfing"/>
    <s v="Bayern"/>
    <s v="DE"/>
    <n v="6.7"/>
    <m/>
    <s v="Natural gas"/>
    <s v="Gas turbine"/>
    <s v="yes"/>
    <m/>
    <n v="1998"/>
    <s v="1998"/>
    <m/>
    <m/>
    <s v="operating"/>
    <m/>
    <n v="48.640307"/>
    <n v="12.463436"/>
    <m/>
    <m/>
    <m/>
    <m/>
    <n v="0.37480000000000002"/>
    <s v="Fossil fuels"/>
    <s v="Natural gas"/>
    <m/>
    <s v="no"/>
    <s v="-"/>
    <s v="20"/>
    <s v="Bayernwerk AG"/>
    <m/>
    <m/>
  </r>
  <r>
    <n v="585.5"/>
    <s v="Dormagen_BNA0199"/>
    <s v="DE"/>
    <x v="2"/>
    <s v="GAS"/>
    <n v="0.54"/>
    <n v="5"/>
    <n v="1"/>
    <n v="3.8508725075675675E-2"/>
    <n v="3.8508725075675675E-2"/>
    <n v="112542.12"/>
    <n v="0"/>
    <n v="0"/>
    <n v="0.4"/>
    <n v="0.52500000000000002"/>
    <n v="1"/>
    <n v="0.45"/>
    <m/>
    <n v="480"/>
    <s v=""/>
    <s v=""/>
    <s v=""/>
    <s v=""/>
    <s v="BNA0199"/>
    <e v="#N/A"/>
    <s v="Dormagen"/>
    <s v="GuD"/>
    <s v="Dormagen"/>
    <s v="RWE Generation SE"/>
    <m/>
    <s v="41539"/>
    <s v="Dormagen"/>
    <s v="Nordrhein-Westfalen"/>
    <s v="DE"/>
    <n v="585.5"/>
    <n v="597.1"/>
    <s v="Natural gas"/>
    <s v="Combined cycle"/>
    <s v="yes"/>
    <n v="480"/>
    <n v="2000"/>
    <s v="2000"/>
    <n v="2000"/>
    <m/>
    <s v="operating"/>
    <s v="IPP"/>
    <n v="51.079079999999998"/>
    <n v="6.8287100000000009"/>
    <s v="11WD7BRAU5G-KW-N"/>
    <s v="11WD7BRAU5G-GUDH"/>
    <m/>
    <m/>
    <n v="0.54"/>
    <s v="Fossil fuels"/>
    <s v="Natural gas"/>
    <m/>
    <s v="no"/>
    <s v="Bayerwerk / Dormagen"/>
    <s v="110"/>
    <s v="Westnetz GmbH"/>
    <s v="List matching type: Single UBA power plant assigned to single BNetzA power plant"/>
    <m/>
  </r>
  <r>
    <n v="26"/>
    <s v="Dortmund_BNA0202"/>
    <s v="DE"/>
    <x v="0"/>
    <s v="GAS"/>
    <n v="0.38940000000000002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202"/>
    <e v="#N/A"/>
    <s v="Dortmund"/>
    <s v="KDO"/>
    <m/>
    <s v="RWE Generation SE"/>
    <m/>
    <s v="44143"/>
    <s v="Dortmund"/>
    <s v="Nordrhein-Westfalen"/>
    <s v="DE"/>
    <n v="26"/>
    <m/>
    <s v="Natural gas"/>
    <s v="Steam turbine"/>
    <s v="yes"/>
    <m/>
    <n v="2004"/>
    <s v="2004"/>
    <m/>
    <m/>
    <s v="operating"/>
    <m/>
    <n v="51.519730000000003"/>
    <n v="7.4769699999999997"/>
    <m/>
    <m/>
    <m/>
    <m/>
    <n v="0.38940000000000002"/>
    <s v="Fossil fuels"/>
    <s v="Natural gas"/>
    <m/>
    <s v="no"/>
    <s v="Dortmund"/>
    <s v="110"/>
    <s v="Westnetz GmbH"/>
    <m/>
    <m/>
  </r>
  <r>
    <n v="260"/>
    <s v="HKW Dresden-Nossener Brücke_BNA0207"/>
    <s v="DE"/>
    <x v="2"/>
    <s v="GAS"/>
    <n v="0.51749999999999996"/>
    <n v="5"/>
    <n v="1"/>
    <n v="3.8508725075675675E-2"/>
    <n v="3.8508725075675675E-2"/>
    <n v="112542.12"/>
    <n v="0"/>
    <n v="0"/>
    <n v="0.4"/>
    <n v="0.52500000000000002"/>
    <n v="1"/>
    <n v="0.45"/>
    <m/>
    <n v="455"/>
    <s v=""/>
    <s v=""/>
    <s v=""/>
    <s v=""/>
    <s v="BNA0207"/>
    <e v="#N/A"/>
    <s v="HKW Dresden-Nossener Brücke"/>
    <s v="HKW Dresden-Nossener Brücke  (3 GT + 1 DT, Sammelschiene)"/>
    <s v="Dresden Nossener Brücke"/>
    <s v="DREWAG Stadtwerke Dresden GmbH"/>
    <s v="Oederaner Str. 21 - 25"/>
    <s v="1169"/>
    <s v="Dresden "/>
    <s v="Sachsen"/>
    <s v="DE"/>
    <n v="260"/>
    <n v="270"/>
    <s v="Natural gas"/>
    <s v="Combined cycle"/>
    <s v="yes"/>
    <n v="455"/>
    <n v="1995"/>
    <s v="1995"/>
    <m/>
    <m/>
    <s v="operating"/>
    <s v="CHP"/>
    <n v="51.042119"/>
    <n v="13.708596999999999"/>
    <s v="11WD8DRES5X---PZ"/>
    <s v="11WD8DRES5X----D"/>
    <m/>
    <m/>
    <n v="0.51749999999999996"/>
    <s v="Fossil fuels"/>
    <s v="Natural gas"/>
    <m/>
    <s v="no"/>
    <s v="110 kV Trafo 111 - 114"/>
    <s v="110"/>
    <s v="DREWAG NETZ GmbH "/>
    <s v="List matching type: Single UBA power plant assigned to single BNetzA power plant"/>
    <m/>
  </r>
  <r>
    <n v="40"/>
    <s v="HKW III/A_BNA0213"/>
    <s v="DE"/>
    <x v="0"/>
    <s v="GAS"/>
    <n v="0.38719999999999999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213"/>
    <e v="#N/A"/>
    <s v="HKW III/A"/>
    <s v="HKW III/A"/>
    <m/>
    <s v="Stadtwerke Duisburg AG"/>
    <s v="Wanheimer Straße 439-454"/>
    <s v="47249"/>
    <s v="Duisburg"/>
    <s v="Nordrhein-Westfalen"/>
    <s v="DE"/>
    <n v="40"/>
    <m/>
    <s v="Natural gas"/>
    <s v="Steam turbine"/>
    <s v="yes"/>
    <m/>
    <n v="2002"/>
    <s v="2002"/>
    <m/>
    <m/>
    <s v="operating"/>
    <m/>
    <n v="51.390661999999999"/>
    <n v="6.7477830000000001"/>
    <m/>
    <m/>
    <m/>
    <m/>
    <n v="0.38719999999999999"/>
    <s v="Fossil fuels"/>
    <s v="Natural gas"/>
    <m/>
    <s v="no"/>
    <s v="UW HKW III"/>
    <s v="110"/>
    <s v="Netze Duisburg GmbH"/>
    <m/>
    <m/>
  </r>
  <r>
    <n v="234"/>
    <s v="HKW III/B_BNA0214"/>
    <s v="DE"/>
    <x v="2"/>
    <s v="GAS"/>
    <n v="0.5625"/>
    <n v="5"/>
    <n v="1"/>
    <n v="3.8508725075675675E-2"/>
    <n v="3.8508725075675675E-2"/>
    <n v="112542.12"/>
    <n v="0"/>
    <n v="0"/>
    <n v="0.4"/>
    <n v="0.52500000000000002"/>
    <n v="1"/>
    <n v="0.45"/>
    <m/>
    <n v="167"/>
    <s v=""/>
    <s v=""/>
    <s v=""/>
    <s v=""/>
    <s v="BNA0214"/>
    <e v="#N/A"/>
    <s v="HKW III/B"/>
    <s v="HKW III/B"/>
    <s v="Duisburg-Wanheim HKW III B"/>
    <s v="Stadtwerke Duisburg AG"/>
    <s v="Wanheimer Straße 439-454"/>
    <s v="47249"/>
    <s v="Duisburg"/>
    <s v="Nordrhein-Westfalen"/>
    <s v="DE"/>
    <n v="234"/>
    <n v="245"/>
    <s v="Natural gas"/>
    <s v="Combined cycle"/>
    <s v="yes"/>
    <n v="167"/>
    <n v="2005"/>
    <s v="2005"/>
    <m/>
    <m/>
    <s v="operating"/>
    <m/>
    <n v="51.390661999999999"/>
    <n v="6.7477830000000001"/>
    <s v="11WD7RHAU5G-3--3"/>
    <s v="11WD7RHAU5GKW3B5"/>
    <m/>
    <m/>
    <n v="0.5625"/>
    <s v="Fossil fuels"/>
    <s v="Natural gas"/>
    <m/>
    <s v="no"/>
    <s v="UW HKW III"/>
    <s v="110"/>
    <s v="Netze Duisburg GmbH"/>
    <s v="List matching type: Single UBA power plant assigned to single BNetzA power plant"/>
    <m/>
  </r>
  <r>
    <n v="14"/>
    <s v="MT, Düren_BNA1131"/>
    <s v="DE"/>
    <x v="0"/>
    <s v="GAS"/>
    <n v="0.39710000000000001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131"/>
    <e v="#N/A"/>
    <s v="MT, Düren"/>
    <m/>
    <m/>
    <s v="Metsä Tissue GmbH (Werk Düren)"/>
    <s v="Veldener Strasse 121 - 131"/>
    <s v="52349"/>
    <s v="Düren"/>
    <s v="Nordrhein-Westfalen"/>
    <s v="DE"/>
    <n v="14"/>
    <m/>
    <s v="Natural gas"/>
    <s v="Steam turbine"/>
    <s v="no"/>
    <m/>
    <n v="2011"/>
    <s v="2011"/>
    <m/>
    <m/>
    <s v="operating"/>
    <m/>
    <n v="50.772840000000002"/>
    <n v="6.49003"/>
    <m/>
    <m/>
    <m/>
    <m/>
    <n v="0.39710000000000001"/>
    <s v="Fossil fuels"/>
    <s v="Natural gas"/>
    <m/>
    <s v="no"/>
    <s v="Keine Ausspeisung"/>
    <s v="10"/>
    <s v="Leitungspartner GmbH "/>
    <m/>
    <m/>
  </r>
  <r>
    <n v="2.9"/>
    <s v="Kessel 2_BNA1511b"/>
    <s v="DE"/>
    <x v="0"/>
    <s v="GAS"/>
    <n v="0.34870000000000001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511b"/>
    <e v="#N/A"/>
    <s v="Kessel 2"/>
    <m/>
    <m/>
    <s v="Papierfabrik Schoellershammer H. A. Schoeller Söhne GmbH &amp; Co KG"/>
    <s v="Kreuzauer Str. 18"/>
    <s v="52355"/>
    <s v="Düren"/>
    <s v="Nordrhein-Westfalen"/>
    <s v="DE"/>
    <n v="2.9"/>
    <m/>
    <s v="Natural gas"/>
    <s v="Steam turbine"/>
    <s v="yes"/>
    <m/>
    <n v="1967"/>
    <s v="1967"/>
    <m/>
    <m/>
    <s v="operating"/>
    <m/>
    <n v="50.777009999999997"/>
    <n v="6.4860499999999996"/>
    <m/>
    <m/>
    <m/>
    <m/>
    <n v="0.34870000000000001"/>
    <s v="Fossil fuels"/>
    <s v="Natural gas"/>
    <m/>
    <s v="no"/>
    <s v="DE0001495235500000000000001001639"/>
    <s v="20"/>
    <s v="Leitungspartner GmbH "/>
    <m/>
    <m/>
  </r>
  <r>
    <n v="100"/>
    <s v="GuD_BNA0220"/>
    <s v="DE"/>
    <x v="2"/>
    <s v="GAS"/>
    <n v="0.54"/>
    <n v="5"/>
    <n v="1"/>
    <n v="3.8508725075675675E-2"/>
    <n v="3.8508725075675675E-2"/>
    <n v="112542.12"/>
    <n v="0"/>
    <n v="0"/>
    <n v="0.4"/>
    <n v="0.52500000000000002"/>
    <n v="1"/>
    <n v="0.45"/>
    <m/>
    <n v="75"/>
    <s v=""/>
    <s v=""/>
    <s v=""/>
    <s v=""/>
    <s v="BNA0220"/>
    <e v="#N/A"/>
    <s v="GuD"/>
    <s v="AGuD"/>
    <s v="Lausward A (Anton)"/>
    <s v="Stadtwerke Düsseldorf AG"/>
    <s v="Auf der Lausward 75"/>
    <s v="40221"/>
    <s v="Düsseldorf"/>
    <s v="Nordrhein-Westfalen"/>
    <s v="DE"/>
    <n v="100"/>
    <n v="114"/>
    <s v="Natural gas"/>
    <s v="Combined cycle"/>
    <s v="yes"/>
    <n v="75"/>
    <n v="2000"/>
    <s v="2000"/>
    <m/>
    <m/>
    <s v="operating"/>
    <m/>
    <n v="51.221380000000003"/>
    <n v="6.7313100000000006"/>
    <s v="11WD7NORF5G--KWG"/>
    <s v="11WD7NORF5GAGUDC"/>
    <n v="0.54"/>
    <s v="https://www.swd-ag.de/ueber-uns/erzeugung/erzeugungslandschaften/heizkraftwerke/"/>
    <n v="0.54"/>
    <s v="Fossil fuels"/>
    <s v="Natural gas"/>
    <m/>
    <s v="no"/>
    <s v="U71"/>
    <s v="110"/>
    <s v="Netzgesellschaft Düsseldorf mbH"/>
    <s v="List matching type: Single UBA power plant assigned to single BNetzA power plant"/>
    <m/>
  </r>
  <r>
    <n v="293"/>
    <s v="Gasblock_BNA0221c"/>
    <s v="DE"/>
    <x v="0"/>
    <s v="GAS"/>
    <n v="0.35859999999999997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n v="140"/>
    <s v=""/>
    <s v=""/>
    <s v=""/>
    <s v=""/>
    <s v="BNA0221c"/>
    <e v="#N/A"/>
    <s v="Gasblock"/>
    <s v="Block E"/>
    <s v="Lausward E (Emil) DT-1"/>
    <s v="Stadtwerke Düsseldorf AG"/>
    <s v="Auf der Lausward 75"/>
    <s v="40221"/>
    <s v="Düsseldorf"/>
    <s v="Nordrhein-Westfalen"/>
    <s v="DE"/>
    <n v="293"/>
    <n v="324"/>
    <s v="Natural gas"/>
    <s v="Steam turbine"/>
    <s v="yes"/>
    <n v="140"/>
    <n v="1976"/>
    <s v="1976"/>
    <m/>
    <m/>
    <s v="operating"/>
    <s v="CHP"/>
    <n v="51.221380000000003"/>
    <n v="6.7313100000000006"/>
    <s v="11WD7NORF5G--KWG"/>
    <s v="11WD7NORF5G-HTER"/>
    <m/>
    <m/>
    <n v="0.35859999999999997"/>
    <s v="Fossil fuels"/>
    <s v="Natural gas"/>
    <m/>
    <s v="no"/>
    <s v="U71"/>
    <s v="110"/>
    <s v="Netzgesellschaft Düsseldorf mbH "/>
    <s v="List matching type: Single UBA power plant assigned to single BNetzA power plant"/>
    <m/>
  </r>
  <r>
    <n v="64.7"/>
    <s v="GT_BNA0221a"/>
    <s v="DE"/>
    <x v="5"/>
    <s v="GAS"/>
    <n v="0.31240000000000001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221a"/>
    <e v="#N/A"/>
    <s v="GT"/>
    <s v="Block E GTE2"/>
    <s v="Lausward E (Emil) GT-1 u. 2"/>
    <s v="Stadtwerke Düsseldorf AG"/>
    <s v="Auf der Lausward 75"/>
    <s v="40221"/>
    <s v="Düsseldorf"/>
    <s v="Nordrhein-Westfalen"/>
    <s v="DE"/>
    <n v="64.7"/>
    <n v="65.98021"/>
    <s v="Natural gas"/>
    <s v="Gas turbine"/>
    <s v="no"/>
    <m/>
    <n v="1974"/>
    <s v="1974"/>
    <m/>
    <m/>
    <s v="operating"/>
    <m/>
    <n v="51.221159999999998"/>
    <n v="6.7319300000000002"/>
    <s v="11WD7NORF5G--KWG"/>
    <s v="11WD7NORF5G-HTER"/>
    <m/>
    <m/>
    <n v="0.31240000000000001"/>
    <s v="Fossil fuels"/>
    <s v="Natural gas"/>
    <m/>
    <s v="no"/>
    <s v="U71"/>
    <s v="110"/>
    <s v="Netzgesellschaft Düsseldorf mbH "/>
    <s v="List matching type: UBA capacity distributed proportionally to multiple BNetzA power plants"/>
    <m/>
  </r>
  <r>
    <n v="66.7"/>
    <s v="GT_BNA0221b"/>
    <s v="DE"/>
    <x v="5"/>
    <s v="GAS"/>
    <n v="0.31240000000000001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221b"/>
    <e v="#N/A"/>
    <s v="GT"/>
    <s v="Block E GTE1"/>
    <s v="Lausward E (Emil) GT-1 u. 2"/>
    <s v="Stadtwerke Düsseldorf AG"/>
    <s v="Auf der Lausward 75"/>
    <s v="40221"/>
    <s v="Düsseldorf"/>
    <s v="Nordrhein-Westfalen"/>
    <s v="DE"/>
    <n v="66.7"/>
    <n v="68.01979"/>
    <s v="Natural gas"/>
    <s v="Gas turbine"/>
    <s v="no"/>
    <m/>
    <n v="1974"/>
    <s v="1974"/>
    <m/>
    <m/>
    <s v="operating"/>
    <m/>
    <n v="51.221159999999998"/>
    <n v="6.7319300000000002"/>
    <s v="11WD7NORF5G--KWG"/>
    <s v="11WD7NORF5G-HTER"/>
    <m/>
    <m/>
    <n v="0.31240000000000001"/>
    <s v="Fossil fuels"/>
    <s v="Natural gas"/>
    <m/>
    <s v="no"/>
    <s v="U71"/>
    <s v="110"/>
    <s v="Netzgesellschaft Düsseldorf mbH "/>
    <s v="List matching type: UBA capacity distributed proportionally to multiple BNetzA power plants"/>
    <m/>
  </r>
  <r>
    <n v="84"/>
    <s v="Holthausen_BNA1336"/>
    <s v="DE"/>
    <x v="0"/>
    <s v="GAS"/>
    <n v="0.32779999999999998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336"/>
    <e v="#N/A"/>
    <s v="Holthausen"/>
    <m/>
    <m/>
    <s v="Henkel AG &amp; Co.KGaA"/>
    <s v="Henkelstr. 67"/>
    <s v="40589"/>
    <s v="Düsseldorf"/>
    <s v="Nordrhein-Westfalen"/>
    <s v="DE"/>
    <n v="84"/>
    <m/>
    <s v="Natural gas"/>
    <s v="Steam turbine"/>
    <s v="yes"/>
    <m/>
    <n v="1948"/>
    <s v="1948"/>
    <m/>
    <m/>
    <s v="operating"/>
    <m/>
    <n v="51.175649999999997"/>
    <n v="6.83805"/>
    <m/>
    <m/>
    <m/>
    <m/>
    <n v="0.32779999999999998"/>
    <s v="Fossil fuels"/>
    <s v="Natural gas"/>
    <m/>
    <s v="no"/>
    <s v="SWD-Netz U47/U60"/>
    <s v="25"/>
    <s v="Netzgesellschaft Düsseldorf mbH"/>
    <m/>
    <m/>
  </r>
  <r>
    <n v="21.1"/>
    <s v="BHKW H.120_BNA1503"/>
    <s v="DE"/>
    <x v="0"/>
    <s v="GAS"/>
    <n v="0.3982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503"/>
    <e v="#N/A"/>
    <s v="BHKW H.120"/>
    <m/>
    <m/>
    <s v="Daimler AG"/>
    <s v="Rather Str. 51"/>
    <s v="40476"/>
    <s v="Düsseldorf"/>
    <s v="Nordrhein-Westfalen"/>
    <s v="DE"/>
    <n v="21.1"/>
    <m/>
    <s v="Natural gas"/>
    <s v="Steam turbine"/>
    <s v="yes"/>
    <m/>
    <n v="2012"/>
    <s v="2012"/>
    <m/>
    <m/>
    <s v="operating"/>
    <m/>
    <n v="51.254540000000013"/>
    <n v="6.7864800000000001"/>
    <m/>
    <m/>
    <m/>
    <m/>
    <n v="0.3982"/>
    <s v="Fossil fuels"/>
    <s v="Natural gas"/>
    <m/>
    <s v="no"/>
    <s v="U14"/>
    <s v="10"/>
    <s v="Netzgesellschaft Düsseldorf mbH"/>
    <m/>
    <m/>
  </r>
  <r>
    <n v="595"/>
    <s v="GuD_BNA1817"/>
    <s v="DE"/>
    <x v="2"/>
    <s v="GAS"/>
    <n v="0.61199999999999999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1817"/>
    <e v="#N/A"/>
    <s v="GuD"/>
    <s v="GuD F"/>
    <m/>
    <s v="Stadtwerke Düsseldorf AG"/>
    <s v="Auf der Lausward 75"/>
    <s v="40221"/>
    <s v="Düsseldorf"/>
    <s v="Nordrhein-Westfalen"/>
    <s v="DE"/>
    <n v="595"/>
    <m/>
    <s v="Natural gas"/>
    <s v="Combined cycle"/>
    <s v="yes"/>
    <m/>
    <n v="2016"/>
    <s v="2016"/>
    <m/>
    <m/>
    <s v="operating"/>
    <m/>
    <n v="51.223975000000003"/>
    <n v="6.7353699999999996"/>
    <m/>
    <m/>
    <m/>
    <m/>
    <n v="0.61199999999999999"/>
    <s v="Fossil fuels"/>
    <s v="Natural gas"/>
    <m/>
    <s v="no"/>
    <s v="DE00056266802AO6G56M11SN51G21M24S"/>
    <s v="110"/>
    <s v="Netzgesellschaft Düssseldorf mbH"/>
    <m/>
    <m/>
  </r>
  <r>
    <n v="4"/>
    <s v="Werkskraftwerk Sappi Ehingen_BNA0232c"/>
    <s v="DE"/>
    <x v="0"/>
    <s v="GAS"/>
    <n v="0.35859999999999997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232c"/>
    <e v="#N/A"/>
    <s v="Werkskraftwerk Sappi Ehingen"/>
    <m/>
    <m/>
    <s v="Sappi Ehingen GmbH"/>
    <s v="Kessel 6 - Turbine 4"/>
    <s v="89584"/>
    <s v="Ehingen"/>
    <s v="Baden-Württemberg"/>
    <s v="DE"/>
    <n v="4"/>
    <m/>
    <s v="Natural gas"/>
    <s v="Steam turbine"/>
    <s v="yes"/>
    <m/>
    <n v="1976"/>
    <s v="1976"/>
    <m/>
    <m/>
    <s v="operating"/>
    <m/>
    <n v="48.266930000000002"/>
    <n v="9.7262599999999999"/>
    <m/>
    <m/>
    <m/>
    <m/>
    <n v="0.35859999999999997"/>
    <s v="Fossil fuels"/>
    <s v="Natural gas"/>
    <m/>
    <s v="no"/>
    <m/>
    <s v="6"/>
    <s v="Netze BW GmbH"/>
    <m/>
    <m/>
  </r>
  <r>
    <n v="46.6"/>
    <s v="Kombikraftwerk_BNA0233"/>
    <s v="DE"/>
    <x v="0"/>
    <s v="GAS"/>
    <n v="0.37730000000000002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233"/>
    <e v="#N/A"/>
    <s v="Kombikraftwerk"/>
    <m/>
    <m/>
    <s v="Stora Enso Sachsen GmbH"/>
    <s v="Am Schanzberg 1"/>
    <s v="04838"/>
    <s v="Eilenburg"/>
    <s v="Sachsen"/>
    <s v="DE"/>
    <n v="46.6"/>
    <m/>
    <s v="Natural gas"/>
    <s v="Steam turbine"/>
    <s v="yes"/>
    <m/>
    <n v="1993"/>
    <s v="1993"/>
    <m/>
    <m/>
    <s v="operating"/>
    <m/>
    <n v="51.465609999999998"/>
    <n v="12.592040000000001"/>
    <m/>
    <m/>
    <m/>
    <m/>
    <n v="0.37730000000000002"/>
    <s v="Fossil fuels"/>
    <s v="Natural gas"/>
    <m/>
    <s v="no"/>
    <s v="UW Kospa"/>
    <s v="110"/>
    <s v="Mitteldeutsche Netzgesellschaft Strom mbH"/>
    <m/>
    <m/>
  </r>
  <r>
    <n v="22.1"/>
    <s v="HKW Wiesengrund_BNA1505"/>
    <s v="DE"/>
    <x v="0"/>
    <s v="GAS"/>
    <n v="0.37730000000000002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505"/>
    <e v="#N/A"/>
    <s v="HKW Wiesengrund"/>
    <m/>
    <m/>
    <s v="Opel Automobile GmbH"/>
    <s v="Adam-Opel-Str."/>
    <s v="99817"/>
    <s v="Eisenach"/>
    <s v="Thüringen"/>
    <s v="DE"/>
    <n v="22.1"/>
    <m/>
    <s v="Natural gas"/>
    <s v="Steam turbine"/>
    <s v="yes"/>
    <m/>
    <n v="1993"/>
    <s v="1993"/>
    <m/>
    <m/>
    <s v="operating"/>
    <m/>
    <n v="50.981556599999998"/>
    <n v="10.2905599"/>
    <m/>
    <m/>
    <m/>
    <m/>
    <n v="0.37730000000000002"/>
    <s v="Fossil fuels"/>
    <s v="Natural gas"/>
    <m/>
    <s v="no"/>
    <s v="UW Eisenach West"/>
    <s v="10"/>
    <s v="TEN Thüringer Energienetze GmbH "/>
    <m/>
    <m/>
  </r>
  <r>
    <n v="321"/>
    <s v="Huntorf_BNA0239"/>
    <s v="DE"/>
    <x v="5"/>
    <s v="GAS"/>
    <n v="0.39560000000000001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239"/>
    <e v="#N/A"/>
    <s v="Huntorf"/>
    <m/>
    <s v="Huntorf CAES"/>
    <s v="Uniper Kraftwerke GmbH "/>
    <m/>
    <s v="26931"/>
    <s v="Elsfleth"/>
    <s v="Niedersachsen"/>
    <s v="DE"/>
    <n v="321"/>
    <n v="321"/>
    <s v="Natural gas"/>
    <s v="Gas turbine"/>
    <s v="no"/>
    <m/>
    <n v="1978"/>
    <s v="1978"/>
    <n v="2006"/>
    <m/>
    <s v="operating"/>
    <m/>
    <n v="53.189689999999999"/>
    <n v="8.40869"/>
    <s v="11WD2HUKW000298J"/>
    <s v="11WD2HUNT0000644"/>
    <n v="0.42"/>
    <s v="https://www.vde.com/de/fg/ETG/Archiv/Arbeitsgebiete/Erzeugung/Seiten/Druckluftspeicher-Kraftwerke.aspx"/>
    <n v="0.39560000000000001"/>
    <s v="Fossil fuels"/>
    <s v="Natural gas"/>
    <m/>
    <s v="no"/>
    <s v="Huntorf"/>
    <s v="220"/>
    <s v="TenneT TSO GmbH "/>
    <s v="List matching type: Single UBA power plant assigned to single BNetzA power plant"/>
    <m/>
  </r>
  <r>
    <n v="57"/>
    <s v="HKW Eltmann_BNA0243"/>
    <s v="DE"/>
    <x v="0"/>
    <s v="GAS"/>
    <n v="0.39379999999999998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243"/>
    <e v="#N/A"/>
    <s v="HKW Eltmann"/>
    <m/>
    <m/>
    <s v="Palm Power GmbH &amp; Co. KG"/>
    <s v="Industriestraße 23"/>
    <s v="97483"/>
    <s v="Eltmann"/>
    <s v="Bayern"/>
    <s v="DE"/>
    <n v="57"/>
    <m/>
    <s v="Natural gas"/>
    <s v="Steam turbine"/>
    <s v="yes"/>
    <m/>
    <n v="2008"/>
    <s v="2008"/>
    <m/>
    <m/>
    <s v="operating"/>
    <m/>
    <n v="49.983999999999988"/>
    <n v="10.65137"/>
    <m/>
    <m/>
    <m/>
    <m/>
    <n v="0.39379999999999998"/>
    <s v="Fossil fuels"/>
    <s v="Natural gas"/>
    <m/>
    <s v="no"/>
    <s v="Palm Eltmann"/>
    <s v="110"/>
    <s v="Bayernwerk AG"/>
    <m/>
    <m/>
  </r>
  <r>
    <n v="52"/>
    <s v="Emden Gas_BNA0245a"/>
    <s v="DE"/>
    <x v="5"/>
    <s v="GAS"/>
    <n v="0.30980000000000002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245a"/>
    <e v="#N/A"/>
    <s v="Emden Gas"/>
    <s v="Gasturbine"/>
    <m/>
    <s v="Statkraft Markets GmbH"/>
    <m/>
    <s v="26725"/>
    <s v="Emden"/>
    <s v="Niedersachsen"/>
    <s v="DE"/>
    <n v="52"/>
    <m/>
    <s v="Natural gas"/>
    <s v="Gas turbine"/>
    <s v="no"/>
    <m/>
    <n v="1973"/>
    <s v="1973"/>
    <m/>
    <m/>
    <s v="operating"/>
    <m/>
    <n v="53.342170000000003"/>
    <n v="7.2062399999999993"/>
    <m/>
    <m/>
    <n v="0.42"/>
    <s v="http://www.energie-chronik.de/120212.htm"/>
    <n v="0.30980000000000002"/>
    <s v="Fossil fuels"/>
    <s v="Natural gas"/>
    <m/>
    <s v="no"/>
    <s v="Emden"/>
    <s v="220"/>
    <s v="Avacon AG"/>
    <m/>
    <m/>
  </r>
  <r>
    <n v="433"/>
    <s v="Emden Gas_BNA0245b"/>
    <s v="DE"/>
    <x v="0"/>
    <s v="GAS"/>
    <n v="0.3553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245b"/>
    <e v="#N/A"/>
    <s v="Emden Gas"/>
    <s v="Dampfturbine"/>
    <m/>
    <s v="Statkraft Markets GmbH"/>
    <m/>
    <s v="26725"/>
    <s v="Emden"/>
    <s v="Niedersachsen"/>
    <s v="DE"/>
    <n v="433"/>
    <m/>
    <s v="Natural gas"/>
    <s v="Steam turbine"/>
    <s v="no"/>
    <m/>
    <n v="1973"/>
    <s v="1973"/>
    <m/>
    <m/>
    <s v="shutdown_temporary"/>
    <m/>
    <n v="53.342170000000003"/>
    <n v="7.2062399999999993"/>
    <m/>
    <m/>
    <n v="0.42"/>
    <s v="http://www.energie-chronik.de/120212.htm"/>
    <n v="0.3553"/>
    <s v="Fossil fuels"/>
    <s v="Natural gas"/>
    <m/>
    <s v="no"/>
    <s v="Emden"/>
    <s v="220"/>
    <s v="TenneT TSO GmbH "/>
    <m/>
    <m/>
  </r>
  <r>
    <n v="11"/>
    <s v="HKW Iderhoffstraße_BNA0255"/>
    <s v="DE"/>
    <x v="0"/>
    <s v="GAS"/>
    <n v="0.38059999999999999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255"/>
    <e v="#N/A"/>
    <s v="HKW Iderhoffstraße"/>
    <m/>
    <m/>
    <s v="SWE Energie GmbH"/>
    <m/>
    <s v="99085"/>
    <s v="Erfurt"/>
    <s v="Thüringen"/>
    <s v="DE"/>
    <n v="11"/>
    <m/>
    <s v="Natural gas"/>
    <s v="Steam turbine"/>
    <s v="yes"/>
    <m/>
    <n v="1996"/>
    <s v="1996"/>
    <m/>
    <m/>
    <s v="operating"/>
    <m/>
    <n v="50.978566999999998"/>
    <n v="11.05158"/>
    <m/>
    <m/>
    <m/>
    <m/>
    <n v="0.38059999999999999"/>
    <s v="Fossil fuels"/>
    <s v="Natural gas"/>
    <m/>
    <s v="no"/>
    <s v="UW Iderhoffstraße"/>
    <s v="10"/>
    <s v="SWE Netz GmbH (Erfurt)"/>
    <m/>
    <m/>
  </r>
  <r>
    <n v="76.5"/>
    <s v="HKW Erfurt-Ost_BNA0256a"/>
    <s v="DE"/>
    <x v="2"/>
    <s v="GAS"/>
    <n v="0.54"/>
    <n v="5"/>
    <n v="1"/>
    <n v="3.8508725075675675E-2"/>
    <n v="3.8508725075675675E-2"/>
    <n v="112542.12"/>
    <n v="0"/>
    <n v="0"/>
    <n v="0.4"/>
    <n v="0.52500000000000002"/>
    <n v="1"/>
    <n v="0.45"/>
    <m/>
    <n v="185.1145737855179"/>
    <s v=""/>
    <s v=""/>
    <s v=""/>
    <s v=""/>
    <s v="BNA0256a"/>
    <e v="#N/A"/>
    <s v="HKW Erfurt-Ost"/>
    <m/>
    <s v="Erfurt-Ost"/>
    <s v="SWE Energie GmbH"/>
    <m/>
    <s v="99087"/>
    <s v="Erfurt"/>
    <s v="Thüringen"/>
    <s v="DE"/>
    <n v="76.5"/>
    <n v="83.161320000000003"/>
    <s v="Natural gas"/>
    <s v="Combined cycle"/>
    <s v="yes"/>
    <n v="185.1145737855179"/>
    <n v="2000"/>
    <s v="2000"/>
    <m/>
    <m/>
    <s v="operating"/>
    <m/>
    <n v="50.989612000000001"/>
    <n v="11.027635"/>
    <m/>
    <m/>
    <n v="0.36399999999999999"/>
    <s v="https://www.umweltbundesamt.de/sites/default/files/medien/378/publikationen/climate_change_02_2014_kwk-ausbau_entwicklung_prognose_wirksamkeit_der_anreize_im_kwk-gesetz_0.pdf"/>
    <n v="0.54"/>
    <s v="Fossil fuels"/>
    <s v="Natural gas"/>
    <m/>
    <s v="no"/>
    <s v="UW Erfurt-Ost"/>
    <s v="110"/>
    <s v="SWE Netz GmbH (Erfurt)"/>
    <s v="List matching type: UBA capacity distributed proportionally to multiple BNetzA power plants"/>
    <m/>
  </r>
  <r>
    <n v="32.6"/>
    <s v="HKW Erfurt-Ost_BNA0256b"/>
    <s v="DE"/>
    <x v="2"/>
    <s v="GAS"/>
    <n v="0.60299999999999998"/>
    <n v="5"/>
    <n v="1"/>
    <n v="3.8508725075675675E-2"/>
    <n v="3.8508725075675675E-2"/>
    <n v="112542.12"/>
    <n v="0"/>
    <n v="0"/>
    <n v="0.4"/>
    <n v="0.52500000000000002"/>
    <n v="1"/>
    <n v="0.45"/>
    <m/>
    <n v="78.885426214482123"/>
    <s v=""/>
    <s v=""/>
    <s v=""/>
    <s v=""/>
    <s v="BNA0256b"/>
    <e v="#N/A"/>
    <s v="HKW Erfurt-Ost"/>
    <s v="Linie 3"/>
    <s v="Erfurt-Ost"/>
    <s v="SWE Energie GmbH"/>
    <m/>
    <s v="99087"/>
    <s v="Erfurt"/>
    <s v="Thüringen"/>
    <s v="DE"/>
    <n v="32.6"/>
    <n v="35.438679999999998"/>
    <s v="Natural gas"/>
    <s v="Combined cycle"/>
    <s v="yes"/>
    <n v="78.885426214482123"/>
    <n v="2014"/>
    <s v="2014"/>
    <m/>
    <m/>
    <s v="operating"/>
    <m/>
    <n v="50.989612000000001"/>
    <n v="11.027635"/>
    <m/>
    <m/>
    <n v="0.36399999999999999"/>
    <s v="http://stefanschroeter.com/539-neue-gasturbine-fuer-das-heizkraftwerk-erfurt-ost.html"/>
    <n v="0.60299999999999998"/>
    <s v="Fossil fuels"/>
    <s v="Natural gas"/>
    <m/>
    <s v="no"/>
    <m/>
    <s v="110"/>
    <s v="SWE Netz GmbH (Erfurt)"/>
    <s v="List matching type: UBA capacity distributed proportionally to multiple BNetzA power plants"/>
    <m/>
  </r>
  <r>
    <n v="10.199999999999999"/>
    <s v="BHKW an Klinkerweg_BNA1138"/>
    <s v="DE"/>
    <x v="0"/>
    <s v="GAS"/>
    <n v="0.38500000000000001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138"/>
    <e v="#N/A"/>
    <s v="BHKW an Klinkerweg"/>
    <s v="Module 1, 2 und 3"/>
    <m/>
    <s v="Stadtwerke Erkrath GmbH"/>
    <s v="Klinkerweg 4"/>
    <s v="40699"/>
    <s v="Erkrath"/>
    <s v="Nordrhein-Westfalen"/>
    <s v="DE"/>
    <n v="10.199999999999999"/>
    <m/>
    <s v="Natural gas"/>
    <s v="Steam turbine"/>
    <s v="yes"/>
    <m/>
    <n v="2000"/>
    <s v="2000"/>
    <m/>
    <m/>
    <s v="operating"/>
    <m/>
    <n v="51.216859999999997"/>
    <n v="6.94733"/>
    <m/>
    <m/>
    <m/>
    <m/>
    <n v="0.38500000000000001"/>
    <s v="Fossil fuels"/>
    <s v="Natural gas"/>
    <m/>
    <s v="no"/>
    <s v="Schaltanlage BHKW"/>
    <s v="MS"/>
    <s v="Stadtwerke Erkrath GmbH"/>
    <m/>
    <m/>
  </r>
  <r>
    <n v="21.6"/>
    <s v="HKW Erlangen_BNA0261a"/>
    <s v="DE"/>
    <x v="2"/>
    <s v="GAS"/>
    <n v="0.5625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0261a"/>
    <e v="#N/A"/>
    <s v="HKW Erlangen"/>
    <s v="GuD I"/>
    <m/>
    <s v="Erlanger Stadtwerke AG"/>
    <s v=" Äußere Bruckerstr. 33"/>
    <s v="91052"/>
    <s v="Erlangen"/>
    <s v="Bayern"/>
    <s v="DE"/>
    <n v="21.6"/>
    <m/>
    <s v="Natural gas"/>
    <s v="Combined cycle"/>
    <s v="yes"/>
    <m/>
    <n v="2005"/>
    <s v="2005"/>
    <m/>
    <m/>
    <s v="operating"/>
    <m/>
    <n v="49.592970000000001"/>
    <n v="11.001620000000001"/>
    <m/>
    <m/>
    <m/>
    <m/>
    <n v="0.5625"/>
    <s v="Fossil fuels"/>
    <s v="Natural gas"/>
    <m/>
    <s v="no"/>
    <s v="UW Mitte"/>
    <s v="20"/>
    <s v="Erlanger Stadtwerke AG"/>
    <m/>
    <m/>
  </r>
  <r>
    <n v="6.7"/>
    <s v="HKW Erlangen_BNA0261c"/>
    <s v="DE"/>
    <x v="2"/>
    <s v="GAS"/>
    <n v="0.60299999999999998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0261c"/>
    <e v="#N/A"/>
    <s v="HKW Erlangen"/>
    <s v="GuD 2"/>
    <m/>
    <s v="Erlanger Stadtwerke AG"/>
    <s v=" Äußere Bruckerstr. 33"/>
    <s v="91052"/>
    <s v="Erlangen"/>
    <s v="Bayern"/>
    <s v="DE"/>
    <n v="6.7"/>
    <m/>
    <s v="Natural gas"/>
    <s v="Combined cycle"/>
    <s v="yes"/>
    <m/>
    <n v="2014"/>
    <s v="2014"/>
    <m/>
    <m/>
    <s v="operating"/>
    <m/>
    <n v="49.593491999999998"/>
    <n v="11.001092999999999"/>
    <m/>
    <m/>
    <m/>
    <m/>
    <n v="0.60299999999999998"/>
    <s v="Fossil fuels"/>
    <s v="Natural gas"/>
    <m/>
    <s v="no"/>
    <s v="Hammerbacherstr."/>
    <s v="20"/>
    <s v="Erlanger Stadtwerke AG"/>
    <m/>
    <m/>
  </r>
  <r>
    <n v="200"/>
    <s v="Weisweiler_BNA1023"/>
    <s v="DE"/>
    <x v="5"/>
    <s v="GAS"/>
    <n v="0.39560000000000001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1023"/>
    <e v="#N/A"/>
    <s v="Weisweiler"/>
    <s v="G_VGT"/>
    <m/>
    <s v="RWE Power AG"/>
    <m/>
    <s v="52249"/>
    <s v="Eschweiler-Weisweiler"/>
    <s v="Nordrhein-Westfalen"/>
    <s v="DE"/>
    <n v="200"/>
    <m/>
    <s v="Natural gas"/>
    <s v="Gas turbine"/>
    <s v="no"/>
    <m/>
    <n v="2006"/>
    <s v="2006"/>
    <m/>
    <m/>
    <s v="operating"/>
    <m/>
    <n v="50.839167000000003"/>
    <n v="6.3211110000000001"/>
    <s v="11WD7WEIS-B-KW-C"/>
    <s v="11WD7WEIS5GVGTGU"/>
    <n v="0.5"/>
    <s v="https://de.wikipedia.org/wiki/Kraftwerk_Weisweiler"/>
    <n v="0.39560000000000001"/>
    <s v="Fossil fuels"/>
    <s v="Natural gas"/>
    <m/>
    <s v="no"/>
    <s v="Zukunft"/>
    <s v="110"/>
    <s v="Westnetz GmbH"/>
    <m/>
    <m/>
  </r>
  <r>
    <n v="200"/>
    <s v="Weisweiler_BNA1024"/>
    <s v="DE"/>
    <x v="5"/>
    <s v="GAS"/>
    <n v="0.39560000000000001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1024"/>
    <e v="#N/A"/>
    <s v="Weisweiler"/>
    <s v="H_VGT"/>
    <m/>
    <s v="RWE Power AG"/>
    <m/>
    <s v="52249"/>
    <s v="Eschweiler-Weisweiler"/>
    <s v="Nordrhein-Westfalen"/>
    <s v="DE"/>
    <n v="200"/>
    <m/>
    <s v="Natural gas"/>
    <s v="Gas turbine"/>
    <s v="no"/>
    <m/>
    <n v="2006"/>
    <s v="2006"/>
    <m/>
    <m/>
    <s v="operating"/>
    <m/>
    <n v="50.839167000000003"/>
    <n v="6.3211110000000001"/>
    <s v="11WD7WEIS-B-KW-C"/>
    <s v="11WD7WEIS5GVGTHS"/>
    <n v="0.5"/>
    <s v="https://de.wikipedia.org/wiki/Kraftwerk_Weisweiler"/>
    <n v="0.39560000000000001"/>
    <s v="Fossil fuels"/>
    <s v="Natural gas"/>
    <m/>
    <s v="no"/>
    <s v="Zukunft"/>
    <s v="110"/>
    <s v="Westnetz GmbH"/>
    <m/>
    <m/>
  </r>
  <r>
    <n v="75"/>
    <s v="Heizkraftwerk FL_BNA1819"/>
    <s v="DE"/>
    <x v="2"/>
    <s v="GAS"/>
    <n v="0.61199999999999999"/>
    <n v="5"/>
    <n v="1"/>
    <n v="3.8508725075675675E-2"/>
    <n v="3.8508725075675675E-2"/>
    <n v="112542.12"/>
    <n v="0"/>
    <n v="0"/>
    <n v="0.4"/>
    <n v="0.52500000000000002"/>
    <n v="1"/>
    <n v="0.45"/>
    <m/>
    <n v="112.5"/>
    <s v=""/>
    <s v=""/>
    <s v=""/>
    <s v=""/>
    <s v="BNA1819"/>
    <e v="#N/A"/>
    <s v="Heizkraftwerk FL"/>
    <s v="Block 12"/>
    <s v="Flensburg K09 bis K12"/>
    <s v="Stadtwerke Flensburg GmbH"/>
    <s v="Batteriestr. 48"/>
    <s v="24939"/>
    <s v="Flensburg"/>
    <s v="Schleswig-Holstein"/>
    <s v="DE"/>
    <n v="75"/>
    <n v="68.427840000000003"/>
    <s v="Natural gas"/>
    <s v="Combined cycle"/>
    <s v="yes"/>
    <n v="112.5"/>
    <n v="2016"/>
    <s v="2016"/>
    <m/>
    <m/>
    <s v="operating"/>
    <s v="CHP"/>
    <n v="54.804777000000001"/>
    <n v="9.4333570000000009"/>
    <m/>
    <m/>
    <m/>
    <m/>
    <n v="0.61199999999999999"/>
    <s v="Fossil fuels"/>
    <s v="Natural gas"/>
    <m/>
    <s v="no"/>
    <m/>
    <s v="60"/>
    <s v="Stadtwerke Flensburg GmbH "/>
    <s v="List matching type: UBA capacity distributed proportionally to multiple BNetzA power plants"/>
    <m/>
  </r>
  <r>
    <n v="70"/>
    <s v="HKW Niederrad_BNA0285"/>
    <s v="DE"/>
    <x v="2"/>
    <s v="GAS"/>
    <n v="0.5625"/>
    <n v="5"/>
    <n v="1"/>
    <n v="3.8508725075675675E-2"/>
    <n v="3.8508725075675675E-2"/>
    <n v="112542.12"/>
    <n v="0"/>
    <n v="0"/>
    <n v="0.4"/>
    <n v="0.52500000000000002"/>
    <n v="1"/>
    <n v="0.45"/>
    <m/>
    <n v="121.1111111111111"/>
    <s v=""/>
    <s v=""/>
    <s v=""/>
    <s v=""/>
    <s v="BNA0285"/>
    <e v="#N/A"/>
    <s v="HKW Niederrad"/>
    <s v="Block 1"/>
    <s v="Frankfurt-Niederrad"/>
    <s v="Mainova AG"/>
    <s v="Lyoner Straße  8"/>
    <s v="60528"/>
    <s v="Frankfurt am Main"/>
    <s v="Hessen"/>
    <s v="DE"/>
    <n v="70"/>
    <n v="75.55556"/>
    <s v="Natural gas"/>
    <s v="Combined cycle"/>
    <s v="yes"/>
    <n v="121.1111111111111"/>
    <n v="2005"/>
    <s v="2005"/>
    <m/>
    <m/>
    <s v="operating"/>
    <s v="CHP"/>
    <n v="50.085599999999999"/>
    <n v="8.6278500000000005"/>
    <m/>
    <m/>
    <m/>
    <m/>
    <n v="0.5625"/>
    <s v="Fossil fuels"/>
    <s v="Natural gas"/>
    <m/>
    <s v="no"/>
    <s v="UW Goldsteinstraße"/>
    <s v="110"/>
    <s v="NRM Netzdienste Rhein-Main GmbH"/>
    <s v="List matching type: UBA capacity distributed proportionally to multiple BNetzA power plants"/>
    <m/>
  </r>
  <r>
    <n v="99"/>
    <s v="HKW West_BNA0286"/>
    <s v="DE"/>
    <x v="5"/>
    <s v="GAS"/>
    <n v="0.3644"/>
    <n v="0"/>
    <n v="0"/>
    <n v="1"/>
    <n v="1"/>
    <n v="112542.12"/>
    <n v="0"/>
    <n v="0"/>
    <n v="0.4"/>
    <n v="0.52500000000000002"/>
    <n v="1"/>
    <n v="0.45"/>
    <m/>
    <n v="150"/>
    <s v=""/>
    <s v=""/>
    <s v=""/>
    <s v=""/>
    <s v="BNA0286"/>
    <e v="#N/A"/>
    <s v="HKW West"/>
    <s v="Block 4"/>
    <s v="Frankfurt-West 4"/>
    <s v="Mainova AG"/>
    <s v="Gutleutstraße 231"/>
    <s v="60627"/>
    <s v="Frankfurt am Main"/>
    <s v="Hessen"/>
    <s v="DE"/>
    <n v="99"/>
    <n v="100"/>
    <s v="Natural gas"/>
    <s v="Gas turbine"/>
    <s v="yes"/>
    <n v="150"/>
    <n v="1994"/>
    <s v="1994"/>
    <m/>
    <m/>
    <s v="operating"/>
    <s v="CHP"/>
    <n v="50.09843"/>
    <n v="8.6531300000000009"/>
    <m/>
    <m/>
    <m/>
    <m/>
    <n v="0.3644"/>
    <s v="Fossil fuels"/>
    <s v="Natural gas"/>
    <m/>
    <s v="no"/>
    <s v="UW Gutleutstraße"/>
    <s v="110"/>
    <s v="NRM Netzdienste Rhein-Main GmbH"/>
    <s v="List matching type: Single UBA power plant assigned to single BNetzA power plant"/>
    <m/>
  </r>
  <r>
    <n v="13.4"/>
    <s v="HKW Freiberg_BNA1541"/>
    <s v="DE"/>
    <x v="0"/>
    <s v="GAS"/>
    <n v="0.39929999999999999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541"/>
    <e v="#N/A"/>
    <s v="HKW Freiberg"/>
    <m/>
    <m/>
    <s v="Freiberger Erdgas GmbH"/>
    <m/>
    <s v="09599"/>
    <s v="Freiberg"/>
    <s v="Sachsen"/>
    <s v="DE"/>
    <n v="13.4"/>
    <m/>
    <s v="Natural gas"/>
    <s v="Steam turbine"/>
    <s v="yes"/>
    <m/>
    <n v="2013"/>
    <s v="2013"/>
    <m/>
    <m/>
    <s v="operating"/>
    <m/>
    <n v="50.913038"/>
    <n v="13.324847999999999"/>
    <m/>
    <m/>
    <m/>
    <m/>
    <n v="0.39929999999999999"/>
    <s v="Fossil fuels"/>
    <s v="Natural gas"/>
    <m/>
    <s v="no"/>
    <s v="DE0009990959900000E10001587000001"/>
    <s v="20"/>
    <s v="Mitteldeutsche Netzgesellschaft Strom mbH"/>
    <m/>
    <m/>
  </r>
  <r>
    <n v="60.1"/>
    <s v="GuD Anlage WVK_BNA0293"/>
    <s v="DE"/>
    <x v="2"/>
    <s v="GAS"/>
    <n v="0.53100000000000003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0293"/>
    <e v="#N/A"/>
    <s v="GuD Anlage WVK"/>
    <s v="GuD Anlage"/>
    <m/>
    <s v="Solvay Acetow GmbH"/>
    <m/>
    <s v="79108"/>
    <s v="Freiburg"/>
    <s v="Baden-Württemberg"/>
    <s v="DE"/>
    <n v="60.1"/>
    <m/>
    <s v="Natural gas"/>
    <s v="Combined cycle"/>
    <s v="yes"/>
    <m/>
    <n v="1998"/>
    <s v="1998"/>
    <m/>
    <m/>
    <s v="operating"/>
    <m/>
    <n v="48.020738000000001"/>
    <n v="7.8458800000000002"/>
    <m/>
    <m/>
    <m/>
    <m/>
    <n v="0.53100000000000003"/>
    <s v="Fossil fuels"/>
    <s v="Natural gas"/>
    <m/>
    <s v="no"/>
    <s v="110kV Schalter WVK GuD Anlage"/>
    <s v="110"/>
    <s v="bnNETZE GmbH "/>
    <m/>
    <m/>
  </r>
  <r>
    <n v="27"/>
    <s v="HKW_BNA1315"/>
    <s v="DE"/>
    <x v="0"/>
    <s v="GAS"/>
    <n v="0.3861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315"/>
    <e v="#N/A"/>
    <s v="HKW"/>
    <s v="HKW"/>
    <m/>
    <s v="Universitätsklinikum Freiburg AdöR"/>
    <s v="Hartmannstrasse 1"/>
    <s v="79106"/>
    <s v="Freiburg"/>
    <s v="Baden-Württemberg"/>
    <s v="DE"/>
    <n v="27"/>
    <m/>
    <s v="Natural gas"/>
    <s v="Steam turbine"/>
    <s v="yes"/>
    <m/>
    <n v="2001"/>
    <s v="2001"/>
    <m/>
    <m/>
    <s v="operating"/>
    <m/>
    <n v="48.005572170000001"/>
    <n v="7.8422798170000014"/>
    <m/>
    <m/>
    <m/>
    <m/>
    <n v="0.3861"/>
    <s v="Fossil fuels"/>
    <s v="Natural gas"/>
    <m/>
    <s v="no"/>
    <s v="Übergabe"/>
    <s v="20"/>
    <s v="bnNETZE GmbH"/>
    <m/>
    <m/>
  </r>
  <r>
    <n v="26.2"/>
    <s v="Kraftwerk 3_BNA1492a"/>
    <s v="DE"/>
    <x v="0"/>
    <s v="GAS"/>
    <n v="0.374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492a"/>
    <e v="#N/A"/>
    <s v="Kraftwerk 3"/>
    <m/>
    <m/>
    <s v="Papierfabrik Adolf Jass Schwarza GmbH"/>
    <s v="Hermann-Muth-Str. 6"/>
    <s v="36039"/>
    <s v="Fulda"/>
    <s v="Hessen"/>
    <s v="DE"/>
    <n v="26.2"/>
    <m/>
    <s v="Natural gas"/>
    <s v="Steam turbine"/>
    <s v="yes"/>
    <m/>
    <n v="1990"/>
    <s v="1990"/>
    <m/>
    <m/>
    <s v="operating"/>
    <m/>
    <n v="50.569119999999998"/>
    <n v="9.681280000000001"/>
    <m/>
    <m/>
    <m/>
    <m/>
    <n v="0.374"/>
    <s v="Fossil fuels"/>
    <s v="Natural gas"/>
    <m/>
    <s v="no"/>
    <s v="4848 Fulda Hermann Muth Straße 6"/>
    <s v="20"/>
    <s v="OsthessenNetz GmbH"/>
    <m/>
    <m/>
  </r>
  <r>
    <n v="8"/>
    <s v="Kraftwerk 2_BNA1492b"/>
    <s v="DE"/>
    <x v="0"/>
    <s v="GAS"/>
    <n v="0.3982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492b"/>
    <e v="#N/A"/>
    <s v="Kraftwerk 2"/>
    <m/>
    <m/>
    <s v="Papierfabrik Adolf Jass Schwarza GmbH"/>
    <s v="Hermann-Muth-Str. 6"/>
    <s v="36039"/>
    <s v="Fulda"/>
    <s v="Hessen"/>
    <s v="DE"/>
    <n v="8"/>
    <m/>
    <s v="Natural gas"/>
    <s v="Steam turbine"/>
    <s v="yes"/>
    <m/>
    <n v="2012"/>
    <s v="2012"/>
    <m/>
    <m/>
    <s v="operating"/>
    <m/>
    <n v="50.569119999999998"/>
    <n v="9.681280000000001"/>
    <m/>
    <m/>
    <m/>
    <m/>
    <n v="0.3982"/>
    <s v="Fossil fuels"/>
    <s v="Natural gas"/>
    <m/>
    <s v="no"/>
    <s v="4848 Fulda Hermann Muth Straße 6"/>
    <s v="20"/>
    <s v="OsthessenNetz GmbH"/>
    <m/>
    <m/>
  </r>
  <r>
    <n v="74"/>
    <s v="Heizkraftwerk Gera-Nord_BNA0343"/>
    <s v="DE"/>
    <x v="0"/>
    <s v="GAS"/>
    <n v="0.38059999999999999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343"/>
    <e v="#N/A"/>
    <s v="Heizkraftwerk Gera-Nord"/>
    <m/>
    <m/>
    <s v="Energieversorgung Gera GmbH"/>
    <s v="Siemensstraße 45"/>
    <s v="07546"/>
    <s v="Gera"/>
    <s v="Thüringen"/>
    <s v="DE"/>
    <n v="74"/>
    <m/>
    <s v="Natural gas"/>
    <s v="Steam turbine"/>
    <s v="yes"/>
    <m/>
    <n v="1996"/>
    <s v="1996"/>
    <m/>
    <m/>
    <s v="operating"/>
    <m/>
    <n v="50.907600000000002"/>
    <n v="12.061019999999999"/>
    <m/>
    <m/>
    <m/>
    <m/>
    <n v="0.38059999999999999"/>
    <s v="Fossil fuels"/>
    <s v="Natural gas"/>
    <m/>
    <s v="no"/>
    <m/>
    <s v="110"/>
    <s v="GeraNetz GmbH "/>
    <m/>
    <m/>
  </r>
  <r>
    <n v="18.8"/>
    <s v="HKW Göttingen_BNA0354"/>
    <s v="DE"/>
    <x v="0"/>
    <s v="GAS"/>
    <n v="0.38279999999999997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354"/>
    <e v="#N/A"/>
    <s v="HKW Göttingen"/>
    <m/>
    <m/>
    <s v="Georg-August-Universität Göttingen Stiftung Öffentlichen Rechts"/>
    <s v="Rudolf-Diesel-Straße 1"/>
    <s v="37075"/>
    <s v="Göttingen"/>
    <s v="Niedersachsen"/>
    <s v="DE"/>
    <n v="18.8"/>
    <m/>
    <s v="Natural gas"/>
    <s v="Steam turbine"/>
    <s v="yes"/>
    <m/>
    <n v="1998"/>
    <s v="1998"/>
    <m/>
    <m/>
    <s v="operating"/>
    <m/>
    <n v="51.553370000000001"/>
    <n v="9.9337400000000002"/>
    <m/>
    <m/>
    <m/>
    <m/>
    <n v="0.38279999999999997"/>
    <s v="Fossil fuels"/>
    <s v="Natural gas"/>
    <m/>
    <s v="no"/>
    <s v="DE0003303707310300000000001902150"/>
    <s v="20"/>
    <s v="EnergieNetz Mitte GmbH "/>
    <m/>
    <m/>
  </r>
  <r>
    <n v="14.7"/>
    <s v="HKW &quot;Helmshäger Berg&quot;_BNA0360"/>
    <s v="DE"/>
    <x v="5"/>
    <s v="GAS"/>
    <n v="0.36959999999999998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360"/>
    <e v="#N/A"/>
    <s v="HKW &quot;Helmshäger Berg&quot;"/>
    <s v="Gasturbine"/>
    <m/>
    <s v="Energieerzeugungsgesellschaft Greifswald GmbH"/>
    <m/>
    <s v="17489"/>
    <s v="Greifswald"/>
    <s v="Mecklenburg-Vorpommern"/>
    <s v="DE"/>
    <n v="14.7"/>
    <m/>
    <s v="Natural gas"/>
    <s v="Gas turbine"/>
    <s v="yes"/>
    <m/>
    <n v="1996"/>
    <s v="1996"/>
    <m/>
    <m/>
    <s v="operating"/>
    <m/>
    <n v="54.070390000000003"/>
    <n v="13.398860000000001"/>
    <m/>
    <m/>
    <m/>
    <m/>
    <n v="0.36959999999999998"/>
    <s v="Fossil fuels"/>
    <s v="Natural gas"/>
    <m/>
    <s v="no"/>
    <s v="MSA HKW"/>
    <s v="20"/>
    <s v="Stromversorgung Greifswald GmbH"/>
    <m/>
    <m/>
  </r>
  <r>
    <n v="40"/>
    <s v="Kraftwerk Grenzach-Wyhlen_BNA0361"/>
    <s v="DE"/>
    <x v="0"/>
    <s v="GAS"/>
    <n v="0.38940000000000002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361"/>
    <e v="#N/A"/>
    <s v="Kraftwerk Grenzach-Wyhlen"/>
    <m/>
    <m/>
    <s v="KGW - Kraftwerk Grenzach-Wyhlen GmbH"/>
    <m/>
    <s v="79639"/>
    <s v="Grenzach-Wyhlen"/>
    <s v="Baden-Württemberg"/>
    <s v="DE"/>
    <n v="40"/>
    <m/>
    <s v="Natural gas"/>
    <s v="Steam turbine"/>
    <s v="yes"/>
    <m/>
    <n v="2004"/>
    <s v="2004"/>
    <m/>
    <m/>
    <s v="operating"/>
    <m/>
    <n v="47.539709999999999"/>
    <n v="7.7069229999999997"/>
    <m/>
    <m/>
    <m/>
    <m/>
    <n v="0.38940000000000002"/>
    <s v="Fossil fuels"/>
    <s v="Natural gas"/>
    <m/>
    <s v="no"/>
    <s v="79639 Grenzach-Wyhlen, Rheinallee, FlSt-Nr. 478/5; US KGW Kraftwerk Grenzach-Wyhlen GmbH"/>
    <s v="110"/>
    <s v="ED Netze GmbH"/>
    <m/>
    <m/>
  </r>
  <r>
    <n v="572"/>
    <s v="Staudinger_BNA0374"/>
    <s v="DE"/>
    <x v="0"/>
    <s v="GAS"/>
    <n v="0.35970000000000002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374"/>
    <e v="#N/A"/>
    <s v="Staudinger"/>
    <s v="4"/>
    <s v="Staudinger 4 (Großkrotzenburg)"/>
    <s v="Uniper Kraftwerke GmbH "/>
    <m/>
    <s v="63538"/>
    <s v="Großkrotzenburg"/>
    <s v="Hessen"/>
    <s v="DE"/>
    <n v="572"/>
    <n v="637.6"/>
    <s v="Natural gas"/>
    <s v="Steam turbine"/>
    <s v="no"/>
    <m/>
    <n v="1977"/>
    <s v="1977"/>
    <m/>
    <m/>
    <s v="reserve"/>
    <m/>
    <n v="50.088552999999997"/>
    <n v="8.953399000000001"/>
    <s v="11WD2STAU0001800"/>
    <s v="11WD2STA4000065N"/>
    <m/>
    <m/>
    <n v="0.35970000000000002"/>
    <s v="Fossil fuels"/>
    <s v="Natural gas"/>
    <m/>
    <s v="no"/>
    <s v="Großkrotzenburg"/>
    <s v="380"/>
    <s v="TenneT TSO GmbH "/>
    <s v="List matching type: Single UBA power plant assigned to single BNetzA power plant"/>
    <m/>
  </r>
  <r>
    <n v="22"/>
    <s v="Energiezentrum Mohn Media_BNA0386"/>
    <s v="DE"/>
    <x v="0"/>
    <s v="GAS"/>
    <n v="0.37840000000000001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386"/>
    <e v="#N/A"/>
    <s v="Energiezentrum Mohn Media"/>
    <m/>
    <m/>
    <s v="Mohn Media Mohndruck GmbH"/>
    <s v="Carl Bertelsmann Straße 161"/>
    <s v="33334"/>
    <s v="Gütersloh"/>
    <s v="Nordrhein-Westfalen"/>
    <s v="DE"/>
    <n v="22"/>
    <m/>
    <s v="Natural gas"/>
    <s v="Steam turbine"/>
    <s v="yes"/>
    <m/>
    <n v="1994"/>
    <s v="1994"/>
    <m/>
    <m/>
    <s v="operating"/>
    <m/>
    <n v="51.907325999999998"/>
    <n v="8.4088349999999998"/>
    <m/>
    <m/>
    <m/>
    <m/>
    <n v="0.37840000000000001"/>
    <s v="Fossil fuels"/>
    <s v="Natural gas"/>
    <m/>
    <s v="no"/>
    <s v="DE000248333300101ERG0007775253543"/>
    <s v="10"/>
    <s v="Netzgesellschaft Gütersloh mbH "/>
    <m/>
    <m/>
  </r>
  <r>
    <n v="230"/>
    <s v="Heizkraftwerk Hagen-Kabel_BNA0389"/>
    <s v="DE"/>
    <x v="2"/>
    <s v="GAS"/>
    <n v="0.55800000000000005"/>
    <n v="5"/>
    <n v="1"/>
    <n v="3.8508725075675675E-2"/>
    <n v="3.8508725075675675E-2"/>
    <n v="112542.12"/>
    <n v="0"/>
    <n v="0"/>
    <n v="0.4"/>
    <n v="0.52500000000000002"/>
    <n v="1"/>
    <n v="0.45"/>
    <m/>
    <n v="108"/>
    <s v=""/>
    <s v=""/>
    <s v=""/>
    <s v=""/>
    <s v="BNA0389"/>
    <e v="#N/A"/>
    <s v="Heizkraftwerk Hagen-Kabel"/>
    <s v="H4/5"/>
    <s v="Hagen-Kabel GuD"/>
    <s v="Mark-E AG"/>
    <m/>
    <s v="58099"/>
    <s v="Hagen"/>
    <s v="Nordrhein-Westfalen"/>
    <s v="DE"/>
    <n v="230"/>
    <n v="251"/>
    <s v="Natural gas"/>
    <s v="Combined cycle"/>
    <s v="no"/>
    <n v="108"/>
    <n v="1980"/>
    <s v="1980"/>
    <n v="2004"/>
    <m/>
    <s v="shutdown_temporary"/>
    <m/>
    <n v="51.411029999999997"/>
    <n v="7.4917100000000003"/>
    <s v="11WD7GARE5XHAKW5"/>
    <s v="11WD7GARE5G-H45C"/>
    <m/>
    <m/>
    <n v="0.55800000000000005"/>
    <s v="Fossil fuels"/>
    <s v="Natural gas"/>
    <m/>
    <s v="no"/>
    <s v="U 101 und U 102"/>
    <s v="110"/>
    <s v="Enervie AssetNetWork GmbH "/>
    <s v="List matching type: Single UBA power plant assigned to single BNetzA power plant"/>
    <m/>
  </r>
  <r>
    <n v="97"/>
    <s v="HKW Halle Trotha_BNA0392a"/>
    <s v="DE"/>
    <x v="0"/>
    <s v="GAS"/>
    <n v="0.39050000000000001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392a"/>
    <e v="#N/A"/>
    <s v="HKW Halle Trotha"/>
    <s v="Block A und B"/>
    <m/>
    <s v="EVH GmbH"/>
    <s v="Dieselstraße 141"/>
    <s v="06130"/>
    <s v="Halle"/>
    <s v="Sachsen-Anhalt"/>
    <s v="DE"/>
    <n v="97"/>
    <m/>
    <s v="Natural gas"/>
    <s v="Steam turbine"/>
    <s v="yes"/>
    <m/>
    <n v="2005"/>
    <s v="2005"/>
    <m/>
    <m/>
    <s v="operating"/>
    <m/>
    <n v="51.480960000000003"/>
    <n v="11.964270000000001"/>
    <m/>
    <m/>
    <m/>
    <m/>
    <n v="0.39050000000000001"/>
    <s v="Fossil fuels"/>
    <s v="Natural gas"/>
    <m/>
    <s v="no"/>
    <s v="UW Halle Dieselstraße"/>
    <s v="110"/>
    <s v="Energieversorgung Halle Netz GmbH"/>
    <m/>
    <m/>
  </r>
  <r>
    <n v="54"/>
    <s v="HKW Halle Trotha_BNA0392b"/>
    <s v="DE"/>
    <x v="2"/>
    <s v="GAS"/>
    <n v="0.59850000000000003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0392b"/>
    <e v="#N/A"/>
    <s v="HKW Halle Trotha"/>
    <s v="GuD"/>
    <m/>
    <s v="Heizkraftwerk Halle-Trotha GmbH"/>
    <s v="Brachwitzer Straße 23"/>
    <s v="06130"/>
    <s v="Halle"/>
    <s v="Sachsen-Anhalt"/>
    <s v="DE"/>
    <n v="54"/>
    <m/>
    <s v="Natural gas"/>
    <s v="Combined cycle"/>
    <s v="yes"/>
    <m/>
    <n v="2013"/>
    <s v="2013"/>
    <m/>
    <m/>
    <s v="operating"/>
    <m/>
    <n v="51.523530000000001"/>
    <n v="11.94337"/>
    <m/>
    <m/>
    <n v="0.52500000000000002"/>
    <s v="http://www.halle.eu/push.aspx?s=downloads/News/29628/pi_3_technische_daten.pdfvm=bv.108194040,d.bGg&amp;cad=rja"/>
    <n v="0.59850000000000003"/>
    <s v="Fossil fuels"/>
    <s v="Natural gas"/>
    <m/>
    <s v="no"/>
    <s v="UW Halle Nord"/>
    <s v="110"/>
    <s v="Mitteldeutsche Netzgesellschaft Strom mbH"/>
    <m/>
    <m/>
  </r>
  <r>
    <n v="127"/>
    <s v="GuD Tiefstack_BNA0400"/>
    <s v="DE"/>
    <x v="2"/>
    <s v="GAS"/>
    <n v="0.58050000000000002"/>
    <n v="5"/>
    <n v="1"/>
    <n v="3.8508725075675675E-2"/>
    <n v="3.8508725075675675E-2"/>
    <n v="112542.12"/>
    <n v="0"/>
    <n v="0"/>
    <n v="0.4"/>
    <n v="0.52500000000000002"/>
    <n v="1"/>
    <n v="0.45"/>
    <m/>
    <n v="170"/>
    <s v=""/>
    <s v=""/>
    <s v=""/>
    <s v=""/>
    <s v="BNA0400"/>
    <e v="#N/A"/>
    <s v="GuD Tiefstack"/>
    <s v="GuD Tiefstack"/>
    <s v="Hamburg-Tiefstack GuD"/>
    <s v="Vattenfall Hamburg Wärme GmbH"/>
    <s v="Andreas-Meyer-Straße 8"/>
    <s v="22113"/>
    <s v="Hamburg"/>
    <s v="Hamburg"/>
    <s v="DE"/>
    <n v="127"/>
    <n v="142"/>
    <s v="Natural gas"/>
    <s v="Combined cycle"/>
    <s v="yes"/>
    <n v="170"/>
    <n v="2009"/>
    <s v="2009"/>
    <m/>
    <m/>
    <s v="operating"/>
    <s v="CHP"/>
    <n v="53.526727549999997"/>
    <n v="10.06583691"/>
    <m/>
    <m/>
    <m/>
    <m/>
    <n v="0.58050000000000002"/>
    <s v="Fossil fuels"/>
    <s v="Natural gas"/>
    <m/>
    <s v="no"/>
    <s v="Tiefstack"/>
    <s v="110"/>
    <s v="Stromnetz Hamburg GmbH"/>
    <s v="List matching type: Single UBA power plant assigned to single BNetzA power plant"/>
    <m/>
  </r>
  <r>
    <n v="22.5"/>
    <s v="Heizkraftwerk_BNA0401"/>
    <s v="DE"/>
    <x v="0"/>
    <s v="GAS"/>
    <n v="0.37619999999999998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401"/>
    <e v="#N/A"/>
    <s v="Heizkraftwerk"/>
    <s v="HKW"/>
    <m/>
    <s v="ADM Hamburg Aktiengesellschaft"/>
    <s v="Nippoldstr. 117"/>
    <s v="21107"/>
    <s v="Hamburg"/>
    <s v="Hamburg"/>
    <s v="DE"/>
    <n v="22.5"/>
    <m/>
    <s v="Natural gas"/>
    <s v="Steam turbine"/>
    <s v="yes"/>
    <m/>
    <n v="1992"/>
    <s v="1992"/>
    <m/>
    <m/>
    <s v="operating"/>
    <m/>
    <n v="53.517684000000003"/>
    <n v="9.9507929999999991"/>
    <m/>
    <m/>
    <m/>
    <m/>
    <n v="0.37619999999999998"/>
    <s v="Fossil fuels"/>
    <s v="Natural gas"/>
    <m/>
    <s v="no"/>
    <s v="Nr. 147190"/>
    <s v="25"/>
    <s v="Stromnetz Hamburg GmbH"/>
    <m/>
    <m/>
  </r>
  <r>
    <n v="417.1"/>
    <s v="Trianel Gaskraftwerk _BNA0410"/>
    <s v="DE"/>
    <x v="2"/>
    <s v="GAS"/>
    <n v="0.57599999999999996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0410"/>
    <e v="#N/A"/>
    <s v="Trianel Gaskraftwerk "/>
    <s v="Block 10"/>
    <s v="Hamm-Uentrop 10"/>
    <s v="Trianel Gaskraftwerk Hamm GmbH &amp; Co. KG "/>
    <s v="Trianelstraße 1"/>
    <s v="59071"/>
    <s v="Hamm"/>
    <s v="Nordrhein-Westfalen"/>
    <s v="DE"/>
    <n v="417.1"/>
    <n v="425"/>
    <s v="Natural gas"/>
    <s v="Combined cycle"/>
    <s v="no"/>
    <m/>
    <n v="2008"/>
    <s v="2008"/>
    <m/>
    <m/>
    <s v="operating"/>
    <m/>
    <n v="51.673949999999998"/>
    <n v="7.9291499999999999"/>
    <s v="11WD7STUM----KW9"/>
    <s v="11WD7KWHU1GBL10E"/>
    <n v="0.57700000000000007"/>
    <s v="http://www.bwk-bund.de/fileadmin/Dokumente/Veranstaltungen/Kongresse/2011/FF-2-Schoepfer-Wasserkraft.pdf"/>
    <n v="0.57599999999999996"/>
    <s v="Fossil fuels"/>
    <s v="Natural gas"/>
    <m/>
    <s v="no"/>
    <s v="SA Geithe"/>
    <s v="380"/>
    <s v="Amprion GmbH"/>
    <s v="List matching type: Single UBA power plant assigned to single BNetzA power plant"/>
    <m/>
  </r>
  <r>
    <n v="420.9"/>
    <s v="Trianel Gaskraftwerk _BNA0411"/>
    <s v="DE"/>
    <x v="2"/>
    <s v="GAS"/>
    <n v="0.57599999999999996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0411"/>
    <e v="#N/A"/>
    <s v="Trianel Gaskraftwerk "/>
    <s v="Block 20"/>
    <s v="Hamm-Uentrop 20"/>
    <s v="Trianel Gaskraftwerk Hamm GmbH &amp; Co. KG "/>
    <s v="Trianelstraße 1"/>
    <s v="59071"/>
    <s v="Hamm"/>
    <s v="Nordrhein-Westfalen"/>
    <s v="DE"/>
    <n v="420.9"/>
    <n v="425"/>
    <s v="Natural gas"/>
    <s v="Combined cycle"/>
    <s v="no"/>
    <m/>
    <n v="2008"/>
    <s v="2008"/>
    <m/>
    <m/>
    <s v="operating"/>
    <m/>
    <n v="51.673949999999998"/>
    <n v="7.9291499999999999"/>
    <s v="11WD7STUM----KW9"/>
    <s v="11WD7KWHU1GBL20B"/>
    <n v="0.57700000000000007"/>
    <s v="http://www.bwk-bund.de/fileadmin/Dokumente/Veranstaltungen/Kongresse/2011/FF-2-Schoepfer-Wasserkraft.pdf"/>
    <n v="0.57599999999999996"/>
    <s v="Fossil fuels"/>
    <s v="Natural gas"/>
    <m/>
    <s v="no"/>
    <s v="SA Geithe"/>
    <s v="380"/>
    <s v="Amprion GmbH"/>
    <s v="List matching type: Single UBA power plant assigned to single BNetzA power plant"/>
    <m/>
  </r>
  <r>
    <n v="230"/>
    <s v="GKL_BNA0418"/>
    <s v="DE"/>
    <x v="2"/>
    <s v="GAS"/>
    <n v="0.59850000000000003"/>
    <n v="5"/>
    <n v="1"/>
    <n v="3.8508725075675675E-2"/>
    <n v="3.8508725075675675E-2"/>
    <n v="112542.12"/>
    <n v="0"/>
    <n v="0"/>
    <n v="0.4"/>
    <n v="0.52500000000000002"/>
    <n v="1"/>
    <n v="0.45"/>
    <m/>
    <n v="185"/>
    <s v=""/>
    <s v=""/>
    <s v=""/>
    <s v=""/>
    <s v="BNA0418"/>
    <e v="#N/A"/>
    <s v="GKL"/>
    <s v="GKL"/>
    <s v="Hannover-Linden"/>
    <s v="Stadtwerke Hannover AG"/>
    <m/>
    <s v="30169"/>
    <s v="Hannover"/>
    <s v="Niedersachsen"/>
    <s v="DE"/>
    <n v="230"/>
    <n v="255"/>
    <s v="Natural gas"/>
    <s v="Combined cycle"/>
    <s v="yes"/>
    <n v="185"/>
    <n v="2013"/>
    <s v="1998 / 2013"/>
    <n v="2013"/>
    <m/>
    <s v="operating"/>
    <m/>
    <n v="52.372917000000001"/>
    <n v="9.7141940000000009"/>
    <m/>
    <m/>
    <n v="0.55000000000000004"/>
    <s v="http://www.enercity.de/infothek/downloads/broschueren/anlagen/hkw-linden-langinfo.pdf"/>
    <n v="0.59850000000000003"/>
    <s v="Fossil fuels"/>
    <s v="Natural gas"/>
    <m/>
    <s v="no"/>
    <s v="UW-Linden"/>
    <s v="110"/>
    <s v="enercity Netzgesellschaft mbH "/>
    <s v="List matching type: Single UBA power plant assigned to single BNetzA power plant"/>
    <m/>
  </r>
  <r>
    <n v="102"/>
    <s v="KWH_BNA0419"/>
    <s v="DE"/>
    <x v="0"/>
    <s v="GAS"/>
    <n v="0.35749999999999998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n v="280"/>
    <s v=""/>
    <s v=""/>
    <s v=""/>
    <s v=""/>
    <s v="BNA0419"/>
    <e v="#N/A"/>
    <s v="KWH"/>
    <s v="B"/>
    <s v="Hannover-Herrenhausen"/>
    <s v="Stadtwerke Hannover AG"/>
    <m/>
    <s v="30419"/>
    <s v="Hannover"/>
    <s v="Niedersachsen"/>
    <s v="DE"/>
    <n v="102"/>
    <n v="120"/>
    <s v="Natural gas"/>
    <s v="Steam turbine"/>
    <s v="yes"/>
    <n v="280"/>
    <n v="1975"/>
    <s v="1975"/>
    <m/>
    <m/>
    <s v="shutdown_temporary"/>
    <s v="CHP"/>
    <n v="52.42"/>
    <n v="9.6486110000000007"/>
    <s v="11WD2HERR5GKW--1"/>
    <s v="11WD2HERR5G----G"/>
    <n v="0.38"/>
    <s v="http://www.enercity.de/infothek/downloads/broschueren/anlagen/kraftwerk-herrenhausen.pdf"/>
    <n v="0.35749999999999998"/>
    <s v="Fossil fuels"/>
    <s v="Natural gas"/>
    <m/>
    <s v="no"/>
    <s v="UW-Leinhausen"/>
    <s v="110"/>
    <s v="enercity Netzgesellschaft mbH "/>
    <s v="List matching type: Single UBA power plant assigned to single BNetzA power plant"/>
    <m/>
  </r>
  <r>
    <n v="13.5"/>
    <s v="KWKK Heidelberg_BNA1151"/>
    <s v="DE"/>
    <x v="0"/>
    <s v="GAS"/>
    <n v="0.38719999999999999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151"/>
    <e v="#N/A"/>
    <s v="KWKK Heidelberg"/>
    <m/>
    <m/>
    <s v="RWE Vertrieb AG"/>
    <s v="Neuenheimer Feld 530"/>
    <s v="69120"/>
    <s v="Heidelberg"/>
    <s v="Baden-Württemberg"/>
    <s v="DE"/>
    <n v="13.5"/>
    <m/>
    <s v="Natural gas"/>
    <s v="Steam turbine"/>
    <s v="yes"/>
    <m/>
    <n v="2002"/>
    <s v="2002"/>
    <m/>
    <m/>
    <s v="operating"/>
    <m/>
    <n v="49.421579999999999"/>
    <n v="8.672839999999999"/>
    <m/>
    <m/>
    <m/>
    <m/>
    <n v="0.38719999999999999"/>
    <s v="Fossil fuels"/>
    <s v="Natural gas"/>
    <m/>
    <s v="no"/>
    <s v="DE000277691200000000000021A129569"/>
    <s v="20"/>
    <s v="Stadtwerke Heidelberg Netze GmbH"/>
    <m/>
    <m/>
  </r>
  <r>
    <n v="18.899999999999999"/>
    <s v="IHKW Heidenheim_BNA1292b"/>
    <s v="DE"/>
    <x v="0"/>
    <s v="GAS"/>
    <n v="0.40039999999999998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292b"/>
    <e v="#N/A"/>
    <s v="IHKW Heidenheim"/>
    <s v="BHKW-Anlage"/>
    <m/>
    <s v="Sales &amp; Solutions GmbH"/>
    <s v="Alexanderstr. 8"/>
    <s v="89522"/>
    <s v="Heidenheim"/>
    <s v="Baden-Württemberg"/>
    <s v="DE"/>
    <n v="18.899999999999999"/>
    <m/>
    <s v="Natural gas"/>
    <s v="Steam turbine"/>
    <s v="yes"/>
    <m/>
    <n v="2014"/>
    <s v="2014"/>
    <m/>
    <m/>
    <s v="operating"/>
    <m/>
    <n v="48.670060999999997"/>
    <n v="10.150584"/>
    <m/>
    <m/>
    <m/>
    <m/>
    <n v="0.40039999999999998"/>
    <s v="Fossil fuels"/>
    <s v="Natural gas"/>
    <m/>
    <s v="no"/>
    <s v="DE.00027.88952.201220080080000000001"/>
    <s v="20"/>
    <s v="Hellenstein-Energie-Logistik GmbH"/>
    <m/>
    <m/>
  </r>
  <r>
    <n v="417"/>
    <s v="Cuno Heizkraftwerk Herdecke_BNA0442"/>
    <s v="DE"/>
    <x v="2"/>
    <s v="GAS"/>
    <n v="0.57150000000000001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0442"/>
    <e v="#N/A"/>
    <s v="Cuno Heizkraftwerk Herdecke"/>
    <s v="H6"/>
    <s v="Herdecke H3 (Cuno)"/>
    <s v="Mark-E AG / Statkraft Markets"/>
    <m/>
    <s v="58313"/>
    <s v="Herdecke"/>
    <s v="Nordrhein-Westfalen"/>
    <s v="DE"/>
    <n v="417"/>
    <n v="424"/>
    <s v="Natural gas"/>
    <s v="Combined cycle"/>
    <s v="no"/>
    <m/>
    <n v="2007"/>
    <s v="2007"/>
    <m/>
    <m/>
    <s v="operating"/>
    <m/>
    <n v="51.403129999999997"/>
    <n v="7.4154999999999998"/>
    <s v="11WD7GARE5XHEKWQ"/>
    <s v="11WD7HERD2G-H6-X"/>
    <n v="0.59"/>
    <s v="http://www.mark-e.de/Home/Privatkunden/Mark-E/Erzeugung/Regionale-Erzeugung.aspx"/>
    <n v="0.57150000000000001"/>
    <s v="Fossil fuels"/>
    <s v="Natural gas"/>
    <m/>
    <s v="no"/>
    <s v="U 106 und U 107"/>
    <s v="110"/>
    <s v="Enervie AssetNetWork GmbH "/>
    <s v="List matching type: Single UBA power plant assigned to single BNetzA power plant"/>
    <m/>
  </r>
  <r>
    <n v="109.5"/>
    <s v="Wintershall_BNA0444"/>
    <s v="DE"/>
    <x v="2"/>
    <s v="GAS"/>
    <n v="0.39150000000000001"/>
    <n v="5"/>
    <n v="1"/>
    <n v="3.8508725075675675E-2"/>
    <n v="3.8508725075675675E-2"/>
    <n v="112542.12"/>
    <n v="0"/>
    <n v="0"/>
    <n v="0.4"/>
    <n v="0.52500000000000002"/>
    <n v="1"/>
    <n v="0.45"/>
    <m/>
    <n v="299"/>
    <s v=""/>
    <s v=""/>
    <s v=""/>
    <s v=""/>
    <s v="BNA0444"/>
    <e v="#N/A"/>
    <s v="Wintershall"/>
    <s v="Wintershall"/>
    <s v="Wintershall"/>
    <s v="K+S AG"/>
    <m/>
    <s v="36266"/>
    <s v="Heringen"/>
    <s v="Hessen"/>
    <s v="DE"/>
    <n v="109.5"/>
    <n v="110"/>
    <s v="Natural gas"/>
    <s v="Combined cycle"/>
    <s v="yes"/>
    <n v="299"/>
    <n v="1967"/>
    <s v="1967"/>
    <m/>
    <m/>
    <s v="operating"/>
    <s v="IPP"/>
    <n v="50.894009999999987"/>
    <n v="9.9972399999999997"/>
    <m/>
    <m/>
    <m/>
    <m/>
    <n v="0.39150000000000001"/>
    <s v="Fossil fuels"/>
    <s v="Natural gas"/>
    <m/>
    <s v="no"/>
    <s v="UW Phillippsthal"/>
    <s v="110"/>
    <s v="Avacon AG"/>
    <s v="List matching type: Single UBA power plant assigned to single BNetzA power plant"/>
    <m/>
  </r>
  <r>
    <n v="15.8"/>
    <s v="Werk Clauen_BNA1499"/>
    <s v="DE"/>
    <x v="0"/>
    <s v="GAS"/>
    <n v="0.38500000000000001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499"/>
    <e v="#N/A"/>
    <s v="Werk Clauen"/>
    <m/>
    <m/>
    <s v="Nordzucker AG, Werk Clauen"/>
    <s v="Zuckerfabrik 3"/>
    <s v="31249"/>
    <s v="Hohenhameln"/>
    <s v="Niedersachsen"/>
    <s v="DE"/>
    <n v="15.8"/>
    <m/>
    <s v="Natural gas"/>
    <s v="Steam turbine"/>
    <s v="yes"/>
    <m/>
    <n v="2000"/>
    <s v="vor 1945 / letzte Änderung 2000"/>
    <m/>
    <m/>
    <s v="special_case"/>
    <m/>
    <n v="52.232196299999998"/>
    <n v="10.033284999999999"/>
    <m/>
    <m/>
    <m/>
    <m/>
    <n v="0.38500000000000001"/>
    <s v="Fossil fuels"/>
    <s v="Natural gas"/>
    <m/>
    <s v="no"/>
    <m/>
    <s v="20"/>
    <s v="Avacon AG"/>
    <m/>
    <m/>
  </r>
  <r>
    <n v="800"/>
    <s v="Knapsack Gas I_BNA0548a"/>
    <s v="DE"/>
    <x v="2"/>
    <s v="GAS"/>
    <n v="0.56699999999999995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0548a"/>
    <e v="#N/A"/>
    <s v="Knapsack Gas I"/>
    <m/>
    <s v="Knapsack - Hürth I"/>
    <s v="Statkraft Markets GmbH"/>
    <m/>
    <s v="50351"/>
    <s v="Hürth-Knapsack"/>
    <s v="Nordrhein-Westfalen"/>
    <s v="DE"/>
    <n v="800"/>
    <n v="812"/>
    <s v="Natural gas"/>
    <s v="Combined cycle"/>
    <s v="no"/>
    <m/>
    <n v="2006"/>
    <s v="2006"/>
    <m/>
    <m/>
    <s v="operating"/>
    <m/>
    <n v="50.861708"/>
    <n v="6.8423530000000001"/>
    <s v="11WD7KWKN----KW1"/>
    <s v="11WD7KWKN-KW-EEN"/>
    <m/>
    <m/>
    <n v="0.56699999999999995"/>
    <s v="Fossil fuels"/>
    <s v="Natural gas"/>
    <m/>
    <s v="no"/>
    <m/>
    <s v="400"/>
    <s v="Amprion GmbH"/>
    <s v="List matching type: Single UBA power plant assigned to single BNetzA power plant"/>
    <m/>
  </r>
  <r>
    <n v="430"/>
    <s v="Knapsack Gas II_BNA0548b"/>
    <s v="DE"/>
    <x v="2"/>
    <s v="GAS"/>
    <n v="0.59850000000000003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0548b"/>
    <e v="#N/A"/>
    <s v="Knapsack Gas II"/>
    <m/>
    <s v="Knapsack - Hürth II"/>
    <s v="Statkraft Markets GmbH"/>
    <m/>
    <s v="50351"/>
    <s v="Hürth-Knapsack"/>
    <s v="Nordrhein-Westfalen"/>
    <s v="DE"/>
    <n v="430"/>
    <n v="450"/>
    <s v="Natural gas"/>
    <s v="Combined cycle"/>
    <s v="no"/>
    <m/>
    <n v="2013"/>
    <s v="2013"/>
    <m/>
    <m/>
    <s v="operating"/>
    <m/>
    <n v="50.861708"/>
    <n v="6.8423530000000001"/>
    <s v="11WD7KWKN1GBL203"/>
    <s v="11WD7KWKN-20-EEW"/>
    <n v="0.59200000000000008"/>
    <s v="http://www.siemens.com/press/de/pressemitteilungen/?press=/de/pressemitteilungen/2013/energy/fossil-power-generation/efp201306040.htm&amp;content[]=EF&amp;content[]=EP&amp;content[]=PG"/>
    <n v="0.59850000000000003"/>
    <s v="Fossil fuels"/>
    <s v="Natural gas"/>
    <m/>
    <s v="no"/>
    <s v="Knapsack"/>
    <s v="380"/>
    <s v="Amprion GmbH"/>
    <s v="List matching type: Single UBA power plant assigned to single BNetzA power plant"/>
    <m/>
  </r>
  <r>
    <n v="86"/>
    <s v="Heizkraftwerk_BNA0499"/>
    <s v="DE"/>
    <x v="2"/>
    <s v="GAS"/>
    <n v="0.55349999999999999"/>
    <n v="5"/>
    <n v="1"/>
    <n v="3.8508725075675675E-2"/>
    <n v="3.8508725075675675E-2"/>
    <n v="112542.12"/>
    <n v="0"/>
    <n v="0"/>
    <n v="0.4"/>
    <n v="0.52500000000000002"/>
    <n v="1"/>
    <n v="0.45"/>
    <m/>
    <n v="276.10526315789468"/>
    <s v=""/>
    <s v=""/>
    <s v=""/>
    <s v=""/>
    <s v="BNA0499"/>
    <e v="#N/A"/>
    <s v="Heizkraftwerk"/>
    <s v="Block A"/>
    <s v="Frankfurt-Hoechst A u. B"/>
    <s v="Infraserv GmbH &amp; Co. Höchst KG"/>
    <m/>
    <s v="65926"/>
    <s v="Industriepark Höchst"/>
    <s v="Hessen"/>
    <s v="DE"/>
    <n v="86"/>
    <n v="91.771050000000002"/>
    <s v="Natural gas"/>
    <s v="Combined cycle"/>
    <s v="yes"/>
    <n v="276.10526315789468"/>
    <n v="2003"/>
    <s v="2003"/>
    <m/>
    <m/>
    <s v="operating"/>
    <s v="CHP"/>
    <n v="50.09178"/>
    <n v="8.5310500000000005"/>
    <m/>
    <m/>
    <m/>
    <m/>
    <n v="0.55349999999999999"/>
    <s v="Fossil fuels"/>
    <s v="Natural gas"/>
    <m/>
    <s v="no"/>
    <s v="FWH O/W"/>
    <s v="110"/>
    <s v="Infraserv GmbH &amp; Co. Höchst KG"/>
    <s v="List matching type: UBA capacity distributed proportionally to multiple BNetzA power plants"/>
    <m/>
  </r>
  <r>
    <n v="96.5"/>
    <s v="ADS-Anlage_BNA0497"/>
    <s v="DE"/>
    <x v="5"/>
    <s v="GAS"/>
    <n v="0.41120000000000001"/>
    <n v="0"/>
    <n v="0"/>
    <n v="1"/>
    <n v="1"/>
    <n v="112542.12"/>
    <n v="0"/>
    <n v="0"/>
    <n v="0.4"/>
    <n v="0.52500000000000002"/>
    <n v="1"/>
    <n v="0.45"/>
    <m/>
    <n v="126"/>
    <s v=""/>
    <s v=""/>
    <s v=""/>
    <s v=""/>
    <s v="BNA0497"/>
    <e v="#N/A"/>
    <s v="ADS-Anlage"/>
    <m/>
    <s v="Frankfurt-Hoechst C"/>
    <s v="Infraserv GmbH &amp; Co. Höchst KG"/>
    <m/>
    <s v="65926"/>
    <s v="Industriepark Höchst"/>
    <s v="Hessen"/>
    <s v="DE"/>
    <n v="96.5"/>
    <n v="105.7"/>
    <s v="Natural gas"/>
    <s v="Gas turbine"/>
    <s v="yes"/>
    <n v="126"/>
    <n v="2012"/>
    <s v="2012"/>
    <m/>
    <m/>
    <s v="operating"/>
    <m/>
    <n v="50.09178"/>
    <n v="8.5310500000000005"/>
    <m/>
    <m/>
    <m/>
    <m/>
    <n v="0.41120000000000001"/>
    <s v="Fossil fuels"/>
    <s v="Natural gas"/>
    <m/>
    <s v="no"/>
    <s v="FWH O/W"/>
    <s v="110"/>
    <s v="Infraserv GmbH &amp; Co. Höchst KG"/>
    <s v="List matching type: Single UBA power plant assigned to single BNetzA power plant"/>
    <m/>
  </r>
  <r>
    <n v="182"/>
    <s v="HKW Jena_BNA0504"/>
    <s v="DE"/>
    <x v="2"/>
    <s v="GAS"/>
    <n v="0.52200000000000002"/>
    <n v="5"/>
    <n v="1"/>
    <n v="3.8508725075675675E-2"/>
    <n v="3.8508725075675675E-2"/>
    <n v="112542.12"/>
    <n v="0"/>
    <n v="0"/>
    <n v="0.4"/>
    <n v="0.52500000000000002"/>
    <n v="1"/>
    <n v="0.45"/>
    <m/>
    <n v="225"/>
    <s v=""/>
    <s v=""/>
    <s v=""/>
    <s v=""/>
    <s v="BNA0504"/>
    <e v="#N/A"/>
    <s v="HKW Jena"/>
    <s v="HKW Jena"/>
    <s v="Jena-Süd"/>
    <s v="Thüringer Energie AG"/>
    <m/>
    <s v="07749"/>
    <s v="Jena"/>
    <s v="Thüringen"/>
    <s v="DE"/>
    <n v="182"/>
    <n v="203.97"/>
    <s v="Natural gas"/>
    <s v="Combined cycle"/>
    <s v="yes"/>
    <n v="225"/>
    <n v="1996"/>
    <s v="1996"/>
    <m/>
    <m/>
    <s v="operating"/>
    <s v="CHP"/>
    <n v="50.896881"/>
    <n v="11.585703000000001"/>
    <m/>
    <m/>
    <m/>
    <m/>
    <n v="0.52200000000000002"/>
    <s v="Fossil fuels"/>
    <s v="Natural gas"/>
    <m/>
    <s v="no"/>
    <s v="UW HKW Jena"/>
    <s v="110"/>
    <s v="TEN Thüringer Energienetze GmbH"/>
    <s v="List matching type: Single UBA power plant assigned to single BNetzA power plant"/>
    <m/>
  </r>
  <r>
    <n v="11.6"/>
    <s v="HKW Karcherstr._BNA0510a"/>
    <s v="DE"/>
    <x v="0"/>
    <s v="GAS"/>
    <n v="0.37290000000000001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510a"/>
    <e v="#N/A"/>
    <s v="HKW Karcherstr."/>
    <s v="10"/>
    <m/>
    <s v="SWK - Stadtwerke Kaiserslautern"/>
    <m/>
    <s v="67655"/>
    <s v="Kaiserslautern"/>
    <s v="Rheinland-Pfalz"/>
    <s v="DE"/>
    <n v="11.6"/>
    <m/>
    <s v="Natural gas"/>
    <s v="Steam turbine"/>
    <s v="yes"/>
    <m/>
    <n v="1989"/>
    <s v="1989"/>
    <m/>
    <m/>
    <s v="operating"/>
    <m/>
    <n v="49.434659000000003"/>
    <n v="7.7602339999999996"/>
    <m/>
    <m/>
    <m/>
    <m/>
    <n v="0.37290000000000001"/>
    <s v="Fossil fuels"/>
    <s v="Natural gas"/>
    <m/>
    <s v="no"/>
    <s v="UW 1"/>
    <s v="20"/>
    <s v="SWK Stadtwerke Kaiserslautern Versorgungs-AG"/>
    <m/>
    <m/>
  </r>
  <r>
    <n v="11.4"/>
    <s v="P&amp;L Werk Appeldorn_BNA1165"/>
    <s v="DE"/>
    <x v="0"/>
    <s v="GAS"/>
    <n v="0.38940000000000002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165"/>
    <e v="#N/A"/>
    <s v="P&amp;L Werk Appeldorn"/>
    <s v="Lentjes-Kessel"/>
    <m/>
    <s v="Pfeifer &amp; Langen GmbH &amp; Co. KG"/>
    <s v="Reeser Str 280-300"/>
    <s v="47546"/>
    <s v="Kalkar"/>
    <s v="Nordrhein-Westfalen"/>
    <s v="DE"/>
    <n v="11.4"/>
    <m/>
    <s v="Natural gas"/>
    <s v="Steam turbine"/>
    <s v="yes"/>
    <m/>
    <n v="2004"/>
    <s v="2004"/>
    <m/>
    <m/>
    <s v="operating"/>
    <m/>
    <n v="51.729669999999999"/>
    <n v="6.3586499999999999"/>
    <m/>
    <m/>
    <m/>
    <m/>
    <n v="0.38940000000000002"/>
    <s v="Fossil fuels"/>
    <s v="Natural gas"/>
    <m/>
    <s v="no"/>
    <m/>
    <s v="10"/>
    <s v="Westnetz GmbH"/>
    <m/>
    <m/>
  </r>
  <r>
    <n v="353"/>
    <s v="Rheinhafen-Dampfkraftwerk_BNA0514"/>
    <s v="DE"/>
    <x v="2"/>
    <s v="GAS"/>
    <n v="0.53100000000000003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0514"/>
    <e v="#N/A"/>
    <s v="Rheinhafen-Dampfkraftwerk"/>
    <s v="RDK 4S"/>
    <s v="Karlsruhe-RDK 4s"/>
    <s v="EnBW Energie Baden-Württemberg AG"/>
    <s v="Fettweisstraße 42"/>
    <s v="76189"/>
    <s v="Karlsruhe"/>
    <s v="Baden-Württemberg"/>
    <s v="DE"/>
    <n v="353"/>
    <n v="363"/>
    <s v="Natural gas"/>
    <s v="Combined cycle"/>
    <s v="no"/>
    <m/>
    <n v="1998"/>
    <s v="1998"/>
    <m/>
    <m/>
    <s v="reserve"/>
    <m/>
    <n v="49.012500000000003"/>
    <n v="8.302778"/>
    <s v="11WD4DAXLA-2S--6"/>
    <s v="11WD4RDK42G4---O"/>
    <n v="0.56999999999999995"/>
    <s v="https://www.enbw.com/unternehmen/konzern/energieerzeugung/fossile-energie/standorte.html"/>
    <n v="0.53100000000000003"/>
    <s v="Fossil fuels"/>
    <s v="Natural gas"/>
    <m/>
    <s v="no"/>
    <s v="Daxlanden"/>
    <s v="220"/>
    <s v="Transnet BW GmbH"/>
    <s v="List matching type: Single UBA power plant assigned to single BNetzA power plant"/>
    <m/>
  </r>
  <r>
    <n v="37"/>
    <s v="Heizkraftwerk West_BNA0515"/>
    <s v="DE"/>
    <x v="0"/>
    <s v="GAS"/>
    <n v="0.3674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515"/>
    <e v="#N/A"/>
    <s v="Heizkraftwerk West"/>
    <s v="T3"/>
    <m/>
    <s v="Stadtwerke Karlsruhe GmbH"/>
    <m/>
    <s v="76189"/>
    <s v="Karlsruhe"/>
    <s v="Baden-Württemberg"/>
    <s v="DE"/>
    <n v="37"/>
    <m/>
    <s v="Natural gas"/>
    <s v="Steam turbine"/>
    <s v="yes"/>
    <m/>
    <n v="1984"/>
    <s v="1984"/>
    <m/>
    <m/>
    <s v="operating"/>
    <m/>
    <n v="49.014443999999997"/>
    <n v="8.3480559999999997"/>
    <m/>
    <m/>
    <m/>
    <m/>
    <n v="0.3674"/>
    <s v="Fossil fuels"/>
    <s v="Natural gas"/>
    <m/>
    <s v="no"/>
    <m/>
    <s v="110"/>
    <s v="Stadtwerke Karlsruhe Netzservice GmbH"/>
    <m/>
    <m/>
  </r>
  <r>
    <n v="50"/>
    <s v="Kombi-HKW_BNA0521"/>
    <s v="DE"/>
    <x v="0"/>
    <s v="GAS"/>
    <n v="0.37069999999999997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521"/>
    <e v="#N/A"/>
    <s v="Kombi-HKW"/>
    <m/>
    <m/>
    <s v="Städtische Werke Energie + Wärme GmbH"/>
    <m/>
    <s v="34134"/>
    <s v="Kassel"/>
    <s v="Hessen"/>
    <s v="DE"/>
    <n v="50"/>
    <m/>
    <s v="Natural gas"/>
    <s v="Steam turbine"/>
    <s v="yes"/>
    <m/>
    <n v="1987"/>
    <s v="1987"/>
    <m/>
    <m/>
    <s v="operating"/>
    <m/>
    <n v="51.279099000000002"/>
    <n v="9.4840119999999999"/>
    <m/>
    <m/>
    <m/>
    <m/>
    <n v="0.37069999999999997"/>
    <s v="Fossil fuels"/>
    <s v="Natural gas"/>
    <m/>
    <s v="no"/>
    <s v="DE0003323413400000000009959305051"/>
    <s v="60"/>
    <s v="Städtische Werke Netz + Service GmbH"/>
    <m/>
    <m/>
  </r>
  <r>
    <n v="21.5"/>
    <s v="HKW Humboldtstr._BNA0527"/>
    <s v="DE"/>
    <x v="0"/>
    <s v="GAS"/>
    <n v="0.39050000000000001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527"/>
    <e v="#N/A"/>
    <s v="HKW Humboldtstr."/>
    <m/>
    <m/>
    <s v="Stadtwerke Kiel AG"/>
    <m/>
    <s v="24116"/>
    <s v="Kiel"/>
    <s v="Schleswig-Holstein"/>
    <s v="DE"/>
    <n v="21.5"/>
    <m/>
    <s v="Natural gas"/>
    <s v="Steam turbine"/>
    <s v="yes"/>
    <m/>
    <n v="2005"/>
    <s v="2005"/>
    <m/>
    <m/>
    <s v="operating"/>
    <m/>
    <n v="54.327536000000002"/>
    <n v="10.12674"/>
    <m/>
    <m/>
    <m/>
    <m/>
    <n v="0.39050000000000001"/>
    <s v="Fossil fuels"/>
    <s v="Natural gas"/>
    <m/>
    <s v="no"/>
    <s v="Umspannwerk Humboldtstr."/>
    <s v="30"/>
    <s v="Stadtwerke Kiel Netz GmbH "/>
    <m/>
    <m/>
  </r>
  <r>
    <n v="201.5"/>
    <s v="KW Kirchlengern_BNA0531"/>
    <s v="DE"/>
    <x v="2"/>
    <s v="GAS"/>
    <n v="0.45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0531"/>
    <e v="#N/A"/>
    <s v="KW Kirchlengern"/>
    <m/>
    <s v="Kirchlengern 1"/>
    <s v="Energieservice Westfalen Weser GmbH"/>
    <m/>
    <s v="32278"/>
    <s v="Kirchlengern"/>
    <s v="Nordrhein-Westfalen"/>
    <s v="DE"/>
    <n v="201.5"/>
    <n v="184.5"/>
    <s v="Natural gas"/>
    <s v="Combined cycle"/>
    <s v="no"/>
    <m/>
    <n v="1980"/>
    <s v="1980"/>
    <m/>
    <m/>
    <s v="operating"/>
    <m/>
    <n v="52.195070000000001"/>
    <n v="8.6481999999999992"/>
    <m/>
    <m/>
    <m/>
    <m/>
    <n v="0.45"/>
    <s v="Fossil fuels"/>
    <s v="Natural gas"/>
    <m/>
    <s v="no"/>
    <s v="UW Kirchlengern"/>
    <s v="110"/>
    <s v="Westfalen Weser Netz GmbH"/>
    <s v="List matching type: Single UBA power plant assigned to single BNetzA power plant"/>
    <m/>
  </r>
  <r>
    <n v="23.4"/>
    <s v="Werk Klein Wanzleben_BNA1506"/>
    <s v="DE"/>
    <x v="0"/>
    <s v="GAS"/>
    <n v="0.37840000000000001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506"/>
    <e v="#N/A"/>
    <s v="Werk Klein Wanzleben"/>
    <m/>
    <m/>
    <s v="Nordzucker AG, Werk Klein Wanzleben"/>
    <s v="Magdeburger Landstraße 1 bis 5"/>
    <s v="39164"/>
    <s v="Klein Wanzleben"/>
    <s v="Sachsen-Anhalt"/>
    <s v="DE"/>
    <n v="23.4"/>
    <m/>
    <s v="Natural gas"/>
    <s v="Steam turbine"/>
    <s v="no"/>
    <m/>
    <n v="1994"/>
    <s v="1994"/>
    <m/>
    <m/>
    <s v="special_case"/>
    <m/>
    <n v="52.070093"/>
    <n v="11.385306"/>
    <m/>
    <m/>
    <m/>
    <m/>
    <n v="0.37840000000000001"/>
    <s v="Fossil fuels"/>
    <s v="Natural gas"/>
    <m/>
    <s v="no"/>
    <m/>
    <s v="20"/>
    <s v="Avacon AG"/>
    <m/>
    <m/>
  </r>
  <r>
    <n v="35"/>
    <s v="HKW Südstadt_BNA0544"/>
    <s v="DE"/>
    <x v="2"/>
    <s v="GAS"/>
    <n v="0.51300000000000001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0544"/>
    <e v="#N/A"/>
    <s v="HKW Südstadt"/>
    <s v="GuD"/>
    <m/>
    <s v="RheinEnergie AG"/>
    <m/>
    <s v="50677"/>
    <s v="Köln"/>
    <s v="Nordrhein-Westfalen"/>
    <s v="DE"/>
    <n v="35"/>
    <m/>
    <s v="Natural gas"/>
    <s v="Combined cycle"/>
    <s v="yes"/>
    <m/>
    <n v="1994"/>
    <s v="1994"/>
    <m/>
    <m/>
    <s v="operating"/>
    <m/>
    <n v="50.916969999999999"/>
    <n v="6.9572500000000002"/>
    <m/>
    <m/>
    <m/>
    <m/>
    <n v="0.51300000000000001"/>
    <s v="Fossil fuels"/>
    <s v="Natural gas"/>
    <m/>
    <s v="no"/>
    <s v="UW Bonner Wall"/>
    <s v="110"/>
    <s v="Rheinische NETZGesellschaft mbH "/>
    <m/>
    <m/>
  </r>
  <r>
    <n v="413"/>
    <s v="HKW Niehl 2_BNA0545"/>
    <s v="DE"/>
    <x v="2"/>
    <s v="GAS"/>
    <n v="0.57599999999999996"/>
    <n v="5"/>
    <n v="1"/>
    <n v="3.8508725075675675E-2"/>
    <n v="3.8508725075675675E-2"/>
    <n v="112542.12"/>
    <n v="0"/>
    <n v="0"/>
    <n v="0.4"/>
    <n v="0.52500000000000002"/>
    <n v="1"/>
    <n v="0.45"/>
    <m/>
    <n v="370"/>
    <s v=""/>
    <s v=""/>
    <s v=""/>
    <s v=""/>
    <s v="BNA0545"/>
    <e v="#N/A"/>
    <s v="HKW Niehl 2"/>
    <s v="GuD"/>
    <s v="Köln-Niehl II"/>
    <s v="RheinEnergie AG"/>
    <m/>
    <s v="50735"/>
    <s v="Köln"/>
    <s v="Nordrhein-Westfalen"/>
    <s v="DE"/>
    <n v="413"/>
    <n v="421"/>
    <s v="Natural gas"/>
    <s v="Combined cycle"/>
    <s v="yes"/>
    <n v="370"/>
    <n v="2005"/>
    <s v="2005"/>
    <n v="2008"/>
    <m/>
    <s v="operating"/>
    <m/>
    <n v="50.974919999999997"/>
    <n v="6.9880300000000002"/>
    <s v="11WD7BOLA--KWNIK"/>
    <s v="11WD7BOLA5GGTN2E"/>
    <n v="0.57999999999999996"/>
    <s v="http://www.rheinenergie.com/media/portale/downloads_4/rheinenergie_1/flyer/Heizkraftwerk-Niehl-II.pdf"/>
    <n v="0.57599999999999996"/>
    <s v="Fossil fuels"/>
    <s v="Natural gas"/>
    <m/>
    <s v="no"/>
    <s v="UW Mole"/>
    <s v="110"/>
    <s v="Rheinische NETZGesellschaft mbH "/>
    <s v="List matching type: Single UBA power plant assigned to single BNetzA power plant"/>
    <m/>
  </r>
  <r>
    <n v="108"/>
    <s v="HKW Merkenich_BNA0546"/>
    <s v="DE"/>
    <x v="2"/>
    <s v="GAS"/>
    <n v="0.55800000000000005"/>
    <n v="5"/>
    <n v="1"/>
    <n v="3.8508725075675675E-2"/>
    <n v="3.8508725075675675E-2"/>
    <n v="112542.12"/>
    <n v="0"/>
    <n v="0"/>
    <n v="0.4"/>
    <n v="0.52500000000000002"/>
    <n v="1"/>
    <n v="0.45"/>
    <m/>
    <n v="80"/>
    <s v=""/>
    <s v=""/>
    <s v=""/>
    <s v=""/>
    <s v="BNA0546"/>
    <e v="#N/A"/>
    <s v="HKW Merkenich"/>
    <s v="GuD"/>
    <s v="Köln-Merkenich GuD"/>
    <s v="RheinEnergie AG"/>
    <m/>
    <s v="50769"/>
    <s v="Köln"/>
    <s v="Nordrhein-Westfalen"/>
    <s v="DE"/>
    <n v="108"/>
    <n v="110"/>
    <s v="Natural gas"/>
    <s v="Combined cycle"/>
    <s v="yes"/>
    <n v="80"/>
    <n v="2004"/>
    <s v="2004"/>
    <m/>
    <m/>
    <s v="operating"/>
    <m/>
    <n v="51.017809999999997"/>
    <n v="6.9643499999999996"/>
    <s v="11WD7FUEH5GMEKW7"/>
    <s v="11WD7FUEH5GMERKA"/>
    <n v="0.53"/>
    <m/>
    <n v="0.55800000000000005"/>
    <s v="Fossil fuels"/>
    <s v="Natural gas"/>
    <m/>
    <s v="no"/>
    <s v="UW Merkenich"/>
    <s v="110"/>
    <s v="Rheinische NETZGesellschaft mbH "/>
    <s v="List matching type: Single UBA power plant assigned to single BNetzA power plant"/>
    <m/>
  </r>
  <r>
    <n v="15.5"/>
    <s v="HKW Merkenich_BNA1182"/>
    <s v="DE"/>
    <x v="0"/>
    <s v="GAS"/>
    <n v="0.34649999999999997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n v="28.33700440528634"/>
    <s v=""/>
    <s v=""/>
    <s v=""/>
    <s v=""/>
    <s v="BNA1182"/>
    <e v="#N/A"/>
    <s v="HKW Merkenich"/>
    <s v="Block 4"/>
    <s v="Köln-Merkenich 4+6"/>
    <s v="RheinEnergie AG"/>
    <m/>
    <s v="50769"/>
    <s v="Köln"/>
    <s v="Nordrhein-Westfalen"/>
    <s v="DE"/>
    <n v="15.5"/>
    <n v="17.582599999999999"/>
    <s v="Natural gas"/>
    <s v="Steam turbine"/>
    <s v="yes"/>
    <n v="28.33700440528634"/>
    <n v="1965"/>
    <s v="1965"/>
    <m/>
    <m/>
    <s v="operating"/>
    <m/>
    <n v="51.017899"/>
    <n v="6.9640449999999996"/>
    <m/>
    <m/>
    <n v="0.53"/>
    <s v="http://www.rheinenergie.com/media/portale/downloads_4/rheinenergie_1/broschueren_1/Vereinfachte_Umwelterklaerung_der_Standorte_Koeln-Merkenich_und_Koeln-Niehl_2011.pdf"/>
    <n v="0.34649999999999997"/>
    <s v="Fossil fuels"/>
    <s v="Natural gas"/>
    <m/>
    <s v="no"/>
    <s v="UW Merkenich"/>
    <s v="25"/>
    <s v="Rheinische NETZGesellschaft mbH "/>
    <s v="List matching type: UBA capacity distributed proportionally to multiple BNetzA power plants"/>
    <m/>
  </r>
  <r>
    <n v="15.8"/>
    <s v="HKW Merheim_BNA1183"/>
    <s v="DE"/>
    <x v="2"/>
    <s v="GAS"/>
    <n v="0.54449999999999998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1183"/>
    <e v="#N/A"/>
    <s v="HKW Merheim"/>
    <s v="GuD"/>
    <m/>
    <s v="RheinEnergie AG"/>
    <m/>
    <s v="51109"/>
    <s v="Köln"/>
    <s v="Nordrhein-Westfalen"/>
    <s v="DE"/>
    <n v="15.8"/>
    <m/>
    <s v="Natural gas"/>
    <s v="Combined cycle"/>
    <s v="yes"/>
    <m/>
    <n v="2001"/>
    <s v="2001"/>
    <m/>
    <m/>
    <s v="operating"/>
    <m/>
    <n v="50.943082390000001"/>
    <n v="7.0852391920000004"/>
    <m/>
    <m/>
    <m/>
    <m/>
    <n v="0.54449999999999998"/>
    <s v="Fossil fuels"/>
    <s v="Natural gas"/>
    <m/>
    <s v="no"/>
    <s v="UW Merheim"/>
    <s v="25"/>
    <s v="Rheinische NETZGesellschaft mbH "/>
    <m/>
    <m/>
  </r>
  <r>
    <n v="459.9"/>
    <s v="Niehl 3_BNA1818"/>
    <s v="DE"/>
    <x v="0"/>
    <s v="GAS"/>
    <n v="0.40260000000000001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818"/>
    <e v="#N/A"/>
    <s v="Niehl 3"/>
    <s v="Niehl 31"/>
    <m/>
    <s v="RheinEnergie AG"/>
    <m/>
    <s v="50735"/>
    <s v="Köln"/>
    <s v="Nordrhein-Westfalen"/>
    <s v="DE"/>
    <n v="459.9"/>
    <m/>
    <s v="Natural gas"/>
    <s v="Steam turbine"/>
    <s v="yes"/>
    <m/>
    <n v="2016"/>
    <s v="2016"/>
    <m/>
    <m/>
    <s v="operating"/>
    <m/>
    <n v="50.974896000000001"/>
    <n v="6.9877690000000001"/>
    <m/>
    <m/>
    <m/>
    <m/>
    <n v="0.40260000000000001"/>
    <s v="Fossil fuels"/>
    <s v="Natural gas"/>
    <m/>
    <s v="no"/>
    <s v="UW Opladen / UW Köln-Kalk"/>
    <s v="380 / 110"/>
    <s v="Amprion GmbH / Rheinische Netzgesellschaft"/>
    <m/>
    <m/>
  </r>
  <r>
    <n v="25.8"/>
    <s v="KWK-Anlage Krefeld DT_BNA0556a"/>
    <s v="DE"/>
    <x v="0"/>
    <s v="GAS"/>
    <n v="0.39050000000000001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556a"/>
    <e v="#N/A"/>
    <s v="KWK-Anlage Krefeld DT"/>
    <s v="Dampfturbine"/>
    <m/>
    <s v="Cargill Deutschland GmbH"/>
    <s v="Düsseldorfer Str. 191"/>
    <s v="47809"/>
    <s v="Krefeld"/>
    <s v="Nordrhein-Westfalen"/>
    <s v="DE"/>
    <n v="25.8"/>
    <m/>
    <s v="Natural gas"/>
    <s v="Steam turbine"/>
    <s v="yes"/>
    <m/>
    <n v="2005"/>
    <s v="2005"/>
    <m/>
    <m/>
    <s v="operating"/>
    <m/>
    <n v="51.339182999999998"/>
    <n v="6.6642380000000001"/>
    <m/>
    <m/>
    <m/>
    <m/>
    <n v="0.39050000000000001"/>
    <s v="Fossil fuels"/>
    <s v="Natural gas"/>
    <m/>
    <s v="no"/>
    <s v="UA Hafen"/>
    <s v="110"/>
    <s v="Netzgesellschaft Niederrhein GmbH"/>
    <m/>
    <m/>
  </r>
  <r>
    <n v="14"/>
    <s v="KWK-Anlage Krefeld VM_BNA0556b"/>
    <s v="DE"/>
    <x v="1"/>
    <s v="GAS"/>
    <n v="0.435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556b"/>
    <e v="#N/A"/>
    <s v="KWK-Anlage Krefeld VM"/>
    <s v="Gasmotor (Dieselgenerator)"/>
    <m/>
    <s v="Cargill Deutschland GmbH"/>
    <s v="Düsseldorfer Str. 191"/>
    <s v="47809"/>
    <s v="Krefeld"/>
    <s v="Nordrhein-Westfalen"/>
    <s v="DE"/>
    <n v="14"/>
    <m/>
    <s v="Natural gas"/>
    <s v="Combustion Engine"/>
    <s v="yes"/>
    <m/>
    <n v="1995"/>
    <s v="1995"/>
    <m/>
    <m/>
    <s v="operating"/>
    <m/>
    <n v="51.339182999999998"/>
    <n v="6.6642380000000001"/>
    <m/>
    <m/>
    <m/>
    <m/>
    <n v="0.435"/>
    <s v="Fossil fuels"/>
    <s v="Natural gas"/>
    <m/>
    <s v="no"/>
    <s v="UA Hafen"/>
    <s v="110"/>
    <s v="Netzgesellschaft Niederrhein GmbH"/>
    <m/>
    <m/>
  </r>
  <r>
    <n v="12.6"/>
    <s v="Heizkraftwerk Krefeld_BNA1502"/>
    <s v="DE"/>
    <x v="0"/>
    <s v="GAS"/>
    <n v="0.39929999999999999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502"/>
    <e v="#N/A"/>
    <s v="Heizkraftwerk Krefeld"/>
    <m/>
    <m/>
    <s v="SWK ENERGIE GmbH"/>
    <m/>
    <s v="47804"/>
    <s v="Krefeld"/>
    <s v="Nordrhein-Westfalen"/>
    <s v="DE"/>
    <n v="12.6"/>
    <m/>
    <s v="Natural gas"/>
    <s v="Steam turbine"/>
    <s v="yes"/>
    <m/>
    <n v="2013"/>
    <s v="1990 / 2013"/>
    <m/>
    <m/>
    <s v="operating"/>
    <m/>
    <n v="51.338760899999997"/>
    <n v="6.5853416999999999"/>
    <m/>
    <m/>
    <m/>
    <m/>
    <n v="0.39929999999999999"/>
    <s v="Fossil fuels"/>
    <s v="Natural gas"/>
    <m/>
    <s v="no"/>
    <s v="UA Frankenring"/>
    <s v="10"/>
    <s v="SWK NETZE GmbH "/>
    <m/>
    <m/>
  </r>
  <r>
    <n v="12.8"/>
    <s v="K&amp;N PFK AG EV_BNA1329"/>
    <s v="DE"/>
    <x v="2"/>
    <s v="GAS"/>
    <n v="0.50849999999999995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1329"/>
    <e v="#N/A"/>
    <s v="K&amp;N PFK AG EV"/>
    <s v="GT / GDT"/>
    <m/>
    <s v="Kübler &amp; Niethammer Papierfabrik Kriebstein AG"/>
    <s v="Bauhofstr. 1"/>
    <s v="09648"/>
    <s v="Kriebstein"/>
    <s v="Sachsen"/>
    <s v="DE"/>
    <n v="12.8"/>
    <m/>
    <s v="Natural gas"/>
    <s v="Combined cycle"/>
    <s v="yes"/>
    <m/>
    <n v="1993"/>
    <s v="1993"/>
    <m/>
    <m/>
    <s v="operating"/>
    <m/>
    <n v="51.051349999999999"/>
    <n v="13.01661"/>
    <m/>
    <m/>
    <m/>
    <m/>
    <n v="0.50849999999999995"/>
    <s v="Fossil fuels"/>
    <s v="Natural gas"/>
    <m/>
    <s v="no"/>
    <s v="UW-Rauschenthal"/>
    <s v="6"/>
    <s v="Mitteldeutsche Netzgesellschaft Strom mbH"/>
    <m/>
    <m/>
  </r>
  <r>
    <n v="13"/>
    <s v="GUD-Anlage DREWSEN_BNA1450"/>
    <s v="DE"/>
    <x v="2"/>
    <s v="GAS"/>
    <n v="0.54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1450"/>
    <e v="#N/A"/>
    <s v="GUD-Anlage DREWSEN"/>
    <m/>
    <m/>
    <s v="DREWSEN SPEZIALPAPIERE GmbH &amp; Co. KG"/>
    <s v="Georg-Drewsen-Weg 2"/>
    <s v="29331"/>
    <s v="Lachendorf"/>
    <s v="Niedersachsen"/>
    <s v="DE"/>
    <n v="13"/>
    <m/>
    <s v="Natural gas"/>
    <s v="Combined cycle"/>
    <s v="yes"/>
    <m/>
    <n v="2000"/>
    <s v="2000"/>
    <m/>
    <m/>
    <s v="operating"/>
    <m/>
    <n v="52.623451000000003"/>
    <n v="10.245654999999999"/>
    <m/>
    <m/>
    <m/>
    <m/>
    <n v="0.54"/>
    <s v="Fossil fuels"/>
    <s v="Natural gas"/>
    <m/>
    <s v="no"/>
    <m/>
    <s v="110"/>
    <s v="Avacon AG"/>
    <m/>
    <m/>
  </r>
  <r>
    <n v="10.199999999999999"/>
    <s v="P&amp;L Werk Lage_BNA1187"/>
    <s v="DE"/>
    <x v="0"/>
    <s v="GAS"/>
    <n v="0.36299999999999999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187"/>
    <e v="#N/A"/>
    <s v="P&amp;L Werk Lage"/>
    <s v="Kessel 1/2/3"/>
    <m/>
    <s v="Pfeifer &amp; Langen GmbH &amp; Co. KG"/>
    <s v="Heidensche Str. 70"/>
    <s v="32791"/>
    <s v="Lage"/>
    <s v="Nordrhein-Westfalen"/>
    <s v="DE"/>
    <n v="10.199999999999999"/>
    <m/>
    <s v="Natural gas"/>
    <s v="Steam turbine"/>
    <s v="yes"/>
    <m/>
    <n v="1980"/>
    <s v="1980"/>
    <m/>
    <m/>
    <s v="operating"/>
    <m/>
    <n v="51.986139999999999"/>
    <n v="8.8073199999999989"/>
    <m/>
    <m/>
    <m/>
    <m/>
    <n v="0.36299999999999999"/>
    <s v="Fossil fuels"/>
    <s v="Natural gas"/>
    <m/>
    <s v="no"/>
    <m/>
    <s v="10"/>
    <s v="Westfalen Weser Netz GmbH"/>
    <m/>
    <m/>
  </r>
  <r>
    <n v="56"/>
    <s v="Landesbergen Gas_BNA0574a"/>
    <s v="DE"/>
    <x v="5"/>
    <s v="GAS"/>
    <n v="0.30980000000000002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574a"/>
    <e v="#N/A"/>
    <s v="Landesbergen Gas"/>
    <s v="Gasturbine"/>
    <m/>
    <s v="Statkraft Markets GmbH"/>
    <m/>
    <s v="31628"/>
    <s v="Landesbergen"/>
    <s v="Niedersachsen"/>
    <s v="DE"/>
    <n v="56"/>
    <m/>
    <s v="Natural gas"/>
    <s v="Gas turbine"/>
    <s v="no"/>
    <m/>
    <n v="1973"/>
    <s v="1973"/>
    <m/>
    <m/>
    <s v="operating"/>
    <m/>
    <n v="52.545850000000002"/>
    <n v="9.1136300000000006"/>
    <m/>
    <m/>
    <m/>
    <m/>
    <n v="0.30980000000000002"/>
    <s v="Fossil fuels"/>
    <s v="Natural gas"/>
    <m/>
    <s v="no"/>
    <s v="Landesbergen"/>
    <s v="220"/>
    <s v="TenneT TSO GmbH "/>
    <m/>
    <m/>
  </r>
  <r>
    <n v="431"/>
    <s v="Landesbergen Gas_BNA0574b"/>
    <s v="DE"/>
    <x v="0"/>
    <s v="GAS"/>
    <n v="0.3553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574b"/>
    <e v="#N/A"/>
    <s v="Landesbergen Gas"/>
    <s v="Dampfturbine"/>
    <m/>
    <s v="Statkraft Markets GmbH"/>
    <m/>
    <s v="31628"/>
    <s v="Landesbergen"/>
    <s v="Niedersachsen"/>
    <s v="DE"/>
    <n v="431"/>
    <m/>
    <s v="Natural gas"/>
    <s v="Steam turbine"/>
    <s v="no"/>
    <m/>
    <n v="1973"/>
    <s v="1973"/>
    <m/>
    <m/>
    <s v="shutdown_temporary"/>
    <m/>
    <n v="52.545850000000002"/>
    <n v="9.1136300000000006"/>
    <m/>
    <m/>
    <m/>
    <m/>
    <n v="0.3553"/>
    <s v="Fossil fuels"/>
    <s v="Natural gas"/>
    <m/>
    <s v="no"/>
    <s v="Landesbergen"/>
    <s v="400"/>
    <s v="TenneT TSO GmbH "/>
    <m/>
    <m/>
  </r>
  <r>
    <n v="167"/>
    <s v="Heizkraftwerk Leipzig-Nord_BNA0588"/>
    <s v="DE"/>
    <x v="2"/>
    <s v="GAS"/>
    <n v="0.58499999999999996"/>
    <n v="5"/>
    <n v="1"/>
    <n v="3.8508725075675675E-2"/>
    <n v="3.8508725075675675E-2"/>
    <n v="112542.12"/>
    <n v="0"/>
    <n v="0"/>
    <n v="0.4"/>
    <n v="0.52500000000000002"/>
    <n v="1"/>
    <n v="0.45"/>
    <m/>
    <n v="200"/>
    <s v=""/>
    <s v=""/>
    <s v=""/>
    <s v=""/>
    <s v="BNA0588"/>
    <e v="#N/A"/>
    <s v="Heizkraftwerk Leipzig-Nord"/>
    <m/>
    <s v="Leipzig-Nord"/>
    <s v="Stadtwerke Leipzig GmbH"/>
    <m/>
    <s v="04105"/>
    <s v="Leipzig"/>
    <s v="Sachsen"/>
    <s v="DE"/>
    <n v="167"/>
    <n v="174"/>
    <s v="Natural gas"/>
    <s v="Combined cycle"/>
    <s v="yes"/>
    <n v="200"/>
    <n v="1996"/>
    <s v="1996"/>
    <n v="2010"/>
    <m/>
    <s v="operating"/>
    <s v="CHP"/>
    <n v="51.351190000000003"/>
    <n v="12.37843"/>
    <s v="11WD8LEIP5X----6"/>
    <s v="11WD8LEIP5X----6"/>
    <m/>
    <m/>
    <n v="0.58499999999999996"/>
    <s v="Fossil fuels"/>
    <s v="Natural gas"/>
    <m/>
    <s v="no"/>
    <s v="Eutritzscher Str. 14b"/>
    <s v="110"/>
    <s v="Netz Leipzig GmbH"/>
    <s v="List matching type: Single UBA power plant assigned to single BNetzA power plant"/>
    <m/>
  </r>
  <r>
    <n v="11.3"/>
    <s v="HKW-Mitte_BNA1658"/>
    <s v="DE"/>
    <x v="0"/>
    <s v="GAS"/>
    <n v="0.36299999999999999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658"/>
    <e v="#N/A"/>
    <s v="HKW-Mitte"/>
    <m/>
    <m/>
    <s v="Stadtwerke Lemgo GmbH"/>
    <s v="Bruchweg 24"/>
    <s v="32657"/>
    <s v="Lemgo"/>
    <s v="Nordrhein-Westfalen"/>
    <s v="DE"/>
    <n v="11.3"/>
    <m/>
    <s v="Natural gas"/>
    <s v="Steam turbine"/>
    <s v="yes"/>
    <m/>
    <n v="1980"/>
    <s v="1980"/>
    <m/>
    <m/>
    <s v="operating"/>
    <m/>
    <n v="52.029657"/>
    <n v="8.9071630000000006"/>
    <m/>
    <m/>
    <m/>
    <m/>
    <n v="0.36299999999999999"/>
    <s v="Fossil fuels"/>
    <s v="Natural gas"/>
    <m/>
    <s v="no"/>
    <s v="UW-Mitte (Bruchweg)"/>
    <s v="10"/>
    <s v="Stadtwerke Lemgo"/>
    <m/>
    <m/>
  </r>
  <r>
    <n v="12.8"/>
    <s v="HKW-West_BNA1193"/>
    <s v="DE"/>
    <x v="0"/>
    <s v="GAS"/>
    <n v="0.3861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193"/>
    <e v="#N/A"/>
    <s v="HKW-West"/>
    <m/>
    <m/>
    <s v="Stadtwerke Lemgo GmbH"/>
    <s v="Liemer Weg 71"/>
    <s v="32657"/>
    <s v="Lemgo "/>
    <s v="Nordrhein-Westfalen"/>
    <s v="DE"/>
    <n v="12.8"/>
    <m/>
    <s v="Natural gas"/>
    <s v="Steam turbine"/>
    <s v="yes"/>
    <m/>
    <n v="2001"/>
    <s v="2001"/>
    <m/>
    <m/>
    <s v="operating"/>
    <m/>
    <n v="52.026243999999998"/>
    <n v="8.8665970000000005"/>
    <m/>
    <m/>
    <m/>
    <m/>
    <n v="0.3861"/>
    <s v="Fossil fuels"/>
    <s v="Natural gas"/>
    <m/>
    <s v="no"/>
    <s v="UW-Grevenmarsch"/>
    <s v="10"/>
    <s v="Stadtwerke Lemgo"/>
    <m/>
    <m/>
  </r>
  <r>
    <n v="39"/>
    <s v="GuD Leuna_BNA0592"/>
    <s v="DE"/>
    <x v="2"/>
    <s v="GAS"/>
    <n v="0.53100000000000003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0592"/>
    <e v="#N/A"/>
    <s v="GuD Leuna"/>
    <m/>
    <s v="Leuna GuD"/>
    <s v="InfraLeuna GmbH"/>
    <m/>
    <s v="06237"/>
    <s v="Leuna"/>
    <s v="Sachsen-Anhalt"/>
    <s v="DE"/>
    <n v="39"/>
    <n v="47.54795"/>
    <s v="Natural gas"/>
    <s v="Combined cycle"/>
    <s v="no"/>
    <m/>
    <n v="1998"/>
    <s v="1998"/>
    <m/>
    <m/>
    <s v="operating"/>
    <s v="CHP"/>
    <n v="51.299759999999999"/>
    <n v="12.019299999999999"/>
    <m/>
    <m/>
    <m/>
    <m/>
    <n v="0.53100000000000003"/>
    <s v="Fossil fuels"/>
    <s v="Natural gas"/>
    <m/>
    <s v="no"/>
    <s v="UW Leuna"/>
    <s v="110"/>
    <s v="InfraLeuna GmbH"/>
    <s v="List matching type: UBA capacity distributed proportionally to multiple BNetzA power plants"/>
    <m/>
  </r>
  <r>
    <n v="35"/>
    <s v="ILK-GuD_BNA0593"/>
    <s v="DE"/>
    <x v="2"/>
    <s v="GAS"/>
    <n v="0.51300000000000001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0593"/>
    <e v="#N/A"/>
    <s v="ILK-GuD"/>
    <s v="GT1"/>
    <s v="Leuna GuD"/>
    <s v="InfraLeuna GmbH"/>
    <m/>
    <s v="06237"/>
    <s v="Leuna"/>
    <s v="Sachsen-Anhalt"/>
    <s v="DE"/>
    <n v="35"/>
    <n v="42.671230000000001"/>
    <s v="Natural gas"/>
    <s v="Combined cycle"/>
    <s v="yes"/>
    <m/>
    <n v="1994"/>
    <s v="1994"/>
    <m/>
    <m/>
    <s v="operating"/>
    <s v="CHP"/>
    <n v="51.299759999999999"/>
    <n v="12.019299999999999"/>
    <m/>
    <m/>
    <m/>
    <m/>
    <n v="0.51300000000000001"/>
    <s v="Fossil fuels"/>
    <s v="Natural gas"/>
    <m/>
    <s v="no"/>
    <s v="Bau 5131"/>
    <s v="110"/>
    <s v="InfraLeuna GmbH"/>
    <s v="List matching type: UBA capacity distributed proportionally to multiple BNetzA power plants"/>
    <m/>
  </r>
  <r>
    <n v="35"/>
    <s v="ILK-GuD_BNA0594"/>
    <s v="DE"/>
    <x v="2"/>
    <s v="GAS"/>
    <n v="0.51300000000000001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0594"/>
    <e v="#N/A"/>
    <s v="ILK-GuD"/>
    <s v="GT2"/>
    <s v="Leuna GuD"/>
    <s v="TOTAL Raffinerie Mitteldeutschland GmbH"/>
    <m/>
    <s v="06237"/>
    <s v="Leuna"/>
    <s v="Sachsen-Anhalt"/>
    <s v="DE"/>
    <n v="35"/>
    <n v="42.671230000000001"/>
    <s v="Natural gas"/>
    <s v="Combined cycle"/>
    <s v="yes"/>
    <m/>
    <n v="1994"/>
    <s v="1994"/>
    <m/>
    <m/>
    <s v="operating"/>
    <s v="CHP"/>
    <n v="51.299759999999999"/>
    <n v="12.019299999999999"/>
    <m/>
    <m/>
    <m/>
    <m/>
    <n v="0.51300000000000001"/>
    <s v="Fossil fuels"/>
    <s v="Natural gas"/>
    <m/>
    <s v="no"/>
    <s v="Leuna Mitte"/>
    <s v="110"/>
    <s v="InfraLeuna GmbH"/>
    <s v="List matching type: UBA capacity distributed proportionally to multiple BNetzA power plants"/>
    <m/>
  </r>
  <r>
    <n v="37"/>
    <s v="ILK-GuD_BNA0595"/>
    <s v="DE"/>
    <x v="2"/>
    <s v="GAS"/>
    <n v="0.51300000000000001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0595"/>
    <e v="#N/A"/>
    <s v="ILK-GuD"/>
    <s v="GT3"/>
    <s v="Leuna GuD"/>
    <s v="InfraLeuna GmbH"/>
    <m/>
    <s v="06237"/>
    <s v="Leuna"/>
    <s v="Sachsen-Anhalt"/>
    <s v="DE"/>
    <n v="37"/>
    <n v="45.109589999999997"/>
    <s v="Natural gas"/>
    <s v="Combined cycle"/>
    <s v="yes"/>
    <m/>
    <n v="1994"/>
    <s v="1994"/>
    <m/>
    <m/>
    <s v="operating"/>
    <s v="CHP"/>
    <n v="51.299759999999999"/>
    <n v="12.019299999999999"/>
    <m/>
    <m/>
    <m/>
    <m/>
    <n v="0.51300000000000001"/>
    <s v="Fossil fuels"/>
    <s v="Natural gas"/>
    <m/>
    <s v="no"/>
    <s v="Bau 5131"/>
    <s v="110"/>
    <s v="InfraLeuna GmbH"/>
    <s v="List matching type: UBA capacity distributed proportionally to multiple BNetzA power plants"/>
    <m/>
  </r>
  <r>
    <n v="27"/>
    <s v="X-Kraftwerk_BNA0600a"/>
    <s v="DE"/>
    <x v="0"/>
    <s v="GAS"/>
    <n v="0.36409999999999998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n v="147.66923076923081"/>
    <s v=""/>
    <s v=""/>
    <s v=""/>
    <s v=""/>
    <s v="BNA0600a"/>
    <e v="#N/A"/>
    <s v="X-Kraftwerk"/>
    <m/>
    <s v="Leverkusen G15/G22/X50"/>
    <s v="Currenta GmbH &amp; Co. OHG"/>
    <s v="CHEMPARK, Geb. X 50"/>
    <s v="51368"/>
    <s v="Leverkusen"/>
    <s v="Nordrhein-Westfalen"/>
    <s v="DE"/>
    <n v="27"/>
    <n v="28.453849999999999"/>
    <s v="Natural gas"/>
    <s v="Steam turbine"/>
    <s v="yes"/>
    <n v="147.66923076923081"/>
    <n v="1981"/>
    <s v="1981"/>
    <m/>
    <m/>
    <s v="operating"/>
    <s v="IPP"/>
    <n v="51.014429999999997"/>
    <n v="6.98733"/>
    <m/>
    <m/>
    <m/>
    <m/>
    <n v="0.36409999999999998"/>
    <s v="Fossil fuels"/>
    <s v="Natural gas"/>
    <m/>
    <s v="no"/>
    <m/>
    <s v="25"/>
    <s v="CURRENTA"/>
    <s v="List matching type: UBA capacity distributed proportionally to multiple BNetzA power plants"/>
    <m/>
  </r>
  <r>
    <n v="116"/>
    <s v="Emsland_BNA0602"/>
    <s v="DE"/>
    <x v="2"/>
    <s v="GAS"/>
    <n v="0.58950000000000002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0602"/>
    <e v="#N/A"/>
    <s v="Emsland"/>
    <s v="C1"/>
    <s v="Emsland C (Lingen) GT 1 u. 2"/>
    <s v="RWE Generation SE"/>
    <m/>
    <s v="49811"/>
    <s v="Lingen"/>
    <s v="Niedersachsen"/>
    <s v="DE"/>
    <n v="116"/>
    <n v="116"/>
    <s v="Natural gas"/>
    <s v="Combined cycle"/>
    <s v="yes"/>
    <m/>
    <n v="2011"/>
    <s v="2011"/>
    <m/>
    <m/>
    <s v="operating"/>
    <m/>
    <n v="52.481878000000002"/>
    <n v="7.3066580000000014"/>
    <s v="11WD7EMSL-G-KW-T"/>
    <s v="11WD7EMSL-G-BLCZ"/>
    <n v="0.46"/>
    <s v="http://www.rwe.com/web/cms/de/1770644/rwe-generation-se/standorte/deutschland/kw-emsland/"/>
    <n v="0.58950000000000002"/>
    <s v="Fossil fuels"/>
    <s v="Natural gas"/>
    <m/>
    <s v="no"/>
    <s v="Hanekenfähr"/>
    <s v="110"/>
    <s v="Westnetz GmbH"/>
    <s v="List matching type: Single UBA power plant assigned to single BNetzA power plant"/>
    <m/>
  </r>
  <r>
    <n v="116"/>
    <s v="Emsland_BNA0603"/>
    <s v="DE"/>
    <x v="2"/>
    <s v="GAS"/>
    <n v="0.58950000000000002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0603"/>
    <e v="#N/A"/>
    <s v="Emsland"/>
    <s v="B1"/>
    <s v="Emsland B (Lingen) GT 1 u. 2"/>
    <s v="RWE Generation SE"/>
    <m/>
    <s v="49811"/>
    <s v="Lingen"/>
    <s v="Niedersachsen"/>
    <s v="DE"/>
    <n v="116"/>
    <n v="116"/>
    <s v="Natural gas"/>
    <s v="Combined cycle"/>
    <s v="yes"/>
    <m/>
    <n v="2011"/>
    <s v="2011"/>
    <m/>
    <m/>
    <s v="operating"/>
    <m/>
    <n v="52.481878000000002"/>
    <n v="7.3066580000000014"/>
    <s v="11WD7EMSL-G-KW-T"/>
    <s v="11WD7EMSL-G-BLB0"/>
    <n v="0.46"/>
    <s v="http://www.rwe.com/web/cms/de/1770644/rwe-generation-se/standorte/deutschland/kw-emsland/"/>
    <n v="0.58950000000000002"/>
    <s v="Fossil fuels"/>
    <s v="Natural gas"/>
    <m/>
    <s v="no"/>
    <s v="Hanekenfähr"/>
    <s v="110"/>
    <s v="Westnetz GmbH"/>
    <s v="List matching type: Single UBA power plant assigned to single BNetzA power plant"/>
    <m/>
  </r>
  <r>
    <n v="359"/>
    <s v="Emsland_BNA0604"/>
    <s v="DE"/>
    <x v="2"/>
    <s v="GAS"/>
    <n v="0.41849999999999998"/>
    <n v="5"/>
    <n v="1"/>
    <n v="3.8508725075675675E-2"/>
    <n v="3.8508725075675675E-2"/>
    <n v="112542.12"/>
    <n v="0"/>
    <n v="0"/>
    <n v="0.4"/>
    <n v="0.52500000000000002"/>
    <n v="1"/>
    <n v="0.45"/>
    <m/>
    <n v="37"/>
    <s v=""/>
    <s v=""/>
    <s v=""/>
    <s v=""/>
    <s v="BNA0604"/>
    <e v="#N/A"/>
    <s v="Emsland"/>
    <s v="B2"/>
    <s v="Emsland B (Lingen) DT"/>
    <s v="RWE Generation SE"/>
    <m/>
    <s v="49811"/>
    <s v="Lingen"/>
    <s v="Niedersachsen"/>
    <s v="DE"/>
    <n v="359"/>
    <n v="372"/>
    <s v="Natural gas"/>
    <s v="Combined cycle"/>
    <s v="yes"/>
    <n v="37"/>
    <n v="1973"/>
    <s v="1973"/>
    <m/>
    <m/>
    <s v="operating"/>
    <m/>
    <n v="52.481878000000002"/>
    <n v="7.3066580000000014"/>
    <s v="11WD7EMSL-G-KW-T"/>
    <s v="11WD7EMSL-G-BLB0"/>
    <n v="0.46"/>
    <s v="http://www.rwe.com/web/cms/de/1770644/rwe-generation-se/standorte/deutschland/kw-emsland/"/>
    <n v="0.41849999999999998"/>
    <s v="Fossil fuels"/>
    <s v="Natural gas"/>
    <m/>
    <s v="no"/>
    <s v="Hanekenfähr"/>
    <s v="220"/>
    <s v="Amprion GmbH"/>
    <s v="List matching type: Single UBA power plant assigned to single BNetzA power plant"/>
    <m/>
  </r>
  <r>
    <n v="359"/>
    <s v="Emsland_BNA0605"/>
    <s v="DE"/>
    <x v="2"/>
    <s v="GAS"/>
    <n v="0.42299999999999999"/>
    <n v="5"/>
    <n v="1"/>
    <n v="3.8508725075675675E-2"/>
    <n v="3.8508725075675675E-2"/>
    <n v="112542.12"/>
    <n v="0"/>
    <n v="0"/>
    <n v="0.4"/>
    <n v="0.52500000000000002"/>
    <n v="1"/>
    <n v="0.45"/>
    <m/>
    <n v="37"/>
    <s v=""/>
    <s v=""/>
    <s v=""/>
    <s v=""/>
    <s v="BNA0605"/>
    <e v="#N/A"/>
    <s v="Emsland"/>
    <s v="C2"/>
    <s v="Emsland C (Lingen) DT"/>
    <s v="RWE Generation SE"/>
    <m/>
    <s v="49811"/>
    <s v="Lingen"/>
    <s v="Niedersachsen"/>
    <s v="DE"/>
    <n v="359"/>
    <n v="372"/>
    <s v="Natural gas"/>
    <s v="Combined cycle"/>
    <s v="yes"/>
    <n v="37"/>
    <n v="1974"/>
    <s v="1974"/>
    <m/>
    <m/>
    <s v="operating"/>
    <m/>
    <n v="52.481878000000002"/>
    <n v="7.3066580000000014"/>
    <s v="11WD7EMSL-G-KW-T"/>
    <s v="11WD7EMSL-G-BLCZ"/>
    <n v="0.46"/>
    <s v="http://www.rwe.com/web/cms/de/1770644/rwe-generation-se/standorte/deutschland/kw-emsland/"/>
    <n v="0.42299999999999999"/>
    <s v="Fossil fuels"/>
    <s v="Natural gas"/>
    <m/>
    <s v="no"/>
    <s v="Hanekenfähr"/>
    <s v="Aug 00"/>
    <s v="Amprion GmbH"/>
    <s v="List matching type: Single UBA power plant assigned to single BNetzA power plant"/>
    <m/>
  </r>
  <r>
    <n v="887"/>
    <s v="Emsland_BNA0606"/>
    <s v="DE"/>
    <x v="2"/>
    <s v="GAS"/>
    <n v="0.58499999999999996"/>
    <n v="5"/>
    <n v="1"/>
    <n v="3.8508725075675675E-2"/>
    <n v="3.8508725075675675E-2"/>
    <n v="112542.12"/>
    <n v="0"/>
    <n v="0"/>
    <n v="0.4"/>
    <n v="0.52500000000000002"/>
    <n v="1"/>
    <n v="0.45"/>
    <m/>
    <n v="50"/>
    <s v=""/>
    <s v=""/>
    <s v=""/>
    <s v=""/>
    <s v="BNA0606"/>
    <e v="#N/A"/>
    <s v="Emsland"/>
    <s v="D"/>
    <s v="Emsland D (Lingen) DT, Emsland D (Lingen) GT 1, Emsland D (Lingen) GT 2"/>
    <s v="RWE Generation SE"/>
    <m/>
    <s v="49811"/>
    <s v="Lingen"/>
    <s v="Niedersachsen"/>
    <s v="DE"/>
    <n v="887"/>
    <n v="888"/>
    <s v="Natural gas"/>
    <s v="Combined cycle"/>
    <s v="yes"/>
    <n v="50"/>
    <n v="2010"/>
    <s v="2010"/>
    <m/>
    <m/>
    <s v="operating"/>
    <m/>
    <n v="52.481878000000002"/>
    <n v="7.3066580000000014"/>
    <s v="11WD7EMSL-G-KW-T"/>
    <s v="11WD7EMSL1G-GUD9"/>
    <n v="0.59200000000000008"/>
    <s v="http://www.rwe.com/web/cms/de/1770644/rwe-generation-se/standorte/deutschland/kw-emsland/"/>
    <n v="0.58499999999999996"/>
    <s v="Fossil fuels"/>
    <s v="Natural gas"/>
    <m/>
    <s v="no"/>
    <s v="Hanekenfähr"/>
    <s v="380"/>
    <s v="Amprion GmbH"/>
    <s v="List matching type: Multiple UBA capacities aggregated to single BNetzA power plant"/>
    <m/>
  </r>
  <r>
    <n v="66"/>
    <s v="BP Werk Lingen_BNA1509"/>
    <s v="DE"/>
    <x v="0"/>
    <s v="GAS"/>
    <n v="0.38059999999999999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509"/>
    <e v="#N/A"/>
    <s v="BP Werk Lingen"/>
    <m/>
    <m/>
    <s v="BP Europa SE"/>
    <s v="Raffineriestrasse"/>
    <s v="49808"/>
    <s v="Lingen"/>
    <s v="Niedersachsen"/>
    <s v="DE"/>
    <n v="66"/>
    <m/>
    <s v="Natural gas"/>
    <s v="Steam turbine"/>
    <s v="yes"/>
    <m/>
    <n v="1996"/>
    <s v="1996"/>
    <m/>
    <m/>
    <s v="operating"/>
    <m/>
    <n v="52.560606000000007"/>
    <n v="7.2951639999999998"/>
    <m/>
    <m/>
    <m/>
    <m/>
    <n v="0.38059999999999999"/>
    <s v="Fossil fuels"/>
    <s v="Natural gas"/>
    <m/>
    <s v="no"/>
    <s v="Station Holthausen"/>
    <s v="110"/>
    <s v="Westnetz GmbH"/>
    <m/>
    <m/>
  </r>
  <r>
    <n v="37.700000000000003"/>
    <s v="Industriekraftwerk Greifswald_BNA1531"/>
    <s v="DE"/>
    <x v="0"/>
    <s v="GAS"/>
    <n v="0.40039999999999998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531"/>
    <e v="#N/A"/>
    <s v="Industriekraftwerk Greifswald"/>
    <m/>
    <m/>
    <s v="Industriekraftwerk Greifswald GmbH"/>
    <m/>
    <s v="17509"/>
    <s v="Lubmin"/>
    <s v="Mecklenburg-Vorpommern"/>
    <s v="DE"/>
    <n v="37.700000000000003"/>
    <m/>
    <s v="Natural gas"/>
    <s v="Steam turbine"/>
    <s v="yes"/>
    <m/>
    <n v="2014"/>
    <s v="2014"/>
    <m/>
    <m/>
    <s v="operating"/>
    <m/>
    <n v="54.137883000000002"/>
    <n v="13.667149"/>
    <m/>
    <m/>
    <n v="0.39"/>
    <s v="http://stefanschroeter.com/component/content/article.html?id=693:flinke-gasturbine-waermt-russisches-pipelinegas#.VkNWMCuriHs"/>
    <n v="0.40039999999999998"/>
    <s v="Fossil fuels"/>
    <s v="Natural gas"/>
    <m/>
    <s v="no"/>
    <s v="423870"/>
    <s v="110"/>
    <s v="E.DIS AG"/>
    <m/>
    <m/>
  </r>
  <r>
    <n v="47"/>
    <s v="KW Mitte_BNA0614a"/>
    <s v="DE"/>
    <x v="5"/>
    <s v="GAS"/>
    <n v="0.35920000000000002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614a"/>
    <e v="#N/A"/>
    <s v="KW Mitte"/>
    <s v="GT 1"/>
    <m/>
    <s v="BASF SE"/>
    <s v="A 855"/>
    <s v="67056"/>
    <s v="Ludwigshafen"/>
    <s v="Rheinland-Pfalz"/>
    <s v="DE"/>
    <n v="47"/>
    <m/>
    <s v="Natural gas"/>
    <s v="Gas turbine"/>
    <s v="yes"/>
    <m/>
    <n v="1992"/>
    <s v="1992"/>
    <m/>
    <m/>
    <s v="operating"/>
    <m/>
    <n v="49.513950000000001"/>
    <n v="8.4315100000000012"/>
    <m/>
    <m/>
    <m/>
    <m/>
    <n v="0.35920000000000002"/>
    <s v="Fossil fuels"/>
    <s v="Natural gas"/>
    <m/>
    <s v="no"/>
    <m/>
    <s v="Werknetz"/>
    <s v="internes Netz"/>
    <m/>
    <m/>
  </r>
  <r>
    <n v="410"/>
    <s v="Kraftwerk Süd_BNA0615"/>
    <s v="DE"/>
    <x v="2"/>
    <s v="GAS"/>
    <n v="0.52649999999999997"/>
    <n v="5"/>
    <n v="1"/>
    <n v="3.8508725075675675E-2"/>
    <n v="3.8508725075675675E-2"/>
    <n v="112542.12"/>
    <n v="0"/>
    <n v="0"/>
    <n v="0.4"/>
    <n v="0.52500000000000002"/>
    <n v="1"/>
    <n v="0.45"/>
    <m/>
    <n v="420"/>
    <s v=""/>
    <s v=""/>
    <s v=""/>
    <s v=""/>
    <s v="BNA0615"/>
    <e v="#N/A"/>
    <s v="Kraftwerk Süd"/>
    <s v="GUD C 200 GT 1, GT 2, DT 1"/>
    <s v="Ludwigshafen-Süd"/>
    <s v="BASF SE"/>
    <s v="C 200"/>
    <s v="67056"/>
    <s v="Ludwigshafen"/>
    <s v="Rheinland-Pfalz"/>
    <s v="DE"/>
    <n v="410"/>
    <n v="396"/>
    <s v="Natural gas"/>
    <s v="Combined cycle"/>
    <s v="yes"/>
    <n v="420"/>
    <n v="1997"/>
    <s v="1997"/>
    <m/>
    <m/>
    <s v="operating"/>
    <s v="IPP"/>
    <n v="49.513617000000004"/>
    <n v="8.4316029999999991"/>
    <s v="11WD7LUDW5GSUEDE"/>
    <s v="11WD7LUDW5GSDG2O"/>
    <m/>
    <m/>
    <n v="0.52649999999999997"/>
    <s v="Fossil fuels"/>
    <s v="Natural gas"/>
    <m/>
    <s v="no"/>
    <m/>
    <s v="Werknetz"/>
    <s v="internes Netz"/>
    <s v="List matching type: Single UBA power plant assigned to single BNetzA power plant"/>
    <m/>
  </r>
  <r>
    <n v="497.5"/>
    <s v="Kraftwerk Mitte_BNA0614b"/>
    <s v="DE"/>
    <x v="2"/>
    <s v="GAS"/>
    <n v="0.5625"/>
    <n v="5"/>
    <n v="1"/>
    <n v="3.8508725075675675E-2"/>
    <n v="3.8508725075675675E-2"/>
    <n v="112542.12"/>
    <n v="0"/>
    <n v="0"/>
    <n v="0.4"/>
    <n v="0.52500000000000002"/>
    <n v="1"/>
    <n v="0.45"/>
    <m/>
    <n v="540"/>
    <s v=""/>
    <s v=""/>
    <s v=""/>
    <s v=""/>
    <s v="BNA0614b"/>
    <e v="#N/A"/>
    <s v="Kraftwerk Mitte"/>
    <s v="GUD A 800  GT 11, GT 12, DT 10"/>
    <s v="Ludwigshafen-Mitte"/>
    <s v="BASF SE"/>
    <s v="A 800"/>
    <s v="67056"/>
    <s v="Ludwigshafen"/>
    <s v="Rheinland-Pfalz"/>
    <s v="DE"/>
    <n v="497.5"/>
    <n v="496"/>
    <s v="Natural gas"/>
    <s v="Combined cycle"/>
    <s v="yes"/>
    <n v="540"/>
    <n v="2005"/>
    <s v="2005"/>
    <m/>
    <m/>
    <s v="operating"/>
    <s v="IPP"/>
    <n v="49.513730000000002"/>
    <n v="8.4315560000000005"/>
    <s v="11WD7LUDW2GA800M"/>
    <s v="11WD7LUDW2GGT12C"/>
    <n v="0.43"/>
    <s v="http://www.ingenieur.de/Politik-Wirtschaft/Unternehmen/BASF-setzt-autarke-Energieversorgung"/>
    <n v="0.5625"/>
    <s v="Fossil fuels"/>
    <s v="Natural gas"/>
    <m/>
    <s v="no"/>
    <s v="W211"/>
    <s v="210"/>
    <s v="Amprion GmbH"/>
    <s v="List matching type: Single UBA power plant assigned to single BNetzA power plant"/>
    <m/>
  </r>
  <r>
    <n v="12"/>
    <s v="BHKW Ludwigshafen_BNA1196a"/>
    <s v="DE"/>
    <x v="0"/>
    <s v="GAS"/>
    <n v="0.38829999999999998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196a"/>
    <e v="#N/A"/>
    <s v="BHKW Ludwigshafen"/>
    <s v="BHKW "/>
    <m/>
    <s v="MVV Energie AG"/>
    <s v="Giulinistraße 2"/>
    <s v="67065"/>
    <s v="Ludwigshafen"/>
    <s v="Rheinland-Pfalz"/>
    <s v="DE"/>
    <n v="12"/>
    <m/>
    <s v="Natural gas"/>
    <s v="Steam turbine"/>
    <s v="yes"/>
    <m/>
    <n v="2003"/>
    <s v="2003"/>
    <m/>
    <m/>
    <s v="operating"/>
    <m/>
    <n v="49.45308"/>
    <n v="8.4336399999999987"/>
    <m/>
    <m/>
    <m/>
    <m/>
    <n v="0.38829999999999998"/>
    <s v="Fossil fuels"/>
    <s v="Natural gas"/>
    <m/>
    <s v="no"/>
    <s v="20 kV Übergabestationen"/>
    <s v="20"/>
    <s v="Netrion GmbH"/>
    <m/>
    <m/>
  </r>
  <r>
    <n v="12"/>
    <s v="Industriekraftwerk Ludwigshafen_BNA1196b"/>
    <s v="DE"/>
    <x v="2"/>
    <s v="GAS"/>
    <n v="0.55349999999999999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1196b"/>
    <e v="#N/A"/>
    <s v="Industriekraftwerk Ludwigshafen"/>
    <s v="GuD"/>
    <m/>
    <s v="MVV Energie AG"/>
    <s v="Giulinistr. 2"/>
    <s v="67065"/>
    <s v="Ludwigshafen"/>
    <s v="Rheinland-Pfalz"/>
    <s v="DE"/>
    <n v="12"/>
    <m/>
    <s v="Natural gas"/>
    <s v="Combined cycle"/>
    <s v="yes"/>
    <m/>
    <n v="2003"/>
    <s v="2003"/>
    <m/>
    <m/>
    <s v="operating"/>
    <m/>
    <n v="49.453181000000001"/>
    <n v="8.4335919999999991"/>
    <m/>
    <m/>
    <m/>
    <m/>
    <n v="0.55349999999999999"/>
    <s v="Fossil fuels"/>
    <s v="Natural gas"/>
    <m/>
    <s v="no"/>
    <s v="20 kV Übergabestationen"/>
    <s v="20"/>
    <s v="Netrion GmbH"/>
    <m/>
    <m/>
  </r>
  <r>
    <n v="434.2"/>
    <s v="Kraftwerk Mainz_BNA0626"/>
    <s v="DE"/>
    <x v="2"/>
    <s v="GAS"/>
    <n v="0.54449999999999998"/>
    <n v="5"/>
    <n v="1"/>
    <n v="3.8508725075675675E-2"/>
    <n v="3.8508725075675675E-2"/>
    <n v="112542.12"/>
    <n v="0"/>
    <n v="0"/>
    <n v="0.4"/>
    <n v="0.52500000000000002"/>
    <n v="1"/>
    <n v="0.45"/>
    <m/>
    <n v="115"/>
    <s v=""/>
    <s v=""/>
    <s v=""/>
    <s v=""/>
    <s v="BNA0626"/>
    <e v="#N/A"/>
    <s v="Kraftwerk Mainz"/>
    <s v="KW3"/>
    <s v="Mainz-Wiesbaden 3-1"/>
    <s v="Kraftwerke Mainz-Wiesbaden AG"/>
    <m/>
    <s v="55120"/>
    <s v="Mainz"/>
    <s v="Rheinland-Pfalz"/>
    <s v="DE"/>
    <n v="434.2"/>
    <n v="417"/>
    <s v="Natural gas"/>
    <s v="Combined cycle"/>
    <s v="yes"/>
    <n v="115"/>
    <n v="2001"/>
    <s v="2001"/>
    <m/>
    <m/>
    <s v="operating"/>
    <m/>
    <n v="50.026426000000001"/>
    <n v="8.2379350000000002"/>
    <s v="11WD7BISC5GKW23O"/>
    <s v="11WD7BISC5GKW3-T"/>
    <n v="0.57999999999999996"/>
    <s v="http://www.kmw-ag.de/02_03kraftwerk3.html"/>
    <n v="0.54449999999999998"/>
    <s v="Fossil fuels"/>
    <s v="Natural gas"/>
    <m/>
    <s v="no"/>
    <s v="110-kV-Schaltanlage KW3"/>
    <s v="110"/>
    <s v="Stadtwerke Mainz Netze GmbH"/>
    <s v="List matching type: Single UBA power plant assigned to single BNetzA power plant"/>
    <m/>
  </r>
  <r>
    <n v="335"/>
    <s v="Kraftwerk Mainz_BNA0627"/>
    <s v="DE"/>
    <x v="2"/>
    <s v="GAS"/>
    <n v="0.4365"/>
    <n v="5"/>
    <n v="1"/>
    <n v="3.8508725075675675E-2"/>
    <n v="3.8508725075675675E-2"/>
    <n v="112542.12"/>
    <n v="0"/>
    <n v="0"/>
    <n v="0.4"/>
    <n v="0.52500000000000002"/>
    <n v="1"/>
    <n v="0.45"/>
    <m/>
    <n v="45"/>
    <s v=""/>
    <s v=""/>
    <s v=""/>
    <s v=""/>
    <s v="BNA0627"/>
    <e v="#N/A"/>
    <s v="Kraftwerk Mainz"/>
    <s v="KW2"/>
    <s v="Mainz-Wiesbaden 2-1"/>
    <s v="Kraftwerke Mainz-Wiesbaden AG"/>
    <m/>
    <s v="55120"/>
    <s v="Mainz"/>
    <s v="Rheinland-Pfalz"/>
    <s v="DE"/>
    <n v="335"/>
    <n v="350"/>
    <s v="Natural gas"/>
    <s v="Combined cycle"/>
    <s v="yes"/>
    <n v="45"/>
    <n v="1977"/>
    <s v="1977"/>
    <m/>
    <m/>
    <s v="reserve"/>
    <m/>
    <n v="50.025199999999998"/>
    <n v="8.2429199999999998"/>
    <s v="11WD7BISC5GKW23O"/>
    <s v="11WD7BISC5GKW2-W"/>
    <m/>
    <m/>
    <n v="0.4365"/>
    <s v="Fossil fuels"/>
    <s v="Natural gas"/>
    <m/>
    <s v="no"/>
    <s v="110-kV-Schaltanlage KW2"/>
    <s v="110"/>
    <s v="Stadtwerke Mainz Netze GmbH"/>
    <s v="List matching type: Single UBA power plant assigned to single BNetzA power plant"/>
    <m/>
  </r>
  <r>
    <n v="17.2"/>
    <s v="GuD-Kraftwerk_BNA1200"/>
    <s v="DE"/>
    <x v="2"/>
    <s v="GAS"/>
    <n v="0.5625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1200"/>
    <e v="#N/A"/>
    <s v="GuD-Kraftwerk"/>
    <m/>
    <m/>
    <s v="Energie- und Medienversorgung Sandhofer Straße GmbH &amp; Co. KG"/>
    <m/>
    <s v="68305"/>
    <s v="Mannheim"/>
    <s v="Baden-Württemberg"/>
    <s v="DE"/>
    <n v="17.2"/>
    <m/>
    <s v="Natural gas"/>
    <s v="Combined cycle"/>
    <s v="yes"/>
    <m/>
    <n v="2005"/>
    <s v="2005"/>
    <m/>
    <m/>
    <s v="reserve"/>
    <m/>
    <n v="49.530709999999999"/>
    <n v="8.4708800000000011"/>
    <m/>
    <m/>
    <m/>
    <m/>
    <n v="0.5625"/>
    <s v="Fossil fuels"/>
    <s v="Natural gas"/>
    <m/>
    <s v="no"/>
    <s v="DE00746668305MA000000000000009811"/>
    <s v="20"/>
    <s v="Netrion GmbH"/>
    <m/>
    <m/>
  </r>
  <r>
    <n v="61.1"/>
    <s v="Kraftwerk III_BNA0658"/>
    <s v="DE"/>
    <x v="2"/>
    <s v="GAS"/>
    <n v="0.55349999999999999"/>
    <n v="5"/>
    <n v="1"/>
    <n v="3.8508725075675675E-2"/>
    <n v="3.8508725075675675E-2"/>
    <n v="112542.12"/>
    <n v="0"/>
    <n v="0"/>
    <n v="0.4"/>
    <n v="0.52500000000000002"/>
    <n v="1"/>
    <n v="0.45"/>
    <m/>
    <n v="171.80245133381399"/>
    <s v=""/>
    <s v=""/>
    <s v=""/>
    <s v=""/>
    <s v="BNA0658"/>
    <e v="#N/A"/>
    <s v="Kraftwerk III"/>
    <s v="Block 311"/>
    <s v="Marl III"/>
    <s v="Evonik Degussa GmbH"/>
    <s v="Paul-Baumann-Str. 1"/>
    <s v="45772"/>
    <s v="Marl"/>
    <s v="Nordrhein-Westfalen"/>
    <s v="DE"/>
    <n v="61.1"/>
    <n v="81.936549999999997"/>
    <s v="Natural gas"/>
    <s v="Combined cycle"/>
    <s v="yes"/>
    <n v="171.80245133381399"/>
    <n v="1973"/>
    <s v="1973"/>
    <n v="2003"/>
    <m/>
    <s v="operating"/>
    <s v="IPP"/>
    <n v="51.680370000000003"/>
    <n v="7.0968800000000014"/>
    <m/>
    <m/>
    <m/>
    <m/>
    <n v="0.55349999999999999"/>
    <s v="Fossil fuels"/>
    <s v="Natural gas"/>
    <m/>
    <s v="no"/>
    <m/>
    <s v="110"/>
    <s v="Evonik Degussa GmbH"/>
    <s v="List matching type: UBA capacity distributed proportionally to multiple BNetzA power plants"/>
    <m/>
  </r>
  <r>
    <n v="77.599999999999994"/>
    <s v="Kraftwerk III_BNA0659"/>
    <s v="DE"/>
    <x v="2"/>
    <s v="GAS"/>
    <n v="0.55349999999999999"/>
    <n v="5"/>
    <n v="1"/>
    <n v="3.8508725075675675E-2"/>
    <n v="3.8508725075675675E-2"/>
    <n v="112542.12"/>
    <n v="0"/>
    <n v="0"/>
    <n v="0.4"/>
    <n v="0.52500000000000002"/>
    <n v="1"/>
    <n v="0.45"/>
    <m/>
    <n v="218.19754866618601"/>
    <s v=""/>
    <s v=""/>
    <s v=""/>
    <s v=""/>
    <s v="BNA0659"/>
    <e v="#N/A"/>
    <s v="Kraftwerk III"/>
    <s v="Block 312"/>
    <s v="Marl III"/>
    <s v="Evonik Degussa GmbH"/>
    <s v="Paul-Baumann-Str. 1"/>
    <s v="45772"/>
    <s v="Marl"/>
    <s v="Nordrhein-Westfalen"/>
    <s v="DE"/>
    <n v="77.599999999999994"/>
    <n v="104.06345"/>
    <s v="Natural gas"/>
    <s v="Combined cycle"/>
    <s v="yes"/>
    <n v="218.19754866618601"/>
    <n v="1974"/>
    <s v="1974"/>
    <n v="2003"/>
    <m/>
    <s v="operating"/>
    <s v="IPP"/>
    <n v="51.680370000000003"/>
    <n v="7.0968800000000014"/>
    <m/>
    <m/>
    <m/>
    <m/>
    <n v="0.55349999999999999"/>
    <s v="Fossil fuels"/>
    <s v="Natural gas"/>
    <m/>
    <s v="no"/>
    <m/>
    <s v="110"/>
    <s v="Evonik Degussa GmbH"/>
    <s v="List matching type: UBA capacity distributed proportionally to multiple BNetzA power plants"/>
    <m/>
  </r>
  <r>
    <n v="60.6"/>
    <s v="Kraftwerk IV_BNA1676"/>
    <s v="DE"/>
    <x v="0"/>
    <s v="GAS"/>
    <n v="0.40260000000000001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676"/>
    <e v="#N/A"/>
    <s v="Kraftwerk IV"/>
    <s v="1"/>
    <m/>
    <s v="Evonik Degussa GmbH"/>
    <s v="Paul-Baumann-Str. 1"/>
    <s v="45772"/>
    <s v="Marl"/>
    <s v="Nordrhein-Westfalen"/>
    <s v="DE"/>
    <n v="60.6"/>
    <m/>
    <s v="Natural gas"/>
    <s v="Steam turbine"/>
    <s v="yes"/>
    <m/>
    <n v="2016"/>
    <s v="2016"/>
    <m/>
    <m/>
    <s v="operating"/>
    <m/>
    <n v="51.680370000000003"/>
    <n v="7.0968800000000014"/>
    <m/>
    <m/>
    <m/>
    <m/>
    <n v="0.40260000000000001"/>
    <s v="Fossil fuels"/>
    <s v="Natural gas"/>
    <m/>
    <s v="no"/>
    <s v="DE007586457720000000S097220018F01"/>
    <s v="110"/>
    <s v="Evonik Degussa GmbH"/>
    <m/>
    <m/>
  </r>
  <r>
    <n v="42"/>
    <s v="Gemeinschaftskraftwerk Weig_BNA1523a"/>
    <s v="DE"/>
    <x v="2"/>
    <s v="GAS"/>
    <n v="0.504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1523a"/>
    <e v="#N/A"/>
    <s v="Gemeinschaftskraftwerk Weig"/>
    <s v="Block 1 (Kessel2, GT 1, DT 2)"/>
    <m/>
    <s v="Moritz J. Weig GmbH &amp; Co KG"/>
    <s v="Polcher Str. 113"/>
    <s v="56727"/>
    <s v="Mayen"/>
    <s v="Rheinland-Pfalz"/>
    <s v="DE"/>
    <n v="42"/>
    <m/>
    <s v="Natural gas"/>
    <s v="Combined cycle"/>
    <s v="yes"/>
    <m/>
    <n v="1992"/>
    <s v="1992"/>
    <m/>
    <m/>
    <s v="operating"/>
    <m/>
    <n v="50.321134000000001"/>
    <n v="7.2339070000000003"/>
    <m/>
    <m/>
    <m/>
    <m/>
    <n v="0.504"/>
    <s v="Fossil fuels"/>
    <s v="Natural gas"/>
    <m/>
    <s v="no"/>
    <s v="DE 0001810 56727 V000000000000000723894"/>
    <s v="20"/>
    <s v="Westnetz GmbH"/>
    <m/>
    <m/>
  </r>
  <r>
    <n v="0"/>
    <s v="Gemeinschaftskraftwerk Weig_BNA1523b"/>
    <s v="DE"/>
    <x v="2"/>
    <s v="GAS"/>
    <n v="0.59850000000000003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1523b"/>
    <e v="#N/A"/>
    <s v="Gemeinschaftskraftwerk Weig"/>
    <s v="Block 2 (Kessel 6, GT 2, DT 3)"/>
    <m/>
    <s v="Moritz J. Weig GmbH &amp; Co KG"/>
    <s v="Polcher Str. 113"/>
    <s v="56727"/>
    <s v="Mayen"/>
    <s v="Rheinland-Pfalz"/>
    <s v="DE"/>
    <m/>
    <m/>
    <s v="Natural gas"/>
    <s v="Combined cycle"/>
    <s v="yes"/>
    <m/>
    <n v="2013"/>
    <s v="2013"/>
    <m/>
    <m/>
    <s v="operating"/>
    <m/>
    <n v="50.321134000000001"/>
    <n v="7.2339070000000003"/>
    <m/>
    <m/>
    <m/>
    <m/>
    <n v="0.59850000000000003"/>
    <s v="Fossil fuels"/>
    <s v="Natural gas"/>
    <m/>
    <s v="no"/>
    <s v="DE 0001810 56727 V000000000000000723894"/>
    <s v="20"/>
    <s v="Westnetz GmbH"/>
    <m/>
    <m/>
  </r>
  <r>
    <n v="0"/>
    <s v="Gemeinschaftskraftwerk Weig_BNA1523d"/>
    <s v="DE"/>
    <x v="0"/>
    <s v="GAS"/>
    <n v="0.35310000000000002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523d"/>
    <e v="#N/A"/>
    <s v="Gemeinschaftskraftwerk Weig"/>
    <s v="Block 4 (Kessel 1, DT 2 und 3 anteilig)"/>
    <m/>
    <s v="Moritz J. Weig GmbH &amp; Co KG"/>
    <s v="Polcher Str. 113"/>
    <s v="56727"/>
    <s v="Mayen"/>
    <s v="Rheinland-Pfalz"/>
    <s v="DE"/>
    <m/>
    <m/>
    <s v="Natural gas"/>
    <s v="Steam turbine"/>
    <s v="yes"/>
    <m/>
    <n v="1971"/>
    <s v="1971"/>
    <m/>
    <m/>
    <s v="shutdown_temporary"/>
    <m/>
    <n v="50.321134000000001"/>
    <n v="7.2339070000000003"/>
    <m/>
    <m/>
    <m/>
    <m/>
    <n v="0.35310000000000002"/>
    <s v="Fossil fuels"/>
    <s v="Natural gas"/>
    <m/>
    <s v="no"/>
    <s v="DE 0001810 56727 V000000000000000723894"/>
    <s v="20"/>
    <s v="Westnetz GmbH"/>
    <m/>
    <m/>
  </r>
  <r>
    <n v="24"/>
    <s v="INEOS Kraftwerk_BNA1332"/>
    <s v="DE"/>
    <x v="0"/>
    <s v="GAS"/>
    <n v="0.3795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332"/>
    <e v="#N/A"/>
    <s v="INEOS Kraftwerk"/>
    <s v="TG7/8"/>
    <m/>
    <s v="INEOS Solvents Germany GmbH"/>
    <s v="Römerstr. 733"/>
    <s v="47443"/>
    <s v="Moers"/>
    <s v="Nordrhein-Westfalen"/>
    <s v="DE"/>
    <n v="24"/>
    <m/>
    <s v="Natural gas"/>
    <s v="Steam turbine"/>
    <s v="yes"/>
    <m/>
    <n v="1995"/>
    <s v="1995"/>
    <m/>
    <m/>
    <s v="operating"/>
    <m/>
    <n v="51.469349999999999"/>
    <n v="6.64358"/>
    <m/>
    <m/>
    <m/>
    <m/>
    <n v="0.3795"/>
    <s v="Fossil fuels"/>
    <s v="Natural gas"/>
    <m/>
    <s v="no"/>
    <s v="DE00018147455V0000000753653"/>
    <s v="Mai 25"/>
    <s v="Westnetz GmbH"/>
    <m/>
    <m/>
  </r>
  <r>
    <n v="34.299999999999997"/>
    <s v="EVC / GLOBALFOUNDRIES_BNA1396"/>
    <s v="DE"/>
    <x v="0"/>
    <s v="GAS"/>
    <n v="0.38279999999999997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396"/>
    <e v="#N/A"/>
    <s v="EVC / GLOBALFOUNDRIES"/>
    <s v="EVC I"/>
    <m/>
    <s v="Energieversorgungscenter Dresden-Wilschdorf GmbH &amp; Co. KG"/>
    <s v="Boxdorf, Ringstr. 3"/>
    <s v="01468"/>
    <s v="Moritzburg"/>
    <s v="Sachsen"/>
    <s v="DE"/>
    <n v="34.299999999999997"/>
    <m/>
    <s v="Natural gas"/>
    <s v="Steam turbine"/>
    <s v="yes"/>
    <m/>
    <n v="1998"/>
    <s v="1998"/>
    <m/>
    <m/>
    <s v="operating"/>
    <m/>
    <n v="51.12697"/>
    <n v="13.715"/>
    <m/>
    <m/>
    <m/>
    <m/>
    <n v="0.38279999999999997"/>
    <s v="Fossil fuels"/>
    <s v="Natural gas"/>
    <m/>
    <s v="no"/>
    <m/>
    <s v="20"/>
    <s v="DREWAG NETZ GmbH "/>
    <m/>
    <m/>
  </r>
  <r>
    <n v="79.7"/>
    <s v="Süd DT1_BNA0683a"/>
    <s v="DE"/>
    <x v="2"/>
    <s v="GAS"/>
    <n v="0.45"/>
    <n v="5"/>
    <n v="1"/>
    <n v="3.8508725075675675E-2"/>
    <n v="3.8508725075675675E-2"/>
    <n v="112542.12"/>
    <n v="0"/>
    <n v="0"/>
    <n v="0.4"/>
    <n v="0.52500000000000002"/>
    <n v="1"/>
    <n v="0.45"/>
    <m/>
    <n v="75.215970961887479"/>
    <s v=""/>
    <s v=""/>
    <s v=""/>
    <s v=""/>
    <s v="BNA0683a"/>
    <e v="#N/A"/>
    <s v="Süd DT1"/>
    <s v="1"/>
    <s v="München-Süd GuD 1"/>
    <s v="SWM Services GmbH"/>
    <m/>
    <s v="81371"/>
    <s v="München"/>
    <s v="Bayern"/>
    <s v="DE"/>
    <n v="79.7"/>
    <n v="81.001810000000006"/>
    <s v="Natural gas"/>
    <s v="Combined cycle"/>
    <s v="yes"/>
    <n v="75.215970961887479"/>
    <n v="1980"/>
    <s v="1980"/>
    <m/>
    <m/>
    <s v="operating"/>
    <s v="CHP"/>
    <n v="48.135125299999999"/>
    <n v="11.5819806"/>
    <m/>
    <m/>
    <m/>
    <m/>
    <n v="0.45"/>
    <s v="Fossil fuels"/>
    <s v="Natural gas"/>
    <m/>
    <s v="no"/>
    <s v="Schaltstelle Isartalstraße"/>
    <s v="110"/>
    <s v="SWM Infrastruktur GmbH"/>
    <s v="List matching type: UBA capacity distributed proportionally to multiple BNetzA power plants"/>
    <m/>
  </r>
  <r>
    <n v="97.9"/>
    <s v="Süd GT3_BNA0683b"/>
    <s v="DE"/>
    <x v="2"/>
    <s v="GAS"/>
    <n v="0.45"/>
    <n v="5"/>
    <n v="1"/>
    <n v="3.8508725075675675E-2"/>
    <n v="3.8508725075675675E-2"/>
    <n v="112542.12"/>
    <n v="0"/>
    <n v="0"/>
    <n v="0.4"/>
    <n v="0.52500000000000002"/>
    <n v="1"/>
    <n v="0.45"/>
    <m/>
    <n v="92.392014519056261"/>
    <s v=""/>
    <s v=""/>
    <s v=""/>
    <s v=""/>
    <s v="BNA0683b"/>
    <e v="#N/A"/>
    <s v="Süd GT3"/>
    <s v="1"/>
    <s v="München-Süd GuD 1"/>
    <s v="SWM Services GmbH"/>
    <m/>
    <s v="81371"/>
    <s v="München"/>
    <s v="Bayern"/>
    <s v="DE"/>
    <n v="97.9"/>
    <n v="99.499089999999995"/>
    <s v="Natural gas"/>
    <s v="Combined cycle"/>
    <s v="yes"/>
    <n v="92.392014519056261"/>
    <n v="1980"/>
    <s v="1980"/>
    <m/>
    <m/>
    <s v="operating"/>
    <s v="CHP"/>
    <n v="48.135125299999999"/>
    <n v="11.5819806"/>
    <s v="11WD2SUE1000099L"/>
    <s v="11WD2S1G3000098K"/>
    <m/>
    <m/>
    <n v="0.45"/>
    <s v="Fossil fuels"/>
    <s v="Natural gas"/>
    <m/>
    <s v="no"/>
    <s v="Schaltstelle Isartalstraße"/>
    <s v="110"/>
    <s v="SWM Infrastruktur GmbH"/>
    <s v="List matching type: UBA capacity distributed proportionally to multiple BNetzA power plants"/>
    <m/>
  </r>
  <r>
    <n v="97.9"/>
    <s v="Süd GT2_BNA0683c"/>
    <s v="DE"/>
    <x v="2"/>
    <s v="GAS"/>
    <n v="0.45"/>
    <n v="5"/>
    <n v="1"/>
    <n v="3.8508725075675675E-2"/>
    <n v="3.8508725075675675E-2"/>
    <n v="112542.12"/>
    <n v="0"/>
    <n v="0"/>
    <n v="0.4"/>
    <n v="0.52500000000000002"/>
    <n v="1"/>
    <n v="0.45"/>
    <m/>
    <n v="92.392014519056261"/>
    <s v=""/>
    <s v=""/>
    <s v=""/>
    <s v=""/>
    <s v="BNA0683c"/>
    <e v="#N/A"/>
    <s v="Süd GT2"/>
    <s v="1"/>
    <s v="München-Süd GuD 1"/>
    <s v="SWM Services GmbH"/>
    <m/>
    <s v="81371"/>
    <s v="München"/>
    <s v="Bayern"/>
    <s v="DE"/>
    <n v="97.9"/>
    <n v="99.499089999999995"/>
    <s v="Natural gas"/>
    <s v="Combined cycle"/>
    <s v="yes"/>
    <n v="92.392014519056261"/>
    <n v="1980"/>
    <s v="1980"/>
    <m/>
    <m/>
    <s v="operating"/>
    <s v="CHP"/>
    <n v="48.135125299999999"/>
    <n v="11.5819806"/>
    <s v="11WD2SUE1000099L"/>
    <s v="11WD2S1G2000097U"/>
    <m/>
    <m/>
    <n v="0.45"/>
    <s v="Fossil fuels"/>
    <s v="Natural gas"/>
    <m/>
    <s v="no"/>
    <s v="Schaltstelle Isartalstraße"/>
    <s v="110"/>
    <s v="SWM Infrastruktur GmbH"/>
    <s v="List matching type: UBA capacity distributed proportionally to multiple BNetzA power plants"/>
    <m/>
  </r>
  <r>
    <n v="124.9"/>
    <s v="Süd GT 61_BNA0684a"/>
    <s v="DE"/>
    <x v="2"/>
    <s v="GAS"/>
    <n v="0.55800000000000005"/>
    <n v="5"/>
    <n v="1"/>
    <n v="3.8508725075675675E-2"/>
    <n v="3.8508725075675675E-2"/>
    <n v="112542.12"/>
    <n v="0"/>
    <n v="0"/>
    <n v="0.4"/>
    <n v="0.52500000000000002"/>
    <n v="1"/>
    <n v="0.45"/>
    <m/>
    <n v="153.63629117959621"/>
    <s v=""/>
    <s v=""/>
    <s v=""/>
    <s v=""/>
    <s v="BNA0684a"/>
    <e v="#N/A"/>
    <s v="Süd GT 61"/>
    <s v="2"/>
    <s v="München-Süd GuD 2"/>
    <s v="SWM Services GmbH"/>
    <m/>
    <s v="81371"/>
    <s v="München"/>
    <s v="Bayern"/>
    <s v="DE"/>
    <n v="124.9"/>
    <n v="138.37221"/>
    <s v="Natural gas"/>
    <s v="Combined cycle"/>
    <s v="yes"/>
    <n v="153.63629117959621"/>
    <n v="2004"/>
    <s v="2004"/>
    <m/>
    <m/>
    <s v="operating"/>
    <s v="CHP"/>
    <n v="48.135125299999999"/>
    <n v="11.5819806"/>
    <s v="11WD2SUE2000103B"/>
    <s v="11WD2S2610001015"/>
    <m/>
    <m/>
    <n v="0.55800000000000005"/>
    <s v="Fossil fuels"/>
    <s v="Natural gas"/>
    <m/>
    <s v="no"/>
    <s v="Schaltstelle Isartalstraße"/>
    <s v="110"/>
    <s v="SWM Infrastruktur GmbH"/>
    <s v="List matching type: UBA capacity distributed proportionally to multiple BNetzA power plants"/>
    <m/>
  </r>
  <r>
    <n v="123.9"/>
    <s v="Süd GT 62_BNA0684b"/>
    <s v="DE"/>
    <x v="2"/>
    <s v="GAS"/>
    <n v="0.55800000000000005"/>
    <n v="5"/>
    <n v="1"/>
    <n v="3.8508725075675675E-2"/>
    <n v="3.8508725075675675E-2"/>
    <n v="112542.12"/>
    <n v="0"/>
    <n v="0"/>
    <n v="0.4"/>
    <n v="0.52500000000000002"/>
    <n v="1"/>
    <n v="0.45"/>
    <m/>
    <n v="152.4062167906483"/>
    <s v=""/>
    <s v=""/>
    <s v=""/>
    <s v=""/>
    <s v="BNA0684b"/>
    <e v="#N/A"/>
    <s v="Süd GT 62"/>
    <s v="2"/>
    <s v="München-Süd GuD 2"/>
    <s v="SWM Services GmbH"/>
    <m/>
    <s v="81371"/>
    <s v="München"/>
    <s v="Bayern"/>
    <s v="DE"/>
    <n v="123.9"/>
    <n v="137.26435000000001"/>
    <s v="Natural gas"/>
    <s v="Combined cycle"/>
    <s v="yes"/>
    <n v="152.4062167906483"/>
    <n v="2004"/>
    <s v="2004"/>
    <m/>
    <m/>
    <s v="operating"/>
    <s v="CHP"/>
    <n v="48.135125299999999"/>
    <n v="11.5819806"/>
    <s v="11WD2SUE2000103B"/>
    <s v="11WD2S262000102W"/>
    <m/>
    <m/>
    <n v="0.55800000000000005"/>
    <s v="Fossil fuels"/>
    <s v="Natural gas"/>
    <m/>
    <s v="no"/>
    <s v="Schaltstelle Isartalstraße"/>
    <s v="110"/>
    <s v="SWM Infrastruktur GmbH"/>
    <s v="List matching type: UBA capacity distributed proportionally to multiple BNetzA power plants"/>
    <m/>
  </r>
  <r>
    <n v="127.6"/>
    <s v="Süd DT60_BNA0684c"/>
    <s v="DE"/>
    <x v="2"/>
    <s v="GAS"/>
    <n v="0.55800000000000005"/>
    <n v="5"/>
    <n v="1"/>
    <n v="3.8508725075675675E-2"/>
    <n v="3.8508725075675675E-2"/>
    <n v="112542.12"/>
    <n v="0"/>
    <n v="0"/>
    <n v="0.4"/>
    <n v="0.52500000000000002"/>
    <n v="1"/>
    <n v="0.45"/>
    <m/>
    <n v="156.9574920297556"/>
    <s v=""/>
    <s v=""/>
    <s v=""/>
    <s v=""/>
    <s v="BNA0684c"/>
    <e v="#N/A"/>
    <s v="Süd DT60"/>
    <s v="2"/>
    <s v="München-Süd GuD 2"/>
    <s v="SWM Services GmbH"/>
    <m/>
    <s v="81371"/>
    <s v="München"/>
    <s v="Bayern"/>
    <s v="DE"/>
    <n v="127.6"/>
    <n v="141.36344"/>
    <s v="Natural gas"/>
    <s v="Combined cycle"/>
    <s v="yes"/>
    <n v="156.9574920297556"/>
    <n v="2004"/>
    <s v="2004"/>
    <m/>
    <m/>
    <s v="operating"/>
    <s v="CHP"/>
    <n v="48.135125299999999"/>
    <n v="11.5819806"/>
    <s v="11WD2SUE2000103B"/>
    <s v="11WD2S260000100F"/>
    <m/>
    <m/>
    <n v="0.55800000000000005"/>
    <s v="Fossil fuels"/>
    <s v="Natural gas"/>
    <m/>
    <s v="no"/>
    <s v="Schaltstelle Isartalstraße"/>
    <s v="110"/>
    <s v="SWM Infrastruktur GmbH"/>
    <s v="List matching type: UBA capacity distributed proportionally to multiple BNetzA power plants"/>
    <m/>
  </r>
  <r>
    <n v="11.1"/>
    <s v="Energiezentrale 1992_BNA1327a"/>
    <s v="DE"/>
    <x v="0"/>
    <s v="GAS"/>
    <n v="0.37619999999999998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327a"/>
    <e v="#N/A"/>
    <s v="Energiezentrale 1992"/>
    <s v="AGG1 -  AGG7"/>
    <m/>
    <s v="Flughafen München GmbH"/>
    <s v="nicht öffentlicher Bereich (Btl. 145.01)"/>
    <s v="85326"/>
    <s v="München"/>
    <s v="Bayern"/>
    <s v="DE"/>
    <n v="11.1"/>
    <m/>
    <s v="Natural gas"/>
    <s v="Steam turbine"/>
    <s v="yes"/>
    <m/>
    <n v="1992"/>
    <s v="1992"/>
    <m/>
    <m/>
    <s v="special_case"/>
    <m/>
    <n v="48.359099999999998"/>
    <n v="11.7903"/>
    <m/>
    <m/>
    <m/>
    <m/>
    <n v="0.37619999999999998"/>
    <s v="Fossil fuels"/>
    <s v="Natural gas"/>
    <m/>
    <s v="no"/>
    <s v="145.01-MSNN-EG.01"/>
    <s v="20"/>
    <s v="Bayernwerk AG"/>
    <m/>
    <m/>
  </r>
  <r>
    <n v="7.4"/>
    <s v="Erweiterung Energiezentrale 2003_BNA1327b"/>
    <s v="DE"/>
    <x v="0"/>
    <s v="GAS"/>
    <n v="0.38829999999999998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327b"/>
    <e v="#N/A"/>
    <s v="Erweiterung Energiezentrale 2003"/>
    <s v="AGG8 - AGG9"/>
    <m/>
    <s v="Flughafen München GmbH"/>
    <s v="nicht öffentlicher Bereich (Btl. 145.01)"/>
    <s v="85326"/>
    <s v="München"/>
    <s v="Bayern"/>
    <s v="DE"/>
    <n v="7.4"/>
    <m/>
    <s v="Natural gas"/>
    <s v="Steam turbine"/>
    <s v="yes"/>
    <m/>
    <n v="2003"/>
    <s v="2003"/>
    <m/>
    <m/>
    <s v="operating"/>
    <m/>
    <n v="48.359099999999998"/>
    <n v="11.7903"/>
    <m/>
    <m/>
    <m/>
    <m/>
    <n v="0.38829999999999998"/>
    <s v="Fossil fuels"/>
    <s v="Natural gas"/>
    <m/>
    <s v="no"/>
    <s v="145.01-MSNN-EG.01"/>
    <s v="20"/>
    <s v="Bayernwerk AG"/>
    <m/>
    <m/>
  </r>
  <r>
    <n v="17.2"/>
    <s v="Energiezentrale 2016_BNA1678"/>
    <s v="DE"/>
    <x v="0"/>
    <s v="GAS"/>
    <n v="0.40150000000000002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678"/>
    <e v="#N/A"/>
    <s v="Energiezentrale 2016"/>
    <m/>
    <m/>
    <s v="Flughafen München GmbH"/>
    <m/>
    <s v="85326"/>
    <s v="München"/>
    <s v="Bayern"/>
    <s v="DE"/>
    <n v="17.2"/>
    <m/>
    <s v="Natural gas"/>
    <s v="Steam turbine"/>
    <s v="yes"/>
    <m/>
    <n v="2015"/>
    <s v="2015"/>
    <m/>
    <m/>
    <s v="operating"/>
    <m/>
    <n v="48.354126000000001"/>
    <n v="11.774520000000001"/>
    <m/>
    <m/>
    <m/>
    <m/>
    <n v="0.40150000000000002"/>
    <s v="Fossil fuels"/>
    <s v="Natural gas"/>
    <m/>
    <s v="no"/>
    <m/>
    <s v="20"/>
    <s v="Energienetze Bayern GmbH"/>
    <m/>
    <m/>
  </r>
  <r>
    <n v="100.2"/>
    <s v="Heizkraftwerk Hafen_BNA0685"/>
    <s v="DE"/>
    <x v="2"/>
    <s v="GAS"/>
    <n v="0.5625"/>
    <n v="5"/>
    <n v="1"/>
    <n v="3.8508725075675675E-2"/>
    <n v="3.8508725075675675E-2"/>
    <n v="112542.12"/>
    <n v="0"/>
    <n v="0"/>
    <n v="0.4"/>
    <n v="0.52500000000000002"/>
    <n v="1"/>
    <n v="0.45"/>
    <m/>
    <n v="120"/>
    <s v=""/>
    <s v=""/>
    <s v=""/>
    <s v=""/>
    <s v="BNA0685"/>
    <e v="#N/A"/>
    <s v="Heizkraftwerk Hafen"/>
    <s v="GuD"/>
    <s v="Münster/Hafen I"/>
    <s v="Stadtwerke Münster GmbH"/>
    <m/>
    <s v="48145"/>
    <s v="Münster"/>
    <s v="Nordrhein-Westfalen"/>
    <s v="DE"/>
    <n v="100.2"/>
    <n v="104"/>
    <s v="Natural gas"/>
    <s v="Combined cycle"/>
    <s v="yes"/>
    <n v="120"/>
    <n v="2005"/>
    <s v="2005"/>
    <n v="2005"/>
    <m/>
    <s v="operating"/>
    <s v="CHP"/>
    <n v="51.950085999999999"/>
    <n v="7.6412760000000004"/>
    <m/>
    <m/>
    <m/>
    <m/>
    <n v="0.5625"/>
    <s v="Fossil fuels"/>
    <s v="Natural gas"/>
    <m/>
    <s v="no"/>
    <s v="Umspannwerk Hafen"/>
    <s v="10"/>
    <s v="münsterNETZ GmbH"/>
    <s v="List matching type: Single UBA power plant assigned to single BNetzA power plant"/>
    <m/>
  </r>
  <r>
    <n v="75"/>
    <s v="GuD-HKW Neubrandenburg_BNA0688"/>
    <s v="DE"/>
    <x v="2"/>
    <s v="GAS"/>
    <n v="0.52649999999999997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0688"/>
    <e v="#N/A"/>
    <s v="GuD-HKW Neubrandenburg"/>
    <m/>
    <m/>
    <s v="Neubrandenburger Stadtwerke GmbH"/>
    <m/>
    <s v="17034"/>
    <s v="Neubrandenburg"/>
    <s v="Mecklenburg-Vorpommern"/>
    <s v="DE"/>
    <n v="75"/>
    <m/>
    <s v="Natural gas"/>
    <s v="Combined cycle"/>
    <s v="yes"/>
    <m/>
    <n v="1997"/>
    <s v="1997"/>
    <m/>
    <m/>
    <s v="operating"/>
    <m/>
    <n v="53.5745"/>
    <n v="13.295142"/>
    <m/>
    <m/>
    <m/>
    <m/>
    <n v="0.52649999999999997"/>
    <s v="Fossil fuels"/>
    <s v="Natural gas"/>
    <m/>
    <s v="no"/>
    <s v="UW Warliner Straße"/>
    <m/>
    <s v="E.DIS AG und Neubrandenburger Stadtwerke GmbH"/>
    <m/>
    <m/>
  </r>
  <r>
    <n v="18.899999999999999"/>
    <s v="FS-Karton_BNA1406"/>
    <s v="DE"/>
    <x v="0"/>
    <s v="GAS"/>
    <n v="0.37619999999999998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406"/>
    <e v="#N/A"/>
    <s v="FS-Karton"/>
    <m/>
    <m/>
    <s v="FS-Karton GmbH"/>
    <s v="Düsseldorfer Str. 182-184"/>
    <s v="41460"/>
    <s v="Neuss"/>
    <s v="Nordrhein-Westfalen"/>
    <s v="DE"/>
    <n v="18.899999999999999"/>
    <m/>
    <s v="Natural gas"/>
    <s v="Steam turbine"/>
    <s v="yes"/>
    <m/>
    <n v="1992"/>
    <s v="1992"/>
    <m/>
    <m/>
    <s v="operating"/>
    <m/>
    <n v="51.217100000000002"/>
    <n v="6.6965399999999997"/>
    <m/>
    <m/>
    <m/>
    <m/>
    <n v="0.37619999999999998"/>
    <s v="Fossil fuels"/>
    <s v="Natural gas"/>
    <m/>
    <s v="no"/>
    <m/>
    <s v="110"/>
    <s v="Westnetz GmbH"/>
    <m/>
    <m/>
  </r>
  <r>
    <n v="25.4"/>
    <s v="Cogeneration_BNA0702"/>
    <s v="DE"/>
    <x v="0"/>
    <s v="GAS"/>
    <n v="0.38059999999999999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702"/>
    <e v="#N/A"/>
    <s v="Cogeneration"/>
    <m/>
    <m/>
    <s v="Bayernoil Raffineriegesellschaft mbH"/>
    <s v="Postfach 1252"/>
    <s v="93328"/>
    <s v="Neustadt"/>
    <s v="Bayern"/>
    <s v="DE"/>
    <n v="25.4"/>
    <m/>
    <s v="Natural gas"/>
    <s v="Steam turbine"/>
    <s v="yes"/>
    <m/>
    <n v="1996"/>
    <s v="1996"/>
    <m/>
    <m/>
    <s v="special_case"/>
    <m/>
    <n v="48.787889999999997"/>
    <n v="11.756169999999999"/>
    <m/>
    <m/>
    <m/>
    <m/>
    <n v="0.38059999999999999"/>
    <s v="Fossil fuels"/>
    <s v="Natural gas"/>
    <m/>
    <s v="no"/>
    <s v="Umspannwerk Neustadt"/>
    <s v="110"/>
    <s v="Bayernwerk AG"/>
    <m/>
    <m/>
  </r>
  <r>
    <n v="30.6"/>
    <s v="Werk Nordstemmen_BNA1498"/>
    <s v="DE"/>
    <x v="0"/>
    <s v="GAS"/>
    <n v="0.33329999999999999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498"/>
    <e v="#N/A"/>
    <s v="Werk Nordstemmen"/>
    <m/>
    <m/>
    <s v="Nordzucker AG, Werk Nordstemmen"/>
    <s v="Calenberger Str. 36"/>
    <s v="31171"/>
    <s v="Nordstemmen"/>
    <s v="Niedersachsen"/>
    <s v="DE"/>
    <n v="30.6"/>
    <m/>
    <s v="Natural gas"/>
    <s v="Steam turbine"/>
    <s v="yes"/>
    <m/>
    <n v="1953"/>
    <s v="vor 1945 / letzte Änderung 1953"/>
    <m/>
    <m/>
    <s v="special_case"/>
    <m/>
    <n v="52.16921"/>
    <n v="9.7909000000000006"/>
    <m/>
    <m/>
    <m/>
    <m/>
    <n v="0.33329999999999999"/>
    <s v="Fossil fuels"/>
    <s v="Natural gas"/>
    <m/>
    <s v="no"/>
    <m/>
    <s v="20"/>
    <s v="Avacon AG"/>
    <m/>
    <m/>
  </r>
  <r>
    <n v="18.100000000000001"/>
    <s v="Heizkraftwerk zur Papierfabrik_BNA1402"/>
    <s v="DE"/>
    <x v="0"/>
    <s v="GAS"/>
    <n v="0.3795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402"/>
    <e v="#N/A"/>
    <s v="Heizkraftwerk zur Papierfabrik"/>
    <m/>
    <m/>
    <s v="Delkeskamp Verpackungswerke GmbH"/>
    <s v="Hauptstrasse 15"/>
    <s v="49638"/>
    <s v="Nortrup"/>
    <s v="Niedersachsen"/>
    <s v="DE"/>
    <n v="18.100000000000001"/>
    <m/>
    <s v="Natural gas"/>
    <s v="Steam turbine"/>
    <s v="yes"/>
    <m/>
    <n v="1995"/>
    <s v="1995"/>
    <m/>
    <m/>
    <s v="operating"/>
    <m/>
    <n v="52.617959999999997"/>
    <n v="7.8618800000000002"/>
    <m/>
    <m/>
    <m/>
    <m/>
    <n v="0.3795"/>
    <s v="Fossil fuels"/>
    <s v="Natural gas"/>
    <m/>
    <s v="no"/>
    <m/>
    <m/>
    <s v="Westnetz GmbH"/>
    <m/>
    <m/>
  </r>
  <r>
    <n v="37.5"/>
    <s v="Thyrow_BNA0734"/>
    <s v="DE"/>
    <x v="5"/>
    <s v="GAS"/>
    <n v="0.35139999999999999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734"/>
    <e v="#N/A"/>
    <s v="Thyrow"/>
    <s v="GT E"/>
    <s v="Thyrow E bis H"/>
    <s v="Lausitz Energie Kraftwerke AG"/>
    <m/>
    <s v="15806"/>
    <s v="Nunsdorf"/>
    <s v="Brandenburg"/>
    <s v="DE"/>
    <n v="37.5"/>
    <n v="38"/>
    <s v="Natural gas"/>
    <s v="Gas turbine"/>
    <s v="no"/>
    <m/>
    <n v="1989"/>
    <s v="1989"/>
    <m/>
    <m/>
    <s v="reserve"/>
    <m/>
    <n v="52.230150000000002"/>
    <n v="13.30195"/>
    <m/>
    <m/>
    <m/>
    <m/>
    <n v="0.35139999999999999"/>
    <s v="Fossil fuels"/>
    <s v="Natural gas"/>
    <m/>
    <s v="no"/>
    <s v="Thyrow"/>
    <s v="110"/>
    <s v="50Hertz Transmission GmbH"/>
    <s v="List matching type: UBA capacity distributed proportionally to multiple BNetzA power plants"/>
    <m/>
  </r>
  <r>
    <n v="36.5"/>
    <s v="Thyrow_BNA0738"/>
    <s v="DE"/>
    <x v="5"/>
    <s v="GAS"/>
    <n v="0.34620000000000001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738"/>
    <e v="#N/A"/>
    <s v="Thyrow"/>
    <s v="GT A"/>
    <s v="Thyrow A bis D"/>
    <s v="Lausitz Energie Kraftwerke AG"/>
    <m/>
    <s v="15806"/>
    <s v="Nunsdorf"/>
    <s v="Brandenburg"/>
    <s v="DE"/>
    <n v="36.5"/>
    <n v="37"/>
    <s v="Natural gas"/>
    <s v="Gas turbine"/>
    <s v="no"/>
    <m/>
    <n v="1987"/>
    <s v="1987"/>
    <m/>
    <m/>
    <s v="reserve"/>
    <m/>
    <n v="52.230150000000002"/>
    <n v="13.30195"/>
    <m/>
    <m/>
    <m/>
    <m/>
    <n v="0.34620000000000001"/>
    <s v="Fossil fuels"/>
    <s v="Natural gas"/>
    <m/>
    <s v="no"/>
    <s v="Thyrow"/>
    <s v="110"/>
    <s v="50Hertz Transmission GmbH"/>
    <s v="List matching type: UBA capacity distributed proportionally to multiple BNetzA power plants"/>
    <m/>
  </r>
  <r>
    <n v="36.5"/>
    <s v="Thyrow_BNA0739"/>
    <s v="DE"/>
    <x v="5"/>
    <s v="GAS"/>
    <n v="0.34620000000000001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739"/>
    <e v="#N/A"/>
    <s v="Thyrow"/>
    <s v="GT B"/>
    <s v="Thyrow A bis D"/>
    <s v="Lausitz Energie Kraftwerke AG"/>
    <m/>
    <s v="15806"/>
    <s v="Nunsdorf"/>
    <s v="Brandenburg"/>
    <s v="DE"/>
    <n v="36.5"/>
    <n v="37"/>
    <s v="Natural gas"/>
    <s v="Gas turbine"/>
    <s v="no"/>
    <m/>
    <n v="1987"/>
    <s v="1987"/>
    <m/>
    <m/>
    <s v="reserve"/>
    <m/>
    <n v="52.230150000000002"/>
    <n v="13.30195"/>
    <m/>
    <m/>
    <m/>
    <m/>
    <n v="0.34620000000000001"/>
    <s v="Fossil fuels"/>
    <s v="Natural gas"/>
    <m/>
    <s v="no"/>
    <s v="Thyrow"/>
    <s v="110"/>
    <s v="50Hertz Transmission GmbH"/>
    <s v="List matching type: UBA capacity distributed proportionally to multiple BNetzA power plants"/>
    <m/>
  </r>
  <r>
    <n v="36.5"/>
    <s v="Thyrow_BNA0740"/>
    <s v="DE"/>
    <x v="5"/>
    <s v="GAS"/>
    <n v="0.34620000000000001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740"/>
    <e v="#N/A"/>
    <s v="Thyrow"/>
    <s v="GT C"/>
    <s v="Thyrow A bis D"/>
    <s v="Lausitz Energie Kraftwerke AG"/>
    <m/>
    <s v="15806"/>
    <s v="Nunsdorf"/>
    <s v="Brandenburg"/>
    <s v="DE"/>
    <n v="36.5"/>
    <n v="37"/>
    <s v="Natural gas"/>
    <s v="Gas turbine"/>
    <s v="no"/>
    <m/>
    <n v="1987"/>
    <s v="1987"/>
    <m/>
    <m/>
    <s v="reserve"/>
    <m/>
    <n v="52.230150000000002"/>
    <n v="13.30195"/>
    <m/>
    <m/>
    <m/>
    <m/>
    <n v="0.34620000000000001"/>
    <s v="Fossil fuels"/>
    <s v="Natural gas"/>
    <m/>
    <s v="no"/>
    <s v="Thyrow"/>
    <s v="110"/>
    <s v="50Hertz Transmission GmbH"/>
    <s v="List matching type: UBA capacity distributed proportionally to multiple BNetzA power plants"/>
    <m/>
  </r>
  <r>
    <n v="36.5"/>
    <s v="Thyrow_BNA0741"/>
    <s v="DE"/>
    <x v="5"/>
    <s v="GAS"/>
    <n v="0.34620000000000001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741"/>
    <e v="#N/A"/>
    <s v="Thyrow"/>
    <s v="GT D"/>
    <s v="Thyrow A bis D"/>
    <s v="Lausitz Energie Kraftwerke AG"/>
    <m/>
    <s v="15806"/>
    <s v="Nunsdorf"/>
    <s v="Brandenburg"/>
    <s v="DE"/>
    <n v="36.5"/>
    <n v="37"/>
    <s v="Natural gas"/>
    <s v="Gas turbine"/>
    <s v="no"/>
    <m/>
    <n v="1987"/>
    <s v="1987"/>
    <m/>
    <m/>
    <s v="reserve"/>
    <m/>
    <n v="52.230150000000002"/>
    <n v="13.30195"/>
    <m/>
    <m/>
    <m/>
    <m/>
    <n v="0.34620000000000001"/>
    <s v="Fossil fuels"/>
    <s v="Natural gas"/>
    <m/>
    <s v="no"/>
    <s v="Thyrow"/>
    <s v="110"/>
    <s v="50Hertz Transmission GmbH"/>
    <s v="List matching type: UBA capacity distributed proportionally to multiple BNetzA power plants"/>
    <m/>
  </r>
  <r>
    <n v="75"/>
    <s v="HKW Sandreuth_BNA0742"/>
    <s v="DE"/>
    <x v="2"/>
    <s v="GAS"/>
    <n v="0.5625"/>
    <n v="5"/>
    <n v="1"/>
    <n v="3.8508725075675675E-2"/>
    <n v="3.8508725075675675E-2"/>
    <n v="112542.12"/>
    <n v="0"/>
    <n v="0"/>
    <n v="0.4"/>
    <n v="0.52500000000000002"/>
    <n v="1"/>
    <n v="0.45"/>
    <m/>
    <n v="142.85714285714289"/>
    <s v=""/>
    <s v=""/>
    <s v=""/>
    <s v=""/>
    <s v="BNA0742"/>
    <e v="#N/A"/>
    <s v="HKW Sandreuth"/>
    <s v="GuD 1"/>
    <s v="Nürnberg - Sandreuth"/>
    <s v="N-ERGIE AG"/>
    <s v="Sandreuthstr. 51"/>
    <s v="90441"/>
    <s v="Nürnberg"/>
    <s v="Bayern"/>
    <s v="DE"/>
    <n v="75"/>
    <n v="100.44643000000001"/>
    <s v="Natural gas"/>
    <s v="Combined cycle"/>
    <s v="yes"/>
    <n v="142.85714285714289"/>
    <n v="2005"/>
    <s v="2005"/>
    <m/>
    <m/>
    <s v="operating"/>
    <s v="CHP"/>
    <n v="49.438611000000002"/>
    <n v="11.060556"/>
    <m/>
    <m/>
    <m/>
    <m/>
    <n v="0.5625"/>
    <s v="Fossil fuels"/>
    <s v="Natural gas"/>
    <m/>
    <s v="no"/>
    <s v="U36 Sandreuth"/>
    <s v="110"/>
    <s v="Main-Donau Netzgesellschaft"/>
    <s v="List matching type: UBA capacity distributed proportionally to multiple BNetzA power plants"/>
    <m/>
  </r>
  <r>
    <n v="75"/>
    <s v="HKW Sandreuth_BNA0743"/>
    <s v="DE"/>
    <x v="2"/>
    <s v="GAS"/>
    <n v="0.5625"/>
    <n v="5"/>
    <n v="1"/>
    <n v="3.8508725075675675E-2"/>
    <n v="3.8508725075675675E-2"/>
    <n v="112542.12"/>
    <n v="0"/>
    <n v="0"/>
    <n v="0.4"/>
    <n v="0.52500000000000002"/>
    <n v="1"/>
    <n v="0.45"/>
    <m/>
    <n v="142.85714285714289"/>
    <s v=""/>
    <s v=""/>
    <s v=""/>
    <s v=""/>
    <s v="BNA0743"/>
    <e v="#N/A"/>
    <s v="HKW Sandreuth"/>
    <s v="GuD 2"/>
    <s v="Nürnberg - Sandreuth"/>
    <s v="N-ERGIE AG"/>
    <s v="Sandreuthstr. 51"/>
    <s v="90441"/>
    <s v="Nürnberg"/>
    <s v="Bayern"/>
    <s v="DE"/>
    <n v="75"/>
    <n v="100.44643000000001"/>
    <s v="Natural gas"/>
    <s v="Combined cycle"/>
    <s v="yes"/>
    <n v="142.85714285714289"/>
    <n v="2005"/>
    <s v="2005"/>
    <m/>
    <m/>
    <s v="operating"/>
    <s v="CHP"/>
    <n v="49.438611000000002"/>
    <n v="11.060556"/>
    <m/>
    <m/>
    <m/>
    <m/>
    <n v="0.5625"/>
    <s v="Fossil fuels"/>
    <s v="Natural gas"/>
    <m/>
    <s v="no"/>
    <s v="U36 Sandreuth"/>
    <s v="110"/>
    <s v="Main-Donau Netzgesellschaft"/>
    <s v="List matching type: UBA capacity distributed proportionally to multiple BNetzA power plants"/>
    <m/>
  </r>
  <r>
    <n v="383"/>
    <s v="Franken 1_BNA0744"/>
    <s v="DE"/>
    <x v="2"/>
    <s v="GAS"/>
    <n v="0.41849999999999998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0744"/>
    <e v="#N/A"/>
    <s v="Franken 1"/>
    <s v="1"/>
    <s v="Franken I-1 (Nürnberg)"/>
    <s v="Uniper Kraftwerke GmbH "/>
    <m/>
    <s v="90449"/>
    <s v="Nürnberg"/>
    <s v="Bayern"/>
    <s v="DE"/>
    <n v="383"/>
    <n v="395"/>
    <s v="Natural gas"/>
    <s v="Combined cycle"/>
    <s v="no"/>
    <m/>
    <n v="1973"/>
    <s v="1973"/>
    <m/>
    <m/>
    <s v="operating"/>
    <m/>
    <n v="49.420836000000001"/>
    <n v="11.007737000000001"/>
    <s v="11WD2GEBE000177K"/>
    <s v="11WD2GEB1000055R"/>
    <m/>
    <m/>
    <n v="0.41849999999999998"/>
    <s v="Fossil fuels"/>
    <s v="Natural gas"/>
    <m/>
    <s v="no"/>
    <s v="Gebersdorf"/>
    <s v="110"/>
    <s v="Bayernwerk AG"/>
    <s v="List matching type: Single UBA power plant assigned to single BNetzA power plant"/>
    <m/>
  </r>
  <r>
    <n v="440"/>
    <s v="Franken 1_BNA0745"/>
    <s v="DE"/>
    <x v="2"/>
    <s v="GAS"/>
    <n v="0.432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0745"/>
    <e v="#N/A"/>
    <s v="Franken 1"/>
    <s v="2"/>
    <s v="Franken I-2 (Nürnberg)"/>
    <s v="Uniper Kraftwerke GmbH "/>
    <m/>
    <s v="90449"/>
    <s v="Nürnberg"/>
    <s v="Bayern"/>
    <s v="DE"/>
    <n v="440"/>
    <n v="448"/>
    <s v="Natural gas"/>
    <s v="Combined cycle"/>
    <s v="no"/>
    <m/>
    <n v="1976"/>
    <s v="1976"/>
    <m/>
    <m/>
    <s v="operating"/>
    <m/>
    <n v="49.420836000000001"/>
    <n v="11.007737000000001"/>
    <s v="11WD2GEBE000177K"/>
    <s v="11WD2GE2D000056A"/>
    <m/>
    <m/>
    <n v="0.432"/>
    <s v="Fossil fuels"/>
    <s v="Natural gas"/>
    <m/>
    <s v="no"/>
    <s v="Gebersdorf"/>
    <s v="110"/>
    <s v="Bayernwerk AG"/>
    <s v="List matching type: Single UBA power plant assigned to single BNetzA power plant"/>
    <m/>
  </r>
  <r>
    <n v="4.2"/>
    <s v="GT1 _BNA1444a"/>
    <s v="DE"/>
    <x v="5"/>
    <s v="GAS"/>
    <n v="0.36180000000000001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1444a"/>
    <e v="#N/A"/>
    <s v="GT1 "/>
    <m/>
    <m/>
    <s v="Prinovis GmbH &amp; Co. KG"/>
    <s v="Breslauer Str. 300"/>
    <s v="90471"/>
    <s v="Nürnberg"/>
    <s v="Bayern"/>
    <s v="DE"/>
    <n v="4.2"/>
    <m/>
    <s v="Natural gas"/>
    <s v="Gas turbine"/>
    <s v="yes"/>
    <m/>
    <n v="1993"/>
    <s v="1993"/>
    <m/>
    <m/>
    <s v="operating"/>
    <m/>
    <n v="49.405929999999998"/>
    <n v="11.132860000000001"/>
    <m/>
    <m/>
    <m/>
    <m/>
    <n v="0.36180000000000001"/>
    <s v="Fossil fuels"/>
    <s v="Natural gas"/>
    <m/>
    <s v="no"/>
    <s v="U7"/>
    <s v="20"/>
    <s v="N-ERGIE Netz GmbH"/>
    <m/>
    <m/>
  </r>
  <r>
    <n v="4.2"/>
    <s v="GT2 _BNA1444b"/>
    <s v="DE"/>
    <x v="5"/>
    <s v="GAS"/>
    <n v="0.36180000000000001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1444b"/>
    <e v="#N/A"/>
    <s v="GT2 "/>
    <m/>
    <m/>
    <s v="Prinovis GmbH &amp; Co. KG"/>
    <s v="Breslauer Str. 300"/>
    <s v="90471"/>
    <s v="Nürnberg"/>
    <s v="Bayern"/>
    <s v="DE"/>
    <n v="4.2"/>
    <m/>
    <s v="Natural gas"/>
    <s v="Gas turbine"/>
    <s v="yes"/>
    <m/>
    <n v="1993"/>
    <s v="1993"/>
    <m/>
    <m/>
    <s v="operating"/>
    <m/>
    <n v="49.405929999999998"/>
    <n v="11.132860000000001"/>
    <m/>
    <m/>
    <m/>
    <m/>
    <n v="0.36180000000000001"/>
    <s v="Fossil fuels"/>
    <s v="Natural gas"/>
    <m/>
    <s v="no"/>
    <s v="U7"/>
    <s v="20"/>
    <s v="N-ERGIE Netz GmbH"/>
    <m/>
    <m/>
  </r>
  <r>
    <n v="5.0999999999999996"/>
    <s v="GT3 _BNA1444c"/>
    <s v="DE"/>
    <x v="5"/>
    <s v="GAS"/>
    <n v="0.3644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1444c"/>
    <e v="#N/A"/>
    <s v="GT3 "/>
    <m/>
    <m/>
    <s v="Prinovis GmbH &amp; Co. KG"/>
    <s v="Breslauer Str. 300"/>
    <s v="90471"/>
    <s v="Nürnberg"/>
    <s v="Bayern"/>
    <s v="DE"/>
    <n v="5.0999999999999996"/>
    <m/>
    <s v="Natural gas"/>
    <s v="Gas turbine"/>
    <s v="yes"/>
    <m/>
    <n v="1994"/>
    <s v="1994"/>
    <m/>
    <m/>
    <s v="operating"/>
    <m/>
    <n v="49.405929999999998"/>
    <n v="11.132860000000001"/>
    <m/>
    <m/>
    <m/>
    <m/>
    <n v="0.3644"/>
    <s v="Fossil fuels"/>
    <s v="Natural gas"/>
    <m/>
    <s v="no"/>
    <s v="U7"/>
    <s v="20"/>
    <s v="N-ERGIE Netz GmbH"/>
    <m/>
    <m/>
  </r>
  <r>
    <n v="5.0999999999999996"/>
    <s v="GT4 _BNA1444d"/>
    <s v="DE"/>
    <x v="5"/>
    <s v="GAS"/>
    <n v="0.36699999999999999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1444d"/>
    <e v="#N/A"/>
    <s v="GT4 "/>
    <m/>
    <m/>
    <s v="Prinovis GmbH &amp; Co. KG"/>
    <s v="Breslauer Str. 300"/>
    <s v="90471"/>
    <s v="Nürnberg"/>
    <s v="Bayern"/>
    <s v="DE"/>
    <n v="5.0999999999999996"/>
    <m/>
    <s v="Natural gas"/>
    <s v="Gas turbine"/>
    <s v="yes"/>
    <m/>
    <n v="1995"/>
    <s v="1995"/>
    <m/>
    <m/>
    <s v="operating"/>
    <m/>
    <n v="49.405929999999998"/>
    <n v="11.132860000000001"/>
    <m/>
    <m/>
    <m/>
    <m/>
    <n v="0.36699999999999999"/>
    <s v="Fossil fuels"/>
    <s v="Natural gas"/>
    <m/>
    <s v="no"/>
    <s v="U7"/>
    <s v="20"/>
    <s v="N-ERGIE Netz GmbH"/>
    <m/>
    <m/>
  </r>
  <r>
    <n v="23.1"/>
    <s v="HKW 1_BNA0752"/>
    <s v="DE"/>
    <x v="0"/>
    <s v="GAS"/>
    <n v="0.35420000000000001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752"/>
    <e v="#N/A"/>
    <s v="HKW 1"/>
    <s v="HKW 1"/>
    <m/>
    <s v="Energieversorgung Oberhausen AG"/>
    <m/>
    <s v="46045"/>
    <s v="Oberhausen"/>
    <s v="Nordrhein-Westfalen"/>
    <s v="DE"/>
    <n v="23.1"/>
    <m/>
    <s v="Natural gas"/>
    <s v="Steam turbine"/>
    <s v="yes"/>
    <m/>
    <n v="1972"/>
    <s v="1972"/>
    <m/>
    <m/>
    <s v="operating"/>
    <m/>
    <n v="51.470671000000003"/>
    <n v="6.8615979999999999"/>
    <m/>
    <m/>
    <m/>
    <m/>
    <n v="0.35420000000000001"/>
    <s v="Fossil fuels"/>
    <s v="Natural gas"/>
    <m/>
    <s v="no"/>
    <m/>
    <s v="10"/>
    <s v="Oberhausener Netzgesellschaft mbH"/>
    <m/>
    <m/>
  </r>
  <r>
    <n v="24.5"/>
    <s v="HKW 2_BNA0753"/>
    <s v="DE"/>
    <x v="0"/>
    <s v="GAS"/>
    <n v="0.3795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753"/>
    <e v="#N/A"/>
    <s v="HKW 2"/>
    <s v="HKW 2"/>
    <m/>
    <s v="Energieversorgung Oberhausen AG"/>
    <m/>
    <s v="46147"/>
    <s v="Oberhausen"/>
    <s v="Nordrhein-Westfalen"/>
    <s v="DE"/>
    <n v="24.5"/>
    <m/>
    <s v="Natural gas"/>
    <s v="Steam turbine"/>
    <s v="yes"/>
    <m/>
    <n v="1995"/>
    <s v="1995"/>
    <m/>
    <m/>
    <s v="operating"/>
    <m/>
    <n v="51.470671000000003"/>
    <n v="6.8615979999999999"/>
    <m/>
    <m/>
    <m/>
    <m/>
    <n v="0.3795"/>
    <s v="Fossil fuels"/>
    <s v="Natural gas"/>
    <m/>
    <s v="no"/>
    <m/>
    <s v="110"/>
    <s v="Oberhausener Netzgesellschaft mbH"/>
    <m/>
    <m/>
  </r>
  <r>
    <n v="36"/>
    <s v="Obernburg_BNA0755a"/>
    <s v="DE"/>
    <x v="2"/>
    <s v="GAS"/>
    <n v="0.18"/>
    <n v="5"/>
    <n v="1"/>
    <n v="3.8508725075675675E-2"/>
    <n v="3.8508725075675675E-2"/>
    <n v="112542.12"/>
    <n v="0"/>
    <n v="0"/>
    <n v="0.4"/>
    <n v="0.52500000000000002"/>
    <n v="1"/>
    <n v="0.45"/>
    <m/>
    <n v="40.32"/>
    <s v=""/>
    <s v=""/>
    <s v=""/>
    <s v=""/>
    <s v="BNA0755a"/>
    <e v="#N/A"/>
    <s v="Obernburg"/>
    <s v="2"/>
    <s v="Obernburg"/>
    <s v="Kraftwerk Obernburg GmbH"/>
    <m/>
    <s v="63784"/>
    <s v="Obernburg"/>
    <s v="Bayern"/>
    <s v="DE"/>
    <n v="36"/>
    <n v="39.6"/>
    <s v="Natural gas"/>
    <s v="Combined cycle"/>
    <s v="yes"/>
    <n v="40.32"/>
    <n v="1920"/>
    <s v="1920"/>
    <m/>
    <m/>
    <s v="operating"/>
    <s v="IPP"/>
    <n v="49.829349999999998"/>
    <n v="9.1482399999999995"/>
    <m/>
    <m/>
    <m/>
    <m/>
    <n v="0.18"/>
    <s v="Fossil fuels"/>
    <s v="Natural gas"/>
    <m/>
    <s v="no"/>
    <s v="UW AKZO"/>
    <s v="20"/>
    <s v="Bayernwerk AG"/>
    <s v="List matching type: UBA capacity distributed proportionally to multiple BNetzA power plants"/>
    <m/>
  </r>
  <r>
    <n v="64"/>
    <s v="Obernburg_BNA0755b"/>
    <s v="DE"/>
    <x v="2"/>
    <s v="GAS"/>
    <n v="0.51749999999999996"/>
    <n v="5"/>
    <n v="1"/>
    <n v="3.8508725075675675E-2"/>
    <n v="3.8508725075675675E-2"/>
    <n v="112542.12"/>
    <n v="0"/>
    <n v="0"/>
    <n v="0.4"/>
    <n v="0.52500000000000002"/>
    <n v="1"/>
    <n v="0.45"/>
    <m/>
    <n v="71.680000000000007"/>
    <s v=""/>
    <s v=""/>
    <s v=""/>
    <s v=""/>
    <s v="BNA0755b"/>
    <e v="#N/A"/>
    <s v="Obernburg"/>
    <s v="1"/>
    <s v="Obernburg"/>
    <s v="Kraftwerk Obernburg GmbH"/>
    <m/>
    <s v="63784"/>
    <s v="Obernburg"/>
    <s v="Bayern"/>
    <s v="DE"/>
    <n v="64"/>
    <n v="70.400000000000006"/>
    <s v="Natural gas"/>
    <s v="Combined cycle"/>
    <s v="yes"/>
    <n v="71.680000000000007"/>
    <n v="1995"/>
    <s v="1995"/>
    <m/>
    <m/>
    <s v="operating"/>
    <s v="IPP"/>
    <n v="49.829349999999998"/>
    <n v="9.1482399999999995"/>
    <m/>
    <m/>
    <m/>
    <m/>
    <n v="0.51749999999999996"/>
    <s v="Fossil fuels"/>
    <s v="Natural gas"/>
    <m/>
    <s v="no"/>
    <s v="UW AKZO"/>
    <s v="20"/>
    <s v="Bayernwerk AG"/>
    <s v="List matching type: UBA capacity distributed proportionally to multiple BNetzA power plants"/>
    <m/>
  </r>
  <r>
    <n v="30"/>
    <s v="HKW 1 Werk Offstein_BNA1516"/>
    <s v="DE"/>
    <x v="0"/>
    <s v="GAS"/>
    <n v="0.37619999999999998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516"/>
    <e v="#N/A"/>
    <s v="HKW 1 Werk Offstein"/>
    <m/>
    <m/>
    <s v="Südzucker AG Mannheim"/>
    <s v="Wormser Straße 11"/>
    <s v="67283"/>
    <s v="Obrigheim"/>
    <s v="Rheinland-Pfalz"/>
    <s v="DE"/>
    <n v="30"/>
    <m/>
    <s v="Natural gas"/>
    <s v="Steam turbine"/>
    <s v="yes"/>
    <m/>
    <n v="1992"/>
    <s v="1992"/>
    <m/>
    <m/>
    <s v="operating"/>
    <m/>
    <n v="49.599140000000013"/>
    <n v="8.2209599999999998"/>
    <m/>
    <m/>
    <m/>
    <m/>
    <n v="0.37619999999999998"/>
    <s v="Fossil fuels"/>
    <s v="Natural gas"/>
    <m/>
    <s v="no"/>
    <s v="UW Grünstadt"/>
    <s v="20"/>
    <s v="Pfalzwerke Netzgesellschaft mbH "/>
    <m/>
    <m/>
  </r>
  <r>
    <n v="5.3"/>
    <s v="PWG_BNA1225"/>
    <s v="DE"/>
    <x v="0"/>
    <s v="GAS"/>
    <n v="0.37290000000000001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225"/>
    <e v="#N/A"/>
    <s v="PWG"/>
    <s v="MHKW 2"/>
    <m/>
    <s v="Peißenberger Wärmegesellschaft mbH"/>
    <m/>
    <s v="82380"/>
    <s v="Peißenberg"/>
    <s v="Bayern"/>
    <s v="DE"/>
    <n v="5.3"/>
    <m/>
    <s v="Natural gas"/>
    <s v="Steam turbine"/>
    <s v="yes"/>
    <m/>
    <n v="1989"/>
    <s v="1989"/>
    <m/>
    <m/>
    <s v="shutdown_temporary"/>
    <m/>
    <n v="47.789498999999999"/>
    <n v="11.055370999999999"/>
    <m/>
    <m/>
    <m/>
    <m/>
    <n v="0.37290000000000001"/>
    <s v="Fossil fuels"/>
    <s v="Natural gas"/>
    <m/>
    <s v="no"/>
    <s v="UW Peißenberg"/>
    <s v="6"/>
    <s v="Gemeindewerke Peißenberg "/>
    <m/>
    <m/>
  </r>
  <r>
    <n v="5.3"/>
    <s v="PWG_BNA1226"/>
    <s v="DE"/>
    <x v="0"/>
    <s v="GAS"/>
    <n v="0.37069999999999997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226"/>
    <e v="#N/A"/>
    <s v="PWG"/>
    <s v="MHKW 1"/>
    <m/>
    <s v="Peißenberger Wärmegesellschaft mbH"/>
    <m/>
    <s v="82380"/>
    <s v="Peißenberg"/>
    <s v="Bayern"/>
    <s v="DE"/>
    <n v="5.3"/>
    <m/>
    <s v="Natural gas"/>
    <s v="Steam turbine"/>
    <s v="yes"/>
    <m/>
    <n v="1987"/>
    <s v="1987"/>
    <m/>
    <m/>
    <s v="special_case"/>
    <m/>
    <n v="47.789498999999999"/>
    <n v="11.055370999999999"/>
    <m/>
    <m/>
    <m/>
    <m/>
    <n v="0.37069999999999997"/>
    <s v="Fossil fuels"/>
    <s v="Natural gas"/>
    <m/>
    <s v="no"/>
    <s v="UW Peißenberg"/>
    <s v="6"/>
    <s v="Gemeindewerke Peißenberg "/>
    <m/>
    <m/>
  </r>
  <r>
    <n v="41.2"/>
    <s v="Heizkraftwerk Pforzheim GmbH_BNA0800"/>
    <s v="DE"/>
    <x v="2"/>
    <s v="GAS"/>
    <n v="0.45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0800"/>
    <e v="#N/A"/>
    <s v="Heizkraftwerk Pforzheim GmbH"/>
    <s v="Kombiblock/GuD"/>
    <m/>
    <s v="Heizkraftwerk Pforzheim GmbH"/>
    <s v="Hohwiesenweg 15"/>
    <s v="75175"/>
    <s v="Pforzheim"/>
    <s v="Baden-Württemberg"/>
    <s v="DE"/>
    <n v="41.2"/>
    <m/>
    <s v="Natural gas"/>
    <s v="Combined cycle"/>
    <s v="yes"/>
    <m/>
    <n v="1980"/>
    <s v="1980"/>
    <m/>
    <m/>
    <s v="operating"/>
    <m/>
    <n v="48.883159999999997"/>
    <n v="8.6653000000000002"/>
    <m/>
    <m/>
    <m/>
    <m/>
    <n v="0.45"/>
    <s v="Fossil fuels"/>
    <s v="Natural gas"/>
    <m/>
    <s v="no"/>
    <s v="Hohwiesenweg"/>
    <s v="110"/>
    <s v="Stadtwerke Pforzheim GmbH und Co. KG"/>
    <m/>
    <m/>
  </r>
  <r>
    <n v="35"/>
    <s v="Hattorf_BNA0804a"/>
    <s v="DE"/>
    <x v="0"/>
    <s v="GAS"/>
    <n v="0.34320000000000001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804a"/>
    <e v="#N/A"/>
    <s v="Hattorf"/>
    <s v="Hattorf"/>
    <m/>
    <s v="K+S AG"/>
    <m/>
    <s v="36269"/>
    <s v="Philippsthal"/>
    <s v="Hessen"/>
    <s v="DE"/>
    <n v="35"/>
    <m/>
    <s v="Natural gas"/>
    <s v="Steam turbine"/>
    <s v="yes"/>
    <m/>
    <n v="1962"/>
    <s v="1962"/>
    <m/>
    <m/>
    <s v="operating"/>
    <m/>
    <n v="50.812570000000001"/>
    <n v="9.9779699999999991"/>
    <m/>
    <m/>
    <m/>
    <m/>
    <n v="0.34320000000000001"/>
    <s v="Fossil fuels"/>
    <s v="Natural gas"/>
    <m/>
    <s v="no"/>
    <s v="UW Phillippsthal"/>
    <s v="110"/>
    <s v="Avacon AG"/>
    <m/>
    <m/>
  </r>
  <r>
    <n v="17.3"/>
    <s v="Hattorf_BNA0804b"/>
    <s v="DE"/>
    <x v="0"/>
    <s v="GAS"/>
    <n v="0.39929999999999999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804b"/>
    <e v="#N/A"/>
    <s v="Hattorf"/>
    <s v="Hattorf"/>
    <m/>
    <s v="K+S AG"/>
    <m/>
    <s v="36269"/>
    <s v="Philippsthal"/>
    <s v="Hessen"/>
    <s v="DE"/>
    <n v="17.3"/>
    <m/>
    <s v="Natural gas"/>
    <s v="Steam turbine"/>
    <s v="yes"/>
    <m/>
    <n v="2013"/>
    <s v="2013"/>
    <m/>
    <m/>
    <s v="operating"/>
    <m/>
    <n v="50.839709999999997"/>
    <n v="9.9814399999999992"/>
    <m/>
    <m/>
    <m/>
    <m/>
    <n v="0.39929999999999999"/>
    <s v="Fossil fuels"/>
    <s v="Natural gas"/>
    <m/>
    <s v="no"/>
    <s v="UW Phillippsthal"/>
    <s v="110"/>
    <s v="Avacon AG"/>
    <m/>
    <m/>
  </r>
  <r>
    <n v="97.9"/>
    <s v="Kraftwerk Plattling_BNA0805"/>
    <s v="DE"/>
    <x v="2"/>
    <s v="GAS"/>
    <n v="0.58499999999999996"/>
    <n v="5"/>
    <n v="1"/>
    <n v="3.8508725075675675E-2"/>
    <n v="3.8508725075675675E-2"/>
    <n v="112542.12"/>
    <n v="0"/>
    <n v="0"/>
    <n v="0.4"/>
    <n v="0.52500000000000002"/>
    <n v="1"/>
    <n v="0.45"/>
    <m/>
    <n v="150"/>
    <s v=""/>
    <s v=""/>
    <s v=""/>
    <s v=""/>
    <s v="BNA0805"/>
    <e v="#N/A"/>
    <s v="Kraftwerk Plattling"/>
    <m/>
    <s v="Plattling"/>
    <s v="Daimler AG"/>
    <m/>
    <s v="94447"/>
    <s v="Plattling"/>
    <s v="Bayern"/>
    <s v="DE"/>
    <n v="97.9"/>
    <n v="125"/>
    <s v="Natural gas"/>
    <s v="Combined cycle"/>
    <s v="yes"/>
    <n v="150"/>
    <n v="2010"/>
    <s v="2010"/>
    <m/>
    <m/>
    <s v="operating"/>
    <s v="IPP"/>
    <n v="48.787419999999997"/>
    <n v="12.88246"/>
    <m/>
    <m/>
    <m/>
    <m/>
    <n v="0.58499999999999996"/>
    <s v="Fossil fuels"/>
    <s v="Natural gas"/>
    <m/>
    <s v="no"/>
    <s v="DE00722594447HRA00000000PLAE00014; DE00722594447HRV00000000PLAE00014; DE00722594447HRA00000000PLAE00015; DE00722594447HRV00000000PLAE00015"/>
    <s v="110"/>
    <s v="Bayernwerk AG"/>
    <s v="List matching type: Single UBA power plant assigned to single BNetzA power plant"/>
    <m/>
  </r>
  <r>
    <n v="81.8"/>
    <s v="HKW Potsdam-Süd_BNA0814"/>
    <s v="DE"/>
    <x v="0"/>
    <s v="GAS"/>
    <n v="0.38059999999999999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814"/>
    <e v="#N/A"/>
    <s v="HKW Potsdam-Süd"/>
    <s v="Gesamtanlage"/>
    <m/>
    <s v="Energie und Wasser Potsdam GmbH"/>
    <m/>
    <s v="14478"/>
    <s v="Potsdam"/>
    <s v="Brandenburg"/>
    <s v="DE"/>
    <n v="81.8"/>
    <m/>
    <s v="Natural gas"/>
    <s v="Steam turbine"/>
    <s v="yes"/>
    <m/>
    <n v="1996"/>
    <s v="1996"/>
    <m/>
    <m/>
    <s v="operating"/>
    <m/>
    <n v="52.366050000000001"/>
    <n v="13.11251"/>
    <m/>
    <m/>
    <m/>
    <m/>
    <n v="0.38059999999999999"/>
    <s v="Fossil fuels"/>
    <s v="Natural gas"/>
    <m/>
    <s v="no"/>
    <s v="UW Potsdam-Süd"/>
    <s v="110"/>
    <s v="Netzgesellschaft Potsdam GmbH"/>
    <m/>
    <m/>
  </r>
  <r>
    <n v="24"/>
    <s v="HBB_BNA1328"/>
    <s v="DE"/>
    <x v="0"/>
    <s v="GAS"/>
    <n v="0.3861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328"/>
    <e v="#N/A"/>
    <s v="HBB"/>
    <s v="GUD"/>
    <m/>
    <s v="HBB Heizkraftwerk Bauernfeind Betreibergesellschaft mbh"/>
    <s v="Rosenheimer Str. 37"/>
    <s v="83064"/>
    <s v="Raubling"/>
    <s v="Bayern"/>
    <s v="DE"/>
    <n v="24"/>
    <m/>
    <s v="Natural gas"/>
    <s v="Steam turbine"/>
    <s v="yes"/>
    <m/>
    <n v="2001"/>
    <s v="2001"/>
    <m/>
    <m/>
    <s v="operating"/>
    <m/>
    <n v="47.79598"/>
    <n v="12.11927"/>
    <m/>
    <m/>
    <m/>
    <m/>
    <n v="0.3861"/>
    <s v="Fossil fuels"/>
    <s v="Natural gas"/>
    <m/>
    <s v="no"/>
    <s v="UW PANG / PWA"/>
    <s v="6"/>
    <s v="Bayernwerk AG"/>
    <m/>
    <m/>
  </r>
  <r>
    <n v="10.5"/>
    <s v="Regensburg_BNA1861"/>
    <s v="DE"/>
    <x v="0"/>
    <s v="GAS"/>
    <n v="0.39710000000000001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861"/>
    <e v="#N/A"/>
    <s v="Regensburg"/>
    <m/>
    <m/>
    <s v="BMW AG"/>
    <s v="Herbert-Quandt-Allee"/>
    <s v="93055"/>
    <s v="Regensburg"/>
    <s v="Bayern"/>
    <s v="DE"/>
    <n v="10.5"/>
    <m/>
    <s v="Natural gas"/>
    <s v="Steam turbine"/>
    <s v="yes"/>
    <m/>
    <n v="2011"/>
    <s v="2011"/>
    <m/>
    <m/>
    <s v="operating"/>
    <m/>
    <n v="48.980010999999998"/>
    <n v="12.170249999999999"/>
    <m/>
    <m/>
    <m/>
    <m/>
    <n v="0.39710000000000001"/>
    <s v="Fossil fuels"/>
    <s v="Natural gas"/>
    <m/>
    <s v="no"/>
    <s v="DE00106893055HMESS300000000844587 DE00106893055HMESS400000000844587"/>
    <s v="10"/>
    <s v="Bayernwerke Netz GmbH"/>
    <m/>
    <m/>
  </r>
  <r>
    <n v="2.7"/>
    <s v="Regensburg_BNA1862"/>
    <s v="DE"/>
    <x v="0"/>
    <s v="GAS"/>
    <n v="0.40260000000000001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862"/>
    <e v="#N/A"/>
    <s v="Regensburg"/>
    <m/>
    <m/>
    <s v="BMW AG"/>
    <s v="Herbert-Quandt-Allee"/>
    <s v="93055"/>
    <s v="Regensburg"/>
    <s v="Bayern"/>
    <s v="DE"/>
    <n v="2.7"/>
    <m/>
    <s v="Natural gas"/>
    <s v="Steam turbine"/>
    <s v="yes"/>
    <m/>
    <n v="2016"/>
    <s v="2016"/>
    <m/>
    <m/>
    <s v="operating"/>
    <m/>
    <n v="48.980010999999998"/>
    <n v="12.170249999999999"/>
    <m/>
    <m/>
    <m/>
    <m/>
    <n v="0.40260000000000001"/>
    <s v="Fossil fuels"/>
    <s v="Natural gas"/>
    <m/>
    <s v="no"/>
    <s v="DE00106893055HMESS500000000842098"/>
    <s v="10"/>
    <s v="Bayernwerke Netz GmbH"/>
    <m/>
    <m/>
  </r>
  <r>
    <n v="15.5"/>
    <s v="Kraftwerk Meggle_BNA1238"/>
    <s v="DE"/>
    <x v="0"/>
    <s v="GAS"/>
    <n v="0.38500000000000001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238"/>
    <e v="#N/A"/>
    <s v="Kraftwerk Meggle"/>
    <m/>
    <m/>
    <s v="Molkerei MEGGLE Wasserburg GmbH &amp; Co. KG"/>
    <s v="Megglestraße 6 - 12"/>
    <s v="83512"/>
    <s v="Reitmehring"/>
    <s v="Bayern"/>
    <s v="DE"/>
    <n v="15.5"/>
    <m/>
    <s v="Natural gas"/>
    <s v="Steam turbine"/>
    <s v="yes"/>
    <m/>
    <n v="2000"/>
    <s v="2000"/>
    <m/>
    <m/>
    <s v="operating"/>
    <m/>
    <n v="48.056350999999999"/>
    <n v="12.185174"/>
    <m/>
    <m/>
    <m/>
    <m/>
    <n v="0.38500000000000001"/>
    <s v="Fossil fuels"/>
    <s v="Natural gas"/>
    <m/>
    <s v="no"/>
    <s v="Schalthaus Ost"/>
    <s v="20"/>
    <s v="Bayernwerk Natur"/>
    <m/>
    <m/>
  </r>
  <r>
    <n v="9.8000000000000007"/>
    <s v="BHKW-Hauffstraße_BNA0832"/>
    <s v="DE"/>
    <x v="1"/>
    <s v="GAS"/>
    <n v="0.45739999999999997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832"/>
    <e v="#N/A"/>
    <s v="BHKW-Hauffstraße"/>
    <s v="Motorenanlage"/>
    <m/>
    <s v="FairEnergie GmbH"/>
    <s v="Hauffstraße 89 m"/>
    <s v="72762"/>
    <s v="Reutlingen"/>
    <s v="Baden-Württemberg"/>
    <s v="DE"/>
    <n v="9.8000000000000007"/>
    <m/>
    <s v="Natural gas"/>
    <s v="Combustion Engine"/>
    <s v="yes"/>
    <m/>
    <n v="2011"/>
    <s v="2011"/>
    <m/>
    <m/>
    <s v="operating"/>
    <m/>
    <n v="48.493949999999998"/>
    <n v="9.1856299999999997"/>
    <m/>
    <m/>
    <m/>
    <m/>
    <n v="0.45739999999999997"/>
    <s v="Fossil fuels"/>
    <s v="Natural gas"/>
    <m/>
    <s v="no"/>
    <s v="10-kV Schaltanlage"/>
    <s v="10"/>
    <s v="FairNetz GmbH"/>
    <m/>
    <m/>
  </r>
  <r>
    <n v="79"/>
    <s v="Solvay Kraftwerk Rheinberg_BNA0834"/>
    <s v="DE"/>
    <x v="5"/>
    <s v="GAS"/>
    <n v="0.315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834"/>
    <e v="#N/A"/>
    <s v="Solvay Kraftwerk Rheinberg"/>
    <m/>
    <s v="Rheinberg 1 u. 2"/>
    <s v="Solvay Chemicals GmbH"/>
    <m/>
    <s v="47495"/>
    <s v="Rheinberg"/>
    <s v="Nordrhein-Westfalen"/>
    <s v="DE"/>
    <n v="79"/>
    <n v="147.1"/>
    <s v="Natural gas"/>
    <s v="Gas turbine"/>
    <s v="yes"/>
    <m/>
    <n v="1975"/>
    <s v="1975"/>
    <m/>
    <m/>
    <s v="operating"/>
    <s v="CHP"/>
    <n v="51.564890000000013"/>
    <n v="6.5782399999999992"/>
    <m/>
    <m/>
    <m/>
    <m/>
    <n v="0.315"/>
    <s v="Fossil fuels"/>
    <s v="Natural gas"/>
    <m/>
    <s v="no"/>
    <s v="Umspannwerk Ossenberg 110 kV"/>
    <s v="25"/>
    <s v="Solvay Chemicals GmbH"/>
    <s v="List matching type: Single UBA power plant assigned to single BNetzA power plant"/>
    <m/>
  </r>
  <r>
    <n v="16"/>
    <s v="Heizkraftwerk Evonik Rheinfelden_BNA1408"/>
    <s v="DE"/>
    <x v="0"/>
    <s v="GAS"/>
    <n v="0.36299999999999999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408"/>
    <e v="#N/A"/>
    <s v="Heizkraftwerk Evonik Rheinfelden"/>
    <m/>
    <m/>
    <s v="Evonik Degussa GmbH"/>
    <s v="Untere Kanalstraße 3"/>
    <s v="79618"/>
    <s v="Rheinfelden"/>
    <s v="Baden-Württemberg"/>
    <s v="DE"/>
    <n v="16"/>
    <m/>
    <s v="Natural gas"/>
    <s v="Steam turbine"/>
    <s v="yes"/>
    <m/>
    <n v="1980"/>
    <s v="1980"/>
    <m/>
    <m/>
    <s v="operating"/>
    <m/>
    <n v="47.570793999999999"/>
    <n v="7.8071919999999997"/>
    <m/>
    <m/>
    <m/>
    <m/>
    <n v="0.36299999999999999"/>
    <s v="Fossil fuels"/>
    <s v="Natural gas"/>
    <m/>
    <s v="no"/>
    <s v="Degussa Süd 1"/>
    <s v="110"/>
    <s v="ED Netze GmbH "/>
    <m/>
    <m/>
  </r>
  <r>
    <n v="9.8000000000000007"/>
    <s v="Gasmotore_BNA0842a"/>
    <s v="DE"/>
    <x v="1"/>
    <s v="GAS"/>
    <n v="0.45739999999999997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842a"/>
    <e v="#N/A"/>
    <s v="Gasmotore"/>
    <s v="Gasmotore 1-3"/>
    <m/>
    <s v="Stadtwerke Rosenheim GmbH &amp; Co. KG"/>
    <s v="Färberstraße 47"/>
    <s v="83022"/>
    <s v="Rosenheim"/>
    <s v="Bayern"/>
    <s v="DE"/>
    <n v="9.8000000000000007"/>
    <m/>
    <s v="Natural gas"/>
    <s v="Combustion Engine"/>
    <s v="yes"/>
    <m/>
    <n v="2011"/>
    <s v="2011"/>
    <m/>
    <m/>
    <s v="operating"/>
    <m/>
    <n v="47.856133999999997"/>
    <n v="12.134085000000001"/>
    <m/>
    <m/>
    <m/>
    <m/>
    <n v="0.45739999999999997"/>
    <s v="Fossil fuels"/>
    <s v="Natural gas"/>
    <m/>
    <s v="no"/>
    <s v="Bayerstraße 5"/>
    <s v="20"/>
    <s v="Stadtwerke Rosenheim Netze GmbH"/>
    <m/>
    <m/>
  </r>
  <r>
    <n v="9.1999999999999993"/>
    <s v="Gasmotor 4_BNA0842b"/>
    <s v="DE"/>
    <x v="1"/>
    <s v="GAS"/>
    <n v="0.4602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842b"/>
    <e v="#N/A"/>
    <s v="Gasmotor 4"/>
    <s v="Gasmotor 4"/>
    <m/>
    <s v="Stadtwerke Rosenheim GmbH &amp; Co. KG"/>
    <s v="Färberstraße 47"/>
    <s v="83022"/>
    <s v="Rosenheim"/>
    <s v="Bayern"/>
    <s v="DE"/>
    <n v="9.1999999999999993"/>
    <m/>
    <s v="Natural gas"/>
    <s v="Combustion Engine"/>
    <s v="yes"/>
    <m/>
    <n v="2013"/>
    <s v="2013"/>
    <m/>
    <m/>
    <s v="operating"/>
    <m/>
    <n v="47.855930000000001"/>
    <n v="12.1341"/>
    <m/>
    <m/>
    <n v="0.48699999999999999"/>
    <s v="http://www.stadt-und-werk.de/meldung_15802_Motor+f%C3%BCr+die+Energiewende.html"/>
    <n v="0.4602"/>
    <s v="Fossil fuels"/>
    <s v="Natural gas"/>
    <m/>
    <s v="no"/>
    <s v="Bayerstraße 5"/>
    <s v="20"/>
    <s v="Stadtwerke Rosenheim Netze GmbH"/>
    <m/>
    <m/>
  </r>
  <r>
    <n v="4.3"/>
    <s v="Gasmotor 5_BNA0843"/>
    <s v="DE"/>
    <x v="1"/>
    <s v="GAS"/>
    <n v="0.45879999999999999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843"/>
    <e v="#N/A"/>
    <s v="Gasmotor 5"/>
    <s v="Gasmotor 5"/>
    <m/>
    <s v="Stadtwerke Rosenheim GmbH &amp; Co. KG"/>
    <s v="Oberaustraße 12"/>
    <s v="83026"/>
    <s v="Rosenheim"/>
    <s v="Bayern"/>
    <s v="DE"/>
    <n v="4.3"/>
    <m/>
    <s v="Natural gas"/>
    <s v="Combustion Engine"/>
    <s v="yes"/>
    <m/>
    <n v="2012"/>
    <s v="2012"/>
    <m/>
    <m/>
    <s v="operating"/>
    <m/>
    <n v="47.856133999999997"/>
    <n v="12.134085000000001"/>
    <m/>
    <m/>
    <m/>
    <m/>
    <n v="0.45879999999999999"/>
    <s v="Fossil fuels"/>
    <s v="Natural gas"/>
    <m/>
    <s v="no"/>
    <s v="Oberaustraße 12"/>
    <s v="20"/>
    <s v="Stadtwerke Rosenheim Netze GmbH"/>
    <m/>
    <m/>
  </r>
  <r>
    <n v="108"/>
    <s v="GuD Marienehe_BNA0848"/>
    <s v="DE"/>
    <x v="2"/>
    <s v="GAS"/>
    <n v="0.52200000000000002"/>
    <n v="5"/>
    <n v="1"/>
    <n v="3.8508725075675675E-2"/>
    <n v="3.8508725075675675E-2"/>
    <n v="112542.12"/>
    <n v="0"/>
    <n v="0"/>
    <n v="0.4"/>
    <n v="0.52500000000000002"/>
    <n v="1"/>
    <n v="0.45"/>
    <m/>
    <n v="120"/>
    <s v=""/>
    <s v=""/>
    <s v=""/>
    <s v=""/>
    <s v="BNA0848"/>
    <e v="#N/A"/>
    <s v="GuD Marienehe"/>
    <m/>
    <s v="Rostock-Marienehe I-III"/>
    <s v="Stadtwerke Rostock AG"/>
    <m/>
    <s v="18069"/>
    <s v="Rostock"/>
    <s v="Mecklenburg-Vorpommern"/>
    <s v="DE"/>
    <n v="108"/>
    <n v="111"/>
    <s v="Natural gas"/>
    <s v="Combined cycle"/>
    <s v="yes"/>
    <n v="120"/>
    <n v="1996"/>
    <s v="1996"/>
    <m/>
    <m/>
    <s v="operating"/>
    <s v="CHP"/>
    <n v="54.125453999999998"/>
    <n v="12.081897"/>
    <m/>
    <m/>
    <m/>
    <m/>
    <n v="0.52200000000000002"/>
    <s v="Fossil fuels"/>
    <s v="Natural gas"/>
    <m/>
    <s v="no"/>
    <s v="UW Marienehe"/>
    <s v="110"/>
    <s v="Stadtwerke Rostock Netzgesellschaft mbH"/>
    <s v="List matching type: Single UBA power plant assigned to single BNetzA power plant"/>
    <m/>
  </r>
  <r>
    <n v="26.5"/>
    <s v="HKW Schwarza_BNA0856"/>
    <s v="DE"/>
    <x v="0"/>
    <s v="GAS"/>
    <n v="0.31459999999999999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856"/>
    <e v="#N/A"/>
    <s v="HKW Schwarza"/>
    <m/>
    <m/>
    <s v="Energie- und Medienversorgung Schwarza GmbH"/>
    <m/>
    <s v="07407"/>
    <s v="Rudolstadt"/>
    <s v="Thüringen"/>
    <s v="DE"/>
    <n v="26.5"/>
    <m/>
    <s v="Natural gas"/>
    <s v="Steam turbine"/>
    <s v="yes"/>
    <m/>
    <n v="1936"/>
    <s v="1936"/>
    <m/>
    <m/>
    <s v="operating"/>
    <m/>
    <n v="50.686928000000002"/>
    <n v="11.329302999999999"/>
    <m/>
    <m/>
    <m/>
    <m/>
    <n v="0.31459999999999999"/>
    <s v="Fossil fuels"/>
    <s v="Natural gas"/>
    <m/>
    <s v="no"/>
    <s v="20-kV-HSA"/>
    <s v="20"/>
    <s v="EnR Energienetze Rudolstadt GmbH"/>
    <m/>
    <m/>
  </r>
  <r>
    <n v="112.1"/>
    <s v="GuD-Anlage Rüsselsheim_BNA0857"/>
    <s v="DE"/>
    <x v="2"/>
    <s v="GAS"/>
    <n v="0.53549999999999998"/>
    <n v="5"/>
    <n v="1"/>
    <n v="3.8508725075675675E-2"/>
    <n v="3.8508725075675675E-2"/>
    <n v="112542.12"/>
    <n v="0"/>
    <n v="0"/>
    <n v="0.4"/>
    <n v="0.52500000000000002"/>
    <n v="1"/>
    <n v="0.45"/>
    <m/>
    <n v="88"/>
    <s v=""/>
    <s v=""/>
    <s v=""/>
    <s v=""/>
    <s v="BNA0857"/>
    <e v="#N/A"/>
    <s v="GuD-Anlage Rüsselsheim"/>
    <s v="M120"/>
    <s v="Rüsselsheim"/>
    <s v="Opel Automobile GmbH "/>
    <m/>
    <s v="65429"/>
    <s v="Rüsselheim"/>
    <s v="Hessen"/>
    <s v="DE"/>
    <n v="112.1"/>
    <n v="113.9"/>
    <s v="Natural gas"/>
    <s v="Combined cycle"/>
    <s v="yes"/>
    <n v="88"/>
    <n v="1999"/>
    <s v="1999"/>
    <m/>
    <m/>
    <s v="operating"/>
    <s v="IPP"/>
    <n v="49.992040000000003"/>
    <n v="8.4141100000000009"/>
    <m/>
    <m/>
    <m/>
    <m/>
    <n v="0.53549999999999998"/>
    <s v="Fossil fuels"/>
    <s v="Natural gas"/>
    <m/>
    <s v="no"/>
    <s v="KEO-Kundenanlage in Rüsselsheim"/>
    <s v="110"/>
    <s v="Stadtwerke Mainz Netze GmbH (dienstleistend)"/>
    <s v="List matching type: Single UBA power plant assigned to single BNetzA power plant"/>
    <m/>
  </r>
  <r>
    <n v="75"/>
    <s v="HKW Römerbrücke_BNA0861a"/>
    <s v="DE"/>
    <x v="2"/>
    <s v="GAS"/>
    <n v="0.59399999999999997"/>
    <n v="5"/>
    <n v="1"/>
    <n v="3.8508725075675675E-2"/>
    <n v="3.8508725075675675E-2"/>
    <n v="112542.12"/>
    <n v="0"/>
    <n v="0"/>
    <n v="0.4"/>
    <n v="0.52500000000000002"/>
    <n v="1"/>
    <n v="0.45"/>
    <m/>
    <n v="141"/>
    <s v=""/>
    <s v=""/>
    <s v=""/>
    <s v=""/>
    <s v="BNA0861a"/>
    <e v="#N/A"/>
    <s v="HKW Römerbrücke"/>
    <s v="GuD-Anlage"/>
    <s v="Saarbrücken-Römerbrücke"/>
    <s v="Energie SaarLorLux AG"/>
    <m/>
    <s v="66121"/>
    <s v="Saarbrücken"/>
    <s v="Saarland"/>
    <s v="DE"/>
    <n v="75"/>
    <n v="79.2"/>
    <s v="Natural gas"/>
    <s v="Combined cycle"/>
    <s v="yes"/>
    <n v="141"/>
    <n v="2012"/>
    <s v="2005 / 2012"/>
    <n v="2005"/>
    <m/>
    <s v="operating"/>
    <s v="CHP"/>
    <n v="49.223899000000003"/>
    <n v="7.0148990000000007"/>
    <s v="11WD7UCHT5XROSOK"/>
    <s v="11WD7UCHT5XROEMT"/>
    <m/>
    <m/>
    <n v="0.59399999999999997"/>
    <s v="Fossil fuels"/>
    <s v="Natural gas"/>
    <m/>
    <s v="no"/>
    <s v="UW Römerbrücke"/>
    <s v="110"/>
    <s v="Stadtwerke Saarbrücken AG / VSE Verteilnetz GmbH"/>
    <s v="List matching type: UBA capacity distributed proportionally to multiple BNetzA power plants"/>
    <m/>
  </r>
  <r>
    <n v="38.6"/>
    <s v="Gas- u. Dampfturbinenanlage Südraum_BNA1464"/>
    <s v="DE"/>
    <x v="0"/>
    <s v="GAS"/>
    <n v="0.3982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464"/>
    <e v="#N/A"/>
    <s v="Gas- u. Dampfturbinenanlage Südraum"/>
    <m/>
    <m/>
    <s v="ZF Friedrichshafen AG"/>
    <s v="Untertürkheimer Straße 5"/>
    <s v="66117"/>
    <s v="Saarbrücken"/>
    <s v="Saarland"/>
    <s v="DE"/>
    <n v="38.6"/>
    <m/>
    <s v="Natural gas"/>
    <s v="Steam turbine"/>
    <s v="yes"/>
    <m/>
    <n v="2012"/>
    <s v="2012"/>
    <m/>
    <m/>
    <s v="operating"/>
    <m/>
    <n v="49.213706000000002"/>
    <n v="6.9781300000000002"/>
    <m/>
    <m/>
    <m/>
    <m/>
    <n v="0.3982"/>
    <s v="Fossil fuels"/>
    <s v="Natural gas"/>
    <m/>
    <s v="no"/>
    <s v="UW Südraum"/>
    <s v="35"/>
    <s v="Stadtwerke Saarbrücken AG"/>
    <m/>
    <m/>
  </r>
  <r>
    <n v="64"/>
    <s v="UPM Schongau_BNA1248a"/>
    <s v="DE"/>
    <x v="0"/>
    <s v="GAS"/>
    <n v="0.35089999999999999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248a"/>
    <e v="#N/A"/>
    <s v="UPM Schongau"/>
    <s v="Dampfkraftwerk"/>
    <m/>
    <s v="UPM GmbH"/>
    <s v="Friedrich-Haindl-Strasse 10"/>
    <s v="86956"/>
    <s v="Schongau"/>
    <s v="Bayern"/>
    <s v="DE"/>
    <n v="64"/>
    <m/>
    <s v="Natural gas"/>
    <s v="Steam turbine"/>
    <s v="yes"/>
    <m/>
    <n v="1969"/>
    <s v="1969"/>
    <m/>
    <m/>
    <s v="reserve"/>
    <m/>
    <n v="47.808109999999999"/>
    <n v="10.902509999999999"/>
    <m/>
    <m/>
    <m/>
    <m/>
    <n v="0.35089999999999999"/>
    <s v="Fossil fuels"/>
    <s v="Natural gas"/>
    <m/>
    <s v="no"/>
    <s v="UW UPM/Haindl"/>
    <s v="110"/>
    <s v="LEW Verteilnetz GmbH"/>
    <m/>
    <m/>
  </r>
  <r>
    <n v="65"/>
    <s v="HKW3 UPM Schongau_BNA1248b"/>
    <s v="DE"/>
    <x v="0"/>
    <s v="GAS"/>
    <n v="0.40150000000000002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248b"/>
    <e v="#N/A"/>
    <s v="HKW3 UPM Schongau"/>
    <s v="HKW 3"/>
    <m/>
    <s v="UPM GmbH"/>
    <s v="Friedrich-Haindl-Strasse 10"/>
    <s v="86956"/>
    <s v="Schongau"/>
    <s v="Bayern"/>
    <s v="DE"/>
    <n v="65"/>
    <m/>
    <s v="Natural gas"/>
    <s v="Steam turbine"/>
    <s v="yes"/>
    <m/>
    <n v="2015"/>
    <s v="2015"/>
    <m/>
    <m/>
    <s v="operating"/>
    <m/>
    <n v="47.808109999999999"/>
    <n v="10.902509999999999"/>
    <m/>
    <m/>
    <m/>
    <m/>
    <n v="0.40150000000000002"/>
    <s v="Fossil fuels"/>
    <s v="Natural gas"/>
    <m/>
    <s v="no"/>
    <m/>
    <s v="110"/>
    <s v="LEW Verteilnetz GmbH"/>
    <m/>
    <m/>
  </r>
  <r>
    <n v="122"/>
    <s v="GuD Schwarzheide_BNA0893"/>
    <s v="DE"/>
    <x v="2"/>
    <s v="GAS"/>
    <n v="0.51300000000000001"/>
    <n v="5"/>
    <n v="1"/>
    <n v="3.8508725075675675E-2"/>
    <n v="3.8508725075675675E-2"/>
    <n v="112542.12"/>
    <n v="0"/>
    <n v="0"/>
    <n v="0.4"/>
    <n v="0.52500000000000002"/>
    <n v="1"/>
    <n v="0.45"/>
    <m/>
    <n v="209"/>
    <s v=""/>
    <s v=""/>
    <s v=""/>
    <s v=""/>
    <s v="BNA0893"/>
    <e v="#N/A"/>
    <s v="GuD Schwarzheide"/>
    <m/>
    <s v="Schwarzheide"/>
    <s v="BASF Schwarzheide GmbH"/>
    <s v="Schipkauer Str.1"/>
    <s v="01987"/>
    <s v="Schwarzheide"/>
    <s v="Brandenburg"/>
    <s v="DE"/>
    <n v="122"/>
    <n v="124"/>
    <s v="Natural gas"/>
    <s v="Combined cycle"/>
    <s v="yes"/>
    <n v="209"/>
    <n v="1994"/>
    <s v="1994"/>
    <m/>
    <m/>
    <s v="operating"/>
    <s v="IPP"/>
    <n v="51.476170000000003"/>
    <n v="13.889099999999999"/>
    <m/>
    <m/>
    <m/>
    <m/>
    <n v="0.51300000000000001"/>
    <s v="Fossil fuels"/>
    <s v="Natural gas"/>
    <m/>
    <s v="no"/>
    <m/>
    <s v="110"/>
    <s v="Mitteldeutsche Netzgesellschaft Strom mbH"/>
    <s v="List matching type: Single UBA power plant assigned to single BNetzA power plant"/>
    <m/>
  </r>
  <r>
    <n v="44.9"/>
    <s v="HKW Schwerin Süd_BNA0896"/>
    <s v="DE"/>
    <x v="0"/>
    <s v="GAS"/>
    <n v="0.37840000000000001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896"/>
    <e v="#N/A"/>
    <s v="HKW Schwerin Süd"/>
    <m/>
    <m/>
    <s v="Energieversorgung Schwerin GmbH &amp; Co. Erzeugung KG"/>
    <m/>
    <s v="19061"/>
    <s v="Schwerin"/>
    <s v="Mecklenburg-Vorpommern"/>
    <s v="DE"/>
    <n v="44.9"/>
    <m/>
    <s v="Natural gas"/>
    <s v="Steam turbine"/>
    <s v="yes"/>
    <m/>
    <n v="1994"/>
    <s v="1994"/>
    <m/>
    <m/>
    <s v="operating"/>
    <m/>
    <n v="53.577869999999997"/>
    <n v="11.396470000000001"/>
    <m/>
    <m/>
    <m/>
    <m/>
    <n v="0.37840000000000001"/>
    <s v="Fossil fuels"/>
    <s v="Natural gas"/>
    <m/>
    <s v="no"/>
    <s v="UW Wüstmark"/>
    <s v="110"/>
    <s v="Netzgesellschaft Schwerin mbH "/>
    <m/>
    <m/>
  </r>
  <r>
    <n v="23"/>
    <s v="HKW Schwerin Lankow_BNA0897"/>
    <s v="DE"/>
    <x v="0"/>
    <s v="GAS"/>
    <n v="0.37840000000000001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897"/>
    <e v="#N/A"/>
    <s v="HKW Schwerin Lankow"/>
    <m/>
    <m/>
    <s v="Energieversorgung Schwerin GmbH &amp; Co. Erzeugung KG"/>
    <m/>
    <s v="19057"/>
    <s v="Schwerin"/>
    <s v="Mecklenburg-Vorpommern"/>
    <s v="DE"/>
    <n v="23"/>
    <m/>
    <s v="Natural gas"/>
    <s v="Steam turbine"/>
    <s v="yes"/>
    <m/>
    <n v="1994"/>
    <s v="1994"/>
    <m/>
    <m/>
    <s v="operating"/>
    <m/>
    <n v="53.653917000000007"/>
    <n v="11.372972000000001"/>
    <m/>
    <m/>
    <m/>
    <m/>
    <n v="0.37840000000000001"/>
    <s v="Fossil fuels"/>
    <s v="Natural gas"/>
    <m/>
    <s v="no"/>
    <s v="Schalthaus Lankow"/>
    <s v="20"/>
    <s v="Netzgesellschaft Schwerin mbH "/>
    <m/>
    <m/>
  </r>
  <r>
    <n v="95"/>
    <s v="Heizkraftwerk Sindelfingen_BNA1260"/>
    <s v="DE"/>
    <x v="0"/>
    <s v="GAS"/>
    <n v="0.39929999999999999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n v="102"/>
    <s v=""/>
    <s v=""/>
    <s v=""/>
    <s v=""/>
    <s v="BNA1260"/>
    <e v="#N/A"/>
    <s v="Heizkraftwerk Sindelfingen"/>
    <s v="Sammelschienen-HKW"/>
    <s v="Sindelfingen"/>
    <s v="Daimler AG"/>
    <m/>
    <s v="71059"/>
    <s v="Sindelfingen"/>
    <s v="Baden-Württemberg"/>
    <s v="DE"/>
    <n v="95"/>
    <n v="102"/>
    <s v="Natural gas"/>
    <s v="Steam turbine"/>
    <s v="yes"/>
    <n v="102"/>
    <n v="2013"/>
    <s v="1980 / 2013"/>
    <m/>
    <m/>
    <s v="operating"/>
    <s v="CHP"/>
    <n v="48.697221999999996"/>
    <n v="8.9991669999999999"/>
    <m/>
    <m/>
    <m/>
    <m/>
    <n v="0.39929999999999999"/>
    <s v="Fossil fuels"/>
    <s v="Natural gas"/>
    <m/>
    <s v="no"/>
    <s v="DE00721471063000ZE000000861318VS0"/>
    <s v="110"/>
    <s v="Netze BW GmbH"/>
    <s v="List matching type: Single UBA power plant assigned to single BNetzA power plant"/>
    <m/>
  </r>
  <r>
    <n v="15.1"/>
    <s v="Gasturbinen-HKW St. Wendel_BNA1863"/>
    <s v="DE"/>
    <x v="5"/>
    <s v="GAS"/>
    <n v="0.41639999999999999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1863"/>
    <e v="#N/A"/>
    <s v="Gasturbinen-HKW St. Wendel"/>
    <m/>
    <m/>
    <s v="Fresenius Medical Care Deutschland GmbH"/>
    <s v="Frankfurter Straße 6-8"/>
    <s v="66606"/>
    <s v="St. Wendel"/>
    <s v="Saarland"/>
    <s v="DE"/>
    <n v="15.1"/>
    <m/>
    <s v="Natural gas"/>
    <s v="Gas turbine"/>
    <s v="yes"/>
    <m/>
    <n v="2014"/>
    <s v="2014"/>
    <m/>
    <m/>
    <s v="operating"/>
    <m/>
    <n v="49.464184000000003"/>
    <n v="7.1488969999999998"/>
    <m/>
    <m/>
    <m/>
    <m/>
    <n v="0.41639999999999999"/>
    <s v="Fossil fuels"/>
    <s v="Natural gas"/>
    <m/>
    <s v="no"/>
    <s v="DE00093966606EEA00000000000000001 und DE00093966606EEA00000000000000002"/>
    <s v="10"/>
    <s v="SSW Netz GmbH"/>
    <m/>
    <m/>
  </r>
  <r>
    <n v="173"/>
    <s v="Dow Stade_BNA0918b"/>
    <s v="DE"/>
    <x v="2"/>
    <s v="GAS"/>
    <n v="0.60299999999999998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0918b"/>
    <e v="#N/A"/>
    <s v="Dow Stade"/>
    <s v="Cogen Dow Stade"/>
    <s v="Stade-Bützfleth"/>
    <s v="Dow Deutschland Anlagengesellschaft mbH"/>
    <s v="Bützflethersand"/>
    <s v="21683"/>
    <s v="Stade"/>
    <s v="Niedersachsen"/>
    <s v="DE"/>
    <n v="173"/>
    <n v="173"/>
    <s v="Natural gas"/>
    <s v="Combined cycle"/>
    <s v="yes"/>
    <m/>
    <n v="2014"/>
    <s v="2014"/>
    <m/>
    <m/>
    <s v="operating"/>
    <m/>
    <n v="53.651919700000008"/>
    <n v="9.5078664999999987"/>
    <m/>
    <m/>
    <m/>
    <m/>
    <n v="0.60299999999999998"/>
    <s v="Fossil fuels"/>
    <s v="Natural gas"/>
    <m/>
    <s v="no"/>
    <s v="Dow Werksnetz (keine Einspeisung in das Netz der Allgemeinen Versorgung)"/>
    <m/>
    <s v="Dow Werksnetz"/>
    <s v="List matching type: Single UBA power plant assigned to single BNetzA power plant"/>
    <m/>
  </r>
  <r>
    <n v="30.7"/>
    <s v="KWK AOS GmbH_BNA1437"/>
    <s v="DE"/>
    <x v="5"/>
    <s v="GAS"/>
    <n v="0.41120000000000001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1437"/>
    <e v="#N/A"/>
    <s v="KWK AOS GmbH"/>
    <s v="GT 1/2"/>
    <m/>
    <s v="Aluminium Oxid Stade GmbH"/>
    <s v="Johann- Rathje- Köser- Straße"/>
    <s v="21683"/>
    <s v="Stade- Bützfleth"/>
    <s v="Niedersachsen"/>
    <s v="DE"/>
    <n v="30.7"/>
    <m/>
    <s v="Natural gas"/>
    <s v="Gas turbine"/>
    <s v="yes"/>
    <m/>
    <n v="2012"/>
    <s v="2012"/>
    <m/>
    <m/>
    <s v="operating"/>
    <m/>
    <n v="53.657519999999998"/>
    <n v="9.5019799999999996"/>
    <m/>
    <m/>
    <m/>
    <m/>
    <n v="0.41120000000000001"/>
    <s v="Fossil fuels"/>
    <s v="Natural gas"/>
    <m/>
    <s v="no"/>
    <s v="SA Abbenfleth"/>
    <s v="110"/>
    <s v="Avacon AG"/>
    <m/>
    <m/>
  </r>
  <r>
    <n v="123"/>
    <s v="GuD-Ikw Staßfurt_BNA0922"/>
    <s v="DE"/>
    <x v="2"/>
    <s v="GAS"/>
    <n v="0.52200000000000002"/>
    <n v="5"/>
    <n v="1"/>
    <n v="3.8508725075675675E-2"/>
    <n v="3.8508725075675675E-2"/>
    <n v="112542.12"/>
    <n v="0"/>
    <n v="0"/>
    <n v="0.4"/>
    <n v="0.52500000000000002"/>
    <n v="1"/>
    <n v="0.45"/>
    <m/>
    <n v="160"/>
    <s v=""/>
    <s v=""/>
    <s v=""/>
    <s v=""/>
    <s v="BNA0922"/>
    <e v="#N/A"/>
    <s v="GuD-Ikw Staßfurt"/>
    <m/>
    <s v="Staßfurt 1 u. 2"/>
    <s v="CIECH Energy Deutschland GmbH"/>
    <s v="Athenslebener Weg 57"/>
    <s v="39418"/>
    <s v="Staßfurt"/>
    <s v="Sachsen-Anhalt"/>
    <s v="DE"/>
    <n v="123"/>
    <n v="123"/>
    <s v="Natural gas"/>
    <s v="Combined cycle"/>
    <s v="yes"/>
    <n v="160"/>
    <n v="1996"/>
    <s v="1996"/>
    <m/>
    <m/>
    <s v="operating"/>
    <s v="CHP"/>
    <n v="51.865527"/>
    <n v="11.573812999999999"/>
    <m/>
    <m/>
    <m/>
    <m/>
    <n v="0.52200000000000002"/>
    <s v="Fossil fuels"/>
    <s v="Natural gas"/>
    <m/>
    <s v="no"/>
    <s v="UW NORD"/>
    <s v="110"/>
    <s v="HSN Magdeburg GmbH"/>
    <s v="List matching type: Single UBA power plant assigned to single BNetzA power plant"/>
    <m/>
  </r>
  <r>
    <n v="11.4"/>
    <s v="Steinitz_BNA1403"/>
    <s v="DE"/>
    <x v="0"/>
    <s v="GAS"/>
    <n v="0.38390000000000002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403"/>
    <e v="#N/A"/>
    <s v="Steinitz"/>
    <s v="GUD"/>
    <m/>
    <s v="ENGIE E&amp;P Deutschland GmbH"/>
    <s v="Bobbenmärsche 11 "/>
    <s v="29416"/>
    <s v="Steinitz"/>
    <s v="Sachsen-Anhalt"/>
    <s v="DE"/>
    <n v="11.4"/>
    <m/>
    <s v="Natural gas"/>
    <s v="Steam turbine"/>
    <s v="yes"/>
    <m/>
    <n v="1999"/>
    <s v="1999"/>
    <m/>
    <m/>
    <s v="operating"/>
    <m/>
    <n v="52.83005"/>
    <n v="11.10328"/>
    <m/>
    <m/>
    <m/>
    <m/>
    <n v="0.38390000000000002"/>
    <s v="Fossil fuels"/>
    <s v="Natural gas"/>
    <m/>
    <s v="no"/>
    <s v="ZPDE0071372941600000E00000000139917"/>
    <s v="6"/>
    <s v="Avacon AG"/>
    <m/>
    <m/>
  </r>
  <r>
    <n v="22"/>
    <s v="Heizkraftwerk Stendal_BNA1489"/>
    <s v="DE"/>
    <x v="0"/>
    <s v="GAS"/>
    <n v="0.37840000000000001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489"/>
    <e v="#N/A"/>
    <s v="Heizkraftwerk Stendal"/>
    <m/>
    <m/>
    <s v="Stadtwerke - Altmärkische Gas-, Wasser- u. E-Werke Stendal GmbH"/>
    <s v="Schillerstraße"/>
    <s v="39576"/>
    <s v="Stendal"/>
    <s v="Sachsen-Anhalt"/>
    <s v="DE"/>
    <n v="22"/>
    <m/>
    <s v="Natural gas"/>
    <s v="Steam turbine"/>
    <s v="yes"/>
    <m/>
    <n v="1994"/>
    <s v="1994"/>
    <m/>
    <m/>
    <s v="operating"/>
    <m/>
    <n v="52.608713199999997"/>
    <n v="11.832450700000001"/>
    <m/>
    <m/>
    <m/>
    <m/>
    <n v="0.37840000000000001"/>
    <s v="Fossil fuels"/>
    <s v="Natural gas"/>
    <m/>
    <s v="no"/>
    <s v="UW Heizwerk(BHKW)"/>
    <s v="30"/>
    <s v="Stadtwerke Stendal"/>
    <m/>
    <m/>
  </r>
  <r>
    <n v="12.2"/>
    <s v="HKW Pfaffenwald_BNA1333a"/>
    <s v="DE"/>
    <x v="0"/>
    <s v="GAS"/>
    <n v="0.37180000000000002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333a"/>
    <e v="#N/A"/>
    <s v="HKW Pfaffenwald"/>
    <s v="Anlage 40"/>
    <m/>
    <s v="Universität Stuttgart"/>
    <s v="Pfaffenwaldring 8"/>
    <s v="70569"/>
    <s v="Stuttgart"/>
    <s v="Baden-Württemberg"/>
    <s v="DE"/>
    <n v="12.2"/>
    <m/>
    <s v="Natural gas"/>
    <s v="Steam turbine"/>
    <s v="yes"/>
    <m/>
    <n v="1988"/>
    <s v="1988"/>
    <m/>
    <m/>
    <s v="operating"/>
    <m/>
    <n v="48.750809999999987"/>
    <n v="9.1103000000000005"/>
    <m/>
    <m/>
    <m/>
    <m/>
    <n v="0.37180000000000002"/>
    <s v="Fossil fuels"/>
    <s v="Natural gas"/>
    <m/>
    <s v="no"/>
    <s v="UW Allmand"/>
    <s v="10"/>
    <s v="Netze BW GmbH"/>
    <m/>
    <m/>
  </r>
  <r>
    <n v="11.3"/>
    <s v="HKW Pfaffenwald_BNA1333b"/>
    <s v="DE"/>
    <x v="0"/>
    <s v="GAS"/>
    <n v="0.35089999999999999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333b"/>
    <e v="#N/A"/>
    <s v="HKW Pfaffenwald"/>
    <s v="Block 50"/>
    <m/>
    <s v="Universität Stuttgart"/>
    <s v="Pfaffenwaldring 8"/>
    <s v="70569"/>
    <s v="Stuttgart"/>
    <s v="Baden-Württemberg"/>
    <s v="DE"/>
    <n v="11.3"/>
    <m/>
    <s v="Natural gas"/>
    <s v="Steam turbine"/>
    <s v="yes"/>
    <m/>
    <n v="1969"/>
    <s v="1969"/>
    <m/>
    <m/>
    <s v="operating"/>
    <m/>
    <n v="48.750809999999987"/>
    <n v="9.1103000000000005"/>
    <m/>
    <m/>
    <m/>
    <m/>
    <n v="0.35089999999999999"/>
    <s v="Fossil fuels"/>
    <s v="Natural gas"/>
    <m/>
    <s v="no"/>
    <s v="UW Allmand"/>
    <s v="10"/>
    <s v="Netze BW GmbH"/>
    <m/>
    <m/>
  </r>
  <r>
    <n v="11.6"/>
    <s v="HKW Pfaffenwald_BNA1333c"/>
    <s v="DE"/>
    <x v="0"/>
    <s v="GAS"/>
    <n v="0.3498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333c"/>
    <e v="#N/A"/>
    <s v="HKW Pfaffenwald"/>
    <s v="Block 60"/>
    <m/>
    <s v="Universität Stuttgart"/>
    <s v="Pfaffenwaldring 8"/>
    <s v="70569"/>
    <s v="Stuttgart"/>
    <s v="Baden-Württemberg"/>
    <s v="DE"/>
    <n v="11.6"/>
    <m/>
    <s v="Natural gas"/>
    <s v="Steam turbine"/>
    <s v="yes"/>
    <m/>
    <n v="1968"/>
    <s v="1968"/>
    <m/>
    <m/>
    <s v="operating"/>
    <m/>
    <n v="48.750809999999987"/>
    <n v="9.1103000000000005"/>
    <m/>
    <m/>
    <m/>
    <m/>
    <n v="0.3498"/>
    <s v="Fossil fuels"/>
    <s v="Natural gas"/>
    <m/>
    <s v="no"/>
    <s v="UW Allmand"/>
    <s v="10"/>
    <s v="Netze BW GmbH"/>
    <m/>
    <m/>
  </r>
  <r>
    <n v="13.5"/>
    <s v="HKW Bohrhügel_BNA1264"/>
    <s v="DE"/>
    <x v="0"/>
    <s v="GAS"/>
    <n v="0.3795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264"/>
    <e v="#N/A"/>
    <s v="HKW Bohrhügel"/>
    <m/>
    <m/>
    <s v="Stadtwerke Suhl/Zella-Mehlis GmbH"/>
    <s v="Fröhliche-Mann-Straße 2"/>
    <s v="98528"/>
    <s v="Suhl"/>
    <s v="Thüringen"/>
    <s v="DE"/>
    <n v="13.5"/>
    <m/>
    <s v="Natural gas"/>
    <s v="Steam turbine"/>
    <s v="yes"/>
    <m/>
    <n v="1995"/>
    <s v="1995"/>
    <m/>
    <m/>
    <s v="operating"/>
    <m/>
    <n v="50.631500000000003"/>
    <n v="10.69866"/>
    <m/>
    <m/>
    <m/>
    <m/>
    <n v="0.3795"/>
    <s v="Fossil fuels"/>
    <s v="Natural gas"/>
    <m/>
    <s v="no"/>
    <s v="UW II"/>
    <s v="10"/>
    <s v="Stadtwerke Suhl/Zella-Mehlis Netz GmbH"/>
    <m/>
    <m/>
  </r>
  <r>
    <n v="13.4"/>
    <s v="BHKW Obere Viehweide_BNA0957"/>
    <s v="DE"/>
    <x v="0"/>
    <s v="GAS"/>
    <n v="0.38500000000000001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957"/>
    <e v="#N/A"/>
    <s v="BHKW Obere Viehweide"/>
    <s v=" -"/>
    <m/>
    <s v="Stadtwerke Tübingen GmbH"/>
    <m/>
    <s v="72072"/>
    <s v="Tübingen"/>
    <s v="Baden-Württemberg"/>
    <s v="DE"/>
    <n v="13.4"/>
    <m/>
    <s v="Natural gas"/>
    <s v="Steam turbine"/>
    <s v="yes"/>
    <m/>
    <n v="2000"/>
    <s v="2000"/>
    <m/>
    <m/>
    <s v="operating"/>
    <m/>
    <n v="48.510854999999999"/>
    <n v="9.0714629999999996"/>
    <m/>
    <m/>
    <m/>
    <m/>
    <n v="0.38500000000000001"/>
    <s v="Fossil fuels"/>
    <s v="Natural gas"/>
    <m/>
    <s v="no"/>
    <s v="Schalthaus Obere Viehweide"/>
    <s v="20"/>
    <s v="Stadtwerke Tübingen GmbH"/>
    <m/>
    <m/>
  </r>
  <r>
    <n v="33.6"/>
    <s v="Unterbreizbach_BNA1271"/>
    <s v="DE"/>
    <x v="0"/>
    <s v="GAS"/>
    <n v="0.34649999999999997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271"/>
    <e v="#N/A"/>
    <s v="Unterbreizbach"/>
    <s v="Unterbreizbach"/>
    <m/>
    <s v="K+S AG"/>
    <m/>
    <s v="36414"/>
    <s v="Unterbreizbach"/>
    <s v="Thüringen"/>
    <s v="DE"/>
    <n v="33.6"/>
    <m/>
    <s v="Natural gas"/>
    <s v="Steam turbine"/>
    <s v="yes"/>
    <m/>
    <n v="1965"/>
    <s v="1965"/>
    <m/>
    <m/>
    <s v="operating"/>
    <m/>
    <n v="50.813190000000013"/>
    <n v="9.9775200000000002"/>
    <m/>
    <m/>
    <m/>
    <m/>
    <n v="0.34649999999999997"/>
    <s v="Fossil fuels"/>
    <s v="Natural gas"/>
    <m/>
    <s v="no"/>
    <s v="UW Phillippsthal"/>
    <s v="110"/>
    <s v="Avacon AG"/>
    <m/>
    <m/>
  </r>
  <r>
    <n v="58.1"/>
    <s v="PKV Kraftwerk_BNA1335a"/>
    <s v="DE"/>
    <x v="0"/>
    <s v="GAS"/>
    <n v="0.37290000000000001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335a"/>
    <e v="#N/A"/>
    <s v="PKV Kraftwerk"/>
    <s v="KWK-Blöcke"/>
    <m/>
    <s v="Papier- u. Kartonfabrik Varel GmbH &amp; Co. KG"/>
    <s v="Dangaster Straße 38"/>
    <s v="26316"/>
    <s v="Varel"/>
    <s v="Niedersachsen"/>
    <s v="DE"/>
    <n v="58.1"/>
    <m/>
    <s v="Natural gas"/>
    <s v="Steam turbine"/>
    <s v="yes"/>
    <m/>
    <n v="1989"/>
    <s v="1989"/>
    <m/>
    <m/>
    <s v="operating"/>
    <m/>
    <n v="53.403170000000003"/>
    <n v="8.128210000000001"/>
    <m/>
    <m/>
    <m/>
    <m/>
    <n v="0.37290000000000001"/>
    <s v="Fossil fuels"/>
    <s v="Natural gas"/>
    <m/>
    <s v="no"/>
    <m/>
    <s v="20"/>
    <s v="EWE NETZ GmbH"/>
    <m/>
    <m/>
  </r>
  <r>
    <n v="0.5"/>
    <s v="PKV Kraftwerk_BNA1335b"/>
    <s v="DE"/>
    <x v="0"/>
    <s v="GAS"/>
    <n v="0.3498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335b"/>
    <e v="#N/A"/>
    <s v="PKV Kraftwerk"/>
    <s v="Kondensationsturbine"/>
    <m/>
    <s v="Papier- u. Kartonfabrik Varel GmbH &amp; Co. KG"/>
    <s v="Dangaster Straße 38"/>
    <s v="26316"/>
    <s v="Varel"/>
    <s v="Niedersachsen"/>
    <s v="DE"/>
    <n v="0.5"/>
    <m/>
    <s v="Natural gas"/>
    <s v="Steam turbine"/>
    <s v="yes"/>
    <m/>
    <n v="1968"/>
    <s v="1968"/>
    <m/>
    <m/>
    <s v="operating"/>
    <m/>
    <n v="53.403170000000003"/>
    <n v="8.128210000000001"/>
    <m/>
    <m/>
    <m/>
    <m/>
    <n v="0.3498"/>
    <s v="Fossil fuels"/>
    <s v="Natural gas"/>
    <m/>
    <s v="no"/>
    <m/>
    <s v="20"/>
    <s v="EWE NETZ GmbH"/>
    <m/>
    <m/>
  </r>
  <r>
    <n v="846"/>
    <s v="Gemeinschaftskraftwerk Irsching _BNA0994"/>
    <s v="DE"/>
    <x v="2"/>
    <s v="GAS"/>
    <n v="0.58499999999999996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0994"/>
    <e v="#N/A"/>
    <s v="Gemeinschaftskraftwerk Irsching "/>
    <s v="5"/>
    <s v="Irsching 5"/>
    <s v="Uniper Kraftwerke GmbH "/>
    <m/>
    <s v="85088"/>
    <s v="Vohburg"/>
    <s v="Bayern"/>
    <s v="DE"/>
    <n v="846"/>
    <n v="876"/>
    <s v="Natural gas"/>
    <s v="Combined cycle"/>
    <s v="no"/>
    <m/>
    <n v="2010"/>
    <s v="2010"/>
    <m/>
    <m/>
    <s v="reserve"/>
    <m/>
    <n v="48.767020000000002"/>
    <n v="11.580033"/>
    <s v="11WD2IRSC000179N"/>
    <s v="11WD2IRG5000062N"/>
    <n v="0.59699999999999998"/>
    <s v="http://www.eon.com/content/eon-com/de/about-us/structure/asset-finder/irsching.html"/>
    <n v="0.58499999999999996"/>
    <s v="Fossil fuels"/>
    <s v="Natural gas"/>
    <m/>
    <s v="no"/>
    <s v="Irsching"/>
    <s v="380"/>
    <s v="TenneT TSO GmbH "/>
    <s v="List matching type: Single UBA power plant assigned to single BNetzA power plant"/>
    <m/>
  </r>
  <r>
    <n v="561"/>
    <s v="Ulrich Hartmann (Irsching)_BNA0995"/>
    <s v="DE"/>
    <x v="2"/>
    <s v="GAS"/>
    <n v="0.58950000000000002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0995"/>
    <e v="#N/A"/>
    <s v="Ulrich Hartmann (Irsching)"/>
    <s v="4"/>
    <s v="Irsching 4"/>
    <s v="Uniper Kraftwerke GmbH "/>
    <m/>
    <s v="85088"/>
    <s v="Vohburg"/>
    <s v="Bayern"/>
    <s v="DE"/>
    <n v="561"/>
    <n v="578"/>
    <s v="Natural gas"/>
    <s v="Combined cycle"/>
    <s v="no"/>
    <m/>
    <n v="2011"/>
    <s v="2011"/>
    <m/>
    <m/>
    <s v="reserve"/>
    <m/>
    <n v="48.767020000000002"/>
    <n v="11.580033"/>
    <s v="11WD2IRSC000179N"/>
    <s v="11WD2IRG4000061X"/>
    <n v="0.60399999999999998"/>
    <s v="http://www.eon.com/content/eon-com/de/about-us/structure/asset-finder/irsching.html"/>
    <n v="0.58950000000000002"/>
    <s v="Fossil fuels"/>
    <s v="Natural gas"/>
    <m/>
    <s v="no"/>
    <s v="Irsching"/>
    <s v="380"/>
    <s v="TenneT TSO GmbH "/>
    <s v="List matching type: Single UBA power plant assigned to single BNetzA power plant"/>
    <m/>
  </r>
  <r>
    <n v="13.5"/>
    <s v="STW_BNA1407"/>
    <s v="DE"/>
    <x v="0"/>
    <s v="GAS"/>
    <n v="0.39269999999999999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407"/>
    <e v="#N/A"/>
    <s v="STW"/>
    <m/>
    <m/>
    <s v="Schoeller Technocell GmbH &amp; Co. KG"/>
    <s v="Fabrikstraße 1"/>
    <s v="09600"/>
    <s v="Weißenborn"/>
    <s v="Sachsen"/>
    <s v="DE"/>
    <n v="13.5"/>
    <m/>
    <s v="Natural gas"/>
    <s v="Steam turbine"/>
    <s v="yes"/>
    <m/>
    <n v="2007"/>
    <s v="2007"/>
    <m/>
    <m/>
    <s v="operating"/>
    <m/>
    <n v="50.874130000000001"/>
    <n v="13.394360000000001"/>
    <m/>
    <m/>
    <m/>
    <m/>
    <n v="0.39269999999999999"/>
    <s v="Fossil fuels"/>
    <s v="Natural gas"/>
    <m/>
    <s v="no"/>
    <s v="140844-3710"/>
    <s v="20"/>
    <s v="Mitteldeutsche Netzgesellschaft Strom mbH"/>
    <m/>
    <m/>
  </r>
  <r>
    <n v="55"/>
    <s v="Gersteinwerk_BNA1042"/>
    <s v="DE"/>
    <x v="5"/>
    <s v="GAS"/>
    <n v="0.30980000000000002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1042"/>
    <e v="#N/A"/>
    <s v="Gersteinwerk"/>
    <s v="I1"/>
    <s v="Gersteinwerk H u. I (Werne)"/>
    <s v="RWE Generation SE"/>
    <m/>
    <s v="59368"/>
    <s v="Werne"/>
    <s v="Nordrhein-Westfalen"/>
    <s v="DE"/>
    <n v="55"/>
    <n v="55"/>
    <s v="Natural gas"/>
    <s v="Gas turbine"/>
    <s v="no"/>
    <m/>
    <n v="1973"/>
    <s v="1973"/>
    <m/>
    <m/>
    <s v="operating"/>
    <m/>
    <n v="51.672452999999997"/>
    <n v="7.7099470000000014"/>
    <s v="11WD7GERS-X-KW-C"/>
    <s v="11WD7GERS-G-BLIY"/>
    <n v="0.41"/>
    <s v="http://www.rwe.com/web/cms/de/1770664/rwe-generation-se/standorte/deutschland/kw-gersteinwerk/"/>
    <n v="0.30980000000000002"/>
    <s v="Fossil fuels"/>
    <s v="Natural gas"/>
    <m/>
    <s v="no"/>
    <s v="Gersteinwerk"/>
    <s v="110"/>
    <s v="Westnetz GmbH"/>
    <s v="List matching type: UBA capacity distributed proportionally to multiple BNetzA power plants"/>
    <m/>
  </r>
  <r>
    <n v="55"/>
    <s v="Gersteinwerk_BNA1039"/>
    <s v="DE"/>
    <x v="2"/>
    <s v="GAS"/>
    <n v="0.41849999999999998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1039"/>
    <e v="#N/A"/>
    <s v="Gersteinwerk"/>
    <s v="F1"/>
    <s v="Gersteinwerk F (Werne)"/>
    <s v="RWE Generation SE"/>
    <m/>
    <s v="59368"/>
    <s v="Werne"/>
    <s v="Nordrhein-Westfalen"/>
    <s v="DE"/>
    <n v="55"/>
    <n v="57.28049"/>
    <s v="Natural gas"/>
    <s v="Combined cycle"/>
    <s v="no"/>
    <m/>
    <n v="1973"/>
    <s v="1973"/>
    <m/>
    <m/>
    <s v="operating"/>
    <m/>
    <n v="51.672452999999997"/>
    <n v="7.7099470000000014"/>
    <s v="11WD7GERS-X-KW-C"/>
    <s v="11WD7GERS-G-BLF3"/>
    <n v="0.41"/>
    <s v="http://www.rwe.com/web/cms/de/1770664/rwe-generation-se/standorte/deutschland/kw-gersteinwerk/"/>
    <n v="0.41849999999999998"/>
    <s v="Fossil fuels"/>
    <s v="Natural gas"/>
    <m/>
    <s v="no"/>
    <s v="Gersteinwerk"/>
    <s v="110"/>
    <s v="Westnetz GmbH"/>
    <s v="List matching type: UBA capacity distributed proportionally to multiple BNetzA power plants"/>
    <m/>
  </r>
  <r>
    <n v="55"/>
    <s v="Gersteinwerk_BNA1040"/>
    <s v="DE"/>
    <x v="2"/>
    <s v="GAS"/>
    <n v="0.41849999999999998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1040"/>
    <e v="#N/A"/>
    <s v="Gersteinwerk"/>
    <s v="G1"/>
    <s v="Gersteinwerk G (Werne)"/>
    <s v="RWE Generation SE"/>
    <m/>
    <s v="59368"/>
    <s v="Werne"/>
    <s v="Nordrhein-Westfalen"/>
    <s v="DE"/>
    <n v="55"/>
    <n v="57.28049"/>
    <s v="Natural gas"/>
    <s v="Combined cycle"/>
    <s v="no"/>
    <m/>
    <n v="1973"/>
    <s v="1973"/>
    <m/>
    <m/>
    <s v="operating"/>
    <m/>
    <n v="51.672452999999997"/>
    <n v="7.7099470000000014"/>
    <s v="11WD7GERS-X-KW-C"/>
    <s v="11WD7GERS-G-BLG1"/>
    <n v="0.41"/>
    <s v="http://www.rwe.com/web/cms/de/1770664/rwe-generation-se/standorte/deutschland/kw-gersteinwerk/"/>
    <n v="0.41849999999999998"/>
    <s v="Fossil fuels"/>
    <s v="Natural gas"/>
    <m/>
    <s v="no"/>
    <s v="Gersteinwerk"/>
    <s v="110"/>
    <s v="Westnetz GmbH"/>
    <s v="List matching type: UBA capacity distributed proportionally to multiple BNetzA power plants"/>
    <m/>
  </r>
  <r>
    <n v="55"/>
    <s v="Gersteinwerk_BNA1041"/>
    <s v="DE"/>
    <x v="5"/>
    <s v="GAS"/>
    <n v="0.30980000000000002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1041"/>
    <e v="#N/A"/>
    <s v="Gersteinwerk"/>
    <s v="H1"/>
    <s v="Gersteinwerk H u. I (Werne)"/>
    <s v="RWE Generation SE"/>
    <m/>
    <s v="59368"/>
    <s v="Werne"/>
    <s v="Nordrhein-Westfalen"/>
    <s v="DE"/>
    <n v="55"/>
    <n v="55"/>
    <s v="Natural gas"/>
    <s v="Gas turbine"/>
    <s v="no"/>
    <m/>
    <n v="1973"/>
    <s v="1973"/>
    <m/>
    <m/>
    <s v="operating"/>
    <m/>
    <n v="51.672452999999997"/>
    <n v="7.7099470000000014"/>
    <s v="11WD7GERS-X-KW-C"/>
    <m/>
    <n v="0.41"/>
    <s v="http://www.rwe.com/web/cms/de/1770664/rwe-generation-se/standorte/deutschland/kw-gersteinwerk/"/>
    <n v="0.30980000000000002"/>
    <s v="Fossil fuels"/>
    <s v="Natural gas"/>
    <m/>
    <s v="no"/>
    <s v="Gersteinwerk"/>
    <s v="110"/>
    <s v="Westnetz GmbH"/>
    <s v="List matching type: UBA capacity distributed proportionally to multiple BNetzA power plants"/>
    <m/>
  </r>
  <r>
    <n v="355"/>
    <s v="Gersteinwerk_BNA1043"/>
    <s v="DE"/>
    <x v="0"/>
    <s v="GAS"/>
    <n v="0.3553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043"/>
    <e v="#N/A"/>
    <s v="Gersteinwerk"/>
    <s v="I2"/>
    <m/>
    <s v="RWE Generation SE"/>
    <m/>
    <s v="59368"/>
    <s v="Werne"/>
    <s v="Nordrhein-Westfalen"/>
    <s v="DE"/>
    <n v="355"/>
    <m/>
    <s v="Natural gas"/>
    <s v="Steam turbine"/>
    <s v="no"/>
    <m/>
    <n v="1973"/>
    <s v="1973"/>
    <m/>
    <m/>
    <s v="shutdown_temporary"/>
    <m/>
    <n v="51.672452999999997"/>
    <n v="7.7099470000000014"/>
    <s v="11WD7GERS-X-KW-C"/>
    <s v="11WD7GERS-G-BLIY"/>
    <n v="0.41"/>
    <s v="http://www.rwe.com/web/cms/de/1770664/rwe-generation-se/standorte/deutschland/kw-gersteinwerk/"/>
    <n v="0.3553"/>
    <s v="Fossil fuels"/>
    <s v="Natural gas"/>
    <m/>
    <s v="no"/>
    <s v="Gersteinwerk"/>
    <s v="220"/>
    <s v="Amprion GmbH"/>
    <m/>
    <m/>
  </r>
  <r>
    <n v="355"/>
    <s v="Gersteinwerk_BNA1044"/>
    <s v="DE"/>
    <x v="2"/>
    <s v="GAS"/>
    <n v="0.41849999999999998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1044"/>
    <e v="#N/A"/>
    <s v="Gersteinwerk"/>
    <s v="F2"/>
    <s v="Gersteinwerk F (Werne)"/>
    <s v="RWE Generation SE"/>
    <m/>
    <s v="59368"/>
    <s v="Werne"/>
    <s v="Nordrhein-Westfalen"/>
    <s v="DE"/>
    <n v="355"/>
    <n v="369.71951000000001"/>
    <s v="Natural gas"/>
    <s v="Combined cycle"/>
    <s v="no"/>
    <m/>
    <n v="1973"/>
    <s v="1973"/>
    <m/>
    <m/>
    <s v="shutdown_temporary"/>
    <m/>
    <n v="51.672452999999997"/>
    <n v="7.7099470000000014"/>
    <s v="11WD7GERS-X-KW-C"/>
    <s v="11WD7GERS-G-BLF3"/>
    <n v="0.41"/>
    <s v="http://www.rwe.com/web/cms/de/1770664/rwe-generation-se/standorte/deutschland/kw-gersteinwerk/"/>
    <n v="0.41849999999999998"/>
    <s v="Fossil fuels"/>
    <s v="Natural gas"/>
    <m/>
    <s v="no"/>
    <s v="Gersteinwerk"/>
    <s v="220"/>
    <s v="Amprion GmbH"/>
    <s v="List matching type: UBA capacity distributed proportionally to multiple BNetzA power plants"/>
    <m/>
  </r>
  <r>
    <n v="355"/>
    <s v="Gersteinwerk_BNA1045"/>
    <s v="DE"/>
    <x v="2"/>
    <s v="GAS"/>
    <n v="0.41849999999999998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1045"/>
    <e v="#N/A"/>
    <s v="Gersteinwerk"/>
    <s v="G2"/>
    <s v="Gersteinwerk G (Werne)"/>
    <s v="RWE Generation SE"/>
    <m/>
    <s v="59368"/>
    <s v="Werne"/>
    <s v="Nordrhein-Westfalen"/>
    <s v="DE"/>
    <n v="355"/>
    <n v="369.71951000000001"/>
    <s v="Natural gas"/>
    <s v="Combined cycle"/>
    <s v="no"/>
    <m/>
    <n v="1973"/>
    <s v="1973"/>
    <m/>
    <m/>
    <s v="operating"/>
    <m/>
    <n v="51.672452999999997"/>
    <n v="7.7099470000000014"/>
    <s v="11WD7GERS-X-KW-C"/>
    <s v="11WD7GERS-G-BLG1"/>
    <n v="0.41"/>
    <s v="http://www.rwe.com/web/cms/de/1770664/rwe-generation-se/standorte/deutschland/kw-gersteinwerk/"/>
    <n v="0.41849999999999998"/>
    <s v="Fossil fuels"/>
    <s v="Natural gas"/>
    <m/>
    <s v="no"/>
    <s v="Gersteinwerk"/>
    <s v="220"/>
    <s v="Amprion GmbH"/>
    <s v="List matching type: UBA capacity distributed proportionally to multiple BNetzA power plants"/>
    <m/>
  </r>
  <r>
    <n v="112"/>
    <s v="Gersteinwerk_BNA1046b"/>
    <s v="DE"/>
    <x v="5"/>
    <s v="GAS"/>
    <n v="0.33839999999999998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1046b"/>
    <e v="#N/A"/>
    <s v="Gersteinwerk"/>
    <s v="K1 "/>
    <s v="Gersteinwerk K1 (GT) (Werne)"/>
    <s v="RWE Generation SE"/>
    <m/>
    <s v="59368"/>
    <s v="Werne"/>
    <s v="Nordrhein-Westfalen"/>
    <s v="DE"/>
    <n v="112"/>
    <n v="112"/>
    <s v="Natural gas"/>
    <s v="Gas turbine"/>
    <s v="no"/>
    <m/>
    <n v="1984"/>
    <s v="1984"/>
    <m/>
    <m/>
    <s v="operating"/>
    <m/>
    <n v="51.672452999999997"/>
    <n v="7.7099470000000014"/>
    <s v="11WD7GERS-X-KW-C"/>
    <s v="11WD7GERS5S-K1-J"/>
    <m/>
    <m/>
    <n v="0.33839999999999998"/>
    <s v="Fossil fuels"/>
    <s v="Natural gas"/>
    <m/>
    <s v="no"/>
    <s v="Gersteinwerk (110kV) und Bockum-Hövel (110kV)"/>
    <s v="110"/>
    <s v="Westnetz GmbH "/>
    <s v="List matching type: Single UBA power plant assigned to single BNetzA power plant"/>
    <m/>
  </r>
  <r>
    <n v="51.9"/>
    <s v="Gasturbine_BNA1279"/>
    <s v="DE"/>
    <x v="2"/>
    <s v="GAS"/>
    <n v="0.52200000000000002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1279"/>
    <e v="#N/A"/>
    <s v="Gasturbine"/>
    <s v="D290"/>
    <s v="Wesseling 5-8"/>
    <s v="Basell Polyolefine GmbH"/>
    <m/>
    <s v="50389"/>
    <s v="Wesseling"/>
    <s v="Nordrhein-Westfalen"/>
    <s v="DE"/>
    <n v="51.9"/>
    <n v="73.766499999999994"/>
    <s v="Natural gas"/>
    <s v="Combined cycle"/>
    <s v="yes"/>
    <m/>
    <n v="1996"/>
    <s v="1996"/>
    <m/>
    <m/>
    <s v="operating"/>
    <s v="IPP"/>
    <n v="50.830509999999997"/>
    <n v="6.9593600000000002"/>
    <m/>
    <m/>
    <m/>
    <m/>
    <n v="0.52200000000000002"/>
    <s v="Fossil fuels"/>
    <s v="Natural gas"/>
    <m/>
    <s v="no"/>
    <s v="Bollenacker"/>
    <s v="110"/>
    <s v="Westnetz GmbH"/>
    <s v="List matching type: UBA capacity distributed proportionally to multiple BNetzA power plants"/>
    <m/>
  </r>
  <r>
    <n v="25"/>
    <s v="Wi-Biebrich_BNA1056"/>
    <s v="DE"/>
    <x v="0"/>
    <s v="GAS"/>
    <n v="0.3916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056"/>
    <e v="#N/A"/>
    <s v="Wi-Biebrich"/>
    <s v="Block 1"/>
    <m/>
    <s v="InfraServ GmbH &amp; Co. Wiesbaden KG"/>
    <m/>
    <s v="65203"/>
    <s v="Wiesbaden"/>
    <s v="Hessen"/>
    <s v="DE"/>
    <n v="25"/>
    <m/>
    <s v="Natural gas"/>
    <s v="Steam turbine"/>
    <s v="yes"/>
    <m/>
    <n v="2006"/>
    <s v="2003 / 2006"/>
    <m/>
    <m/>
    <s v="operating"/>
    <m/>
    <n v="50.040545999999999"/>
    <n v="8.2532479999999993"/>
    <m/>
    <m/>
    <m/>
    <m/>
    <n v="0.3916"/>
    <s v="Fossil fuels"/>
    <s v="Natural gas"/>
    <m/>
    <s v="no"/>
    <s v="Station 25,G347"/>
    <s v="10"/>
    <s v="InfraServ GmbH &amp; Co. Wiesbaden KG"/>
    <m/>
    <m/>
  </r>
  <r>
    <n v="13.2"/>
    <s v="Gaskraftwerk_BNA1465b"/>
    <s v="DE"/>
    <x v="0"/>
    <s v="GAS"/>
    <n v="0.35749999999999998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465b"/>
    <e v="#N/A"/>
    <s v="Gaskraftwerk"/>
    <m/>
    <m/>
    <s v="DS Smith Paper Deutschland GmbH"/>
    <s v="Kasseler Landstr. 23"/>
    <s v="37213"/>
    <s v="Witzenhausen"/>
    <s v="Hessen"/>
    <s v="DE"/>
    <n v="13.2"/>
    <m/>
    <s v="Natural gas"/>
    <s v="Steam turbine"/>
    <s v="yes"/>
    <m/>
    <n v="1975"/>
    <s v="1975"/>
    <m/>
    <m/>
    <s v="special_case"/>
    <m/>
    <n v="51.318081999999997"/>
    <n v="9.8490079999999995"/>
    <m/>
    <m/>
    <m/>
    <m/>
    <n v="0.35749999999999998"/>
    <s v="Fossil fuels"/>
    <s v="Natural gas"/>
    <m/>
    <s v="no"/>
    <s v="Am Stieg"/>
    <s v="20"/>
    <s v="Stadtwerke Witzenhausen GmbH "/>
    <m/>
    <m/>
  </r>
  <r>
    <n v="13"/>
    <s v="BHKW_BNA1504"/>
    <s v="DE"/>
    <x v="0"/>
    <s v="GAS"/>
    <n v="0.39929999999999999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504"/>
    <e v="#N/A"/>
    <s v="BHKW"/>
    <m/>
    <m/>
    <s v="Daimler AG"/>
    <s v="Daimler Str. 1"/>
    <s v="76742"/>
    <s v="Woerth"/>
    <s v="Rheinland-Pfalz"/>
    <s v="DE"/>
    <n v="13"/>
    <m/>
    <s v="Natural gas"/>
    <s v="Steam turbine"/>
    <s v="yes"/>
    <m/>
    <n v="2013"/>
    <s v="2013"/>
    <m/>
    <m/>
    <s v="operating"/>
    <m/>
    <n v="49.047474000000001"/>
    <n v="8.2816020000000012"/>
    <m/>
    <m/>
    <m/>
    <m/>
    <n v="0.39929999999999999"/>
    <s v="Fossil fuels"/>
    <s v="Natural gas"/>
    <m/>
    <s v="no"/>
    <s v="UW Daimler Wörth"/>
    <s v="110"/>
    <s v="Pfalzwerke Netz AG"/>
    <m/>
    <m/>
  </r>
  <r>
    <n v="40"/>
    <s v="Spitzenlastkraftwerk Wolfen_BNA1074"/>
    <s v="DE"/>
    <x v="0"/>
    <s v="GAS"/>
    <n v="0.38169999999999998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074"/>
    <e v="#N/A"/>
    <s v="Spitzenlastkraftwerk Wolfen"/>
    <m/>
    <m/>
    <s v="envia THERM GmbH"/>
    <m/>
    <s v="06766"/>
    <s v="Wolfen"/>
    <s v="Sachsen-Anhalt"/>
    <s v="DE"/>
    <n v="40"/>
    <m/>
    <s v="Natural gas"/>
    <s v="Steam turbine"/>
    <s v="no"/>
    <m/>
    <n v="1997"/>
    <s v="1997"/>
    <m/>
    <m/>
    <s v="operating"/>
    <m/>
    <n v="51.643127"/>
    <n v="12.228892"/>
    <m/>
    <m/>
    <m/>
    <m/>
    <n v="0.38169999999999998"/>
    <s v="Fossil fuels"/>
    <s v="Natural gas"/>
    <m/>
    <s v="no"/>
    <s v="UW Wolfen/Filmfabrik"/>
    <s v="110"/>
    <s v="Mitteldeutsche Netzgesellschaft Strom mbH"/>
    <m/>
    <m/>
  </r>
  <r>
    <n v="10.4"/>
    <s v="BHKW Braunschweig_BNA1677"/>
    <s v="DE"/>
    <x v="0"/>
    <s v="GAS"/>
    <n v="0.40150000000000002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677"/>
    <e v="#N/A"/>
    <s v="BHKW Braunschweig"/>
    <m/>
    <m/>
    <s v="Volkswagen AG"/>
    <s v="Berliner Ring"/>
    <s v="38436"/>
    <s v="Wolfsburg"/>
    <s v="Niedersachsen"/>
    <s v="DE"/>
    <n v="10.4"/>
    <m/>
    <s v="Natural gas"/>
    <s v="Steam turbine"/>
    <s v="yes"/>
    <m/>
    <n v="2015"/>
    <s v="2015"/>
    <m/>
    <m/>
    <s v="operating"/>
    <m/>
    <n v="52.295298000000003"/>
    <n v="10.521672000000001"/>
    <m/>
    <m/>
    <m/>
    <m/>
    <n v="0.40150000000000002"/>
    <s v="Fossil fuels"/>
    <s v="Natural gas"/>
    <m/>
    <s v="no"/>
    <m/>
    <s v="110"/>
    <s v="Braunschweiger Netz GmbH"/>
    <m/>
    <m/>
  </r>
  <r>
    <n v="11.5"/>
    <s v="Co-Generation_BNA1284"/>
    <s v="DE"/>
    <x v="0"/>
    <s v="GAS"/>
    <n v="0.37509999999999999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284"/>
    <e v="#N/A"/>
    <s v="Co-Generation"/>
    <s v="-"/>
    <m/>
    <s v="Grace GmbH"/>
    <s v="In der Hollerhecke 1"/>
    <s v="67547"/>
    <s v="Worms"/>
    <s v="Rheinland-Pfalz"/>
    <s v="DE"/>
    <n v="11.5"/>
    <m/>
    <s v="Natural gas"/>
    <s v="Steam turbine"/>
    <s v="yes"/>
    <m/>
    <n v="1991"/>
    <s v="1991"/>
    <m/>
    <m/>
    <s v="operating"/>
    <m/>
    <n v="49.66328"/>
    <n v="8.3589399999999987"/>
    <m/>
    <m/>
    <m/>
    <m/>
    <n v="0.37509999999999999"/>
    <s v="Fossil fuels"/>
    <s v="Natural gas"/>
    <m/>
    <s v="no"/>
    <s v="Station Hernsheim 59"/>
    <s v="20"/>
    <s v="EWR Netz GmbH"/>
    <m/>
    <m/>
  </r>
  <r>
    <n v="59"/>
    <s v="HKW Wörth_BNA1078"/>
    <s v="DE"/>
    <x v="0"/>
    <s v="GAS"/>
    <n v="0.39379999999999998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078"/>
    <e v="#N/A"/>
    <s v="HKW Wörth"/>
    <m/>
    <m/>
    <s v="Palm Power GmbH &amp; Co. KG"/>
    <s v="Am Oberwald 2"/>
    <s v="76744"/>
    <s v="Wörth"/>
    <s v="Rheinland-Pfalz"/>
    <s v="DE"/>
    <n v="59"/>
    <m/>
    <s v="Natural gas"/>
    <s v="Steam turbine"/>
    <s v="yes"/>
    <m/>
    <n v="2008"/>
    <s v="2008"/>
    <m/>
    <m/>
    <s v="operating"/>
    <m/>
    <n v="49.069959999999988"/>
    <n v="8.3070199999999996"/>
    <m/>
    <m/>
    <m/>
    <m/>
    <n v="0.39379999999999998"/>
    <s v="Fossil fuels"/>
    <s v="Natural gas"/>
    <m/>
    <s v="no"/>
    <s v="Übergabestation Palm Wörth"/>
    <s v="110"/>
    <s v="Pfalzwerke Netz AG"/>
    <m/>
    <m/>
  </r>
  <r>
    <n v="19"/>
    <s v="Sigmundshall_BNA1285"/>
    <s v="DE"/>
    <x v="0"/>
    <s v="GAS"/>
    <n v="0.35639999999999999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285"/>
    <e v="#N/A"/>
    <s v="Sigmundshall"/>
    <s v="Sigmundshall"/>
    <m/>
    <s v="K+S AG"/>
    <m/>
    <s v="31515"/>
    <s v="Wunstorf"/>
    <s v="Niedersachsen"/>
    <s v="DE"/>
    <n v="19"/>
    <m/>
    <s v="Natural gas"/>
    <s v="Steam turbine"/>
    <s v="yes"/>
    <m/>
    <n v="1974"/>
    <s v="1974"/>
    <m/>
    <m/>
    <s v="operating"/>
    <m/>
    <n v="52.418520000000001"/>
    <n v="9.36815"/>
    <m/>
    <m/>
    <m/>
    <m/>
    <n v="0.35639999999999999"/>
    <s v="Fossil fuels"/>
    <s v="Natural gas"/>
    <m/>
    <s v="no"/>
    <s v="Tienberg 25"/>
    <s v="20"/>
    <s v="Avacon AG"/>
    <m/>
    <m/>
  </r>
  <r>
    <n v="82"/>
    <s v="HKW Barmen_BNA1082"/>
    <s v="DE"/>
    <x v="2"/>
    <s v="GAS"/>
    <n v="0.5625"/>
    <n v="5"/>
    <n v="1"/>
    <n v="3.8508725075675675E-2"/>
    <n v="3.8508725075675675E-2"/>
    <n v="112542.12"/>
    <n v="0"/>
    <n v="0"/>
    <n v="0.4"/>
    <n v="0.52500000000000002"/>
    <n v="1"/>
    <n v="0.45"/>
    <m/>
    <n v="110"/>
    <s v=""/>
    <s v=""/>
    <s v=""/>
    <s v=""/>
    <s v="BNA1082"/>
    <e v="#N/A"/>
    <s v="HKW Barmen"/>
    <s v="Block 1"/>
    <s v="Wuppertal-Barmen 1 u. 2"/>
    <s v="WSW Energie &amp; Wasser AG"/>
    <m/>
    <s v="42275"/>
    <s v="Wuppertal"/>
    <s v="Nordrhein-Westfalen"/>
    <s v="DE"/>
    <n v="82"/>
    <n v="83.732389999999995"/>
    <s v="Natural gas"/>
    <s v="Combined cycle"/>
    <s v="yes"/>
    <n v="110"/>
    <n v="2005"/>
    <s v="2005"/>
    <m/>
    <m/>
    <s v="operating"/>
    <m/>
    <n v="51.268889000000001"/>
    <n v="7.200278"/>
    <m/>
    <m/>
    <m/>
    <m/>
    <n v="0.5625"/>
    <s v="Fossil fuels"/>
    <s v="Natural gas"/>
    <m/>
    <s v="no"/>
    <m/>
    <s v="110"/>
    <s v="WSW Netz GmbH "/>
    <s v="List matching type: UBA capacity distributed proportionally to multiple BNetzA power plants"/>
    <m/>
  </r>
  <r>
    <n v="23"/>
    <s v="Heizkraftwerke an der Friedensbrücke_BNA1085"/>
    <s v="DE"/>
    <x v="2"/>
    <s v="GAS"/>
    <n v="0.40949999999999998"/>
    <n v="5"/>
    <n v="1"/>
    <n v="3.8508725075675675E-2"/>
    <n v="3.8508725075675675E-2"/>
    <n v="112542.12"/>
    <n v="0"/>
    <n v="0"/>
    <n v="0.4"/>
    <n v="0.52500000000000002"/>
    <n v="1"/>
    <n v="0.45"/>
    <m/>
    <n v="40.532786885245898"/>
    <s v=""/>
    <s v=""/>
    <s v=""/>
    <s v=""/>
    <s v="BNA1085"/>
    <e v="#N/A"/>
    <s v="Heizkraftwerke an der Friedensbrücke"/>
    <s v="TSIII"/>
    <s v="Würzburg GuD I/II"/>
    <s v="Heizkraftwerk Würzburg GmbH"/>
    <s v="Veitshöchheimer Str. 1"/>
    <s v="97080"/>
    <s v="Würzburg"/>
    <s v="Bayern"/>
    <s v="DE"/>
    <n v="23"/>
    <n v="23.942620000000002"/>
    <s v="Natural gas"/>
    <s v="Combined cycle"/>
    <s v="yes"/>
    <n v="40.532786885245898"/>
    <n v="1971"/>
    <s v="1971"/>
    <m/>
    <m/>
    <s v="operating"/>
    <s v="CHP"/>
    <n v="49.800041"/>
    <n v="9.9231359999999995"/>
    <m/>
    <m/>
    <n v="0.25"/>
    <m/>
    <n v="0.40949999999999998"/>
    <s v="Fossil fuels"/>
    <s v="Natural gas"/>
    <m/>
    <s v="no"/>
    <s v="UW HKW, 20 kV-Schaltanlage, Zelle J34"/>
    <s v="20"/>
    <s v="Mainfranken Netze GmbH"/>
    <s v="List matching type: UBA capacity distributed proportionally to multiple BNetzA power plants"/>
    <m/>
  </r>
  <r>
    <n v="25"/>
    <s v="Heizkraftwerke an der Friedensbrücke_BNA1086"/>
    <s v="DE"/>
    <x v="2"/>
    <s v="GAS"/>
    <n v="0.50849999999999995"/>
    <n v="5"/>
    <n v="1"/>
    <n v="3.8508725075675675E-2"/>
    <n v="3.8508725075675675E-2"/>
    <n v="112542.12"/>
    <n v="0"/>
    <n v="0"/>
    <n v="0.4"/>
    <n v="0.52500000000000002"/>
    <n v="1"/>
    <n v="0.45"/>
    <m/>
    <n v="44.057377049180317"/>
    <s v=""/>
    <s v=""/>
    <s v=""/>
    <s v=""/>
    <s v="BNA1086"/>
    <e v="#N/A"/>
    <s v="Heizkraftwerke an der Friedensbrücke"/>
    <s v="TSII"/>
    <s v="Würzburg GuD I/II"/>
    <s v="Heizkraftwerk Würzburg GmbH"/>
    <s v="Veitshöchheimer Str. 1"/>
    <s v="97080"/>
    <s v="Würzburg"/>
    <s v="Bayern"/>
    <s v="DE"/>
    <n v="25"/>
    <n v="26.02459"/>
    <s v="Natural gas"/>
    <s v="Combined cycle"/>
    <s v="yes"/>
    <n v="44.057377049180317"/>
    <n v="1993"/>
    <s v="1993"/>
    <m/>
    <m/>
    <s v="operating"/>
    <s v="CHP"/>
    <n v="49.800041"/>
    <n v="9.9231359999999995"/>
    <m/>
    <m/>
    <n v="0.25"/>
    <s v="http://asue.de/sites/default/files/asue/termine_veranstaltungen/2010/fachveranstaltung2010/vortraege/11_vortrag_lewetz_hkw_wuerzburg.pdf"/>
    <n v="0.50849999999999995"/>
    <s v="Fossil fuels"/>
    <s v="Natural gas"/>
    <m/>
    <s v="no"/>
    <s v="UW HKW, 20 kV-Schaltanlage, Zelle J26"/>
    <s v="20"/>
    <s v="Mainfranken Netze GmbH"/>
    <s v="List matching type: UBA capacity distributed proportionally to multiple BNetzA power plants"/>
    <m/>
  </r>
  <r>
    <n v="29.5"/>
    <s v="Heizkraftwerke an der Friedensbrücke_BNA1087"/>
    <s v="DE"/>
    <x v="2"/>
    <s v="GAS"/>
    <n v="0.58050000000000002"/>
    <n v="5"/>
    <n v="1"/>
    <n v="3.8508725075675675E-2"/>
    <n v="3.8508725075675675E-2"/>
    <n v="112542.12"/>
    <n v="0"/>
    <n v="0"/>
    <n v="0.4"/>
    <n v="0.52500000000000002"/>
    <n v="1"/>
    <n v="0.45"/>
    <m/>
    <n v="51.98770491803279"/>
    <s v=""/>
    <s v=""/>
    <s v=""/>
    <s v=""/>
    <s v="BNA1087"/>
    <e v="#N/A"/>
    <s v="Heizkraftwerke an der Friedensbrücke"/>
    <s v="GTII"/>
    <s v="Würzburg GuD I/II"/>
    <s v="Heizkraftwerk Würzburg GmbH"/>
    <s v="Veitshöchheimer Str. 1"/>
    <s v="97080"/>
    <s v="Würzburg"/>
    <s v="Bayern"/>
    <s v="DE"/>
    <n v="29.5"/>
    <n v="30.709019999999999"/>
    <s v="Natural gas"/>
    <s v="Combined cycle"/>
    <s v="yes"/>
    <n v="51.98770491803279"/>
    <n v="2009"/>
    <s v="2009"/>
    <m/>
    <m/>
    <s v="operating"/>
    <s v="CHP"/>
    <n v="49.800041"/>
    <n v="9.9231359999999995"/>
    <m/>
    <m/>
    <n v="0.5"/>
    <s v="http://asue.de/sites/default/files/asue/termine_veranstaltungen/2010/fachveranstaltung2010/vortraege/11_vortrag_lewetz_hkw_wuerzburg.pdf"/>
    <n v="0.58050000000000002"/>
    <s v="Fossil fuels"/>
    <s v="Natural gas"/>
    <m/>
    <s v="no"/>
    <s v="UW HKW, 110 kV-Schaltanlge, Zelle E8"/>
    <s v="110"/>
    <s v="Mainfranken Netze GmbH"/>
    <s v="List matching type: UBA capacity distributed proportionally to multiple BNetzA power plants"/>
    <m/>
  </r>
  <r>
    <n v="44.5"/>
    <s v="Heizkraftwerke an der Friedensbrücke_BNA1088"/>
    <s v="DE"/>
    <x v="2"/>
    <s v="GAS"/>
    <n v="0.5625"/>
    <n v="5"/>
    <n v="1"/>
    <n v="3.8508725075675675E-2"/>
    <n v="3.8508725075675675E-2"/>
    <n v="112542.12"/>
    <n v="0"/>
    <n v="0"/>
    <n v="0.4"/>
    <n v="0.52500000000000002"/>
    <n v="1"/>
    <n v="0.45"/>
    <m/>
    <n v="78.422131147540981"/>
    <s v=""/>
    <s v=""/>
    <s v=""/>
    <s v=""/>
    <s v="BNA1088"/>
    <e v="#N/A"/>
    <s v="Heizkraftwerke an der Friedensbrücke"/>
    <s v="GTI"/>
    <s v="Würzburg GuD I/II"/>
    <s v="Heizkraftwerk Würzburg GmbH"/>
    <s v="Veitshöchheimer Str. 1"/>
    <s v="97080"/>
    <s v="Würzburg"/>
    <s v="Bayern"/>
    <s v="DE"/>
    <n v="44.5"/>
    <n v="46.323770000000003"/>
    <s v="Natural gas"/>
    <s v="Combined cycle"/>
    <s v="yes"/>
    <n v="78.422131147540981"/>
    <n v="2005"/>
    <s v="2005"/>
    <m/>
    <m/>
    <s v="operating"/>
    <s v="CHP"/>
    <n v="49.800041"/>
    <n v="9.9231359999999995"/>
    <m/>
    <m/>
    <n v="0.5"/>
    <s v="http://asue.de/sites/default/files/asue/termine_veranstaltungen/2010/fachveranstaltung2010/vortraege/11_vortrag_lewetz_hkw_wuerzburg.pdf"/>
    <n v="0.5625"/>
    <s v="Fossil fuels"/>
    <s v="Natural gas"/>
    <m/>
    <s v="no"/>
    <s v="UW HKW, 110 kV-Schaltanlage, Zelle E4"/>
    <s v="110"/>
    <s v="Mainfranken Netze GmbH"/>
    <s v="List matching type: UBA capacity distributed proportionally to multiple BNetzA power plants"/>
    <m/>
  </r>
  <r>
    <n v="52"/>
    <s v="Zielitz_BNA1089"/>
    <s v="DE"/>
    <x v="0"/>
    <s v="GAS"/>
    <n v="0.38059999999999999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089"/>
    <e v="#N/A"/>
    <s v="Zielitz"/>
    <s v="Zielitz"/>
    <m/>
    <s v="K+S AG"/>
    <m/>
    <s v="39326"/>
    <s v="Zielitz"/>
    <s v="Sachsen-Anhalt"/>
    <s v="DE"/>
    <n v="52"/>
    <m/>
    <s v="Natural gas"/>
    <s v="Steam turbine"/>
    <s v="yes"/>
    <m/>
    <n v="1996"/>
    <s v="1996"/>
    <m/>
    <m/>
    <s v="operating"/>
    <m/>
    <n v="52.298479999999998"/>
    <n v="11.67963"/>
    <m/>
    <m/>
    <m/>
    <m/>
    <n v="0.38059999999999999"/>
    <s v="Fossil fuels"/>
    <s v="Natural gas"/>
    <m/>
    <s v="no"/>
    <s v="Farsleber Str. 1"/>
    <s v="110"/>
    <s v="HSN Magdeburg GmbH"/>
    <m/>
    <m/>
  </r>
  <r>
    <n v="15.1"/>
    <s v="Gaskraftwerk_BNA1094"/>
    <s v="DE"/>
    <x v="0"/>
    <s v="GAS"/>
    <n v="0.34760000000000002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094"/>
    <e v="#N/A"/>
    <s v="Gaskraftwerk"/>
    <s v="GKW"/>
    <m/>
    <s v="Smurfit Kappa Zülpich Papier GmbH"/>
    <s v="Bessenicher Weg"/>
    <s v="53910"/>
    <s v="Zülpich"/>
    <s v="Nordrhein-Westfalen"/>
    <s v="DE"/>
    <n v="15.1"/>
    <m/>
    <s v="Natural gas"/>
    <s v="Steam turbine"/>
    <s v="yes"/>
    <m/>
    <n v="1966"/>
    <s v="1966"/>
    <m/>
    <m/>
    <s v="operating"/>
    <m/>
    <n v="50.705500000000001"/>
    <n v="6.6536200000000001"/>
    <m/>
    <m/>
    <m/>
    <m/>
    <n v="0.34760000000000002"/>
    <s v="Fossil fuels"/>
    <s v="Natural gas"/>
    <m/>
    <s v="no"/>
    <s v="Viktor Rolf"/>
    <s v="20"/>
    <s v="Westnetz GmbH"/>
    <m/>
    <m/>
  </r>
  <r>
    <n v="22"/>
    <s v="Ford Saarlouis_BNA1859"/>
    <s v="DE"/>
    <x v="0"/>
    <s v="GAS"/>
    <n v="0.40260000000000001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859"/>
    <e v="#N/A"/>
    <s v="Ford Saarlouis"/>
    <m/>
    <m/>
    <s v="Ford-Werke GmbH"/>
    <m/>
    <s v="66740"/>
    <s v="Saarlouis"/>
    <s v="Saarland"/>
    <s v="DE"/>
    <n v="22"/>
    <m/>
    <s v="Natural gas"/>
    <s v="Steam turbine"/>
    <s v="yes"/>
    <m/>
    <n v="2016"/>
    <s v="2016"/>
    <m/>
    <m/>
    <s v="operating"/>
    <m/>
    <n v="49.346651999999999"/>
    <n v="6.7651009999999996"/>
    <m/>
    <m/>
    <m/>
    <m/>
    <n v="0.40260000000000001"/>
    <s v="Fossil fuels"/>
    <s v="Natural gas"/>
    <m/>
    <s v="no"/>
    <m/>
    <m/>
    <m/>
    <m/>
    <m/>
  </r>
  <r>
    <n v="39.1"/>
    <s v="HKW West M5_BNA1868"/>
    <s v="DE"/>
    <x v="0"/>
    <s v="GAS"/>
    <n v="0.4037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868"/>
    <e v="#N/A"/>
    <s v="HKW West M5"/>
    <s v="M5"/>
    <m/>
    <s v="Mainova AG"/>
    <s v="Solmsstraße 38"/>
    <s v="60486"/>
    <s v="Frankfurt am Main"/>
    <s v="Hessen"/>
    <s v="DE"/>
    <n v="39.1"/>
    <m/>
    <s v="Natural gas"/>
    <s v="Steam turbine"/>
    <s v="yes"/>
    <m/>
    <n v="2017"/>
    <s v="2017"/>
    <m/>
    <m/>
    <s v="operating"/>
    <m/>
    <n v="50.098562000000001"/>
    <n v="8.653080000000001"/>
    <m/>
    <m/>
    <m/>
    <m/>
    <n v="0.4037"/>
    <s v="Fossil fuels"/>
    <s v="Natural gas"/>
    <m/>
    <s v="no"/>
    <s v="UW Gutleutstraße "/>
    <s v="110"/>
    <s v="Netzdienste Main"/>
    <m/>
    <m/>
  </r>
  <r>
    <n v="27"/>
    <s v="Heizkraftwerk_BNA1337a"/>
    <s v="DE"/>
    <x v="0"/>
    <s v="GAS"/>
    <n v="0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337a"/>
    <e v="#N/A"/>
    <s v="Heizkraftwerk"/>
    <s v="Heizkraftwerk"/>
    <m/>
    <s v="DS Smith Paper Deutschland GmbH"/>
    <s v="Weichertstr. 7"/>
    <s v="63741"/>
    <s v="Aschaffenburg"/>
    <s v="Bayern"/>
    <s v="DE"/>
    <n v="27"/>
    <m/>
    <s v="Natural gas"/>
    <s v="Steam turbine"/>
    <s v="yes"/>
    <m/>
    <m/>
    <m/>
    <m/>
    <n v="2012"/>
    <s v="shutdown"/>
    <m/>
    <n v="49.988218000000003"/>
    <n v="9.155761"/>
    <m/>
    <m/>
    <m/>
    <m/>
    <m/>
    <s v="Fossil fuels"/>
    <s v="Natural gas"/>
    <m/>
    <s v="no"/>
    <m/>
    <s v="20"/>
    <s v="Aschaffenburger Versorgungs GmbH "/>
    <m/>
    <m/>
  </r>
  <r>
    <n v="14.4"/>
    <s v="Heizkraftwerk Süd_BNA0118"/>
    <s v="DE"/>
    <x v="0"/>
    <s v="GAS"/>
    <n v="0.35089999999999999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118"/>
    <e v="#N/A"/>
    <s v="Heizkraftwerk Süd"/>
    <s v="Heizkraftwerk Süd"/>
    <m/>
    <s v="Energie- und Wasserversorgung Bonn/Rhein-Sieg GmbH"/>
    <m/>
    <s v="53121"/>
    <s v="Bonn"/>
    <s v="Nordrhein-Westfalen"/>
    <s v="DE"/>
    <n v="14.4"/>
    <m/>
    <s v="Natural gas"/>
    <s v="Steam turbine"/>
    <s v="yes"/>
    <m/>
    <n v="1969"/>
    <s v="1969"/>
    <m/>
    <n v="2012"/>
    <s v="shutdown"/>
    <m/>
    <n v="50.733820000000001"/>
    <n v="7.0805499999999997"/>
    <m/>
    <m/>
    <m/>
    <m/>
    <n v="0.35089999999999999"/>
    <s v="Fossil fuels"/>
    <s v="Natural gas"/>
    <m/>
    <s v="no"/>
    <s v="Umspannanlage Kessenich"/>
    <s v="10"/>
    <s v="Bonn Netz GmbH "/>
    <m/>
    <m/>
  </r>
  <r>
    <n v="50"/>
    <s v="GuD Anlage Spreetal_BNA0913"/>
    <s v="DE"/>
    <x v="2"/>
    <s v="GAS"/>
    <n v="0.58050000000000002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0913"/>
    <e v="#N/A"/>
    <s v="GuD Anlage Spreetal"/>
    <s v="GuD"/>
    <m/>
    <s v="Alpiq Spreetal GmbH"/>
    <s v="Südstraße"/>
    <s v="02979"/>
    <s v="Spreetal"/>
    <s v="Sachsen"/>
    <s v="DE"/>
    <n v="50"/>
    <m/>
    <s v="Natural gas"/>
    <s v="Combined cycle"/>
    <s v="no"/>
    <m/>
    <n v="2009"/>
    <s v="2009"/>
    <m/>
    <n v="2012"/>
    <s v="shutdown"/>
    <m/>
    <n v="51.516748"/>
    <n v="14.366559000000001"/>
    <m/>
    <m/>
    <m/>
    <m/>
    <n v="0.58050000000000002"/>
    <s v="Fossil fuels"/>
    <s v="Natural gas"/>
    <m/>
    <s v="no"/>
    <s v="110kV Umspannwerk Schwarze Pumpe"/>
    <s v="110"/>
    <s v="Mitteldeutsche Netzgesellschaft Strom mbH"/>
    <m/>
    <m/>
  </r>
  <r>
    <n v="12.2"/>
    <s v="HKW Kassel_BNA0059a"/>
    <s v="DE"/>
    <x v="0"/>
    <s v="GAS"/>
    <n v="0.34210000000000002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059a"/>
    <e v="#N/A"/>
    <s v="HKW Kassel"/>
    <s v="Turbine 1"/>
    <m/>
    <s v="Volkswagen AG"/>
    <m/>
    <s v="34225"/>
    <s v="Baunatal"/>
    <s v="Hessen"/>
    <s v="DE"/>
    <n v="12.2"/>
    <m/>
    <s v="Natural gas"/>
    <s v="Steam turbine"/>
    <s v="yes"/>
    <m/>
    <n v="1961"/>
    <s v="1961"/>
    <m/>
    <n v="2013"/>
    <s v="shutdown"/>
    <m/>
    <n v="51.258830000000003"/>
    <n v="9.4334100000000003"/>
    <m/>
    <m/>
    <m/>
    <m/>
    <n v="0.34210000000000002"/>
    <s v="Fossil fuels"/>
    <s v="Natural gas"/>
    <m/>
    <s v="no"/>
    <s v="Anlage A"/>
    <s v="20"/>
    <s v="VW Kraftwerk GmbH"/>
    <m/>
    <m/>
  </r>
  <r>
    <n v="21"/>
    <s v="Kraftwerk Freudenberg Weinheim_BNA1275"/>
    <s v="DE"/>
    <x v="0"/>
    <s v="GAS"/>
    <n v="0.39050000000000001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275"/>
    <e v="#N/A"/>
    <s v="Kraftwerk Freudenberg Weinheim"/>
    <s v="2"/>
    <m/>
    <s v="Freudenberg Service KG"/>
    <s v="Höhnerweg 2-4"/>
    <s v="69469"/>
    <s v="Weinheim"/>
    <s v="Baden-Württemberg"/>
    <s v="DE"/>
    <n v="21"/>
    <m/>
    <s v="Natural gas"/>
    <s v="Steam turbine"/>
    <s v="yes"/>
    <m/>
    <n v="2005"/>
    <s v="2005"/>
    <m/>
    <n v="2013"/>
    <s v="shutdown"/>
    <m/>
    <n v="49.555465000000012"/>
    <n v="8.6637979999999999"/>
    <m/>
    <m/>
    <m/>
    <m/>
    <n v="0.39050000000000001"/>
    <s v="Fossil fuels"/>
    <s v="Natural gas"/>
    <m/>
    <s v="no"/>
    <s v="Station 10"/>
    <s v="20"/>
    <s v="Freudenberg Service KG"/>
    <m/>
    <m/>
  </r>
  <r>
    <n v="21"/>
    <s v="Kraftwerk Freudenberg Weinheim_BNA1276"/>
    <s v="DE"/>
    <x v="0"/>
    <s v="GAS"/>
    <n v="0.36520000000000002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1276"/>
    <e v="#N/A"/>
    <s v="Kraftwerk Freudenberg Weinheim"/>
    <s v="1"/>
    <m/>
    <s v="Freudenberg Service KG"/>
    <s v="Höhnerweg 2-4"/>
    <s v="69469"/>
    <s v="Weinheim"/>
    <s v="Baden-Württemberg"/>
    <s v="DE"/>
    <n v="21"/>
    <m/>
    <s v="Natural gas"/>
    <s v="Steam turbine"/>
    <s v="yes"/>
    <m/>
    <n v="1982"/>
    <s v="1982"/>
    <m/>
    <n v="2013"/>
    <s v="shutdown"/>
    <m/>
    <n v="49.555465000000012"/>
    <n v="8.6637979999999999"/>
    <m/>
    <m/>
    <m/>
    <m/>
    <n v="0.36520000000000002"/>
    <s v="Fossil fuels"/>
    <s v="Natural gas"/>
    <m/>
    <s v="no"/>
    <s v="Station 10"/>
    <s v="20"/>
    <s v="Freudenberg Service KG"/>
    <m/>
    <m/>
  </r>
  <r>
    <n v="190"/>
    <s v="Dow Stade_BNA0918a"/>
    <s v="DE"/>
    <x v="0"/>
    <s v="GAS"/>
    <n v="0.35420000000000001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918a"/>
    <e v="#N/A"/>
    <s v="Dow Stade"/>
    <s v="Kraftwärmekopplungsanlage"/>
    <m/>
    <s v="Dow Deutschland Anlagengesellschaft mbH"/>
    <s v="Bützflethersand"/>
    <s v="21683"/>
    <s v="Stade"/>
    <s v="Niedersachsen"/>
    <s v="DE"/>
    <n v="190"/>
    <m/>
    <s v="Natural gas"/>
    <s v="Steam turbine"/>
    <s v="yes"/>
    <m/>
    <n v="1972"/>
    <s v="1972"/>
    <m/>
    <n v="2014"/>
    <s v="shutdown"/>
    <m/>
    <n v="53.651919700000008"/>
    <n v="9.5078664999999987"/>
    <m/>
    <m/>
    <m/>
    <m/>
    <n v="0.35420000000000001"/>
    <s v="Fossil fuels"/>
    <s v="Natural gas"/>
    <m/>
    <s v="no"/>
    <s v="UW Götzdorf"/>
    <s v="220"/>
    <s v="TenneT TSO GmbH "/>
    <m/>
    <m/>
  </r>
  <r>
    <n v="55"/>
    <s v="Heizkraftwerk Stuttgart-Gaisburg_BNA0933"/>
    <s v="DE"/>
    <x v="5"/>
    <s v="GAS"/>
    <n v="0.30980000000000002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933"/>
    <e v="#N/A"/>
    <s v="Heizkraftwerk Stuttgart-Gaisburg"/>
    <s v="GAI GT 13"/>
    <m/>
    <s v="EnBW Energie Baden-Württemberg AG"/>
    <s v="Langwiesenweg 23"/>
    <s v="70376"/>
    <s v="Stuttgart"/>
    <s v="Baden-Württemberg"/>
    <s v="DE"/>
    <n v="55"/>
    <m/>
    <s v="Natural gas"/>
    <s v="Gas turbine"/>
    <s v="no"/>
    <m/>
    <n v="1973"/>
    <s v="1973"/>
    <m/>
    <n v="2014"/>
    <s v="shutdown"/>
    <m/>
    <n v="48.782452999999997"/>
    <n v="9.2314830000000008"/>
    <m/>
    <m/>
    <m/>
    <m/>
    <n v="0.30980000000000002"/>
    <s v="Fossil fuels"/>
    <s v="Natural gas"/>
    <m/>
    <s v="no"/>
    <s v="Gaisburg"/>
    <s v="110"/>
    <s v="Netze BW GmbH"/>
    <m/>
    <m/>
  </r>
  <r>
    <n v="55"/>
    <s v="Gasturbinenkraftwerk Bielefeld Ummeln_BNA0099"/>
    <s v="DE"/>
    <x v="5"/>
    <s v="GAS"/>
    <n v="0.315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099"/>
    <e v="#N/A"/>
    <s v="Gasturbinenkraftwerk Bielefeld Ummeln"/>
    <s v="GT Ummeln"/>
    <m/>
    <s v="Uniper Kraftwerke GmbH "/>
    <m/>
    <s v="33649"/>
    <s v="Bielefeld"/>
    <s v="Nordrhein-Westfalen"/>
    <s v="DE"/>
    <n v="55"/>
    <m/>
    <s v="Natural gas"/>
    <s v="Gas turbine"/>
    <s v="no"/>
    <m/>
    <n v="1975"/>
    <s v="1975"/>
    <m/>
    <n v="2015"/>
    <s v="shutdown"/>
    <m/>
    <n v="51.983960000000003"/>
    <n v="8.45139"/>
    <m/>
    <m/>
    <m/>
    <m/>
    <n v="0.315"/>
    <s v="Fossil fuels"/>
    <s v="Natural gas"/>
    <m/>
    <s v="no"/>
    <s v="UW - Bielefeld West"/>
    <s v="110"/>
    <s v="SWB Netz GmbH"/>
    <m/>
    <m/>
  </r>
  <r>
    <n v="65"/>
    <s v="Kraftwerk Veltheim_BNA0810"/>
    <s v="DE"/>
    <x v="5"/>
    <s v="GAS"/>
    <n v="0.31240000000000001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810"/>
    <e v="#N/A"/>
    <s v="Kraftwerk Veltheim"/>
    <s v="4 GT"/>
    <m/>
    <s v="Uniper Kraftwerke GmbH "/>
    <m/>
    <s v="32457"/>
    <s v="Porta Westfalica"/>
    <s v="Nordrhein-Westfalen"/>
    <s v="DE"/>
    <n v="65"/>
    <m/>
    <s v="Natural gas"/>
    <s v="Gas turbine"/>
    <s v="no"/>
    <m/>
    <n v="1974"/>
    <s v="1974"/>
    <m/>
    <n v="2015"/>
    <s v="shutdown"/>
    <m/>
    <n v="52.190040000000003"/>
    <n v="8.9331800000000001"/>
    <m/>
    <m/>
    <m/>
    <m/>
    <n v="0.31240000000000001"/>
    <s v="Fossil fuels"/>
    <s v="Natural gas"/>
    <m/>
    <s v="no"/>
    <s v="UW - Veltheim"/>
    <s v="110"/>
    <s v="Netz Veltheim GmbH"/>
    <m/>
    <m/>
  </r>
  <r>
    <n v="335"/>
    <s v="Kraftwerk Veltheim_BNA0811"/>
    <s v="DE"/>
    <x v="0"/>
    <s v="GAS"/>
    <n v="0.35749999999999998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811"/>
    <e v="#N/A"/>
    <s v="Kraftwerk Veltheim"/>
    <s v="4 DT"/>
    <m/>
    <s v="Uniper Kraftwerke GmbH "/>
    <m/>
    <s v="32457"/>
    <s v="Porta Westfalica"/>
    <s v="Nordrhein-Westfalen"/>
    <s v="DE"/>
    <n v="335"/>
    <m/>
    <s v="Natural gas"/>
    <s v="Steam turbine"/>
    <s v="no"/>
    <m/>
    <n v="1975"/>
    <s v="1975"/>
    <m/>
    <n v="2015"/>
    <s v="shutdown"/>
    <m/>
    <n v="52.186959999999999"/>
    <n v="8.93018"/>
    <m/>
    <m/>
    <m/>
    <m/>
    <n v="0.35749999999999998"/>
    <s v="Fossil fuels"/>
    <s v="Natural gas"/>
    <m/>
    <s v="no"/>
    <s v="UW - Veltheim"/>
    <s v="220"/>
    <s v="Netz Veltheim GmbH"/>
    <m/>
    <m/>
  </r>
  <r>
    <n v="80"/>
    <s v="Freimann GT 1_BNA0681"/>
    <s v="DE"/>
    <x v="5"/>
    <s v="GAS"/>
    <n v="0.315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681"/>
    <e v="#N/A"/>
    <s v="Freimann GT 1"/>
    <s v="1"/>
    <m/>
    <s v="SWM Services GmbH"/>
    <m/>
    <s v="80807"/>
    <s v="München"/>
    <s v="Bayern"/>
    <s v="DE"/>
    <n v="80"/>
    <m/>
    <s v="Natural gas"/>
    <s v="Gas turbine"/>
    <s v="yes"/>
    <m/>
    <n v="1975"/>
    <s v="1975"/>
    <m/>
    <n v="2015"/>
    <s v="shutdown"/>
    <m/>
    <n v="48.188277999999997"/>
    <n v="11.594954"/>
    <m/>
    <m/>
    <m/>
    <m/>
    <n v="0.315"/>
    <s v="Fossil fuels"/>
    <s v="Natural gas"/>
    <m/>
    <s v="no"/>
    <s v="UW Freimann"/>
    <s v="110"/>
    <s v="SWM Infrastruktur GmbH"/>
    <m/>
    <m/>
  </r>
  <r>
    <n v="80"/>
    <s v="Freimann GT 2_BNA0682"/>
    <s v="DE"/>
    <x v="5"/>
    <s v="GAS"/>
    <n v="0.315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682"/>
    <e v="#N/A"/>
    <s v="Freimann GT 2"/>
    <s v="2"/>
    <m/>
    <s v="SWM Services GmbH"/>
    <m/>
    <s v="80807"/>
    <s v="München"/>
    <s v="Bayern"/>
    <s v="DE"/>
    <n v="80"/>
    <m/>
    <s v="Natural gas"/>
    <s v="Gas turbine"/>
    <s v="no"/>
    <m/>
    <n v="1975"/>
    <s v="1975"/>
    <m/>
    <n v="2015"/>
    <s v="shutdown"/>
    <m/>
    <n v="48.188277999999997"/>
    <n v="11.594954"/>
    <m/>
    <m/>
    <m/>
    <m/>
    <n v="0.315"/>
    <s v="Fossil fuels"/>
    <s v="Natural gas"/>
    <m/>
    <s v="no"/>
    <s v="UW Freimann"/>
    <s v="110"/>
    <s v="SWM Infrastruktur GmbH"/>
    <m/>
    <m/>
  </r>
  <r>
    <n v="9"/>
    <s v="GuD-Ikw Staßfurt_BNA0922a"/>
    <s v="DE"/>
    <x v="2"/>
    <s v="GAS"/>
    <n v="0.52200000000000002"/>
    <n v="5"/>
    <n v="1"/>
    <n v="3.8508725075675675E-2"/>
    <n v="3.8508725075675675E-2"/>
    <n v="112542.12"/>
    <n v="0"/>
    <n v="0"/>
    <n v="0.4"/>
    <n v="0.52500000000000002"/>
    <n v="1"/>
    <n v="0.45"/>
    <m/>
    <s v=""/>
    <s v=""/>
    <s v=""/>
    <s v=""/>
    <s v=""/>
    <s v="BNA0922a"/>
    <e v="#N/A"/>
    <s v="GuD-Ikw Staßfurt"/>
    <m/>
    <m/>
    <s v="CIECH Energy Deutschland GmbH"/>
    <s v="Athenslebener Weg 57"/>
    <s v="39418"/>
    <s v="Staßfurt"/>
    <s v="Sachsen-Anhalt"/>
    <s v="DE"/>
    <n v="9"/>
    <m/>
    <s v="Natural gas"/>
    <s v="Combined cycle"/>
    <s v="yes"/>
    <m/>
    <n v="1996"/>
    <s v="1996"/>
    <m/>
    <n v="2015"/>
    <s v="shutdown"/>
    <m/>
    <n v="51.594209999999997"/>
    <n v="11.572945000000001"/>
    <m/>
    <m/>
    <m/>
    <m/>
    <n v="0.52200000000000002"/>
    <s v="Fossil fuels"/>
    <s v="Natural gas"/>
    <m/>
    <s v="no"/>
    <s v="UW NORD"/>
    <s v="110"/>
    <s v="HSN Magdeburg GmbH"/>
    <m/>
    <m/>
  </r>
  <r>
    <n v="144"/>
    <s v="Lichterfelde_BNA0080"/>
    <s v="DE"/>
    <x v="0"/>
    <s v="GAS"/>
    <n v="0.38279999999999997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n v="240"/>
    <s v=""/>
    <s v=""/>
    <s v=""/>
    <s v=""/>
    <s v="BNA0080"/>
    <e v="#N/A"/>
    <s v="Lichterfelde"/>
    <s v="Lichterfelde 2"/>
    <s v="Berlin-Lichterfelde 3"/>
    <s v="Vattenfall Europe Wärme AG"/>
    <s v="Ostpreußendamm 61"/>
    <s v="12207"/>
    <s v="Berlin"/>
    <s v="Berlin"/>
    <s v="DE"/>
    <n v="144"/>
    <n v="150"/>
    <s v="Natural gas"/>
    <s v="Steam turbine"/>
    <s v="yes"/>
    <n v="240"/>
    <n v="1973"/>
    <s v="1973"/>
    <n v="1998"/>
    <n v="2016"/>
    <s v="shutdown"/>
    <s v="CHP"/>
    <n v="52.425208040000001"/>
    <n v="13.30976486"/>
    <m/>
    <m/>
    <m/>
    <m/>
    <n v="0.38279999999999997"/>
    <s v="Fossil fuels"/>
    <s v="Natural gas"/>
    <m/>
    <s v="no"/>
    <s v="Lichterfelde"/>
    <s v="110"/>
    <s v="Stromnetz Berlin GmbH"/>
    <s v="List matching type: Single UBA power plant assigned to single BNetzA power plant"/>
    <m/>
  </r>
  <r>
    <n v="11.3"/>
    <s v="Heizkraftwerk Pforzheim GmbH_BNA0799"/>
    <s v="DE"/>
    <x v="0"/>
    <s v="GAS"/>
    <n v="0.35089999999999999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799"/>
    <e v="#N/A"/>
    <s v="Heizkraftwerk Pforzheim GmbH"/>
    <s v="Gaskesselanlage"/>
    <m/>
    <s v="Heizkraftwerk Pforzheim GmbH"/>
    <s v="Hohwiesenweg 15"/>
    <s v="75175"/>
    <s v="Pforzheim"/>
    <s v="Baden-Württemberg"/>
    <s v="DE"/>
    <n v="11.3"/>
    <m/>
    <s v="Natural gas"/>
    <s v="Steam turbine"/>
    <s v="yes"/>
    <m/>
    <n v="1969"/>
    <s v="1969"/>
    <m/>
    <n v="2016"/>
    <s v="shutdown"/>
    <m/>
    <n v="48.883159999999997"/>
    <n v="8.6653000000000002"/>
    <m/>
    <m/>
    <m/>
    <m/>
    <n v="0.35089999999999999"/>
    <s v="Fossil fuels"/>
    <s v="Natural gas"/>
    <m/>
    <s v="no"/>
    <s v="Hohwiesenweg"/>
    <s v="110"/>
    <s v="Stadtwerke Pforzheim GmbH und Co. KG"/>
    <m/>
    <m/>
  </r>
  <r>
    <n v="37.5"/>
    <s v="Thyrow_BNA0735"/>
    <s v="DE"/>
    <x v="5"/>
    <s v="GAS"/>
    <n v="0.35139999999999999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735"/>
    <e v="#N/A"/>
    <s v="Thyrow"/>
    <s v="GT F"/>
    <s v="Thyrow E bis H"/>
    <s v="Lausitz Energie Kraftwerke AG"/>
    <m/>
    <s v="15806"/>
    <s v="Nunsdorf"/>
    <s v="Brandenburg"/>
    <s v="DE"/>
    <n v="37.5"/>
    <n v="38"/>
    <s v="Natural gas"/>
    <s v="Gas turbine"/>
    <s v="no"/>
    <m/>
    <n v="1989"/>
    <s v="1989"/>
    <m/>
    <n v="2016"/>
    <s v="shutdown"/>
    <m/>
    <n v="52.230150000000002"/>
    <n v="13.30195"/>
    <m/>
    <m/>
    <m/>
    <m/>
    <n v="0.35139999999999999"/>
    <s v="Fossil fuels"/>
    <s v="Natural gas"/>
    <m/>
    <s v="no"/>
    <s v="Thyrow"/>
    <s v="110"/>
    <s v="50Hertz Transmission GmbH"/>
    <s v="List matching type: UBA capacity distributed proportionally to multiple BNetzA power plants"/>
    <m/>
  </r>
  <r>
    <n v="37.5"/>
    <s v="Thyrow_BNA0736"/>
    <s v="DE"/>
    <x v="5"/>
    <s v="GAS"/>
    <n v="0.35139999999999999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736"/>
    <e v="#N/A"/>
    <s v="Thyrow"/>
    <s v="GT G"/>
    <s v="Thyrow E bis H"/>
    <s v="Lausitz Energie Kraftwerke AG"/>
    <m/>
    <s v="15806"/>
    <s v="Nunsdorf"/>
    <s v="Brandenburg"/>
    <s v="DE"/>
    <n v="37.5"/>
    <n v="38"/>
    <s v="Natural gas"/>
    <s v="Gas turbine"/>
    <s v="no"/>
    <m/>
    <n v="1989"/>
    <s v="1989"/>
    <m/>
    <n v="2016"/>
    <s v="shutdown"/>
    <m/>
    <n v="52.230150000000002"/>
    <n v="13.30195"/>
    <m/>
    <m/>
    <m/>
    <m/>
    <n v="0.35139999999999999"/>
    <s v="Fossil fuels"/>
    <s v="Natural gas"/>
    <m/>
    <s v="no"/>
    <s v="Thyrow"/>
    <s v="110"/>
    <s v="50Hertz Transmission GmbH"/>
    <s v="List matching type: UBA capacity distributed proportionally to multiple BNetzA power plants"/>
    <m/>
  </r>
  <r>
    <n v="37.5"/>
    <s v="Thyrow_BNA0737"/>
    <s v="DE"/>
    <x v="5"/>
    <s v="GAS"/>
    <n v="0.35139999999999999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737"/>
    <e v="#N/A"/>
    <s v="Thyrow"/>
    <s v="GT H"/>
    <s v="Thyrow E bis H"/>
    <s v="Lausitz Energie Kraftwerke AG"/>
    <m/>
    <s v="15806"/>
    <s v="Nunsdorf"/>
    <s v="Brandenburg"/>
    <s v="DE"/>
    <n v="37.5"/>
    <n v="38"/>
    <s v="Natural gas"/>
    <s v="Gas turbine"/>
    <s v="no"/>
    <m/>
    <n v="1989"/>
    <s v="1989"/>
    <m/>
    <n v="2016"/>
    <s v="shutdown"/>
    <m/>
    <n v="52.230150000000002"/>
    <n v="13.30195"/>
    <m/>
    <m/>
    <m/>
    <m/>
    <n v="0.35139999999999999"/>
    <s v="Fossil fuels"/>
    <s v="Natural gas"/>
    <m/>
    <s v="no"/>
    <s v="Thyrow"/>
    <s v="110"/>
    <s v="50Hertz Transmission GmbH"/>
    <s v="List matching type: UBA capacity distributed proportionally to multiple BNetzA power plants"/>
    <m/>
  </r>
  <r>
    <n v="155"/>
    <s v="KW Hastedt_BNA0140"/>
    <s v="DE"/>
    <x v="0"/>
    <s v="GAS"/>
    <n v="0.35420000000000001"/>
    <n v="9.5587323943661975"/>
    <n v="7.8122535211267614"/>
    <n v="4.0224969288732378E-2"/>
    <n v="4.0224969288732378E-2"/>
    <n v="112542.12"/>
    <n v="0"/>
    <n v="0"/>
    <n v="0.4"/>
    <n v="0.52500000000000002"/>
    <n v="1"/>
    <n v="0.45"/>
    <m/>
    <s v=""/>
    <s v=""/>
    <s v=""/>
    <s v=""/>
    <s v=""/>
    <s v="BNA0140"/>
    <e v="#N/A"/>
    <s v="KW Hastedt"/>
    <s v="Block 14"/>
    <m/>
    <s v="swb Erzeugung GmbH &amp; Co. KG"/>
    <s v="Hastedter Osterdeich 255"/>
    <s v="28207"/>
    <s v="Bremen"/>
    <s v="Bremen"/>
    <s v="DE"/>
    <n v="155"/>
    <m/>
    <s v="Natural gas"/>
    <s v="Steam turbine"/>
    <s v="yes"/>
    <m/>
    <n v="1972"/>
    <s v="1972"/>
    <m/>
    <n v="2016"/>
    <s v="shutdown"/>
    <m/>
    <n v="53.060080000000013"/>
    <n v="8.8732800000000012"/>
    <m/>
    <m/>
    <m/>
    <m/>
    <n v="0.35420000000000001"/>
    <s v="Fossil fuels"/>
    <s v="Natural gas"/>
    <m/>
    <s v="no"/>
    <s v="DE0072032820700000000000000232556"/>
    <s v="110"/>
    <s v="Wesernetz Bremen GmbH"/>
    <m/>
    <m/>
  </r>
  <r>
    <n v="56"/>
    <s v="HKW Niederrad_BNA0288"/>
    <s v="DE"/>
    <x v="2"/>
    <s v="GAS"/>
    <n v="0.41849999999999998"/>
    <n v="5"/>
    <n v="1"/>
    <n v="3.8508725075675675E-2"/>
    <n v="3.8508725075675675E-2"/>
    <n v="112542.12"/>
    <n v="0"/>
    <n v="0"/>
    <n v="0.4"/>
    <n v="0.52500000000000002"/>
    <n v="1"/>
    <n v="0.45"/>
    <m/>
    <n v="96.888888888888886"/>
    <s v=""/>
    <s v=""/>
    <s v=""/>
    <s v=""/>
    <s v="BNA0288"/>
    <e v="#N/A"/>
    <s v="HKW Niederrad"/>
    <s v="Block 2"/>
    <s v="Frankfurt-Niederrad"/>
    <s v="Mainova AG"/>
    <s v="Lyoner Straße  9"/>
    <s v="60528"/>
    <s v="Frankfurt am Main"/>
    <s v="Hessen"/>
    <s v="DE"/>
    <n v="56"/>
    <n v="60.44444"/>
    <s v="Natural gas"/>
    <s v="Combined cycle"/>
    <s v="yes"/>
    <n v="96.888888888888886"/>
    <n v="1973"/>
    <s v="1973"/>
    <m/>
    <n v="2017"/>
    <s v="shutdown"/>
    <s v="CHP"/>
    <n v="50.085599999999999"/>
    <n v="8.6278500000000005"/>
    <m/>
    <m/>
    <m/>
    <m/>
    <n v="0.41849999999999998"/>
    <s v="Fossil fuels"/>
    <s v="Natural gas"/>
    <m/>
    <s v="no"/>
    <s v="UW Goldsteinstraße"/>
    <s v="110"/>
    <s v="NRM Netzdienste Rhein-Main GmbH"/>
    <s v="List matching type: UBA capacity distributed proportionally to multiple BNetzA power plants"/>
    <m/>
  </r>
  <r>
    <n v="1410"/>
    <s v="Brokdorf_BNA0157"/>
    <s v="DE"/>
    <x v="0"/>
    <s v="NUC"/>
    <n v="0.33"/>
    <n v="9.5587323943661975"/>
    <n v="7.8122535211267614"/>
    <n v="4.0224969288732378E-2"/>
    <n v="4.0224969288732378E-2"/>
    <n v="200000"/>
    <n v="0"/>
    <n v="0"/>
    <n v="0.9"/>
    <n v="0.40500000000000003"/>
    <n v="72"/>
    <n v="0"/>
    <m/>
    <s v=""/>
    <s v=""/>
    <s v=""/>
    <s v=""/>
    <s v=""/>
    <s v="BNA0157"/>
    <e v="#N/A"/>
    <s v="Brokdorf"/>
    <s v="KBR"/>
    <s v="Brokdorf (KBR)"/>
    <s v="PreussenElektra GmbH"/>
    <m/>
    <s v="25576"/>
    <s v="Brokdorf"/>
    <s v="Schleswig-Holstein"/>
    <s v="DE"/>
    <n v="1410"/>
    <n v="1480"/>
    <s v="Nuclear"/>
    <s v="Steam turbine"/>
    <s v="no"/>
    <m/>
    <n v="1986"/>
    <s v="1986"/>
    <m/>
    <m/>
    <s v="operating"/>
    <m/>
    <n v="53.851094999999987"/>
    <n v="9.3459439999999994"/>
    <s v="11WD2BRKW000294C"/>
    <s v="11WD2BROK000123P"/>
    <m/>
    <m/>
    <n v="0.33"/>
    <s v="Nuclear"/>
    <m/>
    <m/>
    <s v="no"/>
    <s v="Brokdorf"/>
    <s v="380"/>
    <s v="TenneT TSO GmbH "/>
    <s v="List matching type: Single UBA power plant assigned to single BNetzA power plant"/>
    <m/>
  </r>
  <r>
    <n v="1360"/>
    <s v="Grohnde_BNA0251"/>
    <s v="DE"/>
    <x v="0"/>
    <s v="NUC"/>
    <n v="0.33"/>
    <n v="9.5587323943661975"/>
    <n v="7.8122535211267614"/>
    <n v="4.0224969288732378E-2"/>
    <n v="4.0224969288732378E-2"/>
    <n v="200000"/>
    <n v="0"/>
    <n v="0"/>
    <n v="0.9"/>
    <n v="0.40500000000000003"/>
    <n v="72"/>
    <n v="0"/>
    <m/>
    <s v=""/>
    <s v=""/>
    <s v=""/>
    <s v=""/>
    <s v=""/>
    <s v="BNA0251"/>
    <e v="#N/A"/>
    <s v="Grohnde"/>
    <s v="KWG"/>
    <s v="Grohnde (KWG)"/>
    <s v="PreussenElektra GmbH"/>
    <m/>
    <s v="31857"/>
    <s v="Emmerthal"/>
    <s v="Niedersachsen"/>
    <s v="DE"/>
    <n v="1360"/>
    <n v="1430"/>
    <s v="Nuclear"/>
    <s v="Steam turbine"/>
    <s v="no"/>
    <m/>
    <n v="1985"/>
    <s v="1985"/>
    <m/>
    <m/>
    <s v="operating"/>
    <m/>
    <n v="52.035640999999998"/>
    <n v="9.4134969999999996"/>
    <s v="11WD2GHKW000296G"/>
    <s v="11WD2GROH000049H"/>
    <n v="0.34599999999999997"/>
    <s v="http://www.eon.com/content/eon-com/de/about-us/structure/asset-finder/grohnde.html"/>
    <n v="0.33"/>
    <s v="Nuclear"/>
    <m/>
    <m/>
    <s v="no"/>
    <s v="Grohnde"/>
    <s v="380"/>
    <s v="TenneT TSO GmbH "/>
    <s v="List matching type: Single UBA power plant assigned to single BNetzA power plant"/>
    <m/>
  </r>
  <r>
    <n v="1410"/>
    <s v="Isar 2_BNA0263"/>
    <s v="DE"/>
    <x v="0"/>
    <s v="NUC"/>
    <n v="0.33"/>
    <n v="9.5587323943661975"/>
    <n v="7.8122535211267614"/>
    <n v="4.0224969288732378E-2"/>
    <n v="4.0224969288732378E-2"/>
    <n v="200000"/>
    <n v="0"/>
    <n v="0"/>
    <n v="0.9"/>
    <n v="0.40500000000000003"/>
    <n v="72"/>
    <n v="0"/>
    <m/>
    <s v=""/>
    <s v=""/>
    <s v=""/>
    <s v=""/>
    <s v=""/>
    <s v="BNA0263"/>
    <e v="#N/A"/>
    <s v="Isar 2"/>
    <s v="KKI 2"/>
    <s v="Isar 2 - Essenbach (KKI) (Ohu)"/>
    <s v="Preussen Elektra GmbH"/>
    <m/>
    <s v="84051"/>
    <s v="Essenbach"/>
    <s v="Bayern"/>
    <s v="DE"/>
    <n v="1410"/>
    <n v="1485"/>
    <s v="Nuclear"/>
    <s v="Steam turbine"/>
    <s v="no"/>
    <m/>
    <n v="1988"/>
    <s v="1988"/>
    <m/>
    <m/>
    <s v="operating"/>
    <m/>
    <n v="48.604599999999998"/>
    <n v="12.295070000000001"/>
    <s v="11WD2ISKW000299Q"/>
    <s v="11WD2ISAR000122A"/>
    <m/>
    <m/>
    <n v="0.33"/>
    <s v="Nuclear"/>
    <m/>
    <m/>
    <s v="no"/>
    <s v="Isar"/>
    <s v="380"/>
    <s v="TenneT TSO GmbH "/>
    <s v="List matching type: Single UBA power plant assigned to single BNetzA power plant"/>
    <m/>
  </r>
  <r>
    <n v="1288"/>
    <s v="Kernkraft Gundremmingen _BNA0382"/>
    <s v="DE"/>
    <x v="0"/>
    <s v="NUC"/>
    <n v="0.33"/>
    <n v="9.5587323943661975"/>
    <n v="7.8122535211267614"/>
    <n v="4.0224969288732378E-2"/>
    <n v="4.0224969288732378E-2"/>
    <n v="200000"/>
    <n v="0"/>
    <n v="0"/>
    <n v="0.9"/>
    <n v="0.40500000000000003"/>
    <n v="72"/>
    <n v="0"/>
    <m/>
    <s v=""/>
    <s v=""/>
    <s v=""/>
    <s v=""/>
    <s v=""/>
    <s v="BNA0382"/>
    <e v="#N/A"/>
    <s v="Kernkraft Gundremmingen "/>
    <s v="C"/>
    <s v="Gundremmingen C (KRB)"/>
    <s v="RWE Power AG"/>
    <m/>
    <s v="89355"/>
    <s v="Gundremmingen"/>
    <s v="Bayern"/>
    <s v="DE"/>
    <n v="1288"/>
    <n v="1344"/>
    <s v="Nuclear"/>
    <s v="Steam turbine"/>
    <s v="no"/>
    <m/>
    <n v="1984"/>
    <s v="1984"/>
    <m/>
    <m/>
    <s v="operating"/>
    <m/>
    <n v="48.516080000000002"/>
    <n v="10.39822"/>
    <s v="11WD7KRBG1K-KW-V"/>
    <s v="11WD7KRBG1KD7-CC"/>
    <n v="0.35"/>
    <s v="http://www.kkw-gundremmingen.de/kkw_z.php"/>
    <n v="0.33"/>
    <s v="Nuclear"/>
    <m/>
    <m/>
    <s v="no"/>
    <s v="Gundelfingen"/>
    <s v="380"/>
    <s v="Amprion GmbH"/>
    <s v="List matching type: Single UBA power plant assigned to single BNetzA power plant"/>
    <m/>
  </r>
  <r>
    <n v="1336"/>
    <s v="Kernkraftwerk Emsland_BNA0607"/>
    <s v="DE"/>
    <x v="0"/>
    <s v="NUC"/>
    <n v="0.33"/>
    <n v="9.5587323943661975"/>
    <n v="7.8122535211267614"/>
    <n v="4.0224969288732378E-2"/>
    <n v="4.0224969288732378E-2"/>
    <n v="200000"/>
    <n v="0"/>
    <n v="0"/>
    <n v="0.9"/>
    <n v="0.40500000000000003"/>
    <n v="72"/>
    <n v="0"/>
    <m/>
    <s v=""/>
    <s v=""/>
    <s v=""/>
    <s v=""/>
    <s v=""/>
    <s v="BNA0607"/>
    <e v="#N/A"/>
    <s v="Kernkraftwerk Emsland"/>
    <s v="KKE"/>
    <s v="Emsland-Lingen (KLE)"/>
    <s v="RWE Power AG"/>
    <m/>
    <s v="49811"/>
    <s v="Lingen"/>
    <s v="Niedersachsen"/>
    <s v="DE"/>
    <n v="1336"/>
    <n v="1400"/>
    <s v="Nuclear"/>
    <s v="Steam turbine"/>
    <s v="no"/>
    <m/>
    <n v="1988"/>
    <s v="1988"/>
    <m/>
    <m/>
    <s v="operating"/>
    <m/>
    <n v="52.481878000000002"/>
    <n v="7.3066580000000014"/>
    <s v="11WD7KKE-1K--KW5"/>
    <s v="11WD7KKE-1K-BLAZ"/>
    <n v="0.34499999999999997"/>
    <s v="http://www.rwe.com/app/Pressecenter/Download.aspx?pmid=4003986&amp;datei=1"/>
    <n v="0.33"/>
    <s v="Nuclear"/>
    <m/>
    <m/>
    <s v="no"/>
    <s v="Hanekenfähr"/>
    <s v="380"/>
    <s v="Amprion GmbH"/>
    <s v="List matching type: Single UBA power plant assigned to single BNetzA power plant"/>
    <m/>
  </r>
  <r>
    <n v="1310"/>
    <s v="Gemeinschaftskernkraftwerk Neckarwestheim II_BNA0686"/>
    <s v="DE"/>
    <x v="0"/>
    <s v="NUC"/>
    <n v="0.33"/>
    <n v="9.5587323943661975"/>
    <n v="7.8122535211267614"/>
    <n v="4.0224969288732378E-2"/>
    <n v="4.0224969288732378E-2"/>
    <n v="200000"/>
    <n v="0"/>
    <n v="0"/>
    <n v="0.9"/>
    <n v="0.40500000000000003"/>
    <n v="72"/>
    <n v="0"/>
    <m/>
    <s v=""/>
    <s v=""/>
    <s v=""/>
    <s v=""/>
    <s v=""/>
    <s v="BNA0686"/>
    <e v="#N/A"/>
    <s v="Gemeinschaftskernkraftwerk Neckarwestheim II"/>
    <s v="GKN II"/>
    <s v="Neckarwestheim 2 GKN"/>
    <s v="EnBW Energie Baden-Württemberg AG"/>
    <s v="Im Steinbruch"/>
    <s v="74382"/>
    <s v="Neckarwestheim"/>
    <s v="Baden-Württemberg"/>
    <s v="DE"/>
    <n v="1310"/>
    <n v="1400"/>
    <s v="Nuclear"/>
    <s v="Steam turbine"/>
    <s v="no"/>
    <m/>
    <n v="1989"/>
    <s v="1989"/>
    <m/>
    <m/>
    <s v="operating"/>
    <m/>
    <n v="49.041111000000001"/>
    <n v="9.1750000000000007"/>
    <s v="11WD4GKNK1S----S"/>
    <s v="11WD4GKNK1N-GESZ"/>
    <m/>
    <m/>
    <n v="0.33"/>
    <s v="Nuclear"/>
    <m/>
    <m/>
    <s v="no"/>
    <s v="Neckarwestheim"/>
    <s v="380"/>
    <s v="Transnet BW GmbH/DB Energie GmbH"/>
    <s v="List matching type: Single UBA power plant assigned to single BNetzA power plant"/>
    <m/>
  </r>
  <r>
    <n v="1402"/>
    <s v="Kernkraftwerk Philippsburg 2_BNA0802"/>
    <s v="DE"/>
    <x v="0"/>
    <s v="NUC"/>
    <n v="0.33"/>
    <n v="9.5587323943661975"/>
    <n v="7.8122535211267614"/>
    <n v="4.0224969288732378E-2"/>
    <n v="4.0224969288732378E-2"/>
    <n v="200000"/>
    <n v="0"/>
    <n v="0"/>
    <n v="0.9"/>
    <n v="0.40500000000000003"/>
    <n v="72"/>
    <n v="0"/>
    <m/>
    <s v=""/>
    <s v=""/>
    <s v=""/>
    <s v=""/>
    <s v=""/>
    <s v="BNA0802"/>
    <e v="#N/A"/>
    <s v="Kernkraftwerk Philippsburg 2"/>
    <s v="KKP 2"/>
    <s v="Philippsburg 2 (KKP)"/>
    <s v="EnBW Energie Baden-Württemberg AG"/>
    <s v="Rheinschanzinsel"/>
    <s v="76661"/>
    <s v="Philippsburg"/>
    <s v="Baden-Württemberg"/>
    <s v="DE"/>
    <n v="1402"/>
    <n v="1468"/>
    <s v="Nuclear"/>
    <s v="Steam turbine"/>
    <s v="no"/>
    <m/>
    <n v="1985"/>
    <s v="1985"/>
    <m/>
    <m/>
    <s v="operating"/>
    <m/>
    <n v="49.252721999999999"/>
    <n v="8.4354359999999993"/>
    <s v="11WD4KKP21N-S--O"/>
    <s v="11WD4KKP21N2---E"/>
    <m/>
    <m/>
    <n v="0.33"/>
    <s v="Nuclear"/>
    <m/>
    <m/>
    <s v="no"/>
    <s v="Philippsburg"/>
    <s v="380"/>
    <s v="Transnet BW GmbH"/>
    <s v="List matching type: Single UBA power plant assigned to single BNetzA power plant"/>
    <m/>
  </r>
  <r>
    <n v="1275"/>
    <s v="Grafenrheinfeld_BNA0355"/>
    <s v="DE"/>
    <x v="0"/>
    <s v="NUC"/>
    <n v="0.33"/>
    <n v="9.5587323943661975"/>
    <n v="7.8122535211267614"/>
    <n v="4.0224969288732378E-2"/>
    <n v="4.0224969288732378E-2"/>
    <n v="200000"/>
    <n v="0"/>
    <n v="0"/>
    <n v="0.9"/>
    <n v="0.40500000000000003"/>
    <n v="72"/>
    <n v="0"/>
    <m/>
    <s v=""/>
    <s v=""/>
    <s v=""/>
    <s v=""/>
    <s v=""/>
    <s v="BNA0355"/>
    <e v="#N/A"/>
    <s v="Grafenrheinfeld"/>
    <s v="KKG"/>
    <m/>
    <s v="E.ON Kernkraft GmbH"/>
    <m/>
    <s v="97506"/>
    <s v="Grafenrheinfeld"/>
    <s v="Bayern"/>
    <s v="DE"/>
    <n v="1275"/>
    <m/>
    <s v="Nuclear"/>
    <s v="Steam turbine"/>
    <s v="no"/>
    <m/>
    <n v="1982"/>
    <s v="1982"/>
    <m/>
    <n v="2015"/>
    <s v="shutdown"/>
    <m/>
    <n v="49.984423999999997"/>
    <n v="10.181753"/>
    <m/>
    <m/>
    <m/>
    <m/>
    <n v="0.33"/>
    <s v="Nuclear"/>
    <m/>
    <m/>
    <s v="no"/>
    <s v="Grafenrheinfeld"/>
    <s v="380"/>
    <s v="TenneT TSO GmbH "/>
    <m/>
    <m/>
  </r>
  <r>
    <n v="1284"/>
    <s v="Kernkraft Gundremmingen _BNA0381"/>
    <s v="DE"/>
    <x v="0"/>
    <s v="NUC"/>
    <n v="0.33"/>
    <n v="9.5587323943661975"/>
    <n v="7.8122535211267614"/>
    <n v="4.0224969288732378E-2"/>
    <n v="4.0224969288732378E-2"/>
    <n v="200000"/>
    <n v="0"/>
    <n v="0"/>
    <n v="0.9"/>
    <n v="0.40500000000000003"/>
    <n v="72"/>
    <n v="0"/>
    <m/>
    <s v=""/>
    <s v=""/>
    <s v=""/>
    <s v=""/>
    <s v=""/>
    <s v="BNA0381"/>
    <e v="#N/A"/>
    <s v="Kernkraft Gundremmingen "/>
    <s v="B"/>
    <s v="Gundremmingen B (KRB)"/>
    <s v="RWE Power AG"/>
    <m/>
    <s v="89355"/>
    <s v="Gundremmingen"/>
    <s v="Bayern"/>
    <s v="DE"/>
    <n v="1284"/>
    <n v="1344"/>
    <s v="Nuclear"/>
    <s v="Steam turbine"/>
    <s v="no"/>
    <m/>
    <n v="1984"/>
    <s v="1984"/>
    <m/>
    <n v="2017"/>
    <s v="shutdown"/>
    <m/>
    <n v="48.515039999999999"/>
    <n v="10.401564799999999"/>
    <s v="11WD7KRBG1K-KW-V"/>
    <s v="11WD7KRBG1KD7-BE"/>
    <n v="0.35"/>
    <s v="http://www.kkw-gundremmingen.de/kkw_z.php"/>
    <n v="0.33"/>
    <s v="Nuclear"/>
    <m/>
    <m/>
    <s v="no"/>
    <s v="Gundelfingen"/>
    <s v="380"/>
    <s v="Amprion GmbH"/>
    <s v="List matching type: Single UBA power plant assigned to single BNetzA power plant"/>
    <m/>
  </r>
  <r>
    <n v="2.8"/>
    <s v="Werkskraftwerk Sappi Alfeld_BNA0012d"/>
    <s v="DE"/>
    <x v="0"/>
    <s v="OIL"/>
    <n v="0.37840000000000001"/>
    <n v="9.5587323943661975"/>
    <n v="7.8122535211267614"/>
    <n v="4.0224969288732378E-2"/>
    <n v="4.0224969288732378E-2"/>
    <n v="35280.964999999997"/>
    <n v="0"/>
    <n v="0"/>
    <n v="0.3"/>
    <n v="0.41"/>
    <n v="7"/>
    <n v="0.79"/>
    <m/>
    <s v=""/>
    <s v=""/>
    <s v=""/>
    <s v=""/>
    <s v=""/>
    <s v="BNA0012d"/>
    <e v="#N/A"/>
    <s v="Werkskraftwerk Sappi Alfeld"/>
    <s v="Dieselgenerator"/>
    <m/>
    <s v="Sappi Alfeld GmbH"/>
    <s v="Mühlenmarsch 1"/>
    <s v="31061"/>
    <s v="Alfeld"/>
    <s v="Niedersachsen"/>
    <s v="DE"/>
    <n v="2.8"/>
    <m/>
    <s v="Oil"/>
    <s v="Steam turbine"/>
    <s v="no"/>
    <m/>
    <n v="1994"/>
    <s v="1994"/>
    <m/>
    <m/>
    <s v="shutdown_temporary"/>
    <m/>
    <n v="51.985129999999998"/>
    <n v="9.8224600000000013"/>
    <m/>
    <m/>
    <m/>
    <m/>
    <n v="0.37840000000000001"/>
    <s v="Fossil fuels"/>
    <s v="Oil"/>
    <m/>
    <s v="no"/>
    <m/>
    <m/>
    <m/>
    <m/>
    <m/>
  </r>
  <r>
    <n v="0.5"/>
    <s v="Notstromdiesel_BNA1337d"/>
    <s v="DE"/>
    <x v="0"/>
    <s v="OIL"/>
    <n v="0.37509999999999999"/>
    <n v="9.5587323943661975"/>
    <n v="7.8122535211267614"/>
    <n v="4.0224969288732378E-2"/>
    <n v="4.0224969288732378E-2"/>
    <n v="35280.964999999997"/>
    <n v="0"/>
    <n v="0"/>
    <n v="0.3"/>
    <n v="0.41"/>
    <n v="7"/>
    <n v="0.79"/>
    <m/>
    <s v=""/>
    <s v=""/>
    <s v=""/>
    <s v=""/>
    <s v=""/>
    <s v="BNA1337d"/>
    <e v="#N/A"/>
    <s v="Notstromdiesel"/>
    <s v="Notstromdiesel"/>
    <m/>
    <s v="DS Smith Paper Deutschland GmbH"/>
    <s v="Weichertstr. 7"/>
    <s v="63741"/>
    <s v="Aschaffenburg"/>
    <s v="Bayern"/>
    <s v="DE"/>
    <n v="0.5"/>
    <m/>
    <s v="Oil"/>
    <s v="Steam turbine"/>
    <m/>
    <m/>
    <n v="1991"/>
    <s v="1991"/>
    <m/>
    <m/>
    <s v="operating"/>
    <m/>
    <n v="49.988218000000003"/>
    <n v="9.155761"/>
    <m/>
    <m/>
    <m/>
    <m/>
    <n v="0.37509999999999999"/>
    <s v="Fossil fuels"/>
    <s v="Oil"/>
    <m/>
    <s v="no"/>
    <m/>
    <s v="20"/>
    <s v="Aschaffenburger Versorgungs GmbH "/>
    <m/>
    <m/>
  </r>
  <r>
    <n v="0.8"/>
    <s v="Kraftwerk_BNA1293d"/>
    <s v="DE"/>
    <x v="0"/>
    <s v="OIL"/>
    <n v="0.3795"/>
    <n v="9.5587323943661975"/>
    <n v="7.8122535211267614"/>
    <n v="4.0224969288732378E-2"/>
    <n v="4.0224969288732378E-2"/>
    <n v="35280.964999999997"/>
    <n v="0"/>
    <n v="0"/>
    <n v="0.3"/>
    <n v="0.41"/>
    <n v="7"/>
    <n v="0.79"/>
    <m/>
    <s v=""/>
    <s v=""/>
    <s v=""/>
    <s v=""/>
    <s v=""/>
    <s v="BNA1293d"/>
    <e v="#N/A"/>
    <s v="Kraftwerk"/>
    <s v="Diesel/G5"/>
    <m/>
    <s v="Martinswerk GmbH"/>
    <s v="Kölner Straße 110"/>
    <s v="50127"/>
    <s v="Bergheim"/>
    <s v="Nordrhein-Westfalen"/>
    <s v="DE"/>
    <n v="0.8"/>
    <m/>
    <s v="Oil"/>
    <s v="Steam turbine"/>
    <s v="no"/>
    <m/>
    <n v="1995"/>
    <s v="1995"/>
    <m/>
    <m/>
    <s v="shutdown_temporary"/>
    <m/>
    <n v="50.945630000000001"/>
    <n v="6.6649600000000007"/>
    <m/>
    <m/>
    <m/>
    <m/>
    <n v="0.3795"/>
    <s v="Fossil fuels"/>
    <s v="Oil"/>
    <m/>
    <s v="no"/>
    <s v="Station Martinswerk"/>
    <s v="20"/>
    <s v="Westnetz GmbH"/>
    <m/>
    <m/>
  </r>
  <r>
    <n v="276"/>
    <s v="Wilmersdorf_BNA0083"/>
    <s v="DE"/>
    <x v="0"/>
    <s v="OIL"/>
    <n v="0.35970000000000002"/>
    <n v="9.5587323943661975"/>
    <n v="7.8122535211267614"/>
    <n v="4.0224969288732378E-2"/>
    <n v="4.0224969288732378E-2"/>
    <n v="35280.964999999997"/>
    <n v="0"/>
    <n v="0"/>
    <n v="0.3"/>
    <n v="0.41"/>
    <n v="7"/>
    <n v="0.79"/>
    <m/>
    <n v="330"/>
    <s v=""/>
    <s v=""/>
    <s v=""/>
    <s v=""/>
    <s v="BNA0083"/>
    <e v="#N/A"/>
    <s v="Wilmersdorf"/>
    <s v="Wilmersdorf"/>
    <s v="Berlin-Wilmersdorf 1 bis 3"/>
    <s v="Vattenfall Europe Wärme AG"/>
    <s v="Forckenbeckstr. 3 - 6"/>
    <s v="14199"/>
    <s v="Berlin"/>
    <s v="Berlin"/>
    <s v="DE"/>
    <n v="276"/>
    <n v="280"/>
    <s v="Oil"/>
    <s v="Steam turbine"/>
    <s v="yes"/>
    <n v="330"/>
    <n v="1977"/>
    <s v="1977"/>
    <m/>
    <m/>
    <s v="operating"/>
    <s v="CHP"/>
    <n v="52.481593660000001"/>
    <n v="13.307619089999999"/>
    <m/>
    <m/>
    <m/>
    <m/>
    <n v="0.35970000000000002"/>
    <s v="Fossil fuels"/>
    <s v="Oil"/>
    <m/>
    <s v="no"/>
    <s v="Wilmersdorf"/>
    <s v="110"/>
    <s v="Stromnetz Berlin GmbH"/>
    <s v="List matching type: Single UBA power plant assigned to single BNetzA power plant"/>
    <m/>
  </r>
  <r>
    <n v="51"/>
    <s v="Moabit_BNA0085b"/>
    <s v="DE"/>
    <x v="5"/>
    <s v="OIL"/>
    <n v="0.30459999999999998"/>
    <n v="0"/>
    <n v="0"/>
    <n v="1"/>
    <n v="1"/>
    <n v="35280.964999999997"/>
    <n v="0"/>
    <n v="0"/>
    <n v="0.3"/>
    <n v="0.41"/>
    <n v="7"/>
    <n v="0.79"/>
    <m/>
    <s v=""/>
    <s v=""/>
    <s v=""/>
    <s v=""/>
    <s v=""/>
    <s v="BNA0085b"/>
    <e v="#N/A"/>
    <s v="Moabit"/>
    <s v="Moabit GT"/>
    <m/>
    <s v="Vattenfall Europe Wärme AG"/>
    <s v="Friedrich-Krause-Ufer 10- 15"/>
    <s v="13353"/>
    <s v="Berlin"/>
    <s v="Berlin"/>
    <s v="DE"/>
    <n v="51"/>
    <m/>
    <s v="Oil"/>
    <s v="Gas turbine"/>
    <s v="no"/>
    <m/>
    <n v="1971"/>
    <s v="1971"/>
    <m/>
    <m/>
    <s v="operating"/>
    <m/>
    <n v="52.537351110000003"/>
    <n v="13.346114160000001"/>
    <m/>
    <m/>
    <m/>
    <m/>
    <n v="0.30459999999999998"/>
    <s v="Fossil fuels"/>
    <s v="Oil"/>
    <m/>
    <s v="no"/>
    <s v="Moabit"/>
    <s v="110"/>
    <s v="Stromnetz Berlin GmbH"/>
    <m/>
    <m/>
  </r>
  <r>
    <n v="86"/>
    <s v="KW Mittelsbüren_BNA0141"/>
    <s v="DE"/>
    <x v="5"/>
    <s v="OIL"/>
    <n v="0.31240000000000001"/>
    <n v="0"/>
    <n v="0"/>
    <n v="1"/>
    <n v="1"/>
    <n v="35280.964999999997"/>
    <n v="0"/>
    <n v="0"/>
    <n v="0.3"/>
    <n v="0.41"/>
    <n v="7"/>
    <n v="0.79"/>
    <m/>
    <s v=""/>
    <s v=""/>
    <s v=""/>
    <s v=""/>
    <s v=""/>
    <s v="BNA0141"/>
    <e v="#N/A"/>
    <s v="KW Mittelsbüren"/>
    <s v="GT 3"/>
    <m/>
    <s v="swb Erzeugung GmbH &amp; Co. KG"/>
    <s v="Auf den Delben 35"/>
    <s v="28237"/>
    <s v="Bremen"/>
    <s v="Bremen"/>
    <s v="DE"/>
    <n v="86"/>
    <m/>
    <s v="Oil"/>
    <s v="Gas turbine"/>
    <s v="no"/>
    <m/>
    <n v="1974"/>
    <s v="1974"/>
    <m/>
    <m/>
    <s v="operating"/>
    <m/>
    <n v="53.128909999999998"/>
    <n v="8.6852400000000003"/>
    <m/>
    <m/>
    <m/>
    <m/>
    <n v="0.31240000000000001"/>
    <s v="Fossil fuels"/>
    <s v="Oil"/>
    <m/>
    <s v="no"/>
    <s v="DE0072032823700000000000000731877"/>
    <s v="110"/>
    <s v="Wesernetz Bremen GmbH"/>
    <m/>
    <m/>
  </r>
  <r>
    <n v="86.2"/>
    <s v="GT_BNA0222"/>
    <s v="DE"/>
    <x v="5"/>
    <s v="OIL"/>
    <n v="0.32019999999999998"/>
    <n v="0"/>
    <n v="0"/>
    <n v="1"/>
    <n v="1"/>
    <n v="35280.964999999997"/>
    <n v="0"/>
    <n v="0"/>
    <n v="0.3"/>
    <n v="0.41"/>
    <n v="7"/>
    <n v="0.79"/>
    <m/>
    <s v=""/>
    <s v=""/>
    <s v=""/>
    <s v=""/>
    <s v=""/>
    <s v="BNA0222"/>
    <e v="#N/A"/>
    <s v="GT"/>
    <s v="GTKW"/>
    <m/>
    <s v="Stadtwerke Düsseldorf AG"/>
    <s v="Behrenstraße 85"/>
    <s v="40233"/>
    <s v="Düsseldorf"/>
    <s v="Nordrhein-Westfalen"/>
    <s v="DE"/>
    <n v="86.2"/>
    <m/>
    <s v="Oil"/>
    <s v="Gas turbine"/>
    <s v="no"/>
    <m/>
    <n v="1977"/>
    <s v="1977"/>
    <m/>
    <m/>
    <s v="operating"/>
    <m/>
    <n v="51.222794"/>
    <n v="6.8136960000000002"/>
    <m/>
    <m/>
    <m/>
    <m/>
    <n v="0.32019999999999998"/>
    <s v="Fossil fuels"/>
    <s v="Oil"/>
    <m/>
    <s v="no"/>
    <s v="U50"/>
    <s v="110"/>
    <s v="Netzgesellschaft Düsseldorf mbH "/>
    <m/>
    <m/>
  </r>
  <r>
    <n v="24.8"/>
    <s v="Kraftwerk Fulda_BNA0318"/>
    <s v="DE"/>
    <x v="0"/>
    <s v="OIL"/>
    <n v="0.39710000000000001"/>
    <n v="9.5587323943661975"/>
    <n v="7.8122535211267614"/>
    <n v="4.0224969288732378E-2"/>
    <n v="4.0224969288732378E-2"/>
    <n v="35280.964999999997"/>
    <n v="0"/>
    <n v="0"/>
    <n v="0.3"/>
    <n v="0.41"/>
    <n v="7"/>
    <n v="0.79"/>
    <m/>
    <s v=""/>
    <s v=""/>
    <s v=""/>
    <s v=""/>
    <s v=""/>
    <s v="BNA0318"/>
    <e v="#N/A"/>
    <s v="Kraftwerk Fulda"/>
    <m/>
    <m/>
    <s v="RhönEnergie Fulda GmbH"/>
    <m/>
    <s v="36043"/>
    <s v="Fulda"/>
    <s v="Hessen"/>
    <s v="DE"/>
    <n v="24.8"/>
    <m/>
    <s v="Oil"/>
    <s v="Steam turbine"/>
    <s v="no"/>
    <m/>
    <n v="2011"/>
    <s v="2011"/>
    <m/>
    <m/>
    <s v="operating"/>
    <m/>
    <n v="50.566360000000003"/>
    <n v="9.68614"/>
    <m/>
    <m/>
    <m/>
    <m/>
    <n v="0.39710000000000001"/>
    <s v="Fossil fuels"/>
    <s v="Oil"/>
    <m/>
    <s v="no"/>
    <m/>
    <s v="20"/>
    <s v="OsthessenNetz GmbH"/>
    <m/>
    <m/>
  </r>
  <r>
    <n v="17"/>
    <s v="Spitzenlastkraftwerk Sermuth_BNA0369"/>
    <s v="DE"/>
    <x v="0"/>
    <s v="OIL"/>
    <n v="0.3795"/>
    <n v="9.5587323943661975"/>
    <n v="7.8122535211267614"/>
    <n v="4.0224969288732378E-2"/>
    <n v="4.0224969288732378E-2"/>
    <n v="35280.964999999997"/>
    <n v="0"/>
    <n v="0"/>
    <n v="0.3"/>
    <n v="0.41"/>
    <n v="7"/>
    <n v="0.79"/>
    <m/>
    <s v=""/>
    <s v=""/>
    <s v=""/>
    <s v=""/>
    <s v=""/>
    <s v="BNA0369"/>
    <e v="#N/A"/>
    <s v="Spitzenlastkraftwerk Sermuth"/>
    <m/>
    <m/>
    <s v="envia THERM GmbH"/>
    <m/>
    <s v="04668"/>
    <s v="Großbothen"/>
    <s v="Sachsen"/>
    <s v="DE"/>
    <n v="17"/>
    <m/>
    <s v="Oil"/>
    <s v="Steam turbine"/>
    <s v="no"/>
    <m/>
    <n v="1995"/>
    <s v="1995"/>
    <m/>
    <m/>
    <s v="operating"/>
    <m/>
    <n v="51.161368000000003"/>
    <n v="12.781496000000001"/>
    <m/>
    <m/>
    <m/>
    <m/>
    <n v="0.3795"/>
    <s v="Fossil fuels"/>
    <s v="Oil"/>
    <m/>
    <s v="no"/>
    <s v="UW Sermuth"/>
    <s v="110"/>
    <s v="Mitteldeutsche Netzgesellschaft Strom mbH"/>
    <m/>
    <m/>
  </r>
  <r>
    <n v="120"/>
    <s v="Spitzenlastkraftwerk Großkayna_BNA0373"/>
    <s v="DE"/>
    <x v="5"/>
    <s v="OIL"/>
    <n v="0.3644"/>
    <n v="0"/>
    <n v="0"/>
    <n v="1"/>
    <n v="1"/>
    <n v="35280.964999999997"/>
    <n v="0"/>
    <n v="0"/>
    <n v="0.3"/>
    <n v="0.41"/>
    <n v="7"/>
    <n v="0.79"/>
    <m/>
    <s v=""/>
    <s v=""/>
    <s v=""/>
    <s v=""/>
    <s v=""/>
    <s v="BNA0373"/>
    <e v="#N/A"/>
    <s v="Spitzenlastkraftwerk Großkayna"/>
    <m/>
    <s v="Großkayna"/>
    <s v="envia THERM GmbH"/>
    <m/>
    <s v="06242"/>
    <s v="Großkayna"/>
    <s v="Sachsen-Anhalt"/>
    <s v="DE"/>
    <n v="120"/>
    <n v="129"/>
    <s v="Oil"/>
    <s v="Gas turbine"/>
    <s v="no"/>
    <m/>
    <n v="1994"/>
    <s v="1994"/>
    <m/>
    <m/>
    <s v="operating"/>
    <m/>
    <n v="51.291919999999998"/>
    <n v="11.94645"/>
    <m/>
    <m/>
    <m/>
    <m/>
    <n v="0.3644"/>
    <s v="Fossil fuels"/>
    <s v="Oil"/>
    <m/>
    <s v="no"/>
    <s v="UW Großkayna/neu"/>
    <s v="110"/>
    <s v="Mitteldeutsche Netzgesellschaft Strom mbH"/>
    <s v="List matching type: Single UBA power plant assigned to single BNetzA power plant"/>
    <m/>
  </r>
  <r>
    <n v="386"/>
    <s v="Ingolstadt_BNA0378"/>
    <s v="DE"/>
    <x v="0"/>
    <s v="OIL"/>
    <n v="0.3553"/>
    <n v="9.5587323943661975"/>
    <n v="7.8122535211267614"/>
    <n v="4.0224969288732378E-2"/>
    <n v="4.0224969288732378E-2"/>
    <n v="35280.964999999997"/>
    <n v="0"/>
    <n v="0"/>
    <n v="0.3"/>
    <n v="0.41"/>
    <n v="7"/>
    <n v="0.79"/>
    <m/>
    <s v=""/>
    <s v=""/>
    <s v=""/>
    <s v=""/>
    <s v=""/>
    <s v="BNA0378"/>
    <e v="#N/A"/>
    <s v="Ingolstadt"/>
    <s v="3"/>
    <s v="Ingolstadt 3 - Großmehring"/>
    <s v="Uniper Kraftwerke GmbH "/>
    <m/>
    <s v="85098"/>
    <s v="Großmehring"/>
    <s v="Bayern"/>
    <s v="DE"/>
    <n v="386"/>
    <n v="420"/>
    <s v="Oil"/>
    <s v="Steam turbine"/>
    <s v="no"/>
    <m/>
    <n v="1973"/>
    <s v="1973"/>
    <m/>
    <m/>
    <s v="reserve"/>
    <m/>
    <n v="48.761412"/>
    <n v="11.503000999999999"/>
    <s v="11WD2INGO0001783"/>
    <s v="11WD2ING3000058X"/>
    <m/>
    <m/>
    <n v="0.3553"/>
    <s v="Fossil fuels"/>
    <s v="Oil"/>
    <m/>
    <s v="no"/>
    <s v="Ingolstadt"/>
    <s v="220"/>
    <s v="TenneT TSO GmbH "/>
    <s v="List matching type: Single UBA power plant assigned to single BNetzA power plant"/>
    <m/>
  </r>
  <r>
    <n v="386"/>
    <s v="Ingolstadt_BNA0379"/>
    <s v="DE"/>
    <x v="0"/>
    <s v="OIL"/>
    <n v="0.35639999999999999"/>
    <n v="9.5587323943661975"/>
    <n v="7.8122535211267614"/>
    <n v="4.0224969288732378E-2"/>
    <n v="4.0224969288732378E-2"/>
    <n v="35280.964999999997"/>
    <n v="0"/>
    <n v="0"/>
    <n v="0.3"/>
    <n v="0.41"/>
    <n v="7"/>
    <n v="0.79"/>
    <m/>
    <s v=""/>
    <s v=""/>
    <s v=""/>
    <s v=""/>
    <s v=""/>
    <s v="BNA0379"/>
    <e v="#N/A"/>
    <s v="Ingolstadt"/>
    <s v="4"/>
    <s v="Ingolstadt 4 - Großmehring"/>
    <s v="Uniper Kraftwerke GmbH "/>
    <m/>
    <s v="85098"/>
    <s v="Großmehring"/>
    <s v="Bayern"/>
    <s v="DE"/>
    <n v="386"/>
    <n v="420"/>
    <s v="Oil"/>
    <s v="Steam turbine"/>
    <s v="yes"/>
    <m/>
    <n v="1974"/>
    <s v="1974"/>
    <m/>
    <m/>
    <s v="reserve"/>
    <m/>
    <n v="48.761412"/>
    <n v="11.503000999999999"/>
    <s v="11WD2INGO0001783"/>
    <s v="11WD2ING4000059N"/>
    <m/>
    <m/>
    <n v="0.35639999999999999"/>
    <s v="Fossil fuels"/>
    <s v="Oil"/>
    <m/>
    <s v="no"/>
    <s v="Ingolstadt"/>
    <s v="220"/>
    <s v="TenneT TSO GmbH "/>
    <s v="List matching type: Single UBA power plant assigned to single BNetzA power plant"/>
    <m/>
  </r>
  <r>
    <n v="38"/>
    <s v="EEV_BNA1294"/>
    <s v="DE"/>
    <x v="0"/>
    <s v="OIL"/>
    <n v="0.37730000000000002"/>
    <n v="9.5587323943661975"/>
    <n v="7.8122535211267614"/>
    <n v="4.0224969288732378E-2"/>
    <n v="4.0224969288732378E-2"/>
    <n v="35280.964999999997"/>
    <n v="0"/>
    <n v="0"/>
    <n v="0.3"/>
    <n v="0.41"/>
    <n v="7"/>
    <n v="0.79"/>
    <m/>
    <s v=""/>
    <s v=""/>
    <s v=""/>
    <s v=""/>
    <s v=""/>
    <s v="BNA1294"/>
    <e v="#N/A"/>
    <s v="EEV"/>
    <s v="EEV"/>
    <m/>
    <s v="Nynas GmbH &amp; Co KG "/>
    <s v="Hohe-Schaar-Straße 34"/>
    <s v="21107"/>
    <s v="Hamburg"/>
    <s v="Hamburg"/>
    <s v="DE"/>
    <n v="38"/>
    <m/>
    <s v="Oil"/>
    <s v="Steam turbine"/>
    <s v="yes"/>
    <m/>
    <n v="1993"/>
    <s v="1993"/>
    <m/>
    <m/>
    <s v="operating"/>
    <m/>
    <n v="53.485203000000013"/>
    <n v="9.9695619999999998"/>
    <m/>
    <m/>
    <m/>
    <m/>
    <n v="0.37730000000000002"/>
    <s v="Fossil fuels"/>
    <s v="Oil"/>
    <m/>
    <s v="no"/>
    <s v="KS 89915"/>
    <s v="110"/>
    <s v="Stromnetz Hamburg GmbH"/>
    <m/>
    <m/>
  </r>
  <r>
    <n v="23.2"/>
    <s v="Kraftwerk Hausham_BNA0427"/>
    <s v="DE"/>
    <x v="5"/>
    <s v="OIL"/>
    <n v="0.3332"/>
    <n v="0"/>
    <n v="0"/>
    <n v="1"/>
    <n v="1"/>
    <n v="35280.964999999997"/>
    <n v="0"/>
    <n v="0"/>
    <n v="0.3"/>
    <n v="0.41"/>
    <n v="7"/>
    <n v="0.79"/>
    <m/>
    <s v=""/>
    <s v=""/>
    <s v=""/>
    <s v=""/>
    <s v=""/>
    <s v="BNA0427"/>
    <e v="#N/A"/>
    <s v="Kraftwerk Hausham"/>
    <s v="GT 1"/>
    <s v="Hausham GT 1 bis 4"/>
    <s v="Peissenberger Kraftwerksgesellschaft mbH"/>
    <m/>
    <s v="83734"/>
    <s v="Hausham"/>
    <s v="Bayern"/>
    <s v="DE"/>
    <n v="23.2"/>
    <n v="26.75"/>
    <s v="Oil"/>
    <s v="Gas turbine"/>
    <s v="no"/>
    <m/>
    <n v="1982"/>
    <s v="1982"/>
    <m/>
    <m/>
    <s v="operating"/>
    <m/>
    <n v="47.752395999999997"/>
    <n v="11.839802000000001"/>
    <m/>
    <m/>
    <m/>
    <m/>
    <n v="0.3332"/>
    <s v="Fossil fuels"/>
    <s v="Oil"/>
    <m/>
    <s v="no"/>
    <s v="UW Hausham"/>
    <s v="110"/>
    <s v="Bayernwerk AG"/>
    <s v="List matching type: UBA capacity distributed proportionally to multiple BNetzA power plants"/>
    <m/>
  </r>
  <r>
    <n v="23.2"/>
    <s v="Kraftwerk Hausham_BNA0428"/>
    <s v="DE"/>
    <x v="5"/>
    <s v="OIL"/>
    <n v="0.3332"/>
    <n v="0"/>
    <n v="0"/>
    <n v="1"/>
    <n v="1"/>
    <n v="35280.964999999997"/>
    <n v="0"/>
    <n v="0"/>
    <n v="0.3"/>
    <n v="0.41"/>
    <n v="7"/>
    <n v="0.79"/>
    <m/>
    <s v=""/>
    <s v=""/>
    <s v=""/>
    <s v=""/>
    <s v=""/>
    <s v="BNA0428"/>
    <e v="#N/A"/>
    <s v="Kraftwerk Hausham"/>
    <s v="GT 2"/>
    <s v="Hausham GT 1 bis 4"/>
    <s v="Peissenberger Kraftwerksgesellschaft mbH"/>
    <m/>
    <s v="83734"/>
    <s v="Hausham"/>
    <s v="Bayern"/>
    <s v="DE"/>
    <n v="23.2"/>
    <n v="26.75"/>
    <s v="Oil"/>
    <s v="Gas turbine"/>
    <s v="no"/>
    <m/>
    <n v="1982"/>
    <s v="1982"/>
    <m/>
    <m/>
    <s v="operating"/>
    <m/>
    <n v="47.752395999999997"/>
    <n v="11.839802000000001"/>
    <m/>
    <m/>
    <m/>
    <m/>
    <n v="0.3332"/>
    <s v="Fossil fuels"/>
    <s v="Oil"/>
    <m/>
    <s v="no"/>
    <s v="UW Hausham"/>
    <s v="110"/>
    <s v="Bayernwerk AG"/>
    <s v="List matching type: UBA capacity distributed proportionally to multiple BNetzA power plants"/>
    <m/>
  </r>
  <r>
    <n v="23.2"/>
    <s v="Kraftwerk Hausham_BNA0429"/>
    <s v="DE"/>
    <x v="5"/>
    <s v="OIL"/>
    <n v="0.3332"/>
    <n v="0"/>
    <n v="0"/>
    <n v="1"/>
    <n v="1"/>
    <n v="35280.964999999997"/>
    <n v="0"/>
    <n v="0"/>
    <n v="0.3"/>
    <n v="0.41"/>
    <n v="7"/>
    <n v="0.79"/>
    <m/>
    <s v=""/>
    <s v=""/>
    <s v=""/>
    <s v=""/>
    <s v=""/>
    <s v="BNA0429"/>
    <e v="#N/A"/>
    <s v="Kraftwerk Hausham"/>
    <s v="GT 3"/>
    <s v="Hausham GT 1 bis 4"/>
    <s v="Peissenberger Kraftwerksgesellschaft mbH"/>
    <m/>
    <s v="83734"/>
    <s v="Hausham"/>
    <s v="Bayern"/>
    <s v="DE"/>
    <n v="23.2"/>
    <n v="26.75"/>
    <s v="Oil"/>
    <s v="Gas turbine"/>
    <s v="no"/>
    <m/>
    <n v="1982"/>
    <s v="1982"/>
    <m/>
    <m/>
    <s v="operating"/>
    <m/>
    <n v="47.752395999999997"/>
    <n v="11.839802000000001"/>
    <m/>
    <m/>
    <m/>
    <m/>
    <n v="0.3332"/>
    <s v="Fossil fuels"/>
    <s v="Oil"/>
    <m/>
    <s v="no"/>
    <s v="UW Hausham"/>
    <s v="110"/>
    <s v="Bayernwerk AG"/>
    <s v="List matching type: UBA capacity distributed proportionally to multiple BNetzA power plants"/>
    <m/>
  </r>
  <r>
    <n v="23.2"/>
    <s v="Kraftwerk Hausham_BNA0430"/>
    <s v="DE"/>
    <x v="5"/>
    <s v="OIL"/>
    <n v="0.3332"/>
    <n v="0"/>
    <n v="0"/>
    <n v="1"/>
    <n v="1"/>
    <n v="35280.964999999997"/>
    <n v="0"/>
    <n v="0"/>
    <n v="0.3"/>
    <n v="0.41"/>
    <n v="7"/>
    <n v="0.79"/>
    <m/>
    <s v=""/>
    <s v=""/>
    <s v=""/>
    <s v=""/>
    <s v=""/>
    <s v="BNA0430"/>
    <e v="#N/A"/>
    <s v="Kraftwerk Hausham"/>
    <s v="GT 4"/>
    <s v="Hausham GT 1 bis 4"/>
    <s v="Peissenberger Kraftwerksgesellschaft mbH"/>
    <m/>
    <s v="83734"/>
    <s v="Hausham"/>
    <s v="Bayern"/>
    <s v="DE"/>
    <n v="23.2"/>
    <n v="26.75"/>
    <s v="Oil"/>
    <s v="Gas turbine"/>
    <s v="no"/>
    <m/>
    <n v="1982"/>
    <s v="1982"/>
    <m/>
    <m/>
    <s v="operating"/>
    <m/>
    <n v="47.752395999999997"/>
    <n v="11.839802000000001"/>
    <m/>
    <m/>
    <m/>
    <m/>
    <n v="0.3332"/>
    <s v="Fossil fuels"/>
    <s v="Oil"/>
    <m/>
    <s v="no"/>
    <s v="UW Hausham"/>
    <s v="110"/>
    <s v="Bayernwerk AG"/>
    <s v="List matching type: UBA capacity distributed proportionally to multiple BNetzA power plants"/>
    <m/>
  </r>
  <r>
    <n v="44.5"/>
    <s v="Kraftwerk Raffinerie Heide_BNA1526"/>
    <s v="DE"/>
    <x v="0"/>
    <s v="OIL"/>
    <n v="0.34320000000000001"/>
    <n v="9.5587323943661975"/>
    <n v="7.8122535211267614"/>
    <n v="4.0224969288732378E-2"/>
    <n v="4.0224969288732378E-2"/>
    <n v="35280.964999999997"/>
    <n v="0"/>
    <n v="0"/>
    <n v="0.3"/>
    <n v="0.41"/>
    <n v="7"/>
    <n v="0.79"/>
    <m/>
    <s v=""/>
    <s v=""/>
    <s v=""/>
    <s v=""/>
    <s v=""/>
    <s v="BNA1526"/>
    <e v="#N/A"/>
    <s v="Kraftwerk Raffinerie Heide"/>
    <m/>
    <m/>
    <s v="Raffinerie Heide GmbH"/>
    <s v="Meldorfer Str. 43"/>
    <s v="25770"/>
    <s v="Hemminstedt"/>
    <s v="Schleswig-Holstein"/>
    <s v="DE"/>
    <n v="44.5"/>
    <m/>
    <s v="Oil"/>
    <s v="Steam turbine"/>
    <s v="yes"/>
    <m/>
    <n v="1962"/>
    <s v="1962"/>
    <m/>
    <m/>
    <s v="operating"/>
    <m/>
    <n v="54.154860999999997"/>
    <n v="9.0766469999999995"/>
    <m/>
    <m/>
    <m/>
    <m/>
    <n v="0.34320000000000001"/>
    <s v="Fossil fuels"/>
    <s v="Oil"/>
    <m/>
    <s v="no"/>
    <s v="Umspannwerk Heide/Holstein"/>
    <s v="6 auf 20"/>
    <s v="Werksnetz Schleswig-Holstein Netz AG"/>
    <m/>
    <m/>
  </r>
  <r>
    <n v="4.8"/>
    <s v="Abfallentsorgungszentrum Asdonkshof_BNA1166"/>
    <s v="DE"/>
    <x v="0"/>
    <s v="OIL"/>
    <n v="0.38169999999999998"/>
    <n v="9.5587323943661975"/>
    <n v="7.8122535211267614"/>
    <n v="4.0224969288732378E-2"/>
    <n v="4.0224969288732378E-2"/>
    <n v="35280.964999999997"/>
    <n v="0"/>
    <n v="0"/>
    <n v="0.3"/>
    <n v="0.41"/>
    <n v="7"/>
    <n v="0.79"/>
    <m/>
    <s v=""/>
    <s v=""/>
    <s v=""/>
    <s v=""/>
    <s v=""/>
    <s v="BNA1166"/>
    <e v="#N/A"/>
    <s v="Abfallentsorgungszentrum Asdonkshof"/>
    <s v="Notstromdiesel"/>
    <m/>
    <s v="Kreis Weseler Abfallgesellschaft mbH &amp; Co. KG (KWA)"/>
    <s v="Graftstr. 25"/>
    <s v="47475"/>
    <s v="Kamp-Lintfort"/>
    <s v="Nordrhein-Westfalen"/>
    <s v="DE"/>
    <n v="4.8"/>
    <m/>
    <s v="Oil"/>
    <s v="Steam turbine"/>
    <s v="no"/>
    <m/>
    <n v="1997"/>
    <s v="1997"/>
    <m/>
    <m/>
    <s v="operating"/>
    <m/>
    <n v="51.522419999999997"/>
    <n v="6.5746699999999993"/>
    <m/>
    <m/>
    <m/>
    <m/>
    <n v="0.38169999999999998"/>
    <s v="Fossil fuels"/>
    <s v="Oil"/>
    <m/>
    <s v="no"/>
    <s v="UA Graft, Zählpunkt DE-000181-50259-Z0000000000000000429"/>
    <s v="110"/>
    <s v="Westnetz GmbH"/>
    <m/>
    <m/>
  </r>
  <r>
    <n v="45"/>
    <s v="MiRO_BNA0516"/>
    <s v="DE"/>
    <x v="0"/>
    <s v="OIL"/>
    <n v="0.3795"/>
    <n v="9.5587323943661975"/>
    <n v="7.8122535211267614"/>
    <n v="4.0224969288732378E-2"/>
    <n v="4.0224969288732378E-2"/>
    <n v="35280.964999999997"/>
    <n v="0"/>
    <n v="0"/>
    <n v="0.3"/>
    <n v="0.41"/>
    <n v="7"/>
    <n v="0.79"/>
    <m/>
    <s v=""/>
    <s v=""/>
    <s v=""/>
    <s v=""/>
    <s v=""/>
    <s v="BNA0516"/>
    <e v="#N/A"/>
    <s v="MiRO"/>
    <s v="Kesselhaus Werk 1"/>
    <m/>
    <s v="Mineraloelraffinerie Oberrhein GmbH &amp; Co. KG"/>
    <m/>
    <s v="76187"/>
    <s v="Karlsruhe"/>
    <s v="Baden-Württemberg"/>
    <s v="DE"/>
    <n v="45"/>
    <m/>
    <s v="Oil"/>
    <s v="Steam turbine"/>
    <s v="yes"/>
    <m/>
    <n v="1995"/>
    <s v="1995"/>
    <m/>
    <m/>
    <s v="operating"/>
    <m/>
    <n v="49.060809999999996"/>
    <n v="8.3243899999999993"/>
    <m/>
    <m/>
    <m/>
    <m/>
    <n v="0.3795"/>
    <s v="Fossil fuels"/>
    <s v="Oil"/>
    <m/>
    <s v="no"/>
    <m/>
    <s v="110"/>
    <s v="Netze BW GmbH"/>
    <m/>
    <m/>
  </r>
  <r>
    <n v="25"/>
    <s v="MiRO_BNA0517"/>
    <s v="DE"/>
    <x v="0"/>
    <s v="OIL"/>
    <n v="0.3795"/>
    <n v="9.5587323943661975"/>
    <n v="7.8122535211267614"/>
    <n v="4.0224969288732378E-2"/>
    <n v="4.0224969288732378E-2"/>
    <n v="35280.964999999997"/>
    <n v="0"/>
    <n v="0"/>
    <n v="0.3"/>
    <n v="0.41"/>
    <n v="7"/>
    <n v="0.79"/>
    <m/>
    <s v=""/>
    <s v=""/>
    <s v=""/>
    <s v=""/>
    <s v=""/>
    <s v="BNA0517"/>
    <e v="#N/A"/>
    <s v="MiRO"/>
    <s v="Kesselhaus Werk 2"/>
    <m/>
    <s v="Mineraloelraffinerie Oberrhein GmbH &amp; Co. KG"/>
    <m/>
    <s v="76187"/>
    <s v="Karlsruhe"/>
    <s v="Baden-Württemberg"/>
    <s v="DE"/>
    <n v="25"/>
    <m/>
    <s v="Oil"/>
    <s v="Steam turbine"/>
    <s v="yes"/>
    <m/>
    <n v="1995"/>
    <s v="1995"/>
    <m/>
    <m/>
    <s v="operating"/>
    <m/>
    <n v="49.060809999999996"/>
    <n v="8.3243899999999993"/>
    <m/>
    <m/>
    <m/>
    <m/>
    <n v="0.3795"/>
    <s v="Fossil fuels"/>
    <s v="Oil"/>
    <m/>
    <s v="no"/>
    <m/>
    <s v="110"/>
    <s v="Netze BW GmbH"/>
    <m/>
    <m/>
  </r>
  <r>
    <n v="80"/>
    <s v="Raffineriekraftwerk Köln Godorf_BNA0547"/>
    <s v="DE"/>
    <x v="2"/>
    <s v="OIL"/>
    <n v="0.38"/>
    <n v="5"/>
    <n v="1"/>
    <n v="3.8508725075675675E-2"/>
    <n v="3.8508725075675675E-2"/>
    <n v="35280.964999999997"/>
    <n v="0"/>
    <n v="0"/>
    <n v="0.3"/>
    <n v="0.41"/>
    <n v="7"/>
    <n v="0.79"/>
    <m/>
    <n v="235"/>
    <s v=""/>
    <s v=""/>
    <s v=""/>
    <s v=""/>
    <s v="BNA0547"/>
    <e v="#N/A"/>
    <s v="Raffineriekraftwerk Köln Godorf"/>
    <m/>
    <s v="Köln-Godorf"/>
    <s v="Shell Deutschland Oil GmbH"/>
    <s v="Godorfer Hauptstr. 150"/>
    <s v="50997"/>
    <s v="Köln"/>
    <s v="Nordrhein-Westfalen"/>
    <s v="DE"/>
    <n v="80"/>
    <n v="215"/>
    <s v="Oil"/>
    <s v="Combined cycle"/>
    <s v="yes"/>
    <n v="235"/>
    <n v="2004"/>
    <s v="2004"/>
    <n v="2004"/>
    <m/>
    <s v="operating"/>
    <s v="IPP"/>
    <n v="50.854750000000003"/>
    <n v="6.9808399999999997"/>
    <m/>
    <m/>
    <m/>
    <m/>
    <n v="0.38"/>
    <s v="Fossil fuels"/>
    <s v="Oil"/>
    <m/>
    <s v="no"/>
    <s v="Raffinerie Godorf Godorfer Hauptstr. 150"/>
    <s v="110"/>
    <s v="Rheinische NETZGesellschaft mbH "/>
    <s v="List matching type: Single UBA power plant assigned to single BNetzA power plant"/>
    <m/>
  </r>
  <r>
    <n v="92.5"/>
    <s v="Raffineriekraftwerk_BNA0596"/>
    <s v="DE"/>
    <x v="2"/>
    <s v="OIL"/>
    <n v="0.38"/>
    <n v="5"/>
    <n v="1"/>
    <n v="3.8508725075675675E-2"/>
    <n v="3.8508725075675675E-2"/>
    <n v="35280.964999999997"/>
    <n v="0"/>
    <n v="0"/>
    <n v="0.3"/>
    <n v="0.41"/>
    <n v="7"/>
    <n v="0.79"/>
    <m/>
    <n v="208"/>
    <s v=""/>
    <s v=""/>
    <s v=""/>
    <s v=""/>
    <s v="BNA0596"/>
    <e v="#N/A"/>
    <s v="Raffineriekraftwerk"/>
    <m/>
    <s v="Leuna"/>
    <s v="TOTAL Raffinerie Mitteldeutschland GmbH"/>
    <m/>
    <s v="06237"/>
    <s v="Leuna"/>
    <s v="Sachsen-Anhalt"/>
    <s v="DE"/>
    <n v="92.5"/>
    <n v="162"/>
    <s v="Oil"/>
    <s v="Combined cycle"/>
    <s v="yes"/>
    <n v="208"/>
    <n v="1997"/>
    <s v="1997"/>
    <m/>
    <m/>
    <s v="operating"/>
    <s v="IPP"/>
    <n v="51.299759999999999"/>
    <n v="12.019299999999999"/>
    <m/>
    <m/>
    <m/>
    <m/>
    <n v="0.38"/>
    <s v="Fossil fuels"/>
    <s v="Oil"/>
    <m/>
    <s v="no"/>
    <s v="Leuna Süd-Mitte"/>
    <s v="110"/>
    <s v="InfraLeuna GmbH"/>
    <s v="List matching type: Single UBA power plant assigned to single BNetzA power plant"/>
    <m/>
  </r>
  <r>
    <n v="77.400000000000006"/>
    <s v="Dampfkraftwerk Marbach am Neckar_BNA0647"/>
    <s v="DE"/>
    <x v="5"/>
    <s v="OIL"/>
    <n v="0.30459999999999998"/>
    <n v="0"/>
    <n v="0"/>
    <n v="1"/>
    <n v="1"/>
    <n v="35280.964999999997"/>
    <n v="0"/>
    <n v="0"/>
    <n v="0.3"/>
    <n v="0.41"/>
    <n v="7"/>
    <n v="0.79"/>
    <m/>
    <s v=""/>
    <s v=""/>
    <s v=""/>
    <s v=""/>
    <s v=""/>
    <s v="BNA0647"/>
    <e v="#N/A"/>
    <s v="Dampfkraftwerk Marbach am Neckar"/>
    <s v="Marbach II GT"/>
    <m/>
    <s v="EnBW Energie Baden-Württemberg AG"/>
    <s v="Thomas-Alva-Edison-Ring 6"/>
    <s v="71672"/>
    <s v="Marbach"/>
    <s v="Baden-Württemberg"/>
    <s v="DE"/>
    <n v="77.400000000000006"/>
    <m/>
    <s v="Oil"/>
    <s v="Gas turbine"/>
    <s v="no"/>
    <m/>
    <n v="1971"/>
    <s v="1971"/>
    <m/>
    <m/>
    <s v="reserve"/>
    <m/>
    <n v="48.927497000000002"/>
    <n v="9.2300050000000002"/>
    <m/>
    <m/>
    <m/>
    <m/>
    <n v="0.30459999999999998"/>
    <s v="Fossil fuels"/>
    <s v="Oil"/>
    <m/>
    <s v="no"/>
    <s v="Marbach"/>
    <s v="110"/>
    <s v="Netze BW GmbH"/>
    <m/>
    <m/>
  </r>
  <r>
    <n v="85"/>
    <s v="Dampfkraftwerk Marbach am Neckar_BNA0648"/>
    <s v="DE"/>
    <x v="2"/>
    <s v="OIL"/>
    <n v="0.38"/>
    <n v="5"/>
    <n v="1"/>
    <n v="3.8508725075675675E-2"/>
    <n v="3.8508725075675675E-2"/>
    <n v="35280.964999999997"/>
    <n v="0"/>
    <n v="0"/>
    <n v="0.3"/>
    <n v="0.41"/>
    <n v="7"/>
    <n v="0.79"/>
    <m/>
    <s v=""/>
    <s v=""/>
    <s v=""/>
    <s v=""/>
    <s v=""/>
    <s v="BNA0648"/>
    <e v="#N/A"/>
    <s v="Dampfkraftwerk Marbach am Neckar"/>
    <s v="Marbach III GT (solo)"/>
    <s v="Marbach III"/>
    <s v="EnBW Energie Baden-Württemberg AG"/>
    <s v="Thomas-Alva-Edison-Ring 6"/>
    <s v="71672"/>
    <s v="Marbach"/>
    <s v="Baden-Württemberg"/>
    <s v="DE"/>
    <n v="85"/>
    <n v="87.804879999999997"/>
    <s v="Oil"/>
    <s v="Combined cycle"/>
    <s v="no"/>
    <m/>
    <n v="1975"/>
    <s v="1975"/>
    <m/>
    <m/>
    <s v="reserve"/>
    <m/>
    <n v="48.927497000000002"/>
    <n v="9.2300050000000002"/>
    <m/>
    <m/>
    <m/>
    <m/>
    <n v="0.38"/>
    <s v="Fossil fuels"/>
    <s v="Oil"/>
    <m/>
    <s v="no"/>
    <s v="Marbach"/>
    <s v="110"/>
    <s v="Netze BW GmbH"/>
    <s v="List matching type: UBA capacity distributed proportionally to multiple BNetzA power plants"/>
    <m/>
  </r>
  <r>
    <n v="263.5"/>
    <s v="Dampfkraftwerk Marbach am Neckar_BNA0649"/>
    <s v="DE"/>
    <x v="2"/>
    <s v="OIL"/>
    <n v="0.38"/>
    <n v="5"/>
    <n v="1"/>
    <n v="3.8508725075675675E-2"/>
    <n v="3.8508725075675675E-2"/>
    <n v="35280.964999999997"/>
    <n v="0"/>
    <n v="0"/>
    <n v="0.3"/>
    <n v="0.41"/>
    <n v="7"/>
    <n v="0.79"/>
    <m/>
    <s v=""/>
    <s v=""/>
    <s v=""/>
    <s v=""/>
    <s v=""/>
    <s v="BNA0649"/>
    <e v="#N/A"/>
    <s v="Dampfkraftwerk Marbach am Neckar"/>
    <s v="MAR III DT"/>
    <s v="Marbach III"/>
    <s v="EnBW Energie Baden-Württemberg AG"/>
    <s v="Thomas-Alva-Edison-Ring 6"/>
    <s v="71672"/>
    <s v="Marbach"/>
    <s v="Baden-Württemberg"/>
    <s v="DE"/>
    <n v="263.5"/>
    <n v="272.19511999999997"/>
    <s v="Oil"/>
    <s v="Combined cycle"/>
    <s v="no"/>
    <m/>
    <n v="1975"/>
    <s v="1975"/>
    <m/>
    <m/>
    <s v="reserve"/>
    <m/>
    <n v="48.927497000000002"/>
    <n v="9.2300050000000002"/>
    <m/>
    <m/>
    <m/>
    <m/>
    <n v="0.38"/>
    <s v="Fossil fuels"/>
    <s v="Oil"/>
    <m/>
    <s v="no"/>
    <s v="Marbach"/>
    <s v="220"/>
    <s v="Transnet BW GmbH"/>
    <s v="List matching type: UBA capacity distributed proportionally to multiple BNetzA power plants"/>
    <m/>
  </r>
  <r>
    <n v="11.4"/>
    <s v="DKW Nord_BNA1212"/>
    <s v="DE"/>
    <x v="0"/>
    <s v="OIL"/>
    <n v="0.37180000000000002"/>
    <n v="9.5587323943661975"/>
    <n v="7.8122535211267614"/>
    <n v="4.0224969288732378E-2"/>
    <n v="4.0224969288732378E-2"/>
    <n v="35280.964999999997"/>
    <n v="0"/>
    <n v="0"/>
    <n v="0.3"/>
    <n v="0.41"/>
    <n v="7"/>
    <n v="0.79"/>
    <m/>
    <s v=""/>
    <s v=""/>
    <s v=""/>
    <s v=""/>
    <s v=""/>
    <s v="BNA1212"/>
    <e v="#N/A"/>
    <s v="DKW Nord"/>
    <m/>
    <m/>
    <s v="Vereinigte Wertach-Elektrizitätswerke GmbH"/>
    <s v="Mindelmähderweg 10"/>
    <s v="87719"/>
    <s v="Mindelheim"/>
    <s v="Bayern"/>
    <s v="DE"/>
    <n v="11.4"/>
    <m/>
    <s v="Oil"/>
    <s v="Steam turbine"/>
    <s v="no"/>
    <m/>
    <n v="1988"/>
    <s v="1988"/>
    <m/>
    <m/>
    <s v="operating"/>
    <m/>
    <n v="48.062671000000002"/>
    <n v="10.486643000000001"/>
    <m/>
    <m/>
    <m/>
    <m/>
    <n v="0.37180000000000002"/>
    <s v="Fossil fuels"/>
    <s v="Oil"/>
    <m/>
    <s v="no"/>
    <s v="SH KW Nord"/>
    <s v="20"/>
    <s v="Vereinigte Wertach Elektrizitätswerke GmbH"/>
    <m/>
    <m/>
  </r>
  <r>
    <n v="88"/>
    <s v="Itzehoe_BNA0759"/>
    <s v="DE"/>
    <x v="0"/>
    <s v="OIL"/>
    <n v="0.35420000000000001"/>
    <n v="9.5587323943661975"/>
    <n v="7.8122535211267614"/>
    <n v="4.0224969288732378E-2"/>
    <n v="4.0224969288732378E-2"/>
    <n v="35280.964999999997"/>
    <n v="0"/>
    <n v="0"/>
    <n v="0.3"/>
    <n v="0.41"/>
    <n v="7"/>
    <n v="0.79"/>
    <m/>
    <s v=""/>
    <s v=""/>
    <s v=""/>
    <s v=""/>
    <s v=""/>
    <s v="BNA0759"/>
    <e v="#N/A"/>
    <s v="Itzehoe"/>
    <m/>
    <m/>
    <s v="Uniper Kraftwerke GmbH "/>
    <m/>
    <s v="25588"/>
    <s v="Oldendorf"/>
    <s v="Schleswig-Holstein"/>
    <s v="DE"/>
    <n v="88"/>
    <m/>
    <s v="Oil"/>
    <s v="Steam turbine"/>
    <s v="no"/>
    <m/>
    <n v="1972"/>
    <s v="1972"/>
    <m/>
    <m/>
    <s v="operating"/>
    <m/>
    <n v="53.966421999999987"/>
    <n v="9.4494860000000003"/>
    <m/>
    <m/>
    <m/>
    <m/>
    <n v="0.35420000000000001"/>
    <s v="Fossil fuels"/>
    <s v="Oil"/>
    <m/>
    <s v="no"/>
    <s v="Itzehoe-West"/>
    <s v="110"/>
    <s v="Schleswig-Holstein Netz AG"/>
    <m/>
    <m/>
  </r>
  <r>
    <n v="87"/>
    <s v="Audorf_BNA0766"/>
    <s v="DE"/>
    <x v="0"/>
    <s v="OIL"/>
    <n v="0.3553"/>
    <n v="9.5587323943661975"/>
    <n v="7.8122535211267614"/>
    <n v="4.0224969288732378E-2"/>
    <n v="4.0224969288732378E-2"/>
    <n v="35280.964999999997"/>
    <n v="0"/>
    <n v="0"/>
    <n v="0.3"/>
    <n v="0.41"/>
    <n v="7"/>
    <n v="0.79"/>
    <m/>
    <s v=""/>
    <s v=""/>
    <s v=""/>
    <s v=""/>
    <s v=""/>
    <s v="BNA0766"/>
    <e v="#N/A"/>
    <s v="Audorf"/>
    <m/>
    <m/>
    <s v="Uniper Kraftwerke GmbH "/>
    <m/>
    <s v="24783"/>
    <s v="Osterrönfeld"/>
    <s v="Schleswig-Holstein"/>
    <s v="DE"/>
    <n v="87"/>
    <m/>
    <s v="Oil"/>
    <s v="Steam turbine"/>
    <s v="no"/>
    <m/>
    <n v="1973"/>
    <s v="1973"/>
    <m/>
    <m/>
    <s v="operating"/>
    <m/>
    <n v="54.290672000000001"/>
    <n v="9.7227750000000004"/>
    <m/>
    <m/>
    <m/>
    <m/>
    <n v="0.3553"/>
    <s v="Fossil fuels"/>
    <s v="Oil"/>
    <m/>
    <s v="no"/>
    <s v="Audorf"/>
    <s v="110"/>
    <s v="Schleswig-Holstein Netz AG"/>
    <m/>
    <m/>
  </r>
  <r>
    <n v="28"/>
    <s v="IKS PCK Schwedt_BNA0894a"/>
    <s v="DE"/>
    <x v="0"/>
    <s v="OIL"/>
    <n v="0.35420000000000001"/>
    <n v="9.5587323943661975"/>
    <n v="7.8122535211267614"/>
    <n v="4.0224969288732378E-2"/>
    <n v="4.0224969288732378E-2"/>
    <n v="35280.964999999997"/>
    <n v="0"/>
    <n v="0"/>
    <n v="0.3"/>
    <n v="0.41"/>
    <n v="7"/>
    <n v="0.79"/>
    <m/>
    <n v="15.4"/>
    <s v=""/>
    <s v=""/>
    <s v=""/>
    <s v=""/>
    <s v="BNA0894a"/>
    <e v="#N/A"/>
    <s v="IKS PCK Schwedt"/>
    <s v="Block 5 SE 5"/>
    <s v="Schwedt"/>
    <s v="PCK Raffinerie GmbH"/>
    <m/>
    <s v="16303"/>
    <s v="PCK Schwedt"/>
    <s v="Brandenburg"/>
    <s v="DE"/>
    <n v="28"/>
    <n v="31.526240000000001"/>
    <s v="Oil"/>
    <s v="Steam turbine"/>
    <s v="yes"/>
    <n v="15.4"/>
    <n v="1972"/>
    <s v="1972"/>
    <m/>
    <m/>
    <s v="operating"/>
    <s v="CHP"/>
    <n v="53.098180000000013"/>
    <n v="14.234540000000001"/>
    <m/>
    <m/>
    <m/>
    <m/>
    <n v="0.35420000000000001"/>
    <s v="Fossil fuels"/>
    <s v="Oil"/>
    <m/>
    <s v="no"/>
    <s v="UW Vrd"/>
    <s v="110"/>
    <s v="E.DIS AG"/>
    <s v="List matching type: UBA capacity distributed proportionally to multiple BNetzA power plants"/>
    <m/>
  </r>
  <r>
    <n v="34.5"/>
    <s v="IKS PCK Schwedt_BNA0894b"/>
    <s v="DE"/>
    <x v="0"/>
    <s v="OIL"/>
    <n v="0.37840000000000001"/>
    <n v="9.5587323943661975"/>
    <n v="7.8122535211267614"/>
    <n v="4.0224969288732378E-2"/>
    <n v="4.0224969288732378E-2"/>
    <n v="35280.964999999997"/>
    <n v="0"/>
    <n v="0"/>
    <n v="0.3"/>
    <n v="0.41"/>
    <n v="7"/>
    <n v="0.79"/>
    <m/>
    <n v="18.975000000000001"/>
    <s v=""/>
    <s v=""/>
    <s v=""/>
    <s v=""/>
    <s v="BNA0894b"/>
    <e v="#N/A"/>
    <s v="IKS PCK Schwedt"/>
    <s v="Block 6 SE 6"/>
    <s v="Schwedt"/>
    <s v="PCK Raffinerie GmbH"/>
    <m/>
    <s v="16303"/>
    <s v="PCK Schwedt"/>
    <s v="Brandenburg"/>
    <s v="DE"/>
    <n v="34.5"/>
    <n v="38.844830000000002"/>
    <s v="Oil"/>
    <s v="Steam turbine"/>
    <s v="no"/>
    <n v="18.975000000000001"/>
    <n v="1994"/>
    <s v="1994"/>
    <m/>
    <m/>
    <s v="operating"/>
    <s v="CHP"/>
    <n v="53.098180000000013"/>
    <n v="14.234540000000001"/>
    <m/>
    <m/>
    <m/>
    <m/>
    <n v="0.37840000000000001"/>
    <s v="Fossil fuels"/>
    <s v="Oil"/>
    <m/>
    <s v="no"/>
    <s v="UW Vrd"/>
    <s v="110"/>
    <s v="E.DIS AG"/>
    <s v="List matching type: UBA capacity distributed proportionally to multiple BNetzA power plants"/>
    <m/>
  </r>
  <r>
    <n v="106"/>
    <s v="IKS PCK Schwedt_BNA0894c"/>
    <s v="DE"/>
    <x v="0"/>
    <s v="OIL"/>
    <n v="0.38169999999999998"/>
    <n v="9.5587323943661975"/>
    <n v="7.8122535211267614"/>
    <n v="4.0224969288732378E-2"/>
    <n v="4.0224969288732378E-2"/>
    <n v="35280.964999999997"/>
    <n v="0"/>
    <n v="0"/>
    <n v="0.3"/>
    <n v="0.41"/>
    <n v="7"/>
    <n v="0.79"/>
    <m/>
    <n v="58.3"/>
    <s v=""/>
    <s v=""/>
    <s v=""/>
    <s v=""/>
    <s v="BNA0894c"/>
    <e v="#N/A"/>
    <s v="IKS PCK Schwedt"/>
    <s v="Block 1 SE 1"/>
    <s v="Schwedt"/>
    <s v="PCK Raffinerie GmbH"/>
    <m/>
    <s v="16303"/>
    <s v="PCK Schwedt"/>
    <s v="Brandenburg"/>
    <s v="DE"/>
    <n v="106"/>
    <n v="119.34932999999999"/>
    <s v="Oil"/>
    <s v="Steam turbine"/>
    <s v="yes"/>
    <n v="58.3"/>
    <n v="1997"/>
    <s v="1997"/>
    <m/>
    <m/>
    <s v="operating"/>
    <s v="CHP"/>
    <n v="53.098180000000013"/>
    <n v="14.234540000000001"/>
    <s v="11WD8SCHW5X----D"/>
    <s v="11WD8SCHW5X---19"/>
    <m/>
    <m/>
    <n v="0.38169999999999998"/>
    <s v="Fossil fuels"/>
    <s v="Oil"/>
    <m/>
    <s v="no"/>
    <s v="UW Vrd"/>
    <s v="110"/>
    <s v="E.DIS AG"/>
    <s v="List matching type: UBA capacity distributed proportionally to multiple BNetzA power plants"/>
    <m/>
  </r>
  <r>
    <n v="106"/>
    <s v="IKS PCK Schwedt_BNA0894d"/>
    <s v="DE"/>
    <x v="0"/>
    <s v="OIL"/>
    <n v="0.38279999999999997"/>
    <n v="9.5587323943661975"/>
    <n v="7.8122535211267614"/>
    <n v="4.0224969288732378E-2"/>
    <n v="4.0224969288732378E-2"/>
    <n v="35280.964999999997"/>
    <n v="0"/>
    <n v="0"/>
    <n v="0.3"/>
    <n v="0.41"/>
    <n v="7"/>
    <n v="0.79"/>
    <m/>
    <n v="58.3"/>
    <s v=""/>
    <s v=""/>
    <s v=""/>
    <s v=""/>
    <s v="BNA0894d"/>
    <e v="#N/A"/>
    <s v="IKS PCK Schwedt"/>
    <s v="Block 2 SE 2"/>
    <s v="Schwedt"/>
    <s v="PCK Raffinerie GmbH"/>
    <m/>
    <s v="16303"/>
    <s v="PCK Schwedt"/>
    <s v="Brandenburg"/>
    <s v="DE"/>
    <n v="106"/>
    <n v="119.34932999999999"/>
    <s v="Oil"/>
    <s v="Steam turbine"/>
    <s v="yes"/>
    <n v="58.3"/>
    <n v="1998"/>
    <s v="1998"/>
    <m/>
    <m/>
    <s v="operating"/>
    <s v="CHP"/>
    <n v="53.098180000000013"/>
    <n v="14.234540000000001"/>
    <s v="11WD8SCHW5X----D"/>
    <s v="11WD8SCHW5X---27"/>
    <m/>
    <m/>
    <n v="0.38279999999999997"/>
    <s v="Fossil fuels"/>
    <s v="Oil"/>
    <m/>
    <s v="no"/>
    <s v="UW Vrd"/>
    <s v="110"/>
    <s v="E.DIS AG"/>
    <s v="List matching type: UBA capacity distributed proportionally to multiple BNetzA power plants"/>
    <m/>
  </r>
  <r>
    <n v="59"/>
    <s v="IKS PCK Schwedt_BNA0894e"/>
    <s v="DE"/>
    <x v="0"/>
    <s v="OIL"/>
    <n v="0.39710000000000001"/>
    <n v="9.5587323943661975"/>
    <n v="7.8122535211267614"/>
    <n v="4.0224969288732378E-2"/>
    <n v="4.0224969288732378E-2"/>
    <n v="35280.964999999997"/>
    <n v="0"/>
    <n v="0"/>
    <n v="0.3"/>
    <n v="0.41"/>
    <n v="7"/>
    <n v="0.79"/>
    <m/>
    <n v="32.450000000000003"/>
    <s v=""/>
    <s v=""/>
    <s v=""/>
    <s v=""/>
    <s v="BNA0894e"/>
    <e v="#N/A"/>
    <s v="IKS PCK Schwedt"/>
    <s v="SE 4"/>
    <s v="Schwedt"/>
    <s v="PCK Raffinerie GmbH"/>
    <m/>
    <s v="16303"/>
    <s v="PCK Schwedt"/>
    <s v="Brandenburg"/>
    <s v="DE"/>
    <n v="59"/>
    <n v="66.430279999999996"/>
    <s v="Oil"/>
    <s v="Steam turbine"/>
    <s v="no"/>
    <n v="32.450000000000003"/>
    <n v="2011"/>
    <s v="2011"/>
    <m/>
    <m/>
    <s v="operating"/>
    <s v="CHP"/>
    <n v="53.098180000000013"/>
    <n v="14.234540000000001"/>
    <m/>
    <m/>
    <m/>
    <m/>
    <n v="0.39710000000000001"/>
    <s v="Fossil fuels"/>
    <s v="Oil"/>
    <m/>
    <s v="no"/>
    <s v="UW Vrd"/>
    <s v="110"/>
    <s v="E.DIS AG"/>
    <s v="List matching type: UBA capacity distributed proportionally to multiple BNetzA power plants"/>
    <m/>
  </r>
  <r>
    <n v="11.4"/>
    <s v="DKW Leinau_BNA1227"/>
    <s v="DE"/>
    <x v="0"/>
    <s v="OIL"/>
    <n v="0.36630000000000001"/>
    <n v="9.5587323943661975"/>
    <n v="7.8122535211267614"/>
    <n v="4.0224969288732378E-2"/>
    <n v="4.0224969288732378E-2"/>
    <n v="35280.964999999997"/>
    <n v="0"/>
    <n v="0"/>
    <n v="0.3"/>
    <n v="0.41"/>
    <n v="7"/>
    <n v="0.79"/>
    <m/>
    <s v=""/>
    <s v=""/>
    <s v=""/>
    <s v=""/>
    <s v=""/>
    <s v="BNA1227"/>
    <e v="#N/A"/>
    <s v="DKW Leinau"/>
    <m/>
    <m/>
    <s v="Vereinigte Wertach-Elektrizitätswerke GmbH"/>
    <s v="Am Kraftwerk 1"/>
    <s v="87666"/>
    <s v="Pforzen"/>
    <s v="Bayern"/>
    <s v="DE"/>
    <n v="11.4"/>
    <m/>
    <s v="Oil"/>
    <s v="Steam turbine"/>
    <s v="no"/>
    <m/>
    <n v="1983"/>
    <s v="1978 - 1983"/>
    <m/>
    <m/>
    <s v="operating"/>
    <m/>
    <n v="47.912537"/>
    <n v="10.611739999999999"/>
    <m/>
    <m/>
    <m/>
    <m/>
    <n v="0.36630000000000001"/>
    <s v="Fossil fuels"/>
    <s v="Oil"/>
    <m/>
    <s v="no"/>
    <s v="SH KW Leinau"/>
    <s v="20"/>
    <s v="Vereinigte Wertach Elektrizitätswerke GmbH"/>
    <m/>
    <m/>
  </r>
  <r>
    <n v="23.3"/>
    <s v="Restmüll-Heizkraftwerk Stuttgart-Münster_BNA0937"/>
    <s v="DE"/>
    <x v="5"/>
    <s v="OIL"/>
    <n v="0.31240000000000001"/>
    <n v="0"/>
    <n v="0"/>
    <n v="1"/>
    <n v="1"/>
    <n v="35280.964999999997"/>
    <n v="0"/>
    <n v="0"/>
    <n v="0.3"/>
    <n v="0.41"/>
    <n v="7"/>
    <n v="0.79"/>
    <m/>
    <n v="95.115068493150687"/>
    <s v=""/>
    <s v=""/>
    <s v=""/>
    <s v=""/>
    <s v="BNA0937"/>
    <e v="#N/A"/>
    <s v="Restmüll-Heizkraftwerk Stuttgart-Münster"/>
    <s v="MÜN GT16"/>
    <s v="Stuttgart-Münster"/>
    <s v="EnBW Energie Baden-Württemberg AG"/>
    <s v="Voltastraße 45"/>
    <s v="70376"/>
    <s v="Stuttgart"/>
    <s v="Baden-Württemberg"/>
    <s v="DE"/>
    <n v="23.3"/>
    <n v="24.728649999999998"/>
    <s v="Oil"/>
    <s v="Gas turbine"/>
    <s v="no"/>
    <n v="95.115068493150687"/>
    <n v="1974"/>
    <s v="1974"/>
    <m/>
    <m/>
    <s v="operating"/>
    <s v="CHP"/>
    <n v="48.815832999999998"/>
    <n v="9.2211110000000005"/>
    <m/>
    <m/>
    <n v="0.23"/>
    <m/>
    <n v="0.31240000000000001"/>
    <s v="Fossil fuels"/>
    <s v="Oil"/>
    <m/>
    <s v="no"/>
    <s v="Münster"/>
    <s v="110"/>
    <s v="Netze BW GmbH"/>
    <s v="List matching type: UBA capacity distributed proportionally to multiple BNetzA power plants"/>
    <m/>
  </r>
  <r>
    <n v="23.3"/>
    <s v="Restmüll-Heizkraftwerk Stuttgart-Münster_BNA0938"/>
    <s v="DE"/>
    <x v="5"/>
    <s v="OIL"/>
    <n v="0.31240000000000001"/>
    <n v="0"/>
    <n v="0"/>
    <n v="1"/>
    <n v="1"/>
    <n v="35280.964999999997"/>
    <n v="0"/>
    <n v="0"/>
    <n v="0.3"/>
    <n v="0.41"/>
    <n v="7"/>
    <n v="0.79"/>
    <m/>
    <n v="95.115068493150687"/>
    <s v=""/>
    <s v=""/>
    <s v=""/>
    <s v=""/>
    <s v="BNA0938"/>
    <e v="#N/A"/>
    <s v="Restmüll-Heizkraftwerk Stuttgart-Münster"/>
    <s v="MÜN GT17"/>
    <s v="Stuttgart-Münster"/>
    <s v="EnBW Energie Baden-Württemberg AG"/>
    <s v="Voltastraße 45"/>
    <s v="70376"/>
    <s v="Stuttgart"/>
    <s v="Baden-Württemberg"/>
    <s v="DE"/>
    <n v="23.3"/>
    <n v="24.728649999999998"/>
    <s v="Oil"/>
    <s v="Gas turbine"/>
    <s v="no"/>
    <n v="95.115068493150687"/>
    <n v="1974"/>
    <s v="1974"/>
    <m/>
    <m/>
    <s v="operating"/>
    <s v="CHP"/>
    <n v="48.815832999999998"/>
    <n v="9.2211110000000005"/>
    <m/>
    <m/>
    <n v="0.23"/>
    <m/>
    <n v="0.31240000000000001"/>
    <s v="Fossil fuels"/>
    <s v="Oil"/>
    <m/>
    <s v="no"/>
    <s v="Münster"/>
    <s v="110"/>
    <s v="Netze BW GmbH"/>
    <s v="List matching type: UBA capacity distributed proportionally to multiple BNetzA power plants"/>
    <m/>
  </r>
  <r>
    <n v="23.3"/>
    <s v="Restmüll-Heizkraftwerk Stuttgart-Münster_BNA0939b"/>
    <s v="DE"/>
    <x v="5"/>
    <s v="OIL"/>
    <n v="0.31240000000000001"/>
    <n v="0"/>
    <n v="0"/>
    <n v="1"/>
    <n v="1"/>
    <n v="35280.964999999997"/>
    <n v="0"/>
    <n v="0"/>
    <n v="0.3"/>
    <n v="0.41"/>
    <n v="7"/>
    <n v="0.79"/>
    <m/>
    <n v="95.115068493150687"/>
    <s v=""/>
    <s v=""/>
    <s v=""/>
    <s v=""/>
    <s v="BNA0939b"/>
    <e v="#N/A"/>
    <s v="Restmüll-Heizkraftwerk Stuttgart-Münster"/>
    <s v="MÜN GT18"/>
    <s v="Stuttgart-Münster"/>
    <s v="EnBW Energie Baden-Württemberg AG"/>
    <s v="Voltastraße 45"/>
    <s v="70376"/>
    <s v="Stuttgart"/>
    <s v="Baden-Württemberg"/>
    <s v="DE"/>
    <n v="23.3"/>
    <n v="24.728649999999998"/>
    <s v="Oil"/>
    <s v="Gas turbine"/>
    <s v="no"/>
    <n v="95.115068493150687"/>
    <n v="1974"/>
    <s v="1974"/>
    <m/>
    <m/>
    <s v="operating"/>
    <s v="CHP"/>
    <n v="48.815832999999998"/>
    <n v="9.2211110000000005"/>
    <m/>
    <m/>
    <n v="0.23"/>
    <m/>
    <n v="0.31240000000000001"/>
    <s v="Fossil fuels"/>
    <s v="Oil"/>
    <m/>
    <s v="no"/>
    <s v="Münster"/>
    <s v="110"/>
    <s v="Netze BW GmbH"/>
    <s v="List matching type: UBA capacity distributed proportionally to multiple BNetzA power plants"/>
    <m/>
  </r>
  <r>
    <n v="415"/>
    <s v="Irsching_BNA0993"/>
    <s v="DE"/>
    <x v="0"/>
    <s v="OIL"/>
    <n v="0.35639999999999999"/>
    <n v="9.5587323943661975"/>
    <n v="7.8122535211267614"/>
    <n v="4.0224969288732378E-2"/>
    <n v="4.0224969288732378E-2"/>
    <n v="35280.964999999997"/>
    <n v="0"/>
    <n v="0"/>
    <n v="0.3"/>
    <n v="0.41"/>
    <n v="7"/>
    <n v="0.79"/>
    <m/>
    <n v="25"/>
    <s v=""/>
    <s v=""/>
    <s v=""/>
    <s v=""/>
    <s v="BNA0993"/>
    <e v="#N/A"/>
    <s v="Irsching"/>
    <s v="3"/>
    <s v="Irsching 3"/>
    <s v="Uniper Kraftwerke GmbH "/>
    <m/>
    <s v="85088"/>
    <s v="Vohburg"/>
    <s v="Bayern"/>
    <s v="DE"/>
    <n v="415"/>
    <n v="440"/>
    <s v="Oil"/>
    <s v="Steam turbine"/>
    <s v="no"/>
    <n v="25"/>
    <n v="1974"/>
    <s v="1974"/>
    <m/>
    <m/>
    <s v="reserve"/>
    <m/>
    <n v="48.767020000000002"/>
    <n v="11.580033"/>
    <s v="11WD2IRSC000179N"/>
    <s v="11WD2IRG30000606"/>
    <m/>
    <m/>
    <n v="0.35639999999999999"/>
    <s v="Fossil fuels"/>
    <s v="Oil"/>
    <m/>
    <s v="no"/>
    <s v="Irsching"/>
    <s v="380"/>
    <s v="TenneT TSO GmbH "/>
    <s v="List matching type: Single UBA power plant assigned to single BNetzA power plant"/>
    <m/>
  </r>
  <r>
    <n v="136"/>
    <s v="Kraftwerk Walheim_BNA1004"/>
    <s v="DE"/>
    <x v="5"/>
    <s v="OIL"/>
    <n v="0.3306"/>
    <n v="0"/>
    <n v="0"/>
    <n v="1"/>
    <n v="1"/>
    <n v="35280.964999999997"/>
    <n v="0"/>
    <n v="0"/>
    <n v="0.3"/>
    <n v="0.41"/>
    <n v="7"/>
    <n v="0.79"/>
    <m/>
    <s v=""/>
    <s v=""/>
    <s v=""/>
    <s v=""/>
    <s v=""/>
    <s v="BNA1004"/>
    <e v="#N/A"/>
    <s v="Kraftwerk Walheim"/>
    <s v="WAL GT D"/>
    <s v="Walheim GT D"/>
    <s v="EnBW Energie Baden-Württemberg AG"/>
    <s v="Mühlstraße"/>
    <s v="74399"/>
    <s v="Walheim"/>
    <s v="Baden-Württemberg"/>
    <s v="DE"/>
    <n v="136"/>
    <n v="143"/>
    <s v="Oil"/>
    <s v="Gas turbine"/>
    <s v="no"/>
    <m/>
    <n v="1981"/>
    <s v="1981"/>
    <m/>
    <m/>
    <s v="operating"/>
    <m/>
    <n v="49.017471999999998"/>
    <n v="9.1573890000000002"/>
    <s v="11WD4WALK5G----E"/>
    <s v="11WD4WALK5OGTD-F"/>
    <m/>
    <m/>
    <n v="0.3306"/>
    <s v="Fossil fuels"/>
    <s v="Oil"/>
    <m/>
    <s v="no"/>
    <s v="Walheim"/>
    <s v="110"/>
    <s v="Netze BW GmbH"/>
    <s v="List matching type: Single UBA power plant assigned to single BNetzA power plant"/>
    <m/>
  </r>
  <r>
    <n v="24"/>
    <s v="SKW Gasturbine_BNA1007a"/>
    <s v="DE"/>
    <x v="5"/>
    <s v="OIL"/>
    <n v="0.3488"/>
    <n v="0"/>
    <n v="0"/>
    <n v="1"/>
    <n v="1"/>
    <n v="35280.964999999997"/>
    <n v="0"/>
    <n v="0"/>
    <n v="0.3"/>
    <n v="0.41"/>
    <n v="7"/>
    <n v="0.79"/>
    <m/>
    <s v=""/>
    <s v=""/>
    <s v=""/>
    <s v=""/>
    <s v=""/>
    <s v="BNA1007a"/>
    <e v="#N/A"/>
    <s v="SKW Gasturbine"/>
    <s v="SKW Gasturbine"/>
    <m/>
    <s v="Allgäuer Überlandwerk GmbH"/>
    <s v="13"/>
    <s v="87448"/>
    <s v="Waltenhofen-Veits"/>
    <s v="Bayern"/>
    <s v="DE"/>
    <n v="24"/>
    <m/>
    <s v="Oil"/>
    <s v="Gas turbine"/>
    <s v="no"/>
    <m/>
    <n v="1988"/>
    <s v="1988"/>
    <m/>
    <m/>
    <s v="operating"/>
    <m/>
    <n v="47.683464000000001"/>
    <n v="10.31911"/>
    <m/>
    <m/>
    <m/>
    <m/>
    <n v="0.3488"/>
    <s v="Fossil fuels"/>
    <s v="Oil"/>
    <m/>
    <s v="no"/>
    <s v="UW Au"/>
    <s v="110"/>
    <s v="AllgäuNetz GmbH &amp; Co. KG "/>
    <m/>
    <m/>
  </r>
  <r>
    <n v="10.5"/>
    <s v="SKW Diesel_BNA1007b"/>
    <s v="DE"/>
    <x v="0"/>
    <s v="OIL"/>
    <n v="0.36080000000000001"/>
    <n v="9.5587323943661975"/>
    <n v="7.8122535211267614"/>
    <n v="4.0224969288732378E-2"/>
    <n v="4.0224969288732378E-2"/>
    <n v="35280.964999999997"/>
    <n v="0"/>
    <n v="0"/>
    <n v="0.3"/>
    <n v="0.41"/>
    <n v="7"/>
    <n v="0.79"/>
    <m/>
    <s v=""/>
    <s v=""/>
    <s v=""/>
    <s v=""/>
    <s v=""/>
    <s v="BNA1007b"/>
    <e v="#N/A"/>
    <s v="SKW Diesel"/>
    <s v="SKW Diesel"/>
    <m/>
    <s v="Allgäuer Überlandwerk GmbH"/>
    <s v="13"/>
    <s v="87448"/>
    <s v="Waltenhofen-Veits"/>
    <s v="Bayern"/>
    <s v="DE"/>
    <n v="10.5"/>
    <m/>
    <s v="Oil"/>
    <s v="Steam turbine"/>
    <s v="no"/>
    <m/>
    <n v="1978"/>
    <s v="1978"/>
    <m/>
    <m/>
    <s v="operating"/>
    <m/>
    <n v="47.683464000000001"/>
    <n v="10.31911"/>
    <m/>
    <m/>
    <m/>
    <m/>
    <n v="0.36080000000000001"/>
    <s v="Fossil fuels"/>
    <s v="Oil"/>
    <m/>
    <s v="no"/>
    <s v="UW Au"/>
    <s v="20"/>
    <s v="AllgäuNetz GmbH &amp; Co. KG "/>
    <m/>
    <m/>
  </r>
  <r>
    <n v="50.5"/>
    <s v="Wedel_BNA1015"/>
    <s v="DE"/>
    <x v="5"/>
    <s v="OIL"/>
    <n v="0.30719999999999997"/>
    <n v="0"/>
    <n v="0"/>
    <n v="1"/>
    <n v="1"/>
    <n v="35280.964999999997"/>
    <n v="0"/>
    <n v="0"/>
    <n v="0.3"/>
    <n v="0.41"/>
    <n v="7"/>
    <n v="0.79"/>
    <m/>
    <s v=""/>
    <s v=""/>
    <s v=""/>
    <s v=""/>
    <s v=""/>
    <s v="BNA1015"/>
    <e v="#N/A"/>
    <s v="Wedel"/>
    <s v="GT A"/>
    <s v="Wedel A und B"/>
    <s v="Vattenfall Hamburg Wärme GmbH"/>
    <m/>
    <s v="22880"/>
    <s v="Wedel"/>
    <s v="Schleswig-Holstein"/>
    <s v="DE"/>
    <n v="50.5"/>
    <n v="51"/>
    <s v="Oil"/>
    <s v="Gas turbine"/>
    <s v="no"/>
    <m/>
    <n v="1972"/>
    <s v="1972"/>
    <m/>
    <m/>
    <s v="operating"/>
    <m/>
    <n v="53.566251039999997"/>
    <n v="9.728479385"/>
    <m/>
    <m/>
    <n v="0.55000000000000004"/>
    <s v="http://www.welt.de/print/die_welt/hamburg/article108358316/Neues-Kraftwerk-in-Wedel-Innovation-Fehlanzeige.html"/>
    <n v="0.30719999999999997"/>
    <s v="Fossil fuels"/>
    <s v="Oil"/>
    <m/>
    <s v="no"/>
    <s v="Wedel"/>
    <s v="110"/>
    <s v="Stromnetz Hamburg GmbH"/>
    <s v="List matching type: UBA capacity distributed proportionally to multiple BNetzA power plants"/>
    <m/>
  </r>
  <r>
    <n v="50.5"/>
    <s v="Wedel_BNA1016"/>
    <s v="DE"/>
    <x v="5"/>
    <s v="OIL"/>
    <n v="0.30719999999999997"/>
    <n v="0"/>
    <n v="0"/>
    <n v="1"/>
    <n v="1"/>
    <n v="35280.964999999997"/>
    <n v="0"/>
    <n v="0"/>
    <n v="0.3"/>
    <n v="0.41"/>
    <n v="7"/>
    <n v="0.79"/>
    <m/>
    <s v=""/>
    <s v=""/>
    <s v=""/>
    <s v=""/>
    <s v=""/>
    <s v="BNA1016"/>
    <e v="#N/A"/>
    <s v="Wedel"/>
    <s v="GT B"/>
    <s v="Wedel A und B"/>
    <s v="Vattenfall Hamburg Wärme GmbH"/>
    <m/>
    <s v="22880"/>
    <s v="Wedel"/>
    <s v="Schleswig-Holstein"/>
    <s v="DE"/>
    <n v="50.5"/>
    <n v="51"/>
    <s v="Oil"/>
    <s v="Gas turbine"/>
    <s v="no"/>
    <m/>
    <n v="1972"/>
    <s v="1972"/>
    <m/>
    <m/>
    <s v="operating"/>
    <m/>
    <n v="53.566251039999997"/>
    <n v="9.728479385"/>
    <m/>
    <m/>
    <n v="0.55000000000000004"/>
    <s v="http://www.welt.de/print/die_welt/hamburg/article108358316/Neues-Kraftwerk-in-Wedel-Innovation-Fehlanzeige.html"/>
    <n v="0.30719999999999997"/>
    <s v="Fossil fuels"/>
    <s v="Oil"/>
    <m/>
    <s v="no"/>
    <s v="Wedel"/>
    <s v="110"/>
    <s v="Stromnetz Hamburg GmbH"/>
    <s v="List matching type: UBA capacity distributed proportionally to multiple BNetzA power plants"/>
    <m/>
  </r>
  <r>
    <n v="206"/>
    <s v="Kraftwerk Werdohl-Elverlingsen_BNA1036"/>
    <s v="DE"/>
    <x v="2"/>
    <s v="OIL"/>
    <n v="0.38"/>
    <n v="5"/>
    <n v="1"/>
    <n v="3.8508725075675675E-2"/>
    <n v="3.8508725075675675E-2"/>
    <n v="35280.964999999997"/>
    <n v="0"/>
    <n v="0"/>
    <n v="0.3"/>
    <n v="0.41"/>
    <n v="7"/>
    <n v="0.79"/>
    <m/>
    <s v=""/>
    <s v=""/>
    <s v=""/>
    <s v=""/>
    <s v=""/>
    <s v="BNA1036"/>
    <e v="#N/A"/>
    <s v="Kraftwerk Werdohl-Elverlingsen"/>
    <s v="E 1/2"/>
    <s v="Werdohl-Elverlingsen 1/2"/>
    <s v="Mark-E AG"/>
    <m/>
    <s v="58791"/>
    <s v="Werdohl"/>
    <s v="Nordrhein-Westfalen"/>
    <s v="DE"/>
    <n v="206"/>
    <n v="220"/>
    <s v="Oil"/>
    <s v="Combined cycle"/>
    <s v="no"/>
    <m/>
    <n v="1975"/>
    <s v="1975"/>
    <m/>
    <m/>
    <s v="shutdown_temporary"/>
    <m/>
    <n v="51.275590000000001"/>
    <n v="7.7063699999999997"/>
    <m/>
    <m/>
    <m/>
    <m/>
    <n v="0.38"/>
    <s v="Fossil fuels"/>
    <s v="Oil"/>
    <m/>
    <s v="no"/>
    <s v="U 204"/>
    <s v="220"/>
    <s v="Enervie AssetNetWork GmbH "/>
    <s v="List matching type: Single UBA power plant assigned to single BNetzA power plant"/>
    <m/>
  </r>
  <r>
    <n v="66.3"/>
    <s v="Kraftwerk_BNA1280"/>
    <s v="DE"/>
    <x v="2"/>
    <s v="OIL"/>
    <n v="0.38"/>
    <n v="5"/>
    <n v="1"/>
    <n v="3.8508725075675675E-2"/>
    <n v="3.8508725075675675E-2"/>
    <n v="35280.964999999997"/>
    <n v="0"/>
    <n v="0"/>
    <n v="0.3"/>
    <n v="0.41"/>
    <n v="7"/>
    <n v="0.79"/>
    <m/>
    <s v=""/>
    <s v=""/>
    <s v=""/>
    <s v=""/>
    <s v=""/>
    <s v="BNA1280"/>
    <e v="#N/A"/>
    <s v="Kraftwerk"/>
    <s v="D210"/>
    <s v="Wesseling 5-8"/>
    <s v="Basell Polyolefine GmbH"/>
    <m/>
    <s v="50389"/>
    <s v="Wesseling"/>
    <s v="Nordrhein-Westfalen"/>
    <s v="DE"/>
    <n v="66.3"/>
    <n v="94.233500000000006"/>
    <s v="Oil"/>
    <s v="Combined cycle"/>
    <s v="yes"/>
    <m/>
    <n v="1962"/>
    <s v="1962"/>
    <m/>
    <m/>
    <s v="operating"/>
    <s v="IPP"/>
    <n v="50.830509999999997"/>
    <n v="6.9593600000000002"/>
    <m/>
    <m/>
    <m/>
    <m/>
    <n v="0.38"/>
    <s v="Fossil fuels"/>
    <s v="Oil"/>
    <m/>
    <s v="no"/>
    <m/>
    <s v="6"/>
    <s v="internes Netz"/>
    <s v="List matching type: UBA capacity distributed proportionally to multiple BNetzA power plants"/>
    <m/>
  </r>
  <r>
    <n v="56"/>
    <s v="Wilhelmshaven_BNA1060"/>
    <s v="DE"/>
    <x v="5"/>
    <s v="OIL"/>
    <n v="0.30980000000000002"/>
    <n v="0"/>
    <n v="0"/>
    <n v="1"/>
    <n v="1"/>
    <n v="35280.964999999997"/>
    <n v="0"/>
    <n v="0"/>
    <n v="0.3"/>
    <n v="0.41"/>
    <n v="7"/>
    <n v="0.79"/>
    <m/>
    <s v=""/>
    <s v=""/>
    <s v=""/>
    <s v=""/>
    <s v=""/>
    <s v="BNA1060"/>
    <e v="#N/A"/>
    <s v="Wilhelmshaven"/>
    <s v="GT"/>
    <m/>
    <s v="Uniper Kraftwerke GmbH "/>
    <m/>
    <s v="26386"/>
    <s v="Wilhelmshaven"/>
    <s v="Niedersachsen"/>
    <s v="DE"/>
    <n v="56"/>
    <m/>
    <s v="Oil"/>
    <s v="Gas turbine"/>
    <s v="no"/>
    <m/>
    <n v="1973"/>
    <s v="1973"/>
    <m/>
    <m/>
    <s v="operating"/>
    <m/>
    <n v="53.565818999999998"/>
    <n v="8.1462450000000004"/>
    <m/>
    <m/>
    <m/>
    <m/>
    <n v="0.30980000000000002"/>
    <s v="Fossil fuels"/>
    <s v="Oil"/>
    <m/>
    <s v="no"/>
    <s v="Rüstersiel"/>
    <s v="110"/>
    <s v="Avacon AG"/>
    <m/>
    <m/>
  </r>
  <r>
    <n v="60"/>
    <s v="Spitzenlastanlage Barmen_BNA1083"/>
    <s v="DE"/>
    <x v="2"/>
    <s v="OIL"/>
    <n v="0.38"/>
    <n v="5"/>
    <n v="1"/>
    <n v="3.8508725075675675E-2"/>
    <n v="3.8508725075675675E-2"/>
    <n v="35280.964999999997"/>
    <n v="0"/>
    <n v="0"/>
    <n v="0.3"/>
    <n v="0.41"/>
    <n v="7"/>
    <n v="0.79"/>
    <m/>
    <n v="80.487804878048777"/>
    <s v=""/>
    <s v=""/>
    <s v=""/>
    <s v=""/>
    <s v="BNA1083"/>
    <e v="#N/A"/>
    <s v="Spitzenlastanlage Barmen"/>
    <s v="Block 2"/>
    <s v="Wuppertal-Barmen 1 u. 2"/>
    <s v="WSW Energie &amp; Wasser AG"/>
    <m/>
    <s v="42275"/>
    <s v="Wuppertal"/>
    <s v="Nordrhein-Westfalen"/>
    <s v="DE"/>
    <n v="60"/>
    <n v="61.267609999999998"/>
    <s v="Oil"/>
    <s v="Combined cycle"/>
    <s v="no"/>
    <n v="80.487804878048777"/>
    <n v="2008"/>
    <s v="2008"/>
    <m/>
    <m/>
    <s v="operating"/>
    <m/>
    <n v="51.268889000000001"/>
    <n v="7.200278"/>
    <m/>
    <m/>
    <m/>
    <m/>
    <n v="0.38"/>
    <s v="Fossil fuels"/>
    <s v="Oil"/>
    <m/>
    <s v="no"/>
    <m/>
    <s v="110"/>
    <s v="WSW Netz GmbH "/>
    <s v="List matching type: UBA capacity distributed proportionally to multiple BNetzA power plants"/>
    <m/>
  </r>
  <r>
    <n v="23.3"/>
    <s v="EZ1_BNA1400b"/>
    <s v="DE"/>
    <x v="0"/>
    <s v="OIL"/>
    <n v="0.37730000000000002"/>
    <n v="9.5587323943661975"/>
    <n v="7.8122535211267614"/>
    <n v="4.0224969288732378E-2"/>
    <n v="4.0224969288732378E-2"/>
    <n v="35280.964999999997"/>
    <n v="0"/>
    <n v="0"/>
    <n v="0.3"/>
    <n v="0.41"/>
    <n v="7"/>
    <n v="0.79"/>
    <m/>
    <s v=""/>
    <s v=""/>
    <s v=""/>
    <s v=""/>
    <s v=""/>
    <s v="BNA1400b"/>
    <e v="#N/A"/>
    <s v="EZ1"/>
    <s v="DTI"/>
    <m/>
    <s v="Südzucker AG, Werk Zeitz"/>
    <s v="Albrechtstr. 54"/>
    <s v="06712"/>
    <s v="Zeitz"/>
    <s v="Sachsen-Anhalt"/>
    <s v="DE"/>
    <n v="23.3"/>
    <m/>
    <s v="Oil"/>
    <s v="Steam turbine"/>
    <s v="yes"/>
    <m/>
    <n v="1993"/>
    <s v="1993"/>
    <m/>
    <m/>
    <s v="operating"/>
    <m/>
    <n v="51.048850000000002"/>
    <n v="12.110379999999999"/>
    <m/>
    <m/>
    <m/>
    <m/>
    <n v="0.37730000000000002"/>
    <s v="Fossil fuels"/>
    <s v="Oil"/>
    <m/>
    <s v="no"/>
    <s v="MCk0268144756"/>
    <s v="20/110"/>
    <s v="MitNetz"/>
    <m/>
    <m/>
  </r>
  <r>
    <n v="46"/>
    <s v="Zolling_BNA1092"/>
    <s v="DE"/>
    <x v="5"/>
    <s v="OIL"/>
    <n v="0.31759999999999999"/>
    <n v="0"/>
    <n v="0"/>
    <n v="1"/>
    <n v="1"/>
    <n v="35280.964999999997"/>
    <n v="0"/>
    <n v="0"/>
    <n v="0.3"/>
    <n v="0.41"/>
    <n v="7"/>
    <n v="0.79"/>
    <m/>
    <s v=""/>
    <s v=""/>
    <s v=""/>
    <s v=""/>
    <s v=""/>
    <s v="BNA1092"/>
    <e v="#N/A"/>
    <s v="Zolling"/>
    <s v="GT1 &amp; GT2"/>
    <m/>
    <s v="ENGIE Deutschland AG"/>
    <s v="Leininger Str. 1"/>
    <s v="85406"/>
    <s v="Zolling"/>
    <s v="Bayern"/>
    <s v="DE"/>
    <n v="46"/>
    <m/>
    <s v="Oil"/>
    <s v="Gas turbine"/>
    <s v="no"/>
    <m/>
    <n v="1976"/>
    <s v="1976"/>
    <m/>
    <m/>
    <s v="operating"/>
    <m/>
    <n v="48.45534"/>
    <n v="11.8019"/>
    <m/>
    <m/>
    <m/>
    <m/>
    <n v="0.31759999999999999"/>
    <s v="Fossil fuels"/>
    <s v="Oil"/>
    <m/>
    <s v="no"/>
    <s v="LS 184"/>
    <s v="110"/>
    <s v="Bayernwerk AG"/>
    <m/>
    <m/>
  </r>
  <r>
    <n v="30"/>
    <s v="HKW Flensburg_BNA0269"/>
    <s v="DE"/>
    <x v="2"/>
    <s v="OIL"/>
    <n v="0.38"/>
    <n v="5"/>
    <n v="1"/>
    <n v="3.8508725075675675E-2"/>
    <n v="3.8508725075675675E-2"/>
    <n v="35280.964999999997"/>
    <n v="0"/>
    <n v="0"/>
    <n v="0.3"/>
    <n v="0.41"/>
    <n v="7"/>
    <n v="0.79"/>
    <m/>
    <n v="45"/>
    <s v=""/>
    <s v=""/>
    <s v=""/>
    <s v=""/>
    <s v="BNA0269"/>
    <e v="#N/A"/>
    <s v="HKW Flensburg"/>
    <s v="Block 5"/>
    <s v="Flensburg K09 bis K12"/>
    <s v="Stadtwerke Flensburg GmbH"/>
    <s v="Batteriestr. 48"/>
    <s v="24939"/>
    <s v="Flensburg"/>
    <s v="Schleswig-Holstein"/>
    <s v="DE"/>
    <n v="30"/>
    <n v="27.371130000000001"/>
    <s v="Oil"/>
    <s v="Combined cycle"/>
    <s v="yes"/>
    <n v="45"/>
    <n v="1974"/>
    <s v="1974"/>
    <m/>
    <n v="2012"/>
    <s v="shutdown"/>
    <s v="CHP"/>
    <n v="54.805059999999997"/>
    <n v="9.4323800000000002"/>
    <m/>
    <m/>
    <m/>
    <m/>
    <n v="0.38"/>
    <s v="Fossil fuels"/>
    <s v="Oil"/>
    <m/>
    <s v="no"/>
    <s v="Stadtwerke Flensburg GmbH"/>
    <s v="60"/>
    <s v="Stadtwerke Flensburg GmbH"/>
    <s v="List matching type: UBA capacity distributed proportionally to multiple BNetzA power plants"/>
    <m/>
  </r>
  <r>
    <n v="19"/>
    <s v="Spitzenkraftwerk_BNA1338"/>
    <s v="DE"/>
    <x v="0"/>
    <s v="OIL"/>
    <n v="0.36080000000000001"/>
    <n v="9.5587323943661975"/>
    <n v="7.8122535211267614"/>
    <n v="4.0224969288732378E-2"/>
    <n v="4.0224969288732378E-2"/>
    <n v="35280.964999999997"/>
    <n v="0"/>
    <n v="0"/>
    <n v="0.3"/>
    <n v="0.41"/>
    <n v="7"/>
    <n v="0.79"/>
    <m/>
    <s v=""/>
    <s v=""/>
    <s v=""/>
    <s v=""/>
    <s v=""/>
    <s v="BNA1338"/>
    <e v="#N/A"/>
    <s v="Spitzenkraftwerk"/>
    <s v="MLD"/>
    <m/>
    <s v="Eurowatt Spitzenkraft GmbH"/>
    <s v="Ruselbergstr. 87"/>
    <s v="94469"/>
    <s v="Deggendorf"/>
    <s v="Bayern"/>
    <s v="DE"/>
    <n v="19"/>
    <m/>
    <s v="Oil"/>
    <s v="Steam turbine"/>
    <s v="yes"/>
    <m/>
    <n v="1978"/>
    <s v="1978"/>
    <m/>
    <n v="2014"/>
    <s v="shutdown"/>
    <m/>
    <n v="48.859059999999999"/>
    <n v="13.006919999999999"/>
    <m/>
    <m/>
    <m/>
    <m/>
    <n v="0.36080000000000001"/>
    <s v="Fossil fuels"/>
    <s v="Oil"/>
    <m/>
    <s v="no"/>
    <s v="Umspannwerk Deggendorf"/>
    <s v="20"/>
    <s v="Bayernwerk AG"/>
    <m/>
    <m/>
  </r>
  <r>
    <n v="63.5"/>
    <s v="Brunsbüttel_BNA0162"/>
    <s v="DE"/>
    <x v="5"/>
    <s v="OIL"/>
    <n v="0.30980000000000002"/>
    <n v="0"/>
    <n v="0"/>
    <n v="1"/>
    <n v="1"/>
    <n v="35280.964999999997"/>
    <n v="0"/>
    <n v="0"/>
    <n v="0.3"/>
    <n v="0.41"/>
    <n v="7"/>
    <n v="0.79"/>
    <m/>
    <s v=""/>
    <s v=""/>
    <s v=""/>
    <s v=""/>
    <s v=""/>
    <s v="BNA0162"/>
    <e v="#N/A"/>
    <s v="Brunsbüttel"/>
    <s v="GT B"/>
    <m/>
    <s v="Vattenfall Europe Nuclear Energy GmbH"/>
    <s v="Otto Hahn Str. 76"/>
    <s v="25541"/>
    <s v="Brunsbüttel"/>
    <s v="Schleswig-Holstein"/>
    <s v="DE"/>
    <n v="63.5"/>
    <m/>
    <s v="Oil"/>
    <s v="Gas turbine"/>
    <s v="no"/>
    <m/>
    <n v="1973"/>
    <s v="1973"/>
    <m/>
    <n v="2017"/>
    <s v="shutdown"/>
    <m/>
    <n v="53.892519239999999"/>
    <n v="9.201135635"/>
    <m/>
    <m/>
    <m/>
    <m/>
    <n v="0.30980000000000002"/>
    <s v="Fossil fuels"/>
    <s v="Oil"/>
    <m/>
    <s v="no"/>
    <s v="Brunsbüttel"/>
    <s v="380"/>
    <s v="50Hertz Transmission GmbH"/>
    <m/>
    <m/>
  </r>
  <r>
    <n v="63.5"/>
    <s v="Brunsbüttel_BNA0163"/>
    <s v="DE"/>
    <x v="5"/>
    <s v="OIL"/>
    <n v="0.30980000000000002"/>
    <n v="0"/>
    <n v="0"/>
    <n v="1"/>
    <n v="1"/>
    <n v="35280.964999999997"/>
    <n v="0"/>
    <n v="0"/>
    <n v="0.3"/>
    <n v="0.41"/>
    <n v="7"/>
    <n v="0.79"/>
    <m/>
    <s v=""/>
    <s v=""/>
    <s v=""/>
    <s v=""/>
    <s v=""/>
    <s v="BNA0163"/>
    <e v="#N/A"/>
    <s v="Brunsbüttel"/>
    <s v="GT C"/>
    <m/>
    <s v="Vattenfall Europe Nuclear Energy GmbH"/>
    <s v="Otto Hahn Str. 76"/>
    <s v="25541"/>
    <s v="Brunsbüttel"/>
    <s v="Schleswig-Holstein"/>
    <s v="DE"/>
    <n v="63.5"/>
    <m/>
    <s v="Oil"/>
    <s v="Gas turbine"/>
    <s v="no"/>
    <m/>
    <n v="1973"/>
    <s v="1973"/>
    <m/>
    <n v="2017"/>
    <s v="shutdown"/>
    <m/>
    <n v="53.892519239999999"/>
    <n v="9.201135635"/>
    <m/>
    <m/>
    <m/>
    <m/>
    <n v="0.30980000000000002"/>
    <s v="Fossil fuels"/>
    <s v="Oil"/>
    <m/>
    <s v="no"/>
    <s v="Brunsbüttel"/>
    <s v="380"/>
    <s v="50Hertz Transmission GmbH"/>
    <m/>
    <m/>
  </r>
  <r>
    <n v="63.5"/>
    <s v="Brunsbüttel_BNA0164"/>
    <s v="DE"/>
    <x v="5"/>
    <s v="OIL"/>
    <n v="0.30980000000000002"/>
    <n v="0"/>
    <n v="0"/>
    <n v="1"/>
    <n v="1"/>
    <n v="35280.964999999997"/>
    <n v="0"/>
    <n v="0"/>
    <n v="0.3"/>
    <n v="0.41"/>
    <n v="7"/>
    <n v="0.79"/>
    <m/>
    <s v=""/>
    <s v=""/>
    <s v=""/>
    <s v=""/>
    <s v=""/>
    <s v="BNA0164"/>
    <e v="#N/A"/>
    <s v="Brunsbüttel"/>
    <s v="GT D"/>
    <m/>
    <s v="Vattenfall Europe Nuclear Energy GmbH"/>
    <s v="Otto Hahn Str. 76"/>
    <s v="25541"/>
    <s v="Brunsbüttel"/>
    <s v="Schleswig-Holstein"/>
    <s v="DE"/>
    <n v="63.5"/>
    <m/>
    <s v="Oil"/>
    <s v="Gas turbine"/>
    <s v="no"/>
    <m/>
    <n v="1973"/>
    <s v="1973"/>
    <m/>
    <n v="2017"/>
    <s v="shutdown"/>
    <m/>
    <n v="53.892519239999999"/>
    <n v="9.201135635"/>
    <m/>
    <m/>
    <m/>
    <m/>
    <n v="0.30980000000000002"/>
    <s v="Fossil fuels"/>
    <s v="Oil"/>
    <m/>
    <s v="no"/>
    <s v="Brunsbüttel"/>
    <s v="380"/>
    <s v="50Hertz Transmission GmbH"/>
    <m/>
    <m/>
  </r>
  <r>
    <n v="0"/>
    <s v="Gemeinschaftskraftwerk Weig_BNA1523c"/>
    <s v="DE"/>
    <x v="0"/>
    <s v="Other"/>
    <n v="0"/>
    <n v="9.5587323943661975"/>
    <n v="7.8122535211267614"/>
    <n v="4.0224969288732378E-2"/>
    <n v="4.0224969288732378E-2"/>
    <n v="0"/>
    <n v="0"/>
    <n v="0"/>
    <n v="0"/>
    <n v="0"/>
    <n v="0"/>
    <n v="0"/>
    <m/>
    <s v=""/>
    <s v=""/>
    <s v=""/>
    <s v=""/>
    <s v=""/>
    <s v="BNA1523c"/>
    <e v="#N/A"/>
    <s v="Gemeinschaftskraftwerk Weig"/>
    <s v="Block 3 (Kessel 3 und 4, DT 2 und 3 anteilig)"/>
    <m/>
    <s v="Moritz J. Weig GmbH &amp; Co KG"/>
    <s v="Polcher Str. 113"/>
    <s v="56727"/>
    <s v="Mayen"/>
    <s v="Rheinland-Pfalz"/>
    <s v="DE"/>
    <m/>
    <m/>
    <s v="Other fuels"/>
    <s v="Steam turbine"/>
    <s v="yes"/>
    <m/>
    <n v="1992"/>
    <s v="1992"/>
    <m/>
    <m/>
    <s v="operating"/>
    <m/>
    <n v="50.321134000000001"/>
    <n v="7.2339070000000003"/>
    <m/>
    <m/>
    <m/>
    <m/>
    <m/>
    <s v="Other"/>
    <s v="Other fuels"/>
    <m/>
    <s v="no"/>
    <s v="DE 0001810 56727 V000000000000000723894"/>
    <s v="20"/>
    <s v="Westnetz GmbH"/>
    <m/>
    <m/>
  </r>
  <r>
    <n v="5"/>
    <s v="BSKW-SN_BNA1827"/>
    <s v="DE"/>
    <x v="6"/>
    <s v="Other"/>
    <n v="0"/>
    <n v="0"/>
    <n v="0"/>
    <n v="1"/>
    <n v="1"/>
    <n v="0"/>
    <n v="0"/>
    <n v="0"/>
    <n v="0"/>
    <n v="0"/>
    <n v="0"/>
    <n v="0"/>
    <m/>
    <s v=""/>
    <s v=""/>
    <s v=""/>
    <s v=""/>
    <s v=""/>
    <s v="BNA1827"/>
    <e v="#N/A"/>
    <s v="BSKW-SN"/>
    <s v="1"/>
    <m/>
    <s v="Batteriespeicher Schwerin GmbH &amp; Co. KG"/>
    <s v="Obotritenring 40"/>
    <s v="19053"/>
    <s v="Schwerin"/>
    <s v="Mecklenburg-Vorpommern"/>
    <s v="DE"/>
    <n v="5"/>
    <m/>
    <s v="Other fuels"/>
    <s v="Storage technologies"/>
    <s v="no"/>
    <m/>
    <n v="2014"/>
    <s v="2014"/>
    <m/>
    <m/>
    <s v="operating"/>
    <m/>
    <n v="53.637690999999997"/>
    <n v="11.403466"/>
    <m/>
    <m/>
    <m/>
    <m/>
    <m/>
    <s v="Other"/>
    <s v="Other fuels"/>
    <m/>
    <s v="no"/>
    <s v="UW Schwerin-Lankow"/>
    <s v="20"/>
    <s v="WEMAG Netz GmbH"/>
    <m/>
    <m/>
  </r>
  <r>
    <n v="6"/>
    <s v="UPM Schongau_BNA1249"/>
    <s v="DE"/>
    <x v="0"/>
    <s v="Other"/>
    <n v="0"/>
    <n v="9.5587323943661975"/>
    <n v="7.8122535211267614"/>
    <n v="4.0224969288732378E-2"/>
    <n v="4.0224969288732378E-2"/>
    <n v="0"/>
    <n v="0"/>
    <n v="0"/>
    <n v="0"/>
    <n v="0"/>
    <n v="0"/>
    <n v="0"/>
    <m/>
    <s v=""/>
    <s v=""/>
    <s v=""/>
    <s v=""/>
    <s v=""/>
    <s v="BNA1249"/>
    <e v="#N/A"/>
    <s v="UPM Schongau"/>
    <s v="Heizkraftwerk 2"/>
    <m/>
    <s v="UPM GmbH"/>
    <s v="Friedrich-Haindl-Strasse 10"/>
    <s v="86956"/>
    <s v="Schongau"/>
    <s v="Bayern"/>
    <s v="DE"/>
    <n v="6"/>
    <m/>
    <s v="Other fuels"/>
    <s v="Steam turbine"/>
    <s v="yes"/>
    <m/>
    <n v="1989"/>
    <s v="1989"/>
    <m/>
    <m/>
    <s v="operating"/>
    <m/>
    <n v="47.808109999999999"/>
    <n v="10.902509999999999"/>
    <m/>
    <m/>
    <m/>
    <m/>
    <m/>
    <s v="Other"/>
    <s v="Other fuels"/>
    <m/>
    <s v="no"/>
    <s v="UW UPM/Haindl"/>
    <s v="110"/>
    <s v="LEW Verteilnetz GmbH"/>
    <m/>
    <m/>
  </r>
  <r>
    <n v="8.6999999999999993"/>
    <s v="ILK-GuD_BNA0597"/>
    <s v="DE"/>
    <x v="2"/>
    <s v="Other"/>
    <n v="0"/>
    <n v="5"/>
    <n v="1"/>
    <n v="3.8508725075675675E-2"/>
    <n v="3.8508725075675675E-2"/>
    <n v="0"/>
    <n v="0"/>
    <n v="0"/>
    <n v="0"/>
    <n v="0"/>
    <n v="0"/>
    <n v="0"/>
    <m/>
    <s v=""/>
    <s v=""/>
    <s v=""/>
    <s v=""/>
    <s v=""/>
    <s v="BNA0597"/>
    <e v="#N/A"/>
    <s v="ILK-GuD"/>
    <s v="DT1"/>
    <m/>
    <s v="InfraLeuna GmbH"/>
    <m/>
    <s v="06237"/>
    <s v="Leuna"/>
    <s v="Sachsen-Anhalt"/>
    <s v="DE"/>
    <n v="8.6999999999999993"/>
    <m/>
    <s v="Other fuels"/>
    <s v="Combined cycle"/>
    <s v="yes"/>
    <m/>
    <n v="1994"/>
    <s v="1994"/>
    <m/>
    <m/>
    <s v="operating"/>
    <m/>
    <n v="51.299759999999999"/>
    <n v="12.019299999999999"/>
    <m/>
    <m/>
    <m/>
    <m/>
    <m/>
    <s v="Other"/>
    <s v="Other fuels"/>
    <m/>
    <s v="no"/>
    <s v="Bau 5130"/>
    <s v="30"/>
    <s v="InfraLeuna GmbH"/>
    <m/>
    <m/>
  </r>
  <r>
    <n v="10.4"/>
    <s v="O10_BNA1397d"/>
    <s v="DE"/>
    <x v="5"/>
    <s v="Other"/>
    <n v="0"/>
    <n v="0"/>
    <n v="0"/>
    <n v="1"/>
    <n v="1"/>
    <n v="0"/>
    <n v="0"/>
    <n v="0"/>
    <n v="0"/>
    <n v="0"/>
    <n v="0"/>
    <n v="0"/>
    <m/>
    <s v=""/>
    <s v=""/>
    <s v=""/>
    <s v=""/>
    <s v=""/>
    <s v="BNA1397d"/>
    <e v="#N/A"/>
    <s v="O10"/>
    <s v="T24"/>
    <s v="Köln (Ineos)"/>
    <s v="Ineos Manufacturing Deutschland GmbH"/>
    <s v="Alte Strasse 201"/>
    <s v="50769"/>
    <s v="Köln"/>
    <s v="Nordrhein-Westfalen"/>
    <s v="DE"/>
    <n v="10.4"/>
    <n v="11.757960000000001"/>
    <s v="Other fuels"/>
    <s v="Gas turbine"/>
    <s v="no"/>
    <m/>
    <n v="1966"/>
    <s v="1966"/>
    <m/>
    <m/>
    <s v="operating"/>
    <s v="CHP"/>
    <n v="51.069479999999999"/>
    <n v="6.8466899999999997"/>
    <m/>
    <m/>
    <m/>
    <m/>
    <m/>
    <s v="Other"/>
    <s v="Other fuels"/>
    <m/>
    <s v="no"/>
    <s v="Kundenanlage Ineos"/>
    <s v="30"/>
    <s v="Kundenanlage Ineos"/>
    <s v="List matching type: UBA capacity distributed proportionally to multiple BNetzA power plants"/>
    <m/>
  </r>
  <r>
    <n v="14"/>
    <s v="ILK-EKT_BNA0598a"/>
    <s v="DE"/>
    <x v="0"/>
    <s v="Other"/>
    <n v="0"/>
    <n v="9.5587323943661975"/>
    <n v="7.8122535211267614"/>
    <n v="4.0224969288732378E-2"/>
    <n v="4.0224969288732378E-2"/>
    <n v="0"/>
    <n v="0"/>
    <n v="0"/>
    <n v="0"/>
    <n v="0"/>
    <n v="0"/>
    <n v="0"/>
    <m/>
    <s v=""/>
    <s v=""/>
    <s v=""/>
    <s v=""/>
    <s v=""/>
    <s v="BNA0598a"/>
    <e v="#N/A"/>
    <s v="ILK-EKT"/>
    <s v="EKT"/>
    <m/>
    <s v="InfraLeuna GmbH"/>
    <m/>
    <s v="06237"/>
    <s v="Leuna"/>
    <s v="Sachsen-Anhalt"/>
    <s v="DE"/>
    <n v="14"/>
    <m/>
    <s v="Other fuels"/>
    <s v="Steam turbine"/>
    <s v="no"/>
    <m/>
    <n v="2000"/>
    <s v="2000"/>
    <m/>
    <m/>
    <s v="operating"/>
    <m/>
    <n v="51.799880000000002"/>
    <n v="11.758100000000001"/>
    <m/>
    <m/>
    <m/>
    <m/>
    <m/>
    <s v="Other"/>
    <s v="Other fuels"/>
    <m/>
    <s v="no"/>
    <s v="Bau 5130"/>
    <s v="30"/>
    <s v="InfraLeuna GmbH"/>
    <m/>
    <m/>
  </r>
  <r>
    <n v="15"/>
    <s v="Großbatteriesystem (GBS)-Bexbach_BNA1816"/>
    <s v="DE"/>
    <x v="6"/>
    <s v="Other"/>
    <n v="0"/>
    <n v="0"/>
    <n v="0"/>
    <n v="1"/>
    <n v="1"/>
    <n v="0"/>
    <n v="0"/>
    <n v="0"/>
    <n v="0"/>
    <n v="0"/>
    <n v="0"/>
    <n v="0"/>
    <m/>
    <s v=""/>
    <s v=""/>
    <s v=""/>
    <s v=""/>
    <s v=""/>
    <s v="BNA1816"/>
    <e v="#N/A"/>
    <s v="Großbatteriesystem (GBS)-Bexbach"/>
    <s v="GBS-BB"/>
    <m/>
    <s v="STEAG Battery System GmbH"/>
    <s v="Grubenstr."/>
    <s v="66450"/>
    <s v="Bexbach"/>
    <s v="Saarland"/>
    <s v="DE"/>
    <n v="15"/>
    <m/>
    <s v="Other fuels"/>
    <s v="Storage technologies"/>
    <s v="no"/>
    <m/>
    <n v="2016"/>
    <s v="2016"/>
    <m/>
    <m/>
    <s v="operating"/>
    <m/>
    <n v="49.363481"/>
    <n v="7.2371359999999996"/>
    <m/>
    <m/>
    <m/>
    <m/>
    <m/>
    <s v="Other"/>
    <s v="Other fuels"/>
    <m/>
    <s v="no"/>
    <s v="SA Mittelbexbach"/>
    <s v="380"/>
    <s v="Amprion GmbH"/>
    <m/>
    <m/>
  </r>
  <r>
    <n v="15"/>
    <s v="Großbatteriesystem (GBS)-Walsum_BNA1815"/>
    <s v="DE"/>
    <x v="6"/>
    <s v="Other"/>
    <n v="0"/>
    <n v="0"/>
    <n v="0"/>
    <n v="1"/>
    <n v="1"/>
    <n v="0"/>
    <n v="0"/>
    <n v="0"/>
    <n v="0"/>
    <n v="0"/>
    <n v="0"/>
    <n v="0"/>
    <m/>
    <s v=""/>
    <s v=""/>
    <s v=""/>
    <s v=""/>
    <s v=""/>
    <s v="BNA1815"/>
    <e v="#N/A"/>
    <s v="Großbatteriesystem (GBS)-Walsum"/>
    <s v="GBS-WA"/>
    <m/>
    <s v="STEAG Battery System GmbH"/>
    <s v="Dr.-Wilhelm-Roelen Str. 129"/>
    <s v="47179"/>
    <s v="Duisburg-Walsum"/>
    <s v="Nordrhein-Westfalen"/>
    <s v="DE"/>
    <n v="15"/>
    <m/>
    <s v="Other fuels"/>
    <s v="Storage technologies"/>
    <s v="no"/>
    <m/>
    <n v="2016"/>
    <s v="2016"/>
    <m/>
    <m/>
    <s v="operating"/>
    <m/>
    <n v="51.526719999999997"/>
    <n v="6.71868"/>
    <m/>
    <m/>
    <m/>
    <m/>
    <m/>
    <s v="Other"/>
    <s v="Other fuels"/>
    <m/>
    <s v="no"/>
    <s v="SA Walsum"/>
    <s v="220"/>
    <s v="Amprion GmbH"/>
    <m/>
    <m/>
  </r>
  <r>
    <n v="15"/>
    <s v="Großbatteriesystem (GBS)-Herne_BNA1813"/>
    <s v="DE"/>
    <x v="6"/>
    <s v="Other"/>
    <n v="0"/>
    <n v="0"/>
    <n v="0"/>
    <n v="1"/>
    <n v="1"/>
    <n v="0"/>
    <n v="0"/>
    <n v="0"/>
    <n v="0"/>
    <n v="0"/>
    <n v="0"/>
    <n v="0"/>
    <m/>
    <s v=""/>
    <s v=""/>
    <s v=""/>
    <s v=""/>
    <s v=""/>
    <s v="BNA1813"/>
    <e v="#N/A"/>
    <s v="Großbatteriesystem (GBS)-Herne"/>
    <s v="GBS-HE"/>
    <m/>
    <s v="STEAG Battery System GmbH"/>
    <s v="Hertener Str. 16"/>
    <s v="44653"/>
    <s v="Herne"/>
    <s v="Nordrhein-Westfalen"/>
    <s v="DE"/>
    <n v="15"/>
    <m/>
    <s v="Other fuels"/>
    <s v="Storage technologies"/>
    <s v="no"/>
    <m/>
    <n v="2016"/>
    <s v="2016"/>
    <m/>
    <m/>
    <s v="operating"/>
    <m/>
    <n v="51.550753"/>
    <n v="7.187481"/>
    <m/>
    <m/>
    <m/>
    <m/>
    <m/>
    <s v="Other"/>
    <s v="Other fuels"/>
    <m/>
    <s v="no"/>
    <s v="SA Bochum"/>
    <s v="220"/>
    <s v="Amprion GmbH"/>
    <m/>
    <m/>
  </r>
  <r>
    <n v="15"/>
    <s v="Großbatteriesystem (GBS)-Lünen_BNA1811"/>
    <s v="DE"/>
    <x v="6"/>
    <s v="Other"/>
    <n v="0"/>
    <n v="0"/>
    <n v="0"/>
    <n v="1"/>
    <n v="1"/>
    <n v="0"/>
    <n v="0"/>
    <n v="0"/>
    <n v="0"/>
    <n v="0"/>
    <n v="0"/>
    <n v="0"/>
    <m/>
    <s v=""/>
    <s v=""/>
    <s v=""/>
    <s v=""/>
    <s v=""/>
    <s v="BNA1811"/>
    <e v="#N/A"/>
    <s v="Großbatteriesystem (GBS)-Lünen"/>
    <s v="GBS-LN"/>
    <m/>
    <s v="STEAG Battery System GmbH"/>
    <s v="Moltkestr. 15"/>
    <s v="44536"/>
    <s v="Lünen"/>
    <s v="Nordrhein-Westfalen"/>
    <s v="DE"/>
    <n v="15"/>
    <m/>
    <s v="Other fuels"/>
    <s v="Storage technologies"/>
    <s v="no"/>
    <m/>
    <n v="2016"/>
    <s v="2016"/>
    <m/>
    <m/>
    <s v="operating"/>
    <m/>
    <n v="51.613159000000003"/>
    <n v="7.50983"/>
    <m/>
    <m/>
    <m/>
    <m/>
    <m/>
    <s v="Other"/>
    <s v="Other fuels"/>
    <m/>
    <s v="no"/>
    <s v="UA Lünen"/>
    <s v="110"/>
    <s v="Westnetz GmbH"/>
    <m/>
    <m/>
  </r>
  <r>
    <n v="15"/>
    <s v="Großbatteriesystem (GBS)-Weiher_BNA1812"/>
    <s v="DE"/>
    <x v="6"/>
    <s v="Other"/>
    <n v="0"/>
    <n v="0"/>
    <n v="0"/>
    <n v="1"/>
    <n v="1"/>
    <n v="0"/>
    <n v="0"/>
    <n v="0"/>
    <n v="0"/>
    <n v="0"/>
    <n v="0"/>
    <n v="0"/>
    <m/>
    <s v=""/>
    <s v=""/>
    <s v=""/>
    <s v=""/>
    <s v=""/>
    <s v="BNA1812"/>
    <e v="#N/A"/>
    <s v="Großbatteriesystem (GBS)-Weiher"/>
    <s v="GBS-WE"/>
    <m/>
    <s v="STEAG Battery System GmbH"/>
    <s v="Holzer Str."/>
    <s v="66287"/>
    <s v="Quierschied"/>
    <s v="Saarland"/>
    <s v="DE"/>
    <n v="15"/>
    <m/>
    <s v="Other fuels"/>
    <s v="Storage technologies"/>
    <s v="no"/>
    <m/>
    <n v="2016"/>
    <s v="2016"/>
    <m/>
    <m/>
    <s v="operating"/>
    <m/>
    <n v="49.334130279999997"/>
    <n v="7.0313559279999991"/>
    <m/>
    <m/>
    <m/>
    <m/>
    <m/>
    <s v="Other"/>
    <s v="Other fuels"/>
    <m/>
    <s v="no"/>
    <s v="SA Quierschied"/>
    <s v="10"/>
    <s v="STEAG Netz GmbH"/>
    <m/>
    <m/>
  </r>
  <r>
    <n v="15"/>
    <s v="Großbatteriesystem (GBS)-Fenne_BNA1814"/>
    <s v="DE"/>
    <x v="6"/>
    <s v="Other"/>
    <n v="0"/>
    <n v="0"/>
    <n v="0"/>
    <n v="1"/>
    <n v="1"/>
    <n v="0"/>
    <n v="0"/>
    <n v="0"/>
    <n v="0"/>
    <n v="0"/>
    <n v="0"/>
    <n v="0"/>
    <m/>
    <s v=""/>
    <s v=""/>
    <s v=""/>
    <s v=""/>
    <s v=""/>
    <s v="BNA1814"/>
    <e v="#N/A"/>
    <s v="Großbatteriesystem (GBS)-Fenne"/>
    <s v="GBS-FN"/>
    <m/>
    <s v="STEAG Battery System GmbH"/>
    <s v="Saarbrücker Str. 135-137"/>
    <s v="66333"/>
    <s v="Völklingen"/>
    <s v="Saarland"/>
    <s v="DE"/>
    <n v="15"/>
    <m/>
    <s v="Other fuels"/>
    <s v="Storage technologies"/>
    <s v="no"/>
    <m/>
    <n v="2016"/>
    <s v="2016"/>
    <m/>
    <m/>
    <s v="operating"/>
    <m/>
    <n v="49.249018"/>
    <n v="6.8792439999999999"/>
    <m/>
    <m/>
    <m/>
    <m/>
    <m/>
    <s v="Other"/>
    <s v="Other fuels"/>
    <m/>
    <s v="no"/>
    <s v="SA Fenne"/>
    <s v="110"/>
    <s v="STEAG Netz GmbH"/>
    <m/>
    <m/>
  </r>
  <r>
    <n v="15.5"/>
    <s v="O10_BNA1397a"/>
    <s v="DE"/>
    <x v="5"/>
    <s v="Other"/>
    <n v="0"/>
    <n v="0"/>
    <n v="0"/>
    <n v="1"/>
    <n v="1"/>
    <n v="0"/>
    <n v="0"/>
    <n v="0"/>
    <n v="0"/>
    <n v="0"/>
    <n v="0"/>
    <n v="0"/>
    <m/>
    <s v=""/>
    <s v=""/>
    <s v=""/>
    <s v=""/>
    <s v=""/>
    <s v="BNA1397a"/>
    <e v="#N/A"/>
    <s v="O10"/>
    <s v="T21"/>
    <s v="Köln (Ineos)"/>
    <s v="Ineos Manufacturing Deutschland GmbH"/>
    <s v="Alte Strasse 201"/>
    <s v="50769"/>
    <s v="Köln"/>
    <s v="Nordrhein-Westfalen"/>
    <s v="DE"/>
    <n v="15.5"/>
    <n v="17.523890000000002"/>
    <s v="Other fuels"/>
    <s v="Gas turbine"/>
    <s v="yes"/>
    <m/>
    <n v="1963"/>
    <s v="1963"/>
    <m/>
    <m/>
    <s v="operating"/>
    <s v="CHP"/>
    <n v="51.069479999999999"/>
    <n v="6.8466899999999997"/>
    <m/>
    <m/>
    <m/>
    <m/>
    <m/>
    <s v="Other"/>
    <s v="Other fuels"/>
    <m/>
    <s v="no"/>
    <s v="Kundenanlage Ineos"/>
    <s v="30"/>
    <s v="Kundenanlage Ineos"/>
    <s v="List matching type: UBA capacity distributed proportionally to multiple BNetzA power plants"/>
    <m/>
  </r>
  <r>
    <n v="15.5"/>
    <s v="O10_BNA1397c"/>
    <s v="DE"/>
    <x v="5"/>
    <s v="Other"/>
    <n v="0"/>
    <n v="0"/>
    <n v="0"/>
    <n v="1"/>
    <n v="1"/>
    <n v="0"/>
    <n v="0"/>
    <n v="0"/>
    <n v="0"/>
    <n v="0"/>
    <n v="0"/>
    <n v="0"/>
    <m/>
    <s v=""/>
    <s v=""/>
    <s v=""/>
    <s v=""/>
    <s v=""/>
    <s v="BNA1397c"/>
    <e v="#N/A"/>
    <s v="O10"/>
    <s v="T23"/>
    <s v="Köln (Ineos)"/>
    <s v="Ineos Manufacturing Deutschland GmbH"/>
    <s v="Alte Strasse 201"/>
    <s v="50769"/>
    <s v="Köln"/>
    <s v="Nordrhein-Westfalen"/>
    <s v="DE"/>
    <n v="15.5"/>
    <n v="17.523890000000002"/>
    <s v="Other fuels"/>
    <s v="Gas turbine"/>
    <s v="yes"/>
    <m/>
    <n v="1963"/>
    <s v="1963"/>
    <m/>
    <m/>
    <s v="operating"/>
    <s v="CHP"/>
    <n v="51.069479999999999"/>
    <n v="6.8466899999999997"/>
    <m/>
    <m/>
    <m/>
    <m/>
    <m/>
    <s v="Other"/>
    <s v="Other fuels"/>
    <m/>
    <s v="no"/>
    <s v="Kundenanlage Ineos"/>
    <s v="30"/>
    <s v="Kundenanlage Ineos"/>
    <s v="List matching type: UBA capacity distributed proportionally to multiple BNetzA power plants"/>
    <m/>
  </r>
  <r>
    <n v="19.2"/>
    <s v="O10_BNA1397b"/>
    <s v="DE"/>
    <x v="5"/>
    <s v="Other"/>
    <n v="0"/>
    <n v="0"/>
    <n v="0"/>
    <n v="1"/>
    <n v="1"/>
    <n v="0"/>
    <n v="0"/>
    <n v="0"/>
    <n v="0"/>
    <n v="0"/>
    <n v="0"/>
    <n v="0"/>
    <m/>
    <s v=""/>
    <s v=""/>
    <s v=""/>
    <s v=""/>
    <s v=""/>
    <s v="BNA1397b"/>
    <e v="#N/A"/>
    <s v="O10"/>
    <s v="T22"/>
    <s v="Köln (Ineos)"/>
    <s v="Ineos Manufacturing Deutschland GmbH"/>
    <s v="Alte Strasse 201"/>
    <s v="50769"/>
    <s v="Köln"/>
    <s v="Nordrhein-Westfalen"/>
    <s v="DE"/>
    <n v="19.2"/>
    <n v="21.70701"/>
    <s v="Other fuels"/>
    <s v="Gas turbine"/>
    <s v="yes"/>
    <m/>
    <n v="1963"/>
    <s v="1963"/>
    <m/>
    <m/>
    <s v="operating"/>
    <s v="CHP"/>
    <n v="51.069479999999999"/>
    <n v="6.8466899999999997"/>
    <m/>
    <m/>
    <m/>
    <m/>
    <m/>
    <s v="Other"/>
    <s v="Other fuels"/>
    <m/>
    <s v="no"/>
    <s v="Kundenanlage Ineos"/>
    <s v="30"/>
    <s v="Kundenanlage Ineos"/>
    <s v="List matching type: UBA capacity distributed proportionally to multiple BNetzA power plants"/>
    <m/>
  </r>
  <r>
    <n v="19.7"/>
    <s v="HKW West_BNA0289a"/>
    <s v="DE"/>
    <x v="0"/>
    <s v="Other"/>
    <n v="0"/>
    <n v="9.5587323943661975"/>
    <n v="7.8122535211267614"/>
    <n v="4.0224969288732378E-2"/>
    <n v="4.0224969288732378E-2"/>
    <n v="0"/>
    <n v="0"/>
    <n v="0"/>
    <n v="0"/>
    <n v="0"/>
    <n v="0"/>
    <n v="0"/>
    <m/>
    <n v="33.634146341463413"/>
    <s v=""/>
    <s v=""/>
    <s v=""/>
    <s v=""/>
    <s v="BNA0289a"/>
    <e v="#N/A"/>
    <s v="HKW West"/>
    <s v="M4"/>
    <s v="Frankfurt-West 2 u. 3"/>
    <s v="Mainova AG"/>
    <s v="Gutleutstraße 231"/>
    <s v="60627"/>
    <s v="Frankfurt am Main"/>
    <s v="Hessen"/>
    <s v="DE"/>
    <n v="19.7"/>
    <n v="19.879470000000001"/>
    <s v="Other fuels"/>
    <s v="Steam turbine"/>
    <s v="no"/>
    <n v="33.634146341463413"/>
    <n v="1954"/>
    <s v="1954"/>
    <m/>
    <n v="2016"/>
    <s v="shutdown"/>
    <s v="CHP"/>
    <n v="50.098469999999999"/>
    <n v="8.6530300000000011"/>
    <m/>
    <m/>
    <m/>
    <m/>
    <m/>
    <s v="Other"/>
    <s v="Other fuels"/>
    <m/>
    <s v="no"/>
    <s v="UW Gutleutstraße"/>
    <s v="30"/>
    <s v="NRM Netzdienste Rhein-Main GmbH"/>
    <s v="List matching type: UBA capacity distributed proportionally to multiple BNetzA power plants"/>
    <m/>
  </r>
  <r>
    <n v="20"/>
    <s v="ILK-GuD_BNA0598b"/>
    <s v="DE"/>
    <x v="2"/>
    <s v="Other"/>
    <n v="0"/>
    <n v="5"/>
    <n v="1"/>
    <n v="3.8508725075675675E-2"/>
    <n v="3.8508725075675675E-2"/>
    <n v="0"/>
    <n v="0"/>
    <n v="0"/>
    <n v="0"/>
    <n v="0"/>
    <n v="0"/>
    <n v="0"/>
    <m/>
    <s v=""/>
    <s v=""/>
    <s v=""/>
    <s v=""/>
    <s v=""/>
    <s v="BNA0598b"/>
    <e v="#N/A"/>
    <s v="ILK-GuD"/>
    <s v="KT1"/>
    <m/>
    <s v="InfraLeuna GmbH"/>
    <m/>
    <s v="06237"/>
    <s v="Leuna"/>
    <s v="Sachsen-Anhalt"/>
    <s v="DE"/>
    <n v="20"/>
    <m/>
    <s v="Other fuels"/>
    <s v="Combined cycle"/>
    <s v="no"/>
    <m/>
    <n v="2010"/>
    <s v="2010"/>
    <m/>
    <m/>
    <s v="operating"/>
    <m/>
    <n v="51.299759999999999"/>
    <n v="12.019299999999999"/>
    <m/>
    <m/>
    <m/>
    <m/>
    <m/>
    <s v="Other"/>
    <s v="Other fuels"/>
    <m/>
    <s v="no"/>
    <s v="Bau 5130"/>
    <s v="30"/>
    <s v="InfraLeuna GmbH"/>
    <m/>
    <m/>
  </r>
  <r>
    <n v="21"/>
    <s v="DK Kraftwerk_BNA1409"/>
    <s v="DE"/>
    <x v="0"/>
    <s v="Other"/>
    <n v="0"/>
    <n v="9.5587323943661975"/>
    <n v="7.8122535211267614"/>
    <n v="4.0224969288732378E-2"/>
    <n v="4.0224969288732378E-2"/>
    <n v="0"/>
    <n v="0"/>
    <n v="0"/>
    <n v="0"/>
    <n v="0"/>
    <n v="0"/>
    <n v="0"/>
    <m/>
    <s v=""/>
    <s v=""/>
    <s v=""/>
    <s v=""/>
    <s v=""/>
    <s v="BNA1409"/>
    <e v="#N/A"/>
    <s v="DK Kraftwerk"/>
    <m/>
    <m/>
    <s v="DK Recycling und Roheisen GmbH"/>
    <s v="Wörthstraße 175"/>
    <s v="47053"/>
    <s v="Duisburg"/>
    <s v="Nordrhein-Westfalen"/>
    <s v="DE"/>
    <n v="21"/>
    <m/>
    <s v="Other fuels"/>
    <s v="Steam turbine"/>
    <s v="yes"/>
    <m/>
    <n v="2010"/>
    <s v="2010"/>
    <m/>
    <m/>
    <s v="operating"/>
    <m/>
    <n v="51.419059999999988"/>
    <n v="6.7385000000000002"/>
    <m/>
    <m/>
    <m/>
    <m/>
    <m/>
    <s v="Other"/>
    <s v="Other fuels"/>
    <m/>
    <s v="no"/>
    <s v="374"/>
    <s v="25"/>
    <s v="Westnetz GmbH"/>
    <m/>
    <m/>
  </r>
  <r>
    <n v="23.5"/>
    <s v="EBS-Heizkraftwerk_BNA0237"/>
    <s v="DE"/>
    <x v="0"/>
    <s v="Other"/>
    <n v="0"/>
    <n v="9.5587323943661975"/>
    <n v="7.8122535211267614"/>
    <n v="4.0224969288732378E-2"/>
    <n v="4.0224969288732378E-2"/>
    <n v="0"/>
    <n v="0"/>
    <n v="0"/>
    <n v="0"/>
    <n v="0"/>
    <n v="0"/>
    <n v="0"/>
    <m/>
    <s v=""/>
    <s v=""/>
    <s v=""/>
    <s v=""/>
    <s v=""/>
    <s v="BNA0237"/>
    <e v="#N/A"/>
    <s v="EBS-Heizkraftwerk"/>
    <m/>
    <m/>
    <s v="Propower GmbH"/>
    <m/>
    <s v="15890"/>
    <s v="Eisenhüttenstadt"/>
    <s v="Brandenburg"/>
    <s v="DE"/>
    <n v="23.5"/>
    <m/>
    <s v="Other fuels"/>
    <s v="Steam turbine"/>
    <s v="yes"/>
    <m/>
    <n v="2011"/>
    <s v="2011"/>
    <m/>
    <m/>
    <s v="operating"/>
    <m/>
    <n v="52.16883"/>
    <n v="14.640790000000001"/>
    <m/>
    <m/>
    <m/>
    <m/>
    <m/>
    <s v="Other"/>
    <s v="Other fuels"/>
    <m/>
    <s v="no"/>
    <s v="Umspannwerk Eisenhüttenstadt "/>
    <s v="110"/>
    <s v="E.DIS AG"/>
    <m/>
    <m/>
  </r>
  <r>
    <n v="28"/>
    <s v="EBS-Kraftwerk Witzenhausen_BNA1465a"/>
    <s v="DE"/>
    <x v="0"/>
    <s v="Other"/>
    <n v="0.75"/>
    <n v="9.5587323943661975"/>
    <n v="7.8122535211267614"/>
    <n v="4.0224969288732378E-2"/>
    <n v="4.0224969288732378E-2"/>
    <n v="0"/>
    <n v="0"/>
    <n v="0"/>
    <n v="0"/>
    <n v="0"/>
    <n v="0"/>
    <n v="0"/>
    <m/>
    <s v=""/>
    <s v=""/>
    <s v=""/>
    <s v=""/>
    <s v=""/>
    <s v="BNA1465a"/>
    <e v="#N/A"/>
    <s v="EBS-Kraftwerk Witzenhausen"/>
    <m/>
    <m/>
    <s v="B+T Energie GmbH"/>
    <s v="Kasseler Landstr. 23"/>
    <s v="37213"/>
    <s v="Witzenhausen"/>
    <s v="Hessen"/>
    <s v="DE"/>
    <n v="28"/>
    <m/>
    <s v="Other fuels"/>
    <s v="Steam turbine"/>
    <s v="yes"/>
    <m/>
    <n v="2009"/>
    <s v="2009"/>
    <m/>
    <m/>
    <s v="operating"/>
    <m/>
    <n v="51.318081999999997"/>
    <n v="9.8490079999999995"/>
    <m/>
    <m/>
    <n v="0.75"/>
    <s v="http://asa-ev.eu/fileadmin/asa.medien/steckbriefe/PLZ_3/146-147_Umweltdienste_Bohn.pdf"/>
    <m/>
    <s v="Other"/>
    <s v="Other fuels"/>
    <m/>
    <s v="no"/>
    <s v="Am Stieg"/>
    <s v="20"/>
    <s v="Stadtwerke Witzenhausen GmbH "/>
    <m/>
    <m/>
  </r>
  <r>
    <n v="33.4"/>
    <s v="RAG Anthrazit Ibbenbüren GmbH_BNA0492"/>
    <s v="DE"/>
    <x v="0"/>
    <s v="Other"/>
    <n v="0.33"/>
    <n v="9.5587323943661975"/>
    <n v="7.8122535211267614"/>
    <n v="4.0224969288732378E-2"/>
    <n v="4.0224969288732378E-2"/>
    <n v="0"/>
    <n v="0"/>
    <n v="0"/>
    <n v="0"/>
    <n v="0"/>
    <n v="0"/>
    <n v="0"/>
    <m/>
    <s v=""/>
    <s v=""/>
    <s v=""/>
    <s v=""/>
    <s v=""/>
    <s v="BNA0492"/>
    <e v="#N/A"/>
    <s v="RAG Anthrazit Ibbenbüren GmbH"/>
    <s v="EVA"/>
    <m/>
    <s v="RAG Anthrazit Ibbenbüren GmbH"/>
    <m/>
    <s v="49477"/>
    <s v="Ibbenbüren"/>
    <s v="Nordrhein-Westfalen"/>
    <s v="DE"/>
    <n v="33.4"/>
    <m/>
    <s v="Other fuels"/>
    <s v="Steam turbine"/>
    <s v="no"/>
    <m/>
    <n v="1985"/>
    <s v="1985"/>
    <m/>
    <m/>
    <s v="operating"/>
    <m/>
    <n v="52.285879999999999"/>
    <n v="7.74613"/>
    <m/>
    <m/>
    <m/>
    <m/>
    <n v="0.33"/>
    <m/>
    <m/>
    <m/>
    <s v="yes"/>
    <s v="110kV-Anlage Bergwerk"/>
    <s v="110"/>
    <s v="Westnetz GmbH"/>
    <m/>
    <m/>
  </r>
  <r>
    <n v="33.6"/>
    <s v="O10_BNA1397e"/>
    <s v="DE"/>
    <x v="5"/>
    <s v="Other"/>
    <n v="0"/>
    <n v="0"/>
    <n v="0"/>
    <n v="1"/>
    <n v="1"/>
    <n v="0"/>
    <n v="0"/>
    <n v="0"/>
    <n v="0"/>
    <n v="0"/>
    <n v="0"/>
    <n v="0"/>
    <m/>
    <s v=""/>
    <s v=""/>
    <s v=""/>
    <s v=""/>
    <s v=""/>
    <s v="BNA1397e"/>
    <e v="#N/A"/>
    <s v="O10"/>
    <s v="T31"/>
    <s v="Köln (Ineos)"/>
    <s v="Ineos Manufacturing Deutschland GmbH"/>
    <s v="Alte Strasse 201"/>
    <s v="50769"/>
    <s v="Köln"/>
    <s v="Nordrhein-Westfalen"/>
    <s v="DE"/>
    <n v="33.6"/>
    <n v="37.987259999999999"/>
    <s v="Other fuels"/>
    <s v="Gas turbine"/>
    <s v="yes"/>
    <m/>
    <n v="1967"/>
    <s v="1967"/>
    <m/>
    <m/>
    <s v="operating"/>
    <s v="CHP"/>
    <n v="51.069479999999999"/>
    <n v="6.8466899999999997"/>
    <m/>
    <m/>
    <m/>
    <m/>
    <m/>
    <s v="Other"/>
    <s v="Other fuels"/>
    <m/>
    <s v="no"/>
    <s v="Kundenanlage Ineos"/>
    <s v="30"/>
    <s v="Kundenanlage Ineos"/>
    <s v="List matching type: UBA capacity distributed proportionally to multiple BNetzA power plants"/>
    <m/>
  </r>
  <r>
    <n v="40"/>
    <s v="Oxea GmbH_BNA1399"/>
    <s v="DE"/>
    <x v="0"/>
    <s v="Other"/>
    <n v="0"/>
    <n v="9.5587323943661975"/>
    <n v="7.8122535211267614"/>
    <n v="4.0224969288732378E-2"/>
    <n v="4.0224969288732378E-2"/>
    <n v="0"/>
    <n v="0"/>
    <n v="0"/>
    <n v="0"/>
    <n v="0"/>
    <n v="0"/>
    <n v="0"/>
    <m/>
    <s v=""/>
    <s v=""/>
    <s v=""/>
    <s v=""/>
    <s v=""/>
    <s v="BNA1399"/>
    <e v="#N/A"/>
    <s v="Oxea GmbH"/>
    <m/>
    <m/>
    <s v="Oxea GmbH"/>
    <s v="Otto-Roelen-Str.3"/>
    <s v="46147"/>
    <s v="Oberhausen"/>
    <s v="Nordrhein-Westfalen"/>
    <s v="DE"/>
    <n v="40"/>
    <m/>
    <s v="Other fuels"/>
    <s v="Steam turbine"/>
    <s v="yes"/>
    <m/>
    <n v="1929"/>
    <s v="1929"/>
    <m/>
    <m/>
    <s v="operating"/>
    <m/>
    <n v="51.524619999999999"/>
    <n v="6.8010999999999999"/>
    <m/>
    <m/>
    <m/>
    <m/>
    <m/>
    <s v="Other"/>
    <s v="Other fuels"/>
    <m/>
    <s v="no"/>
    <s v="Holten und Handbach"/>
    <s v="110"/>
    <s v="Westnetz GmbH"/>
    <m/>
    <m/>
  </r>
  <r>
    <n v="45"/>
    <s v="IKW_BNA0238a"/>
    <s v="DE"/>
    <x v="0"/>
    <s v="Other"/>
    <n v="0"/>
    <n v="9.5587323943661975"/>
    <n v="7.8122535211267614"/>
    <n v="4.0224969288732378E-2"/>
    <n v="4.0224969288732378E-2"/>
    <n v="0"/>
    <n v="0"/>
    <n v="0"/>
    <n v="0"/>
    <n v="0"/>
    <n v="0"/>
    <n v="0"/>
    <m/>
    <n v="35.643564356435647"/>
    <s v=""/>
    <s v=""/>
    <s v=""/>
    <s v=""/>
    <s v="BNA0238a"/>
    <e v="#N/A"/>
    <s v="IKW"/>
    <m/>
    <s v="Eisenhüttenstadt"/>
    <s v="ArcelorMittal Eisenhüttenstadt GmbH"/>
    <s v="Werkstraße 1"/>
    <s v="15890"/>
    <s v="Eisenhüttenstadt"/>
    <s v="Brandenburg"/>
    <s v="DE"/>
    <n v="45"/>
    <n v="51.683169999999997"/>
    <s v="Other fuels"/>
    <s v="Steam turbine"/>
    <s v="yes"/>
    <n v="35.643564356435647"/>
    <n v="1953"/>
    <s v="1953"/>
    <n v="2013"/>
    <m/>
    <s v="operating"/>
    <s v="CHP"/>
    <n v="52.167400000000001"/>
    <n v="14.62697"/>
    <m/>
    <m/>
    <m/>
    <m/>
    <m/>
    <s v="Other"/>
    <s v="Other fuels"/>
    <m/>
    <s v="no"/>
    <s v="UW Eisenhüttenstadt Pohlitz"/>
    <s v="110"/>
    <s v="E.DIS AG"/>
    <s v="List matching type: UBA capacity distributed proportionally to multiple BNetzA power plants"/>
    <m/>
  </r>
  <r>
    <n v="53.6"/>
    <s v="Heizkraftwerk NMS_BNA0693"/>
    <s v="DE"/>
    <x v="0"/>
    <s v="Other"/>
    <n v="0"/>
    <n v="9.5587323943661975"/>
    <n v="7.8122535211267614"/>
    <n v="4.0224969288732378E-2"/>
    <n v="4.0224969288732378E-2"/>
    <n v="0"/>
    <n v="0"/>
    <n v="0"/>
    <n v="0"/>
    <n v="0"/>
    <n v="0"/>
    <n v="0"/>
    <m/>
    <s v=""/>
    <s v=""/>
    <s v=""/>
    <s v=""/>
    <s v=""/>
    <s v="BNA0693"/>
    <e v="#N/A"/>
    <s v="Heizkraftwerk NMS"/>
    <m/>
    <m/>
    <s v="SWN Stadtwerke Neumünster GmbH"/>
    <m/>
    <s v="24534"/>
    <s v="Neumünster"/>
    <s v="Schleswig-Holstein"/>
    <s v="DE"/>
    <n v="53.6"/>
    <m/>
    <s v="Other fuels"/>
    <s v="Steam turbine"/>
    <s v="yes"/>
    <m/>
    <n v="2014"/>
    <s v="1982 / 2014"/>
    <m/>
    <m/>
    <s v="operating"/>
    <m/>
    <n v="54.082099999999997"/>
    <n v="10.15"/>
    <m/>
    <m/>
    <m/>
    <m/>
    <m/>
    <s v="Other"/>
    <s v="Other fuels"/>
    <m/>
    <s v="no"/>
    <s v="UW-Mitte"/>
    <s v="20"/>
    <s v="Schleswig-Holstein Netz AG"/>
    <m/>
    <m/>
  </r>
  <r>
    <n v="56"/>
    <s v="IKW_BNA0238b"/>
    <s v="DE"/>
    <x v="0"/>
    <s v="Other"/>
    <n v="0"/>
    <n v="9.5587323943661975"/>
    <n v="7.8122535211267614"/>
    <n v="4.0224969288732378E-2"/>
    <n v="4.0224969288732378E-2"/>
    <n v="0"/>
    <n v="0"/>
    <n v="0"/>
    <n v="0"/>
    <n v="0"/>
    <n v="0"/>
    <n v="0"/>
    <m/>
    <n v="44.356435643564353"/>
    <s v=""/>
    <s v=""/>
    <s v=""/>
    <s v=""/>
    <s v="BNA0238b"/>
    <e v="#N/A"/>
    <s v="IKW"/>
    <s v="Block 7"/>
    <s v="Eisenhüttenstadt"/>
    <s v="Arcelor Mittal Eisenhüttenstadt GmbH"/>
    <s v="Werkstraße 1"/>
    <s v="15890"/>
    <s v="Eisenhüttenstadt"/>
    <s v="Brandenburg"/>
    <s v="DE"/>
    <n v="56"/>
    <n v="64.316829999999996"/>
    <s v="Other fuels"/>
    <s v="Steam turbine"/>
    <s v="yes"/>
    <n v="44.356435643564353"/>
    <n v="2013"/>
    <s v="2013"/>
    <n v="2013"/>
    <m/>
    <s v="operating"/>
    <s v="CHP"/>
    <n v="52.167400000000001"/>
    <n v="14.62697"/>
    <m/>
    <m/>
    <m/>
    <m/>
    <m/>
    <s v="Other"/>
    <s v="Other fuels"/>
    <m/>
    <s v="no"/>
    <m/>
    <s v="30"/>
    <s v="E.DIS AG"/>
    <s v="List matching type: UBA capacity distributed proportionally to multiple BNetzA power plants"/>
    <m/>
  </r>
  <r>
    <n v="59"/>
    <s v="Duisburg Hamborn 3_BNA0395"/>
    <s v="DE"/>
    <x v="0"/>
    <s v="Other"/>
    <n v="0"/>
    <n v="9.5587323943661975"/>
    <n v="7.8122535211267614"/>
    <n v="4.0224969288732378E-2"/>
    <n v="4.0224969288732378E-2"/>
    <n v="0"/>
    <n v="0"/>
    <n v="0"/>
    <n v="0"/>
    <n v="0"/>
    <n v="0"/>
    <n v="0"/>
    <m/>
    <s v=""/>
    <s v=""/>
    <s v=""/>
    <s v=""/>
    <s v=""/>
    <s v="BNA0395"/>
    <e v="#N/A"/>
    <s v="Duisburg Hamborn 3"/>
    <s v="Block 3"/>
    <m/>
    <s v="ThyssenKrupp Steel Europe AG"/>
    <m/>
    <s v="47166"/>
    <s v="Hamborn"/>
    <s v="Nordrhein-Westfalen"/>
    <s v="DE"/>
    <n v="59"/>
    <m/>
    <s v="Other fuels"/>
    <s v="Steam turbine"/>
    <s v="yes"/>
    <m/>
    <n v="1958"/>
    <s v="1958"/>
    <m/>
    <m/>
    <s v="operating"/>
    <m/>
    <n v="51.491000000000007"/>
    <n v="6.7274900000000004"/>
    <m/>
    <m/>
    <m/>
    <m/>
    <m/>
    <s v="Other"/>
    <s v="Other fuels"/>
    <m/>
    <s v="no"/>
    <s v="Anschluss im Werksnetz"/>
    <s v="110"/>
    <s v="tkSE AG"/>
    <m/>
    <m/>
  </r>
  <r>
    <n v="60"/>
    <s v="Duisburg Ruhrort 2_BNA0217"/>
    <s v="DE"/>
    <x v="0"/>
    <s v="Other"/>
    <n v="0"/>
    <n v="9.5587323943661975"/>
    <n v="7.8122535211267614"/>
    <n v="4.0224969288732378E-2"/>
    <n v="4.0224969288732378E-2"/>
    <n v="0"/>
    <n v="0"/>
    <n v="0"/>
    <n v="0"/>
    <n v="0"/>
    <n v="0"/>
    <n v="0"/>
    <m/>
    <s v=""/>
    <s v=""/>
    <s v=""/>
    <s v=""/>
    <s v=""/>
    <s v="BNA0217"/>
    <e v="#N/A"/>
    <s v="Duisburg Ruhrort 2"/>
    <s v="Block 2"/>
    <m/>
    <s v="ThyssenKrupp Steel Europe AG"/>
    <m/>
    <s v="47166"/>
    <s v="Duisburg - Ruhrort"/>
    <s v="Nordrhein-Westfalen"/>
    <s v="DE"/>
    <n v="60"/>
    <m/>
    <s v="Other fuels"/>
    <s v="Steam turbine"/>
    <s v="yes"/>
    <m/>
    <n v="1955"/>
    <s v="1955"/>
    <m/>
    <m/>
    <s v="operating"/>
    <m/>
    <n v="51.459673000000002"/>
    <n v="6.7305740000000007"/>
    <m/>
    <m/>
    <m/>
    <m/>
    <m/>
    <s v="Other"/>
    <s v="Other fuels"/>
    <m/>
    <s v="no"/>
    <s v="Anschluss im Werksnetz"/>
    <s v="110"/>
    <s v="tkSE AG"/>
    <m/>
    <m/>
  </r>
  <r>
    <n v="85"/>
    <s v="Gichtgaskraftwerk Dillingen_BNA1115"/>
    <s v="DE"/>
    <x v="0"/>
    <s v="Other"/>
    <n v="0"/>
    <n v="9.5587323943661975"/>
    <n v="7.8122535211267614"/>
    <n v="4.0224969288732378E-2"/>
    <n v="4.0224969288732378E-2"/>
    <n v="0"/>
    <n v="0"/>
    <n v="0"/>
    <n v="0"/>
    <n v="0"/>
    <n v="0"/>
    <n v="0"/>
    <m/>
    <s v=""/>
    <s v=""/>
    <s v=""/>
    <s v=""/>
    <s v=""/>
    <s v="BNA1115"/>
    <e v="#N/A"/>
    <s v="Gichtgaskraftwerk Dillingen"/>
    <m/>
    <m/>
    <s v="Aktien-Gesellschaft der Dillinger Hüttenwerke, ROGESA Roheisengesellschaft Saar mbH und Zentralkokerei Saar GmbH, als Bruchteilsgemeinschaft"/>
    <s v="Werkstraße 1"/>
    <s v="66763"/>
    <s v="Dillingen/Saar"/>
    <s v="Saarland"/>
    <s v="DE"/>
    <n v="85"/>
    <m/>
    <s v="Other fuels"/>
    <s v="Steam turbine"/>
    <s v="yes"/>
    <m/>
    <n v="2010"/>
    <s v="2010"/>
    <m/>
    <m/>
    <s v="operating"/>
    <m/>
    <n v="49.354849999999999"/>
    <n v="6.7314899999999991"/>
    <m/>
    <m/>
    <m/>
    <m/>
    <m/>
    <s v="Other"/>
    <s v="Other fuels"/>
    <m/>
    <s v="no"/>
    <m/>
    <s v="35"/>
    <s v="Amprion GmbH"/>
    <m/>
    <m/>
  </r>
  <r>
    <n v="85"/>
    <s v="Kraftwerk Nord_BNA0616b"/>
    <s v="DE"/>
    <x v="2"/>
    <s v="Other"/>
    <n v="0"/>
    <n v="5"/>
    <n v="1"/>
    <n v="3.8508725075675675E-2"/>
    <n v="3.8508725075675675E-2"/>
    <n v="0"/>
    <n v="0"/>
    <n v="0"/>
    <n v="0"/>
    <n v="0"/>
    <n v="0"/>
    <n v="0"/>
    <m/>
    <n v="280"/>
    <s v=""/>
    <s v=""/>
    <s v=""/>
    <s v=""/>
    <s v="BNA0616b"/>
    <e v="#N/A"/>
    <s v="Kraftwerk Nord"/>
    <s v="S 300 VT 1, VT 2, NT 7"/>
    <s v="Ludwigshafen-Nord"/>
    <s v="BASF SE"/>
    <s v="S 300"/>
    <s v="67056"/>
    <s v="Ludwigshafen"/>
    <s v="Rheinland-Pfalz"/>
    <s v="DE"/>
    <n v="85"/>
    <n v="127"/>
    <s v="Other fuels"/>
    <s v="Combined cycle"/>
    <s v="yes"/>
    <n v="280"/>
    <n v="1964"/>
    <s v="1964"/>
    <n v="2005"/>
    <m/>
    <s v="operating"/>
    <s v="IPP"/>
    <n v="48.552940999999997"/>
    <n v="8.4074010000000001"/>
    <m/>
    <m/>
    <m/>
    <m/>
    <m/>
    <s v="Other"/>
    <s v="Other fuels"/>
    <m/>
    <s v="no"/>
    <m/>
    <s v="Werknetz"/>
    <s v="internes Netz"/>
    <s v="List matching type: Single UBA power plant assigned to single BNetzA power plant"/>
    <m/>
  </r>
  <r>
    <n v="94.5"/>
    <s v="Kraftwerk Salzgitter_BNA0863"/>
    <s v="DE"/>
    <x v="0"/>
    <s v="Other"/>
    <n v="0"/>
    <n v="9.5587323943661975"/>
    <n v="7.8122535211267614"/>
    <n v="4.0224969288732378E-2"/>
    <n v="4.0224969288732378E-2"/>
    <n v="0"/>
    <n v="0"/>
    <n v="0"/>
    <n v="0"/>
    <n v="0"/>
    <n v="0"/>
    <n v="0"/>
    <m/>
    <s v=""/>
    <s v=""/>
    <s v=""/>
    <s v=""/>
    <s v=""/>
    <s v="BNA0863"/>
    <e v="#N/A"/>
    <s v="Kraftwerk Salzgitter"/>
    <s v="AB"/>
    <s v="Salzgitter-Hallendorf AB"/>
    <s v="Salzgitter Flachstahl GmbH"/>
    <m/>
    <s v="38239"/>
    <s v="Salzgitter"/>
    <s v="Niedersachsen"/>
    <s v="DE"/>
    <n v="94.5"/>
    <n v="105"/>
    <s v="Other fuels"/>
    <s v="Steam turbine"/>
    <s v="yes"/>
    <m/>
    <n v="1939"/>
    <s v="1939"/>
    <n v="2011"/>
    <m/>
    <s v="operating"/>
    <m/>
    <n v="52.157899999999998"/>
    <n v="10.39579"/>
    <m/>
    <m/>
    <m/>
    <m/>
    <m/>
    <s v="Other"/>
    <s v="Other fuels"/>
    <m/>
    <s v="no"/>
    <s v="Werknetz"/>
    <s v="Werknetz"/>
    <s v="Werknetz"/>
    <s v="List matching type: Single UBA power plant assigned to single BNetzA power plant"/>
    <m/>
  </r>
  <r>
    <n v="95"/>
    <s v="Duisburg Ruhrort 3_BNA0218"/>
    <s v="DE"/>
    <x v="0"/>
    <s v="Other"/>
    <n v="0"/>
    <n v="9.5587323943661975"/>
    <n v="7.8122535211267614"/>
    <n v="4.0224969288732378E-2"/>
    <n v="4.0224969288732378E-2"/>
    <n v="0"/>
    <n v="0"/>
    <n v="0"/>
    <n v="0"/>
    <n v="0"/>
    <n v="0"/>
    <n v="0"/>
    <m/>
    <s v=""/>
    <s v=""/>
    <s v=""/>
    <s v=""/>
    <s v=""/>
    <s v="BNA0218"/>
    <e v="#N/A"/>
    <s v="Duisburg Ruhrort 3"/>
    <s v="Block 3"/>
    <s v="Duisburg-Ruhrort 3"/>
    <s v="ThyssenKrupp Steel Europe AG"/>
    <m/>
    <s v="47166"/>
    <s v="Duisburg - Ruhrort"/>
    <s v="Nordrhein-Westfalen"/>
    <s v="DE"/>
    <n v="95"/>
    <n v="100"/>
    <s v="Other fuels"/>
    <s v="Steam turbine"/>
    <s v="yes"/>
    <m/>
    <n v="1963"/>
    <s v="1963"/>
    <m/>
    <m/>
    <s v="operating"/>
    <s v="IPP"/>
    <n v="51.459673000000002"/>
    <n v="6.7305740000000007"/>
    <m/>
    <m/>
    <m/>
    <m/>
    <m/>
    <s v="Other"/>
    <s v="Other fuels"/>
    <m/>
    <s v="no"/>
    <s v="Anschluss im Werksnetz"/>
    <s v="110"/>
    <s v="tkSE AG"/>
    <s v="List matching type: Single UBA power plant assigned to single BNetzA power plant"/>
    <m/>
  </r>
  <r>
    <n v="97"/>
    <s v="Kraftwerk Salzgitter_BNA0864"/>
    <s v="DE"/>
    <x v="0"/>
    <s v="Other"/>
    <n v="0"/>
    <n v="9.5587323943661975"/>
    <n v="7.8122535211267614"/>
    <n v="4.0224969288732378E-2"/>
    <n v="4.0224969288732378E-2"/>
    <n v="0"/>
    <n v="0"/>
    <n v="0"/>
    <n v="0"/>
    <n v="0"/>
    <n v="0"/>
    <n v="0"/>
    <m/>
    <s v=""/>
    <s v=""/>
    <s v=""/>
    <s v=""/>
    <s v=""/>
    <s v="BNA0864"/>
    <e v="#N/A"/>
    <s v="Kraftwerk Salzgitter"/>
    <s v="Block 1"/>
    <s v="Salzgitter-Hallendorf 1"/>
    <s v="Salzgitter Flachstahl GmbH"/>
    <m/>
    <s v="38239"/>
    <s v="Salzgitter"/>
    <s v="Niedersachsen"/>
    <s v="DE"/>
    <n v="97"/>
    <n v="110"/>
    <s v="Other fuels"/>
    <s v="Steam turbine"/>
    <s v="yes"/>
    <m/>
    <n v="2010"/>
    <s v="2010"/>
    <m/>
    <m/>
    <s v="operating"/>
    <s v="CHP"/>
    <n v="52.157899999999998"/>
    <n v="10.39579"/>
    <m/>
    <m/>
    <m/>
    <m/>
    <m/>
    <s v="Other"/>
    <s v="Other fuels"/>
    <m/>
    <s v="no"/>
    <s v="Werknetz"/>
    <s v="Werknetz"/>
    <s v="Werknetz"/>
    <s v="List matching type: Single UBA power plant assigned to single BNetzA power plant"/>
    <m/>
  </r>
  <r>
    <n v="97"/>
    <s v="Kraftwerk Salzgitter_BNA0865b"/>
    <s v="DE"/>
    <x v="0"/>
    <s v="Other"/>
    <n v="0"/>
    <n v="9.5587323943661975"/>
    <n v="7.8122535211267614"/>
    <n v="4.0224969288732378E-2"/>
    <n v="4.0224969288732378E-2"/>
    <n v="0"/>
    <n v="0"/>
    <n v="0"/>
    <n v="0"/>
    <n v="0"/>
    <n v="0"/>
    <n v="0"/>
    <m/>
    <s v=""/>
    <s v=""/>
    <s v=""/>
    <s v=""/>
    <s v=""/>
    <s v="BNA0865b"/>
    <e v="#N/A"/>
    <s v="Kraftwerk Salzgitter"/>
    <s v="Block 2"/>
    <s v="Salzgitter-Hallendorf 2"/>
    <s v="Salzgitter Flachstahl GmbH"/>
    <m/>
    <s v="38239"/>
    <s v="Salzgitter"/>
    <s v="Niedersachsen"/>
    <s v="DE"/>
    <n v="97"/>
    <n v="110"/>
    <s v="Other fuels"/>
    <s v="Steam turbine"/>
    <s v="yes"/>
    <m/>
    <n v="2010"/>
    <s v="2010"/>
    <m/>
    <m/>
    <s v="operating"/>
    <s v="CHP"/>
    <n v="52.157899999999998"/>
    <n v="10.39579"/>
    <m/>
    <m/>
    <m/>
    <m/>
    <m/>
    <s v="Other"/>
    <s v="Other fuels"/>
    <m/>
    <s v="no"/>
    <s v="Werknetz"/>
    <s v="Werknetz"/>
    <s v="Werknetz"/>
    <s v="List matching type: Single UBA power plant assigned to single BNetzA power plant"/>
    <m/>
  </r>
  <r>
    <n v="101"/>
    <s v="Duisburg Hamborn 4_BNA0396"/>
    <s v="DE"/>
    <x v="0"/>
    <s v="Other"/>
    <n v="0"/>
    <n v="9.5587323943661975"/>
    <n v="7.8122535211267614"/>
    <n v="4.0224969288732378E-2"/>
    <n v="4.0224969288732378E-2"/>
    <n v="0"/>
    <n v="0"/>
    <n v="0"/>
    <n v="0"/>
    <n v="0"/>
    <n v="0"/>
    <n v="0"/>
    <m/>
    <s v=""/>
    <s v=""/>
    <s v=""/>
    <s v=""/>
    <s v=""/>
    <s v="BNA0396"/>
    <e v="#N/A"/>
    <s v="Duisburg Hamborn 4"/>
    <s v="Block 4"/>
    <s v="Duisburg-Hamborn 4"/>
    <s v="ThyssenKrupp Steel Europe AG"/>
    <m/>
    <s v="47166"/>
    <s v="Hamborn"/>
    <s v="Nordrhein-Westfalen"/>
    <s v="DE"/>
    <n v="101"/>
    <n v="108"/>
    <s v="Other fuels"/>
    <s v="Steam turbine"/>
    <s v="yes"/>
    <m/>
    <n v="1976"/>
    <s v="1976"/>
    <m/>
    <m/>
    <s v="operating"/>
    <s v="CHP"/>
    <n v="51.491000000000007"/>
    <n v="6.7274900000000004"/>
    <s v="11WD7BEEC5XHAKW5"/>
    <s v="11WD7BEEC5XHAM4I"/>
    <m/>
    <m/>
    <m/>
    <s v="Other"/>
    <s v="Other fuels"/>
    <m/>
    <s v="no"/>
    <s v="Anschluss im Werksnetz"/>
    <s v="110"/>
    <s v="tkSE AG"/>
    <s v="List matching type: Single UBA power plant assigned to single BNetzA power plant"/>
    <m/>
  </r>
  <r>
    <n v="110"/>
    <s v="KW Mittelsbüren_BNA0143"/>
    <s v="DE"/>
    <x v="0"/>
    <s v="Other"/>
    <n v="0"/>
    <n v="9.5587323943661975"/>
    <n v="7.8122535211267614"/>
    <n v="4.0224969288732378E-2"/>
    <n v="4.0224969288732378E-2"/>
    <n v="0"/>
    <n v="0"/>
    <n v="0"/>
    <n v="0"/>
    <n v="0"/>
    <n v="0"/>
    <n v="0"/>
    <m/>
    <s v=""/>
    <s v=""/>
    <s v=""/>
    <s v=""/>
    <s v=""/>
    <s v="BNA0143"/>
    <e v="#N/A"/>
    <s v="KW Mittelsbüren"/>
    <s v="Block 3"/>
    <m/>
    <s v="swb Erzeugung GmbH &amp; Co. KG"/>
    <s v="Auf den Delben 35"/>
    <s v="28237"/>
    <s v="Bremen"/>
    <s v="Bremen"/>
    <s v="DE"/>
    <n v="110"/>
    <m/>
    <s v="Other fuels"/>
    <s v="Steam turbine"/>
    <s v="no"/>
    <m/>
    <n v="1974"/>
    <s v="1974"/>
    <m/>
    <n v="2013"/>
    <s v="shutdown"/>
    <m/>
    <n v="53.128909999999998"/>
    <n v="8.6852400000000003"/>
    <m/>
    <m/>
    <m/>
    <m/>
    <m/>
    <s v="Other"/>
    <s v="Other fuels"/>
    <m/>
    <s v="no"/>
    <s v="Bahnstromanschluß"/>
    <s v="110"/>
    <s v="DB Energie GmbH"/>
    <m/>
    <m/>
  </r>
  <r>
    <n v="160"/>
    <s v="KW Mittelsbüren_BNA0142"/>
    <s v="DE"/>
    <x v="0"/>
    <s v="Other"/>
    <n v="0"/>
    <n v="9.5587323943661975"/>
    <n v="7.8122535211267614"/>
    <n v="4.0224969288732378E-2"/>
    <n v="4.0224969288732378E-2"/>
    <n v="0"/>
    <n v="0"/>
    <n v="0"/>
    <n v="0"/>
    <n v="0"/>
    <n v="0"/>
    <n v="0"/>
    <m/>
    <s v=""/>
    <s v=""/>
    <s v=""/>
    <s v=""/>
    <s v=""/>
    <s v="BNA0142"/>
    <e v="#N/A"/>
    <s v="KW Mittelsbüren"/>
    <s v="Block 4"/>
    <s v="Bremen-Mittelsbüren 4"/>
    <s v="ArcelorMittal Bremen GmbH"/>
    <s v="Auf den Delben 35"/>
    <s v="28237"/>
    <s v="Bremen"/>
    <s v="Bremen"/>
    <s v="DE"/>
    <n v="160"/>
    <n v="160"/>
    <s v="Other fuels"/>
    <s v="Steam turbine"/>
    <s v="no"/>
    <m/>
    <n v="1975"/>
    <s v="1975"/>
    <n v="2002"/>
    <m/>
    <s v="operating"/>
    <m/>
    <n v="53.128909999999998"/>
    <n v="8.6852400000000003"/>
    <s v="11WD2BMIT0002731"/>
    <s v="11WD2BRE4000115K"/>
    <m/>
    <m/>
    <m/>
    <s v="Other"/>
    <s v="Other fuels"/>
    <m/>
    <s v="no"/>
    <s v="Mittelsbüren"/>
    <s v="110"/>
    <s v="Wesernetz Bremen GmbH"/>
    <s v="List matching type: Single UBA power plant assigned to single BNetzA power plant"/>
    <m/>
  </r>
  <r>
    <n v="170"/>
    <s v="Duisburg Ruhrort 4_BNA0219"/>
    <s v="DE"/>
    <x v="0"/>
    <s v="Other"/>
    <n v="0"/>
    <n v="9.5587323943661975"/>
    <n v="7.8122535211267614"/>
    <n v="4.0224969288732378E-2"/>
    <n v="4.0224969288732378E-2"/>
    <n v="0"/>
    <n v="0"/>
    <n v="0"/>
    <n v="0"/>
    <n v="0"/>
    <n v="0"/>
    <n v="0"/>
    <m/>
    <s v=""/>
    <s v=""/>
    <s v=""/>
    <s v=""/>
    <s v=""/>
    <s v="BNA0219"/>
    <e v="#N/A"/>
    <s v="Duisburg Ruhrort 4"/>
    <s v="Block 4"/>
    <s v="Duisburg-Ruhrort 4"/>
    <s v="ThyssenKrupp Steel Europe AG"/>
    <m/>
    <s v="47166"/>
    <s v="Duisburg - Ruhrort"/>
    <s v="Nordrhein-Westfalen"/>
    <s v="DE"/>
    <n v="170"/>
    <n v="180"/>
    <s v="Other fuels"/>
    <s v="Steam turbine"/>
    <s v="yes"/>
    <m/>
    <n v="1968"/>
    <s v="1968"/>
    <m/>
    <m/>
    <s v="operating"/>
    <s v="IPP"/>
    <n v="51.459673000000002"/>
    <n v="6.7305740000000007"/>
    <s v="11WD7BEEC5XRUKWN"/>
    <s v="11WD7BEEC5XRUH4E"/>
    <m/>
    <m/>
    <m/>
    <s v="Other"/>
    <s v="Other fuels"/>
    <m/>
    <s v="no"/>
    <s v="Anschluss im Werksnetz"/>
    <s v="110"/>
    <s v="tkSE AG"/>
    <s v="List matching type: Single UBA power plant assigned to single BNetzA power plant"/>
    <m/>
  </r>
  <r>
    <n v="225"/>
    <s v="Duisburg Hamborn 5_BNA0397"/>
    <s v="DE"/>
    <x v="2"/>
    <s v="Other"/>
    <n v="0"/>
    <n v="5"/>
    <n v="1"/>
    <n v="3.8508725075675675E-2"/>
    <n v="3.8508725075675675E-2"/>
    <n v="0"/>
    <n v="0"/>
    <n v="0"/>
    <n v="0"/>
    <n v="0"/>
    <n v="0"/>
    <n v="0"/>
    <m/>
    <n v="150"/>
    <s v=""/>
    <s v=""/>
    <s v=""/>
    <s v=""/>
    <s v="BNA0397"/>
    <e v="#N/A"/>
    <s v="Duisburg Hamborn 5"/>
    <s v="Block 5"/>
    <s v="Duisburg-Hamborn 5"/>
    <s v="ThyssenKrupp Steel Europe AG"/>
    <m/>
    <s v="47166"/>
    <s v="Hamborn"/>
    <s v="Nordrhein-Westfalen"/>
    <s v="DE"/>
    <n v="225"/>
    <n v="240.7"/>
    <s v="Other fuels"/>
    <s v="Combined cycle"/>
    <s v="yes"/>
    <n v="150"/>
    <n v="2003"/>
    <s v="2003"/>
    <m/>
    <m/>
    <s v="operating"/>
    <s v="CHP"/>
    <n v="51.500603000000012"/>
    <n v="6.7303190000000006"/>
    <s v="11WD7BEEC5XHAKW5"/>
    <s v="11WD7BEEC5XHAM5G"/>
    <m/>
    <m/>
    <m/>
    <s v="Other"/>
    <s v="Other fuels"/>
    <m/>
    <s v="no"/>
    <s v="Anschluss im Werksnetz"/>
    <s v="110"/>
    <s v="tkSE AG"/>
    <s v="List matching type: Single UBA power plant assigned to single BNetzA power plant"/>
    <m/>
  </r>
  <r>
    <n v="303"/>
    <s v="Huckingen_BNA0485"/>
    <s v="DE"/>
    <x v="2"/>
    <s v="Other"/>
    <n v="0"/>
    <n v="5"/>
    <n v="1"/>
    <n v="3.8508725075675675E-2"/>
    <n v="3.8508725075675675E-2"/>
    <n v="0"/>
    <n v="0"/>
    <n v="0"/>
    <n v="0"/>
    <n v="0"/>
    <n v="0"/>
    <n v="0"/>
    <m/>
    <n v="34"/>
    <s v=""/>
    <s v=""/>
    <s v=""/>
    <s v=""/>
    <s v="BNA0485"/>
    <e v="#N/A"/>
    <s v="Huckingen"/>
    <s v="A"/>
    <s v="Huckingen A"/>
    <s v="Hüttenwerke Krupp Mannesmann GmbH"/>
    <m/>
    <s v="47259"/>
    <s v="Duisburg-Huckingen"/>
    <s v="Nordrhein-Westfalen"/>
    <s v="DE"/>
    <n v="303"/>
    <n v="320"/>
    <s v="Other fuels"/>
    <s v="Combined cycle"/>
    <s v="yes"/>
    <n v="34"/>
    <n v="1975"/>
    <s v="1975"/>
    <n v="2009"/>
    <m/>
    <s v="operating"/>
    <m/>
    <n v="51.367870000000003"/>
    <n v="6.7167000000000003"/>
    <s v="11WD7HUCK2G--KWR"/>
    <s v="11WD7HUCK2G--A-C"/>
    <m/>
    <m/>
    <m/>
    <s v="Other"/>
    <s v="Other fuels"/>
    <m/>
    <s v="no"/>
    <s v="Mündelheim"/>
    <s v="220"/>
    <s v="Amprion GmbH"/>
    <s v="List matching type: Single UBA power plant assigned to single BNetzA power plant"/>
    <m/>
  </r>
  <r>
    <n v="12.5"/>
    <s v="IHKW Andernach_BNA1291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291"/>
    <e v="#N/A"/>
    <s v="IHKW Andernach"/>
    <m/>
    <m/>
    <s v="IHKW Industrieheizkraftwerk Andernach GmbH"/>
    <s v="Koblenzer Straße 141"/>
    <s v="56626"/>
    <s v="Andernach"/>
    <s v="Rheinland-Pfalz"/>
    <s v="DE"/>
    <n v="12.5"/>
    <m/>
    <s v="Waste"/>
    <s v="Steam turbine"/>
    <s v="yes"/>
    <m/>
    <n v="2009"/>
    <s v="2009"/>
    <m/>
    <m/>
    <s v="operating"/>
    <m/>
    <n v="50.43486"/>
    <n v="7.4321100000000007"/>
    <m/>
    <m/>
    <m/>
    <m/>
    <n v="0.33"/>
    <s v="Other or unspecified energy sources"/>
    <s v="Waste"/>
    <m/>
    <s v="no"/>
    <m/>
    <s v="20"/>
    <s v="ThyssenKrupp AG"/>
    <m/>
    <m/>
  </r>
  <r>
    <n v="10"/>
    <s v="AVA GmbH_BNA1295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295"/>
    <e v="#N/A"/>
    <s v="AVA GmbH"/>
    <s v="AHKW"/>
    <m/>
    <s v="AVA Abfallverwertung Augsburg GmbH"/>
    <s v="Am Mittleren Moos 60"/>
    <s v="86167"/>
    <s v="Augsburg"/>
    <s v="Bayern"/>
    <s v="DE"/>
    <n v="10"/>
    <m/>
    <s v="Waste"/>
    <s v="Steam turbine"/>
    <s v="yes"/>
    <m/>
    <n v="1993"/>
    <s v="1993"/>
    <m/>
    <m/>
    <s v="operating"/>
    <m/>
    <n v="48.401130000000002"/>
    <n v="10.935600000000001"/>
    <m/>
    <m/>
    <m/>
    <m/>
    <n v="0.33"/>
    <s v="Other or unspecified energy sources"/>
    <s v="Waste"/>
    <m/>
    <s v="no"/>
    <s v="V0 BBC06"/>
    <s v="10"/>
    <s v="Netze Augsburg GmbH"/>
    <m/>
    <m/>
  </r>
  <r>
    <n v="36"/>
    <s v="Reuter_BNA0084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0084"/>
    <e v="#N/A"/>
    <s v="Reuter"/>
    <s v="Reuter M"/>
    <m/>
    <s v="Vattenfall Europe Wärme AG"/>
    <s v="Otternbuchtstr. 11"/>
    <s v="13599"/>
    <s v="Berlin"/>
    <s v="Berlin"/>
    <s v="DE"/>
    <n v="36"/>
    <m/>
    <s v="Waste"/>
    <s v="Steam turbine"/>
    <s v="yes"/>
    <m/>
    <n v="1998"/>
    <s v="1998"/>
    <m/>
    <m/>
    <s v="operating"/>
    <m/>
    <n v="52.532145999999997"/>
    <n v="13.246072"/>
    <m/>
    <m/>
    <m/>
    <m/>
    <n v="0.33"/>
    <s v="Other or unspecified energy sources"/>
    <s v="Waste"/>
    <m/>
    <s v="no"/>
    <s v="Reuter"/>
    <s v="110"/>
    <s v="Stromnetz Berlin GmbH"/>
    <m/>
    <m/>
  </r>
  <r>
    <n v="35"/>
    <s v="Dampfturbinenanlage der EBS-Kessel_BNA0088b"/>
    <s v="DE"/>
    <x v="2"/>
    <s v="WST"/>
    <n v="0.33"/>
    <n v="5"/>
    <n v="1"/>
    <n v="3.8508725075675675E-2"/>
    <n v="3.8508725075675675E-2"/>
    <n v="0"/>
    <n v="0"/>
    <n v="0"/>
    <n v="0.3"/>
    <n v="0.46500000000000002"/>
    <n v="0"/>
    <n v="0"/>
    <m/>
    <n v="80.396039603960389"/>
    <s v=""/>
    <s v=""/>
    <s v=""/>
    <s v=""/>
    <s v="BNA0088b"/>
    <e v="#N/A"/>
    <s v="Dampfturbinenanlage der EBS-Kessel"/>
    <m/>
    <s v="Bernburg"/>
    <s v="Solvay Chemicals GmbH"/>
    <m/>
    <s v="06406"/>
    <s v="Bernburg"/>
    <s v="Sachsen-Anhalt"/>
    <s v="DE"/>
    <n v="35"/>
    <n v="53.712870000000002"/>
    <s v="Waste"/>
    <s v="Combined cycle"/>
    <s v="yes"/>
    <n v="80.396039603960389"/>
    <n v="2010"/>
    <s v="2010"/>
    <m/>
    <m/>
    <s v="operating"/>
    <s v="IPP"/>
    <n v="51.801239000000002"/>
    <n v="11.75441"/>
    <m/>
    <m/>
    <m/>
    <m/>
    <n v="0.33"/>
    <s v="Other or unspecified energy sources"/>
    <s v="Waste"/>
    <m/>
    <s v="no"/>
    <s v="Umspannwerk Bernburg Nord"/>
    <s v="110"/>
    <s v="Mitteldeutsche Netzgesellschaft Strom mbH"/>
    <s v="List matching type: UBA capacity distributed proportionally to multiple BNetzA power plants"/>
    <m/>
  </r>
  <r>
    <n v="34"/>
    <s v="MVA Bielefeld_BNA0097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0097"/>
    <e v="#N/A"/>
    <s v="MVA Bielefeld"/>
    <s v="Linien 1 - 3"/>
    <m/>
    <s v="MVA Bielefeld-Herford GmbH"/>
    <s v="Schelpmilser Weg 30"/>
    <s v="33609"/>
    <s v="Bielefeld"/>
    <s v="Nordrhein-Westfalen"/>
    <s v="DE"/>
    <n v="34"/>
    <m/>
    <s v="Waste"/>
    <s v="Steam turbine"/>
    <s v="yes"/>
    <m/>
    <n v="1981"/>
    <s v="1981"/>
    <m/>
    <m/>
    <s v="operating"/>
    <m/>
    <n v="52.04269"/>
    <n v="8.6071899999999992"/>
    <m/>
    <m/>
    <m/>
    <m/>
    <n v="0.33"/>
    <s v="Other or unspecified energy sources"/>
    <s v="Waste"/>
    <m/>
    <s v="no"/>
    <s v="UW Milse"/>
    <s v="110"/>
    <s v="SWB Netz GmbH"/>
    <m/>
    <m/>
  </r>
  <r>
    <n v="9.9"/>
    <s v="PD energy GmbH_BNA1108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108"/>
    <e v="#N/A"/>
    <s v="PD energy GmbH"/>
    <m/>
    <m/>
    <s v="PD energy GmbH"/>
    <s v="Ostraße 1"/>
    <s v="06749"/>
    <s v="Bitterfeld - Wolfen"/>
    <s v="Sachsen-Anhalt"/>
    <s v="DE"/>
    <n v="9.9"/>
    <m/>
    <s v="Waste"/>
    <s v="Steam turbine"/>
    <s v="yes"/>
    <m/>
    <n v="2010"/>
    <s v="2010"/>
    <m/>
    <m/>
    <s v="operating"/>
    <m/>
    <n v="51.629649999999998"/>
    <n v="12.28922"/>
    <m/>
    <m/>
    <m/>
    <m/>
    <n v="0.33"/>
    <s v="Other or unspecified energy sources"/>
    <s v="Waste"/>
    <m/>
    <s v="no"/>
    <s v="Übergabestation EVIP/TRB-Anlage, Elektrolysestraße"/>
    <s v="20"/>
    <s v="Mitteldeutsche Netzgesellschaft Strom mbH"/>
    <m/>
    <m/>
  </r>
  <r>
    <n v="9.5"/>
    <s v="Restmüllheizkraftwerk Böblingen_BNA1110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110"/>
    <e v="#N/A"/>
    <s v="Restmüllheizkraftwerk Böblingen"/>
    <s v="Müllverbrennung"/>
    <m/>
    <s v="Zweckverband Restmüllheizkraftwerk Böblingen"/>
    <s v="Musbergersträßle 11"/>
    <s v="71032"/>
    <s v="Böblingen"/>
    <s v="Baden-Württemberg"/>
    <s v="DE"/>
    <n v="9.5"/>
    <m/>
    <s v="Waste"/>
    <s v="Steam turbine"/>
    <s v="no"/>
    <m/>
    <n v="1999"/>
    <s v="1999"/>
    <m/>
    <m/>
    <s v="operating"/>
    <m/>
    <n v="48.685523150000002"/>
    <n v="9.0495256949999998"/>
    <m/>
    <m/>
    <m/>
    <m/>
    <n v="0.33"/>
    <s v="Other or unspecified energy sources"/>
    <s v="Waste"/>
    <m/>
    <s v="no"/>
    <m/>
    <s v="10"/>
    <s v="Netze BW GmbH"/>
    <m/>
    <m/>
  </r>
  <r>
    <n v="12"/>
    <s v="Heizkraftwerk Karlstraße_BNA0117a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0117a"/>
    <e v="#N/A"/>
    <s v="Heizkraftwerk Karlstraße"/>
    <s v="Heizkraftwerk Karlstraße"/>
    <m/>
    <s v="Energie- und Wasserversorgung Bonn/Rhein-Sieg GmbH"/>
    <m/>
    <s v="53115"/>
    <s v="Bonn"/>
    <s v="Nordrhein-Westfalen"/>
    <s v="DE"/>
    <n v="12"/>
    <m/>
    <s v="Waste"/>
    <s v="Steam turbine"/>
    <s v="yes"/>
    <m/>
    <n v="1991"/>
    <s v="1991"/>
    <m/>
    <m/>
    <s v="operating"/>
    <m/>
    <n v="50.733820000000001"/>
    <n v="7.0805499999999997"/>
    <m/>
    <m/>
    <m/>
    <m/>
    <n v="0.33"/>
    <s v="Other or unspecified energy sources"/>
    <s v="Waste"/>
    <m/>
    <s v="no"/>
    <s v="Umspannanlage Endenich"/>
    <s v="10"/>
    <s v="Bonn Netz GmbH "/>
    <m/>
    <m/>
  </r>
  <r>
    <n v="33"/>
    <s v="KW Hafen_BNA0139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0139"/>
    <e v="#N/A"/>
    <s v="KW Hafen"/>
    <s v="MKK"/>
    <m/>
    <s v="swb Entsorgung GmbH"/>
    <s v="Otavistr. 7-9"/>
    <s v="28237"/>
    <s v="Bremen"/>
    <s v="Bremen"/>
    <s v="DE"/>
    <n v="33"/>
    <m/>
    <s v="Waste"/>
    <s v="Steam turbine"/>
    <s v="no"/>
    <m/>
    <n v="2009"/>
    <s v="2009"/>
    <m/>
    <m/>
    <s v="operating"/>
    <m/>
    <n v="53.124819999999993"/>
    <n v="8.7288700000000006"/>
    <m/>
    <m/>
    <m/>
    <m/>
    <n v="0.33"/>
    <s v="Other or unspecified energy sources"/>
    <s v="Waste"/>
    <m/>
    <s v="no"/>
    <s v="über Block 5 und 6 (KW Hafen; swb Erzeugung)"/>
    <s v="110"/>
    <s v="Wesernetz Bremen GmbH"/>
    <m/>
    <m/>
  </r>
  <r>
    <n v="44"/>
    <s v="MHKW_BNA1114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114"/>
    <e v="#N/A"/>
    <s v="MHKW"/>
    <s v="MHKW"/>
    <m/>
    <s v="swb Entsorgung GmbH"/>
    <s v="Oken 2"/>
    <s v="28219"/>
    <s v="Bremen"/>
    <s v="Bremen"/>
    <s v="DE"/>
    <n v="44"/>
    <m/>
    <s v="Waste"/>
    <s v="Steam turbine"/>
    <s v="yes"/>
    <m/>
    <n v="2012"/>
    <s v="1969 / 2012"/>
    <m/>
    <m/>
    <s v="operating"/>
    <m/>
    <n v="53.114561999999999"/>
    <n v="8.8181860000000007"/>
    <m/>
    <m/>
    <m/>
    <m/>
    <n v="0.33"/>
    <s v="Other or unspecified energy sources"/>
    <s v="Waste"/>
    <m/>
    <s v="no"/>
    <m/>
    <s v="10"/>
    <s v="Wesernetz Bremen GmbH"/>
    <m/>
    <m/>
  </r>
  <r>
    <n v="14"/>
    <s v="BEG_BNA1116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116"/>
    <e v="#N/A"/>
    <s v="BEG"/>
    <m/>
    <m/>
    <s v="Bremerhavener Entsorgungsgesellschaft mbH"/>
    <s v="Zur Hexenbrücke 16"/>
    <s v="27570"/>
    <s v="Bremerhaven"/>
    <s v="Bremen"/>
    <s v="DE"/>
    <n v="14"/>
    <m/>
    <s v="Waste"/>
    <s v="Steam turbine"/>
    <s v="yes"/>
    <m/>
    <n v="1977"/>
    <s v="1977"/>
    <m/>
    <m/>
    <s v="operating"/>
    <m/>
    <n v="53.547819999999987"/>
    <n v="8.6179199999999998"/>
    <m/>
    <m/>
    <m/>
    <m/>
    <n v="0.33"/>
    <s v="Other or unspecified energy sources"/>
    <s v="Waste"/>
    <m/>
    <s v="yes"/>
    <s v="MBA"/>
    <s v="20"/>
    <s v="Wesernetz Bremen GmbH"/>
    <m/>
    <m/>
  </r>
  <r>
    <n v="12.5"/>
    <s v="MHKW Burgkirchen_BNA1119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119"/>
    <e v="#N/A"/>
    <s v="MHKW Burgkirchen"/>
    <m/>
    <m/>
    <s v="Zweckverband Abfallverwertung Südostbayern"/>
    <s v="Bruck 110"/>
    <s v="84508"/>
    <s v="Burgkirchen"/>
    <s v="Bayern"/>
    <s v="DE"/>
    <n v="12.5"/>
    <m/>
    <s v="Waste"/>
    <s v="Steam turbine"/>
    <s v="no"/>
    <m/>
    <n v="1994"/>
    <s v="1994"/>
    <m/>
    <m/>
    <s v="operating"/>
    <m/>
    <n v="48.185079999999999"/>
    <n v="12.73606"/>
    <m/>
    <m/>
    <m/>
    <m/>
    <n v="0.33"/>
    <s v="Other or unspecified energy sources"/>
    <s v="Waste"/>
    <m/>
    <s v="no"/>
    <s v="DE00754884504B007225Z0285XXXXFFFF"/>
    <s v="6"/>
    <s v="InfraServ GmbH &amp; Co. Gendorf KG"/>
    <m/>
    <m/>
  </r>
  <r>
    <n v="48.9"/>
    <s v="DT_BNA0223a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0223a"/>
    <e v="#N/A"/>
    <s v="DT"/>
    <s v="Flingern T4"/>
    <m/>
    <s v="Stadtwerke Düsseldorf AG"/>
    <s v="Behrenstraße 85"/>
    <s v="40233"/>
    <s v="Düsseldorf"/>
    <s v="Nordrhein-Westfalen"/>
    <s v="DE"/>
    <n v="48.9"/>
    <m/>
    <s v="Waste"/>
    <s v="Steam turbine"/>
    <s v="no"/>
    <m/>
    <n v="1955"/>
    <s v="1955"/>
    <m/>
    <m/>
    <s v="special_case"/>
    <m/>
    <n v="51.224550000000001"/>
    <n v="6.8154300000000001"/>
    <m/>
    <m/>
    <m/>
    <m/>
    <n v="0.33"/>
    <s v="Other or unspecified energy sources"/>
    <s v="Waste"/>
    <m/>
    <s v="no"/>
    <s v="U50"/>
    <s v="25"/>
    <s v="Netzgesellschaft Düsseldorf mbH "/>
    <m/>
    <m/>
  </r>
  <r>
    <n v="53.7"/>
    <s v="DT_BNA0223b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0223b"/>
    <e v="#N/A"/>
    <s v="DT"/>
    <s v="Flingern T1"/>
    <m/>
    <s v="Stadtwerke Düsseldorf AG"/>
    <s v="Behrenstraße 85"/>
    <s v="40233"/>
    <s v="Düsseldorf"/>
    <s v="Nordrhein-Westfalen"/>
    <s v="DE"/>
    <n v="53.7"/>
    <m/>
    <s v="Waste"/>
    <s v="Steam turbine"/>
    <s v="yes"/>
    <m/>
    <n v="2000"/>
    <s v="2000"/>
    <m/>
    <m/>
    <s v="operating"/>
    <m/>
    <n v="51.222794"/>
    <n v="6.8136960000000002"/>
    <m/>
    <m/>
    <m/>
    <m/>
    <n v="0.33"/>
    <s v="Other or unspecified energy sources"/>
    <s v="Waste"/>
    <m/>
    <s v="no"/>
    <s v="U50"/>
    <s v="25"/>
    <s v="Netzgesellschaft Düsseldorf mbH "/>
    <m/>
    <m/>
  </r>
  <r>
    <n v="13.6"/>
    <s v="TREA Breisgau_BNA1139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139"/>
    <e v="#N/A"/>
    <s v="TREA Breisgau"/>
    <m/>
    <m/>
    <s v="EEW Energy from Waste Saarbrücken GmbH"/>
    <s v="Heitersheimer Straße 2"/>
    <s v="79427"/>
    <s v="Eschbach"/>
    <s v="Baden-Württemberg"/>
    <s v="DE"/>
    <n v="13.6"/>
    <m/>
    <s v="Waste"/>
    <s v="Steam turbine"/>
    <s v="yes"/>
    <m/>
    <n v="2005"/>
    <s v="2005"/>
    <m/>
    <m/>
    <s v="operating"/>
    <m/>
    <n v="47.890610000000002"/>
    <n v="7.6160800000000002"/>
    <m/>
    <m/>
    <m/>
    <m/>
    <n v="0.33"/>
    <s v="Other or unspecified energy sources"/>
    <s v="Waste"/>
    <m/>
    <s v="no"/>
    <s v="Eschbach, Heitersheimer Straße"/>
    <s v="20"/>
    <s v="bnNETZE GmbH"/>
    <m/>
    <m/>
  </r>
  <r>
    <n v="38"/>
    <s v="Karnap_BNA0519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0519"/>
    <e v="#N/A"/>
    <s v="Karnap"/>
    <s v="B"/>
    <m/>
    <s v="RWE Generation SE"/>
    <m/>
    <s v="45329"/>
    <s v="Essen"/>
    <s v="Nordrhein-Westfalen"/>
    <s v="DE"/>
    <n v="38"/>
    <m/>
    <s v="Waste"/>
    <s v="Steam turbine"/>
    <s v="yes"/>
    <m/>
    <n v="1987"/>
    <s v="1987"/>
    <m/>
    <m/>
    <s v="operating"/>
    <m/>
    <n v="51.515430000000002"/>
    <n v="6.9938199999999986"/>
    <m/>
    <m/>
    <m/>
    <m/>
    <n v="0.33"/>
    <s v="Other or unspecified energy sources"/>
    <s v="Waste"/>
    <m/>
    <s v="no"/>
    <s v="Karnap"/>
    <s v="110"/>
    <s v="Westnetz GmbH"/>
    <m/>
    <m/>
  </r>
  <r>
    <n v="26"/>
    <s v="MHKW Frankfurt_BNA0287a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0287a"/>
    <e v="#N/A"/>
    <s v="MHKW Frankfurt"/>
    <s v="T 3 (nur alleiniger Betrieb, kein gemeinsamer Betrieb mit T 7 möglich)"/>
    <m/>
    <s v="Mainova AG"/>
    <s v="Heddernheimer Landstraße 158"/>
    <s v="60440"/>
    <s v="Frankfurt am Main"/>
    <s v="Hessen"/>
    <s v="DE"/>
    <n v="26"/>
    <m/>
    <s v="Waste"/>
    <s v="Steam turbine"/>
    <s v="yes"/>
    <m/>
    <n v="1998"/>
    <s v="1998"/>
    <m/>
    <m/>
    <s v="operating"/>
    <m/>
    <n v="50.161729999999999"/>
    <n v="8.6359600000000007"/>
    <m/>
    <m/>
    <m/>
    <m/>
    <n v="0.33"/>
    <s v="Other or unspecified energy sources"/>
    <s v="Waste"/>
    <m/>
    <s v="no"/>
    <s v="UW Heddernheim"/>
    <s v="30"/>
    <s v="NRM Netzdienste Rhein-Main GmbH"/>
    <m/>
    <m/>
  </r>
  <r>
    <n v="46.5"/>
    <s v="MHKW Frankfurt_BNA0287b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0287b"/>
    <e v="#N/A"/>
    <s v="MHKW Frankfurt"/>
    <s v="T 7 (nur alleiniger Betrieb, kein gemeinsamer Betrieb mit T 3 möglich)"/>
    <m/>
    <s v="Mainova AG"/>
    <s v="Heddernheimer Landstraße 157"/>
    <s v="60439"/>
    <s v="Frankfurt am Main"/>
    <s v="Hessen"/>
    <s v="DE"/>
    <n v="46.5"/>
    <m/>
    <s v="Waste"/>
    <s v="Steam turbine"/>
    <s v="yes"/>
    <m/>
    <n v="2006"/>
    <s v="2006"/>
    <m/>
    <m/>
    <s v="operating"/>
    <m/>
    <n v="50.161709999999999"/>
    <n v="8.6362500000000004"/>
    <m/>
    <m/>
    <m/>
    <m/>
    <n v="0.33"/>
    <s v="Other or unspecified energy sources"/>
    <s v="Waste"/>
    <m/>
    <s v="no"/>
    <s v="UW Heddernheim"/>
    <s v="30"/>
    <s v="NRM Netzdienste Rhein-Main GmbH"/>
    <m/>
    <m/>
  </r>
  <r>
    <n v="17"/>
    <s v="Steinbeis Energie_BNA1330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330"/>
    <e v="#N/A"/>
    <s v="Steinbeis Energie"/>
    <m/>
    <m/>
    <s v="Steinbeis Energie GmbH"/>
    <s v="Stadtstraße 20"/>
    <s v="25348"/>
    <s v="Glückstadt"/>
    <s v="Schleswig-Holstein"/>
    <s v="DE"/>
    <n v="17"/>
    <m/>
    <s v="Waste"/>
    <s v="Steam turbine"/>
    <s v="yes"/>
    <m/>
    <n v="2010"/>
    <s v="2010"/>
    <m/>
    <m/>
    <s v="operating"/>
    <m/>
    <n v="53.78181"/>
    <n v="9.42577"/>
    <m/>
    <m/>
    <m/>
    <m/>
    <n v="0.33"/>
    <s v="Other or unspecified energy sources"/>
    <s v="Waste"/>
    <m/>
    <s v="no"/>
    <m/>
    <s v="10"/>
    <s v="Schleswig-Holstein Netz AG "/>
    <m/>
    <m/>
  </r>
  <r>
    <n v="11"/>
    <s v="EEW Göppingen_BNA1144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144"/>
    <e v="#N/A"/>
    <s v="EEW Göppingen"/>
    <s v="Turb. Neu"/>
    <m/>
    <s v="EEW Energy from Waste Göppingen GmbH"/>
    <m/>
    <s v="73037"/>
    <s v="Göppingen"/>
    <s v="Baden-Württemberg"/>
    <s v="DE"/>
    <n v="11"/>
    <m/>
    <s v="Waste"/>
    <s v="Steam turbine"/>
    <s v="yes"/>
    <m/>
    <n v="2009"/>
    <s v="2009"/>
    <m/>
    <m/>
    <s v="operating"/>
    <m/>
    <n v="48.682319999999997"/>
    <n v="9.6712600000000002"/>
    <m/>
    <m/>
    <m/>
    <m/>
    <n v="0.33"/>
    <s v="Other or unspecified energy sources"/>
    <s v="Waste"/>
    <m/>
    <s v="no"/>
    <s v="10AHA"/>
    <s v="30"/>
    <s v="Netze BW GmbH"/>
    <m/>
    <m/>
  </r>
  <r>
    <n v="23.3"/>
    <s v="EEW Großräschen_BNA0380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0380"/>
    <e v="#N/A"/>
    <s v="EEW Großräschen"/>
    <m/>
    <m/>
    <s v="EEW Energy from Waste Großräschen GmbH"/>
    <m/>
    <s v="01983"/>
    <s v="Großräschen"/>
    <s v="Brandenburg"/>
    <s v="DE"/>
    <n v="23.3"/>
    <m/>
    <s v="Waste"/>
    <s v="Steam turbine"/>
    <s v="yes"/>
    <m/>
    <n v="2008"/>
    <s v="2008"/>
    <m/>
    <m/>
    <s v="operating"/>
    <m/>
    <n v="51.5929"/>
    <n v="14.024100000000001"/>
    <m/>
    <m/>
    <m/>
    <m/>
    <n v="0.33"/>
    <s v="Other or unspecified energy sources"/>
    <s v="Waste"/>
    <m/>
    <s v="no"/>
    <s v="110 kV Schaltanlage"/>
    <s v="110"/>
    <s v="Mitteldeutsche Netzgesellschaft Strom mbH"/>
    <m/>
    <m/>
  </r>
  <r>
    <n v="24"/>
    <s v="MVR Müllverwertung Rugenberger Damm GmbH &amp; Co. KG_BNA0398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0398"/>
    <e v="#N/A"/>
    <s v="MVR Müllverwertung Rugenberger Damm GmbH &amp; Co. KG"/>
    <m/>
    <m/>
    <s v="MVR Müllverwertung Rugenberger Damm GmbH &amp; Co. KG"/>
    <s v="Rugenberger Damm 1"/>
    <s v="21129"/>
    <s v="Hamburg"/>
    <s v="Hamburg"/>
    <s v="DE"/>
    <n v="24"/>
    <m/>
    <s v="Waste"/>
    <s v="Steam turbine"/>
    <s v="yes"/>
    <m/>
    <n v="1999"/>
    <s v="1999"/>
    <m/>
    <m/>
    <s v="operating"/>
    <m/>
    <n v="53.520885139999997"/>
    <n v="9.9347734449999994"/>
    <m/>
    <m/>
    <m/>
    <m/>
    <n v="0.33"/>
    <s v="Other or unspecified energy sources"/>
    <s v="Waste"/>
    <m/>
    <s v="no"/>
    <s v="UW Neuhof"/>
    <s v="25"/>
    <s v="Stromnetz Hamburg GmbH"/>
    <m/>
    <m/>
  </r>
  <r>
    <n v="14.7"/>
    <s v="Enertec Hameln_BNA0407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0407"/>
    <e v="#N/A"/>
    <s v="Enertec Hameln"/>
    <s v="Linien 1,3,4"/>
    <m/>
    <s v="Enertec Hameln GmbH"/>
    <m/>
    <s v="31789"/>
    <s v="Hameln"/>
    <s v="Niedersachsen"/>
    <s v="DE"/>
    <n v="14.7"/>
    <m/>
    <s v="Waste"/>
    <s v="Steam turbine"/>
    <s v="yes"/>
    <m/>
    <n v="1912"/>
    <s v="1912"/>
    <m/>
    <m/>
    <s v="operating"/>
    <m/>
    <n v="52.098750000000003"/>
    <n v="9.3882100000000008"/>
    <m/>
    <m/>
    <m/>
    <m/>
    <n v="0.33"/>
    <s v="Other or unspecified energy sources"/>
    <s v="Waste"/>
    <m/>
    <s v="no"/>
    <s v="UW Afferde"/>
    <s v="110"/>
    <s v="Westfalen Weser Netz GmbH"/>
    <m/>
    <m/>
  </r>
  <r>
    <n v="14.6"/>
    <s v="MVA Hamm_BNA1148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148"/>
    <e v="#N/A"/>
    <s v="MVA Hamm"/>
    <m/>
    <m/>
    <s v="MHB Hamm Betriebsführungsgesellschaft mbH"/>
    <s v="Am Lausbach 2"/>
    <s v="59075"/>
    <s v="Hamm"/>
    <s v="Nordrhein-Westfalen"/>
    <s v="DE"/>
    <n v="14.6"/>
    <m/>
    <s v="Waste"/>
    <s v="Steam turbine"/>
    <s v="yes"/>
    <m/>
    <n v="1985"/>
    <s v="1985"/>
    <m/>
    <m/>
    <s v="operating"/>
    <m/>
    <n v="51.680390000000003"/>
    <n v="7.7442199999999994"/>
    <m/>
    <m/>
    <m/>
    <m/>
    <n v="0.33"/>
    <s v="Other or unspecified energy sources"/>
    <s v="Waste"/>
    <m/>
    <s v="no"/>
    <s v="UW Bockum-Hövel"/>
    <s v="110 / 10"/>
    <s v="Westnetz GmbH"/>
    <m/>
    <m/>
  </r>
  <r>
    <n v="22.5"/>
    <s v="EEW Energy from Waste Hannover GmbH_BNA0417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0417"/>
    <e v="#N/A"/>
    <s v="EEW Energy from Waste Hannover GmbH"/>
    <s v="Hannover"/>
    <m/>
    <s v="EEW Energy from Waste Hannover GmbH"/>
    <m/>
    <s v="30659"/>
    <s v="Hannover"/>
    <s v="Niedersachsen"/>
    <s v="DE"/>
    <n v="22.5"/>
    <m/>
    <s v="Waste"/>
    <s v="Steam turbine"/>
    <s v="no"/>
    <m/>
    <n v="2005"/>
    <s v="2005"/>
    <m/>
    <m/>
    <s v="operating"/>
    <m/>
    <n v="52.41178"/>
    <n v="9.8529699999999991"/>
    <m/>
    <m/>
    <m/>
    <m/>
    <n v="0.33"/>
    <s v="Other or unspecified energy sources"/>
    <s v="Waste"/>
    <m/>
    <s v="no"/>
    <s v="Umspannwerk Hannover, Leitung 121, Feld E17"/>
    <s v="110"/>
    <s v="Avacon AG"/>
    <m/>
    <m/>
  </r>
  <r>
    <n v="37.5"/>
    <s v="TRV Buschhaus_BNA0438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0438"/>
    <e v="#N/A"/>
    <s v="TRV Buschhaus"/>
    <s v="Linie 1-3"/>
    <m/>
    <s v="EEW Energy from Waste Helmstedt GmbH"/>
    <m/>
    <s v="38350"/>
    <s v="Helmstedt"/>
    <s v="Niedersachsen"/>
    <s v="DE"/>
    <n v="37.5"/>
    <m/>
    <s v="Waste"/>
    <s v="Steam turbine"/>
    <s v="no"/>
    <m/>
    <n v="1998"/>
    <s v="1998"/>
    <m/>
    <m/>
    <s v="operating"/>
    <m/>
    <n v="52.171379999999999"/>
    <n v="10.976369999999999"/>
    <m/>
    <m/>
    <m/>
    <m/>
    <n v="0.33"/>
    <s v="Other or unspecified energy sources"/>
    <s v="Waste"/>
    <m/>
    <s v="no"/>
    <s v="Umspannwerk Helmstedt, Leitung 121, Feld E17"/>
    <s v="110"/>
    <s v="Avacon AG"/>
    <m/>
    <m/>
  </r>
  <r>
    <n v="12.5"/>
    <s v="RZR Herten I_BNA1154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154"/>
    <e v="#N/A"/>
    <s v="RZR Herten I"/>
    <s v="RZR I"/>
    <m/>
    <s v="AGR Abfallentsorgungsgesellschaft Ruhrgebiet mbH"/>
    <s v="Im Emscherbruch 11"/>
    <s v="45699"/>
    <s v="Herten"/>
    <s v="Nordrhein-Westfalen"/>
    <s v="DE"/>
    <n v="12.5"/>
    <m/>
    <s v="Waste"/>
    <s v="Steam turbine"/>
    <s v="yes"/>
    <m/>
    <n v="1982"/>
    <s v="1982"/>
    <m/>
    <m/>
    <s v="operating"/>
    <m/>
    <n v="51.557279999999999"/>
    <n v="7.164060000000001"/>
    <m/>
    <m/>
    <m/>
    <m/>
    <n v="0.33"/>
    <s v="Other or unspecified energy sources"/>
    <s v="Waste"/>
    <m/>
    <s v="no"/>
    <m/>
    <s v="10"/>
    <s v="Hertener Stadtwerke GmbH "/>
    <m/>
    <m/>
  </r>
  <r>
    <n v="17.100000000000001"/>
    <s v="RZR Herten II_BNA1155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155"/>
    <e v="#N/A"/>
    <s v="RZR Herten II"/>
    <s v="RZR II"/>
    <m/>
    <s v="AGR Abfallentsorgungsgesellschaft Ruhrgebiet mbH"/>
    <s v="Im Emscherbruch 11"/>
    <s v="45699"/>
    <s v="Herten"/>
    <s v="Nordrhein-Westfalen"/>
    <s v="DE"/>
    <n v="17.100000000000001"/>
    <m/>
    <s v="Waste"/>
    <s v="Steam turbine"/>
    <s v="no"/>
    <m/>
    <n v="2009"/>
    <s v="2009"/>
    <m/>
    <m/>
    <s v="operating"/>
    <m/>
    <n v="51.557279999999999"/>
    <n v="7.164060000000001"/>
    <m/>
    <m/>
    <m/>
    <m/>
    <n v="0.33"/>
    <s v="Other or unspecified energy sources"/>
    <s v="Waste"/>
    <m/>
    <s v="no"/>
    <m/>
    <s v="10"/>
    <s v="Hertener Stadtwerke GmbH "/>
    <m/>
    <m/>
  </r>
  <r>
    <n v="33.4"/>
    <s v="EBKW Knapsack_BNA1490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490"/>
    <e v="#N/A"/>
    <s v="EBKW Knapsack"/>
    <m/>
    <m/>
    <s v="EBS - Kraftwerks GmbH"/>
    <s v="Industriestr. 300"/>
    <s v="50354"/>
    <s v="Hürth"/>
    <s v="Nordrhein-Westfalen"/>
    <s v="DE"/>
    <n v="33.4"/>
    <m/>
    <s v="Waste"/>
    <s v="Steam turbine"/>
    <s v="yes"/>
    <m/>
    <n v="2008"/>
    <s v="2008"/>
    <m/>
    <m/>
    <s v="operating"/>
    <m/>
    <n v="50.857718900000002"/>
    <n v="6.8501750000000001"/>
    <m/>
    <m/>
    <m/>
    <m/>
    <n v="0.33"/>
    <s v="Other or unspecified energy sources"/>
    <s v="Waste"/>
    <m/>
    <s v="no"/>
    <m/>
    <s v="10"/>
    <s v="InfraServ GmbH &amp; Co. Knapsack KG "/>
    <m/>
    <m/>
  </r>
  <r>
    <n v="25.5"/>
    <s v="MVA Ingolstadt_BNA1161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161"/>
    <e v="#N/A"/>
    <s v="MVA Ingolstadt"/>
    <s v="Müllheizkraftwerk (MHKW)"/>
    <m/>
    <s v="Zweckverband Müllverwertungsanlage Ingolstadt (MVA Ingolstadt)"/>
    <s v="Am Mailinger Bach 141"/>
    <s v="85055"/>
    <s v="Ingolstadt"/>
    <s v="Bayern"/>
    <s v="DE"/>
    <n v="25.5"/>
    <m/>
    <s v="Waste"/>
    <s v="Steam turbine"/>
    <s v="yes"/>
    <m/>
    <n v="1984"/>
    <s v="1984"/>
    <m/>
    <m/>
    <s v="operating"/>
    <m/>
    <n v="48.764499999999998"/>
    <n v="11.491849999999999"/>
    <m/>
    <m/>
    <m/>
    <m/>
    <n v="0.33"/>
    <s v="Other or unspecified energy sources"/>
    <s v="Waste"/>
    <m/>
    <s v="no"/>
    <s v="DE000314850550000102762000000S013"/>
    <s v="20"/>
    <s v="Stadtwerke Ingolstadt Netze GmbH"/>
    <m/>
    <m/>
  </r>
  <r>
    <n v="12.6"/>
    <s v="AMK - Abfallentsorgungsgesellschaft des Märkischen Kreises mbH_BNA1289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289"/>
    <e v="#N/A"/>
    <s v="AMK - Abfallentsorgungsgesellschaft des Märkischen Kreises mbH"/>
    <m/>
    <m/>
    <s v="AMK - Abfallentsorgungsgesellschaft des Märkischen Kreises mbH"/>
    <s v="Giesestraße 10"/>
    <s v="58636"/>
    <s v="Iserlohn"/>
    <s v="Nordrhein-Westfalen"/>
    <s v="DE"/>
    <n v="12.6"/>
    <m/>
    <s v="Waste"/>
    <s v="Steam turbine"/>
    <s v="yes"/>
    <m/>
    <n v="1981"/>
    <s v="1981"/>
    <m/>
    <m/>
    <s v="operating"/>
    <m/>
    <n v="51.397100000000002"/>
    <n v="7.6967399999999992"/>
    <m/>
    <m/>
    <m/>
    <m/>
    <n v="0.33"/>
    <s v="Other or unspecified energy sources"/>
    <s v="Waste"/>
    <m/>
    <s v="no"/>
    <s v="10 kV Schaltanlage"/>
    <s v="10"/>
    <s v="Stadtwerke Iserlohn GmbH "/>
    <m/>
    <m/>
  </r>
  <r>
    <n v="16"/>
    <s v="Abfallentsorgungszentrum Asdonkshof_BNA1167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167"/>
    <e v="#N/A"/>
    <s v="Abfallentsorgungszentrum Asdonkshof"/>
    <s v="MVA"/>
    <m/>
    <s v="Kreis Weseler Abfallgesellschaft mbH &amp; Co. KG (KWA)"/>
    <s v="Graftstr. 25"/>
    <s v="47475"/>
    <s v="Kamp-Lintfort"/>
    <s v="Nordrhein-Westfalen"/>
    <s v="DE"/>
    <n v="16"/>
    <m/>
    <s v="Waste"/>
    <s v="Steam turbine"/>
    <s v="yes"/>
    <m/>
    <n v="1997"/>
    <s v="1997"/>
    <m/>
    <m/>
    <s v="operating"/>
    <m/>
    <n v="51.522419999999997"/>
    <n v="6.5746699999999993"/>
    <m/>
    <m/>
    <m/>
    <m/>
    <n v="0.33"/>
    <s v="Other or unspecified energy sources"/>
    <s v="Waste"/>
    <m/>
    <s v="no"/>
    <s v="UA Graft, Zählpunkt DE-000181-50259-Z0000000000000000429"/>
    <s v="110"/>
    <s v="Westnetz GmbH"/>
    <m/>
    <m/>
  </r>
  <r>
    <n v="14.7"/>
    <s v="Müllheizkraftwerk_BNA1168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168"/>
    <e v="#N/A"/>
    <s v="Müllheizkraftwerk"/>
    <m/>
    <m/>
    <s v="Müllheizkraftwerk Kassel GmbH"/>
    <m/>
    <s v="34123"/>
    <s v="Kassel"/>
    <s v="Hessen"/>
    <s v="DE"/>
    <n v="14.7"/>
    <m/>
    <s v="Waste"/>
    <s v="Steam turbine"/>
    <s v="yes"/>
    <m/>
    <n v="1985"/>
    <s v="1985"/>
    <m/>
    <m/>
    <s v="operating"/>
    <m/>
    <n v="51.2976283"/>
    <n v="9.52410538"/>
    <m/>
    <m/>
    <m/>
    <m/>
    <n v="0.33"/>
    <s v="Other or unspecified energy sources"/>
    <s v="Waste"/>
    <m/>
    <s v="no"/>
    <s v="DE0003323412300000000009942006855"/>
    <s v="60"/>
    <s v="Städtische Werke Netz + Service GmbH"/>
    <m/>
    <m/>
  </r>
  <r>
    <n v="45.1"/>
    <s v="RMVA Köln_BNA1184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184"/>
    <e v="#N/A"/>
    <s v="RMVA Köln"/>
    <s v="RMVA Köln"/>
    <m/>
    <s v="AVG Köln mbH"/>
    <s v="Geestemünder Str. 23"/>
    <s v="50735"/>
    <s v="Köln"/>
    <s v="Nordrhein-Westfalen"/>
    <s v="DE"/>
    <n v="45.1"/>
    <m/>
    <s v="Waste"/>
    <s v="Steam turbine"/>
    <s v="yes"/>
    <m/>
    <n v="1997"/>
    <s v="1997"/>
    <m/>
    <m/>
    <s v="operating"/>
    <m/>
    <n v="51.000300000000003"/>
    <n v="6.9435799999999999"/>
    <m/>
    <m/>
    <m/>
    <m/>
    <n v="0.33"/>
    <s v="Other or unspecified energy sources"/>
    <s v="Waste"/>
    <m/>
    <s v="no"/>
    <s v="UW Merkenich"/>
    <s v="110"/>
    <s v="Rheinische NETZGesellschaft mbH "/>
    <m/>
    <m/>
  </r>
  <r>
    <n v="13.5"/>
    <s v="MKVA Krefeld_BNA1186a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186a"/>
    <e v="#N/A"/>
    <s v="MKVA Krefeld"/>
    <s v="Turbine 3"/>
    <m/>
    <s v="EGK Entsorgungsgesellschaft Krefeld GmbH &amp; Co.KG"/>
    <s v="Parkstr. 234"/>
    <s v="47829"/>
    <s v="Krefeld"/>
    <s v="Nordrhein-Westfalen"/>
    <s v="DE"/>
    <n v="13.5"/>
    <m/>
    <s v="Waste"/>
    <s v="Steam turbine"/>
    <s v="yes"/>
    <m/>
    <n v="1982"/>
    <s v="1982"/>
    <m/>
    <m/>
    <s v="operating"/>
    <m/>
    <n v="51.380380000000002"/>
    <n v="6.6373199999999999"/>
    <m/>
    <m/>
    <m/>
    <m/>
    <n v="0.33"/>
    <s v="Other or unspecified energy sources"/>
    <s v="Waste"/>
    <m/>
    <s v="no"/>
    <m/>
    <s v="10"/>
    <s v="NGN Netzgesellschaft Niederrhein mbH"/>
    <m/>
    <m/>
  </r>
  <r>
    <n v="13.8"/>
    <s v="MKVA Krefeld_BNA1186b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186b"/>
    <e v="#N/A"/>
    <s v="MKVA Krefeld"/>
    <s v="Turbine 4"/>
    <m/>
    <s v="EGK Entsorgungsgesellschaft Krefeld GmbH &amp; Co.KG"/>
    <s v="Parkstr. 234"/>
    <s v="47829"/>
    <s v="Krefeld"/>
    <s v="Nordrhein-Westfalen"/>
    <s v="DE"/>
    <n v="13.8"/>
    <m/>
    <s v="Waste"/>
    <s v="Steam turbine"/>
    <s v="no"/>
    <m/>
    <n v="2001"/>
    <s v="2001"/>
    <m/>
    <m/>
    <s v="operating"/>
    <m/>
    <n v="51.380380000000002"/>
    <n v="6.6373199999999999"/>
    <m/>
    <m/>
    <m/>
    <m/>
    <n v="0.33"/>
    <s v="Other or unspecified energy sources"/>
    <s v="Waste"/>
    <m/>
    <s v="no"/>
    <m/>
    <s v="10"/>
    <s v="NGN Netzgesellschaft Niederrhein mbH"/>
    <m/>
    <m/>
  </r>
  <r>
    <n v="1.5"/>
    <s v="MKVA Krefeld_BNA1186c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186c"/>
    <e v="#N/A"/>
    <s v="MKVA Krefeld"/>
    <s v="Turbine 2"/>
    <m/>
    <s v="EGK Entsorgungsgesellschaft Krefeld GmbH &amp; Co.KG"/>
    <s v="Parkstr. 234"/>
    <s v="47829"/>
    <s v="Krefeld"/>
    <s v="Nordrhein-Westfalen"/>
    <s v="DE"/>
    <n v="1.5"/>
    <m/>
    <s v="Waste"/>
    <s v="Steam turbine"/>
    <s v="yes"/>
    <m/>
    <n v="1976"/>
    <s v="1976"/>
    <m/>
    <m/>
    <s v="operating"/>
    <m/>
    <n v="51.380380000000002"/>
    <n v="6.6373199999999999"/>
    <m/>
    <m/>
    <m/>
    <m/>
    <n v="0.33"/>
    <s v="Other or unspecified energy sources"/>
    <s v="Waste"/>
    <m/>
    <s v="no"/>
    <m/>
    <m/>
    <s v="NGN Netzgesellschaft Niederrhein mbH"/>
    <m/>
    <m/>
  </r>
  <r>
    <n v="2.8"/>
    <s v="MKVA Krefeld_BNA1186d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186d"/>
    <e v="#N/A"/>
    <s v="MKVA Krefeld"/>
    <s v="Turbine 5"/>
    <m/>
    <s v="EGK Entsorgungsgesellschaft Krefeld GmbH &amp; Co.KG"/>
    <s v="Parkstr. 234"/>
    <s v="47829"/>
    <s v="Krefeld"/>
    <s v="Nordrhein-Westfalen"/>
    <s v="DE"/>
    <n v="2.8"/>
    <m/>
    <s v="Waste"/>
    <s v="Steam turbine"/>
    <s v="yes"/>
    <m/>
    <n v="1997"/>
    <s v="1997"/>
    <m/>
    <m/>
    <s v="operating"/>
    <m/>
    <n v="51.380380000000002"/>
    <n v="6.6373199999999999"/>
    <m/>
    <m/>
    <m/>
    <m/>
    <n v="0.33"/>
    <s v="Other or unspecified energy sources"/>
    <s v="Waste"/>
    <m/>
    <s v="no"/>
    <m/>
    <m/>
    <s v="NGN Netzgesellschaft Niederrhein mbH"/>
    <m/>
    <m/>
  </r>
  <r>
    <n v="1.5"/>
    <s v="MKVA Krefeld_BNA1186e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186e"/>
    <e v="#N/A"/>
    <s v="MKVA Krefeld"/>
    <s v="Turbine 1"/>
    <m/>
    <s v="EGK Entsorgungsgesellschaft Krefeld GmbH &amp; Co.KG"/>
    <s v="Parkstr. 234"/>
    <s v="47829"/>
    <s v="Krefeld"/>
    <s v="Nordrhein-Westfalen"/>
    <s v="DE"/>
    <n v="1.5"/>
    <m/>
    <s v="Waste"/>
    <s v="Steam turbine"/>
    <s v="yes"/>
    <m/>
    <n v="1976"/>
    <s v="1976"/>
    <m/>
    <m/>
    <s v="operating"/>
    <m/>
    <n v="51.380380000000002"/>
    <n v="6.6373199999999999"/>
    <m/>
    <m/>
    <m/>
    <m/>
    <n v="0.33"/>
    <s v="Other or unspecified energy sources"/>
    <s v="Waste"/>
    <m/>
    <s v="no"/>
    <m/>
    <m/>
    <s v="NGN Netzgesellschaft Niederrhein mbH"/>
    <m/>
    <m/>
  </r>
  <r>
    <n v="15.7"/>
    <s v="Thermische Abfallbehandlung Lauta GmbH &amp; Co. oHG_BNA1190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190"/>
    <e v="#N/A"/>
    <s v="Thermische Abfallbehandlung Lauta GmbH &amp; Co. oHG"/>
    <m/>
    <m/>
    <s v="Steag GmbH"/>
    <s v="Industrie- und Gewerbegebiet Lauta,  Straße B Nr. 5"/>
    <s v="02991"/>
    <s v="Lauta"/>
    <s v="Sachsen"/>
    <s v="DE"/>
    <n v="15.7"/>
    <m/>
    <s v="Waste"/>
    <s v="Steam turbine"/>
    <s v="yes"/>
    <m/>
    <n v="2004"/>
    <s v="2004"/>
    <m/>
    <m/>
    <s v="operating"/>
    <m/>
    <n v="51.450710000000001"/>
    <n v="14.11215"/>
    <m/>
    <m/>
    <m/>
    <m/>
    <n v="0.33"/>
    <s v="Other or unspecified energy sources"/>
    <s v="Waste"/>
    <m/>
    <s v="no"/>
    <s v="UW-Lauta"/>
    <s v="110"/>
    <s v="Mitteldeutsche Netzgesellschaft Strom mbH"/>
    <m/>
    <m/>
  </r>
  <r>
    <n v="16.3"/>
    <s v="TREA Leuna_BNA0590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0590"/>
    <e v="#N/A"/>
    <s v="TREA Leuna"/>
    <s v="Linie 1"/>
    <m/>
    <s v="MVV Energie AG"/>
    <s v="An der B91"/>
    <s v="06237"/>
    <s v="Leuna"/>
    <s v="Sachsen-Anhalt"/>
    <s v="DE"/>
    <n v="16.3"/>
    <m/>
    <s v="Waste"/>
    <s v="Steam turbine"/>
    <s v="no"/>
    <m/>
    <n v="2005"/>
    <s v="2005"/>
    <m/>
    <m/>
    <s v="operating"/>
    <m/>
    <n v="51.299759999999999"/>
    <n v="12.019299999999999"/>
    <m/>
    <m/>
    <m/>
    <m/>
    <n v="0.33"/>
    <s v="Other or unspecified energy sources"/>
    <s v="Waste"/>
    <m/>
    <s v="no"/>
    <s v="Bau 2312"/>
    <s v="30"/>
    <s v="InfraLeuna GmbH"/>
    <m/>
    <m/>
  </r>
  <r>
    <n v="16.3"/>
    <s v="TREA Leuna_BNA0591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0591"/>
    <e v="#N/A"/>
    <s v="TREA Leuna"/>
    <s v="Linie 2"/>
    <m/>
    <s v="MVV Energie AG"/>
    <s v="An der B91"/>
    <s v="06237"/>
    <s v="Leuna"/>
    <s v="Sachsen-Anhalt"/>
    <s v="DE"/>
    <n v="16.3"/>
    <m/>
    <s v="Waste"/>
    <s v="Steam turbine"/>
    <s v="no"/>
    <m/>
    <n v="2007"/>
    <s v="2007"/>
    <m/>
    <m/>
    <s v="operating"/>
    <m/>
    <n v="51.299759999999999"/>
    <n v="12.019299999999999"/>
    <m/>
    <m/>
    <m/>
    <m/>
    <n v="0.33"/>
    <s v="Other or unspecified energy sources"/>
    <s v="Waste"/>
    <m/>
    <s v="no"/>
    <s v="Bau 2312"/>
    <s v="30"/>
    <s v="InfraLeuna GmbH"/>
    <m/>
    <m/>
  </r>
  <r>
    <n v="12"/>
    <s v="Kläranlage_BNA0616a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0616a"/>
    <e v="#N/A"/>
    <s v="Kläranlage"/>
    <s v="Z564"/>
    <m/>
    <s v="BASF SE"/>
    <s v="Z 564"/>
    <s v="67056"/>
    <s v="Ludwigshafen"/>
    <s v="Rheinland-Pfalz"/>
    <s v="DE"/>
    <n v="12"/>
    <m/>
    <s v="Waste"/>
    <s v="Steam turbine"/>
    <s v="yes"/>
    <m/>
    <n v="1992"/>
    <s v="1992"/>
    <m/>
    <m/>
    <s v="operating"/>
    <m/>
    <n v="48.552940999999997"/>
    <n v="8.4074010000000001"/>
    <m/>
    <m/>
    <m/>
    <m/>
    <n v="0.33"/>
    <s v="Other or unspecified energy sources"/>
    <s v="Waste"/>
    <m/>
    <s v="no"/>
    <m/>
    <s v="Werknetz"/>
    <s v="internes Netz"/>
    <m/>
    <m/>
  </r>
  <r>
    <n v="28"/>
    <s v="FHKW Ludwigshafen_BNA1197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197"/>
    <e v="#N/A"/>
    <s v="FHKW Ludwigshafen"/>
    <s v="FHKW"/>
    <m/>
    <s v="Technische Werke Ludwigshafen AG"/>
    <s v="Industriestr. 3 "/>
    <s v="67063"/>
    <s v="Ludwigshafen"/>
    <s v="Rheinland-Pfalz"/>
    <s v="DE"/>
    <n v="28"/>
    <m/>
    <s v="Waste"/>
    <s v="Steam turbine"/>
    <s v="yes"/>
    <m/>
    <n v="1967"/>
    <s v="1967"/>
    <m/>
    <m/>
    <s v="operating"/>
    <m/>
    <n v="49.485050000000001"/>
    <n v="8.4262199999999989"/>
    <m/>
    <m/>
    <m/>
    <m/>
    <n v="0.33"/>
    <s v="Other or unspecified energy sources"/>
    <s v="Waste"/>
    <m/>
    <s v="no"/>
    <s v="DE00039767063VirtuellVZPNETTOEINS DE00039767063VirtuellVZPNETTOLAST"/>
    <s v="20"/>
    <s v="Kommunale Netzgesellschaft Südwest mbH"/>
    <m/>
    <m/>
  </r>
  <r>
    <n v="25.4"/>
    <s v="SITA Abfallverwertung GmbH _BNA1198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198"/>
    <e v="#N/A"/>
    <s v="SITA Abfallverwertung GmbH "/>
    <m/>
    <m/>
    <s v="SUEZ Energie und Verwertung GmbH"/>
    <s v="Bayerische Str.20"/>
    <s v="06686"/>
    <s v="Lützen OT Zorbau"/>
    <s v="Sachsen-Anhalt"/>
    <s v="DE"/>
    <n v="25.4"/>
    <m/>
    <s v="Waste"/>
    <s v="Steam turbine"/>
    <s v="yes"/>
    <m/>
    <n v="2005"/>
    <s v="2005"/>
    <m/>
    <m/>
    <s v="operating"/>
    <m/>
    <n v="51.181579999999997"/>
    <n v="12.01965"/>
    <m/>
    <m/>
    <m/>
    <m/>
    <n v="0.33"/>
    <s v="Other or unspecified energy sources"/>
    <s v="Waste"/>
    <m/>
    <s v="no"/>
    <s v="UW Zorbau"/>
    <s v="110"/>
    <s v="Mitteldeutsche Netzgesellschaft Strom mbH"/>
    <m/>
    <m/>
  </r>
  <r>
    <n v="29.2"/>
    <s v="MHKW Rothensee_BNA0622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0622"/>
    <e v="#N/A"/>
    <s v="MHKW Rothensee"/>
    <s v="Block 1"/>
    <m/>
    <s v="Müllheizkraftwerk Rothensee GmbH"/>
    <m/>
    <s v="39126"/>
    <s v="Magdeburg"/>
    <s v="Sachsen-Anhalt"/>
    <s v="DE"/>
    <n v="29.2"/>
    <m/>
    <s v="Waste"/>
    <s v="Steam turbine"/>
    <s v="yes"/>
    <m/>
    <n v="2005"/>
    <s v="2005"/>
    <m/>
    <m/>
    <s v="operating"/>
    <m/>
    <n v="52.185339999999997"/>
    <n v="11.67906"/>
    <m/>
    <m/>
    <m/>
    <m/>
    <n v="0.33"/>
    <s v="Other or unspecified energy sources"/>
    <s v="Waste"/>
    <m/>
    <s v="no"/>
    <s v="UW Rothensee"/>
    <s v="30"/>
    <s v="SWM Netze GmbH"/>
    <m/>
    <m/>
  </r>
  <r>
    <n v="29.2"/>
    <s v="MHKW Rothensee_BNA0623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0623"/>
    <e v="#N/A"/>
    <s v="MHKW Rothensee"/>
    <s v="Block 2"/>
    <m/>
    <s v="Müllheizkraftwerk Rothensee GmbH"/>
    <m/>
    <s v="39126"/>
    <s v="Magdeburg"/>
    <s v="Sachsen-Anhalt"/>
    <s v="DE"/>
    <n v="29.2"/>
    <m/>
    <s v="Waste"/>
    <s v="Steam turbine"/>
    <s v="yes"/>
    <m/>
    <n v="2006"/>
    <s v="2006"/>
    <m/>
    <m/>
    <s v="operating"/>
    <m/>
    <n v="52.185339999999997"/>
    <n v="11.67906"/>
    <m/>
    <m/>
    <m/>
    <m/>
    <n v="0.33"/>
    <s v="Other or unspecified energy sources"/>
    <s v="Waste"/>
    <m/>
    <s v="no"/>
    <s v="UW Rothensee"/>
    <s v="30"/>
    <s v="SWM Netze GmbH"/>
    <m/>
    <m/>
  </r>
  <r>
    <n v="15.6"/>
    <s v="MHKW Mainz_BNA1199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199"/>
    <e v="#N/A"/>
    <s v="MHKW Mainz"/>
    <m/>
    <m/>
    <s v="Entsorgungsgesellschaft Mainz mbH"/>
    <s v="Kraftwerkallee 1"/>
    <s v="55120"/>
    <s v="Mainz"/>
    <s v="Rheinland-Pfalz"/>
    <s v="DE"/>
    <n v="15.6"/>
    <m/>
    <s v="Waste"/>
    <s v="Steam turbine"/>
    <s v="yes"/>
    <m/>
    <n v="2009"/>
    <s v="2009"/>
    <m/>
    <m/>
    <s v="operating"/>
    <m/>
    <n v="50.025940000000013"/>
    <n v="8.2418300000000002"/>
    <m/>
    <m/>
    <m/>
    <m/>
    <n v="0.33"/>
    <s v="Other or unspecified energy sources"/>
    <s v="Waste"/>
    <m/>
    <s v="no"/>
    <s v="110-kV-Schaltanlage"/>
    <s v="110"/>
    <s v="Stadtwerke Mainz Netze GmbH"/>
    <m/>
    <m/>
  </r>
  <r>
    <n v="8.6999999999999993"/>
    <s v="HKW Mannheim_BNA0640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0640"/>
    <e v="#N/A"/>
    <s v="HKW Mannheim"/>
    <s v="Turbine 3"/>
    <m/>
    <s v="MVV Energie AG"/>
    <s v="Otto-Hahn-Straße 1"/>
    <s v="68169"/>
    <s v="Mannheim"/>
    <s v="Baden-Württemberg"/>
    <s v="DE"/>
    <n v="8.6999999999999993"/>
    <m/>
    <s v="Waste"/>
    <s v="Steam turbine"/>
    <s v="no"/>
    <m/>
    <n v="2005"/>
    <s v="2005"/>
    <m/>
    <m/>
    <s v="operating"/>
    <m/>
    <n v="49.522399999999998"/>
    <n v="8.4529399999999999"/>
    <m/>
    <m/>
    <m/>
    <m/>
    <n v="0.33"/>
    <s v="Other or unspecified energy sources"/>
    <s v="Waste"/>
    <m/>
    <s v="no"/>
    <s v="H80"/>
    <s v="20"/>
    <s v="Netrion GmbH"/>
    <m/>
    <m/>
  </r>
  <r>
    <n v="22.1"/>
    <s v="HKW Mannheim_BNA0641a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0641a"/>
    <e v="#N/A"/>
    <s v="HKW Mannheim"/>
    <s v="Turbine 60"/>
    <m/>
    <s v="MVV Energie AG"/>
    <s v="Otto-Hahn-Straße 1"/>
    <s v="68169"/>
    <s v="Mannheim"/>
    <s v="Baden-Württemberg"/>
    <s v="DE"/>
    <n v="22.1"/>
    <m/>
    <s v="Waste"/>
    <s v="Steam turbine"/>
    <s v="yes"/>
    <m/>
    <n v="2009"/>
    <s v="2009"/>
    <m/>
    <m/>
    <s v="operating"/>
    <m/>
    <n v="49.522399999999998"/>
    <n v="8.4529399999999999"/>
    <m/>
    <m/>
    <m/>
    <m/>
    <n v="0.33"/>
    <s v="Other or unspecified energy sources"/>
    <s v="Waste"/>
    <m/>
    <s v="no"/>
    <s v="H80"/>
    <s v="20"/>
    <s v="Netrion GmbH"/>
    <m/>
    <m/>
  </r>
  <r>
    <n v="8.1"/>
    <s v="HKW Mannheim_BNA0641b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0641b"/>
    <e v="#N/A"/>
    <s v="HKW Mannheim"/>
    <s v="Turbine D.0"/>
    <m/>
    <s v="MVV Energie AG"/>
    <s v="Otto-Hahn-Straße 1"/>
    <s v="68169"/>
    <s v="Mannheim"/>
    <s v="Baden-Württemberg"/>
    <s v="DE"/>
    <n v="8.1"/>
    <m/>
    <s v="Waste"/>
    <s v="Steam turbine"/>
    <s v="yes"/>
    <m/>
    <n v="2012"/>
    <s v="2012"/>
    <m/>
    <m/>
    <s v="operating"/>
    <m/>
    <n v="49.522770000000001"/>
    <n v="8.4529199999999989"/>
    <m/>
    <m/>
    <m/>
    <m/>
    <n v="0.33"/>
    <s v="Other or unspecified energy sources"/>
    <s v="Waste"/>
    <m/>
    <s v="no"/>
    <s v="H80"/>
    <s v="20"/>
    <s v="Netrion GmbH "/>
    <m/>
    <m/>
  </r>
  <r>
    <n v="5.8"/>
    <s v="HKW Mannheim_BNA0641c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0641c"/>
    <e v="#N/A"/>
    <s v="HKW Mannheim"/>
    <s v="Turbine E.0"/>
    <m/>
    <s v="MVV Energie AG"/>
    <s v="Otto-Hahn-Straße 1"/>
    <s v="68169"/>
    <s v="Mannheim"/>
    <s v="Baden-Württemberg"/>
    <s v="DE"/>
    <n v="5.8"/>
    <m/>
    <s v="Waste"/>
    <s v="Steam turbine"/>
    <s v="yes"/>
    <m/>
    <n v="2012"/>
    <s v="2012"/>
    <m/>
    <m/>
    <s v="operating"/>
    <m/>
    <n v="49.522770000000001"/>
    <n v="8.4529199999999989"/>
    <m/>
    <m/>
    <m/>
    <m/>
    <n v="0.33"/>
    <s v="Other or unspecified energy sources"/>
    <s v="Waste"/>
    <m/>
    <s v="no"/>
    <s v="H80"/>
    <s v="20"/>
    <s v="Netrion GmbH "/>
    <m/>
    <m/>
  </r>
  <r>
    <n v="11.6"/>
    <s v="AHKW Neunkirchen_BNA1448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448"/>
    <e v="#N/A"/>
    <s v="AHKW Neunkirchen"/>
    <s v="Linie 3 + 4"/>
    <m/>
    <s v="EEW Energy from Waste Saarbrücken GmbH"/>
    <s v="Am Blücherflöz 12"/>
    <s v="66538"/>
    <s v="Neunkirchen"/>
    <s v="Saarland"/>
    <s v="DE"/>
    <n v="11.6"/>
    <m/>
    <s v="Waste"/>
    <s v="Steam turbine"/>
    <s v="yes"/>
    <m/>
    <n v="1999"/>
    <s v="1999"/>
    <m/>
    <m/>
    <s v="operating"/>
    <m/>
    <n v="49.338569999999997"/>
    <n v="7.1700100000000004"/>
    <m/>
    <m/>
    <m/>
    <m/>
    <n v="0.33"/>
    <s v="Other or unspecified energy sources"/>
    <s v="Waste"/>
    <m/>
    <s v="no"/>
    <s v="Schaltanlage Gneisenauflöz"/>
    <s v="10"/>
    <s v="KEW Kommunale Energie- und Wasserversorgung AG"/>
    <m/>
    <m/>
  </r>
  <r>
    <n v="18"/>
    <s v="HKW Sandreuth_BNA0746"/>
    <s v="DE"/>
    <x v="2"/>
    <s v="WST"/>
    <n v="0.33"/>
    <n v="5"/>
    <n v="1"/>
    <n v="3.8508725075675675E-2"/>
    <n v="3.8508725075675675E-2"/>
    <n v="0"/>
    <n v="0"/>
    <n v="0"/>
    <n v="0.3"/>
    <n v="0.46500000000000002"/>
    <n v="0"/>
    <n v="0"/>
    <m/>
    <n v="34.285714285714278"/>
    <s v=""/>
    <s v=""/>
    <s v=""/>
    <s v=""/>
    <s v="BNA0746"/>
    <e v="#N/A"/>
    <s v="HKW Sandreuth"/>
    <m/>
    <s v="Nürnberg - Sandreuth"/>
    <s v="N-ERGIE AG"/>
    <s v="Sandreuthstr. 51"/>
    <s v="90441"/>
    <s v="Nürnberg"/>
    <s v="Bayern"/>
    <s v="DE"/>
    <n v="18"/>
    <n v="24.107140000000001"/>
    <s v="Waste"/>
    <s v="Combined cycle"/>
    <s v="yes"/>
    <n v="34.285714285714278"/>
    <n v="1996"/>
    <s v="1996"/>
    <m/>
    <m/>
    <s v="operating"/>
    <s v="CHP"/>
    <n v="49.438611000000002"/>
    <n v="11.060556"/>
    <m/>
    <m/>
    <m/>
    <m/>
    <n v="0.33"/>
    <s v="Other or unspecified energy sources"/>
    <s v="Waste"/>
    <m/>
    <s v="no"/>
    <s v="U36 Sandreuth"/>
    <s v="110"/>
    <s v="Main-Donau Netzgesellschaft"/>
    <s v="List matching type: UBA capacity distributed proportionally to multiple BNetzA power plants"/>
    <m/>
  </r>
  <r>
    <n v="40.4"/>
    <s v="GMVA Niederrhein_BNA0750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0750"/>
    <e v="#N/A"/>
    <s v="GMVA Niederrhein"/>
    <s v="Ausspeisung 10/110kV (Turbine 2)"/>
    <m/>
    <s v="GMVA Gemeinschafts-Müll-Verbrennungsanlage Niederrhein GmbH"/>
    <s v="Liricher Straße 121"/>
    <s v="46049"/>
    <s v="Oberhausen"/>
    <s v="Nordrhein-Westfalen"/>
    <s v="DE"/>
    <n v="40.4"/>
    <m/>
    <s v="Waste"/>
    <s v="Steam turbine"/>
    <s v="yes"/>
    <m/>
    <n v="1990"/>
    <s v="1990"/>
    <m/>
    <m/>
    <s v="operating"/>
    <m/>
    <n v="51.485480000000003"/>
    <n v="6.8343999999999996"/>
    <m/>
    <m/>
    <m/>
    <m/>
    <n v="0.33"/>
    <s v="Other or unspecified energy sources"/>
    <s v="Waste"/>
    <m/>
    <s v="no"/>
    <s v="BBB05 Anschlusszelle"/>
    <s v="110"/>
    <s v="Oberhausener Netzgesellschaft mbH"/>
    <m/>
    <m/>
  </r>
  <r>
    <n v="21.1"/>
    <s v="GMVA Niederrhein_BNA0751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0751"/>
    <e v="#N/A"/>
    <s v="GMVA Niederrhein"/>
    <s v="Ausspeisung 10/25kV (Turbine 1)"/>
    <m/>
    <s v="GMVA Gemeinschafts-Müll-Verbrennungsanlage Niederrhein GmbH"/>
    <s v="Liricher Straße 121"/>
    <s v="46049"/>
    <s v="Oberhausen"/>
    <s v="Nordrhein-Westfalen"/>
    <s v="DE"/>
    <n v="21.1"/>
    <m/>
    <s v="Waste"/>
    <s v="Steam turbine"/>
    <s v="yes"/>
    <m/>
    <n v="2006"/>
    <s v="2006"/>
    <m/>
    <m/>
    <s v="operating"/>
    <m/>
    <n v="51.485480000000003"/>
    <n v="6.8343999999999996"/>
    <m/>
    <m/>
    <m/>
    <m/>
    <n v="0.33"/>
    <s v="Other or unspecified energy sources"/>
    <s v="Waste"/>
    <m/>
    <s v="no"/>
    <s v="AJT01 Trafo"/>
    <s v="25"/>
    <s v="Oberhausener Netzgesellschaft mbH "/>
    <m/>
    <m/>
  </r>
  <r>
    <n v="14.5"/>
    <s v="Müllheizkraftwerk Offenbach_BNA1222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222"/>
    <e v="#N/A"/>
    <s v="Müllheizkraftwerk Offenbach"/>
    <m/>
    <m/>
    <s v="Energieversorgung Offenbach AG"/>
    <m/>
    <s v="63069"/>
    <s v="Offenbach"/>
    <s v="Hessen"/>
    <s v="DE"/>
    <n v="14.5"/>
    <m/>
    <s v="Waste"/>
    <s v="Steam turbine"/>
    <s v="yes"/>
    <m/>
    <n v="1972"/>
    <s v="1972"/>
    <m/>
    <m/>
    <s v="operating"/>
    <m/>
    <n v="50.065330000000003"/>
    <n v="8.7689800000000009"/>
    <m/>
    <m/>
    <m/>
    <m/>
    <n v="0.33"/>
    <s v="Other or unspecified energy sources"/>
    <s v="Waste"/>
    <m/>
    <s v="no"/>
    <s v="UW Heusenstamm"/>
    <s v="20"/>
    <s v="ENO GmbH"/>
    <m/>
    <m/>
  </r>
  <r>
    <n v="15"/>
    <s v="MHKW Pirmasens_BNA1229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229"/>
    <e v="#N/A"/>
    <s v="MHKW Pirmasens"/>
    <m/>
    <m/>
    <s v="EEW Energy from Waste Saarbrücken GmbH"/>
    <s v="Am Staffelberg 2-4"/>
    <s v="66954"/>
    <s v="Pirmasens"/>
    <s v="Rheinland-Pfalz"/>
    <s v="DE"/>
    <n v="15"/>
    <m/>
    <s v="Waste"/>
    <s v="Steam turbine"/>
    <s v="no"/>
    <m/>
    <n v="1999"/>
    <s v="1999"/>
    <m/>
    <m/>
    <s v="operating"/>
    <m/>
    <n v="49.22822"/>
    <n v="7.5955300000000001"/>
    <m/>
    <m/>
    <m/>
    <m/>
    <n v="0.33"/>
    <s v="Other or unspecified energy sources"/>
    <s v="Waste"/>
    <m/>
    <s v="no"/>
    <s v="Übergabe 20 KV EB-Schiene MHKW"/>
    <s v="20"/>
    <s v="Stadtwerke Pirmasens Versorgungs GmbH"/>
    <m/>
    <m/>
  </r>
  <r>
    <n v="2.5"/>
    <s v="ZWSF_BNA1232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232"/>
    <e v="#N/A"/>
    <s v="ZWSF"/>
    <s v="ZWSF"/>
    <m/>
    <s v="EEW Energy from Waste Premnitz GmbH"/>
    <s v="Dr. Herbert-Rein-Straße 1"/>
    <s v="14727"/>
    <s v="Premnitz"/>
    <s v="Brandenburg"/>
    <s v="DE"/>
    <n v="2.5"/>
    <m/>
    <s v="Waste"/>
    <s v="Steam turbine"/>
    <s v="no"/>
    <m/>
    <n v="2002"/>
    <s v="2002"/>
    <m/>
    <m/>
    <s v="operating"/>
    <m/>
    <n v="52.535049999999998"/>
    <n v="12.362590000000001"/>
    <m/>
    <m/>
    <m/>
    <m/>
    <n v="0.33"/>
    <s v="Other or unspecified energy sources"/>
    <s v="Waste"/>
    <m/>
    <s v="no"/>
    <s v="20 kV Schaltanlage"/>
    <s v="20"/>
    <s v="E.DIS AG"/>
    <m/>
    <m/>
  </r>
  <r>
    <n v="14.5"/>
    <s v="EVE_BNA1233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233"/>
    <e v="#N/A"/>
    <s v="EVE"/>
    <s v="EVE"/>
    <m/>
    <s v="EEW Energy from Waste Premnitz GmbH"/>
    <s v="Dr. Herbert-Rein-Straße 1"/>
    <s v="14727"/>
    <s v="Premnitz"/>
    <s v="Brandenburg"/>
    <s v="DE"/>
    <n v="14.5"/>
    <m/>
    <s v="Waste"/>
    <s v="Steam turbine"/>
    <s v="yes"/>
    <m/>
    <n v="2009"/>
    <s v="2009"/>
    <m/>
    <m/>
    <s v="operating"/>
    <m/>
    <n v="52.535049999999998"/>
    <n v="12.362590000000001"/>
    <m/>
    <m/>
    <m/>
    <m/>
    <n v="0.33"/>
    <s v="Other or unspecified energy sources"/>
    <s v="Waste"/>
    <m/>
    <s v="no"/>
    <s v="20 kV Schaltanlage"/>
    <s v="20"/>
    <s v="E.DIS AG"/>
    <m/>
    <m/>
  </r>
  <r>
    <n v="9"/>
    <s v="MHKW, WKW_BNA0845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0845"/>
    <e v="#N/A"/>
    <s v="MHKW, WKW"/>
    <s v="T1a/b, T2"/>
    <m/>
    <s v="Stadtwerke Rosenheim GmbH &amp; Co. KG"/>
    <s v="Färberstraße 47"/>
    <s v="83022"/>
    <s v="Rosenheim"/>
    <s v="Bayern"/>
    <s v="DE"/>
    <n v="9"/>
    <m/>
    <s v="Waste"/>
    <s v="Steam turbine"/>
    <s v="yes"/>
    <m/>
    <n v="1988"/>
    <s v="1988"/>
    <m/>
    <m/>
    <s v="operating"/>
    <m/>
    <n v="47.856133999999997"/>
    <n v="12.134085000000001"/>
    <m/>
    <m/>
    <m/>
    <m/>
    <n v="0.33"/>
    <s v="Other or unspecified energy sources"/>
    <s v="Waste"/>
    <m/>
    <s v="no"/>
    <s v="Bayerstraße 5"/>
    <s v="20"/>
    <s v="Stadtwerke Rosenheim Netze GmbH"/>
    <m/>
    <m/>
  </r>
  <r>
    <n v="17"/>
    <s v="EBS-HKW Rostock_BNA1243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243"/>
    <e v="#N/A"/>
    <s v="EBS-HKW Rostock"/>
    <m/>
    <m/>
    <s v="Vattenfall Europe New Energy Ecopower GmbH"/>
    <s v="Ost-West-Straße 25"/>
    <s v="18147"/>
    <s v="Rostock"/>
    <s v="Mecklenburg-Vorpommern"/>
    <s v="DE"/>
    <n v="17"/>
    <m/>
    <s v="Waste"/>
    <s v="Steam turbine"/>
    <s v="yes"/>
    <m/>
    <n v="2009"/>
    <s v="2009"/>
    <m/>
    <m/>
    <s v="operating"/>
    <m/>
    <n v="54.144649999999999"/>
    <n v="12.14123"/>
    <m/>
    <m/>
    <m/>
    <m/>
    <n v="0.33"/>
    <s v="Other or unspecified energy sources"/>
    <s v="Waste"/>
    <m/>
    <s v="no"/>
    <s v="Umspannwerk Seehafen"/>
    <s v="20"/>
    <s v="Stadtwerke Rostock Netzgesellschaft mbH"/>
    <m/>
    <m/>
  </r>
  <r>
    <n v="30"/>
    <s v="IKW Rüdersdorf_BNA0855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0855"/>
    <e v="#N/A"/>
    <s v="IKW Rüdersdorf"/>
    <m/>
    <m/>
    <s v="Steag GmbH"/>
    <s v="Siedlerweg 11"/>
    <s v="15562"/>
    <s v="Rüdersdorf bei Berlin"/>
    <s v="Brandenburg"/>
    <s v="DE"/>
    <n v="30"/>
    <m/>
    <s v="Waste"/>
    <s v="Steam turbine"/>
    <s v="no"/>
    <m/>
    <n v="2009"/>
    <s v="2009"/>
    <m/>
    <m/>
    <s v="operating"/>
    <m/>
    <n v="52.490280000000013"/>
    <n v="13.82987"/>
    <m/>
    <m/>
    <m/>
    <m/>
    <n v="0.33"/>
    <s v="Other or unspecified energy sources"/>
    <s v="Waste"/>
    <m/>
    <s v="no"/>
    <m/>
    <s v="6"/>
    <s v="E.DIS AG"/>
    <m/>
    <m/>
  </r>
  <r>
    <n v="16"/>
    <s v="AVA Velsen_BNA1244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244"/>
    <e v="#N/A"/>
    <s v="AVA Velsen"/>
    <m/>
    <m/>
    <s v="AVA Velsen GmbH"/>
    <s v="Alte Grube Velsen 16"/>
    <s v="66127"/>
    <s v="Saarbrücken-Velsen"/>
    <s v="Saarland"/>
    <s v="DE"/>
    <n v="16"/>
    <m/>
    <s v="Waste"/>
    <s v="Steam turbine"/>
    <s v="no"/>
    <m/>
    <n v="1997"/>
    <s v="1997"/>
    <m/>
    <m/>
    <s v="operating"/>
    <m/>
    <n v="49.21387"/>
    <n v="6.8344500000000004"/>
    <m/>
    <m/>
    <m/>
    <m/>
    <n v="0.33"/>
    <s v="Other or unspecified energy sources"/>
    <s v="Waste"/>
    <m/>
    <s v="no"/>
    <s v="DE00096266115N0000000000000000348"/>
    <s v="65"/>
    <s v="STEAG GmbH"/>
    <m/>
    <m/>
  </r>
  <r>
    <n v="54"/>
    <s v="Müllkraftwerk Schwandorf_BNA1254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254"/>
    <e v="#N/A"/>
    <s v="Müllkraftwerk Schwandorf"/>
    <m/>
    <m/>
    <s v="Zweckverband Müllverwertung Schwandorf"/>
    <s v="Alustraße 7"/>
    <s v="92421"/>
    <s v="Schwandorf"/>
    <s v="Bayern"/>
    <s v="DE"/>
    <n v="54"/>
    <m/>
    <s v="Waste"/>
    <s v="Steam turbine"/>
    <s v="yes"/>
    <m/>
    <n v="1982"/>
    <s v="1982"/>
    <m/>
    <m/>
    <s v="operating"/>
    <m/>
    <n v="49.309980000000003"/>
    <n v="12.087949999999999"/>
    <m/>
    <m/>
    <m/>
    <m/>
    <n v="0.33"/>
    <s v="Other or unspecified energy sources"/>
    <s v="Waste"/>
    <m/>
    <s v="no"/>
    <s v="UW Schwandorf"/>
    <s v="110"/>
    <s v="Bayernwerk AG"/>
    <m/>
    <m/>
  </r>
  <r>
    <n v="28.9"/>
    <s v="Kraftwerk Schwedt GmbH &amp; Co.KG_BNA1255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255"/>
    <e v="#N/A"/>
    <s v="Kraftwerk Schwedt GmbH &amp; Co.KG"/>
    <m/>
    <m/>
    <s v="Kraftwerk Schwedt GmbH &amp; Co. KG"/>
    <m/>
    <s v="16303"/>
    <s v="Schwedt"/>
    <s v="Brandenburg"/>
    <s v="DE"/>
    <n v="28.9"/>
    <m/>
    <s v="Waste"/>
    <s v="Steam turbine"/>
    <s v="yes"/>
    <m/>
    <n v="2011"/>
    <s v="2011"/>
    <m/>
    <m/>
    <s v="operating"/>
    <m/>
    <n v="53.083056000000013"/>
    <n v="14.321443"/>
    <m/>
    <m/>
    <m/>
    <m/>
    <n v="0.33"/>
    <s v="Other or unspecified energy sources"/>
    <s v="Waste"/>
    <m/>
    <s v="no"/>
    <m/>
    <s v="110"/>
    <s v="E.DIS AG"/>
    <m/>
    <m/>
  </r>
  <r>
    <n v="24.4"/>
    <s v="GKS_BNA0895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0895"/>
    <e v="#N/A"/>
    <s v="GKS"/>
    <s v="entfällt"/>
    <m/>
    <s v="GKS Gemeinschaftskraftwerk Schweinfurt GmbH"/>
    <s v="Hafenstraße 30"/>
    <s v="97424"/>
    <s v="Schweinfurt"/>
    <s v="Bayern"/>
    <s v="DE"/>
    <n v="24.4"/>
    <m/>
    <s v="Waste"/>
    <s v="Steam turbine"/>
    <s v="yes"/>
    <m/>
    <n v="1994"/>
    <s v="1994"/>
    <m/>
    <m/>
    <s v="operating"/>
    <m/>
    <n v="50.029690000000002"/>
    <n v="10.224"/>
    <m/>
    <m/>
    <m/>
    <m/>
    <n v="0.33"/>
    <s v="Other or unspecified energy sources"/>
    <s v="Waste"/>
    <m/>
    <s v="no"/>
    <s v="Stadtwerke SW"/>
    <s v="20"/>
    <s v="Stadtwerke Schweinfurt GmbH"/>
    <m/>
    <m/>
  </r>
  <r>
    <n v="18.7"/>
    <s v="Hamburger Rieger_BNA1510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510"/>
    <e v="#N/A"/>
    <s v="Hamburger Rieger"/>
    <m/>
    <m/>
    <s v="Spreestromerzeugungs GmbH"/>
    <s v="An der Heide B5"/>
    <s v="03130"/>
    <s v="Spremberg"/>
    <s v="Brandenburg"/>
    <s v="DE"/>
    <n v="18.7"/>
    <m/>
    <s v="Waste"/>
    <s v="Steam turbine"/>
    <s v="yes"/>
    <m/>
    <n v="2013"/>
    <s v="2013"/>
    <m/>
    <m/>
    <s v="operating"/>
    <m/>
    <n v="51.520131999999997"/>
    <n v="14.337383000000001"/>
    <m/>
    <m/>
    <m/>
    <m/>
    <n v="0.33"/>
    <s v="Other or unspecified energy sources"/>
    <s v="Waste"/>
    <m/>
    <s v="no"/>
    <m/>
    <s v="110"/>
    <s v="Mitteldeutsche Netzgesellschaft Strom mbH"/>
    <m/>
    <m/>
  </r>
  <r>
    <n v="24"/>
    <s v="REMONDIS Thermische Abfallverwertung GmbH_BNA1262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262"/>
    <e v="#N/A"/>
    <s v="REMONDIS Thermische Abfallverwertung GmbH"/>
    <m/>
    <m/>
    <s v="REMONDIS Thermische Abfallverwertung GmbH"/>
    <s v="Butterwecker Weg 6"/>
    <s v="39418"/>
    <s v="Staßfurt"/>
    <s v="Sachsen-Anhalt"/>
    <s v="DE"/>
    <n v="24"/>
    <m/>
    <s v="Waste"/>
    <s v="Steam turbine"/>
    <s v="yes"/>
    <m/>
    <n v="2008"/>
    <s v="2008"/>
    <m/>
    <m/>
    <s v="operating"/>
    <m/>
    <n v="51.866149999999998"/>
    <n v="11.576295999999999"/>
    <m/>
    <m/>
    <m/>
    <m/>
    <n v="0.33"/>
    <s v="Other or unspecified energy sources"/>
    <s v="Waste"/>
    <m/>
    <s v="no"/>
    <s v="Staßfurt"/>
    <s v="110"/>
    <s v="HSN Magdeburg GmbH"/>
    <m/>
    <m/>
  </r>
  <r>
    <n v="19.5"/>
    <s v="Restmüll-Heizkraftwerk Stuttgart-Münster_BNA0939a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n v="79.602739726027394"/>
    <s v=""/>
    <s v=""/>
    <s v=""/>
    <s v=""/>
    <s v="BNA0939a"/>
    <e v="#N/A"/>
    <s v="Restmüll-Heizkraftwerk Stuttgart-Münster"/>
    <s v="MÜN DT19 neu"/>
    <s v="Stuttgart-Münster"/>
    <s v="EnBW Energie Baden-Württemberg AG"/>
    <s v="Voltastraße 45"/>
    <s v="70376"/>
    <s v="Stuttgart"/>
    <s v="Baden-Württemberg"/>
    <s v="DE"/>
    <n v="19.5"/>
    <n v="20.695650000000001"/>
    <s v="Waste"/>
    <s v="Steam turbine"/>
    <s v="yes"/>
    <n v="79.602739726027394"/>
    <n v="2009"/>
    <s v="2009"/>
    <m/>
    <m/>
    <s v="operating"/>
    <s v="CHP"/>
    <n v="48.812530000000002"/>
    <n v="9.2189499999999995"/>
    <s v="11WD4MUST5G----B"/>
    <s v="11WD4MUST5X-DT-M"/>
    <m/>
    <m/>
    <n v="0.33"/>
    <s v="Other or unspecified energy sources"/>
    <s v="Waste"/>
    <m/>
    <s v="no"/>
    <m/>
    <s v="11"/>
    <s v="Netze BW GmbH"/>
    <s v="List matching type: UBA capacity distributed proportionally to multiple BNetzA power plants"/>
    <m/>
  </r>
  <r>
    <n v="18"/>
    <s v="Nord 1_BNA0969a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0969a"/>
    <e v="#N/A"/>
    <s v="Nord 1"/>
    <s v="1"/>
    <m/>
    <s v="SWM Services GmbH"/>
    <m/>
    <s v="85774"/>
    <s v="Unterföhring"/>
    <s v="Bayern"/>
    <s v="DE"/>
    <n v="18"/>
    <m/>
    <s v="Waste"/>
    <s v="Steam turbine"/>
    <s v="yes"/>
    <m/>
    <n v="1992"/>
    <s v="1992"/>
    <m/>
    <m/>
    <s v="operating"/>
    <m/>
    <n v="48.180506000000001"/>
    <n v="11.639612"/>
    <m/>
    <m/>
    <m/>
    <m/>
    <n v="0.33"/>
    <s v="Other or unspecified energy sources"/>
    <s v="Waste"/>
    <m/>
    <s v="no"/>
    <s v="HUW Föhring"/>
    <s v="110"/>
    <s v="SWM Infrastruktur GmbH"/>
    <m/>
    <m/>
  </r>
  <r>
    <n v="22"/>
    <s v="Nord 3_BNA0969c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0969c"/>
    <e v="#N/A"/>
    <s v="Nord 3"/>
    <s v="3"/>
    <m/>
    <s v="SWM Services GmbH"/>
    <m/>
    <s v="85774"/>
    <s v="Unterföhring"/>
    <s v="Bayern"/>
    <s v="DE"/>
    <n v="22"/>
    <m/>
    <s v="Waste"/>
    <s v="Steam turbine"/>
    <s v="yes"/>
    <m/>
    <n v="1984"/>
    <s v="1984"/>
    <m/>
    <m/>
    <s v="operating"/>
    <m/>
    <n v="48.180506000000001"/>
    <n v="11.639612"/>
    <m/>
    <m/>
    <m/>
    <m/>
    <n v="0.33"/>
    <s v="Other or unspecified energy sources"/>
    <s v="Waste"/>
    <m/>
    <s v="no"/>
    <s v="HUW Föhring"/>
    <s v="110"/>
    <s v="SWM Infrastruktur GmbH"/>
    <m/>
    <m/>
  </r>
  <r>
    <n v="27"/>
    <s v="MVA Weisweiler_BNA1020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020"/>
    <e v="#N/A"/>
    <s v="MVA Weisweiler"/>
    <s v="MVA"/>
    <m/>
    <s v="RWE Power AG"/>
    <m/>
    <s v="52249"/>
    <s v="Weisweiler"/>
    <s v="Nordrhein-Westfalen"/>
    <s v="DE"/>
    <n v="27"/>
    <m/>
    <s v="Waste"/>
    <s v="Steam turbine"/>
    <s v="yes"/>
    <m/>
    <n v="1996"/>
    <s v="1996"/>
    <m/>
    <m/>
    <s v="operating"/>
    <m/>
    <n v="50.838590000000003"/>
    <n v="6.3211700000000004"/>
    <m/>
    <m/>
    <m/>
    <m/>
    <n v="0.33"/>
    <s v="Other or unspecified energy sources"/>
    <s v="Waste"/>
    <m/>
    <s v="no"/>
    <s v="Zukunft"/>
    <s v="110"/>
    <s v="Westnetz GmbH"/>
    <m/>
    <m/>
  </r>
  <r>
    <n v="10.5"/>
    <s v="Biomasseheizkraftwerk Wiesbaden_BNA1520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520"/>
    <e v="#N/A"/>
    <s v="Biomasseheizkraftwerk Wiesbaden"/>
    <m/>
    <m/>
    <s v="ESWE BioEnergie GmbH"/>
    <s v="Deponiestraße 14"/>
    <s v="65205"/>
    <s v="Wiesbaden"/>
    <s v="Hessen"/>
    <s v="DE"/>
    <n v="10.5"/>
    <m/>
    <s v="Waste"/>
    <s v="Steam turbine"/>
    <s v="yes"/>
    <m/>
    <n v="2014"/>
    <s v="2014"/>
    <m/>
    <m/>
    <s v="operating"/>
    <m/>
    <n v="50.042129000000003"/>
    <n v="8.2611570000000007"/>
    <m/>
    <m/>
    <m/>
    <m/>
    <n v="0.33"/>
    <s v="Other or unspecified energy sources"/>
    <s v="Waste"/>
    <m/>
    <s v="no"/>
    <m/>
    <s v="20"/>
    <s v="Stadtwerke Wiesbaden Netz GmbH"/>
    <m/>
    <m/>
  </r>
  <r>
    <n v="30"/>
    <s v="Müllheizkraftwerk_BNA1316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316"/>
    <e v="#N/A"/>
    <s v="Müllheizkraftwerk"/>
    <m/>
    <m/>
    <s v="AWG Abfallwirtschaftsgesellschaft mbH Wuppertal"/>
    <s v="Korzert 15"/>
    <s v="42349"/>
    <s v="Wuppertal"/>
    <s v="Nordrhein-Westfalen"/>
    <s v="DE"/>
    <n v="30"/>
    <m/>
    <s v="Waste"/>
    <s v="Steam turbine"/>
    <s v="yes"/>
    <m/>
    <n v="1976"/>
    <s v="1976"/>
    <m/>
    <m/>
    <s v="operating"/>
    <m/>
    <n v="51.225149999999999"/>
    <n v="7.1422300000000014"/>
    <m/>
    <m/>
    <m/>
    <m/>
    <n v="0.33"/>
    <s v="Other or unspecified energy sources"/>
    <s v="Waste"/>
    <m/>
    <s v="no"/>
    <s v="Elberfeld Süd, Ronsdorf"/>
    <s v="110"/>
    <s v="WSW Netz GmbH "/>
    <m/>
    <m/>
  </r>
  <r>
    <n v="8.6999999999999993"/>
    <s v="Turbosatz 1_BNA1449a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449a"/>
    <e v="#N/A"/>
    <s v="Turbosatz 1"/>
    <m/>
    <m/>
    <s v="Zweckverband Abfallwirtschaft Raum Würzburg"/>
    <s v="Gattingerstr. 31"/>
    <s v="97076"/>
    <s v="Würzburg"/>
    <s v="Bayern"/>
    <s v="DE"/>
    <n v="8.6999999999999993"/>
    <m/>
    <s v="Waste"/>
    <s v="Steam turbine"/>
    <s v="yes"/>
    <m/>
    <n v="1984"/>
    <s v="1984"/>
    <m/>
    <m/>
    <s v="operating"/>
    <m/>
    <n v="49.792999999999999"/>
    <n v="9.9940600000000011"/>
    <m/>
    <m/>
    <m/>
    <m/>
    <n v="0.33"/>
    <s v="Other or unspecified energy sources"/>
    <s v="Waste"/>
    <m/>
    <s v="no"/>
    <s v="SH 399 MHKW"/>
    <s v="20"/>
    <s v="Mainfranken Netze GmbH"/>
    <m/>
    <m/>
  </r>
  <r>
    <n v="12"/>
    <s v="Turbosatz 2_BNA1449b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449b"/>
    <e v="#N/A"/>
    <s v="Turbosatz 2"/>
    <m/>
    <m/>
    <s v="Zweckverband Abfallwirtschaft Raum Würzburg"/>
    <s v="Gattingerstr. 31"/>
    <s v="97076"/>
    <s v="Würzburg"/>
    <s v="Bayern"/>
    <s v="DE"/>
    <n v="12"/>
    <m/>
    <s v="Waste"/>
    <s v="Steam turbine"/>
    <s v="yes"/>
    <m/>
    <n v="1998"/>
    <s v="1998"/>
    <m/>
    <m/>
    <s v="operating"/>
    <m/>
    <n v="49.792999999999999"/>
    <n v="9.9940600000000011"/>
    <m/>
    <m/>
    <m/>
    <m/>
    <n v="0.33"/>
    <s v="Other or unspecified energy sources"/>
    <s v="Waste"/>
    <m/>
    <s v="no"/>
    <s v="SH 399 MHKW"/>
    <s v="20"/>
    <s v="Mainfranken Netze GmbH"/>
    <m/>
    <m/>
  </r>
  <r>
    <n v="12.1"/>
    <s v="Restabfallbehandlungsanlage_BNA1286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286"/>
    <e v="#N/A"/>
    <s v="Restabfallbehandlungsanlage"/>
    <s v="1"/>
    <m/>
    <s v="Zweckverband für Abfallwirtschaft Südwestthüringen (ZASt)"/>
    <m/>
    <s v="98544"/>
    <s v="Zella-Mehlis"/>
    <s v="Thüringen"/>
    <s v="DE"/>
    <n v="12.1"/>
    <m/>
    <s v="Waste"/>
    <s v="Steam turbine"/>
    <s v="yes"/>
    <m/>
    <n v="2007"/>
    <s v="2007"/>
    <m/>
    <m/>
    <s v="operating"/>
    <m/>
    <n v="50.638794369999999"/>
    <n v="10.68695146"/>
    <m/>
    <m/>
    <m/>
    <m/>
    <n v="0.33"/>
    <s v="Other or unspecified energy sources"/>
    <s v="Waste"/>
    <m/>
    <s v="no"/>
    <s v="Station RABA"/>
    <s v="30"/>
    <s v="Stadtwerke Suhl/Zella-Mehlis Netz GmbH"/>
    <m/>
    <m/>
  </r>
  <r>
    <n v="18"/>
    <s v="AVG Köln_BNA1867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1867"/>
    <e v="#N/A"/>
    <s v="AVG Köln"/>
    <s v="Turbosatz 2"/>
    <m/>
    <s v="AVG Köln mbH"/>
    <s v="Geestemünder Straße 23"/>
    <s v="50735"/>
    <s v="Köln"/>
    <s v="Nordrhein-Westfalen"/>
    <s v="DE"/>
    <n v="18"/>
    <m/>
    <s v="Waste"/>
    <s v="Steam turbine"/>
    <s v="no"/>
    <m/>
    <n v="2017"/>
    <s v="2017"/>
    <m/>
    <m/>
    <s v="operating"/>
    <m/>
    <n v="50.99962"/>
    <n v="6.9409589999999994"/>
    <m/>
    <m/>
    <m/>
    <m/>
    <n v="0.33"/>
    <s v="Other or unspecified energy sources"/>
    <s v="Waste"/>
    <m/>
    <s v="no"/>
    <s v="UW Merkenich"/>
    <s v="25"/>
    <s v="Rheinische Netzgesellschaft"/>
    <m/>
    <m/>
  </r>
  <r>
    <n v="5.6"/>
    <s v="HKW Mannheim_BNA0639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0639"/>
    <e v="#N/A"/>
    <s v="HKW Mannheim"/>
    <s v="Turbine D"/>
    <m/>
    <s v="MVV Energie AG"/>
    <s v="Otto-Hahn-Straße 1"/>
    <s v="68169"/>
    <s v="Mannheim"/>
    <s v="Baden-Württemberg"/>
    <s v="DE"/>
    <n v="5.6"/>
    <m/>
    <s v="Waste"/>
    <s v="Steam turbine"/>
    <s v="yes"/>
    <m/>
    <n v="1977"/>
    <s v="1977"/>
    <m/>
    <n v="2012"/>
    <s v="shutdown"/>
    <m/>
    <n v="49.522399999999998"/>
    <n v="8.4529399999999999"/>
    <m/>
    <m/>
    <m/>
    <m/>
    <n v="0.33"/>
    <s v="Other or unspecified energy sources"/>
    <s v="Waste"/>
    <m/>
    <s v="no"/>
    <s v="H80"/>
    <s v="20"/>
    <s v="24/7 Netze GmbH"/>
    <m/>
    <m/>
  </r>
  <r>
    <n v="2.8"/>
    <s v="HKW Mannheim_BNA0638"/>
    <s v="DE"/>
    <x v="0"/>
    <s v="WST"/>
    <n v="0.33"/>
    <n v="9.5587323943661975"/>
    <n v="7.8122535211267614"/>
    <n v="4.0224969288732378E-2"/>
    <n v="4.0224969288732378E-2"/>
    <n v="0"/>
    <n v="0"/>
    <n v="0"/>
    <n v="0.3"/>
    <n v="0.46500000000000002"/>
    <n v="0"/>
    <n v="0"/>
    <m/>
    <s v=""/>
    <s v=""/>
    <s v=""/>
    <s v=""/>
    <s v=""/>
    <s v="BNA0638"/>
    <e v="#N/A"/>
    <s v="HKW Mannheim"/>
    <s v="Turbine 2"/>
    <m/>
    <s v="MVV Energie AG"/>
    <s v="Otto-Hahn-Straße 1"/>
    <s v="68169"/>
    <s v="Mannheim"/>
    <s v="Baden-Württemberg"/>
    <s v="DE"/>
    <n v="2.8"/>
    <m/>
    <s v="Waste"/>
    <s v="Steam turbine"/>
    <s v="no"/>
    <m/>
    <n v="1966"/>
    <s v="1966"/>
    <m/>
    <n v="2013"/>
    <s v="shutdown"/>
    <m/>
    <n v="49.522399999999998"/>
    <n v="8.4529399999999999"/>
    <m/>
    <m/>
    <m/>
    <m/>
    <n v="0.33"/>
    <s v="Other or unspecified energy sources"/>
    <s v="Waste"/>
    <m/>
    <s v="no"/>
    <s v="H80"/>
    <s v="20"/>
    <s v="Netrion GmbH"/>
    <m/>
    <m/>
  </r>
  <r>
    <n v="303"/>
    <s v="Huckingen_BNA0486"/>
    <s v="DE"/>
    <x v="2"/>
    <s v="Other"/>
    <n v="0"/>
    <n v="5"/>
    <n v="1"/>
    <n v="3.8508725075675675E-2"/>
    <n v="3.8508725075675675E-2"/>
    <n v="0"/>
    <n v="0"/>
    <n v="0"/>
    <n v="0"/>
    <n v="0"/>
    <n v="0"/>
    <n v="0"/>
    <m/>
    <n v="34"/>
    <s v=""/>
    <s v=""/>
    <s v=""/>
    <s v=""/>
    <s v="BNA0486"/>
    <e v="#N/A"/>
    <s v="Huckingen"/>
    <s v="B"/>
    <s v="Huckingen B"/>
    <s v="Hüttenwerke Krupp Mannesmann GmbH"/>
    <m/>
    <s v="47259"/>
    <s v="Duisburg-Huckingen"/>
    <s v="Nordrhein-Westfalen"/>
    <s v="DE"/>
    <n v="303"/>
    <n v="320"/>
    <s v="Other fuels"/>
    <s v="Combined cycle"/>
    <s v="yes"/>
    <n v="34"/>
    <n v="1976"/>
    <s v="1976"/>
    <n v="2011"/>
    <m/>
    <s v="operating"/>
    <m/>
    <n v="51.367870000000003"/>
    <n v="6.7167000000000003"/>
    <s v="11WD7HUCK2G--KWR"/>
    <s v="11WD7HUCK2G--B-9"/>
    <m/>
    <m/>
    <m/>
    <s v="Other"/>
    <s v="Other fuels"/>
    <m/>
    <s v="no"/>
    <s v="Mündelheim"/>
    <s v="220"/>
    <s v="Amprion GmbH"/>
    <s v="List matching type: Single UBA power plant assigned to single BNetzA power plant"/>
    <m/>
  </r>
  <r>
    <n v="42"/>
    <s v="HKW Fenne, Grubengaskraftwerk_BNA0997"/>
    <s v="DE"/>
    <x v="1"/>
    <s v="GAS"/>
    <n v="0.44619999999999999"/>
    <n v="0"/>
    <n v="0"/>
    <n v="1"/>
    <n v="1"/>
    <n v="112542.12"/>
    <n v="0"/>
    <n v="0"/>
    <n v="0.4"/>
    <n v="0.52500000000000002"/>
    <n v="1"/>
    <n v="0.45"/>
    <m/>
    <s v=""/>
    <s v=""/>
    <s v=""/>
    <s v=""/>
    <s v=""/>
    <s v="BNA0997"/>
    <e v="#N/A"/>
    <s v="HKW Fenne, Grubengaskraftwerk"/>
    <s v="Gasmotorenanlage Fenne"/>
    <m/>
    <s v="STEAG New Energies GmbH"/>
    <m/>
    <s v="66333"/>
    <s v="Völklingen-Fenne"/>
    <s v="Saarland"/>
    <s v="DE"/>
    <n v="42"/>
    <m/>
    <s v="Natural gas"/>
    <s v="Combustion Engine"/>
    <s v="yes"/>
    <m/>
    <n v="2003"/>
    <s v="2003"/>
    <m/>
    <m/>
    <s v="operating"/>
    <m/>
    <n v="49.249018"/>
    <n v="6.8792439999999999"/>
    <m/>
    <m/>
    <m/>
    <m/>
    <n v="0.44619999999999999"/>
    <m/>
    <m/>
    <m/>
    <s v="yes"/>
    <m/>
    <s v="10"/>
    <s v="Steag Power Saar GmbH"/>
    <m/>
    <m/>
  </r>
  <r>
    <n v="336"/>
    <s v="Windpark Baltic 1 and 2"/>
    <s v="DE"/>
    <x v="7"/>
    <s v="WIN"/>
    <n v="1"/>
    <n v="0"/>
    <n v="0"/>
    <n v="0.41666666670000002"/>
    <n v="0.41666666670000002"/>
    <n v="0"/>
    <n v="0"/>
    <n v="0"/>
    <n v="0"/>
    <n v="1"/>
    <n v="0"/>
    <n v="0"/>
    <m/>
    <m/>
    <m/>
    <m/>
    <m/>
    <m/>
    <m/>
    <m/>
    <s v="Windpark Baltic 1 and 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0"/>
    <s v="Global Tech I"/>
    <s v="DE"/>
    <x v="7"/>
    <s v="WIN"/>
    <n v="1"/>
    <n v="0"/>
    <n v="0"/>
    <n v="0.35"/>
    <n v="0.35"/>
    <n v="0"/>
    <n v="0"/>
    <n v="0"/>
    <n v="0"/>
    <n v="1"/>
    <n v="0"/>
    <n v="0"/>
    <m/>
    <m/>
    <m/>
    <m/>
    <m/>
    <m/>
    <m/>
    <m/>
    <s v="Global Tech 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2"/>
    <s v="Borkum Riffgrund I"/>
    <s v="DE"/>
    <x v="7"/>
    <s v="WIN"/>
    <n v="1"/>
    <n v="0"/>
    <n v="0"/>
    <n v="0.44871794869999998"/>
    <n v="0.44871794869999998"/>
    <n v="0"/>
    <n v="0"/>
    <n v="0"/>
    <n v="0"/>
    <n v="1"/>
    <n v="0"/>
    <n v="0"/>
    <m/>
    <m/>
    <m/>
    <m/>
    <m/>
    <m/>
    <m/>
    <m/>
    <s v="Borkum Riffgrund 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88"/>
    <s v="OWP Butendiek"/>
    <s v="DE"/>
    <x v="7"/>
    <s v="WIN"/>
    <n v="1"/>
    <n v="0"/>
    <n v="0"/>
    <n v="0.48611111109999999"/>
    <n v="0.48611111109999999"/>
    <n v="0"/>
    <n v="0"/>
    <n v="0"/>
    <n v="0"/>
    <n v="1"/>
    <n v="0"/>
    <n v="0"/>
    <m/>
    <m/>
    <m/>
    <m/>
    <m/>
    <m/>
    <m/>
    <m/>
    <s v="OWP Butendi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88"/>
    <s v="DanTysk"/>
    <s v="DE"/>
    <x v="7"/>
    <s v="WIN"/>
    <n v="1"/>
    <n v="0"/>
    <n v="0"/>
    <n v="0.48611111109999999"/>
    <n v="0.48611111109999999"/>
    <n v="0"/>
    <n v="0"/>
    <n v="0"/>
    <n v="0"/>
    <n v="1"/>
    <n v="0"/>
    <n v="0"/>
    <m/>
    <m/>
    <m/>
    <m/>
    <m/>
    <m/>
    <m/>
    <m/>
    <s v="DanTys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88"/>
    <s v="Offshore Windpark"/>
    <s v="DE"/>
    <x v="7"/>
    <s v="WIN"/>
    <n v="1"/>
    <n v="0"/>
    <n v="0"/>
    <n v="0.48611111109999999"/>
    <n v="0.48611111109999999"/>
    <n v="0"/>
    <n v="0"/>
    <n v="0"/>
    <n v="0"/>
    <n v="1"/>
    <n v="0"/>
    <n v="0"/>
    <m/>
    <m/>
    <m/>
    <m/>
    <m/>
    <m/>
    <m/>
    <m/>
    <s v="Offshore Windp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88"/>
    <s v="Amrumbank West"/>
    <s v="DE"/>
    <x v="7"/>
    <s v="WIN"/>
    <n v="1"/>
    <n v="0"/>
    <n v="0"/>
    <n v="0.48611111109999999"/>
    <n v="0.48611111109999999"/>
    <n v="0"/>
    <n v="0"/>
    <n v="0"/>
    <n v="0"/>
    <n v="1"/>
    <n v="0"/>
    <n v="0"/>
    <m/>
    <m/>
    <m/>
    <m/>
    <m/>
    <m/>
    <m/>
    <m/>
    <s v="Amrumbank We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0"/>
    <s v="Windpark Trianel Borkum West"/>
    <s v="DE"/>
    <x v="7"/>
    <s v="WIN"/>
    <n v="1"/>
    <n v="0"/>
    <n v="0"/>
    <n v="0.7"/>
    <n v="0.7"/>
    <n v="0"/>
    <n v="0"/>
    <n v="0"/>
    <n v="0"/>
    <n v="1"/>
    <n v="0"/>
    <n v="0"/>
    <m/>
    <m/>
    <m/>
    <m/>
    <m/>
    <m/>
    <m/>
    <m/>
    <s v="Windpark Trianel Borkum We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7"/>
    <s v="Windpark Havelland"/>
    <s v="DE"/>
    <x v="8"/>
    <s v="WIN"/>
    <n v="1"/>
    <n v="0"/>
    <n v="0"/>
    <n v="0.91836734689999999"/>
    <n v="0.91836734689999999"/>
    <n v="0"/>
    <n v="0"/>
    <n v="0"/>
    <n v="0"/>
    <n v="1"/>
    <n v="0"/>
    <n v="0"/>
    <m/>
    <m/>
    <m/>
    <m/>
    <m/>
    <m/>
    <m/>
    <m/>
    <s v="Windpark Havel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"/>
    <s v="Offshore-Windpark RIFFGAT"/>
    <s v="DE"/>
    <x v="7"/>
    <s v="WIN"/>
    <n v="1"/>
    <n v="0"/>
    <n v="0"/>
    <n v="1.2389380531"/>
    <n v="1.2389380531"/>
    <n v="0"/>
    <n v="0"/>
    <n v="0"/>
    <n v="0"/>
    <n v="1"/>
    <n v="0"/>
    <n v="0"/>
    <m/>
    <m/>
    <m/>
    <m/>
    <m/>
    <m/>
    <m/>
    <m/>
    <s v="Offshore-Windpark RIFFGA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994"/>
    <s v="DispaSET PHOT_DE"/>
    <s v="DE"/>
    <x v="9"/>
    <s v="SUN"/>
    <n v="1"/>
    <n v="0"/>
    <n v="0"/>
    <n v="2.3080473899999999E-2"/>
    <n v="2.3080473899999999E-2"/>
    <n v="0"/>
    <n v="0"/>
    <n v="0"/>
    <n v="0"/>
    <n v="1"/>
    <n v="0"/>
    <n v="0"/>
    <m/>
    <m/>
    <m/>
    <m/>
    <m/>
    <m/>
    <m/>
    <m/>
    <s v="DispaSET PHOT_D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790"/>
    <s v="DispaSET WindOn_DE"/>
    <s v="DE"/>
    <x v="8"/>
    <s v="WIN"/>
    <n v="1"/>
    <n v="0"/>
    <n v="0"/>
    <n v="3.3928122999999999E-3"/>
    <n v="3.3928122999999999E-3"/>
    <n v="0"/>
    <n v="0"/>
    <n v="0"/>
    <n v="0"/>
    <n v="1"/>
    <n v="0"/>
    <n v="0"/>
    <m/>
    <m/>
    <m/>
    <m/>
    <m/>
    <m/>
    <m/>
    <m/>
    <s v="DispaSET WindOn_D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286546-5E16-4707-9CA4-567FE6021DE5}" name="PivotTable7" cacheId="2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>
  <location ref="A3:B14" firstHeaderRow="1" firstDataRow="1" firstDataCol="1"/>
  <pivotFields count="62">
    <pivotField showAll="0"/>
    <pivotField showAll="0"/>
    <pivotField showAll="0"/>
    <pivotField axis="axisRow" showAll="0">
      <items count="11">
        <item x="6"/>
        <item x="2"/>
        <item x="5"/>
        <item x="4"/>
        <item x="3"/>
        <item x="1"/>
        <item x="9"/>
        <item x="0"/>
        <item x="7"/>
        <item x="8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me von Efficiency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34402E-F19E-475E-B95C-48D055FE6271}" name="PivotTable9" cacheId="0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1">
  <location ref="A3:B12" firstHeaderRow="1" firstDataRow="1" firstDataCol="1"/>
  <pivotFields count="3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11">
        <item x="0"/>
        <item x="1"/>
        <item x="2"/>
        <item x="3"/>
        <item x="4"/>
        <item x="5"/>
        <item x="6"/>
        <item x="9"/>
        <item x="7"/>
        <item x="8"/>
        <item t="default"/>
      </items>
    </pivotField>
    <pivotField axis="axisRow" showAll="0">
      <items count="9">
        <item x="2"/>
        <item x="1"/>
        <item x="6"/>
        <item x="4"/>
        <item x="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me von capacity_net_bnetza" fld="1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7D7EC1-EE17-46D9-8346-4AB7BBE6E001}" name="PivotTable11" cacheId="1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1">
  <location ref="A3:C12" firstHeaderRow="0" firstDataRow="1" firstDataCol="1"/>
  <pivotFields count="23">
    <pivotField dataField="1" showAll="0"/>
    <pivotField showAll="0"/>
    <pivotField showAll="0"/>
    <pivotField axis="axisRow" showAll="0">
      <items count="9">
        <item x="2"/>
        <item x="5"/>
        <item x="1"/>
        <item x="4"/>
        <item x="7"/>
        <item x="0"/>
        <item x="3"/>
        <item x="6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owerCapacity" fld="0" baseField="0" baseItem="0"/>
    <dataField name="Var von MinUpTime" fld="6" subtotal="var" baseField="3" baseItem="3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BFA0A9-243C-46D0-A372-0866243DBFF2}" name="PivotTable5" cacheId="1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>
  <location ref="R5:T14" firstHeaderRow="0" firstDataRow="1" firstDataCol="1"/>
  <pivotFields count="23">
    <pivotField showAll="0"/>
    <pivotField showAll="0"/>
    <pivotField showAll="0"/>
    <pivotField axis="axisRow" showAll="0">
      <items count="9">
        <item x="2"/>
        <item x="5"/>
        <item x="1"/>
        <item x="4"/>
        <item x="7"/>
        <item x="0"/>
        <item x="3"/>
        <item x="6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Mittelwert von MinUpTime" fld="6" subtotal="average" baseField="3" baseItem="0"/>
    <dataField name="Mittelwert von MinDownTime" fld="7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20136-36A7-4DAA-9B38-5F0BD0D94EB2}" name="PivotTable4" cacheId="1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>
  <location ref="A3:C12" firstHeaderRow="0" firstDataRow="1" firstDataCol="1"/>
  <pivotFields count="23">
    <pivotField showAll="0"/>
    <pivotField showAll="0"/>
    <pivotField showAll="0"/>
    <pivotField axis="axisRow" showAll="0">
      <items count="9">
        <item x="2"/>
        <item x="5"/>
        <item x="1"/>
        <item x="4"/>
        <item x="7"/>
        <item x="0"/>
        <item x="3"/>
        <item x="6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Mittelwert von MinUpTime" fld="6" subtotal="average" baseField="3" baseItem="0"/>
    <dataField name="Mittelwert von MinDownTime" fld="7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147F51-3FA0-4225-8208-7105EEA29586}" name="PivotTable12" cacheId="1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>
  <location ref="A3:C12" firstHeaderRow="0" firstDataRow="1" firstDataCol="1"/>
  <pivotFields count="23">
    <pivotField showAll="0"/>
    <pivotField showAll="0"/>
    <pivotField showAll="0"/>
    <pivotField axis="axisRow" showAll="0">
      <items count="9">
        <item x="2"/>
        <item x="5"/>
        <item x="1"/>
        <item x="4"/>
        <item x="7"/>
        <item x="0"/>
        <item x="3"/>
        <item x="6"/>
        <item t="default"/>
      </items>
    </pivotField>
    <pivotField showAll="0">
      <items count="11">
        <item x="8"/>
        <item x="9"/>
        <item x="3"/>
        <item x="1"/>
        <item x="0"/>
        <item x="6"/>
        <item x="4"/>
        <item x="2"/>
        <item x="5"/>
        <item x="7"/>
        <item t="default"/>
      </items>
    </pivotField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Mittelwert von RampUpRate2" fld="8" subtotal="average" baseField="3" baseItem="3"/>
    <dataField name="Mittelwert von RampDownRate" fld="9" subtotal="average" baseField="3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asa-ev.eu/fileadmin/asa.medien/steckbriefe/PLZ_3/146-147_Umweltdienste_Bohn.pdf" TargetMode="Externa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rwe.com/web/cms/de/1770974/rwe-generation-se/standorte/deutschland/kw-westfalen/" TargetMode="External"/><Relationship Id="rId117" Type="http://schemas.openxmlformats.org/officeDocument/2006/relationships/hyperlink" Target="http://www.welt.de/print/die_welt/hamburg/article108358316/Neues-Kraftwerk-in-Wedel-Innovation-Fehlanzeige.html" TargetMode="External"/><Relationship Id="rId21" Type="http://schemas.openxmlformats.org/officeDocument/2006/relationships/hyperlink" Target="http://www.voelklingen-im-wandel.de/stadtteile-fenne.php" TargetMode="External"/><Relationship Id="rId42" Type="http://schemas.openxmlformats.org/officeDocument/2006/relationships/hyperlink" Target="http://corporate.vattenfall.de/energie-im-fokus/energieproduktion/kohle/boxberg-block-r/" TargetMode="External"/><Relationship Id="rId47" Type="http://schemas.openxmlformats.org/officeDocument/2006/relationships/hyperlink" Target="https://books.google.de/books?id=3gjxbjLZUIcC&amp;pg=PA44" TargetMode="External"/><Relationship Id="rId63" Type="http://schemas.openxmlformats.org/officeDocument/2006/relationships/hyperlink" Target="https://library.e.abb.com/public/17a12f32273be6a4c1256ddd00346e97/13-18m225.pdf" TargetMode="External"/><Relationship Id="rId68" Type="http://schemas.openxmlformats.org/officeDocument/2006/relationships/hyperlink" Target="https://www.ffe.de/download/berichte/Endbericht_Energiezukunft_2050_Teil_II.pdf%20(S.191)" TargetMode="External"/><Relationship Id="rId84" Type="http://schemas.openxmlformats.org/officeDocument/2006/relationships/hyperlink" Target="http://www.enercity.de/infothek/downloads/broschueren/anlagen/hkw-linden-langinfo.pdf" TargetMode="External"/><Relationship Id="rId89" Type="http://schemas.openxmlformats.org/officeDocument/2006/relationships/hyperlink" Target="http://www.rheinenergie.com/media/portale/downloads_4/rheinenergie_1/flyer/Heizkraftwerk-Niehl-II.pdf" TargetMode="External"/><Relationship Id="rId112" Type="http://schemas.openxmlformats.org/officeDocument/2006/relationships/hyperlink" Target="http://www.eon.com/content/eon-com/de/about-us/structure/asset-finder/grohnde.html" TargetMode="External"/><Relationship Id="rId16" Type="http://schemas.openxmlformats.org/officeDocument/2006/relationships/hyperlink" Target="http://www.gkm.de/media/?file=517_GKM_Block_9_Folder_DE.pdf&amp;download" TargetMode="External"/><Relationship Id="rId107" Type="http://schemas.openxmlformats.org/officeDocument/2006/relationships/hyperlink" Target="http://www.rwe.com/web/cms/de/1770664/rwe-generation-se/standorte/deutschland/kw-gersteinwerk/" TargetMode="External"/><Relationship Id="rId11" Type="http://schemas.openxmlformats.org/officeDocument/2006/relationships/hyperlink" Target="https://www.enbw.com/unternehmen/konzern/energieerzeugung/fossile-energie/standorte.html" TargetMode="External"/><Relationship Id="rId24" Type="http://schemas.openxmlformats.org/officeDocument/2006/relationships/hyperlink" Target="http://www.abendblatt.de/hamburg/article108154203/Naturschuetzer-sorgen-fuer-hoehere-Umweltbelastung.html" TargetMode="External"/><Relationship Id="rId32" Type="http://schemas.openxmlformats.org/officeDocument/2006/relationships/hyperlink" Target="http://www.steag-energyservices.com/fileadmin/user_upload/steag-energyservices.com/unsere_leistungen/energy_technologies/plant_process_engeneering/refblatt_voerde_rea_d_neu.pdf" TargetMode="External"/><Relationship Id="rId37" Type="http://schemas.openxmlformats.org/officeDocument/2006/relationships/hyperlink" Target="https://www.wirtschaftsrat.de/wirtschaftsrat.nsf/id/B836452CBA9B03CFC12578DC00337EBA/$file/kirmse.pdf%20(S.34)" TargetMode="External"/><Relationship Id="rId40" Type="http://schemas.openxmlformats.org/officeDocument/2006/relationships/hyperlink" Target="https://www.greenpeace.de/sites/www.greenpeace.de/files/publications/vattenfalls-chance-roadmap-150424.pdf%20(S.15)" TargetMode="External"/><Relationship Id="rId45" Type="http://schemas.openxmlformats.org/officeDocument/2006/relationships/hyperlink" Target="https://de.wikipedia.org/wiki/Kraftwerk_Weisweiler" TargetMode="External"/><Relationship Id="rId53" Type="http://schemas.openxmlformats.org/officeDocument/2006/relationships/hyperlink" Target="https://de.wikipedia.org/wiki/Kraftwerk_Neurath" TargetMode="External"/><Relationship Id="rId58" Type="http://schemas.openxmlformats.org/officeDocument/2006/relationships/hyperlink" Target="http://corporate.vattenfall.de/newsroom/pressemeldungen/pressemeldungen-import/janschwalde-verringert-seine-co2-bilanz-weiter" TargetMode="External"/><Relationship Id="rId66" Type="http://schemas.openxmlformats.org/officeDocument/2006/relationships/hyperlink" Target="https://www.ffe.de/download/berichte/Endbericht_Energiezukunft_2050_Teil_II.pdf%20(S.191)" TargetMode="External"/><Relationship Id="rId74" Type="http://schemas.openxmlformats.org/officeDocument/2006/relationships/hyperlink" Target="https://www.vde.com/de/fg/ETG/Archiv/Arbeitsgebiete/Erzeugung/Seiten/Druckluftspeicher-Kraftwerke.aspx" TargetMode="External"/><Relationship Id="rId79" Type="http://schemas.openxmlformats.org/officeDocument/2006/relationships/hyperlink" Target="https://de.wikipedia.org/wiki/Kraftwerk_Weisweiler" TargetMode="External"/><Relationship Id="rId87" Type="http://schemas.openxmlformats.org/officeDocument/2006/relationships/hyperlink" Target="http://www.siemens.com/press/de/pressemitteilungen/?press=/de/pressemitteilungen/2013/energy/fossil-power-generation/efp201306040.htm&amp;content%5b%5d=EF&amp;content%5b%5d=EP&amp;content%5b%5d=PG" TargetMode="External"/><Relationship Id="rId102" Type="http://schemas.openxmlformats.org/officeDocument/2006/relationships/hyperlink" Target="http://www.rwe.com/web/cms/de/1770664/rwe-generation-se/standorte/deutschland/kw-gersteinwerk/" TargetMode="External"/><Relationship Id="rId110" Type="http://schemas.openxmlformats.org/officeDocument/2006/relationships/hyperlink" Target="http://asue.de/sites/default/files/asue/termine_veranstaltungen/2010/fachveranstaltung2010/vortraege/11_vortrag_lewetz_hkw_wuerzburg.pdf" TargetMode="External"/><Relationship Id="rId115" Type="http://schemas.openxmlformats.org/officeDocument/2006/relationships/hyperlink" Target="http://www.kkw-gundremmingen.de/kkw_z.php" TargetMode="External"/><Relationship Id="rId5" Type="http://schemas.openxmlformats.org/officeDocument/2006/relationships/hyperlink" Target="http://www.spd-saar.de/uploads/media/konzept_bergbau.pdf" TargetMode="External"/><Relationship Id="rId61" Type="http://schemas.openxmlformats.org/officeDocument/2006/relationships/hyperlink" Target="http://corporate.vattenfall.de/newsroom/pressemeldungen/pressemeldungen-import/janschwalde-verringert-seine-co2-bilanz-weiter" TargetMode="External"/><Relationship Id="rId82" Type="http://schemas.openxmlformats.org/officeDocument/2006/relationships/hyperlink" Target="http://www.bwk-bund.de/fileadmin/Dokumente/Veranstaltungen/Kongresse/2011/FF-2-Schoepfer-Wasserkraft.pdf" TargetMode="External"/><Relationship Id="rId90" Type="http://schemas.openxmlformats.org/officeDocument/2006/relationships/hyperlink" Target="http://www.rheinenergie.com/media/portale/downloads_4/rheinenergie_1/broschueren_1/Vereinfachte_Umwelterklaerung_der_Standorte_Koeln-Merkenich_und_Koeln-Niehl_2011.pdf" TargetMode="External"/><Relationship Id="rId95" Type="http://schemas.openxmlformats.org/officeDocument/2006/relationships/hyperlink" Target="http://www.rwe.com/web/cms/de/1770644/rwe-generation-se/standorte/deutschland/kw-emsland/" TargetMode="External"/><Relationship Id="rId19" Type="http://schemas.openxmlformats.org/officeDocument/2006/relationships/hyperlink" Target="http://www.kraftwerk-rostock.de/" TargetMode="External"/><Relationship Id="rId14" Type="http://schemas.openxmlformats.org/officeDocument/2006/relationships/hyperlink" Target="http://www.trianel-luenen.de/pm/trianel-kohlekraftwerk-luenen-ausgezeichnet-1/" TargetMode="External"/><Relationship Id="rId22" Type="http://schemas.openxmlformats.org/officeDocument/2006/relationships/hyperlink" Target="http://www.spd-saar.de/uploads/media/konzept_bergbau.pdf" TargetMode="External"/><Relationship Id="rId27" Type="http://schemas.openxmlformats.org/officeDocument/2006/relationships/hyperlink" Target="http://www.marlaktuell.de/?p=123972" TargetMode="External"/><Relationship Id="rId30" Type="http://schemas.openxmlformats.org/officeDocument/2006/relationships/hyperlink" Target="http://www.steag-energyservices.com/fileadmin/user_upload/steag-energyservices.com/unsere_leistungen/energy_technologies/plant_process_engeneering/refblatt_voerde_rea_d_neu.pdf" TargetMode="External"/><Relationship Id="rId35" Type="http://schemas.openxmlformats.org/officeDocument/2006/relationships/hyperlink" Target="http://www.rwe.com/web/cms/de/60132/rwe-power-ag/energietraeger/braunkohle/standorte/kw-niederaussem/" TargetMode="External"/><Relationship Id="rId43" Type="http://schemas.openxmlformats.org/officeDocument/2006/relationships/hyperlink" Target="https://books.google.de/books?id=3gjxbjLZUIcC&amp;pg=PA44" TargetMode="External"/><Relationship Id="rId48" Type="http://schemas.openxmlformats.org/officeDocument/2006/relationships/hyperlink" Target="https://books.google.de/books?id=3gjxbjLZUIcC" TargetMode="External"/><Relationship Id="rId56" Type="http://schemas.openxmlformats.org/officeDocument/2006/relationships/hyperlink" Target="http://stefanschroeter.com/669-mibrag-expandiert-ins-helmstedter-revier.html" TargetMode="External"/><Relationship Id="rId64" Type="http://schemas.openxmlformats.org/officeDocument/2006/relationships/hyperlink" Target="https://library.e.abb.com/public/17a12f32273be6a4c1256ddd00346e97/13-18m225.pdf" TargetMode="External"/><Relationship Id="rId69" Type="http://schemas.openxmlformats.org/officeDocument/2006/relationships/hyperlink" Target="https://www.ffe.de/download/berichte/Endbericht_Energiezukunft_2050_Teil_II.pdf%20(S.191)" TargetMode="External"/><Relationship Id="rId77" Type="http://schemas.openxmlformats.org/officeDocument/2006/relationships/hyperlink" Target="https://www.umweltbundesamt.de/sites/default/files/medien/378/publikationen/climate_change_02_2014_kwk-ausbau_entwicklung_prognose_wirksamkeit_der_anreize_im_kwk-gesetz_0.pdf" TargetMode="External"/><Relationship Id="rId100" Type="http://schemas.openxmlformats.org/officeDocument/2006/relationships/hyperlink" Target="http://www.eon.com/content/eon-com/de/about-us/structure/asset-finder/irsching.html" TargetMode="External"/><Relationship Id="rId105" Type="http://schemas.openxmlformats.org/officeDocument/2006/relationships/hyperlink" Target="http://www.rwe.com/web/cms/de/1770664/rwe-generation-se/standorte/deutschland/kw-gersteinwerk/" TargetMode="External"/><Relationship Id="rId113" Type="http://schemas.openxmlformats.org/officeDocument/2006/relationships/hyperlink" Target="http://www.kkw-gundremmingen.de/kkw_z.php" TargetMode="External"/><Relationship Id="rId8" Type="http://schemas.openxmlformats.org/officeDocument/2006/relationships/hyperlink" Target="http://corporate.vattenfall.de/uber-uns/geschaftsfelder/erzeugung/bauprojekte/Moorburg/Baustein_fuer_den_Klimaschutz/" TargetMode="External"/><Relationship Id="rId51" Type="http://schemas.openxmlformats.org/officeDocument/2006/relationships/hyperlink" Target="https://de.wikipedia.org/wiki/Kraftwerk_Neurath" TargetMode="External"/><Relationship Id="rId72" Type="http://schemas.openxmlformats.org/officeDocument/2006/relationships/hyperlink" Target="http://corporate.vattenfall.de/globalassets/deutschland/nachhaltigkeit/umwelt/zertifikate/ue_hkw_mi_2013.pdf" TargetMode="External"/><Relationship Id="rId80" Type="http://schemas.openxmlformats.org/officeDocument/2006/relationships/hyperlink" Target="https://de.wikipedia.org/wiki/Kraftwerk_Weisweiler" TargetMode="External"/><Relationship Id="rId85" Type="http://schemas.openxmlformats.org/officeDocument/2006/relationships/hyperlink" Target="http://www.enercity.de/infothek/downloads/broschueren/anlagen/kraftwerk-herrenhausen.pdf" TargetMode="External"/><Relationship Id="rId93" Type="http://schemas.openxmlformats.org/officeDocument/2006/relationships/hyperlink" Target="http://www.rwe.com/web/cms/de/1770644/rwe-generation-se/standorte/deutschland/kw-emsland/" TargetMode="External"/><Relationship Id="rId98" Type="http://schemas.openxmlformats.org/officeDocument/2006/relationships/hyperlink" Target="http://www.kmw-ag.de/02_03kraftwerk3.html" TargetMode="External"/><Relationship Id="rId3" Type="http://schemas.openxmlformats.org/officeDocument/2006/relationships/hyperlink" Target="http://www.energie-und-management.de/free-archive/Freearchive/feView3/4449.html" TargetMode="External"/><Relationship Id="rId12" Type="http://schemas.openxmlformats.org/officeDocument/2006/relationships/hyperlink" Target="http://www.bund.net/fileadmin/bundnet/publikationen/energie/20070628_energie_stilllegungsluege_kohlekraftwerke_klimafakten.pdf" TargetMode="External"/><Relationship Id="rId17" Type="http://schemas.openxmlformats.org/officeDocument/2006/relationships/hyperlink" Target="http://www.eon.com/content/eon-com/de/about-us/structure/asset-finder/heyden.html" TargetMode="External"/><Relationship Id="rId25" Type="http://schemas.openxmlformats.org/officeDocument/2006/relationships/hyperlink" Target="http://www.bund-niedersachsen.de/themen/kohlekraftwerke/kraftwerks_plaene/wilhelmshaven/" TargetMode="External"/><Relationship Id="rId33" Type="http://schemas.openxmlformats.org/officeDocument/2006/relationships/hyperlink" Target="http://www.nf-niederaussem.de/fileadmin/pdf/03_Praesentation_Aktueller_Stand_der_Technik__Dr._Eichholz_.pdf" TargetMode="External"/><Relationship Id="rId38" Type="http://schemas.openxmlformats.org/officeDocument/2006/relationships/hyperlink" Target="https://www.enbw.com/unternehmen/konzern/energieerzeugung/fossile-energie/standorte.html" TargetMode="External"/><Relationship Id="rId46" Type="http://schemas.openxmlformats.org/officeDocument/2006/relationships/hyperlink" Target="https://books.google.de/books?id=3gjxbjLZUIcC&amp;pg=PA44" TargetMode="External"/><Relationship Id="rId59" Type="http://schemas.openxmlformats.org/officeDocument/2006/relationships/hyperlink" Target="http://corporate.vattenfall.de/newsroom/pressemeldungen/pressemeldungen-import/janschwalde-verringert-seine-co2-bilanz-weiter" TargetMode="External"/><Relationship Id="rId67" Type="http://schemas.openxmlformats.org/officeDocument/2006/relationships/hyperlink" Target="https://www.ffe.de/download/berichte/Endbericht_Energiezukunft_2050_Teil_II.pdf%20(S.191)" TargetMode="External"/><Relationship Id="rId103" Type="http://schemas.openxmlformats.org/officeDocument/2006/relationships/hyperlink" Target="http://www.rwe.com/web/cms/de/1770664/rwe-generation-se/standorte/deutschland/kw-gersteinwerk/" TargetMode="External"/><Relationship Id="rId108" Type="http://schemas.openxmlformats.org/officeDocument/2006/relationships/hyperlink" Target="http://www.rwe.com/web/cms/de/1770664/rwe-generation-se/standorte/deutschland/kw-gersteinwerk/" TargetMode="External"/><Relationship Id="rId116" Type="http://schemas.openxmlformats.org/officeDocument/2006/relationships/hyperlink" Target="http://www.welt.de/print/die_welt/hamburg/article108358316/Neues-Kraftwerk-in-Wedel-Innovation-Fehlanzeige.html" TargetMode="External"/><Relationship Id="rId20" Type="http://schemas.openxmlformats.org/officeDocument/2006/relationships/hyperlink" Target="https://www.energie-saarlorlux.com/wp-content/broschueren/Broschuere-Heizkraftwerk.pdf" TargetMode="External"/><Relationship Id="rId41" Type="http://schemas.openxmlformats.org/officeDocument/2006/relationships/hyperlink" Target="https://www.greenpeace.de/sites/www.greenpeace.de/files/publications/vattenfalls-chance-roadmap-150424.pdf%20(S.16)" TargetMode="External"/><Relationship Id="rId54" Type="http://schemas.openxmlformats.org/officeDocument/2006/relationships/hyperlink" Target="http://www.nf-niederaussem.de/fileadmin/pdf/03_Praesentation_Aktueller_Stand_der_Technik__Dr._Eichholz_.pdf" TargetMode="External"/><Relationship Id="rId62" Type="http://schemas.openxmlformats.org/officeDocument/2006/relationships/hyperlink" Target="http://corporate.vattenfall.de/newsroom/pressemeldungen/pressemeldungen-import/janschwalde-verringert-seine-co2-bilanz-weiter" TargetMode="External"/><Relationship Id="rId70" Type="http://schemas.openxmlformats.org/officeDocument/2006/relationships/hyperlink" Target="http://www.feuerwehr-oberboihingen.de/index.php?id=210&amp;tx_ttnews%5btt_news%5d=452&amp;cHash=d8aa7375c5ed6e4b398f9bee5e270dbb" TargetMode="External"/><Relationship Id="rId75" Type="http://schemas.openxmlformats.org/officeDocument/2006/relationships/hyperlink" Target="http://www.energie-chronik.de/120212.htm" TargetMode="External"/><Relationship Id="rId83" Type="http://schemas.openxmlformats.org/officeDocument/2006/relationships/hyperlink" Target="http://www.bwk-bund.de/fileadmin/Dokumente/Veranstaltungen/Kongresse/2011/FF-2-Schoepfer-Wasserkraft.pdf" TargetMode="External"/><Relationship Id="rId88" Type="http://schemas.openxmlformats.org/officeDocument/2006/relationships/hyperlink" Target="https://www.enbw.com/unternehmen/konzern/energieerzeugung/fossile-energie/standorte.html" TargetMode="External"/><Relationship Id="rId91" Type="http://schemas.openxmlformats.org/officeDocument/2006/relationships/hyperlink" Target="http://www.rwe.com/web/cms/de/1770644/rwe-generation-se/standorte/deutschland/kw-emsland/" TargetMode="External"/><Relationship Id="rId96" Type="http://schemas.openxmlformats.org/officeDocument/2006/relationships/hyperlink" Target="http://stefanschroeter.com/component/content/article.html?id=693:flinke-gasturbine-waermt-russisches-pipelinegas" TargetMode="External"/><Relationship Id="rId111" Type="http://schemas.openxmlformats.org/officeDocument/2006/relationships/hyperlink" Target="http://asue.de/sites/default/files/asue/termine_veranstaltungen/2010/fachveranstaltung2010/vortraege/11_vortrag_lewetz_hkw_wuerzburg.pdf" TargetMode="External"/><Relationship Id="rId1" Type="http://schemas.openxmlformats.org/officeDocument/2006/relationships/hyperlink" Target="http://www.feuerwehr-oberboihingen.de/index.php?id=210&amp;tx_ttnews%5btt_news%5d=452&amp;cHash=d8aa7375c5ed6e4b398f9bee5e270dbb" TargetMode="External"/><Relationship Id="rId6" Type="http://schemas.openxmlformats.org/officeDocument/2006/relationships/hyperlink" Target="http://www.energystate.de/detail.php?lang=de&amp;kat=project&amp;id=183" TargetMode="External"/><Relationship Id="rId15" Type="http://schemas.openxmlformats.org/officeDocument/2006/relationships/hyperlink" Target="http://www.trianel.com/de/pressemeldungen/details/article/trianel-kohlekraftwerk-luenen-9.html" TargetMode="External"/><Relationship Id="rId23" Type="http://schemas.openxmlformats.org/officeDocument/2006/relationships/hyperlink" Target="http://www.abendblatt.de/hamburg/article108154203/Naturschuetzer-sorgen-fuer-hoehere-Umweltbelastung.html" TargetMode="External"/><Relationship Id="rId28" Type="http://schemas.openxmlformats.org/officeDocument/2006/relationships/hyperlink" Target="http://www.rewag.de/fileadmin/news_archiv/pages/aktuell/newsdetail03ea.html?id=167/" TargetMode="External"/><Relationship Id="rId36" Type="http://schemas.openxmlformats.org/officeDocument/2006/relationships/hyperlink" Target="http://www.nf-niederaussem.de/fileadmin/pdf/03_Praesentation_Aktueller_Stand_der_Technik__Dr._Eichholz_.pdf" TargetMode="External"/><Relationship Id="rId49" Type="http://schemas.openxmlformats.org/officeDocument/2006/relationships/hyperlink" Target="http://www.rwe.com/web/cms/de/1859744/rwe-generation-se/standorte/deutschland/kw-neurath-boa-2-3/" TargetMode="External"/><Relationship Id="rId57" Type="http://schemas.openxmlformats.org/officeDocument/2006/relationships/hyperlink" Target="http://corporate.vattenfall.de/newsroom/pressemeldungen/pressemeldungen-import/janschwalde-verringert-seine-co2-bilanz-weiter" TargetMode="External"/><Relationship Id="rId106" Type="http://schemas.openxmlformats.org/officeDocument/2006/relationships/hyperlink" Target="http://www.rwe.com/web/cms/de/1770664/rwe-generation-se/standorte/deutschland/kw-gersteinwerk/" TargetMode="External"/><Relationship Id="rId114" Type="http://schemas.openxmlformats.org/officeDocument/2006/relationships/hyperlink" Target="http://www.rwe.com/app/Pressecenter/Download.aspx?pmid=4003986&amp;datei=1" TargetMode="External"/><Relationship Id="rId10" Type="http://schemas.openxmlformats.org/officeDocument/2006/relationships/hyperlink" Target="http://www.gvst.de/dokumente/fachbeitraege/GVSt-Jahresveranstaltung%202010_4.pdf" TargetMode="External"/><Relationship Id="rId31" Type="http://schemas.openxmlformats.org/officeDocument/2006/relationships/hyperlink" Target="http://www.steag-energyservices.com/fileadmin/user_upload/steag-energyservices.com/unsere_leistungen/energy_technologies/plant_process_engeneering/refblatt_voerde_rea_d_neu.pdf" TargetMode="External"/><Relationship Id="rId44" Type="http://schemas.openxmlformats.org/officeDocument/2006/relationships/hyperlink" Target="https://de.wikipedia.org/wiki/Kraftwerk_Weisweiler" TargetMode="External"/><Relationship Id="rId52" Type="http://schemas.openxmlformats.org/officeDocument/2006/relationships/hyperlink" Target="https://de.wikipedia.org/wiki/Kraftwerk_Neurath" TargetMode="External"/><Relationship Id="rId60" Type="http://schemas.openxmlformats.org/officeDocument/2006/relationships/hyperlink" Target="http://corporate.vattenfall.de/newsroom/pressemeldungen/pressemeldungen-import/janschwalde-verringert-seine-co2-bilanz-weiter" TargetMode="External"/><Relationship Id="rId65" Type="http://schemas.openxmlformats.org/officeDocument/2006/relationships/hyperlink" Target="http://www.mibrag.de/media/1355133007.pdf" TargetMode="External"/><Relationship Id="rId73" Type="http://schemas.openxmlformats.org/officeDocument/2006/relationships/hyperlink" Target="https://www.swd-ag.de/ueber-uns/erzeugung/erzeugungslandschaften/heizkraftwerke/" TargetMode="External"/><Relationship Id="rId78" Type="http://schemas.openxmlformats.org/officeDocument/2006/relationships/hyperlink" Target="http://stefanschroeter.com/539-neue-gasturbine-fuer-das-heizkraftwerk-erfurt-ost.html" TargetMode="External"/><Relationship Id="rId81" Type="http://schemas.openxmlformats.org/officeDocument/2006/relationships/hyperlink" Target="http://www.halle.eu/push.aspx?s=downloads/News/29628/pi_3_technische_daten.pdfvm=bv.108194040,d.bGg&amp;cad=rja" TargetMode="External"/><Relationship Id="rId86" Type="http://schemas.openxmlformats.org/officeDocument/2006/relationships/hyperlink" Target="http://www.mark-e.de/Home/Privatkunden/Mark-E/Erzeugung/Regionale-Erzeugung.aspx" TargetMode="External"/><Relationship Id="rId94" Type="http://schemas.openxmlformats.org/officeDocument/2006/relationships/hyperlink" Target="http://www.rwe.com/web/cms/de/1770644/rwe-generation-se/standorte/deutschland/kw-emsland/" TargetMode="External"/><Relationship Id="rId99" Type="http://schemas.openxmlformats.org/officeDocument/2006/relationships/hyperlink" Target="http://www.stadt-und-werk.de/meldung_15802_Motor+f%C3%BCr+die+Energiewende.html" TargetMode="External"/><Relationship Id="rId101" Type="http://schemas.openxmlformats.org/officeDocument/2006/relationships/hyperlink" Target="http://www.eon.com/content/eon-com/de/about-us/structure/asset-finder/irsching.html" TargetMode="External"/><Relationship Id="rId4" Type="http://schemas.openxmlformats.org/officeDocument/2006/relationships/hyperlink" Target="http://www.energie-und-management.de/free-archive/Freearchive/feView3/4449.html" TargetMode="External"/><Relationship Id="rId9" Type="http://schemas.openxmlformats.org/officeDocument/2006/relationships/hyperlink" Target="http://www.rwe.com/web/cms/de/1770974/rwe-generation-se/standorte/deutschland/kw-westfalen/" TargetMode="External"/><Relationship Id="rId13" Type="http://schemas.openxmlformats.org/officeDocument/2006/relationships/hyperlink" Target="http://www.trianel-luenen.de/pm/trianel-kohlekraftwerk-luenen-ausgezeichnet-1/" TargetMode="External"/><Relationship Id="rId18" Type="http://schemas.openxmlformats.org/officeDocument/2006/relationships/hyperlink" Target="http://www.spd-saar.de/uploads/media/konzept_bergbau.pdf" TargetMode="External"/><Relationship Id="rId39" Type="http://schemas.openxmlformats.org/officeDocument/2006/relationships/hyperlink" Target="https://www.greenpeace.de/sites/www.greenpeace.de/files/publications/vattenfalls-chance-roadmap-150424.pdf%20(S.15)" TargetMode="External"/><Relationship Id="rId109" Type="http://schemas.openxmlformats.org/officeDocument/2006/relationships/hyperlink" Target="http://asue.de/sites/default/files/asue/termine_veranstaltungen/2010/fachveranstaltung2010/vortraege/11_vortrag_lewetz_hkw_wuerzburg.pdf" TargetMode="External"/><Relationship Id="rId34" Type="http://schemas.openxmlformats.org/officeDocument/2006/relationships/hyperlink" Target="http://www.nf-niederaussem.de/fileadmin/pdf/03_Praesentation_Aktueller_Stand_der_Technik__Dr._Eichholz_.pdf" TargetMode="External"/><Relationship Id="rId50" Type="http://schemas.openxmlformats.org/officeDocument/2006/relationships/hyperlink" Target="http://www.rwe.com/web/cms/de/1859744/rwe-generation-se/standorte/deutschland/kw-neurath-boa-2-3/" TargetMode="External"/><Relationship Id="rId55" Type="http://schemas.openxmlformats.org/officeDocument/2006/relationships/hyperlink" Target="http://www.nf-niederaussem.de/fileadmin/pdf/03_Praesentation_Aktueller_Stand_der_Technik__Dr._Eichholz_.pdf" TargetMode="External"/><Relationship Id="rId76" Type="http://schemas.openxmlformats.org/officeDocument/2006/relationships/hyperlink" Target="http://www.energie-chronik.de/120212.htm" TargetMode="External"/><Relationship Id="rId97" Type="http://schemas.openxmlformats.org/officeDocument/2006/relationships/hyperlink" Target="http://www.ingenieur.de/Politik-Wirtschaft/Unternehmen/BASF-setzt-autarke-Energieversorgung" TargetMode="External"/><Relationship Id="rId104" Type="http://schemas.openxmlformats.org/officeDocument/2006/relationships/hyperlink" Target="http://www.rwe.com/web/cms/de/1770664/rwe-generation-se/standorte/deutschland/kw-gersteinwerk/" TargetMode="External"/><Relationship Id="rId7" Type="http://schemas.openxmlformats.org/officeDocument/2006/relationships/hyperlink" Target="http://www.spd-saar.de/uploads/media/konzept_bergbau.pdf" TargetMode="External"/><Relationship Id="rId71" Type="http://schemas.openxmlformats.org/officeDocument/2006/relationships/hyperlink" Target="http://www.vw-kraftwerk.de/documente/umwelterklaerung_2012.pdf" TargetMode="External"/><Relationship Id="rId92" Type="http://schemas.openxmlformats.org/officeDocument/2006/relationships/hyperlink" Target="http://www.rwe.com/web/cms/de/1770644/rwe-generation-se/standorte/deutschland/kw-emsland/" TargetMode="External"/><Relationship Id="rId2" Type="http://schemas.openxmlformats.org/officeDocument/2006/relationships/hyperlink" Target="http://www.feuerwehr-oberboihingen.de/index.php?id=210&amp;tx_ttnews%5btt_news%5d=452&amp;cHash=d8aa7375c5ed6e4b398f9bee5e270dbb" TargetMode="External"/><Relationship Id="rId29" Type="http://schemas.openxmlformats.org/officeDocument/2006/relationships/hyperlink" Target="http://www.steag-energyservices.com/fileadmin/user_upload/steag-energyservices.com/unsere_leistungen/energy_technologies/plant_process_engeneering/refblatt_voerde_rea_d_neu.pdf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rwe.com/web/cms/de/1770974/rwe-generation-se/standorte/deutschland/kw-westfalen/" TargetMode="External"/><Relationship Id="rId117" Type="http://schemas.openxmlformats.org/officeDocument/2006/relationships/hyperlink" Target="http://www.rwe.com/web/cms/de/1770664/rwe-generation-se/standorte/deutschland/kw-gersteinwerk/" TargetMode="External"/><Relationship Id="rId21" Type="http://schemas.openxmlformats.org/officeDocument/2006/relationships/hyperlink" Target="http://www.voelklingen-im-wandel.de/stadtteile-fenne.php" TargetMode="External"/><Relationship Id="rId42" Type="http://schemas.openxmlformats.org/officeDocument/2006/relationships/hyperlink" Target="http://www.stromtip.de/rubrik2/20223/Reportage-Pumpspeicherwerke-sollen-ein-Eckpfeiler-der-Energiewende-werden.html" TargetMode="External"/><Relationship Id="rId47" Type="http://schemas.openxmlformats.org/officeDocument/2006/relationships/hyperlink" Target="https://www.wirtschaftsrat.de/wirtschaftsrat.nsf/id/B836452CBA9B03CFC12578DC00337EBA/$file/kirmse.pdf%20(S.34)" TargetMode="External"/><Relationship Id="rId63" Type="http://schemas.openxmlformats.org/officeDocument/2006/relationships/hyperlink" Target="https://de.wikipedia.org/wiki/Kraftwerk_Neurath" TargetMode="External"/><Relationship Id="rId68" Type="http://schemas.openxmlformats.org/officeDocument/2006/relationships/hyperlink" Target="http://corporate.vattenfall.de/newsroom/pressemeldungen/pressemeldungen-import/janschwalde-verringert-seine-co2-bilanz-weiter" TargetMode="External"/><Relationship Id="rId84" Type="http://schemas.openxmlformats.org/officeDocument/2006/relationships/hyperlink" Target="https://www.vde.com/de/fg/ETG/Archiv/Arbeitsgebiete/Erzeugung/Seiten/Druckluftspeicher-Kraftwerke.aspx" TargetMode="External"/><Relationship Id="rId89" Type="http://schemas.openxmlformats.org/officeDocument/2006/relationships/hyperlink" Target="https://de.wikipedia.org/wiki/Kraftwerk_Weisweiler" TargetMode="External"/><Relationship Id="rId112" Type="http://schemas.openxmlformats.org/officeDocument/2006/relationships/hyperlink" Target="http://www.rwe.com/web/cms/de/1770664/rwe-generation-se/standorte/deutschland/kw-gersteinwerk/" TargetMode="External"/><Relationship Id="rId16" Type="http://schemas.openxmlformats.org/officeDocument/2006/relationships/hyperlink" Target="http://www.gkm.de/media/?file=517_GKM_Block_9_Folder_DE.pdf&amp;download" TargetMode="External"/><Relationship Id="rId107" Type="http://schemas.openxmlformats.org/officeDocument/2006/relationships/hyperlink" Target="http://www.ingenieur.de/Politik-Wirtschaft/Unternehmen/BASF-setzt-autarke-Energieversorgung" TargetMode="External"/><Relationship Id="rId11" Type="http://schemas.openxmlformats.org/officeDocument/2006/relationships/hyperlink" Target="https://www.enbw.com/unternehmen/konzern/energieerzeugung/fossile-energie/standorte.html" TargetMode="External"/><Relationship Id="rId32" Type="http://schemas.openxmlformats.org/officeDocument/2006/relationships/hyperlink" Target="http://www.steag-energyservices.com/fileadmin/user_upload/steag-energyservices.com/unsere_leistungen/energy_technologies/plant_process_engeneering/refblatt_voerde_rea_d_neu.pdf" TargetMode="External"/><Relationship Id="rId37" Type="http://schemas.openxmlformats.org/officeDocument/2006/relationships/hyperlink" Target="http://www.gea.de/region+reutlingen/neckar+erms/pumpspeicherkraftwerk+in+glems+lecks+per+knopfdruck+schliessbar.2714095.htm" TargetMode="External"/><Relationship Id="rId53" Type="http://schemas.openxmlformats.org/officeDocument/2006/relationships/hyperlink" Target="https://books.google.de/books?id=3gjxbjLZUIcC&amp;pg=PA44" TargetMode="External"/><Relationship Id="rId58" Type="http://schemas.openxmlformats.org/officeDocument/2006/relationships/hyperlink" Target="https://books.google.de/books?id=3gjxbjLZUIcC" TargetMode="External"/><Relationship Id="rId74" Type="http://schemas.openxmlformats.org/officeDocument/2006/relationships/hyperlink" Target="https://library.e.abb.com/public/17a12f32273be6a4c1256ddd00346e97/13-18m225.pdf" TargetMode="External"/><Relationship Id="rId79" Type="http://schemas.openxmlformats.org/officeDocument/2006/relationships/hyperlink" Target="https://www.ffe.de/download/berichte/Endbericht_Energiezukunft_2050_Teil_II.pdf%20(S.191)" TargetMode="External"/><Relationship Id="rId102" Type="http://schemas.openxmlformats.org/officeDocument/2006/relationships/hyperlink" Target="http://www.rwe.com/web/cms/de/1770644/rwe-generation-se/standorte/deutschland/kw-emsland/" TargetMode="External"/><Relationship Id="rId123" Type="http://schemas.openxmlformats.org/officeDocument/2006/relationships/hyperlink" Target="http://www.kkw-gundremmingen.de/kkw_z.php" TargetMode="External"/><Relationship Id="rId5" Type="http://schemas.openxmlformats.org/officeDocument/2006/relationships/hyperlink" Target="http://www.spd-saar.de/uploads/media/konzept_bergbau.pdf" TargetMode="External"/><Relationship Id="rId90" Type="http://schemas.openxmlformats.org/officeDocument/2006/relationships/hyperlink" Target="https://de.wikipedia.org/wiki/Kraftwerk_Weisweiler" TargetMode="External"/><Relationship Id="rId95" Type="http://schemas.openxmlformats.org/officeDocument/2006/relationships/hyperlink" Target="http://www.enercity.de/infothek/downloads/broschueren/anlagen/kraftwerk-herrenhausen.pdf" TargetMode="External"/><Relationship Id="rId19" Type="http://schemas.openxmlformats.org/officeDocument/2006/relationships/hyperlink" Target="http://www.kraftwerk-rostock.de/" TargetMode="External"/><Relationship Id="rId14" Type="http://schemas.openxmlformats.org/officeDocument/2006/relationships/hyperlink" Target="http://www.trianel-luenen.de/pm/trianel-kohlekraftwerk-luenen-ausgezeichnet-1/" TargetMode="External"/><Relationship Id="rId22" Type="http://schemas.openxmlformats.org/officeDocument/2006/relationships/hyperlink" Target="http://www.spd-saar.de/uploads/media/konzept_bergbau.pdf" TargetMode="External"/><Relationship Id="rId27" Type="http://schemas.openxmlformats.org/officeDocument/2006/relationships/hyperlink" Target="http://www.marlaktuell.de/?p=123972" TargetMode="External"/><Relationship Id="rId30" Type="http://schemas.openxmlformats.org/officeDocument/2006/relationships/hyperlink" Target="http://www.steag-energyservices.com/fileadmin/user_upload/steag-energyservices.com/unsere_leistungen/energy_technologies/plant_process_engeneering/refblatt_voerde_rea_d_neu.pdf" TargetMode="External"/><Relationship Id="rId35" Type="http://schemas.openxmlformats.org/officeDocument/2006/relationships/hyperlink" Target="http://www.statkraft.de/globalassets/old-contains-the-old-folder-structure/documents/de/kraftwerke-in-deutschland/erzhausen_fb_2014_rz3mini.pdf" TargetMode="External"/><Relationship Id="rId43" Type="http://schemas.openxmlformats.org/officeDocument/2006/relationships/hyperlink" Target="http://www.nf-niederaussem.de/fileadmin/pdf/03_Praesentation_Aktueller_Stand_der_Technik__Dr._Eichholz_.pdf" TargetMode="External"/><Relationship Id="rId48" Type="http://schemas.openxmlformats.org/officeDocument/2006/relationships/hyperlink" Target="https://www.enbw.com/unternehmen/konzern/energieerzeugung/fossile-energie/standorte.html" TargetMode="External"/><Relationship Id="rId56" Type="http://schemas.openxmlformats.org/officeDocument/2006/relationships/hyperlink" Target="https://books.google.de/books?id=3gjxbjLZUIcC&amp;pg=PA44" TargetMode="External"/><Relationship Id="rId64" Type="http://schemas.openxmlformats.org/officeDocument/2006/relationships/hyperlink" Target="http://www.nf-niederaussem.de/fileadmin/pdf/03_Praesentation_Aktueller_Stand_der_Technik__Dr._Eichholz_.pdf" TargetMode="External"/><Relationship Id="rId69" Type="http://schemas.openxmlformats.org/officeDocument/2006/relationships/hyperlink" Target="http://corporate.vattenfall.de/newsroom/pressemeldungen/pressemeldungen-import/janschwalde-verringert-seine-co2-bilanz-weiter" TargetMode="External"/><Relationship Id="rId77" Type="http://schemas.openxmlformats.org/officeDocument/2006/relationships/hyperlink" Target="https://www.ffe.de/download/berichte/Endbericht_Energiezukunft_2050_Teil_II.pdf%20(S.191)" TargetMode="External"/><Relationship Id="rId100" Type="http://schemas.openxmlformats.org/officeDocument/2006/relationships/hyperlink" Target="http://www.rheinenergie.com/media/portale/downloads_4/rheinenergie_1/broschueren_1/Vereinfachte_Umwelterklaerung_der_Standorte_Koeln-Merkenich_und_Koeln-Niehl_2011.pdf" TargetMode="External"/><Relationship Id="rId105" Type="http://schemas.openxmlformats.org/officeDocument/2006/relationships/hyperlink" Target="http://www.rwe.com/web/cms/de/1770644/rwe-generation-se/standorte/deutschland/kw-emsland/" TargetMode="External"/><Relationship Id="rId113" Type="http://schemas.openxmlformats.org/officeDocument/2006/relationships/hyperlink" Target="http://www.rwe.com/web/cms/de/1770664/rwe-generation-se/standorte/deutschland/kw-gersteinwerk/" TargetMode="External"/><Relationship Id="rId118" Type="http://schemas.openxmlformats.org/officeDocument/2006/relationships/hyperlink" Target="http://www.rwe.com/web/cms/de/1770664/rwe-generation-se/standorte/deutschland/kw-gersteinwerk/" TargetMode="External"/><Relationship Id="rId126" Type="http://schemas.openxmlformats.org/officeDocument/2006/relationships/hyperlink" Target="http://www.welt.de/print/die_welt/hamburg/article108358316/Neues-Kraftwerk-in-Wedel-Innovation-Fehlanzeige.html" TargetMode="External"/><Relationship Id="rId8" Type="http://schemas.openxmlformats.org/officeDocument/2006/relationships/hyperlink" Target="http://corporate.vattenfall.de/uber-uns/geschaftsfelder/erzeugung/bauprojekte/Moorburg/Baustein_fuer_den_Klimaschutz/" TargetMode="External"/><Relationship Id="rId51" Type="http://schemas.openxmlformats.org/officeDocument/2006/relationships/hyperlink" Target="https://www.greenpeace.de/sites/www.greenpeace.de/files/publications/vattenfalls-chance-roadmap-150424.pdf%20(S.16)" TargetMode="External"/><Relationship Id="rId72" Type="http://schemas.openxmlformats.org/officeDocument/2006/relationships/hyperlink" Target="http://corporate.vattenfall.de/newsroom/pressemeldungen/pressemeldungen-import/janschwalde-verringert-seine-co2-bilanz-weiter" TargetMode="External"/><Relationship Id="rId80" Type="http://schemas.openxmlformats.org/officeDocument/2006/relationships/hyperlink" Target="http://www.feuerwehr-oberboihingen.de/index.php?id=210&amp;tx_ttnews%5btt_news%5d=452&amp;cHash=d8aa7375c5ed6e4b398f9bee5e270dbb" TargetMode="External"/><Relationship Id="rId85" Type="http://schemas.openxmlformats.org/officeDocument/2006/relationships/hyperlink" Target="http://www.energie-chronik.de/120212.htm" TargetMode="External"/><Relationship Id="rId93" Type="http://schemas.openxmlformats.org/officeDocument/2006/relationships/hyperlink" Target="http://www.bwk-bund.de/fileadmin/Dokumente/Veranstaltungen/Kongresse/2011/FF-2-Schoepfer-Wasserkraft.pdf" TargetMode="External"/><Relationship Id="rId98" Type="http://schemas.openxmlformats.org/officeDocument/2006/relationships/hyperlink" Target="https://www.enbw.com/unternehmen/konzern/energieerzeugung/fossile-energie/standorte.html" TargetMode="External"/><Relationship Id="rId121" Type="http://schemas.openxmlformats.org/officeDocument/2006/relationships/hyperlink" Target="http://asue.de/sites/default/files/asue/termine_veranstaltungen/2010/fachveranstaltung2010/vortraege/11_vortrag_lewetz_hkw_wuerzburg.pdf" TargetMode="External"/><Relationship Id="rId3" Type="http://schemas.openxmlformats.org/officeDocument/2006/relationships/hyperlink" Target="http://www.energie-und-management.de/free-archive/Freearchive/feView3/4449.html" TargetMode="External"/><Relationship Id="rId12" Type="http://schemas.openxmlformats.org/officeDocument/2006/relationships/hyperlink" Target="http://www.bund.net/fileadmin/bundnet/publikationen/energie/20070628_energie_stilllegungsluege_kohlekraftwerke_klimafakten.pdf" TargetMode="External"/><Relationship Id="rId17" Type="http://schemas.openxmlformats.org/officeDocument/2006/relationships/hyperlink" Target="http://www.eon.com/content/eon-com/de/about-us/structure/asset-finder/heyden.html" TargetMode="External"/><Relationship Id="rId25" Type="http://schemas.openxmlformats.org/officeDocument/2006/relationships/hyperlink" Target="http://www.bund-niedersachsen.de/themen/kohlekraftwerke/kraftwerks_plaene/wilhelmshaven/" TargetMode="External"/><Relationship Id="rId33" Type="http://schemas.openxmlformats.org/officeDocument/2006/relationships/hyperlink" Target="https://www.vde.com/de/fg/ETG/Archiv/Aktuelles/Seiten/Goldisthal.aspx" TargetMode="External"/><Relationship Id="rId38" Type="http://schemas.openxmlformats.org/officeDocument/2006/relationships/hyperlink" Target="http://www.lars-rohwer.de/inhalte/2/aktuelles/67892/das-pumpspeicherwerk-niederwartha-zeitgemaess-und-gewollt-/index.html" TargetMode="External"/><Relationship Id="rId46" Type="http://schemas.openxmlformats.org/officeDocument/2006/relationships/hyperlink" Target="http://www.nf-niederaussem.de/fileadmin/pdf/03_Praesentation_Aktueller_Stand_der_Technik__Dr._Eichholz_.pdf" TargetMode="External"/><Relationship Id="rId59" Type="http://schemas.openxmlformats.org/officeDocument/2006/relationships/hyperlink" Target="http://www.rwe.com/web/cms/de/1859744/rwe-generation-se/standorte/deutschland/kw-neurath-boa-2-3/" TargetMode="External"/><Relationship Id="rId67" Type="http://schemas.openxmlformats.org/officeDocument/2006/relationships/hyperlink" Target="http://corporate.vattenfall.de/newsroom/pressemeldungen/pressemeldungen-import/janschwalde-verringert-seine-co2-bilanz-weiter" TargetMode="External"/><Relationship Id="rId103" Type="http://schemas.openxmlformats.org/officeDocument/2006/relationships/hyperlink" Target="http://www.rwe.com/web/cms/de/1770644/rwe-generation-se/standorte/deutschland/kw-emsland/" TargetMode="External"/><Relationship Id="rId108" Type="http://schemas.openxmlformats.org/officeDocument/2006/relationships/hyperlink" Target="http://www.kmw-ag.de/02_03kraftwerk3.html" TargetMode="External"/><Relationship Id="rId116" Type="http://schemas.openxmlformats.org/officeDocument/2006/relationships/hyperlink" Target="http://www.rwe.com/web/cms/de/1770664/rwe-generation-se/standorte/deutschland/kw-gersteinwerk/" TargetMode="External"/><Relationship Id="rId124" Type="http://schemas.openxmlformats.org/officeDocument/2006/relationships/hyperlink" Target="http://www.rwe.com/app/Pressecenter/Download.aspx?pmid=4003986&amp;datei=1" TargetMode="External"/><Relationship Id="rId20" Type="http://schemas.openxmlformats.org/officeDocument/2006/relationships/hyperlink" Target="https://www.energie-saarlorlux.com/wp-content/broschueren/Broschuere-Heizkraftwerk.pdf" TargetMode="External"/><Relationship Id="rId41" Type="http://schemas.openxmlformats.org/officeDocument/2006/relationships/hyperlink" Target="http://www.stromtip.de/rubrik2/20223/Reportage-Pumpspeicherwerke-sollen-ein-Eckpfeiler-der-Energiewende-werden.html" TargetMode="External"/><Relationship Id="rId54" Type="http://schemas.openxmlformats.org/officeDocument/2006/relationships/hyperlink" Target="https://de.wikipedia.org/wiki/Kraftwerk_Weisweiler" TargetMode="External"/><Relationship Id="rId62" Type="http://schemas.openxmlformats.org/officeDocument/2006/relationships/hyperlink" Target="https://de.wikipedia.org/wiki/Kraftwerk_Neurath" TargetMode="External"/><Relationship Id="rId70" Type="http://schemas.openxmlformats.org/officeDocument/2006/relationships/hyperlink" Target="http://corporate.vattenfall.de/newsroom/pressemeldungen/pressemeldungen-import/janschwalde-verringert-seine-co2-bilanz-weiter" TargetMode="External"/><Relationship Id="rId75" Type="http://schemas.openxmlformats.org/officeDocument/2006/relationships/hyperlink" Target="http://www.mibrag.de/media/1355133007.pdf" TargetMode="External"/><Relationship Id="rId83" Type="http://schemas.openxmlformats.org/officeDocument/2006/relationships/hyperlink" Target="https://www.swd-ag.de/ueber-uns/erzeugung/erzeugungslandschaften/heizkraftwerke/" TargetMode="External"/><Relationship Id="rId88" Type="http://schemas.openxmlformats.org/officeDocument/2006/relationships/hyperlink" Target="http://stefanschroeter.com/539-neue-gasturbine-fuer-das-heizkraftwerk-erfurt-ost.html" TargetMode="External"/><Relationship Id="rId91" Type="http://schemas.openxmlformats.org/officeDocument/2006/relationships/hyperlink" Target="http://www.halle.eu/push.aspx?s=downloads/News/29628/pi_3_technische_daten.pdfvm=bv.108194040,d.bGg&amp;cad=rja" TargetMode="External"/><Relationship Id="rId96" Type="http://schemas.openxmlformats.org/officeDocument/2006/relationships/hyperlink" Target="http://www.mark-e.de/Home/Privatkunden/Mark-E/Erzeugung/Regionale-Erzeugung.aspx" TargetMode="External"/><Relationship Id="rId111" Type="http://schemas.openxmlformats.org/officeDocument/2006/relationships/hyperlink" Target="http://www.eon.com/content/eon-com/de/about-us/structure/asset-finder/irsching.html" TargetMode="External"/><Relationship Id="rId1" Type="http://schemas.openxmlformats.org/officeDocument/2006/relationships/hyperlink" Target="http://www.feuerwehr-oberboihingen.de/index.php?id=210&amp;tx_ttnews%5btt_news%5d=452&amp;cHash=d8aa7375c5ed6e4b398f9bee5e270dbb" TargetMode="External"/><Relationship Id="rId6" Type="http://schemas.openxmlformats.org/officeDocument/2006/relationships/hyperlink" Target="http://www.energystate.de/detail.php?lang=de&amp;kat=project&amp;id=183" TargetMode="External"/><Relationship Id="rId15" Type="http://schemas.openxmlformats.org/officeDocument/2006/relationships/hyperlink" Target="http://www.trianel.com/de/pressemeldungen/details/article/trianel-kohlekraftwerk-luenen-9.html" TargetMode="External"/><Relationship Id="rId23" Type="http://schemas.openxmlformats.org/officeDocument/2006/relationships/hyperlink" Target="http://www.abendblatt.de/hamburg/article108154203/Naturschuetzer-sorgen-fuer-hoehere-Umweltbelastung.html" TargetMode="External"/><Relationship Id="rId28" Type="http://schemas.openxmlformats.org/officeDocument/2006/relationships/hyperlink" Target="http://www.rewag.de/fileadmin/news_archiv/pages/aktuell/newsdetail03ea.html?id=167/" TargetMode="External"/><Relationship Id="rId36" Type="http://schemas.openxmlformats.org/officeDocument/2006/relationships/hyperlink" Target="http://ins-erzgebirge.de/ausflugsziel.php?id=260" TargetMode="External"/><Relationship Id="rId49" Type="http://schemas.openxmlformats.org/officeDocument/2006/relationships/hyperlink" Target="https://www.greenpeace.de/sites/www.greenpeace.de/files/publications/vattenfalls-chance-roadmap-150424.pdf%20(S.15)" TargetMode="External"/><Relationship Id="rId57" Type="http://schemas.openxmlformats.org/officeDocument/2006/relationships/hyperlink" Target="https://books.google.de/books?id=3gjxbjLZUIcC&amp;pg=PA44" TargetMode="External"/><Relationship Id="rId106" Type="http://schemas.openxmlformats.org/officeDocument/2006/relationships/hyperlink" Target="http://stefanschroeter.com/component/content/article.html?id=693:flinke-gasturbine-waermt-russisches-pipelinegas" TargetMode="External"/><Relationship Id="rId114" Type="http://schemas.openxmlformats.org/officeDocument/2006/relationships/hyperlink" Target="http://www.rwe.com/web/cms/de/1770664/rwe-generation-se/standorte/deutschland/kw-gersteinwerk/" TargetMode="External"/><Relationship Id="rId119" Type="http://schemas.openxmlformats.org/officeDocument/2006/relationships/hyperlink" Target="http://asue.de/sites/default/files/asue/termine_veranstaltungen/2010/fachveranstaltung2010/vortraege/11_vortrag_lewetz_hkw_wuerzburg.pdf" TargetMode="External"/><Relationship Id="rId127" Type="http://schemas.openxmlformats.org/officeDocument/2006/relationships/hyperlink" Target="http://www.welt.de/print/die_welt/hamburg/article108358316/Neues-Kraftwerk-in-Wedel-Innovation-Fehlanzeige.html" TargetMode="External"/><Relationship Id="rId10" Type="http://schemas.openxmlformats.org/officeDocument/2006/relationships/hyperlink" Target="http://www.gvst.de/dokumente/fachbeitraege/GVSt-Jahresveranstaltung%202010_4.pdf" TargetMode="External"/><Relationship Id="rId31" Type="http://schemas.openxmlformats.org/officeDocument/2006/relationships/hyperlink" Target="http://www.steag-energyservices.com/fileadmin/user_upload/steag-energyservices.com/unsere_leistungen/energy_technologies/plant_process_engeneering/refblatt_voerde_rea_d_neu.pdf" TargetMode="External"/><Relationship Id="rId44" Type="http://schemas.openxmlformats.org/officeDocument/2006/relationships/hyperlink" Target="http://www.nf-niederaussem.de/fileadmin/pdf/03_Praesentation_Aktueller_Stand_der_Technik__Dr._Eichholz_.pdf" TargetMode="External"/><Relationship Id="rId52" Type="http://schemas.openxmlformats.org/officeDocument/2006/relationships/hyperlink" Target="http://corporate.vattenfall.de/energie-im-fokus/energieproduktion/kohle/boxberg-block-r/" TargetMode="External"/><Relationship Id="rId60" Type="http://schemas.openxmlformats.org/officeDocument/2006/relationships/hyperlink" Target="http://www.rwe.com/web/cms/de/1859744/rwe-generation-se/standorte/deutschland/kw-neurath-boa-2-3/" TargetMode="External"/><Relationship Id="rId65" Type="http://schemas.openxmlformats.org/officeDocument/2006/relationships/hyperlink" Target="http://www.nf-niederaussem.de/fileadmin/pdf/03_Praesentation_Aktueller_Stand_der_Technik__Dr._Eichholz_.pdf" TargetMode="External"/><Relationship Id="rId73" Type="http://schemas.openxmlformats.org/officeDocument/2006/relationships/hyperlink" Target="https://library.e.abb.com/public/17a12f32273be6a4c1256ddd00346e97/13-18m225.pdf" TargetMode="External"/><Relationship Id="rId78" Type="http://schemas.openxmlformats.org/officeDocument/2006/relationships/hyperlink" Target="https://www.ffe.de/download/berichte/Endbericht_Energiezukunft_2050_Teil_II.pdf%20(S.191)" TargetMode="External"/><Relationship Id="rId81" Type="http://schemas.openxmlformats.org/officeDocument/2006/relationships/hyperlink" Target="http://www.vw-kraftwerk.de/documente/umwelterklaerung_2012.pdf" TargetMode="External"/><Relationship Id="rId86" Type="http://schemas.openxmlformats.org/officeDocument/2006/relationships/hyperlink" Target="http://www.energie-chronik.de/120212.htm" TargetMode="External"/><Relationship Id="rId94" Type="http://schemas.openxmlformats.org/officeDocument/2006/relationships/hyperlink" Target="http://www.enercity.de/infothek/downloads/broschueren/anlagen/hkw-linden-langinfo.pdf" TargetMode="External"/><Relationship Id="rId99" Type="http://schemas.openxmlformats.org/officeDocument/2006/relationships/hyperlink" Target="http://www.rheinenergie.com/media/portale/downloads_4/rheinenergie_1/flyer/Heizkraftwerk-Niehl-II.pdf" TargetMode="External"/><Relationship Id="rId101" Type="http://schemas.openxmlformats.org/officeDocument/2006/relationships/hyperlink" Target="http://www.rwe.com/web/cms/de/1770644/rwe-generation-se/standorte/deutschland/kw-emsland/" TargetMode="External"/><Relationship Id="rId122" Type="http://schemas.openxmlformats.org/officeDocument/2006/relationships/hyperlink" Target="http://www.eon.com/content/eon-com/de/about-us/structure/asset-finder/grohnde.html" TargetMode="External"/><Relationship Id="rId4" Type="http://schemas.openxmlformats.org/officeDocument/2006/relationships/hyperlink" Target="http://www.energie-und-management.de/free-archive/Freearchive/feView3/4449.html" TargetMode="External"/><Relationship Id="rId9" Type="http://schemas.openxmlformats.org/officeDocument/2006/relationships/hyperlink" Target="http://www.rwe.com/web/cms/de/1770974/rwe-generation-se/standorte/deutschland/kw-westfalen/" TargetMode="External"/><Relationship Id="rId13" Type="http://schemas.openxmlformats.org/officeDocument/2006/relationships/hyperlink" Target="http://www.trianel-luenen.de/pm/trianel-kohlekraftwerk-luenen-ausgezeichnet-1/" TargetMode="External"/><Relationship Id="rId18" Type="http://schemas.openxmlformats.org/officeDocument/2006/relationships/hyperlink" Target="http://www.spd-saar.de/uploads/media/konzept_bergbau.pdf" TargetMode="External"/><Relationship Id="rId39" Type="http://schemas.openxmlformats.org/officeDocument/2006/relationships/hyperlink" Target="http://www.lars-rohwer.de/inhalte/2/aktuelles/67892/das-pumpspeicherwerk-niederwartha-zeitgemaess-und-gewollt-/index.html" TargetMode="External"/><Relationship Id="rId109" Type="http://schemas.openxmlformats.org/officeDocument/2006/relationships/hyperlink" Target="http://www.stadt-und-werk.de/meldung_15802_Motor+f%C3%BCr+die+Energiewende.html" TargetMode="External"/><Relationship Id="rId34" Type="http://schemas.openxmlformats.org/officeDocument/2006/relationships/hyperlink" Target="http://www.rwe.com/web/cms/de/2720904/g=2760602/rwe-generation-se/standorte/deutschland/psw-herdecke/" TargetMode="External"/><Relationship Id="rId50" Type="http://schemas.openxmlformats.org/officeDocument/2006/relationships/hyperlink" Target="https://www.greenpeace.de/sites/www.greenpeace.de/files/publications/vattenfalls-chance-roadmap-150424.pdf%20(S.15)" TargetMode="External"/><Relationship Id="rId55" Type="http://schemas.openxmlformats.org/officeDocument/2006/relationships/hyperlink" Target="https://de.wikipedia.org/wiki/Kraftwerk_Weisweiler" TargetMode="External"/><Relationship Id="rId76" Type="http://schemas.openxmlformats.org/officeDocument/2006/relationships/hyperlink" Target="https://www.ffe.de/download/berichte/Endbericht_Energiezukunft_2050_Teil_II.pdf%20(S.191)" TargetMode="External"/><Relationship Id="rId97" Type="http://schemas.openxmlformats.org/officeDocument/2006/relationships/hyperlink" Target="http://www.siemens.com/press/de/pressemitteilungen/?press=/de/pressemitteilungen/2013/energy/fossil-power-generation/efp201306040.htm&amp;content%5b%5d=EF&amp;content%5b%5d=EP&amp;content%5b%5d=PG" TargetMode="External"/><Relationship Id="rId104" Type="http://schemas.openxmlformats.org/officeDocument/2006/relationships/hyperlink" Target="http://www.rwe.com/web/cms/de/1770644/rwe-generation-se/standorte/deutschland/kw-emsland/" TargetMode="External"/><Relationship Id="rId120" Type="http://schemas.openxmlformats.org/officeDocument/2006/relationships/hyperlink" Target="http://asue.de/sites/default/files/asue/termine_veranstaltungen/2010/fachveranstaltung2010/vortraege/11_vortrag_lewetz_hkw_wuerzburg.pdf" TargetMode="External"/><Relationship Id="rId125" Type="http://schemas.openxmlformats.org/officeDocument/2006/relationships/hyperlink" Target="http://www.kkw-gundremmingen.de/kkw_z.php" TargetMode="External"/><Relationship Id="rId7" Type="http://schemas.openxmlformats.org/officeDocument/2006/relationships/hyperlink" Target="http://www.spd-saar.de/uploads/media/konzept_bergbau.pdf" TargetMode="External"/><Relationship Id="rId71" Type="http://schemas.openxmlformats.org/officeDocument/2006/relationships/hyperlink" Target="http://corporate.vattenfall.de/newsroom/pressemeldungen/pressemeldungen-import/janschwalde-verringert-seine-co2-bilanz-weiter" TargetMode="External"/><Relationship Id="rId92" Type="http://schemas.openxmlformats.org/officeDocument/2006/relationships/hyperlink" Target="http://www.bwk-bund.de/fileadmin/Dokumente/Veranstaltungen/Kongresse/2011/FF-2-Schoepfer-Wasserkraft.pdf" TargetMode="External"/><Relationship Id="rId2" Type="http://schemas.openxmlformats.org/officeDocument/2006/relationships/hyperlink" Target="http://www.feuerwehr-oberboihingen.de/index.php?id=210&amp;tx_ttnews%5btt_news%5d=452&amp;cHash=d8aa7375c5ed6e4b398f9bee5e270dbb" TargetMode="External"/><Relationship Id="rId29" Type="http://schemas.openxmlformats.org/officeDocument/2006/relationships/hyperlink" Target="http://www.steag-energyservices.com/fileadmin/user_upload/steag-energyservices.com/unsere_leistungen/energy_technologies/plant_process_engeneering/refblatt_voerde_rea_d_neu.pdf" TargetMode="External"/><Relationship Id="rId24" Type="http://schemas.openxmlformats.org/officeDocument/2006/relationships/hyperlink" Target="http://www.abendblatt.de/hamburg/article108154203/Naturschuetzer-sorgen-fuer-hoehere-Umweltbelastung.html" TargetMode="External"/><Relationship Id="rId40" Type="http://schemas.openxmlformats.org/officeDocument/2006/relationships/hyperlink" Target="http://www.gdfsuez-energysales.de/sites/default/files/upload/dokumente/2013_gsed_aktivitaetenbericht.pdf" TargetMode="External"/><Relationship Id="rId45" Type="http://schemas.openxmlformats.org/officeDocument/2006/relationships/hyperlink" Target="http://www.rwe.com/web/cms/de/60132/rwe-power-ag/energietraeger/braunkohle/standorte/kw-niederaussem/" TargetMode="External"/><Relationship Id="rId66" Type="http://schemas.openxmlformats.org/officeDocument/2006/relationships/hyperlink" Target="http://stefanschroeter.com/669-mibrag-expandiert-ins-helmstedter-revier.html" TargetMode="External"/><Relationship Id="rId87" Type="http://schemas.openxmlformats.org/officeDocument/2006/relationships/hyperlink" Target="https://www.umweltbundesamt.de/sites/default/files/medien/378/publikationen/climate_change_02_2014_kwk-ausbau_entwicklung_prognose_wirksamkeit_der_anreize_im_kwk-gesetz_0.pdf" TargetMode="External"/><Relationship Id="rId110" Type="http://schemas.openxmlformats.org/officeDocument/2006/relationships/hyperlink" Target="http://www.eon.com/content/eon-com/de/about-us/structure/asset-finder/irsching.html" TargetMode="External"/><Relationship Id="rId115" Type="http://schemas.openxmlformats.org/officeDocument/2006/relationships/hyperlink" Target="http://www.rwe.com/web/cms/de/1770664/rwe-generation-se/standorte/deutschland/kw-gersteinwerk/" TargetMode="External"/><Relationship Id="rId61" Type="http://schemas.openxmlformats.org/officeDocument/2006/relationships/hyperlink" Target="https://de.wikipedia.org/wiki/Kraftwerk_Neurath" TargetMode="External"/><Relationship Id="rId82" Type="http://schemas.openxmlformats.org/officeDocument/2006/relationships/hyperlink" Target="http://corporate.vattenfall.de/globalassets/deutschland/nachhaltigkeit/umwelt/zertifikate/ue_hkw_mi_2013.pdf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AA886-B7A7-44DF-95A0-2E4F4C3B9B9A}">
  <sheetPr codeName="Tabelle1">
    <tabColor theme="8" tint="0.79998168889431442"/>
  </sheetPr>
  <dimension ref="A8:BM61"/>
  <sheetViews>
    <sheetView workbookViewId="0">
      <selection activeCell="A32" sqref="A32:XFD61"/>
    </sheetView>
  </sheetViews>
  <sheetFormatPr baseColWidth="10" defaultRowHeight="15" x14ac:dyDescent="0.25"/>
  <cols>
    <col min="2" max="2" width="24" customWidth="1"/>
  </cols>
  <sheetData>
    <row r="8" spans="2:3" x14ac:dyDescent="0.25">
      <c r="B8" t="s">
        <v>4642</v>
      </c>
      <c r="C8">
        <v>0.86</v>
      </c>
    </row>
    <row r="9" spans="2:3" x14ac:dyDescent="0.25">
      <c r="B9" t="s">
        <v>4752</v>
      </c>
      <c r="C9">
        <v>1</v>
      </c>
    </row>
    <row r="10" spans="2:3" x14ac:dyDescent="0.25">
      <c r="B10" t="s">
        <v>4753</v>
      </c>
      <c r="C10">
        <v>1</v>
      </c>
    </row>
    <row r="17" spans="1:64" x14ac:dyDescent="0.25">
      <c r="A17" t="s">
        <v>4761</v>
      </c>
    </row>
    <row r="20" spans="1:64" x14ac:dyDescent="0.25">
      <c r="A20" s="12">
        <f t="shared" ref="A20:A30" si="0">AI20</f>
        <v>5</v>
      </c>
      <c r="B20" t="str">
        <f t="shared" ref="B20:B30" si="1">CONCATENATE(Z20,"_",X20)</f>
        <v>BSKW-SN_BNA1827</v>
      </c>
      <c r="C20" t="s">
        <v>3492</v>
      </c>
      <c r="D20" t="str">
        <f>VLOOKUP(AL20,REF_TABLE!$A$19:$B$26,2,FALSE)</f>
        <v>BEVS</v>
      </c>
      <c r="E20" t="str">
        <f>VLOOKUP(AK20,REF_TABLE!A:B,2,FALSE)</f>
        <v>Other</v>
      </c>
      <c r="F20">
        <f>IF(IF(BA20=0,IF(AY20=0,AZ20,AY20),BA20)=0,VLOOKUP(Assumptions!D20,REF_TABLE!$M$19:$N$29,2,FALSE),IF(BA20=0,IF(AY20=0,AZ20,AY20),BA20))</f>
        <v>0.86</v>
      </c>
      <c r="G20">
        <f>VLOOKUP(Assumptions!D20,REF_TABLE!M:Q,2,FALSE)</f>
        <v>0</v>
      </c>
      <c r="H20">
        <f>VLOOKUP(Assumptions!D20,REF_TABLE!M:Q,3,FALSE)</f>
        <v>0</v>
      </c>
      <c r="I20">
        <f>VLOOKUP(D20,Tabelle7!$A:$B,2,FALSE)</f>
        <v>1</v>
      </c>
      <c r="J20">
        <f>VLOOKUP(D20,Tabelle7!$A:$C,3,FALSE)</f>
        <v>1</v>
      </c>
      <c r="K20">
        <f>VLOOKUP($E20,Dispa_data!E:W,7,FALSE)</f>
        <v>0</v>
      </c>
      <c r="L20">
        <f>IFERROR(VLOOKUP($E20,Dispa_data!E:W,8,FALSE),0)</f>
        <v>0</v>
      </c>
      <c r="M20">
        <f>IFERROR(VLOOKUP($E20,Dispa_data!E:W,9,FALSE),0)</f>
        <v>0</v>
      </c>
      <c r="N20">
        <f>IFERROR(VLOOKUP($E20,Dispa_data!$E:$W,10,FALSE),0)</f>
        <v>0</v>
      </c>
      <c r="O20">
        <f>IFERROR(VLOOKUP($E20,Dispa_data!$E:$W,11,FALSE),0)</f>
        <v>0</v>
      </c>
      <c r="P20">
        <f>IFERROR(VLOOKUP($E20,Dispa_data!$E:$W,12,FALSE),0)</f>
        <v>0</v>
      </c>
      <c r="Q20">
        <f>IFERROR(VLOOKUP($E20,Dispa_data!$E:$W,13,FALSE),0)</f>
        <v>0</v>
      </c>
      <c r="S20" t="str">
        <f t="shared" ref="S20:S30" si="2">IF(AN20="","",AN20)</f>
        <v/>
      </c>
      <c r="T20" t="str">
        <f t="shared" ref="T20:T30" si="3">IF(D20="HPHS",A20*6.3,"")</f>
        <v/>
      </c>
      <c r="U20" t="str">
        <f t="shared" ref="U20:U30" si="4">IF(D20="HPHS",0,"")</f>
        <v/>
      </c>
      <c r="V20" t="str">
        <f t="shared" ref="V20:V30" si="5">IF(D20="HPHS",A20,"")</f>
        <v/>
      </c>
      <c r="W20" t="str">
        <f t="shared" ref="W20:W30" si="6">IF(D20="HPHS",0.86,"")</f>
        <v/>
      </c>
      <c r="X20" s="1" t="s">
        <v>837</v>
      </c>
      <c r="Y20" s="6" t="e">
        <f>VLOOKUP(B20,Dispa_data!B:B,1,FALSE)</f>
        <v>#N/A</v>
      </c>
      <c r="Z20" t="s">
        <v>1451</v>
      </c>
      <c r="AA20" t="s">
        <v>1586</v>
      </c>
      <c r="AC20" t="s">
        <v>2363</v>
      </c>
      <c r="AD20" t="s">
        <v>2677</v>
      </c>
      <c r="AE20" t="s">
        <v>3141</v>
      </c>
      <c r="AF20" t="s">
        <v>3410</v>
      </c>
      <c r="AG20" t="s">
        <v>3484</v>
      </c>
      <c r="AH20" t="s">
        <v>3492</v>
      </c>
      <c r="AI20">
        <v>5</v>
      </c>
      <c r="AK20" t="s">
        <v>3503</v>
      </c>
      <c r="AL20" t="s">
        <v>3513</v>
      </c>
      <c r="AM20" t="s">
        <v>3515</v>
      </c>
      <c r="AO20">
        <v>2014</v>
      </c>
      <c r="AP20" t="s">
        <v>3541</v>
      </c>
      <c r="AS20" t="s">
        <v>3625</v>
      </c>
      <c r="AU20">
        <v>53.637690999999997</v>
      </c>
      <c r="AV20">
        <v>11.403466</v>
      </c>
      <c r="BB20" t="s">
        <v>3998</v>
      </c>
      <c r="BC20" t="s">
        <v>3503</v>
      </c>
      <c r="BE20" t="s">
        <v>3515</v>
      </c>
      <c r="BF20" t="s">
        <v>4360</v>
      </c>
      <c r="BG20" t="s">
        <v>1559</v>
      </c>
      <c r="BH20" t="s">
        <v>4571</v>
      </c>
    </row>
    <row r="21" spans="1:64" hidden="1" x14ac:dyDescent="0.25">
      <c r="A21" s="12">
        <f t="shared" si="0"/>
        <v>6</v>
      </c>
      <c r="B21" t="str">
        <f t="shared" si="1"/>
        <v>UPM Schongau_BNA1249</v>
      </c>
      <c r="C21" t="s">
        <v>3492</v>
      </c>
      <c r="D21" t="str">
        <f>VLOOKUP(AL21,REF_TABLE!$A$19:$B$26,2,FALSE)</f>
        <v>STUR</v>
      </c>
      <c r="E21" t="str">
        <f>VLOOKUP(AK21,REF_TABLE!A:B,2,FALSE)</f>
        <v>Other</v>
      </c>
      <c r="F21">
        <f>IF(IF(BA21=0,IF(AY21=0,AZ21,AY21),BA21)=0,VLOOKUP(Assumptions!D21,REF_TABLE!$M$19:$N$28,2,FALSE),IF(BA21=0,IF(AY21=0,AZ21,AY21),BA21))</f>
        <v>0.36544700000000002</v>
      </c>
      <c r="G21">
        <f>VLOOKUP(Assumptions!D21,REF_TABLE!M:Q,2,FALSE)</f>
        <v>9.5587323943661975</v>
      </c>
      <c r="H21">
        <f>VLOOKUP(Assumptions!D21,REF_TABLE!M:Q,3,FALSE)</f>
        <v>7.8122535211267614</v>
      </c>
      <c r="I21">
        <f>VLOOKUP(D21,Tabelle7!$A:$B,2,FALSE)</f>
        <v>4.0224969288732378E-2</v>
      </c>
      <c r="J21">
        <f>VLOOKUP(D21,Tabelle7!$A:$C,3,FALSE)</f>
        <v>4.0224969288732378E-2</v>
      </c>
      <c r="K21">
        <f>VLOOKUP($E21,Dispa_data!E:W,7,FALSE)</f>
        <v>0</v>
      </c>
      <c r="L21">
        <f>IFERROR(VLOOKUP($E21,Dispa_data!E:W,8,FALSE),0)</f>
        <v>0</v>
      </c>
      <c r="M21">
        <f>IFERROR(VLOOKUP($E21,Dispa_data!E:W,9,FALSE),0)</f>
        <v>0</v>
      </c>
      <c r="N21">
        <f>IFERROR(VLOOKUP($E21,Dispa_data!$E:$W,10,FALSE),0)</f>
        <v>0</v>
      </c>
      <c r="O21">
        <f>IFERROR(VLOOKUP($E21,Dispa_data!$E:$W,11,FALSE),0)</f>
        <v>0</v>
      </c>
      <c r="P21">
        <f>IFERROR(VLOOKUP($E21,Dispa_data!$E:$W,12,FALSE),0)</f>
        <v>0</v>
      </c>
      <c r="Q21">
        <f>IFERROR(VLOOKUP($E21,Dispa_data!$E:$W,13,FALSE),0)</f>
        <v>0</v>
      </c>
      <c r="S21" t="str">
        <f t="shared" si="2"/>
        <v/>
      </c>
      <c r="T21" t="str">
        <f t="shared" si="3"/>
        <v/>
      </c>
      <c r="U21" t="str">
        <f t="shared" si="4"/>
        <v/>
      </c>
      <c r="V21" t="str">
        <f t="shared" si="5"/>
        <v/>
      </c>
      <c r="W21" t="str">
        <f t="shared" si="6"/>
        <v/>
      </c>
      <c r="X21" s="1" t="s">
        <v>836</v>
      </c>
      <c r="Y21" s="6" t="e">
        <f>VLOOKUP(B21,Dispa_data!B:B,1,FALSE)</f>
        <v>#N/A</v>
      </c>
      <c r="Z21" t="s">
        <v>1135</v>
      </c>
      <c r="AA21" t="s">
        <v>1841</v>
      </c>
      <c r="AC21" t="s">
        <v>2210</v>
      </c>
      <c r="AD21" t="s">
        <v>2526</v>
      </c>
      <c r="AE21" t="s">
        <v>2907</v>
      </c>
      <c r="AF21" t="s">
        <v>3298</v>
      </c>
      <c r="AG21" t="s">
        <v>3478</v>
      </c>
      <c r="AH21" t="s">
        <v>3492</v>
      </c>
      <c r="AI21">
        <v>6</v>
      </c>
      <c r="AK21" t="s">
        <v>3503</v>
      </c>
      <c r="AL21" t="s">
        <v>3506</v>
      </c>
      <c r="AM21" t="s">
        <v>3514</v>
      </c>
      <c r="AO21">
        <v>1989</v>
      </c>
      <c r="AP21" t="s">
        <v>3548</v>
      </c>
      <c r="AS21" t="s">
        <v>3625</v>
      </c>
      <c r="AU21">
        <v>47.808109999999999</v>
      </c>
      <c r="AV21">
        <v>10.902509999999999</v>
      </c>
      <c r="BB21" t="s">
        <v>3998</v>
      </c>
      <c r="BC21" t="s">
        <v>3503</v>
      </c>
      <c r="BE21" t="s">
        <v>3515</v>
      </c>
      <c r="BF21" t="s">
        <v>4123</v>
      </c>
      <c r="BG21" t="s">
        <v>4406</v>
      </c>
      <c r="BH21" t="s">
        <v>4433</v>
      </c>
    </row>
    <row r="22" spans="1:64" hidden="1" x14ac:dyDescent="0.25">
      <c r="A22" s="12">
        <f t="shared" si="0"/>
        <v>8.6999999999999993</v>
      </c>
      <c r="B22" t="str">
        <f t="shared" si="1"/>
        <v>ILK-GuD_BNA0597</v>
      </c>
      <c r="C22" t="s">
        <v>3492</v>
      </c>
      <c r="D22" t="str">
        <f>VLOOKUP(AL22,REF_TABLE!$A$19:$B$26,2,FALSE)</f>
        <v>COMC</v>
      </c>
      <c r="E22" t="str">
        <f>VLOOKUP(AK22,REF_TABLE!A:B,2,FALSE)</f>
        <v>Other</v>
      </c>
      <c r="F22">
        <f>IF(IF(BA22=0,IF(AY22=0,AZ22,AY22),BA22)=0,VLOOKUP(Assumptions!D22,REF_TABLE!$M$19:$N$28,2,FALSE),IF(BA22=0,IF(AY22=0,AZ22,AY22),BA22))</f>
        <v>0.493894</v>
      </c>
      <c r="G22">
        <f>VLOOKUP(Assumptions!D22,REF_TABLE!M:Q,2,FALSE)</f>
        <v>5</v>
      </c>
      <c r="H22">
        <f>VLOOKUP(Assumptions!D22,REF_TABLE!M:Q,3,FALSE)</f>
        <v>1</v>
      </c>
      <c r="I22">
        <f>VLOOKUP(D22,Tabelle7!$A:$B,2,FALSE)</f>
        <v>3.8508725075675675E-2</v>
      </c>
      <c r="J22">
        <f>VLOOKUP(D22,Tabelle7!$A:$C,3,FALSE)</f>
        <v>3.8508725075675675E-2</v>
      </c>
      <c r="K22">
        <f>VLOOKUP($E22,Dispa_data!E:W,7,FALSE)</f>
        <v>0</v>
      </c>
      <c r="L22">
        <f>IFERROR(VLOOKUP($E22,Dispa_data!E:W,8,FALSE),0)</f>
        <v>0</v>
      </c>
      <c r="M22">
        <f>IFERROR(VLOOKUP($E22,Dispa_data!E:W,9,FALSE),0)</f>
        <v>0</v>
      </c>
      <c r="N22">
        <f>IFERROR(VLOOKUP($E22,Dispa_data!$E:$W,10,FALSE),0)</f>
        <v>0</v>
      </c>
      <c r="O22">
        <f>IFERROR(VLOOKUP($E22,Dispa_data!$E:$W,11,FALSE),0)</f>
        <v>0</v>
      </c>
      <c r="P22">
        <f>IFERROR(VLOOKUP($E22,Dispa_data!$E:$W,12,FALSE),0)</f>
        <v>0</v>
      </c>
      <c r="Q22">
        <f>IFERROR(VLOOKUP($E22,Dispa_data!$E:$W,13,FALSE),0)</f>
        <v>0</v>
      </c>
      <c r="S22" t="str">
        <f t="shared" si="2"/>
        <v/>
      </c>
      <c r="T22" t="str">
        <f t="shared" si="3"/>
        <v/>
      </c>
      <c r="U22" t="str">
        <f t="shared" si="4"/>
        <v/>
      </c>
      <c r="V22" t="str">
        <f t="shared" si="5"/>
        <v/>
      </c>
      <c r="W22" t="str">
        <f t="shared" si="6"/>
        <v/>
      </c>
      <c r="X22" s="1" t="s">
        <v>824</v>
      </c>
      <c r="Y22" s="6" t="e">
        <f>VLOOKUP(B22,Dispa_data!B:B,1,FALSE)</f>
        <v>#N/A</v>
      </c>
      <c r="Z22" t="s">
        <v>1299</v>
      </c>
      <c r="AA22" t="s">
        <v>1833</v>
      </c>
      <c r="AC22" t="s">
        <v>2285</v>
      </c>
      <c r="AE22" t="s">
        <v>3039</v>
      </c>
      <c r="AF22" t="s">
        <v>2102</v>
      </c>
      <c r="AG22" t="s">
        <v>3479</v>
      </c>
      <c r="AH22" t="s">
        <v>3492</v>
      </c>
      <c r="AI22">
        <v>8.6999999999999993</v>
      </c>
      <c r="AK22" t="s">
        <v>3503</v>
      </c>
      <c r="AL22" t="s">
        <v>3508</v>
      </c>
      <c r="AM22" t="s">
        <v>3514</v>
      </c>
      <c r="AO22">
        <v>1994</v>
      </c>
      <c r="AP22" t="s">
        <v>3561</v>
      </c>
      <c r="AS22" t="s">
        <v>3625</v>
      </c>
      <c r="AU22">
        <v>51.299759999999999</v>
      </c>
      <c r="AV22">
        <v>12.019299999999999</v>
      </c>
      <c r="BB22" t="s">
        <v>3998</v>
      </c>
      <c r="BC22" t="s">
        <v>3503</v>
      </c>
      <c r="BE22" t="s">
        <v>3515</v>
      </c>
      <c r="BF22" t="s">
        <v>4354</v>
      </c>
      <c r="BG22" t="s">
        <v>4404</v>
      </c>
      <c r="BH22" t="s">
        <v>2285</v>
      </c>
    </row>
    <row r="23" spans="1:64" hidden="1" x14ac:dyDescent="0.25">
      <c r="A23" s="12">
        <f t="shared" si="0"/>
        <v>10.4</v>
      </c>
      <c r="B23" t="str">
        <f t="shared" si="1"/>
        <v>O10_BNA1397d</v>
      </c>
      <c r="C23" t="s">
        <v>3492</v>
      </c>
      <c r="D23" t="str">
        <f>VLOOKUP(AL23,REF_TABLE!$A$19:$B$26,2,FALSE)</f>
        <v>GTUR</v>
      </c>
      <c r="E23" t="str">
        <f>VLOOKUP(AK23,REF_TABLE!A:B,2,FALSE)</f>
        <v>Other</v>
      </c>
      <c r="F23">
        <f>IF(IF(BA23=0,IF(AY23=0,AZ23,AY23),BA23)=0,VLOOKUP(Assumptions!D23,REF_TABLE!$M$19:$N$28,2,FALSE),IF(BA23=0,IF(AY23=0,AZ23,AY23),BA23))</f>
        <v>0.33819500000000002</v>
      </c>
      <c r="G23">
        <f>VLOOKUP(Assumptions!D23,REF_TABLE!M:Q,2,FALSE)</f>
        <v>0</v>
      </c>
      <c r="H23">
        <f>VLOOKUP(Assumptions!D23,REF_TABLE!M:Q,3,FALSE)</f>
        <v>0</v>
      </c>
      <c r="I23">
        <f>VLOOKUP(D23,Tabelle7!$A:$B,2,FALSE)</f>
        <v>1</v>
      </c>
      <c r="J23">
        <f>VLOOKUP(D23,Tabelle7!$A:$C,3,FALSE)</f>
        <v>1</v>
      </c>
      <c r="K23">
        <f>VLOOKUP($E23,Dispa_data!E:W,7,FALSE)</f>
        <v>0</v>
      </c>
      <c r="L23">
        <f>IFERROR(VLOOKUP($E23,Dispa_data!E:W,8,FALSE),0)</f>
        <v>0</v>
      </c>
      <c r="M23">
        <f>IFERROR(VLOOKUP($E23,Dispa_data!E:W,9,FALSE),0)</f>
        <v>0</v>
      </c>
      <c r="N23">
        <f>IFERROR(VLOOKUP($E23,Dispa_data!$E:$W,10,FALSE),0)</f>
        <v>0</v>
      </c>
      <c r="O23">
        <f>IFERROR(VLOOKUP($E23,Dispa_data!$E:$W,11,FALSE),0)</f>
        <v>0</v>
      </c>
      <c r="P23">
        <f>IFERROR(VLOOKUP($E23,Dispa_data!$E:$W,12,FALSE),0)</f>
        <v>0</v>
      </c>
      <c r="Q23">
        <f>IFERROR(VLOOKUP($E23,Dispa_data!$E:$W,13,FALSE),0)</f>
        <v>0</v>
      </c>
      <c r="S23" t="str">
        <f t="shared" si="2"/>
        <v/>
      </c>
      <c r="T23" t="str">
        <f t="shared" si="3"/>
        <v/>
      </c>
      <c r="U23" t="str">
        <f t="shared" si="4"/>
        <v/>
      </c>
      <c r="V23" t="str">
        <f t="shared" si="5"/>
        <v/>
      </c>
      <c r="W23" t="str">
        <f t="shared" si="6"/>
        <v/>
      </c>
      <c r="X23" s="1" t="s">
        <v>822</v>
      </c>
      <c r="Y23" s="6" t="e">
        <f>VLOOKUP(B23,Dispa_data!B:B,1,FALSE)</f>
        <v>#N/A</v>
      </c>
      <c r="Z23" t="s">
        <v>1443</v>
      </c>
      <c r="AA23" t="s">
        <v>1831</v>
      </c>
      <c r="AB23" t="s">
        <v>2117</v>
      </c>
      <c r="AC23" t="s">
        <v>2360</v>
      </c>
      <c r="AD23" t="s">
        <v>2672</v>
      </c>
      <c r="AE23" t="s">
        <v>2954</v>
      </c>
      <c r="AF23" t="s">
        <v>3328</v>
      </c>
      <c r="AG23" t="s">
        <v>3480</v>
      </c>
      <c r="AH23" t="s">
        <v>3492</v>
      </c>
      <c r="AI23">
        <v>10.4</v>
      </c>
      <c r="AJ23">
        <v>11.757960000000001</v>
      </c>
      <c r="AK23" t="s">
        <v>3503</v>
      </c>
      <c r="AL23" t="s">
        <v>3512</v>
      </c>
      <c r="AM23" t="s">
        <v>3515</v>
      </c>
      <c r="AO23">
        <v>1966</v>
      </c>
      <c r="AP23" t="s">
        <v>3552</v>
      </c>
      <c r="AS23" t="s">
        <v>3625</v>
      </c>
      <c r="AT23" t="s">
        <v>3629</v>
      </c>
      <c r="AU23">
        <v>51.069479999999999</v>
      </c>
      <c r="AV23">
        <v>6.8466899999999997</v>
      </c>
      <c r="BB23" t="s">
        <v>3998</v>
      </c>
      <c r="BC23" t="s">
        <v>3503</v>
      </c>
      <c r="BE23" t="s">
        <v>3515</v>
      </c>
      <c r="BF23" t="s">
        <v>4353</v>
      </c>
      <c r="BG23" t="s">
        <v>4404</v>
      </c>
      <c r="BH23" t="s">
        <v>4353</v>
      </c>
      <c r="BI23" t="s">
        <v>4592</v>
      </c>
    </row>
    <row r="24" spans="1:64" hidden="1" x14ac:dyDescent="0.25">
      <c r="A24" s="12">
        <f t="shared" si="0"/>
        <v>14</v>
      </c>
      <c r="B24" t="str">
        <f t="shared" si="1"/>
        <v>ILK-EKT_BNA0598a</v>
      </c>
      <c r="C24" t="s">
        <v>3492</v>
      </c>
      <c r="D24" t="str">
        <f>VLOOKUP(AL24,REF_TABLE!$A$19:$B$26,2,FALSE)</f>
        <v>STUR</v>
      </c>
      <c r="E24" t="str">
        <f>VLOOKUP(AK24,REF_TABLE!A:B,2,FALSE)</f>
        <v>Other</v>
      </c>
      <c r="F24">
        <f>IF(IF(BA24=0,IF(AY24=0,AZ24,AY24),BA24)=0,VLOOKUP(Assumptions!D24,REF_TABLE!$M$19:$N$28,2,FALSE),IF(BA24=0,IF(AY24=0,AZ24,AY24),BA24))</f>
        <v>0.36544700000000002</v>
      </c>
      <c r="G24">
        <f>VLOOKUP(Assumptions!D24,REF_TABLE!M:Q,2,FALSE)</f>
        <v>9.5587323943661975</v>
      </c>
      <c r="H24">
        <f>VLOOKUP(Assumptions!D24,REF_TABLE!M:Q,3,FALSE)</f>
        <v>7.8122535211267614</v>
      </c>
      <c r="I24">
        <f>VLOOKUP(D24,Tabelle7!$A:$B,2,FALSE)</f>
        <v>4.0224969288732378E-2</v>
      </c>
      <c r="J24">
        <f>VLOOKUP(D24,Tabelle7!$A:$C,3,FALSE)</f>
        <v>4.0224969288732378E-2</v>
      </c>
      <c r="K24">
        <f>VLOOKUP($E24,Dispa_data!E:W,7,FALSE)</f>
        <v>0</v>
      </c>
      <c r="L24">
        <f>IFERROR(VLOOKUP($E24,Dispa_data!E:W,8,FALSE),0)</f>
        <v>0</v>
      </c>
      <c r="M24">
        <f>IFERROR(VLOOKUP($E24,Dispa_data!E:W,9,FALSE),0)</f>
        <v>0</v>
      </c>
      <c r="N24">
        <f>IFERROR(VLOOKUP($E24,Dispa_data!$E:$W,10,FALSE),0)</f>
        <v>0</v>
      </c>
      <c r="O24">
        <f>IFERROR(VLOOKUP($E24,Dispa_data!$E:$W,11,FALSE),0)</f>
        <v>0</v>
      </c>
      <c r="P24">
        <f>IFERROR(VLOOKUP($E24,Dispa_data!$E:$W,12,FALSE),0)</f>
        <v>0</v>
      </c>
      <c r="Q24">
        <f>IFERROR(VLOOKUP($E24,Dispa_data!$E:$W,13,FALSE),0)</f>
        <v>0</v>
      </c>
      <c r="S24" t="str">
        <f t="shared" si="2"/>
        <v/>
      </c>
      <c r="T24" t="str">
        <f t="shared" si="3"/>
        <v/>
      </c>
      <c r="U24" t="str">
        <f t="shared" si="4"/>
        <v/>
      </c>
      <c r="V24" t="str">
        <f t="shared" si="5"/>
        <v/>
      </c>
      <c r="W24" t="str">
        <f t="shared" si="6"/>
        <v/>
      </c>
      <c r="X24" s="1" t="s">
        <v>825</v>
      </c>
      <c r="Y24" s="6" t="e">
        <f>VLOOKUP(B24,Dispa_data!B:B,1,FALSE)</f>
        <v>#N/A</v>
      </c>
      <c r="Z24" t="s">
        <v>1444</v>
      </c>
      <c r="AA24" t="s">
        <v>1834</v>
      </c>
      <c r="AC24" t="s">
        <v>2285</v>
      </c>
      <c r="AE24" t="s">
        <v>3039</v>
      </c>
      <c r="AF24" t="s">
        <v>2102</v>
      </c>
      <c r="AG24" t="s">
        <v>3479</v>
      </c>
      <c r="AH24" t="s">
        <v>3492</v>
      </c>
      <c r="AI24">
        <v>14</v>
      </c>
      <c r="AK24" t="s">
        <v>3503</v>
      </c>
      <c r="AL24" t="s">
        <v>3506</v>
      </c>
      <c r="AM24" t="s">
        <v>3515</v>
      </c>
      <c r="AO24">
        <v>2000</v>
      </c>
      <c r="AP24" t="s">
        <v>3567</v>
      </c>
      <c r="AS24" t="s">
        <v>3625</v>
      </c>
      <c r="AU24">
        <v>51.799880000000002</v>
      </c>
      <c r="AV24">
        <v>11.758100000000001</v>
      </c>
      <c r="BB24" t="s">
        <v>3998</v>
      </c>
      <c r="BC24" t="s">
        <v>3503</v>
      </c>
      <c r="BE24" t="s">
        <v>3515</v>
      </c>
      <c r="BF24" t="s">
        <v>4354</v>
      </c>
      <c r="BG24" t="s">
        <v>4404</v>
      </c>
      <c r="BH24" t="s">
        <v>2285</v>
      </c>
    </row>
    <row r="25" spans="1:64" x14ac:dyDescent="0.25">
      <c r="A25" s="12">
        <f t="shared" si="0"/>
        <v>15</v>
      </c>
      <c r="B25" t="str">
        <f t="shared" si="1"/>
        <v>Großbatteriesystem (GBS)-Bexbach_BNA1816</v>
      </c>
      <c r="C25" t="s">
        <v>3492</v>
      </c>
      <c r="D25" t="str">
        <f>VLOOKUP(AL25,REF_TABLE!$A$19:$B$26,2,FALSE)</f>
        <v>BEVS</v>
      </c>
      <c r="E25" t="str">
        <f>VLOOKUP(AK25,REF_TABLE!A:B,2,FALSE)</f>
        <v>Other</v>
      </c>
      <c r="F25">
        <f>IF(IF(BA25=0,IF(AY25=0,AZ25,AY25),BA25)=0,VLOOKUP(Assumptions!D25,REF_TABLE!$M$19:$N$29,2,FALSE),IF(BA25=0,IF(AY25=0,AZ25,AY25),BA25))</f>
        <v>0.86</v>
      </c>
      <c r="G25">
        <f>VLOOKUP(Assumptions!D25,REF_TABLE!M:Q,2,FALSE)</f>
        <v>0</v>
      </c>
      <c r="H25">
        <f>VLOOKUP(Assumptions!D25,REF_TABLE!M:Q,3,FALSE)</f>
        <v>0</v>
      </c>
      <c r="I25">
        <f>VLOOKUP(D25,Tabelle7!$A:$B,2,FALSE)</f>
        <v>1</v>
      </c>
      <c r="J25">
        <f>VLOOKUP(D25,Tabelle7!$A:$C,3,FALSE)</f>
        <v>1</v>
      </c>
      <c r="K25">
        <f>VLOOKUP($E25,Dispa_data!E:W,7,FALSE)</f>
        <v>0</v>
      </c>
      <c r="L25">
        <f>IFERROR(VLOOKUP($E25,Dispa_data!E:W,8,FALSE),0)</f>
        <v>0</v>
      </c>
      <c r="M25">
        <f>IFERROR(VLOOKUP($E25,Dispa_data!E:W,9,FALSE),0)</f>
        <v>0</v>
      </c>
      <c r="N25">
        <f>IFERROR(VLOOKUP($E25,Dispa_data!$E:$W,10,FALSE),0)</f>
        <v>0</v>
      </c>
      <c r="O25">
        <f>IFERROR(VLOOKUP($E25,Dispa_data!$E:$W,11,FALSE),0)</f>
        <v>0</v>
      </c>
      <c r="P25">
        <f>IFERROR(VLOOKUP($E25,Dispa_data!$E:$W,12,FALSE),0)</f>
        <v>0</v>
      </c>
      <c r="Q25">
        <f>IFERROR(VLOOKUP($E25,Dispa_data!$E:$W,13,FALSE),0)</f>
        <v>0</v>
      </c>
      <c r="S25" t="str">
        <f t="shared" si="2"/>
        <v/>
      </c>
      <c r="T25" t="str">
        <f t="shared" si="3"/>
        <v/>
      </c>
      <c r="U25" t="str">
        <f t="shared" si="4"/>
        <v/>
      </c>
      <c r="V25" t="str">
        <f t="shared" si="5"/>
        <v/>
      </c>
      <c r="W25" t="str">
        <f t="shared" si="6"/>
        <v/>
      </c>
      <c r="X25" s="1" t="s">
        <v>802</v>
      </c>
      <c r="Y25" s="6" t="e">
        <f>VLOOKUP(B25,Dispa_data!B:B,1,FALSE)</f>
        <v>#N/A</v>
      </c>
      <c r="Z25" t="s">
        <v>1429</v>
      </c>
      <c r="AA25" t="s">
        <v>1825</v>
      </c>
      <c r="AC25" t="s">
        <v>2351</v>
      </c>
      <c r="AD25" t="s">
        <v>2668</v>
      </c>
      <c r="AE25" t="s">
        <v>2767</v>
      </c>
      <c r="AF25" t="s">
        <v>1887</v>
      </c>
      <c r="AG25" t="s">
        <v>3485</v>
      </c>
      <c r="AH25" t="s">
        <v>3492</v>
      </c>
      <c r="AI25">
        <v>15</v>
      </c>
      <c r="AK25" t="s">
        <v>3503</v>
      </c>
      <c r="AL25" t="s">
        <v>3513</v>
      </c>
      <c r="AM25" t="s">
        <v>3515</v>
      </c>
      <c r="AO25">
        <v>2016</v>
      </c>
      <c r="AP25" t="s">
        <v>3613</v>
      </c>
      <c r="AS25" t="s">
        <v>3625</v>
      </c>
      <c r="AU25">
        <v>49.363481</v>
      </c>
      <c r="AV25">
        <v>7.2371359999999996</v>
      </c>
      <c r="BB25" t="s">
        <v>3998</v>
      </c>
      <c r="BC25" t="s">
        <v>3503</v>
      </c>
      <c r="BE25" t="s">
        <v>3515</v>
      </c>
      <c r="BF25" t="s">
        <v>4344</v>
      </c>
      <c r="BG25" t="s">
        <v>4408</v>
      </c>
      <c r="BH25" t="s">
        <v>4460</v>
      </c>
    </row>
    <row r="26" spans="1:64" x14ac:dyDescent="0.25">
      <c r="A26" s="12">
        <f t="shared" si="0"/>
        <v>15</v>
      </c>
      <c r="B26" t="str">
        <f t="shared" si="1"/>
        <v>Großbatteriesystem (GBS)-Walsum_BNA1815</v>
      </c>
      <c r="C26" t="s">
        <v>3492</v>
      </c>
      <c r="D26" t="str">
        <f>VLOOKUP(AL26,REF_TABLE!$A$19:$B$26,2,FALSE)</f>
        <v>BEVS</v>
      </c>
      <c r="E26" t="str">
        <f>VLOOKUP(AK26,REF_TABLE!A:B,2,FALSE)</f>
        <v>Other</v>
      </c>
      <c r="F26">
        <f>IF(IF(BA26=0,IF(AY26=0,AZ26,AY26),BA26)=0,VLOOKUP(Assumptions!D26,REF_TABLE!$M$19:$N$28,2,FALSE),IF(BA26=0,IF(AY26=0,AZ26,AY26),BA26))</f>
        <v>0.86</v>
      </c>
      <c r="G26">
        <f>VLOOKUP(Assumptions!D26,REF_TABLE!M:Q,2,FALSE)</f>
        <v>0</v>
      </c>
      <c r="H26">
        <f>VLOOKUP(Assumptions!D26,REF_TABLE!M:Q,3,FALSE)</f>
        <v>0</v>
      </c>
      <c r="I26">
        <f>VLOOKUP(D26,Tabelle7!$A:$B,2,FALSE)</f>
        <v>1</v>
      </c>
      <c r="J26">
        <f>VLOOKUP(D26,Tabelle7!$A:$C,3,FALSE)</f>
        <v>1</v>
      </c>
      <c r="K26">
        <f>VLOOKUP($E26,Dispa_data!E:W,7,FALSE)</f>
        <v>0</v>
      </c>
      <c r="L26">
        <f>IFERROR(VLOOKUP($E26,Dispa_data!E:W,8,FALSE),0)</f>
        <v>0</v>
      </c>
      <c r="M26">
        <f>IFERROR(VLOOKUP($E26,Dispa_data!E:W,9,FALSE),0)</f>
        <v>0</v>
      </c>
      <c r="N26">
        <f>IFERROR(VLOOKUP($E26,Dispa_data!$E:$W,10,FALSE),0)</f>
        <v>0</v>
      </c>
      <c r="O26">
        <f>IFERROR(VLOOKUP($E26,Dispa_data!$E:$W,11,FALSE),0)</f>
        <v>0</v>
      </c>
      <c r="P26">
        <f>IFERROR(VLOOKUP($E26,Dispa_data!$E:$W,12,FALSE),0)</f>
        <v>0</v>
      </c>
      <c r="Q26">
        <f>IFERROR(VLOOKUP($E26,Dispa_data!$E:$W,13,FALSE),0)</f>
        <v>0</v>
      </c>
      <c r="S26" t="str">
        <f t="shared" si="2"/>
        <v/>
      </c>
      <c r="T26" t="str">
        <f t="shared" si="3"/>
        <v/>
      </c>
      <c r="U26" t="str">
        <f t="shared" si="4"/>
        <v/>
      </c>
      <c r="V26" t="str">
        <f t="shared" si="5"/>
        <v/>
      </c>
      <c r="W26" t="str">
        <f t="shared" si="6"/>
        <v/>
      </c>
      <c r="X26" s="1" t="s">
        <v>811</v>
      </c>
      <c r="Y26" s="6" t="e">
        <f>VLOOKUP(B26,Dispa_data!B:B,1,FALSE)</f>
        <v>#N/A</v>
      </c>
      <c r="Z26" t="s">
        <v>1436</v>
      </c>
      <c r="AA26" t="s">
        <v>1826</v>
      </c>
      <c r="AC26" t="s">
        <v>2351</v>
      </c>
      <c r="AD26" t="s">
        <v>2671</v>
      </c>
      <c r="AE26" t="s">
        <v>2817</v>
      </c>
      <c r="AF26" t="s">
        <v>3450</v>
      </c>
      <c r="AG26" t="s">
        <v>3480</v>
      </c>
      <c r="AH26" t="s">
        <v>3492</v>
      </c>
      <c r="AI26">
        <v>15</v>
      </c>
      <c r="AK26" t="s">
        <v>3503</v>
      </c>
      <c r="AL26" t="s">
        <v>3513</v>
      </c>
      <c r="AM26" t="s">
        <v>3515</v>
      </c>
      <c r="AO26">
        <v>2016</v>
      </c>
      <c r="AP26" t="s">
        <v>3613</v>
      </c>
      <c r="AS26" t="s">
        <v>3625</v>
      </c>
      <c r="AU26">
        <v>51.526719999999997</v>
      </c>
      <c r="AV26">
        <v>6.71868</v>
      </c>
      <c r="BB26" t="s">
        <v>3998</v>
      </c>
      <c r="BC26" t="s">
        <v>3503</v>
      </c>
      <c r="BE26" t="s">
        <v>3515</v>
      </c>
      <c r="BF26" t="s">
        <v>4349</v>
      </c>
      <c r="BG26" t="s">
        <v>4407</v>
      </c>
      <c r="BH26" t="s">
        <v>4460</v>
      </c>
    </row>
    <row r="27" spans="1:64" x14ac:dyDescent="0.25">
      <c r="A27" s="12">
        <f t="shared" si="0"/>
        <v>15</v>
      </c>
      <c r="B27" t="str">
        <f t="shared" si="1"/>
        <v>Großbatteriesystem (GBS)-Herne_BNA1813</v>
      </c>
      <c r="C27" t="s">
        <v>3492</v>
      </c>
      <c r="D27" t="str">
        <f>VLOOKUP(AL27,REF_TABLE!$A$19:$B$26,2,FALSE)</f>
        <v>BEVS</v>
      </c>
      <c r="E27" t="str">
        <f>VLOOKUP(AK27,REF_TABLE!A:B,2,FALSE)</f>
        <v>Other</v>
      </c>
      <c r="F27">
        <f>IF(IF(BA27=0,IF(AY27=0,AZ27,AY27),BA27)=0,VLOOKUP(Assumptions!D27,REF_TABLE!$M$19:$N$28,2,FALSE),IF(BA27=0,IF(AY27=0,AZ27,AY27),BA27))</f>
        <v>0.86</v>
      </c>
      <c r="G27">
        <f>VLOOKUP(Assumptions!D27,REF_TABLE!M:Q,2,FALSE)</f>
        <v>0</v>
      </c>
      <c r="H27">
        <f>VLOOKUP(Assumptions!D27,REF_TABLE!M:Q,3,FALSE)</f>
        <v>0</v>
      </c>
      <c r="I27">
        <f>VLOOKUP(D27,Tabelle7!$A:$B,2,FALSE)</f>
        <v>1</v>
      </c>
      <c r="J27">
        <f>VLOOKUP(D27,Tabelle7!$A:$C,3,FALSE)</f>
        <v>1</v>
      </c>
      <c r="K27">
        <f>VLOOKUP($E27,Dispa_data!E:W,7,FALSE)</f>
        <v>0</v>
      </c>
      <c r="L27">
        <f>IFERROR(VLOOKUP($E27,Dispa_data!E:W,8,FALSE),0)</f>
        <v>0</v>
      </c>
      <c r="M27">
        <f>IFERROR(VLOOKUP($E27,Dispa_data!E:W,9,FALSE),0)</f>
        <v>0</v>
      </c>
      <c r="N27">
        <f>IFERROR(VLOOKUP($E27,Dispa_data!$E:$W,10,FALSE),0)</f>
        <v>0</v>
      </c>
      <c r="O27">
        <f>IFERROR(VLOOKUP($E27,Dispa_data!$E:$W,11,FALSE),0)</f>
        <v>0</v>
      </c>
      <c r="P27">
        <f>IFERROR(VLOOKUP($E27,Dispa_data!$E:$W,12,FALSE),0)</f>
        <v>0</v>
      </c>
      <c r="Q27">
        <f>IFERROR(VLOOKUP($E27,Dispa_data!$E:$W,13,FALSE),0)</f>
        <v>0</v>
      </c>
      <c r="S27" t="str">
        <f t="shared" si="2"/>
        <v/>
      </c>
      <c r="T27" t="str">
        <f t="shared" si="3"/>
        <v/>
      </c>
      <c r="U27" t="str">
        <f t="shared" si="4"/>
        <v/>
      </c>
      <c r="V27" t="str">
        <f t="shared" si="5"/>
        <v/>
      </c>
      <c r="W27" t="str">
        <f t="shared" si="6"/>
        <v/>
      </c>
      <c r="X27" s="1" t="s">
        <v>818</v>
      </c>
      <c r="Y27" s="6" t="e">
        <f>VLOOKUP(B27,Dispa_data!B:B,1,FALSE)</f>
        <v>#N/A</v>
      </c>
      <c r="Z27" t="s">
        <v>1442</v>
      </c>
      <c r="AA27" t="s">
        <v>1827</v>
      </c>
      <c r="AC27" t="s">
        <v>2351</v>
      </c>
      <c r="AD27" t="s">
        <v>2451</v>
      </c>
      <c r="AE27" t="s">
        <v>2818</v>
      </c>
      <c r="AF27" t="s">
        <v>3230</v>
      </c>
      <c r="AG27" t="s">
        <v>3480</v>
      </c>
      <c r="AH27" t="s">
        <v>3492</v>
      </c>
      <c r="AI27">
        <v>15</v>
      </c>
      <c r="AK27" t="s">
        <v>3503</v>
      </c>
      <c r="AL27" t="s">
        <v>3513</v>
      </c>
      <c r="AM27" t="s">
        <v>3515</v>
      </c>
      <c r="AO27">
        <v>2016</v>
      </c>
      <c r="AP27" t="s">
        <v>3613</v>
      </c>
      <c r="AS27" t="s">
        <v>3625</v>
      </c>
      <c r="AU27">
        <v>51.550753</v>
      </c>
      <c r="AV27">
        <v>7.187481</v>
      </c>
      <c r="BB27" t="s">
        <v>3998</v>
      </c>
      <c r="BC27" t="s">
        <v>3503</v>
      </c>
      <c r="BE27" t="s">
        <v>3515</v>
      </c>
      <c r="BF27" t="s">
        <v>4352</v>
      </c>
      <c r="BG27" t="s">
        <v>4407</v>
      </c>
      <c r="BH27" t="s">
        <v>4460</v>
      </c>
    </row>
    <row r="28" spans="1:64" x14ac:dyDescent="0.25">
      <c r="A28" s="12">
        <f t="shared" si="0"/>
        <v>15</v>
      </c>
      <c r="B28" t="str">
        <f t="shared" si="1"/>
        <v>Großbatteriesystem (GBS)-Lünen_BNA1811</v>
      </c>
      <c r="C28" t="s">
        <v>3492</v>
      </c>
      <c r="D28" t="str">
        <f>VLOOKUP(AL28,REF_TABLE!$A$19:$B$26,2,FALSE)</f>
        <v>BEVS</v>
      </c>
      <c r="E28" t="str">
        <f>VLOOKUP(AK28,REF_TABLE!A:B,2,FALSE)</f>
        <v>Other</v>
      </c>
      <c r="F28">
        <f>IF(IF(BA28=0,IF(AY28=0,AZ28,AY28),BA28)=0,VLOOKUP(Assumptions!D28,REF_TABLE!$M$19:$N$28,2,FALSE),IF(BA28=0,IF(AY28=0,AZ28,AY28),BA28))</f>
        <v>0.86</v>
      </c>
      <c r="G28">
        <f>VLOOKUP(Assumptions!D28,REF_TABLE!M:Q,2,FALSE)</f>
        <v>0</v>
      </c>
      <c r="H28">
        <f>VLOOKUP(Assumptions!D28,REF_TABLE!M:Q,3,FALSE)</f>
        <v>0</v>
      </c>
      <c r="I28">
        <f>VLOOKUP(D28,Tabelle7!$A:$B,2,FALSE)</f>
        <v>1</v>
      </c>
      <c r="J28">
        <f>VLOOKUP(D28,Tabelle7!$A:$C,3,FALSE)</f>
        <v>1</v>
      </c>
      <c r="K28">
        <f>VLOOKUP($E28,Dispa_data!E:W,7,FALSE)</f>
        <v>0</v>
      </c>
      <c r="L28">
        <f>IFERROR(VLOOKUP($E28,Dispa_data!E:W,8,FALSE),0)</f>
        <v>0</v>
      </c>
      <c r="M28">
        <f>IFERROR(VLOOKUP($E28,Dispa_data!E:W,9,FALSE),0)</f>
        <v>0</v>
      </c>
      <c r="N28">
        <f>IFERROR(VLOOKUP($E28,Dispa_data!$E:$W,10,FALSE),0)</f>
        <v>0</v>
      </c>
      <c r="O28">
        <f>IFERROR(VLOOKUP($E28,Dispa_data!$E:$W,11,FALSE),0)</f>
        <v>0</v>
      </c>
      <c r="P28">
        <f>IFERROR(VLOOKUP($E28,Dispa_data!$E:$W,12,FALSE),0)</f>
        <v>0</v>
      </c>
      <c r="Q28">
        <f>IFERROR(VLOOKUP($E28,Dispa_data!$E:$W,13,FALSE),0)</f>
        <v>0</v>
      </c>
      <c r="S28" t="str">
        <f t="shared" si="2"/>
        <v/>
      </c>
      <c r="T28" t="str">
        <f t="shared" si="3"/>
        <v/>
      </c>
      <c r="U28" t="str">
        <f t="shared" si="4"/>
        <v/>
      </c>
      <c r="V28" t="str">
        <f t="shared" si="5"/>
        <v/>
      </c>
      <c r="W28" t="str">
        <f t="shared" si="6"/>
        <v/>
      </c>
      <c r="X28" s="1" t="s">
        <v>828</v>
      </c>
      <c r="Y28" s="6" t="e">
        <f>VLOOKUP(B28,Dispa_data!B:B,1,FALSE)</f>
        <v>#N/A</v>
      </c>
      <c r="Z28" t="s">
        <v>1446</v>
      </c>
      <c r="AA28" t="s">
        <v>1837</v>
      </c>
      <c r="AC28" t="s">
        <v>2351</v>
      </c>
      <c r="AD28" t="s">
        <v>2674</v>
      </c>
      <c r="AE28" t="s">
        <v>2748</v>
      </c>
      <c r="AF28" t="s">
        <v>3206</v>
      </c>
      <c r="AG28" t="s">
        <v>3480</v>
      </c>
      <c r="AH28" t="s">
        <v>3492</v>
      </c>
      <c r="AI28">
        <v>15</v>
      </c>
      <c r="AK28" t="s">
        <v>3503</v>
      </c>
      <c r="AL28" t="s">
        <v>3513</v>
      </c>
      <c r="AM28" t="s">
        <v>3515</v>
      </c>
      <c r="AO28">
        <v>2016</v>
      </c>
      <c r="AP28" t="s">
        <v>3613</v>
      </c>
      <c r="AS28" t="s">
        <v>3625</v>
      </c>
      <c r="AU28">
        <v>51.613159000000003</v>
      </c>
      <c r="AV28">
        <v>7.50983</v>
      </c>
      <c r="BB28" t="s">
        <v>3998</v>
      </c>
      <c r="BC28" t="s">
        <v>3503</v>
      </c>
      <c r="BE28" t="s">
        <v>3515</v>
      </c>
      <c r="BF28" t="s">
        <v>4355</v>
      </c>
      <c r="BG28" t="s">
        <v>4406</v>
      </c>
      <c r="BH28" t="s">
        <v>4441</v>
      </c>
    </row>
    <row r="29" spans="1:64" x14ac:dyDescent="0.25">
      <c r="A29" s="12">
        <f t="shared" si="0"/>
        <v>15</v>
      </c>
      <c r="B29" t="str">
        <f t="shared" si="1"/>
        <v>Großbatteriesystem (GBS)-Weiher_BNA1812</v>
      </c>
      <c r="C29" t="s">
        <v>3492</v>
      </c>
      <c r="D29" t="str">
        <f>VLOOKUP(AL29,REF_TABLE!$A$19:$B$26,2,FALSE)</f>
        <v>BEVS</v>
      </c>
      <c r="E29" t="str">
        <f>VLOOKUP(AK29,REF_TABLE!A:B,2,FALSE)</f>
        <v>Other</v>
      </c>
      <c r="F29">
        <f>IF(IF(BA29=0,IF(AY29=0,AZ29,AY29),BA29)=0,VLOOKUP(Assumptions!D29,REF_TABLE!$M$19:$N$28,2,FALSE),IF(BA29=0,IF(AY29=0,AZ29,AY29),BA29))</f>
        <v>0.86</v>
      </c>
      <c r="G29">
        <f>VLOOKUP(Assumptions!D29,REF_TABLE!M:Q,2,FALSE)</f>
        <v>0</v>
      </c>
      <c r="H29">
        <f>VLOOKUP(Assumptions!D29,REF_TABLE!M:Q,3,FALSE)</f>
        <v>0</v>
      </c>
      <c r="I29">
        <f>VLOOKUP(D29,Tabelle7!$A:$B,2,FALSE)</f>
        <v>1</v>
      </c>
      <c r="J29">
        <f>VLOOKUP(D29,Tabelle7!$A:$C,3,FALSE)</f>
        <v>1</v>
      </c>
      <c r="K29">
        <f>VLOOKUP($E29,Dispa_data!E:W,7,FALSE)</f>
        <v>0</v>
      </c>
      <c r="L29">
        <f>IFERROR(VLOOKUP($E29,Dispa_data!E:W,8,FALSE),0)</f>
        <v>0</v>
      </c>
      <c r="M29">
        <f>IFERROR(VLOOKUP($E29,Dispa_data!E:W,9,FALSE),0)</f>
        <v>0</v>
      </c>
      <c r="N29">
        <f>IFERROR(VLOOKUP($E29,Dispa_data!$E:$W,10,FALSE),0)</f>
        <v>0</v>
      </c>
      <c r="O29">
        <f>IFERROR(VLOOKUP($E29,Dispa_data!$E:$W,11,FALSE),0)</f>
        <v>0</v>
      </c>
      <c r="P29">
        <f>IFERROR(VLOOKUP($E29,Dispa_data!$E:$W,12,FALSE),0)</f>
        <v>0</v>
      </c>
      <c r="Q29">
        <f>IFERROR(VLOOKUP($E29,Dispa_data!$E:$W,13,FALSE),0)</f>
        <v>0</v>
      </c>
      <c r="S29" t="str">
        <f t="shared" si="2"/>
        <v/>
      </c>
      <c r="T29" t="str">
        <f t="shared" si="3"/>
        <v/>
      </c>
      <c r="U29" t="str">
        <f t="shared" si="4"/>
        <v/>
      </c>
      <c r="V29" t="str">
        <f t="shared" si="5"/>
        <v/>
      </c>
      <c r="W29" t="str">
        <f t="shared" si="6"/>
        <v/>
      </c>
      <c r="X29" s="1" t="s">
        <v>832</v>
      </c>
      <c r="Y29" s="6" t="e">
        <f>VLOOKUP(B29,Dispa_data!B:B,1,FALSE)</f>
        <v>#N/A</v>
      </c>
      <c r="Z29" t="s">
        <v>1449</v>
      </c>
      <c r="AA29" t="s">
        <v>1839</v>
      </c>
      <c r="AC29" t="s">
        <v>2351</v>
      </c>
      <c r="AD29" t="s">
        <v>2676</v>
      </c>
      <c r="AE29" t="s">
        <v>2798</v>
      </c>
      <c r="AF29" t="s">
        <v>3240</v>
      </c>
      <c r="AG29" t="s">
        <v>3485</v>
      </c>
      <c r="AH29" t="s">
        <v>3492</v>
      </c>
      <c r="AI29">
        <v>15</v>
      </c>
      <c r="AK29" t="s">
        <v>3503</v>
      </c>
      <c r="AL29" t="s">
        <v>3513</v>
      </c>
      <c r="AM29" t="s">
        <v>3515</v>
      </c>
      <c r="AO29">
        <v>2016</v>
      </c>
      <c r="AP29" t="s">
        <v>3613</v>
      </c>
      <c r="AS29" t="s">
        <v>3625</v>
      </c>
      <c r="AU29">
        <v>49.334130279999997</v>
      </c>
      <c r="AV29">
        <v>7.0313559279999991</v>
      </c>
      <c r="BB29" t="s">
        <v>3998</v>
      </c>
      <c r="BC29" t="s">
        <v>3503</v>
      </c>
      <c r="BE29" t="s">
        <v>3515</v>
      </c>
      <c r="BF29" t="s">
        <v>4358</v>
      </c>
      <c r="BG29" t="s">
        <v>1715</v>
      </c>
      <c r="BH29" t="s">
        <v>4570</v>
      </c>
    </row>
    <row r="30" spans="1:64" x14ac:dyDescent="0.25">
      <c r="A30" s="12">
        <f t="shared" si="0"/>
        <v>15</v>
      </c>
      <c r="B30" t="str">
        <f t="shared" si="1"/>
        <v>Großbatteriesystem (GBS)-Fenne_BNA1814</v>
      </c>
      <c r="C30" t="s">
        <v>3492</v>
      </c>
      <c r="D30" t="str">
        <f>VLOOKUP(AL30,REF_TABLE!$A$19:$B$26,2,FALSE)</f>
        <v>BEVS</v>
      </c>
      <c r="E30" t="str">
        <f>VLOOKUP(AK30,REF_TABLE!A:B,2,FALSE)</f>
        <v>Other</v>
      </c>
      <c r="F30">
        <f>IF(IF(BA30=0,IF(AY30=0,AZ30,AY30),BA30)=0,VLOOKUP(Assumptions!D30,REF_TABLE!$M$19:$N$28,2,FALSE),IF(BA30=0,IF(AY30=0,AZ30,AY30),BA30))</f>
        <v>0.86</v>
      </c>
      <c r="G30">
        <f>VLOOKUP(Assumptions!D30,REF_TABLE!M:Q,2,FALSE)</f>
        <v>0</v>
      </c>
      <c r="H30">
        <f>VLOOKUP(Assumptions!D30,REF_TABLE!M:Q,3,FALSE)</f>
        <v>0</v>
      </c>
      <c r="I30">
        <f>VLOOKUP(D30,Tabelle7!$A:$B,2,FALSE)</f>
        <v>1</v>
      </c>
      <c r="J30">
        <f>VLOOKUP(D30,Tabelle7!$A:$C,3,FALSE)</f>
        <v>1</v>
      </c>
      <c r="K30">
        <f>VLOOKUP($E30,Dispa_data!E:W,7,FALSE)</f>
        <v>0</v>
      </c>
      <c r="L30">
        <f>IFERROR(VLOOKUP($E30,Dispa_data!E:W,8,FALSE),0)</f>
        <v>0</v>
      </c>
      <c r="M30">
        <f>IFERROR(VLOOKUP($E30,Dispa_data!E:W,9,FALSE),0)</f>
        <v>0</v>
      </c>
      <c r="N30">
        <f>IFERROR(VLOOKUP($E30,Dispa_data!$E:$W,10,FALSE),0)</f>
        <v>0</v>
      </c>
      <c r="O30">
        <f>IFERROR(VLOOKUP($E30,Dispa_data!$E:$W,11,FALSE),0)</f>
        <v>0</v>
      </c>
      <c r="P30">
        <f>IFERROR(VLOOKUP($E30,Dispa_data!$E:$W,12,FALSE),0)</f>
        <v>0</v>
      </c>
      <c r="Q30">
        <f>IFERROR(VLOOKUP($E30,Dispa_data!$E:$W,13,FALSE),0)</f>
        <v>0</v>
      </c>
      <c r="S30" t="str">
        <f t="shared" si="2"/>
        <v/>
      </c>
      <c r="T30" t="str">
        <f t="shared" si="3"/>
        <v/>
      </c>
      <c r="U30" t="str">
        <f t="shared" si="4"/>
        <v/>
      </c>
      <c r="V30" t="str">
        <f t="shared" si="5"/>
        <v/>
      </c>
      <c r="W30" t="str">
        <f t="shared" si="6"/>
        <v/>
      </c>
      <c r="X30" s="1" t="s">
        <v>838</v>
      </c>
      <c r="Y30" s="6" t="e">
        <f>VLOOKUP(B30,Dispa_data!B:B,1,FALSE)</f>
        <v>#N/A</v>
      </c>
      <c r="Z30" t="s">
        <v>1452</v>
      </c>
      <c r="AA30" t="s">
        <v>1842</v>
      </c>
      <c r="AC30" t="s">
        <v>2351</v>
      </c>
      <c r="AD30" t="s">
        <v>2678</v>
      </c>
      <c r="AE30" t="s">
        <v>2804</v>
      </c>
      <c r="AF30" t="s">
        <v>3454</v>
      </c>
      <c r="AG30" t="s">
        <v>3485</v>
      </c>
      <c r="AH30" t="s">
        <v>3492</v>
      </c>
      <c r="AI30">
        <v>15</v>
      </c>
      <c r="AK30" t="s">
        <v>3503</v>
      </c>
      <c r="AL30" t="s">
        <v>3513</v>
      </c>
      <c r="AM30" t="s">
        <v>3515</v>
      </c>
      <c r="AO30">
        <v>2016</v>
      </c>
      <c r="AP30" t="s">
        <v>3613</v>
      </c>
      <c r="AS30" t="s">
        <v>3625</v>
      </c>
      <c r="AU30">
        <v>49.249018</v>
      </c>
      <c r="AV30">
        <v>6.8792439999999999</v>
      </c>
      <c r="BB30" t="s">
        <v>3998</v>
      </c>
      <c r="BC30" t="s">
        <v>3503</v>
      </c>
      <c r="BE30" t="s">
        <v>3515</v>
      </c>
      <c r="BF30" t="s">
        <v>4361</v>
      </c>
      <c r="BG30" t="s">
        <v>4406</v>
      </c>
      <c r="BH30" t="s">
        <v>4570</v>
      </c>
    </row>
    <row r="32" spans="1:64" x14ac:dyDescent="0.25">
      <c r="A32" t="s">
        <v>829</v>
      </c>
      <c r="B32" t="s">
        <v>5096</v>
      </c>
      <c r="C32">
        <v>0</v>
      </c>
      <c r="D32" t="s">
        <v>6757</v>
      </c>
      <c r="E32" s="12">
        <v>0</v>
      </c>
      <c r="F32" t="s">
        <v>8420</v>
      </c>
      <c r="G32" t="s">
        <v>3492</v>
      </c>
      <c r="H32" t="s">
        <v>4625</v>
      </c>
      <c r="I32" t="s">
        <v>4751</v>
      </c>
      <c r="J32">
        <v>0.36544700000000002</v>
      </c>
      <c r="K32">
        <v>9.5587323943661975</v>
      </c>
      <c r="L32">
        <v>7.8122535211267614</v>
      </c>
      <c r="M32">
        <v>4.0224969288732378E-2</v>
      </c>
      <c r="N32">
        <v>4.0224969288732378E-2</v>
      </c>
      <c r="O32">
        <v>112542.12</v>
      </c>
      <c r="P32">
        <v>0</v>
      </c>
      <c r="Q32">
        <v>0</v>
      </c>
      <c r="R32">
        <v>0.4</v>
      </c>
      <c r="S32">
        <v>0.52500000000000002</v>
      </c>
      <c r="T32">
        <v>1</v>
      </c>
      <c r="U32">
        <v>0.45</v>
      </c>
      <c r="W32" t="s">
        <v>4757</v>
      </c>
      <c r="X32" t="s">
        <v>4757</v>
      </c>
      <c r="Y32" t="s">
        <v>4757</v>
      </c>
      <c r="Z32" t="s">
        <v>4757</v>
      </c>
      <c r="AA32" t="s">
        <v>4757</v>
      </c>
      <c r="AB32" s="1" t="s">
        <v>829</v>
      </c>
      <c r="AC32" s="6" t="e">
        <v>#N/A</v>
      </c>
      <c r="AD32" t="s">
        <v>1313</v>
      </c>
      <c r="AE32" t="s">
        <v>1838</v>
      </c>
      <c r="AG32" t="s">
        <v>2292</v>
      </c>
      <c r="AH32" t="s">
        <v>2615</v>
      </c>
      <c r="AI32" t="s">
        <v>3046</v>
      </c>
      <c r="AJ32" t="s">
        <v>3387</v>
      </c>
      <c r="AK32" t="s">
        <v>3487</v>
      </c>
      <c r="AL32" t="s">
        <v>3492</v>
      </c>
      <c r="AO32" t="s">
        <v>3503</v>
      </c>
      <c r="AP32" t="s">
        <v>3506</v>
      </c>
      <c r="AQ32" t="s">
        <v>3514</v>
      </c>
      <c r="AS32">
        <v>1992</v>
      </c>
      <c r="AT32" t="s">
        <v>3547</v>
      </c>
      <c r="AW32" t="s">
        <v>3625</v>
      </c>
      <c r="AY32">
        <v>50.321134000000001</v>
      </c>
      <c r="AZ32">
        <v>7.2339070000000003</v>
      </c>
      <c r="BF32" t="s">
        <v>3998</v>
      </c>
      <c r="BG32" t="s">
        <v>3503</v>
      </c>
      <c r="BI32" t="s">
        <v>3515</v>
      </c>
      <c r="BJ32" t="s">
        <v>4260</v>
      </c>
      <c r="BK32" t="s">
        <v>1559</v>
      </c>
      <c r="BL32" t="s">
        <v>4441</v>
      </c>
    </row>
    <row r="33" spans="1:65" x14ac:dyDescent="0.25">
      <c r="A33" t="s">
        <v>819</v>
      </c>
      <c r="B33" t="s">
        <v>5096</v>
      </c>
      <c r="C33" t="s">
        <v>6395</v>
      </c>
      <c r="D33" t="s">
        <v>6394</v>
      </c>
      <c r="E33" s="12">
        <v>15.5</v>
      </c>
      <c r="F33" t="s">
        <v>8421</v>
      </c>
      <c r="G33" t="s">
        <v>3492</v>
      </c>
      <c r="H33" t="s">
        <v>4628</v>
      </c>
      <c r="I33" t="s">
        <v>4751</v>
      </c>
      <c r="J33">
        <v>0.33819500000000002</v>
      </c>
      <c r="K33">
        <v>0</v>
      </c>
      <c r="L33">
        <v>0</v>
      </c>
      <c r="M33">
        <v>1</v>
      </c>
      <c r="N33">
        <v>1</v>
      </c>
      <c r="O33">
        <v>112542.12</v>
      </c>
      <c r="P33">
        <v>0</v>
      </c>
      <c r="Q33">
        <v>0</v>
      </c>
      <c r="R33">
        <v>0.4</v>
      </c>
      <c r="S33">
        <v>0.52500000000000002</v>
      </c>
      <c r="T33">
        <v>1</v>
      </c>
      <c r="U33">
        <v>0.45</v>
      </c>
      <c r="W33" t="s">
        <v>4757</v>
      </c>
      <c r="X33" t="s">
        <v>4757</v>
      </c>
      <c r="Y33" t="s">
        <v>4757</v>
      </c>
      <c r="Z33" t="s">
        <v>4757</v>
      </c>
      <c r="AA33" t="s">
        <v>4757</v>
      </c>
      <c r="AB33" s="1" t="s">
        <v>819</v>
      </c>
      <c r="AC33" s="6" t="e">
        <v>#N/A</v>
      </c>
      <c r="AD33" t="s">
        <v>1443</v>
      </c>
      <c r="AE33" t="s">
        <v>1828</v>
      </c>
      <c r="AF33" t="s">
        <v>2117</v>
      </c>
      <c r="AG33" t="s">
        <v>2360</v>
      </c>
      <c r="AH33" t="s">
        <v>2672</v>
      </c>
      <c r="AI33" t="s">
        <v>2954</v>
      </c>
      <c r="AJ33" t="s">
        <v>3328</v>
      </c>
      <c r="AK33" t="s">
        <v>3480</v>
      </c>
      <c r="AL33" t="s">
        <v>3492</v>
      </c>
      <c r="AM33">
        <v>15.5</v>
      </c>
      <c r="AN33">
        <v>17.523890000000002</v>
      </c>
      <c r="AO33" t="s">
        <v>3503</v>
      </c>
      <c r="AP33" t="s">
        <v>3512</v>
      </c>
      <c r="AQ33" t="s">
        <v>3514</v>
      </c>
      <c r="AS33">
        <v>1963</v>
      </c>
      <c r="AT33" t="s">
        <v>3545</v>
      </c>
      <c r="AW33" t="s">
        <v>3625</v>
      </c>
      <c r="AX33" t="s">
        <v>3629</v>
      </c>
      <c r="AY33">
        <v>51.069479999999999</v>
      </c>
      <c r="AZ33">
        <v>6.8466899999999997</v>
      </c>
      <c r="BF33" t="s">
        <v>3998</v>
      </c>
      <c r="BG33" t="s">
        <v>3503</v>
      </c>
      <c r="BI33" t="s">
        <v>3515</v>
      </c>
      <c r="BJ33" t="s">
        <v>4353</v>
      </c>
      <c r="BK33" t="s">
        <v>4404</v>
      </c>
      <c r="BL33" t="s">
        <v>4353</v>
      </c>
      <c r="BM33" t="s">
        <v>4592</v>
      </c>
    </row>
    <row r="34" spans="1:65" x14ac:dyDescent="0.25">
      <c r="A34" t="s">
        <v>821</v>
      </c>
      <c r="B34" t="s">
        <v>5096</v>
      </c>
      <c r="C34" t="s">
        <v>6395</v>
      </c>
      <c r="D34" t="s">
        <v>6394</v>
      </c>
      <c r="E34" s="12">
        <v>15.5</v>
      </c>
      <c r="F34" t="s">
        <v>8422</v>
      </c>
      <c r="G34" t="s">
        <v>3492</v>
      </c>
      <c r="H34" t="s">
        <v>4628</v>
      </c>
      <c r="I34" t="s">
        <v>4751</v>
      </c>
      <c r="J34">
        <v>0.33819500000000002</v>
      </c>
      <c r="K34">
        <v>0</v>
      </c>
      <c r="L34">
        <v>0</v>
      </c>
      <c r="M34">
        <v>1</v>
      </c>
      <c r="N34">
        <v>1</v>
      </c>
      <c r="O34">
        <v>112542.12</v>
      </c>
      <c r="P34">
        <v>0</v>
      </c>
      <c r="Q34">
        <v>0</v>
      </c>
      <c r="R34">
        <v>0.4</v>
      </c>
      <c r="S34">
        <v>0.52500000000000002</v>
      </c>
      <c r="T34">
        <v>1</v>
      </c>
      <c r="U34">
        <v>0.45</v>
      </c>
      <c r="W34" t="s">
        <v>4757</v>
      </c>
      <c r="X34" t="s">
        <v>4757</v>
      </c>
      <c r="Y34" t="s">
        <v>4757</v>
      </c>
      <c r="Z34" t="s">
        <v>4757</v>
      </c>
      <c r="AA34" t="s">
        <v>4757</v>
      </c>
      <c r="AB34" s="1" t="s">
        <v>821</v>
      </c>
      <c r="AC34" s="6" t="e">
        <v>#N/A</v>
      </c>
      <c r="AD34" t="s">
        <v>1443</v>
      </c>
      <c r="AE34" t="s">
        <v>1830</v>
      </c>
      <c r="AF34" t="s">
        <v>2117</v>
      </c>
      <c r="AG34" t="s">
        <v>2360</v>
      </c>
      <c r="AH34" t="s">
        <v>2672</v>
      </c>
      <c r="AI34" t="s">
        <v>2954</v>
      </c>
      <c r="AJ34" t="s">
        <v>3328</v>
      </c>
      <c r="AK34" t="s">
        <v>3480</v>
      </c>
      <c r="AL34" t="s">
        <v>3492</v>
      </c>
      <c r="AM34">
        <v>15.5</v>
      </c>
      <c r="AN34">
        <v>17.523890000000002</v>
      </c>
      <c r="AO34" t="s">
        <v>3503</v>
      </c>
      <c r="AP34" t="s">
        <v>3512</v>
      </c>
      <c r="AQ34" t="s">
        <v>3514</v>
      </c>
      <c r="AS34">
        <v>1963</v>
      </c>
      <c r="AT34" t="s">
        <v>3545</v>
      </c>
      <c r="AW34" t="s">
        <v>3625</v>
      </c>
      <c r="AX34" t="s">
        <v>3629</v>
      </c>
      <c r="AY34">
        <v>51.069479999999999</v>
      </c>
      <c r="AZ34">
        <v>6.8466899999999997</v>
      </c>
      <c r="BF34" t="s">
        <v>3998</v>
      </c>
      <c r="BG34" t="s">
        <v>3503</v>
      </c>
      <c r="BI34" t="s">
        <v>3515</v>
      </c>
      <c r="BJ34" t="s">
        <v>4353</v>
      </c>
      <c r="BK34" t="s">
        <v>4404</v>
      </c>
      <c r="BL34" t="s">
        <v>4353</v>
      </c>
      <c r="BM34" t="s">
        <v>4592</v>
      </c>
    </row>
    <row r="35" spans="1:65" x14ac:dyDescent="0.25">
      <c r="A35" t="s">
        <v>820</v>
      </c>
      <c r="B35" t="s">
        <v>5096</v>
      </c>
      <c r="C35" t="s">
        <v>6395</v>
      </c>
      <c r="D35" t="s">
        <v>6394</v>
      </c>
      <c r="E35" s="12">
        <v>19.2</v>
      </c>
      <c r="F35" t="s">
        <v>8423</v>
      </c>
      <c r="G35" t="s">
        <v>3492</v>
      </c>
      <c r="H35" t="s">
        <v>4628</v>
      </c>
      <c r="I35" t="s">
        <v>4751</v>
      </c>
      <c r="J35">
        <v>0.33819500000000002</v>
      </c>
      <c r="K35">
        <v>0</v>
      </c>
      <c r="L35">
        <v>0</v>
      </c>
      <c r="M35">
        <v>1</v>
      </c>
      <c r="N35">
        <v>1</v>
      </c>
      <c r="O35">
        <v>112542.12</v>
      </c>
      <c r="P35">
        <v>0</v>
      </c>
      <c r="Q35">
        <v>0</v>
      </c>
      <c r="R35">
        <v>0.4</v>
      </c>
      <c r="S35">
        <v>0.52500000000000002</v>
      </c>
      <c r="T35">
        <v>1</v>
      </c>
      <c r="U35">
        <v>0.45</v>
      </c>
      <c r="W35" t="s">
        <v>4757</v>
      </c>
      <c r="X35" t="s">
        <v>4757</v>
      </c>
      <c r="Y35" t="s">
        <v>4757</v>
      </c>
      <c r="Z35" t="s">
        <v>4757</v>
      </c>
      <c r="AA35" t="s">
        <v>4757</v>
      </c>
      <c r="AB35" s="1" t="s">
        <v>820</v>
      </c>
      <c r="AC35" s="6" t="e">
        <v>#N/A</v>
      </c>
      <c r="AD35" t="s">
        <v>1443</v>
      </c>
      <c r="AE35" t="s">
        <v>1829</v>
      </c>
      <c r="AF35" t="s">
        <v>2117</v>
      </c>
      <c r="AG35" t="s">
        <v>2360</v>
      </c>
      <c r="AH35" t="s">
        <v>2672</v>
      </c>
      <c r="AI35" t="s">
        <v>2954</v>
      </c>
      <c r="AJ35" t="s">
        <v>3328</v>
      </c>
      <c r="AK35" t="s">
        <v>3480</v>
      </c>
      <c r="AL35" t="s">
        <v>3492</v>
      </c>
      <c r="AM35">
        <v>19.2</v>
      </c>
      <c r="AN35">
        <v>21.70701</v>
      </c>
      <c r="AO35" t="s">
        <v>3503</v>
      </c>
      <c r="AP35" t="s">
        <v>3512</v>
      </c>
      <c r="AQ35" t="s">
        <v>3514</v>
      </c>
      <c r="AS35">
        <v>1963</v>
      </c>
      <c r="AT35" t="s">
        <v>3545</v>
      </c>
      <c r="AW35" t="s">
        <v>3625</v>
      </c>
      <c r="AX35" t="s">
        <v>3629</v>
      </c>
      <c r="AY35">
        <v>51.069479999999999</v>
      </c>
      <c r="AZ35">
        <v>6.8466899999999997</v>
      </c>
      <c r="BF35" t="s">
        <v>3998</v>
      </c>
      <c r="BG35" t="s">
        <v>3503</v>
      </c>
      <c r="BI35" t="s">
        <v>3515</v>
      </c>
      <c r="BJ35" t="s">
        <v>4353</v>
      </c>
      <c r="BK35" t="s">
        <v>4404</v>
      </c>
      <c r="BL35" t="s">
        <v>4353</v>
      </c>
      <c r="BM35" t="s">
        <v>4592</v>
      </c>
    </row>
    <row r="36" spans="1:65" x14ac:dyDescent="0.25">
      <c r="A36" t="s">
        <v>841</v>
      </c>
      <c r="B36" t="s">
        <v>5096</v>
      </c>
      <c r="C36">
        <v>0</v>
      </c>
      <c r="D36" t="s">
        <v>8415</v>
      </c>
      <c r="E36" s="12">
        <v>19.7</v>
      </c>
      <c r="F36" t="s">
        <v>8424</v>
      </c>
      <c r="G36" t="s">
        <v>3492</v>
      </c>
      <c r="H36" t="s">
        <v>4625</v>
      </c>
      <c r="I36" t="s">
        <v>4751</v>
      </c>
      <c r="J36">
        <v>0.36544700000000002</v>
      </c>
      <c r="K36">
        <v>9.5587323943661975</v>
      </c>
      <c r="L36">
        <v>7.8122535211267614</v>
      </c>
      <c r="M36">
        <v>4.0224969288732378E-2</v>
      </c>
      <c r="N36">
        <v>4.0224969288732378E-2</v>
      </c>
      <c r="O36">
        <v>112542.12</v>
      </c>
      <c r="P36">
        <v>0</v>
      </c>
      <c r="Q36">
        <v>0</v>
      </c>
      <c r="R36">
        <v>0.4</v>
      </c>
      <c r="S36">
        <v>0.52500000000000002</v>
      </c>
      <c r="T36">
        <v>1</v>
      </c>
      <c r="U36">
        <v>0.45</v>
      </c>
      <c r="W36">
        <v>33.634146341463413</v>
      </c>
      <c r="X36" t="s">
        <v>4757</v>
      </c>
      <c r="Y36" t="s">
        <v>4757</v>
      </c>
      <c r="Z36" t="s">
        <v>4757</v>
      </c>
      <c r="AA36" t="s">
        <v>4757</v>
      </c>
      <c r="AB36" s="1" t="s">
        <v>841</v>
      </c>
      <c r="AC36" s="6" t="e">
        <v>#N/A</v>
      </c>
      <c r="AD36" t="s">
        <v>984</v>
      </c>
      <c r="AE36" t="s">
        <v>1843</v>
      </c>
      <c r="AF36" t="s">
        <v>1898</v>
      </c>
      <c r="AG36" t="s">
        <v>2136</v>
      </c>
      <c r="AH36" t="s">
        <v>2447</v>
      </c>
      <c r="AI36" t="s">
        <v>2777</v>
      </c>
      <c r="AJ36" t="s">
        <v>3194</v>
      </c>
      <c r="AK36" t="s">
        <v>3483</v>
      </c>
      <c r="AL36" t="s">
        <v>3492</v>
      </c>
      <c r="AM36">
        <v>19.7</v>
      </c>
      <c r="AN36">
        <v>19.879470000000001</v>
      </c>
      <c r="AO36" t="s">
        <v>3503</v>
      </c>
      <c r="AP36" t="s">
        <v>3506</v>
      </c>
      <c r="AQ36" t="s">
        <v>3515</v>
      </c>
      <c r="AR36">
        <v>33.634146341463413</v>
      </c>
      <c r="AS36">
        <v>1954</v>
      </c>
      <c r="AT36" t="s">
        <v>3596</v>
      </c>
      <c r="AV36">
        <v>2016</v>
      </c>
      <c r="AW36" t="s">
        <v>18</v>
      </c>
      <c r="AX36" t="s">
        <v>3629</v>
      </c>
      <c r="AY36">
        <v>50.098469999999999</v>
      </c>
      <c r="AZ36">
        <v>8.6530300000000011</v>
      </c>
      <c r="BF36" t="s">
        <v>3998</v>
      </c>
      <c r="BG36" t="s">
        <v>3503</v>
      </c>
      <c r="BI36" t="s">
        <v>3515</v>
      </c>
      <c r="BJ36" t="s">
        <v>4043</v>
      </c>
      <c r="BK36" t="s">
        <v>4404</v>
      </c>
      <c r="BL36" t="s">
        <v>4445</v>
      </c>
      <c r="BM36" t="s">
        <v>4592</v>
      </c>
    </row>
    <row r="37" spans="1:65" x14ac:dyDescent="0.25">
      <c r="A37" t="s">
        <v>826</v>
      </c>
      <c r="B37" t="s">
        <v>5096</v>
      </c>
      <c r="C37">
        <v>0</v>
      </c>
      <c r="D37" t="s">
        <v>6563</v>
      </c>
      <c r="E37" s="12">
        <v>20</v>
      </c>
      <c r="F37" t="s">
        <v>8425</v>
      </c>
      <c r="G37" t="s">
        <v>3492</v>
      </c>
      <c r="H37" t="s">
        <v>4620</v>
      </c>
      <c r="I37" t="s">
        <v>4751</v>
      </c>
      <c r="J37">
        <v>0.493894</v>
      </c>
      <c r="K37">
        <v>5</v>
      </c>
      <c r="L37">
        <v>1</v>
      </c>
      <c r="M37">
        <v>3.8508725075675675E-2</v>
      </c>
      <c r="N37">
        <v>3.8508725075675675E-2</v>
      </c>
      <c r="O37">
        <v>112542.12</v>
      </c>
      <c r="P37">
        <v>0</v>
      </c>
      <c r="Q37">
        <v>0</v>
      </c>
      <c r="R37">
        <v>0.4</v>
      </c>
      <c r="S37">
        <v>0.52500000000000002</v>
      </c>
      <c r="T37">
        <v>1</v>
      </c>
      <c r="U37">
        <v>0.45</v>
      </c>
      <c r="W37" t="s">
        <v>4757</v>
      </c>
      <c r="X37" t="s">
        <v>4757</v>
      </c>
      <c r="Y37" t="s">
        <v>4757</v>
      </c>
      <c r="Z37" t="s">
        <v>4757</v>
      </c>
      <c r="AA37" t="s">
        <v>4757</v>
      </c>
      <c r="AB37" s="1" t="s">
        <v>826</v>
      </c>
      <c r="AC37" s="6" t="e">
        <v>#N/A</v>
      </c>
      <c r="AD37" t="s">
        <v>1299</v>
      </c>
      <c r="AE37" t="s">
        <v>1835</v>
      </c>
      <c r="AG37" t="s">
        <v>2285</v>
      </c>
      <c r="AI37" t="s">
        <v>3039</v>
      </c>
      <c r="AJ37" t="s">
        <v>2102</v>
      </c>
      <c r="AK37" t="s">
        <v>3479</v>
      </c>
      <c r="AL37" t="s">
        <v>3492</v>
      </c>
      <c r="AM37">
        <v>20</v>
      </c>
      <c r="AO37" t="s">
        <v>3503</v>
      </c>
      <c r="AP37" t="s">
        <v>3508</v>
      </c>
      <c r="AQ37" t="s">
        <v>3515</v>
      </c>
      <c r="AS37">
        <v>2010</v>
      </c>
      <c r="AT37" t="s">
        <v>3520</v>
      </c>
      <c r="AW37" t="s">
        <v>3625</v>
      </c>
      <c r="AY37">
        <v>51.299759999999999</v>
      </c>
      <c r="AZ37">
        <v>12.019299999999999</v>
      </c>
      <c r="BF37" t="s">
        <v>3998</v>
      </c>
      <c r="BG37" t="s">
        <v>3503</v>
      </c>
      <c r="BI37" t="s">
        <v>3515</v>
      </c>
      <c r="BJ37" t="s">
        <v>4354</v>
      </c>
      <c r="BK37" t="s">
        <v>4404</v>
      </c>
      <c r="BL37" t="s">
        <v>2285</v>
      </c>
    </row>
    <row r="38" spans="1:65" x14ac:dyDescent="0.25">
      <c r="A38" t="s">
        <v>805</v>
      </c>
      <c r="B38" t="s">
        <v>5096</v>
      </c>
      <c r="C38" t="s">
        <v>4812</v>
      </c>
      <c r="D38" t="s">
        <v>5470</v>
      </c>
      <c r="E38" s="12">
        <v>21</v>
      </c>
      <c r="F38" t="s">
        <v>8426</v>
      </c>
      <c r="G38" t="s">
        <v>3492</v>
      </c>
      <c r="H38" t="s">
        <v>4625</v>
      </c>
      <c r="I38" t="s">
        <v>4751</v>
      </c>
      <c r="J38">
        <v>0.36544700000000002</v>
      </c>
      <c r="K38">
        <v>9.5587323943661975</v>
      </c>
      <c r="L38">
        <v>7.8122535211267614</v>
      </c>
      <c r="M38">
        <v>4.0224969288732378E-2</v>
      </c>
      <c r="N38">
        <v>4.0224969288732378E-2</v>
      </c>
      <c r="O38">
        <v>112542.12</v>
      </c>
      <c r="P38">
        <v>0</v>
      </c>
      <c r="Q38">
        <v>0</v>
      </c>
      <c r="R38">
        <v>0.4</v>
      </c>
      <c r="S38">
        <v>0.52500000000000002</v>
      </c>
      <c r="T38">
        <v>1</v>
      </c>
      <c r="U38">
        <v>0.45</v>
      </c>
      <c r="W38" t="s">
        <v>4757</v>
      </c>
      <c r="X38" t="s">
        <v>4757</v>
      </c>
      <c r="Y38" t="s">
        <v>4757</v>
      </c>
      <c r="Z38" t="s">
        <v>4757</v>
      </c>
      <c r="AA38" t="s">
        <v>4757</v>
      </c>
      <c r="AB38" s="1" t="s">
        <v>805</v>
      </c>
      <c r="AC38" s="6" t="e">
        <v>#N/A</v>
      </c>
      <c r="AD38" t="s">
        <v>1431</v>
      </c>
      <c r="AG38" t="s">
        <v>2354</v>
      </c>
      <c r="AH38" t="s">
        <v>2670</v>
      </c>
      <c r="AI38" t="s">
        <v>2772</v>
      </c>
      <c r="AJ38" t="s">
        <v>3222</v>
      </c>
      <c r="AK38" t="s">
        <v>3480</v>
      </c>
      <c r="AL38" t="s">
        <v>3492</v>
      </c>
      <c r="AM38">
        <v>21</v>
      </c>
      <c r="AO38" t="s">
        <v>3503</v>
      </c>
      <c r="AP38" t="s">
        <v>3506</v>
      </c>
      <c r="AQ38" t="s">
        <v>3514</v>
      </c>
      <c r="AS38">
        <v>2010</v>
      </c>
      <c r="AT38" t="s">
        <v>3520</v>
      </c>
      <c r="AW38" t="s">
        <v>3625</v>
      </c>
      <c r="AY38">
        <v>51.419059999999988</v>
      </c>
      <c r="AZ38">
        <v>6.7385000000000002</v>
      </c>
      <c r="BF38" t="s">
        <v>3998</v>
      </c>
      <c r="BG38" t="s">
        <v>3503</v>
      </c>
      <c r="BI38" t="s">
        <v>3515</v>
      </c>
      <c r="BJ38" t="s">
        <v>4346</v>
      </c>
      <c r="BK38" t="s">
        <v>4412</v>
      </c>
      <c r="BL38" t="s">
        <v>4441</v>
      </c>
    </row>
    <row r="39" spans="1:65" x14ac:dyDescent="0.25">
      <c r="A39" t="s">
        <v>812</v>
      </c>
      <c r="B39" t="s">
        <v>5096</v>
      </c>
      <c r="C39" t="s">
        <v>5511</v>
      </c>
      <c r="D39" t="s">
        <v>5510</v>
      </c>
      <c r="E39" s="12">
        <v>23.5</v>
      </c>
      <c r="F39" t="s">
        <v>8427</v>
      </c>
      <c r="G39" t="s">
        <v>3492</v>
      </c>
      <c r="H39" t="s">
        <v>4625</v>
      </c>
      <c r="I39" t="s">
        <v>4618</v>
      </c>
      <c r="J39">
        <v>0.36544700000000002</v>
      </c>
      <c r="K39">
        <v>9.5587323943661975</v>
      </c>
      <c r="L39">
        <v>7.8122535211267614</v>
      </c>
      <c r="M39">
        <v>4.0224969288732378E-2</v>
      </c>
      <c r="N39">
        <v>4.0224969288732378E-2</v>
      </c>
      <c r="O39">
        <v>0</v>
      </c>
      <c r="P39">
        <v>0</v>
      </c>
      <c r="Q39">
        <v>0</v>
      </c>
      <c r="R39">
        <v>0.3</v>
      </c>
      <c r="S39">
        <v>0.46500000000000002</v>
      </c>
      <c r="T39">
        <v>0</v>
      </c>
      <c r="U39">
        <v>0</v>
      </c>
      <c r="W39" t="s">
        <v>4757</v>
      </c>
      <c r="X39" t="s">
        <v>4757</v>
      </c>
      <c r="Y39" t="s">
        <v>4757</v>
      </c>
      <c r="Z39" t="s">
        <v>4757</v>
      </c>
      <c r="AA39" t="s">
        <v>4757</v>
      </c>
      <c r="AB39" s="1" t="s">
        <v>812</v>
      </c>
      <c r="AC39" s="6" t="e">
        <v>#N/A</v>
      </c>
      <c r="AD39" t="s">
        <v>1437</v>
      </c>
      <c r="AG39" t="s">
        <v>2357</v>
      </c>
      <c r="AI39" t="s">
        <v>3138</v>
      </c>
      <c r="AJ39" t="s">
        <v>2114</v>
      </c>
      <c r="AK39" t="s">
        <v>3346</v>
      </c>
      <c r="AL39" t="s">
        <v>3492</v>
      </c>
      <c r="AM39">
        <v>23.5</v>
      </c>
      <c r="AO39" t="s">
        <v>3503</v>
      </c>
      <c r="AP39" t="s">
        <v>3506</v>
      </c>
      <c r="AQ39" t="s">
        <v>3514</v>
      </c>
      <c r="AS39">
        <v>2011</v>
      </c>
      <c r="AT39" t="s">
        <v>3544</v>
      </c>
      <c r="AW39" t="s">
        <v>3625</v>
      </c>
      <c r="AY39">
        <v>52.16883</v>
      </c>
      <c r="AZ39">
        <v>14.640790000000001</v>
      </c>
      <c r="BF39" t="s">
        <v>3998</v>
      </c>
      <c r="BG39" t="s">
        <v>3503</v>
      </c>
      <c r="BI39" t="s">
        <v>3515</v>
      </c>
      <c r="BJ39" t="s">
        <v>4350</v>
      </c>
      <c r="BK39" t="s">
        <v>4406</v>
      </c>
      <c r="BL39" t="s">
        <v>4436</v>
      </c>
    </row>
    <row r="40" spans="1:65" x14ac:dyDescent="0.25">
      <c r="A40" t="s">
        <v>839</v>
      </c>
      <c r="B40" t="s">
        <v>5096</v>
      </c>
      <c r="C40" t="s">
        <v>4908</v>
      </c>
      <c r="D40" t="s">
        <v>8196</v>
      </c>
      <c r="E40" s="12">
        <v>28</v>
      </c>
      <c r="F40" t="s">
        <v>8428</v>
      </c>
      <c r="G40" t="s">
        <v>3492</v>
      </c>
      <c r="H40" t="s">
        <v>4625</v>
      </c>
      <c r="I40" t="s">
        <v>4618</v>
      </c>
      <c r="J40">
        <v>0.75</v>
      </c>
      <c r="K40">
        <v>9.5587323943661975</v>
      </c>
      <c r="L40">
        <v>7.8122535211267614</v>
      </c>
      <c r="M40">
        <v>4.0224969288732378E-2</v>
      </c>
      <c r="N40">
        <v>4.0224969288732378E-2</v>
      </c>
      <c r="O40">
        <v>0</v>
      </c>
      <c r="P40">
        <v>0</v>
      </c>
      <c r="Q40">
        <v>0</v>
      </c>
      <c r="R40">
        <v>0.3</v>
      </c>
      <c r="S40">
        <v>0.46500000000000002</v>
      </c>
      <c r="T40">
        <v>0</v>
      </c>
      <c r="U40">
        <v>0</v>
      </c>
      <c r="W40" t="s">
        <v>4757</v>
      </c>
      <c r="X40" t="s">
        <v>4757</v>
      </c>
      <c r="Y40" t="s">
        <v>4757</v>
      </c>
      <c r="Z40" t="s">
        <v>4757</v>
      </c>
      <c r="AA40" t="s">
        <v>4757</v>
      </c>
      <c r="AB40" s="1" t="s">
        <v>839</v>
      </c>
      <c r="AC40" s="6" t="e">
        <v>#N/A</v>
      </c>
      <c r="AD40" t="s">
        <v>1453</v>
      </c>
      <c r="AG40" t="s">
        <v>2364</v>
      </c>
      <c r="AH40" t="s">
        <v>2644</v>
      </c>
      <c r="AI40" t="s">
        <v>3093</v>
      </c>
      <c r="AJ40" t="s">
        <v>3420</v>
      </c>
      <c r="AK40" t="s">
        <v>3483</v>
      </c>
      <c r="AL40" t="s">
        <v>3492</v>
      </c>
      <c r="AM40">
        <v>28</v>
      </c>
      <c r="AO40" t="s">
        <v>3503</v>
      </c>
      <c r="AP40" t="s">
        <v>3506</v>
      </c>
      <c r="AQ40" t="s">
        <v>3514</v>
      </c>
      <c r="AS40">
        <v>2009</v>
      </c>
      <c r="AT40" t="s">
        <v>3533</v>
      </c>
      <c r="AW40" t="s">
        <v>3625</v>
      </c>
      <c r="AY40">
        <v>51.318081999999997</v>
      </c>
      <c r="AZ40">
        <v>9.8490079999999995</v>
      </c>
      <c r="BC40">
        <v>0.75</v>
      </c>
      <c r="BD40" s="2" t="s">
        <v>3995</v>
      </c>
      <c r="BF40" t="s">
        <v>3998</v>
      </c>
      <c r="BG40" t="s">
        <v>3503</v>
      </c>
      <c r="BI40" t="s">
        <v>3515</v>
      </c>
      <c r="BJ40" t="s">
        <v>4302</v>
      </c>
      <c r="BK40" t="s">
        <v>1559</v>
      </c>
      <c r="BL40" t="s">
        <v>4558</v>
      </c>
    </row>
    <row r="41" spans="1:65" x14ac:dyDescent="0.25">
      <c r="A41" t="s">
        <v>923</v>
      </c>
      <c r="B41" t="s">
        <v>6168</v>
      </c>
      <c r="C41" t="s">
        <v>5314</v>
      </c>
      <c r="D41" t="s">
        <v>6168</v>
      </c>
      <c r="E41" s="12">
        <v>33.4</v>
      </c>
      <c r="F41" t="s">
        <v>8429</v>
      </c>
      <c r="G41" t="s">
        <v>3492</v>
      </c>
      <c r="H41" t="s">
        <v>4625</v>
      </c>
      <c r="I41" t="s">
        <v>4751</v>
      </c>
      <c r="J41">
        <v>0.33</v>
      </c>
      <c r="K41">
        <v>9.5587323943661975</v>
      </c>
      <c r="L41">
        <v>7.8122535211267614</v>
      </c>
      <c r="M41">
        <v>4.0224969288732378E-2</v>
      </c>
      <c r="N41">
        <v>4.0224969288732378E-2</v>
      </c>
      <c r="O41">
        <v>112542.12</v>
      </c>
      <c r="P41">
        <v>0</v>
      </c>
      <c r="Q41">
        <v>0</v>
      </c>
      <c r="R41">
        <v>0.4</v>
      </c>
      <c r="S41">
        <v>0.52500000000000002</v>
      </c>
      <c r="T41">
        <v>1</v>
      </c>
      <c r="U41">
        <v>0.45</v>
      </c>
      <c r="W41" t="s">
        <v>4757</v>
      </c>
      <c r="X41" t="s">
        <v>4757</v>
      </c>
      <c r="Y41" t="s">
        <v>4757</v>
      </c>
      <c r="Z41" t="s">
        <v>4757</v>
      </c>
      <c r="AA41" t="s">
        <v>4757</v>
      </c>
      <c r="AB41" s="1" t="s">
        <v>923</v>
      </c>
      <c r="AC41" s="6" t="e">
        <v>#N/A</v>
      </c>
      <c r="AD41" t="s">
        <v>1513</v>
      </c>
      <c r="AE41" t="s">
        <v>1877</v>
      </c>
      <c r="AG41" t="s">
        <v>1513</v>
      </c>
      <c r="AI41" t="s">
        <v>3180</v>
      </c>
      <c r="AJ41" t="s">
        <v>996</v>
      </c>
      <c r="AK41" t="s">
        <v>3480</v>
      </c>
      <c r="AL41" t="s">
        <v>3492</v>
      </c>
      <c r="AM41">
        <v>33.4</v>
      </c>
      <c r="AO41" t="s">
        <v>3503</v>
      </c>
      <c r="AP41" t="s">
        <v>3506</v>
      </c>
      <c r="AQ41" t="s">
        <v>3515</v>
      </c>
      <c r="AS41">
        <v>1985</v>
      </c>
      <c r="AT41" t="s">
        <v>3534</v>
      </c>
      <c r="AW41" t="s">
        <v>3625</v>
      </c>
      <c r="AY41">
        <v>52.285879999999999</v>
      </c>
      <c r="AZ41">
        <v>7.74613</v>
      </c>
      <c r="BE41">
        <v>0.33</v>
      </c>
      <c r="BI41" t="s">
        <v>3514</v>
      </c>
      <c r="BJ41" t="s">
        <v>4401</v>
      </c>
      <c r="BK41" t="s">
        <v>4406</v>
      </c>
      <c r="BL41" t="s">
        <v>4441</v>
      </c>
    </row>
    <row r="42" spans="1:65" x14ac:dyDescent="0.25">
      <c r="A42" t="s">
        <v>823</v>
      </c>
      <c r="B42" t="s">
        <v>5096</v>
      </c>
      <c r="C42" t="s">
        <v>6395</v>
      </c>
      <c r="D42" t="s">
        <v>6394</v>
      </c>
      <c r="E42" s="12">
        <v>33.6</v>
      </c>
      <c r="F42" t="s">
        <v>8430</v>
      </c>
      <c r="G42" t="s">
        <v>3492</v>
      </c>
      <c r="H42" t="s">
        <v>4628</v>
      </c>
      <c r="I42" t="s">
        <v>4751</v>
      </c>
      <c r="J42">
        <v>0.33819500000000002</v>
      </c>
      <c r="K42">
        <v>0</v>
      </c>
      <c r="L42">
        <v>0</v>
      </c>
      <c r="M42">
        <v>1</v>
      </c>
      <c r="N42">
        <v>1</v>
      </c>
      <c r="O42">
        <v>112542.12</v>
      </c>
      <c r="P42">
        <v>0</v>
      </c>
      <c r="Q42">
        <v>0</v>
      </c>
      <c r="R42">
        <v>0.4</v>
      </c>
      <c r="S42">
        <v>0.52500000000000002</v>
      </c>
      <c r="T42">
        <v>1</v>
      </c>
      <c r="U42">
        <v>0.45</v>
      </c>
      <c r="W42" t="s">
        <v>4757</v>
      </c>
      <c r="X42" t="s">
        <v>4757</v>
      </c>
      <c r="Y42" t="s">
        <v>4757</v>
      </c>
      <c r="Z42" t="s">
        <v>4757</v>
      </c>
      <c r="AA42" t="s">
        <v>4757</v>
      </c>
      <c r="AB42" s="1" t="s">
        <v>823</v>
      </c>
      <c r="AC42" s="6" t="e">
        <v>#N/A</v>
      </c>
      <c r="AD42" t="s">
        <v>1443</v>
      </c>
      <c r="AE42" t="s">
        <v>1832</v>
      </c>
      <c r="AF42" t="s">
        <v>2117</v>
      </c>
      <c r="AG42" t="s">
        <v>2360</v>
      </c>
      <c r="AH42" t="s">
        <v>2672</v>
      </c>
      <c r="AI42" t="s">
        <v>2954</v>
      </c>
      <c r="AJ42" t="s">
        <v>3328</v>
      </c>
      <c r="AK42" t="s">
        <v>3480</v>
      </c>
      <c r="AL42" t="s">
        <v>3492</v>
      </c>
      <c r="AM42">
        <v>33.6</v>
      </c>
      <c r="AN42">
        <v>37.987259999999999</v>
      </c>
      <c r="AO42" t="s">
        <v>3503</v>
      </c>
      <c r="AP42" t="s">
        <v>3512</v>
      </c>
      <c r="AQ42" t="s">
        <v>3514</v>
      </c>
      <c r="AS42">
        <v>1967</v>
      </c>
      <c r="AT42" t="s">
        <v>3566</v>
      </c>
      <c r="AW42" t="s">
        <v>3625</v>
      </c>
      <c r="AX42" t="s">
        <v>3629</v>
      </c>
      <c r="AY42">
        <v>51.069479999999999</v>
      </c>
      <c r="AZ42">
        <v>6.8466899999999997</v>
      </c>
      <c r="BF42" t="s">
        <v>3998</v>
      </c>
      <c r="BG42" t="s">
        <v>3503</v>
      </c>
      <c r="BI42" t="s">
        <v>3515</v>
      </c>
      <c r="BJ42" t="s">
        <v>4353</v>
      </c>
      <c r="BK42" t="s">
        <v>4404</v>
      </c>
      <c r="BL42" t="s">
        <v>4353</v>
      </c>
      <c r="BM42" t="s">
        <v>4592</v>
      </c>
    </row>
    <row r="43" spans="1:65" x14ac:dyDescent="0.25">
      <c r="A43" t="s">
        <v>831</v>
      </c>
      <c r="B43" t="s">
        <v>5096</v>
      </c>
      <c r="C43" t="s">
        <v>7058</v>
      </c>
      <c r="D43" t="s">
        <v>7057</v>
      </c>
      <c r="E43" s="12">
        <v>40</v>
      </c>
      <c r="F43" t="s">
        <v>8431</v>
      </c>
      <c r="G43" t="s">
        <v>3492</v>
      </c>
      <c r="H43" t="s">
        <v>4625</v>
      </c>
      <c r="I43" t="s">
        <v>4751</v>
      </c>
      <c r="J43">
        <v>0.36544700000000002</v>
      </c>
      <c r="K43">
        <v>9.5587323943661975</v>
      </c>
      <c r="L43">
        <v>7.8122535211267614</v>
      </c>
      <c r="M43">
        <v>4.0224969288732378E-2</v>
      </c>
      <c r="N43">
        <v>4.0224969288732378E-2</v>
      </c>
      <c r="O43">
        <v>112542.12</v>
      </c>
      <c r="P43">
        <v>0</v>
      </c>
      <c r="Q43">
        <v>0</v>
      </c>
      <c r="R43">
        <v>0.4</v>
      </c>
      <c r="S43">
        <v>0.52500000000000002</v>
      </c>
      <c r="T43">
        <v>1</v>
      </c>
      <c r="U43">
        <v>0.45</v>
      </c>
      <c r="W43" t="s">
        <v>4757</v>
      </c>
      <c r="X43" t="s">
        <v>4757</v>
      </c>
      <c r="Y43" t="s">
        <v>4757</v>
      </c>
      <c r="Z43" t="s">
        <v>4757</v>
      </c>
      <c r="AA43" t="s">
        <v>4757</v>
      </c>
      <c r="AB43" s="1" t="s">
        <v>831</v>
      </c>
      <c r="AC43" s="6" t="e">
        <v>#N/A</v>
      </c>
      <c r="AD43" t="s">
        <v>1448</v>
      </c>
      <c r="AG43" t="s">
        <v>1448</v>
      </c>
      <c r="AH43" t="s">
        <v>2675</v>
      </c>
      <c r="AI43" t="s">
        <v>3062</v>
      </c>
      <c r="AJ43" t="s">
        <v>3399</v>
      </c>
      <c r="AK43" t="s">
        <v>3480</v>
      </c>
      <c r="AL43" t="s">
        <v>3492</v>
      </c>
      <c r="AM43">
        <v>40</v>
      </c>
      <c r="AO43" t="s">
        <v>3503</v>
      </c>
      <c r="AP43" t="s">
        <v>3506</v>
      </c>
      <c r="AQ43" t="s">
        <v>3514</v>
      </c>
      <c r="AS43">
        <v>1929</v>
      </c>
      <c r="AT43" t="s">
        <v>3595</v>
      </c>
      <c r="AW43" t="s">
        <v>3625</v>
      </c>
      <c r="AY43">
        <v>51.524619999999999</v>
      </c>
      <c r="AZ43">
        <v>6.8010999999999999</v>
      </c>
      <c r="BF43" t="s">
        <v>3998</v>
      </c>
      <c r="BG43" t="s">
        <v>3503</v>
      </c>
      <c r="BI43" t="s">
        <v>3515</v>
      </c>
      <c r="BJ43" t="s">
        <v>4357</v>
      </c>
      <c r="BK43" t="s">
        <v>4406</v>
      </c>
      <c r="BL43" t="s">
        <v>4441</v>
      </c>
    </row>
    <row r="44" spans="1:65" x14ac:dyDescent="0.25">
      <c r="A44" t="s">
        <v>813</v>
      </c>
      <c r="B44" t="s">
        <v>5096</v>
      </c>
      <c r="C44" t="s">
        <v>5513</v>
      </c>
      <c r="D44" t="s">
        <v>5512</v>
      </c>
      <c r="E44" s="12">
        <v>45</v>
      </c>
      <c r="F44" t="s">
        <v>8432</v>
      </c>
      <c r="G44" t="s">
        <v>3492</v>
      </c>
      <c r="H44" t="s">
        <v>4625</v>
      </c>
      <c r="I44" t="s">
        <v>4751</v>
      </c>
      <c r="J44">
        <v>0.36544700000000002</v>
      </c>
      <c r="K44">
        <v>9.5587323943661975</v>
      </c>
      <c r="L44">
        <v>7.8122535211267614</v>
      </c>
      <c r="M44">
        <v>4.0224969288732378E-2</v>
      </c>
      <c r="N44">
        <v>4.0224969288732378E-2</v>
      </c>
      <c r="O44">
        <v>112542.12</v>
      </c>
      <c r="P44">
        <v>0</v>
      </c>
      <c r="Q44">
        <v>0</v>
      </c>
      <c r="R44">
        <v>0.4</v>
      </c>
      <c r="S44">
        <v>0.52500000000000002</v>
      </c>
      <c r="T44">
        <v>1</v>
      </c>
      <c r="U44">
        <v>0.45</v>
      </c>
      <c r="W44">
        <v>35.643564356435647</v>
      </c>
      <c r="X44" t="s">
        <v>4757</v>
      </c>
      <c r="Y44" t="s">
        <v>4757</v>
      </c>
      <c r="Z44" t="s">
        <v>4757</v>
      </c>
      <c r="AA44" t="s">
        <v>4757</v>
      </c>
      <c r="AB44" s="1" t="s">
        <v>813</v>
      </c>
      <c r="AC44" s="6" t="e">
        <v>#N/A</v>
      </c>
      <c r="AD44" t="s">
        <v>1438</v>
      </c>
      <c r="AF44" t="s">
        <v>2114</v>
      </c>
      <c r="AG44" t="s">
        <v>2358</v>
      </c>
      <c r="AH44" t="s">
        <v>2669</v>
      </c>
      <c r="AI44" t="s">
        <v>3138</v>
      </c>
      <c r="AJ44" t="s">
        <v>2114</v>
      </c>
      <c r="AK44" t="s">
        <v>3346</v>
      </c>
      <c r="AL44" t="s">
        <v>3492</v>
      </c>
      <c r="AM44">
        <v>45</v>
      </c>
      <c r="AN44">
        <v>51.683169999999997</v>
      </c>
      <c r="AO44" t="s">
        <v>3503</v>
      </c>
      <c r="AP44" t="s">
        <v>3506</v>
      </c>
      <c r="AQ44" t="s">
        <v>3514</v>
      </c>
      <c r="AR44">
        <v>35.643564356435647</v>
      </c>
      <c r="AS44">
        <v>1953</v>
      </c>
      <c r="AT44" t="s">
        <v>3591</v>
      </c>
      <c r="AU44">
        <v>2013</v>
      </c>
      <c r="AW44" t="s">
        <v>3625</v>
      </c>
      <c r="AX44" t="s">
        <v>3629</v>
      </c>
      <c r="AY44">
        <v>52.167400000000001</v>
      </c>
      <c r="AZ44">
        <v>14.62697</v>
      </c>
      <c r="BF44" t="s">
        <v>3998</v>
      </c>
      <c r="BG44" t="s">
        <v>3503</v>
      </c>
      <c r="BI44" t="s">
        <v>3515</v>
      </c>
      <c r="BJ44" t="s">
        <v>4351</v>
      </c>
      <c r="BK44" t="s">
        <v>4406</v>
      </c>
      <c r="BL44" t="s">
        <v>4436</v>
      </c>
      <c r="BM44" t="s">
        <v>4592</v>
      </c>
    </row>
    <row r="45" spans="1:65" x14ac:dyDescent="0.25">
      <c r="A45" t="s">
        <v>830</v>
      </c>
      <c r="B45" t="s">
        <v>5096</v>
      </c>
      <c r="C45" t="s">
        <v>6917</v>
      </c>
      <c r="D45" t="s">
        <v>6916</v>
      </c>
      <c r="E45" s="12">
        <v>53.6</v>
      </c>
      <c r="F45" t="s">
        <v>8433</v>
      </c>
      <c r="G45" t="s">
        <v>3492</v>
      </c>
      <c r="H45" t="s">
        <v>4625</v>
      </c>
      <c r="I45" t="s">
        <v>4751</v>
      </c>
      <c r="J45">
        <v>0.36544700000000002</v>
      </c>
      <c r="K45">
        <v>9.5587323943661975</v>
      </c>
      <c r="L45">
        <v>7.8122535211267614</v>
      </c>
      <c r="M45">
        <v>4.0224969288732378E-2</v>
      </c>
      <c r="N45">
        <v>4.0224969288732378E-2</v>
      </c>
      <c r="O45">
        <v>112542.12</v>
      </c>
      <c r="P45">
        <v>0</v>
      </c>
      <c r="Q45">
        <v>0</v>
      </c>
      <c r="R45">
        <v>0.4</v>
      </c>
      <c r="S45">
        <v>0.52500000000000002</v>
      </c>
      <c r="T45">
        <v>1</v>
      </c>
      <c r="U45">
        <v>0.45</v>
      </c>
      <c r="W45" t="s">
        <v>4757</v>
      </c>
      <c r="X45" t="s">
        <v>4757</v>
      </c>
      <c r="Y45" t="s">
        <v>4757</v>
      </c>
      <c r="Z45" t="s">
        <v>4757</v>
      </c>
      <c r="AA45" t="s">
        <v>4757</v>
      </c>
      <c r="AB45" s="1" t="s">
        <v>830</v>
      </c>
      <c r="AC45" s="6" t="e">
        <v>#N/A</v>
      </c>
      <c r="AD45" t="s">
        <v>1447</v>
      </c>
      <c r="AG45" t="s">
        <v>2361</v>
      </c>
      <c r="AI45" t="s">
        <v>3139</v>
      </c>
      <c r="AJ45" t="s">
        <v>3452</v>
      </c>
      <c r="AK45" t="s">
        <v>3486</v>
      </c>
      <c r="AL45" t="s">
        <v>3492</v>
      </c>
      <c r="AM45">
        <v>53.6</v>
      </c>
      <c r="AO45" t="s">
        <v>3503</v>
      </c>
      <c r="AP45" t="s">
        <v>3506</v>
      </c>
      <c r="AQ45" t="s">
        <v>3514</v>
      </c>
      <c r="AS45">
        <v>2014</v>
      </c>
      <c r="AT45" t="s">
        <v>3622</v>
      </c>
      <c r="AW45" t="s">
        <v>3625</v>
      </c>
      <c r="AY45">
        <v>54.082099999999997</v>
      </c>
      <c r="AZ45">
        <v>10.15</v>
      </c>
      <c r="BF45" t="s">
        <v>3998</v>
      </c>
      <c r="BG45" t="s">
        <v>3503</v>
      </c>
      <c r="BI45" t="s">
        <v>3515</v>
      </c>
      <c r="BJ45" t="s">
        <v>4356</v>
      </c>
      <c r="BK45" t="s">
        <v>1559</v>
      </c>
      <c r="BL45" t="s">
        <v>4567</v>
      </c>
    </row>
    <row r="46" spans="1:65" x14ac:dyDescent="0.25">
      <c r="A46" t="s">
        <v>814</v>
      </c>
      <c r="B46" t="s">
        <v>5096</v>
      </c>
      <c r="C46" t="s">
        <v>5514</v>
      </c>
      <c r="D46" t="s">
        <v>5512</v>
      </c>
      <c r="E46" s="12">
        <v>56</v>
      </c>
      <c r="F46" t="s">
        <v>8434</v>
      </c>
      <c r="G46" t="s">
        <v>3492</v>
      </c>
      <c r="H46" t="s">
        <v>4625</v>
      </c>
      <c r="I46" t="s">
        <v>4751</v>
      </c>
      <c r="J46">
        <v>0.36544700000000002</v>
      </c>
      <c r="K46">
        <v>9.5587323943661975</v>
      </c>
      <c r="L46">
        <v>7.8122535211267614</v>
      </c>
      <c r="M46">
        <v>4.0224969288732378E-2</v>
      </c>
      <c r="N46">
        <v>4.0224969288732378E-2</v>
      </c>
      <c r="O46">
        <v>112542.12</v>
      </c>
      <c r="P46">
        <v>0</v>
      </c>
      <c r="Q46">
        <v>0</v>
      </c>
      <c r="R46">
        <v>0.4</v>
      </c>
      <c r="S46">
        <v>0.52500000000000002</v>
      </c>
      <c r="T46">
        <v>1</v>
      </c>
      <c r="U46">
        <v>0.45</v>
      </c>
      <c r="W46">
        <v>44.356435643564353</v>
      </c>
      <c r="X46" t="s">
        <v>4757</v>
      </c>
      <c r="Y46" t="s">
        <v>4757</v>
      </c>
      <c r="Z46" t="s">
        <v>4757</v>
      </c>
      <c r="AA46" t="s">
        <v>4757</v>
      </c>
      <c r="AB46" s="1" t="s">
        <v>814</v>
      </c>
      <c r="AC46" s="6" t="e">
        <v>#N/A</v>
      </c>
      <c r="AD46" t="s">
        <v>1438</v>
      </c>
      <c r="AE46" t="s">
        <v>1519</v>
      </c>
      <c r="AF46" t="s">
        <v>2114</v>
      </c>
      <c r="AG46" t="s">
        <v>2359</v>
      </c>
      <c r="AH46" t="s">
        <v>2669</v>
      </c>
      <c r="AI46" t="s">
        <v>3138</v>
      </c>
      <c r="AJ46" t="s">
        <v>2114</v>
      </c>
      <c r="AK46" t="s">
        <v>3346</v>
      </c>
      <c r="AL46" t="s">
        <v>3492</v>
      </c>
      <c r="AM46">
        <v>56</v>
      </c>
      <c r="AN46">
        <v>64.316829999999996</v>
      </c>
      <c r="AO46" t="s">
        <v>3503</v>
      </c>
      <c r="AP46" t="s">
        <v>3506</v>
      </c>
      <c r="AQ46" t="s">
        <v>3514</v>
      </c>
      <c r="AR46">
        <v>44.356435643564353</v>
      </c>
      <c r="AS46">
        <v>2013</v>
      </c>
      <c r="AT46" t="s">
        <v>3543</v>
      </c>
      <c r="AU46">
        <v>2013</v>
      </c>
      <c r="AW46" t="s">
        <v>3625</v>
      </c>
      <c r="AX46" t="s">
        <v>3629</v>
      </c>
      <c r="AY46">
        <v>52.167400000000001</v>
      </c>
      <c r="AZ46">
        <v>14.62697</v>
      </c>
      <c r="BF46" t="s">
        <v>3998</v>
      </c>
      <c r="BG46" t="s">
        <v>3503</v>
      </c>
      <c r="BI46" t="s">
        <v>3515</v>
      </c>
      <c r="BK46" t="s">
        <v>4404</v>
      </c>
      <c r="BL46" t="s">
        <v>4436</v>
      </c>
      <c r="BM46" t="s">
        <v>4592</v>
      </c>
    </row>
    <row r="47" spans="1:65" x14ac:dyDescent="0.25">
      <c r="A47" t="s">
        <v>815</v>
      </c>
      <c r="B47" t="s">
        <v>5096</v>
      </c>
      <c r="C47">
        <v>0</v>
      </c>
      <c r="D47" t="s">
        <v>5473</v>
      </c>
      <c r="E47" s="12">
        <v>59</v>
      </c>
      <c r="F47" t="s">
        <v>8435</v>
      </c>
      <c r="G47" t="s">
        <v>3492</v>
      </c>
      <c r="H47" t="s">
        <v>4625</v>
      </c>
      <c r="I47" t="s">
        <v>4751</v>
      </c>
      <c r="J47">
        <v>0.36544700000000002</v>
      </c>
      <c r="K47">
        <v>9.5587323943661975</v>
      </c>
      <c r="L47">
        <v>7.8122535211267614</v>
      </c>
      <c r="M47">
        <v>4.0224969288732378E-2</v>
      </c>
      <c r="N47">
        <v>4.0224969288732378E-2</v>
      </c>
      <c r="O47">
        <v>112542.12</v>
      </c>
      <c r="P47">
        <v>0</v>
      </c>
      <c r="Q47">
        <v>0</v>
      </c>
      <c r="R47">
        <v>0.4</v>
      </c>
      <c r="S47">
        <v>0.52500000000000002</v>
      </c>
      <c r="T47">
        <v>1</v>
      </c>
      <c r="U47">
        <v>0.45</v>
      </c>
      <c r="W47" t="s">
        <v>4757</v>
      </c>
      <c r="X47" t="s">
        <v>4757</v>
      </c>
      <c r="Y47" t="s">
        <v>4757</v>
      </c>
      <c r="Z47" t="s">
        <v>4757</v>
      </c>
      <c r="AA47" t="s">
        <v>4757</v>
      </c>
      <c r="AB47" s="1" t="s">
        <v>815</v>
      </c>
      <c r="AC47" s="6" t="e">
        <v>#N/A</v>
      </c>
      <c r="AD47" t="s">
        <v>1439</v>
      </c>
      <c r="AE47" t="s">
        <v>1541</v>
      </c>
      <c r="AG47" t="s">
        <v>2355</v>
      </c>
      <c r="AI47" t="s">
        <v>3136</v>
      </c>
      <c r="AJ47" t="s">
        <v>3451</v>
      </c>
      <c r="AK47" t="s">
        <v>3480</v>
      </c>
      <c r="AL47" t="s">
        <v>3492</v>
      </c>
      <c r="AM47">
        <v>59</v>
      </c>
      <c r="AO47" t="s">
        <v>3503</v>
      </c>
      <c r="AP47" t="s">
        <v>3506</v>
      </c>
      <c r="AQ47" t="s">
        <v>3514</v>
      </c>
      <c r="AS47">
        <v>1958</v>
      </c>
      <c r="AT47" t="s">
        <v>3585</v>
      </c>
      <c r="AW47" t="s">
        <v>3625</v>
      </c>
      <c r="AY47">
        <v>51.491000000000007</v>
      </c>
      <c r="AZ47">
        <v>6.7274900000000004</v>
      </c>
      <c r="BF47" t="s">
        <v>3998</v>
      </c>
      <c r="BG47" t="s">
        <v>3503</v>
      </c>
      <c r="BI47" t="s">
        <v>3515</v>
      </c>
      <c r="BJ47" t="s">
        <v>4347</v>
      </c>
      <c r="BK47" t="s">
        <v>4406</v>
      </c>
      <c r="BL47" t="s">
        <v>4569</v>
      </c>
    </row>
    <row r="48" spans="1:65" x14ac:dyDescent="0.25">
      <c r="A48" t="s">
        <v>806</v>
      </c>
      <c r="B48" t="s">
        <v>5096</v>
      </c>
      <c r="C48">
        <v>0</v>
      </c>
      <c r="D48" t="s">
        <v>5472</v>
      </c>
      <c r="E48" s="12">
        <v>60</v>
      </c>
      <c r="F48" t="s">
        <v>8436</v>
      </c>
      <c r="G48" t="s">
        <v>3492</v>
      </c>
      <c r="H48" t="s">
        <v>4625</v>
      </c>
      <c r="I48" t="s">
        <v>4751</v>
      </c>
      <c r="J48">
        <v>0.36544700000000002</v>
      </c>
      <c r="K48">
        <v>9.5587323943661975</v>
      </c>
      <c r="L48">
        <v>7.8122535211267614</v>
      </c>
      <c r="M48">
        <v>4.0224969288732378E-2</v>
      </c>
      <c r="N48">
        <v>4.0224969288732378E-2</v>
      </c>
      <c r="O48">
        <v>112542.12</v>
      </c>
      <c r="P48">
        <v>0</v>
      </c>
      <c r="Q48">
        <v>0</v>
      </c>
      <c r="R48">
        <v>0.4</v>
      </c>
      <c r="S48">
        <v>0.52500000000000002</v>
      </c>
      <c r="T48">
        <v>1</v>
      </c>
      <c r="U48">
        <v>0.45</v>
      </c>
      <c r="W48" t="s">
        <v>4757</v>
      </c>
      <c r="X48" t="s">
        <v>4757</v>
      </c>
      <c r="Y48" t="s">
        <v>4757</v>
      </c>
      <c r="Z48" t="s">
        <v>4757</v>
      </c>
      <c r="AA48" t="s">
        <v>4757</v>
      </c>
      <c r="AB48" s="1" t="s">
        <v>806</v>
      </c>
      <c r="AC48" s="6" t="e">
        <v>#N/A</v>
      </c>
      <c r="AD48" t="s">
        <v>1432</v>
      </c>
      <c r="AE48" t="s">
        <v>1524</v>
      </c>
      <c r="AG48" t="s">
        <v>2355</v>
      </c>
      <c r="AI48" t="s">
        <v>3136</v>
      </c>
      <c r="AJ48" t="s">
        <v>3448</v>
      </c>
      <c r="AK48" t="s">
        <v>3480</v>
      </c>
      <c r="AL48" t="s">
        <v>3492</v>
      </c>
      <c r="AM48">
        <v>60</v>
      </c>
      <c r="AO48" t="s">
        <v>3503</v>
      </c>
      <c r="AP48" t="s">
        <v>3506</v>
      </c>
      <c r="AQ48" t="s">
        <v>3514</v>
      </c>
      <c r="AS48">
        <v>1955</v>
      </c>
      <c r="AT48" t="s">
        <v>3586</v>
      </c>
      <c r="AW48" t="s">
        <v>3625</v>
      </c>
      <c r="AY48">
        <v>51.459673000000002</v>
      </c>
      <c r="AZ48">
        <v>6.7305740000000007</v>
      </c>
      <c r="BF48" t="s">
        <v>3998</v>
      </c>
      <c r="BG48" t="s">
        <v>3503</v>
      </c>
      <c r="BI48" t="s">
        <v>3515</v>
      </c>
      <c r="BJ48" t="s">
        <v>4347</v>
      </c>
      <c r="BK48" t="s">
        <v>4406</v>
      </c>
      <c r="BL48" t="s">
        <v>4569</v>
      </c>
    </row>
    <row r="49" spans="1:65" x14ac:dyDescent="0.25">
      <c r="A49" t="s">
        <v>804</v>
      </c>
      <c r="B49" t="s">
        <v>5096</v>
      </c>
      <c r="C49" t="s">
        <v>5414</v>
      </c>
      <c r="D49" t="s">
        <v>5413</v>
      </c>
      <c r="E49" s="12">
        <v>85</v>
      </c>
      <c r="F49" t="s">
        <v>8437</v>
      </c>
      <c r="G49" t="s">
        <v>3492</v>
      </c>
      <c r="H49" t="s">
        <v>4625</v>
      </c>
      <c r="I49" t="s">
        <v>4751</v>
      </c>
      <c r="J49">
        <v>0.36544700000000002</v>
      </c>
      <c r="K49">
        <v>9.5587323943661975</v>
      </c>
      <c r="L49">
        <v>7.8122535211267614</v>
      </c>
      <c r="M49">
        <v>4.0224969288732378E-2</v>
      </c>
      <c r="N49">
        <v>4.0224969288732378E-2</v>
      </c>
      <c r="O49">
        <v>112542.12</v>
      </c>
      <c r="P49">
        <v>0</v>
      </c>
      <c r="Q49">
        <v>0</v>
      </c>
      <c r="R49">
        <v>0.4</v>
      </c>
      <c r="S49">
        <v>0.52500000000000002</v>
      </c>
      <c r="T49">
        <v>1</v>
      </c>
      <c r="U49">
        <v>0.45</v>
      </c>
      <c r="W49" t="s">
        <v>4757</v>
      </c>
      <c r="X49" t="s">
        <v>4757</v>
      </c>
      <c r="Y49" t="s">
        <v>4757</v>
      </c>
      <c r="Z49" t="s">
        <v>4757</v>
      </c>
      <c r="AA49" t="s">
        <v>4757</v>
      </c>
      <c r="AB49" s="1" t="s">
        <v>804</v>
      </c>
      <c r="AC49" s="6" t="e">
        <v>#N/A</v>
      </c>
      <c r="AD49" t="s">
        <v>1430</v>
      </c>
      <c r="AG49" t="s">
        <v>2353</v>
      </c>
      <c r="AH49" t="s">
        <v>2669</v>
      </c>
      <c r="AI49" t="s">
        <v>3135</v>
      </c>
      <c r="AJ49" t="s">
        <v>3447</v>
      </c>
      <c r="AK49" t="s">
        <v>3485</v>
      </c>
      <c r="AL49" t="s">
        <v>3492</v>
      </c>
      <c r="AM49">
        <v>85</v>
      </c>
      <c r="AO49" t="s">
        <v>3503</v>
      </c>
      <c r="AP49" t="s">
        <v>3506</v>
      </c>
      <c r="AQ49" t="s">
        <v>3514</v>
      </c>
      <c r="AS49">
        <v>2010</v>
      </c>
      <c r="AT49" t="s">
        <v>3520</v>
      </c>
      <c r="AW49" t="s">
        <v>3625</v>
      </c>
      <c r="AY49">
        <v>49.354849999999999</v>
      </c>
      <c r="AZ49">
        <v>6.7314899999999991</v>
      </c>
      <c r="BF49" t="s">
        <v>3998</v>
      </c>
      <c r="BG49" t="s">
        <v>3503</v>
      </c>
      <c r="BI49" t="s">
        <v>3515</v>
      </c>
      <c r="BK49" t="s">
        <v>4410</v>
      </c>
      <c r="BL49" t="s">
        <v>4460</v>
      </c>
    </row>
    <row r="50" spans="1:65" x14ac:dyDescent="0.25">
      <c r="A50" t="s">
        <v>827</v>
      </c>
      <c r="B50" t="s">
        <v>5096</v>
      </c>
      <c r="C50" t="s">
        <v>6687</v>
      </c>
      <c r="D50" t="s">
        <v>6686</v>
      </c>
      <c r="E50" s="12">
        <v>85</v>
      </c>
      <c r="F50" t="s">
        <v>8438</v>
      </c>
      <c r="G50" t="s">
        <v>3492</v>
      </c>
      <c r="H50" t="s">
        <v>4620</v>
      </c>
      <c r="I50" t="s">
        <v>4751</v>
      </c>
      <c r="J50">
        <v>0.493894</v>
      </c>
      <c r="K50">
        <v>5</v>
      </c>
      <c r="L50">
        <v>1</v>
      </c>
      <c r="M50">
        <v>3.8508725075675675E-2</v>
      </c>
      <c r="N50">
        <v>3.8508725075675675E-2</v>
      </c>
      <c r="O50">
        <v>112542.12</v>
      </c>
      <c r="P50">
        <v>0</v>
      </c>
      <c r="Q50">
        <v>0</v>
      </c>
      <c r="R50">
        <v>0.4</v>
      </c>
      <c r="S50">
        <v>0.52500000000000002</v>
      </c>
      <c r="T50">
        <v>1</v>
      </c>
      <c r="U50">
        <v>0.45</v>
      </c>
      <c r="W50">
        <v>280</v>
      </c>
      <c r="X50" t="s">
        <v>4757</v>
      </c>
      <c r="Y50" t="s">
        <v>4757</v>
      </c>
      <c r="Z50" t="s">
        <v>4757</v>
      </c>
      <c r="AA50" t="s">
        <v>4757</v>
      </c>
      <c r="AB50" s="1" t="s">
        <v>827</v>
      </c>
      <c r="AC50" s="6" t="e">
        <v>#N/A</v>
      </c>
      <c r="AD50" t="s">
        <v>1445</v>
      </c>
      <c r="AE50" t="s">
        <v>1836</v>
      </c>
      <c r="AF50" t="s">
        <v>2118</v>
      </c>
      <c r="AG50" t="s">
        <v>2289</v>
      </c>
      <c r="AH50" t="s">
        <v>2673</v>
      </c>
      <c r="AI50" t="s">
        <v>3043</v>
      </c>
      <c r="AJ50" t="s">
        <v>3385</v>
      </c>
      <c r="AK50" t="s">
        <v>3487</v>
      </c>
      <c r="AL50" t="s">
        <v>3492</v>
      </c>
      <c r="AM50">
        <v>85</v>
      </c>
      <c r="AN50">
        <v>127</v>
      </c>
      <c r="AO50" t="s">
        <v>3503</v>
      </c>
      <c r="AP50" t="s">
        <v>3508</v>
      </c>
      <c r="AQ50" t="s">
        <v>3514</v>
      </c>
      <c r="AR50">
        <v>280</v>
      </c>
      <c r="AS50">
        <v>1964</v>
      </c>
      <c r="AT50" t="s">
        <v>3565</v>
      </c>
      <c r="AU50">
        <v>2005</v>
      </c>
      <c r="AW50" t="s">
        <v>3625</v>
      </c>
      <c r="AX50" t="s">
        <v>3630</v>
      </c>
      <c r="AY50">
        <v>48.552940999999997</v>
      </c>
      <c r="AZ50">
        <v>8.4074010000000001</v>
      </c>
      <c r="BF50" t="s">
        <v>3998</v>
      </c>
      <c r="BG50" t="s">
        <v>3503</v>
      </c>
      <c r="BI50" t="s">
        <v>3515</v>
      </c>
      <c r="BK50" t="s">
        <v>4359</v>
      </c>
      <c r="BL50" t="s">
        <v>4532</v>
      </c>
      <c r="BM50" t="s">
        <v>4591</v>
      </c>
    </row>
    <row r="51" spans="1:65" x14ac:dyDescent="0.25">
      <c r="A51" t="s">
        <v>833</v>
      </c>
      <c r="B51" t="s">
        <v>5096</v>
      </c>
      <c r="C51">
        <v>0</v>
      </c>
      <c r="D51" t="s">
        <v>7423</v>
      </c>
      <c r="E51" s="12">
        <v>94.5</v>
      </c>
      <c r="F51" t="s">
        <v>8439</v>
      </c>
      <c r="G51" t="s">
        <v>3492</v>
      </c>
      <c r="H51" t="s">
        <v>4625</v>
      </c>
      <c r="I51" t="s">
        <v>4751</v>
      </c>
      <c r="J51">
        <v>0.36544700000000002</v>
      </c>
      <c r="K51">
        <v>9.5587323943661975</v>
      </c>
      <c r="L51">
        <v>7.8122535211267614</v>
      </c>
      <c r="M51">
        <v>4.0224969288732378E-2</v>
      </c>
      <c r="N51">
        <v>4.0224969288732378E-2</v>
      </c>
      <c r="O51">
        <v>112542.12</v>
      </c>
      <c r="P51">
        <v>0</v>
      </c>
      <c r="Q51">
        <v>0</v>
      </c>
      <c r="R51">
        <v>0.4</v>
      </c>
      <c r="S51">
        <v>0.52500000000000002</v>
      </c>
      <c r="T51">
        <v>1</v>
      </c>
      <c r="U51">
        <v>0.45</v>
      </c>
      <c r="W51" t="s">
        <v>4757</v>
      </c>
      <c r="X51" t="s">
        <v>4757</v>
      </c>
      <c r="Y51" t="s">
        <v>4757</v>
      </c>
      <c r="Z51" t="s">
        <v>4757</v>
      </c>
      <c r="AA51" t="s">
        <v>4757</v>
      </c>
      <c r="AB51" s="1" t="s">
        <v>833</v>
      </c>
      <c r="AC51" s="6" t="e">
        <v>#N/A</v>
      </c>
      <c r="AD51" t="s">
        <v>1450</v>
      </c>
      <c r="AE51" t="s">
        <v>1840</v>
      </c>
      <c r="AF51" t="s">
        <v>2119</v>
      </c>
      <c r="AG51" t="s">
        <v>2362</v>
      </c>
      <c r="AI51" t="s">
        <v>3140</v>
      </c>
      <c r="AJ51" t="s">
        <v>3453</v>
      </c>
      <c r="AK51" t="s">
        <v>3477</v>
      </c>
      <c r="AL51" t="s">
        <v>3492</v>
      </c>
      <c r="AM51">
        <v>94.5</v>
      </c>
      <c r="AN51">
        <v>105</v>
      </c>
      <c r="AO51" t="s">
        <v>3503</v>
      </c>
      <c r="AP51" t="s">
        <v>3506</v>
      </c>
      <c r="AQ51" t="s">
        <v>3514</v>
      </c>
      <c r="AS51">
        <v>1939</v>
      </c>
      <c r="AT51" t="s">
        <v>3623</v>
      </c>
      <c r="AU51">
        <v>2011</v>
      </c>
      <c r="AW51" t="s">
        <v>3625</v>
      </c>
      <c r="AY51">
        <v>52.157899999999998</v>
      </c>
      <c r="AZ51">
        <v>10.39579</v>
      </c>
      <c r="BF51" t="s">
        <v>3998</v>
      </c>
      <c r="BG51" t="s">
        <v>3503</v>
      </c>
      <c r="BI51" t="s">
        <v>3515</v>
      </c>
      <c r="BJ51" t="s">
        <v>4359</v>
      </c>
      <c r="BK51" t="s">
        <v>4359</v>
      </c>
      <c r="BL51" t="s">
        <v>4359</v>
      </c>
      <c r="BM51" t="s">
        <v>4591</v>
      </c>
    </row>
    <row r="52" spans="1:65" x14ac:dyDescent="0.25">
      <c r="A52" t="s">
        <v>807</v>
      </c>
      <c r="B52" t="s">
        <v>5096</v>
      </c>
      <c r="C52">
        <v>0</v>
      </c>
      <c r="D52" t="s">
        <v>5473</v>
      </c>
      <c r="E52" s="12">
        <v>95</v>
      </c>
      <c r="F52" t="s">
        <v>8440</v>
      </c>
      <c r="G52" t="s">
        <v>3492</v>
      </c>
      <c r="H52" t="s">
        <v>4625</v>
      </c>
      <c r="I52" t="s">
        <v>4751</v>
      </c>
      <c r="J52">
        <v>0.36544700000000002</v>
      </c>
      <c r="K52">
        <v>9.5587323943661975</v>
      </c>
      <c r="L52">
        <v>7.8122535211267614</v>
      </c>
      <c r="M52">
        <v>4.0224969288732378E-2</v>
      </c>
      <c r="N52">
        <v>4.0224969288732378E-2</v>
      </c>
      <c r="O52">
        <v>112542.12</v>
      </c>
      <c r="P52">
        <v>0</v>
      </c>
      <c r="Q52">
        <v>0</v>
      </c>
      <c r="R52">
        <v>0.4</v>
      </c>
      <c r="S52">
        <v>0.52500000000000002</v>
      </c>
      <c r="T52">
        <v>1</v>
      </c>
      <c r="U52">
        <v>0.45</v>
      </c>
      <c r="W52" t="s">
        <v>4757</v>
      </c>
      <c r="X52" t="s">
        <v>4757</v>
      </c>
      <c r="Y52" t="s">
        <v>4757</v>
      </c>
      <c r="Z52" t="s">
        <v>4757</v>
      </c>
      <c r="AA52" t="s">
        <v>4757</v>
      </c>
      <c r="AB52" s="1" t="s">
        <v>807</v>
      </c>
      <c r="AC52" s="6" t="e">
        <v>#N/A</v>
      </c>
      <c r="AD52" t="s">
        <v>1433</v>
      </c>
      <c r="AE52" t="s">
        <v>1541</v>
      </c>
      <c r="AF52" t="s">
        <v>2110</v>
      </c>
      <c r="AG52" t="s">
        <v>2355</v>
      </c>
      <c r="AI52" t="s">
        <v>3136</v>
      </c>
      <c r="AJ52" t="s">
        <v>3448</v>
      </c>
      <c r="AK52" t="s">
        <v>3480</v>
      </c>
      <c r="AL52" t="s">
        <v>3492</v>
      </c>
      <c r="AM52">
        <v>95</v>
      </c>
      <c r="AN52">
        <v>100</v>
      </c>
      <c r="AO52" t="s">
        <v>3503</v>
      </c>
      <c r="AP52" t="s">
        <v>3506</v>
      </c>
      <c r="AQ52" t="s">
        <v>3514</v>
      </c>
      <c r="AS52">
        <v>1963</v>
      </c>
      <c r="AT52" t="s">
        <v>3545</v>
      </c>
      <c r="AW52" t="s">
        <v>3625</v>
      </c>
      <c r="AX52" t="s">
        <v>3630</v>
      </c>
      <c r="AY52">
        <v>51.459673000000002</v>
      </c>
      <c r="AZ52">
        <v>6.7305740000000007</v>
      </c>
      <c r="BF52" t="s">
        <v>3998</v>
      </c>
      <c r="BG52" t="s">
        <v>3503</v>
      </c>
      <c r="BI52" t="s">
        <v>3515</v>
      </c>
      <c r="BJ52" t="s">
        <v>4347</v>
      </c>
      <c r="BK52" t="s">
        <v>4406</v>
      </c>
      <c r="BL52" t="s">
        <v>4569</v>
      </c>
      <c r="BM52" t="s">
        <v>4591</v>
      </c>
    </row>
    <row r="53" spans="1:65" x14ac:dyDescent="0.25">
      <c r="A53" t="s">
        <v>834</v>
      </c>
      <c r="B53" t="s">
        <v>5096</v>
      </c>
      <c r="C53">
        <v>0</v>
      </c>
      <c r="D53" t="s">
        <v>7423</v>
      </c>
      <c r="E53" s="12">
        <v>97</v>
      </c>
      <c r="F53" t="s">
        <v>8441</v>
      </c>
      <c r="G53" t="s">
        <v>3492</v>
      </c>
      <c r="H53" t="s">
        <v>4625</v>
      </c>
      <c r="I53" t="s">
        <v>4751</v>
      </c>
      <c r="J53">
        <v>0.36544700000000002</v>
      </c>
      <c r="K53">
        <v>9.5587323943661975</v>
      </c>
      <c r="L53">
        <v>7.8122535211267614</v>
      </c>
      <c r="M53">
        <v>4.0224969288732378E-2</v>
      </c>
      <c r="N53">
        <v>4.0224969288732378E-2</v>
      </c>
      <c r="O53">
        <v>112542.12</v>
      </c>
      <c r="P53">
        <v>0</v>
      </c>
      <c r="Q53">
        <v>0</v>
      </c>
      <c r="R53">
        <v>0.4</v>
      </c>
      <c r="S53">
        <v>0.52500000000000002</v>
      </c>
      <c r="T53">
        <v>1</v>
      </c>
      <c r="U53">
        <v>0.45</v>
      </c>
      <c r="W53" t="s">
        <v>4757</v>
      </c>
      <c r="X53" t="s">
        <v>4757</v>
      </c>
      <c r="Y53" t="s">
        <v>4757</v>
      </c>
      <c r="Z53" t="s">
        <v>4757</v>
      </c>
      <c r="AA53" t="s">
        <v>4757</v>
      </c>
      <c r="AB53" s="1" t="s">
        <v>834</v>
      </c>
      <c r="AC53" s="6" t="e">
        <v>#N/A</v>
      </c>
      <c r="AD53" t="s">
        <v>1450</v>
      </c>
      <c r="AE53" t="s">
        <v>1542</v>
      </c>
      <c r="AF53" t="s">
        <v>2120</v>
      </c>
      <c r="AG53" t="s">
        <v>2362</v>
      </c>
      <c r="AI53" t="s">
        <v>3140</v>
      </c>
      <c r="AJ53" t="s">
        <v>3453</v>
      </c>
      <c r="AK53" t="s">
        <v>3477</v>
      </c>
      <c r="AL53" t="s">
        <v>3492</v>
      </c>
      <c r="AM53">
        <v>97</v>
      </c>
      <c r="AN53">
        <v>110</v>
      </c>
      <c r="AO53" t="s">
        <v>3503</v>
      </c>
      <c r="AP53" t="s">
        <v>3506</v>
      </c>
      <c r="AQ53" t="s">
        <v>3514</v>
      </c>
      <c r="AS53">
        <v>2010</v>
      </c>
      <c r="AT53" t="s">
        <v>3520</v>
      </c>
      <c r="AW53" t="s">
        <v>3625</v>
      </c>
      <c r="AX53" t="s">
        <v>3629</v>
      </c>
      <c r="AY53">
        <v>52.157899999999998</v>
      </c>
      <c r="AZ53">
        <v>10.39579</v>
      </c>
      <c r="BF53" t="s">
        <v>3998</v>
      </c>
      <c r="BG53" t="s">
        <v>3503</v>
      </c>
      <c r="BI53" t="s">
        <v>3515</v>
      </c>
      <c r="BJ53" t="s">
        <v>4359</v>
      </c>
      <c r="BK53" t="s">
        <v>4359</v>
      </c>
      <c r="BL53" t="s">
        <v>4359</v>
      </c>
      <c r="BM53" t="s">
        <v>4591</v>
      </c>
    </row>
    <row r="54" spans="1:65" x14ac:dyDescent="0.25">
      <c r="A54" t="s">
        <v>835</v>
      </c>
      <c r="B54" t="s">
        <v>5096</v>
      </c>
      <c r="C54">
        <v>0</v>
      </c>
      <c r="D54" t="s">
        <v>7423</v>
      </c>
      <c r="E54" s="12">
        <v>97</v>
      </c>
      <c r="F54" t="s">
        <v>8442</v>
      </c>
      <c r="G54" t="s">
        <v>3492</v>
      </c>
      <c r="H54" t="s">
        <v>4625</v>
      </c>
      <c r="I54" t="s">
        <v>4751</v>
      </c>
      <c r="J54">
        <v>0.36544700000000002</v>
      </c>
      <c r="K54">
        <v>9.5587323943661975</v>
      </c>
      <c r="L54">
        <v>7.8122535211267614</v>
      </c>
      <c r="M54">
        <v>4.0224969288732378E-2</v>
      </c>
      <c r="N54">
        <v>4.0224969288732378E-2</v>
      </c>
      <c r="O54">
        <v>112542.12</v>
      </c>
      <c r="P54">
        <v>0</v>
      </c>
      <c r="Q54">
        <v>0</v>
      </c>
      <c r="R54">
        <v>0.4</v>
      </c>
      <c r="S54">
        <v>0.52500000000000002</v>
      </c>
      <c r="T54">
        <v>1</v>
      </c>
      <c r="U54">
        <v>0.45</v>
      </c>
      <c r="W54" t="s">
        <v>4757</v>
      </c>
      <c r="X54" t="s">
        <v>4757</v>
      </c>
      <c r="Y54" t="s">
        <v>4757</v>
      </c>
      <c r="Z54" t="s">
        <v>4757</v>
      </c>
      <c r="AA54" t="s">
        <v>4757</v>
      </c>
      <c r="AB54" s="1" t="s">
        <v>835</v>
      </c>
      <c r="AC54" s="6" t="e">
        <v>#N/A</v>
      </c>
      <c r="AD54" t="s">
        <v>1450</v>
      </c>
      <c r="AE54" t="s">
        <v>1524</v>
      </c>
      <c r="AF54" t="s">
        <v>2121</v>
      </c>
      <c r="AG54" t="s">
        <v>2362</v>
      </c>
      <c r="AI54" t="s">
        <v>3140</v>
      </c>
      <c r="AJ54" t="s">
        <v>3453</v>
      </c>
      <c r="AK54" t="s">
        <v>3477</v>
      </c>
      <c r="AL54" t="s">
        <v>3492</v>
      </c>
      <c r="AM54">
        <v>97</v>
      </c>
      <c r="AN54">
        <v>110</v>
      </c>
      <c r="AO54" t="s">
        <v>3503</v>
      </c>
      <c r="AP54" t="s">
        <v>3506</v>
      </c>
      <c r="AQ54" t="s">
        <v>3514</v>
      </c>
      <c r="AS54">
        <v>2010</v>
      </c>
      <c r="AT54" t="s">
        <v>3520</v>
      </c>
      <c r="AW54" t="s">
        <v>3625</v>
      </c>
      <c r="AX54" t="s">
        <v>3629</v>
      </c>
      <c r="AY54">
        <v>52.157899999999998</v>
      </c>
      <c r="AZ54">
        <v>10.39579</v>
      </c>
      <c r="BF54" t="s">
        <v>3998</v>
      </c>
      <c r="BG54" t="s">
        <v>3503</v>
      </c>
      <c r="BI54" t="s">
        <v>3515</v>
      </c>
      <c r="BJ54" t="s">
        <v>4359</v>
      </c>
      <c r="BK54" t="s">
        <v>4359</v>
      </c>
      <c r="BL54" t="s">
        <v>4359</v>
      </c>
      <c r="BM54" t="s">
        <v>4591</v>
      </c>
    </row>
    <row r="55" spans="1:65" x14ac:dyDescent="0.25">
      <c r="A55" t="s">
        <v>816</v>
      </c>
      <c r="B55" t="s">
        <v>5096</v>
      </c>
      <c r="C55">
        <v>0</v>
      </c>
      <c r="D55" t="s">
        <v>5473</v>
      </c>
      <c r="E55" s="12">
        <v>101</v>
      </c>
      <c r="F55" t="s">
        <v>8443</v>
      </c>
      <c r="G55" t="s">
        <v>3492</v>
      </c>
      <c r="H55" t="s">
        <v>4625</v>
      </c>
      <c r="I55" t="s">
        <v>4751</v>
      </c>
      <c r="J55">
        <v>0.36544700000000002</v>
      </c>
      <c r="K55">
        <v>9.5587323943661975</v>
      </c>
      <c r="L55">
        <v>7.8122535211267614</v>
      </c>
      <c r="M55">
        <v>4.0224969288732378E-2</v>
      </c>
      <c r="N55">
        <v>4.0224969288732378E-2</v>
      </c>
      <c r="O55">
        <v>112542.12</v>
      </c>
      <c r="P55">
        <v>0</v>
      </c>
      <c r="Q55">
        <v>0</v>
      </c>
      <c r="R55">
        <v>0.4</v>
      </c>
      <c r="S55">
        <v>0.52500000000000002</v>
      </c>
      <c r="T55">
        <v>1</v>
      </c>
      <c r="U55">
        <v>0.45</v>
      </c>
      <c r="W55" t="s">
        <v>4757</v>
      </c>
      <c r="X55" t="s">
        <v>4757</v>
      </c>
      <c r="Y55" t="s">
        <v>4757</v>
      </c>
      <c r="Z55" t="s">
        <v>4757</v>
      </c>
      <c r="AA55" t="s">
        <v>4757</v>
      </c>
      <c r="AB55" s="1" t="s">
        <v>816</v>
      </c>
      <c r="AC55" s="6" t="e">
        <v>#N/A</v>
      </c>
      <c r="AD55" t="s">
        <v>1440</v>
      </c>
      <c r="AE55" t="s">
        <v>1596</v>
      </c>
      <c r="AF55" t="s">
        <v>2115</v>
      </c>
      <c r="AG55" t="s">
        <v>2355</v>
      </c>
      <c r="AI55" t="s">
        <v>3136</v>
      </c>
      <c r="AJ55" t="s">
        <v>3451</v>
      </c>
      <c r="AK55" t="s">
        <v>3480</v>
      </c>
      <c r="AL55" t="s">
        <v>3492</v>
      </c>
      <c r="AM55">
        <v>101</v>
      </c>
      <c r="AN55">
        <v>108</v>
      </c>
      <c r="AO55" t="s">
        <v>3503</v>
      </c>
      <c r="AP55" t="s">
        <v>3506</v>
      </c>
      <c r="AQ55" t="s">
        <v>3514</v>
      </c>
      <c r="AS55">
        <v>1976</v>
      </c>
      <c r="AT55" t="s">
        <v>3560</v>
      </c>
      <c r="AW55" t="s">
        <v>3625</v>
      </c>
      <c r="AX55" t="s">
        <v>3629</v>
      </c>
      <c r="AY55">
        <v>51.491000000000007</v>
      </c>
      <c r="AZ55">
        <v>6.7274900000000004</v>
      </c>
      <c r="BA55" t="s">
        <v>3733</v>
      </c>
      <c r="BB55" t="s">
        <v>3920</v>
      </c>
      <c r="BF55" t="s">
        <v>3998</v>
      </c>
      <c r="BG55" t="s">
        <v>3503</v>
      </c>
      <c r="BI55" t="s">
        <v>3515</v>
      </c>
      <c r="BJ55" t="s">
        <v>4347</v>
      </c>
      <c r="BK55" t="s">
        <v>4406</v>
      </c>
      <c r="BL55" t="s">
        <v>4569</v>
      </c>
      <c r="BM55" t="s">
        <v>4591</v>
      </c>
    </row>
    <row r="56" spans="1:65" x14ac:dyDescent="0.25">
      <c r="A56" t="s">
        <v>840</v>
      </c>
      <c r="B56" t="s">
        <v>5096</v>
      </c>
      <c r="C56" t="s">
        <v>4812</v>
      </c>
      <c r="D56" t="s">
        <v>5221</v>
      </c>
      <c r="E56" s="12">
        <v>110</v>
      </c>
      <c r="F56" t="s">
        <v>8444</v>
      </c>
      <c r="G56" t="s">
        <v>3492</v>
      </c>
      <c r="H56" t="s">
        <v>4625</v>
      </c>
      <c r="I56" t="s">
        <v>4751</v>
      </c>
      <c r="J56">
        <v>0.36544700000000002</v>
      </c>
      <c r="K56">
        <v>9.5587323943661975</v>
      </c>
      <c r="L56">
        <v>7.8122535211267614</v>
      </c>
      <c r="M56">
        <v>4.0224969288732378E-2</v>
      </c>
      <c r="N56">
        <v>4.0224969288732378E-2</v>
      </c>
      <c r="O56">
        <v>112542.12</v>
      </c>
      <c r="P56">
        <v>0</v>
      </c>
      <c r="Q56">
        <v>0</v>
      </c>
      <c r="R56">
        <v>0.4</v>
      </c>
      <c r="S56">
        <v>0.52500000000000002</v>
      </c>
      <c r="T56">
        <v>1</v>
      </c>
      <c r="U56">
        <v>0.45</v>
      </c>
      <c r="W56" t="s">
        <v>4757</v>
      </c>
      <c r="X56" t="s">
        <v>4757</v>
      </c>
      <c r="Y56" t="s">
        <v>4757</v>
      </c>
      <c r="Z56" t="s">
        <v>4757</v>
      </c>
      <c r="AA56" t="s">
        <v>4757</v>
      </c>
      <c r="AB56" s="1" t="s">
        <v>840</v>
      </c>
      <c r="AC56" s="6" t="e">
        <v>#N/A</v>
      </c>
      <c r="AD56" t="s">
        <v>1227</v>
      </c>
      <c r="AE56" t="s">
        <v>1541</v>
      </c>
      <c r="AG56" t="s">
        <v>2164</v>
      </c>
      <c r="AH56" t="s">
        <v>2657</v>
      </c>
      <c r="AI56" t="s">
        <v>2770</v>
      </c>
      <c r="AJ56" t="s">
        <v>3221</v>
      </c>
      <c r="AK56" t="s">
        <v>3221</v>
      </c>
      <c r="AL56" t="s">
        <v>3492</v>
      </c>
      <c r="AM56">
        <v>110</v>
      </c>
      <c r="AO56" t="s">
        <v>3503</v>
      </c>
      <c r="AP56" t="s">
        <v>3506</v>
      </c>
      <c r="AQ56" t="s">
        <v>3515</v>
      </c>
      <c r="AS56">
        <v>1974</v>
      </c>
      <c r="AT56" t="s">
        <v>3576</v>
      </c>
      <c r="AV56">
        <v>2013</v>
      </c>
      <c r="AW56" t="s">
        <v>18</v>
      </c>
      <c r="AY56">
        <v>53.128909999999998</v>
      </c>
      <c r="AZ56">
        <v>8.6852400000000003</v>
      </c>
      <c r="BF56" t="s">
        <v>3998</v>
      </c>
      <c r="BG56" t="s">
        <v>3503</v>
      </c>
      <c r="BI56" t="s">
        <v>3515</v>
      </c>
      <c r="BJ56" t="s">
        <v>4362</v>
      </c>
      <c r="BK56" t="s">
        <v>4406</v>
      </c>
      <c r="BL56" t="s">
        <v>4481</v>
      </c>
    </row>
    <row r="57" spans="1:65" x14ac:dyDescent="0.25">
      <c r="A57" t="s">
        <v>803</v>
      </c>
      <c r="B57" t="s">
        <v>5096</v>
      </c>
      <c r="C57" t="s">
        <v>4812</v>
      </c>
      <c r="D57" t="s">
        <v>5221</v>
      </c>
      <c r="E57" s="12">
        <v>160</v>
      </c>
      <c r="F57" t="s">
        <v>8445</v>
      </c>
      <c r="G57" t="s">
        <v>3492</v>
      </c>
      <c r="H57" t="s">
        <v>4625</v>
      </c>
      <c r="I57" t="s">
        <v>4751</v>
      </c>
      <c r="J57">
        <v>0.36544700000000002</v>
      </c>
      <c r="K57">
        <v>9.5587323943661975</v>
      </c>
      <c r="L57">
        <v>7.8122535211267614</v>
      </c>
      <c r="M57">
        <v>4.0224969288732378E-2</v>
      </c>
      <c r="N57">
        <v>4.0224969288732378E-2</v>
      </c>
      <c r="O57">
        <v>112542.12</v>
      </c>
      <c r="P57">
        <v>0</v>
      </c>
      <c r="Q57">
        <v>0</v>
      </c>
      <c r="R57">
        <v>0.4</v>
      </c>
      <c r="S57">
        <v>0.52500000000000002</v>
      </c>
      <c r="T57">
        <v>1</v>
      </c>
      <c r="U57">
        <v>0.45</v>
      </c>
      <c r="W57" t="s">
        <v>4757</v>
      </c>
      <c r="X57" t="s">
        <v>4757</v>
      </c>
      <c r="Y57" t="s">
        <v>4757</v>
      </c>
      <c r="Z57" t="s">
        <v>4757</v>
      </c>
      <c r="AA57" t="s">
        <v>4757</v>
      </c>
      <c r="AB57" s="1" t="s">
        <v>803</v>
      </c>
      <c r="AC57" s="6" t="e">
        <v>#N/A</v>
      </c>
      <c r="AD57" t="s">
        <v>1227</v>
      </c>
      <c r="AE57" t="s">
        <v>1596</v>
      </c>
      <c r="AF57" t="s">
        <v>2109</v>
      </c>
      <c r="AG57" t="s">
        <v>2352</v>
      </c>
      <c r="AH57" t="s">
        <v>2657</v>
      </c>
      <c r="AI57" t="s">
        <v>2770</v>
      </c>
      <c r="AJ57" t="s">
        <v>3221</v>
      </c>
      <c r="AK57" t="s">
        <v>3221</v>
      </c>
      <c r="AL57" t="s">
        <v>3492</v>
      </c>
      <c r="AM57">
        <v>160</v>
      </c>
      <c r="AN57">
        <v>160</v>
      </c>
      <c r="AO57" t="s">
        <v>3503</v>
      </c>
      <c r="AP57" t="s">
        <v>3506</v>
      </c>
      <c r="AQ57" t="s">
        <v>3515</v>
      </c>
      <c r="AS57">
        <v>1975</v>
      </c>
      <c r="AT57" t="s">
        <v>3590</v>
      </c>
      <c r="AU57">
        <v>2002</v>
      </c>
      <c r="AW57" t="s">
        <v>3625</v>
      </c>
      <c r="AY57">
        <v>53.128909999999998</v>
      </c>
      <c r="AZ57">
        <v>8.6852400000000003</v>
      </c>
      <c r="BA57" t="s">
        <v>3730</v>
      </c>
      <c r="BB57" t="s">
        <v>3916</v>
      </c>
      <c r="BF57" t="s">
        <v>3998</v>
      </c>
      <c r="BG57" t="s">
        <v>3503</v>
      </c>
      <c r="BI57" t="s">
        <v>3515</v>
      </c>
      <c r="BJ57" t="s">
        <v>4345</v>
      </c>
      <c r="BK57" t="s">
        <v>4406</v>
      </c>
      <c r="BL57" t="s">
        <v>4462</v>
      </c>
      <c r="BM57" t="s">
        <v>4591</v>
      </c>
    </row>
    <row r="58" spans="1:65" x14ac:dyDescent="0.25">
      <c r="A58" t="s">
        <v>808</v>
      </c>
      <c r="B58" t="s">
        <v>5096</v>
      </c>
      <c r="C58">
        <v>0</v>
      </c>
      <c r="D58" t="s">
        <v>5473</v>
      </c>
      <c r="E58" s="12">
        <v>170</v>
      </c>
      <c r="F58" t="s">
        <v>8446</v>
      </c>
      <c r="G58" t="s">
        <v>3492</v>
      </c>
      <c r="H58" t="s">
        <v>4625</v>
      </c>
      <c r="I58" t="s">
        <v>4751</v>
      </c>
      <c r="J58">
        <v>0.36544700000000002</v>
      </c>
      <c r="K58">
        <v>9.5587323943661975</v>
      </c>
      <c r="L58">
        <v>7.8122535211267614</v>
      </c>
      <c r="M58">
        <v>4.0224969288732378E-2</v>
      </c>
      <c r="N58">
        <v>4.0224969288732378E-2</v>
      </c>
      <c r="O58">
        <v>112542.12</v>
      </c>
      <c r="P58">
        <v>0</v>
      </c>
      <c r="Q58">
        <v>0</v>
      </c>
      <c r="R58">
        <v>0.4</v>
      </c>
      <c r="S58">
        <v>0.52500000000000002</v>
      </c>
      <c r="T58">
        <v>1</v>
      </c>
      <c r="U58">
        <v>0.45</v>
      </c>
      <c r="W58" t="s">
        <v>4757</v>
      </c>
      <c r="X58" t="s">
        <v>4757</v>
      </c>
      <c r="Y58" t="s">
        <v>4757</v>
      </c>
      <c r="Z58" t="s">
        <v>4757</v>
      </c>
      <c r="AA58" t="s">
        <v>4757</v>
      </c>
      <c r="AB58" s="1" t="s">
        <v>808</v>
      </c>
      <c r="AC58" s="6" t="e">
        <v>#N/A</v>
      </c>
      <c r="AD58" t="s">
        <v>1434</v>
      </c>
      <c r="AE58" t="s">
        <v>1596</v>
      </c>
      <c r="AF58" t="s">
        <v>2111</v>
      </c>
      <c r="AG58" t="s">
        <v>2355</v>
      </c>
      <c r="AI58" t="s">
        <v>3136</v>
      </c>
      <c r="AJ58" t="s">
        <v>3448</v>
      </c>
      <c r="AK58" t="s">
        <v>3480</v>
      </c>
      <c r="AL58" t="s">
        <v>3492</v>
      </c>
      <c r="AM58">
        <v>170</v>
      </c>
      <c r="AN58">
        <v>180</v>
      </c>
      <c r="AO58" t="s">
        <v>3503</v>
      </c>
      <c r="AP58" t="s">
        <v>3506</v>
      </c>
      <c r="AQ58" t="s">
        <v>3514</v>
      </c>
      <c r="AS58">
        <v>1968</v>
      </c>
      <c r="AT58" t="s">
        <v>3549</v>
      </c>
      <c r="AW58" t="s">
        <v>3625</v>
      </c>
      <c r="AX58" t="s">
        <v>3630</v>
      </c>
      <c r="AY58">
        <v>51.459673000000002</v>
      </c>
      <c r="AZ58">
        <v>6.7305740000000007</v>
      </c>
      <c r="BA58" t="s">
        <v>3731</v>
      </c>
      <c r="BB58" t="s">
        <v>3917</v>
      </c>
      <c r="BF58" t="s">
        <v>3998</v>
      </c>
      <c r="BG58" t="s">
        <v>3503</v>
      </c>
      <c r="BI58" t="s">
        <v>3515</v>
      </c>
      <c r="BJ58" t="s">
        <v>4347</v>
      </c>
      <c r="BK58" t="s">
        <v>4406</v>
      </c>
      <c r="BL58" t="s">
        <v>4569</v>
      </c>
      <c r="BM58" t="s">
        <v>4591</v>
      </c>
    </row>
    <row r="59" spans="1:65" x14ac:dyDescent="0.25">
      <c r="A59" t="s">
        <v>817</v>
      </c>
      <c r="B59" t="s">
        <v>5096</v>
      </c>
      <c r="C59">
        <v>0</v>
      </c>
      <c r="D59" t="s">
        <v>5473</v>
      </c>
      <c r="E59" s="12">
        <v>225</v>
      </c>
      <c r="F59" t="s">
        <v>8447</v>
      </c>
      <c r="G59" t="s">
        <v>3492</v>
      </c>
      <c r="H59" t="s">
        <v>4620</v>
      </c>
      <c r="I59" t="s">
        <v>4751</v>
      </c>
      <c r="J59">
        <v>0.493894</v>
      </c>
      <c r="K59">
        <v>5</v>
      </c>
      <c r="L59">
        <v>1</v>
      </c>
      <c r="M59">
        <v>3.8508725075675675E-2</v>
      </c>
      <c r="N59">
        <v>3.8508725075675675E-2</v>
      </c>
      <c r="O59">
        <v>112542.12</v>
      </c>
      <c r="P59">
        <v>0</v>
      </c>
      <c r="Q59">
        <v>0</v>
      </c>
      <c r="R59">
        <v>0.4</v>
      </c>
      <c r="S59">
        <v>0.52500000000000002</v>
      </c>
      <c r="T59">
        <v>1</v>
      </c>
      <c r="U59">
        <v>0.45</v>
      </c>
      <c r="W59">
        <v>150</v>
      </c>
      <c r="X59" t="s">
        <v>4757</v>
      </c>
      <c r="Y59" t="s">
        <v>4757</v>
      </c>
      <c r="Z59" t="s">
        <v>4757</v>
      </c>
      <c r="AA59" t="s">
        <v>4757</v>
      </c>
      <c r="AB59" s="1" t="s">
        <v>817</v>
      </c>
      <c r="AC59" s="6" t="e">
        <v>#N/A</v>
      </c>
      <c r="AD59" t="s">
        <v>1441</v>
      </c>
      <c r="AE59" t="s">
        <v>1597</v>
      </c>
      <c r="AF59" t="s">
        <v>2116</v>
      </c>
      <c r="AG59" t="s">
        <v>2355</v>
      </c>
      <c r="AI59" t="s">
        <v>3136</v>
      </c>
      <c r="AJ59" t="s">
        <v>3451</v>
      </c>
      <c r="AK59" t="s">
        <v>3480</v>
      </c>
      <c r="AL59" t="s">
        <v>3492</v>
      </c>
      <c r="AM59">
        <v>225</v>
      </c>
      <c r="AN59">
        <v>240.7</v>
      </c>
      <c r="AO59" t="s">
        <v>3503</v>
      </c>
      <c r="AP59" t="s">
        <v>3508</v>
      </c>
      <c r="AQ59" t="s">
        <v>3514</v>
      </c>
      <c r="AR59">
        <v>150</v>
      </c>
      <c r="AS59">
        <v>2003</v>
      </c>
      <c r="AT59" t="s">
        <v>3523</v>
      </c>
      <c r="AW59" t="s">
        <v>3625</v>
      </c>
      <c r="AX59" t="s">
        <v>3629</v>
      </c>
      <c r="AY59">
        <v>51.500603000000012</v>
      </c>
      <c r="AZ59">
        <v>6.7303190000000006</v>
      </c>
      <c r="BA59" t="s">
        <v>3733</v>
      </c>
      <c r="BB59" t="s">
        <v>3921</v>
      </c>
      <c r="BF59" t="s">
        <v>3998</v>
      </c>
      <c r="BG59" t="s">
        <v>3503</v>
      </c>
      <c r="BI59" t="s">
        <v>3515</v>
      </c>
      <c r="BJ59" t="s">
        <v>4347</v>
      </c>
      <c r="BK59" t="s">
        <v>4406</v>
      </c>
      <c r="BL59" t="s">
        <v>4569</v>
      </c>
      <c r="BM59" t="s">
        <v>4591</v>
      </c>
    </row>
    <row r="60" spans="1:65" x14ac:dyDescent="0.25">
      <c r="A60" t="s">
        <v>809</v>
      </c>
      <c r="B60" t="s">
        <v>5096</v>
      </c>
      <c r="C60">
        <v>0</v>
      </c>
      <c r="D60" t="s">
        <v>5474</v>
      </c>
      <c r="E60" s="12">
        <v>303</v>
      </c>
      <c r="F60" t="s">
        <v>8448</v>
      </c>
      <c r="G60" t="s">
        <v>3492</v>
      </c>
      <c r="H60" t="s">
        <v>4620</v>
      </c>
      <c r="I60" t="s">
        <v>4751</v>
      </c>
      <c r="J60">
        <v>0.493894</v>
      </c>
      <c r="K60">
        <v>5</v>
      </c>
      <c r="L60">
        <v>1</v>
      </c>
      <c r="M60">
        <v>3.8508725075675675E-2</v>
      </c>
      <c r="N60">
        <v>3.8508725075675675E-2</v>
      </c>
      <c r="O60">
        <v>112542.12</v>
      </c>
      <c r="P60">
        <v>0</v>
      </c>
      <c r="Q60">
        <v>0</v>
      </c>
      <c r="R60">
        <v>0.4</v>
      </c>
      <c r="S60">
        <v>0.52500000000000002</v>
      </c>
      <c r="T60">
        <v>1</v>
      </c>
      <c r="U60">
        <v>0.45</v>
      </c>
      <c r="W60">
        <v>34</v>
      </c>
      <c r="X60" t="s">
        <v>4757</v>
      </c>
      <c r="Y60" t="s">
        <v>4757</v>
      </c>
      <c r="Z60" t="s">
        <v>4757</v>
      </c>
      <c r="AA60" t="s">
        <v>4757</v>
      </c>
      <c r="AB60" s="1" t="s">
        <v>809</v>
      </c>
      <c r="AC60" s="6" t="e">
        <v>#N/A</v>
      </c>
      <c r="AD60" t="s">
        <v>1435</v>
      </c>
      <c r="AE60" t="s">
        <v>1529</v>
      </c>
      <c r="AF60" t="s">
        <v>2112</v>
      </c>
      <c r="AG60" t="s">
        <v>2356</v>
      </c>
      <c r="AI60" t="s">
        <v>3137</v>
      </c>
      <c r="AJ60" t="s">
        <v>3449</v>
      </c>
      <c r="AK60" t="s">
        <v>3480</v>
      </c>
      <c r="AL60" t="s">
        <v>3492</v>
      </c>
      <c r="AM60">
        <v>303</v>
      </c>
      <c r="AN60">
        <v>320</v>
      </c>
      <c r="AO60" t="s">
        <v>3503</v>
      </c>
      <c r="AP60" t="s">
        <v>3508</v>
      </c>
      <c r="AQ60" t="s">
        <v>3514</v>
      </c>
      <c r="AR60">
        <v>34</v>
      </c>
      <c r="AS60">
        <v>1975</v>
      </c>
      <c r="AT60" t="s">
        <v>3590</v>
      </c>
      <c r="AU60">
        <v>2009</v>
      </c>
      <c r="AW60" t="s">
        <v>3625</v>
      </c>
      <c r="AY60">
        <v>51.367870000000003</v>
      </c>
      <c r="AZ60">
        <v>6.7167000000000003</v>
      </c>
      <c r="BA60" t="s">
        <v>3732</v>
      </c>
      <c r="BB60" t="s">
        <v>3918</v>
      </c>
      <c r="BF60" t="s">
        <v>3998</v>
      </c>
      <c r="BG60" t="s">
        <v>3503</v>
      </c>
      <c r="BI60" t="s">
        <v>3515</v>
      </c>
      <c r="BJ60" t="s">
        <v>4348</v>
      </c>
      <c r="BK60" t="s">
        <v>4407</v>
      </c>
      <c r="BL60" t="s">
        <v>4460</v>
      </c>
      <c r="BM60" t="s">
        <v>4591</v>
      </c>
    </row>
    <row r="61" spans="1:65" x14ac:dyDescent="0.25">
      <c r="A61" t="s">
        <v>810</v>
      </c>
      <c r="C61">
        <v>0</v>
      </c>
      <c r="D61" t="s">
        <v>5474</v>
      </c>
      <c r="E61" s="12">
        <v>303</v>
      </c>
      <c r="F61" t="s">
        <v>8449</v>
      </c>
      <c r="G61" t="s">
        <v>3492</v>
      </c>
      <c r="H61" t="s">
        <v>4620</v>
      </c>
      <c r="I61" t="s">
        <v>4751</v>
      </c>
      <c r="J61">
        <v>0.493894</v>
      </c>
      <c r="K61">
        <v>5</v>
      </c>
      <c r="L61">
        <v>1</v>
      </c>
      <c r="M61">
        <v>3.8508725075675675E-2</v>
      </c>
      <c r="N61">
        <v>3.8508725075675675E-2</v>
      </c>
      <c r="O61">
        <v>112542.12</v>
      </c>
      <c r="P61">
        <v>0</v>
      </c>
      <c r="Q61">
        <v>0</v>
      </c>
      <c r="R61">
        <v>0.4</v>
      </c>
      <c r="S61">
        <v>0.52500000000000002</v>
      </c>
      <c r="T61">
        <v>1</v>
      </c>
      <c r="U61">
        <v>0.45</v>
      </c>
      <c r="W61">
        <v>34</v>
      </c>
      <c r="X61" t="s">
        <v>4757</v>
      </c>
      <c r="Y61" t="s">
        <v>4757</v>
      </c>
      <c r="Z61" t="s">
        <v>4757</v>
      </c>
      <c r="AA61" t="s">
        <v>4757</v>
      </c>
      <c r="AB61" s="1" t="s">
        <v>810</v>
      </c>
      <c r="AC61" s="6" t="e">
        <v>#N/A</v>
      </c>
      <c r="AD61" t="s">
        <v>1435</v>
      </c>
      <c r="AE61" t="s">
        <v>1548</v>
      </c>
      <c r="AF61" t="s">
        <v>2113</v>
      </c>
      <c r="AG61" t="s">
        <v>2356</v>
      </c>
      <c r="AI61" t="s">
        <v>3137</v>
      </c>
      <c r="AJ61" t="s">
        <v>3449</v>
      </c>
      <c r="AK61" t="s">
        <v>3480</v>
      </c>
      <c r="AL61" t="s">
        <v>3492</v>
      </c>
      <c r="AM61">
        <v>303</v>
      </c>
      <c r="AN61">
        <v>320</v>
      </c>
      <c r="AO61" t="s">
        <v>3503</v>
      </c>
      <c r="AP61" t="s">
        <v>3508</v>
      </c>
      <c r="AQ61" t="s">
        <v>3514</v>
      </c>
      <c r="AR61">
        <v>34</v>
      </c>
      <c r="AS61">
        <v>1976</v>
      </c>
      <c r="AT61" t="s">
        <v>3560</v>
      </c>
      <c r="AU61">
        <v>2011</v>
      </c>
      <c r="AW61" t="s">
        <v>3625</v>
      </c>
      <c r="AY61">
        <v>51.367870000000003</v>
      </c>
      <c r="AZ61">
        <v>6.7167000000000003</v>
      </c>
      <c r="BA61" t="s">
        <v>3732</v>
      </c>
      <c r="BB61" t="s">
        <v>3919</v>
      </c>
      <c r="BF61" t="s">
        <v>3998</v>
      </c>
      <c r="BG61" t="s">
        <v>3503</v>
      </c>
      <c r="BI61" t="s">
        <v>3515</v>
      </c>
      <c r="BJ61" t="s">
        <v>4348</v>
      </c>
      <c r="BK61" t="s">
        <v>4407</v>
      </c>
      <c r="BL61" t="s">
        <v>4460</v>
      </c>
      <c r="BM61" t="s">
        <v>4591</v>
      </c>
    </row>
  </sheetData>
  <hyperlinks>
    <hyperlink ref="BD40" r:id="rId1" xr:uid="{FD0DCD70-FD02-46C4-B7D9-6129C481A7EC}"/>
  </hyperlink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2">
    <tabColor theme="6"/>
  </sheetPr>
  <dimension ref="A1:BJ713"/>
  <sheetViews>
    <sheetView tabSelected="1" topLeftCell="P686" workbookViewId="0">
      <selection activeCell="Y711" sqref="Y711"/>
    </sheetView>
  </sheetViews>
  <sheetFormatPr baseColWidth="10" defaultColWidth="9.140625" defaultRowHeight="15" x14ac:dyDescent="0.25"/>
  <cols>
    <col min="2" max="2" width="27.85546875" customWidth="1"/>
    <col min="4" max="4" width="11.140625" customWidth="1"/>
    <col min="7" max="23" width="20.28515625" customWidth="1"/>
    <col min="26" max="26" width="28.140625" customWidth="1"/>
    <col min="28" max="28" width="37.7109375" customWidth="1"/>
    <col min="38" max="38" width="28.5703125" customWidth="1"/>
  </cols>
  <sheetData>
    <row r="1" spans="1:62" x14ac:dyDescent="0.25">
      <c r="A1" s="8" t="s">
        <v>4597</v>
      </c>
      <c r="B1" s="8" t="s">
        <v>4598</v>
      </c>
      <c r="C1" s="8" t="s">
        <v>4599</v>
      </c>
      <c r="D1" s="8" t="s">
        <v>4600</v>
      </c>
      <c r="E1" s="8" t="s">
        <v>4601</v>
      </c>
      <c r="F1" s="8" t="s">
        <v>4602</v>
      </c>
      <c r="G1" s="8" t="s">
        <v>4603</v>
      </c>
      <c r="H1" s="8" t="s">
        <v>4631</v>
      </c>
      <c r="I1" s="8" t="s">
        <v>4604</v>
      </c>
      <c r="J1" s="8" t="s">
        <v>4605</v>
      </c>
      <c r="K1" s="8" t="s">
        <v>4606</v>
      </c>
      <c r="L1" s="8" t="s">
        <v>4607</v>
      </c>
      <c r="M1" s="8" t="s">
        <v>4632</v>
      </c>
      <c r="N1" s="8" t="s">
        <v>4633</v>
      </c>
      <c r="O1" s="8" t="s">
        <v>4634</v>
      </c>
      <c r="P1" s="8" t="s">
        <v>4635</v>
      </c>
      <c r="Q1" s="8" t="s">
        <v>4636</v>
      </c>
      <c r="R1" s="8" t="s">
        <v>4637</v>
      </c>
      <c r="S1" s="8" t="s">
        <v>4638</v>
      </c>
      <c r="T1" s="8" t="s">
        <v>4639</v>
      </c>
      <c r="U1" s="8" t="s">
        <v>4640</v>
      </c>
      <c r="V1" s="8" t="s">
        <v>4641</v>
      </c>
      <c r="W1" s="8" t="s">
        <v>4642</v>
      </c>
      <c r="X1" s="1" t="s">
        <v>37</v>
      </c>
      <c r="Y1" s="11" t="s">
        <v>4740</v>
      </c>
      <c r="Z1" s="1" t="s">
        <v>0</v>
      </c>
      <c r="AA1" s="1" t="s">
        <v>1</v>
      </c>
      <c r="AB1" s="1" t="s">
        <v>2</v>
      </c>
      <c r="AC1" s="1" t="s">
        <v>3</v>
      </c>
      <c r="AD1" s="1" t="s">
        <v>4</v>
      </c>
      <c r="AE1" s="1" t="s">
        <v>5</v>
      </c>
      <c r="AF1" s="1" t="s">
        <v>6</v>
      </c>
      <c r="AG1" s="1" t="s">
        <v>7</v>
      </c>
      <c r="AH1" s="1" t="s">
        <v>8</v>
      </c>
      <c r="AI1" s="1" t="s">
        <v>9</v>
      </c>
      <c r="AJ1" s="1" t="s">
        <v>10</v>
      </c>
      <c r="AK1" s="1" t="s">
        <v>11</v>
      </c>
      <c r="AL1" s="1" t="s">
        <v>12</v>
      </c>
      <c r="AM1" s="1" t="s">
        <v>13</v>
      </c>
      <c r="AN1" s="1" t="s">
        <v>14</v>
      </c>
      <c r="AO1" s="1" t="s">
        <v>15</v>
      </c>
      <c r="AP1" s="1" t="s">
        <v>16</v>
      </c>
      <c r="AQ1" s="1" t="s">
        <v>17</v>
      </c>
      <c r="AR1" s="1" t="s">
        <v>18</v>
      </c>
      <c r="AS1" s="1" t="s">
        <v>19</v>
      </c>
      <c r="AT1" s="1" t="s">
        <v>20</v>
      </c>
      <c r="AU1" s="1" t="s">
        <v>21</v>
      </c>
      <c r="AV1" s="1" t="s">
        <v>22</v>
      </c>
      <c r="AW1" s="1" t="s">
        <v>23</v>
      </c>
      <c r="AX1" s="1" t="s">
        <v>24</v>
      </c>
      <c r="AY1" s="1" t="s">
        <v>25</v>
      </c>
      <c r="AZ1" s="1" t="s">
        <v>26</v>
      </c>
      <c r="BA1" s="1" t="s">
        <v>27</v>
      </c>
      <c r="BB1" s="1" t="s">
        <v>28</v>
      </c>
      <c r="BC1" s="1" t="s">
        <v>29</v>
      </c>
      <c r="BD1" s="1" t="s">
        <v>30</v>
      </c>
      <c r="BE1" s="1" t="s">
        <v>31</v>
      </c>
      <c r="BF1" s="1" t="s">
        <v>32</v>
      </c>
      <c r="BG1" s="1" t="s">
        <v>33</v>
      </c>
      <c r="BH1" s="1" t="s">
        <v>34</v>
      </c>
      <c r="BI1" s="1" t="s">
        <v>35</v>
      </c>
      <c r="BJ1" s="1" t="s">
        <v>36</v>
      </c>
    </row>
    <row r="2" spans="1:62" x14ac:dyDescent="0.25">
      <c r="A2">
        <f t="shared" ref="A2:A65" si="0">AI2</f>
        <v>16</v>
      </c>
      <c r="B2" t="str">
        <f t="shared" ref="B2:B65" si="1">CONCATENATE(Z2,"_",X2)</f>
        <v>Werkskraftwerk Sappi Alfeld_BNA0012a</v>
      </c>
      <c r="C2" t="s">
        <v>3492</v>
      </c>
      <c r="D2" t="str">
        <f>VLOOKUP(AL2,REF_TABLE!$A$19:$B$26,2,FALSE)</f>
        <v>STUR</v>
      </c>
      <c r="E2" t="str">
        <f>VLOOKUP(AK2,REF_TABLE!A:B,2,FALSE)</f>
        <v>BIO</v>
      </c>
      <c r="F2">
        <f>IF(IF(BA2=0,IF(AY2=0,AZ2,AY2),BA2)=0,VLOOKUP(plants_join_OPSD!D2,REF_TABLE!M19:N28,2,FALSE),IF(BA2=0,IF(AY2=0,AZ2,AY2),BA2))</f>
        <v>0.38</v>
      </c>
      <c r="G2">
        <f>VLOOKUP(plants_join_OPSD!D2,REF_TABLE!M:Q,2,FALSE)</f>
        <v>9.5587323943661975</v>
      </c>
      <c r="H2">
        <f>VLOOKUP(plants_join_OPSD!D2,REF_TABLE!M:Q,3,FALSE)</f>
        <v>7.8122535211267614</v>
      </c>
      <c r="I2">
        <f>VLOOKUP(D2,Tabelle7!$A:$B,2,FALSE)</f>
        <v>4.0224969288732378E-2</v>
      </c>
      <c r="J2">
        <f>VLOOKUP(D2,Tabelle7!$A:$C,3,FALSE)</f>
        <v>4.0224969288732378E-2</v>
      </c>
      <c r="K2">
        <f>VLOOKUP($E2,Dispa_data!E:W,7,FALSE)</f>
        <v>2000</v>
      </c>
      <c r="L2">
        <f>IFERROR(VLOOKUP($E2,Dispa_data!E:W,8,FALSE),0)</f>
        <v>0</v>
      </c>
      <c r="M2">
        <f>IFERROR(VLOOKUP($E2,Dispa_data!$E:$W,9,FALSE),0)</f>
        <v>0</v>
      </c>
      <c r="N2">
        <f>IFERROR(VLOOKUP($E2,Dispa_data!$E:$W,10,FALSE),0)</f>
        <v>0.2</v>
      </c>
      <c r="O2">
        <f>IFERROR(VLOOKUP($E2,Dispa_data!$E:$W,11,FALSE),0)</f>
        <v>0.45</v>
      </c>
      <c r="P2">
        <f>IFERROR(VLOOKUP($E2,Dispa_data!$E:$W,12,FALSE),0)</f>
        <v>7</v>
      </c>
      <c r="Q2">
        <f>IFERROR(VLOOKUP($E2,Dispa_data!$E:$W,13,FALSE),0)</f>
        <v>0</v>
      </c>
      <c r="S2" t="str">
        <f t="shared" ref="S2:S65" si="2">IF(AN2="","",AN2)</f>
        <v/>
      </c>
      <c r="T2" t="str">
        <f t="shared" ref="T2:T65" si="3">IF(D2="HPHS",A2*6.3,"")</f>
        <v/>
      </c>
      <c r="U2" t="str">
        <f t="shared" ref="U2:U65" si="4">IF(D2="HPHS",0,"")</f>
        <v/>
      </c>
      <c r="V2" t="str">
        <f t="shared" ref="V2:V65" si="5">IF(D2="HPHS",A2,"")</f>
        <v/>
      </c>
      <c r="W2" t="str">
        <f t="shared" ref="W2:W65" si="6">IF(D2="HPHS",0.86,"")</f>
        <v/>
      </c>
      <c r="X2" s="1" t="s">
        <v>38</v>
      </c>
      <c r="Y2" s="6" t="e">
        <f>VLOOKUP(B2,Dispa_data!B:B,1,FALSE)</f>
        <v>#N/A</v>
      </c>
      <c r="Z2" t="s">
        <v>925</v>
      </c>
      <c r="AA2" t="s">
        <v>1515</v>
      </c>
      <c r="AC2" t="s">
        <v>2122</v>
      </c>
      <c r="AD2" t="s">
        <v>2400</v>
      </c>
      <c r="AE2" t="s">
        <v>2721</v>
      </c>
      <c r="AF2" t="s">
        <v>3181</v>
      </c>
      <c r="AG2" t="s">
        <v>3477</v>
      </c>
      <c r="AH2" t="s">
        <v>3492</v>
      </c>
      <c r="AI2">
        <v>16</v>
      </c>
      <c r="AK2" t="s">
        <v>3496</v>
      </c>
      <c r="AL2" t="s">
        <v>3506</v>
      </c>
      <c r="AM2" t="s">
        <v>3514</v>
      </c>
      <c r="AO2">
        <v>1988</v>
      </c>
      <c r="AP2" t="s">
        <v>3516</v>
      </c>
      <c r="AS2" t="s">
        <v>3625</v>
      </c>
      <c r="AU2">
        <v>51.984760999999999</v>
      </c>
      <c r="AV2">
        <v>9.822830999999999</v>
      </c>
      <c r="BA2">
        <v>0.38</v>
      </c>
      <c r="BB2" t="s">
        <v>3996</v>
      </c>
      <c r="BC2" t="s">
        <v>4000</v>
      </c>
      <c r="BD2" t="s">
        <v>3496</v>
      </c>
      <c r="BE2" t="s">
        <v>3514</v>
      </c>
      <c r="BG2" t="s">
        <v>4402</v>
      </c>
      <c r="BH2" t="s">
        <v>4432</v>
      </c>
    </row>
    <row r="3" spans="1:62" x14ac:dyDescent="0.25">
      <c r="A3">
        <f t="shared" si="0"/>
        <v>9.8000000000000007</v>
      </c>
      <c r="B3" t="str">
        <f t="shared" si="1"/>
        <v>HKW Altenstadt_BNA0021</v>
      </c>
      <c r="C3" t="s">
        <v>3492</v>
      </c>
      <c r="D3" t="str">
        <f>VLOOKUP(AL3,REF_TABLE!$A$19:$B$26,2,FALSE)</f>
        <v>STUR</v>
      </c>
      <c r="E3" t="str">
        <f>VLOOKUP(AK3,REF_TABLE!A:B,2,FALSE)</f>
        <v>BIO</v>
      </c>
      <c r="F3">
        <f t="shared" ref="F3:F66" si="7">IF(BA3=0,IF(AY3=0,AZ3,AY3),BA3)</f>
        <v>0.38</v>
      </c>
      <c r="G3">
        <f>VLOOKUP(plants_join_OPSD!D3,REF_TABLE!M:Q,2,FALSE)</f>
        <v>9.5587323943661975</v>
      </c>
      <c r="H3">
        <f>VLOOKUP(plants_join_OPSD!D3,REF_TABLE!M:Q,3,FALSE)</f>
        <v>7.8122535211267614</v>
      </c>
      <c r="I3">
        <f>VLOOKUP(D3,Tabelle7!$A:$B,2,FALSE)</f>
        <v>4.0224969288732378E-2</v>
      </c>
      <c r="J3">
        <f>VLOOKUP(D3,Tabelle7!$A:$C,3,FALSE)</f>
        <v>4.0224969288732378E-2</v>
      </c>
      <c r="K3">
        <f>VLOOKUP($E3,Dispa_data!E:W,7,FALSE)</f>
        <v>2000</v>
      </c>
      <c r="L3">
        <f>IFERROR(VLOOKUP($E3,Dispa_data!E:W,8,FALSE),0)</f>
        <v>0</v>
      </c>
      <c r="M3">
        <f>IFERROR(VLOOKUP($E3,Dispa_data!E:W,9,FALSE),0)</f>
        <v>0</v>
      </c>
      <c r="N3">
        <f>IFERROR(VLOOKUP($E3,Dispa_data!$E:$W,10,FALSE),0)</f>
        <v>0.2</v>
      </c>
      <c r="O3">
        <f>IFERROR(VLOOKUP($E3,Dispa_data!$E:$W,11,FALSE),0)</f>
        <v>0.45</v>
      </c>
      <c r="P3">
        <f>IFERROR(VLOOKUP($E3,Dispa_data!$E:$W,12,FALSE),0)</f>
        <v>7</v>
      </c>
      <c r="Q3">
        <f>IFERROR(VLOOKUP($E3,Dispa_data!$E:$W,13,FALSE),0)</f>
        <v>0</v>
      </c>
      <c r="S3" t="str">
        <f t="shared" si="2"/>
        <v/>
      </c>
      <c r="T3" t="str">
        <f t="shared" si="3"/>
        <v/>
      </c>
      <c r="U3" t="str">
        <f t="shared" si="4"/>
        <v/>
      </c>
      <c r="V3" t="str">
        <f t="shared" si="5"/>
        <v/>
      </c>
      <c r="W3" t="str">
        <f t="shared" si="6"/>
        <v/>
      </c>
      <c r="X3" s="1" t="s">
        <v>39</v>
      </c>
      <c r="Y3" s="6" t="e">
        <f>VLOOKUP(B3,Dispa_data!B:B,1,FALSE)</f>
        <v>#N/A</v>
      </c>
      <c r="Z3" t="s">
        <v>926</v>
      </c>
      <c r="AC3" t="s">
        <v>2123</v>
      </c>
      <c r="AD3" t="s">
        <v>2401</v>
      </c>
      <c r="AE3" t="s">
        <v>2722</v>
      </c>
      <c r="AF3" t="s">
        <v>3182</v>
      </c>
      <c r="AG3" t="s">
        <v>3478</v>
      </c>
      <c r="AH3" t="s">
        <v>3492</v>
      </c>
      <c r="AI3">
        <v>9.8000000000000007</v>
      </c>
      <c r="AK3" t="s">
        <v>3496</v>
      </c>
      <c r="AL3" t="s">
        <v>3506</v>
      </c>
      <c r="AM3" t="s">
        <v>3515</v>
      </c>
      <c r="AO3">
        <v>1999</v>
      </c>
      <c r="AP3" t="s">
        <v>3517</v>
      </c>
      <c r="AS3" t="s">
        <v>3625</v>
      </c>
      <c r="AU3">
        <v>47.797139999999999</v>
      </c>
      <c r="AV3">
        <v>10.858739999999999</v>
      </c>
      <c r="BA3">
        <v>0.38</v>
      </c>
      <c r="BB3" t="s">
        <v>3996</v>
      </c>
      <c r="BC3" t="s">
        <v>4000</v>
      </c>
      <c r="BD3" t="s">
        <v>3496</v>
      </c>
      <c r="BE3" t="s">
        <v>3514</v>
      </c>
      <c r="BG3" t="s">
        <v>4403</v>
      </c>
      <c r="BH3" t="s">
        <v>4433</v>
      </c>
    </row>
    <row r="4" spans="1:62" x14ac:dyDescent="0.25">
      <c r="A4">
        <f t="shared" si="0"/>
        <v>138.9</v>
      </c>
      <c r="B4" t="str">
        <f t="shared" si="1"/>
        <v>Zellstoff Stendal GmbH_BNA0027</v>
      </c>
      <c r="C4" t="s">
        <v>3492</v>
      </c>
      <c r="D4" t="str">
        <f>VLOOKUP(AL4,REF_TABLE!$A$19:$B$26,2,FALSE)</f>
        <v>STUR</v>
      </c>
      <c r="E4" t="str">
        <f>VLOOKUP(AK4,REF_TABLE!A:B,2,FALSE)</f>
        <v>BIO</v>
      </c>
      <c r="F4">
        <f t="shared" si="7"/>
        <v>0.38</v>
      </c>
      <c r="G4">
        <f>VLOOKUP(plants_join_OPSD!D4,REF_TABLE!M:Q,2,FALSE)</f>
        <v>9.5587323943661975</v>
      </c>
      <c r="H4">
        <f>VLOOKUP(plants_join_OPSD!D4,REF_TABLE!M:Q,3,FALSE)</f>
        <v>7.8122535211267614</v>
      </c>
      <c r="I4">
        <f>VLOOKUP(D4,Tabelle7!$A:$B,2,FALSE)</f>
        <v>4.0224969288732378E-2</v>
      </c>
      <c r="J4">
        <f>VLOOKUP(D4,Tabelle7!$A:$C,3,FALSE)</f>
        <v>4.0224969288732378E-2</v>
      </c>
      <c r="K4">
        <f>VLOOKUP($E4,Dispa_data!E:W,7,FALSE)</f>
        <v>2000</v>
      </c>
      <c r="L4">
        <f>IFERROR(VLOOKUP($E4,Dispa_data!E:W,8,FALSE),0)</f>
        <v>0</v>
      </c>
      <c r="M4">
        <f>IFERROR(VLOOKUP($E4,Dispa_data!E:W,9,FALSE),0)</f>
        <v>0</v>
      </c>
      <c r="N4">
        <f>IFERROR(VLOOKUP($E4,Dispa_data!$E:$W,10,FALSE),0)</f>
        <v>0.2</v>
      </c>
      <c r="O4">
        <f>IFERROR(VLOOKUP($E4,Dispa_data!$E:$W,11,FALSE),0)</f>
        <v>0.45</v>
      </c>
      <c r="P4">
        <f>IFERROR(VLOOKUP($E4,Dispa_data!$E:$W,12,FALSE),0)</f>
        <v>7</v>
      </c>
      <c r="Q4">
        <f>IFERROR(VLOOKUP($E4,Dispa_data!$E:$W,13,FALSE),0)</f>
        <v>0</v>
      </c>
      <c r="S4">
        <f t="shared" si="2"/>
        <v>600</v>
      </c>
      <c r="T4" t="str">
        <f t="shared" si="3"/>
        <v/>
      </c>
      <c r="U4" t="str">
        <f t="shared" si="4"/>
        <v/>
      </c>
      <c r="V4" t="str">
        <f t="shared" si="5"/>
        <v/>
      </c>
      <c r="W4" t="str">
        <f t="shared" si="6"/>
        <v/>
      </c>
      <c r="X4" s="1" t="s">
        <v>40</v>
      </c>
      <c r="Y4" s="6" t="e">
        <f>VLOOKUP(B4,Dispa_data!B:B,1,FALSE)</f>
        <v>#N/A</v>
      </c>
      <c r="Z4" t="s">
        <v>927</v>
      </c>
      <c r="AA4" t="s">
        <v>1516</v>
      </c>
      <c r="AB4" t="s">
        <v>1879</v>
      </c>
      <c r="AC4" t="s">
        <v>927</v>
      </c>
      <c r="AD4" t="s">
        <v>2402</v>
      </c>
      <c r="AE4" t="s">
        <v>2723</v>
      </c>
      <c r="AF4" t="s">
        <v>1879</v>
      </c>
      <c r="AG4" t="s">
        <v>3479</v>
      </c>
      <c r="AH4" t="s">
        <v>3492</v>
      </c>
      <c r="AI4">
        <v>138.9</v>
      </c>
      <c r="AJ4">
        <v>147</v>
      </c>
      <c r="AK4" t="s">
        <v>3496</v>
      </c>
      <c r="AL4" t="s">
        <v>3506</v>
      </c>
      <c r="AM4" t="s">
        <v>3514</v>
      </c>
      <c r="AN4">
        <v>600</v>
      </c>
      <c r="AO4">
        <v>2004</v>
      </c>
      <c r="AP4" t="s">
        <v>3518</v>
      </c>
      <c r="AS4" t="s">
        <v>3625</v>
      </c>
      <c r="AT4" t="s">
        <v>3629</v>
      </c>
      <c r="AU4">
        <v>52.727130000000002</v>
      </c>
      <c r="AV4">
        <v>12.011150000000001</v>
      </c>
      <c r="BA4">
        <v>0.38</v>
      </c>
      <c r="BB4" t="s">
        <v>3996</v>
      </c>
      <c r="BC4" t="s">
        <v>4000</v>
      </c>
      <c r="BD4" t="s">
        <v>3496</v>
      </c>
      <c r="BE4" t="s">
        <v>3514</v>
      </c>
      <c r="BF4" t="s">
        <v>4001</v>
      </c>
      <c r="BG4" t="s">
        <v>4404</v>
      </c>
      <c r="BH4" t="s">
        <v>4434</v>
      </c>
      <c r="BI4" t="s">
        <v>4591</v>
      </c>
    </row>
    <row r="5" spans="1:62" x14ac:dyDescent="0.25">
      <c r="A5">
        <f t="shared" si="0"/>
        <v>1.1000000000000001</v>
      </c>
      <c r="B5" t="str">
        <f t="shared" si="1"/>
        <v>Blockheizkraftwerk 1_BNA1337b</v>
      </c>
      <c r="C5" t="s">
        <v>3492</v>
      </c>
      <c r="D5" t="str">
        <f>VLOOKUP(AL5,REF_TABLE!$A$19:$B$26,2,FALSE)</f>
        <v>STUR</v>
      </c>
      <c r="E5" t="str">
        <f>VLOOKUP(AK5,REF_TABLE!A:B,2,FALSE)</f>
        <v>BIO</v>
      </c>
      <c r="F5">
        <f t="shared" si="7"/>
        <v>0.38</v>
      </c>
      <c r="G5">
        <f>VLOOKUP(plants_join_OPSD!D5,REF_TABLE!M:Q,2,FALSE)</f>
        <v>9.5587323943661975</v>
      </c>
      <c r="H5">
        <f>VLOOKUP(plants_join_OPSD!D5,REF_TABLE!M:Q,3,FALSE)</f>
        <v>7.8122535211267614</v>
      </c>
      <c r="I5">
        <f>VLOOKUP(D5,Tabelle7!$A:$B,2,FALSE)</f>
        <v>4.0224969288732378E-2</v>
      </c>
      <c r="J5">
        <f>VLOOKUP(D5,Tabelle7!$A:$C,3,FALSE)</f>
        <v>4.0224969288732378E-2</v>
      </c>
      <c r="K5">
        <f>VLOOKUP($E5,Dispa_data!E:W,7,FALSE)</f>
        <v>2000</v>
      </c>
      <c r="L5">
        <f>IFERROR(VLOOKUP($E5,Dispa_data!E:W,8,FALSE),0)</f>
        <v>0</v>
      </c>
      <c r="M5">
        <f>IFERROR(VLOOKUP($E5,Dispa_data!E:W,9,FALSE),0)</f>
        <v>0</v>
      </c>
      <c r="N5">
        <f>IFERROR(VLOOKUP($E5,Dispa_data!$E:$W,10,FALSE),0)</f>
        <v>0.2</v>
      </c>
      <c r="O5">
        <f>IFERROR(VLOOKUP($E5,Dispa_data!$E:$W,11,FALSE),0)</f>
        <v>0.45</v>
      </c>
      <c r="P5">
        <f>IFERROR(VLOOKUP($E5,Dispa_data!$E:$W,12,FALSE),0)</f>
        <v>7</v>
      </c>
      <c r="Q5">
        <f>IFERROR(VLOOKUP($E5,Dispa_data!$E:$W,13,FALSE),0)</f>
        <v>0</v>
      </c>
      <c r="S5" t="str">
        <f t="shared" si="2"/>
        <v/>
      </c>
      <c r="T5" t="str">
        <f t="shared" si="3"/>
        <v/>
      </c>
      <c r="U5" t="str">
        <f t="shared" si="4"/>
        <v/>
      </c>
      <c r="V5" t="str">
        <f t="shared" si="5"/>
        <v/>
      </c>
      <c r="W5" t="str">
        <f t="shared" si="6"/>
        <v/>
      </c>
      <c r="X5" s="1" t="s">
        <v>41</v>
      </c>
      <c r="Y5" s="6" t="e">
        <f>VLOOKUP(B5,Dispa_data!B:B,1,FALSE)</f>
        <v>#N/A</v>
      </c>
      <c r="Z5" t="s">
        <v>928</v>
      </c>
      <c r="AA5" t="s">
        <v>928</v>
      </c>
      <c r="AC5" t="s">
        <v>2124</v>
      </c>
      <c r="AD5" t="s">
        <v>2403</v>
      </c>
      <c r="AE5" t="s">
        <v>2724</v>
      </c>
      <c r="AF5" t="s">
        <v>3183</v>
      </c>
      <c r="AG5" t="s">
        <v>3478</v>
      </c>
      <c r="AH5" t="s">
        <v>3492</v>
      </c>
      <c r="AI5">
        <v>1.1000000000000001</v>
      </c>
      <c r="AK5" t="s">
        <v>3496</v>
      </c>
      <c r="AL5" t="s">
        <v>3506</v>
      </c>
      <c r="AM5" t="s">
        <v>3514</v>
      </c>
      <c r="AO5">
        <v>2005</v>
      </c>
      <c r="AP5" t="s">
        <v>3519</v>
      </c>
      <c r="AS5" t="s">
        <v>3625</v>
      </c>
      <c r="AU5">
        <v>49.988218000000003</v>
      </c>
      <c r="AV5">
        <v>9.155761</v>
      </c>
      <c r="BA5">
        <v>0.38</v>
      </c>
      <c r="BB5" t="s">
        <v>3996</v>
      </c>
      <c r="BC5" t="s">
        <v>4000</v>
      </c>
      <c r="BD5" t="s">
        <v>3496</v>
      </c>
      <c r="BE5" t="s">
        <v>3514</v>
      </c>
      <c r="BG5" t="s">
        <v>1559</v>
      </c>
      <c r="BH5" t="s">
        <v>4435</v>
      </c>
    </row>
    <row r="6" spans="1:62" x14ac:dyDescent="0.25">
      <c r="A6">
        <f t="shared" si="0"/>
        <v>0.8</v>
      </c>
      <c r="B6" t="str">
        <f t="shared" si="1"/>
        <v>Blockheizkraftwerk 2_BNA1337c</v>
      </c>
      <c r="C6" t="s">
        <v>3492</v>
      </c>
      <c r="D6" t="str">
        <f>VLOOKUP(AL6,REF_TABLE!$A$19:$B$26,2,FALSE)</f>
        <v>STUR</v>
      </c>
      <c r="E6" t="str">
        <f>VLOOKUP(AK6,REF_TABLE!A:B,2,FALSE)</f>
        <v>BIO</v>
      </c>
      <c r="F6">
        <f t="shared" si="7"/>
        <v>0.38</v>
      </c>
      <c r="G6">
        <f>VLOOKUP(plants_join_OPSD!D6,REF_TABLE!M:Q,2,FALSE)</f>
        <v>9.5587323943661975</v>
      </c>
      <c r="H6">
        <f>VLOOKUP(plants_join_OPSD!D6,REF_TABLE!M:Q,3,FALSE)</f>
        <v>7.8122535211267614</v>
      </c>
      <c r="I6">
        <f>VLOOKUP(D6,Tabelle7!$A:$B,2,FALSE)</f>
        <v>4.0224969288732378E-2</v>
      </c>
      <c r="J6">
        <f>VLOOKUP(D6,Tabelle7!$A:$C,3,FALSE)</f>
        <v>4.0224969288732378E-2</v>
      </c>
      <c r="K6">
        <f>VLOOKUP($E6,Dispa_data!E:W,7,FALSE)</f>
        <v>2000</v>
      </c>
      <c r="L6">
        <f>IFERROR(VLOOKUP($E6,Dispa_data!E:W,8,FALSE),0)</f>
        <v>0</v>
      </c>
      <c r="M6">
        <f>IFERROR(VLOOKUP($E6,Dispa_data!E:W,9,FALSE),0)</f>
        <v>0</v>
      </c>
      <c r="N6">
        <f>IFERROR(VLOOKUP($E6,Dispa_data!$E:$W,10,FALSE),0)</f>
        <v>0.2</v>
      </c>
      <c r="O6">
        <f>IFERROR(VLOOKUP($E6,Dispa_data!$E:$W,11,FALSE),0)</f>
        <v>0.45</v>
      </c>
      <c r="P6">
        <f>IFERROR(VLOOKUP($E6,Dispa_data!$E:$W,12,FALSE),0)</f>
        <v>7</v>
      </c>
      <c r="Q6">
        <f>IFERROR(VLOOKUP($E6,Dispa_data!$E:$W,13,FALSE),0)</f>
        <v>0</v>
      </c>
      <c r="S6" t="str">
        <f t="shared" si="2"/>
        <v/>
      </c>
      <c r="T6" t="str">
        <f t="shared" si="3"/>
        <v/>
      </c>
      <c r="U6" t="str">
        <f t="shared" si="4"/>
        <v/>
      </c>
      <c r="V6" t="str">
        <f t="shared" si="5"/>
        <v/>
      </c>
      <c r="W6" t="str">
        <f t="shared" si="6"/>
        <v/>
      </c>
      <c r="X6" s="1" t="s">
        <v>42</v>
      </c>
      <c r="Y6" s="6" t="e">
        <f>VLOOKUP(B6,Dispa_data!B:B,1,FALSE)</f>
        <v>#N/A</v>
      </c>
      <c r="Z6" t="s">
        <v>929</v>
      </c>
      <c r="AA6" t="s">
        <v>929</v>
      </c>
      <c r="AC6" t="s">
        <v>2124</v>
      </c>
      <c r="AD6" t="s">
        <v>2403</v>
      </c>
      <c r="AE6" t="s">
        <v>2724</v>
      </c>
      <c r="AF6" t="s">
        <v>3183</v>
      </c>
      <c r="AG6" t="s">
        <v>3478</v>
      </c>
      <c r="AH6" t="s">
        <v>3492</v>
      </c>
      <c r="AI6">
        <v>0.8</v>
      </c>
      <c r="AK6" t="s">
        <v>3496</v>
      </c>
      <c r="AL6" t="s">
        <v>3506</v>
      </c>
      <c r="AM6" t="s">
        <v>3514</v>
      </c>
      <c r="AO6">
        <v>2010</v>
      </c>
      <c r="AP6" t="s">
        <v>3520</v>
      </c>
      <c r="AS6" t="s">
        <v>3625</v>
      </c>
      <c r="AU6">
        <v>49.988218000000003</v>
      </c>
      <c r="AV6">
        <v>9.155761</v>
      </c>
      <c r="BA6">
        <v>0.38</v>
      </c>
      <c r="BB6" t="s">
        <v>3996</v>
      </c>
      <c r="BC6" t="s">
        <v>4000</v>
      </c>
      <c r="BD6" t="s">
        <v>3496</v>
      </c>
      <c r="BE6" t="s">
        <v>3514</v>
      </c>
      <c r="BG6" t="s">
        <v>1559</v>
      </c>
      <c r="BH6" t="s">
        <v>4435</v>
      </c>
    </row>
    <row r="7" spans="1:62" x14ac:dyDescent="0.25">
      <c r="A7">
        <f t="shared" si="0"/>
        <v>16</v>
      </c>
      <c r="B7" t="str">
        <f t="shared" si="1"/>
        <v>UTB_BNA0055</v>
      </c>
      <c r="C7" t="s">
        <v>3492</v>
      </c>
      <c r="D7" t="str">
        <f>VLOOKUP(AL7,REF_TABLE!$A$19:$B$26,2,FALSE)</f>
        <v>STUR</v>
      </c>
      <c r="E7" t="str">
        <f>VLOOKUP(AK7,REF_TABLE!A:B,2,FALSE)</f>
        <v>BIO</v>
      </c>
      <c r="F7">
        <f t="shared" si="7"/>
        <v>0.38</v>
      </c>
      <c r="G7">
        <f>VLOOKUP(plants_join_OPSD!D7,REF_TABLE!M:Q,2,FALSE)</f>
        <v>9.5587323943661975</v>
      </c>
      <c r="H7">
        <f>VLOOKUP(plants_join_OPSD!D7,REF_TABLE!M:Q,3,FALSE)</f>
        <v>7.8122535211267614</v>
      </c>
      <c r="I7">
        <f>VLOOKUP(D7,Tabelle7!$A:$B,2,FALSE)</f>
        <v>4.0224969288732378E-2</v>
      </c>
      <c r="J7">
        <f>VLOOKUP(D7,Tabelle7!$A:$C,3,FALSE)</f>
        <v>4.0224969288732378E-2</v>
      </c>
      <c r="K7">
        <f>VLOOKUP($E7,Dispa_data!E:W,7,FALSE)</f>
        <v>2000</v>
      </c>
      <c r="L7">
        <f>IFERROR(VLOOKUP($E7,Dispa_data!E:W,8,FALSE),0)</f>
        <v>0</v>
      </c>
      <c r="M7">
        <f>IFERROR(VLOOKUP($E7,Dispa_data!E:W,9,FALSE),0)</f>
        <v>0</v>
      </c>
      <c r="N7">
        <f>IFERROR(VLOOKUP($E7,Dispa_data!$E:$W,10,FALSE),0)</f>
        <v>0.2</v>
      </c>
      <c r="O7">
        <f>IFERROR(VLOOKUP($E7,Dispa_data!$E:$W,11,FALSE),0)</f>
        <v>0.45</v>
      </c>
      <c r="P7">
        <f>IFERROR(VLOOKUP($E7,Dispa_data!$E:$W,12,FALSE),0)</f>
        <v>7</v>
      </c>
      <c r="Q7">
        <f>IFERROR(VLOOKUP($E7,Dispa_data!$E:$W,13,FALSE),0)</f>
        <v>0</v>
      </c>
      <c r="S7" t="str">
        <f t="shared" si="2"/>
        <v/>
      </c>
      <c r="T7" t="str">
        <f t="shared" si="3"/>
        <v/>
      </c>
      <c r="U7" t="str">
        <f t="shared" si="4"/>
        <v/>
      </c>
      <c r="V7" t="str">
        <f t="shared" si="5"/>
        <v/>
      </c>
      <c r="W7" t="str">
        <f t="shared" si="6"/>
        <v/>
      </c>
      <c r="X7" s="1" t="s">
        <v>43</v>
      </c>
      <c r="Y7" s="6" t="e">
        <f>VLOOKUP(B7,Dispa_data!B:B,1,FALSE)</f>
        <v>#N/A</v>
      </c>
      <c r="Z7" t="s">
        <v>930</v>
      </c>
      <c r="AC7" t="s">
        <v>2125</v>
      </c>
      <c r="AD7" t="s">
        <v>2404</v>
      </c>
      <c r="AE7" t="s">
        <v>2725</v>
      </c>
      <c r="AF7" t="s">
        <v>3184</v>
      </c>
      <c r="AG7" t="s">
        <v>3346</v>
      </c>
      <c r="AH7" t="s">
        <v>3492</v>
      </c>
      <c r="AI7">
        <v>16</v>
      </c>
      <c r="AK7" t="s">
        <v>3496</v>
      </c>
      <c r="AL7" t="s">
        <v>3506</v>
      </c>
      <c r="AM7" t="s">
        <v>3514</v>
      </c>
      <c r="AO7">
        <v>2002</v>
      </c>
      <c r="AP7" t="s">
        <v>3521</v>
      </c>
      <c r="AS7" t="s">
        <v>3625</v>
      </c>
      <c r="AU7">
        <v>52.077779999999997</v>
      </c>
      <c r="AV7">
        <v>13.517250000000001</v>
      </c>
      <c r="BA7">
        <v>0.38</v>
      </c>
      <c r="BB7" t="s">
        <v>3996</v>
      </c>
      <c r="BC7" t="s">
        <v>4000</v>
      </c>
      <c r="BD7" t="s">
        <v>3496</v>
      </c>
      <c r="BE7" t="s">
        <v>3514</v>
      </c>
      <c r="BF7" t="s">
        <v>4002</v>
      </c>
      <c r="BG7" t="s">
        <v>1559</v>
      </c>
      <c r="BH7" t="s">
        <v>4436</v>
      </c>
    </row>
    <row r="8" spans="1:62" x14ac:dyDescent="0.25">
      <c r="A8">
        <f t="shared" si="0"/>
        <v>18.3</v>
      </c>
      <c r="B8" t="str">
        <f t="shared" si="1"/>
        <v>BHW Beeskow_BNA0062</v>
      </c>
      <c r="C8" t="s">
        <v>3492</v>
      </c>
      <c r="D8" t="str">
        <f>VLOOKUP(AL8,REF_TABLE!$A$19:$B$26,2,FALSE)</f>
        <v>STUR</v>
      </c>
      <c r="E8" t="str">
        <f>VLOOKUP(AK8,REF_TABLE!A:B,2,FALSE)</f>
        <v>BIO</v>
      </c>
      <c r="F8">
        <f t="shared" si="7"/>
        <v>0.38</v>
      </c>
      <c r="G8">
        <f>VLOOKUP(plants_join_OPSD!D8,REF_TABLE!M:Q,2,FALSE)</f>
        <v>9.5587323943661975</v>
      </c>
      <c r="H8">
        <f>VLOOKUP(plants_join_OPSD!D8,REF_TABLE!M:Q,3,FALSE)</f>
        <v>7.8122535211267614</v>
      </c>
      <c r="I8">
        <f>VLOOKUP(D8,Tabelle7!$A:$B,2,FALSE)</f>
        <v>4.0224969288732378E-2</v>
      </c>
      <c r="J8">
        <f>VLOOKUP(D8,Tabelle7!$A:$C,3,FALSE)</f>
        <v>4.0224969288732378E-2</v>
      </c>
      <c r="K8">
        <f>VLOOKUP($E8,Dispa_data!E:W,7,FALSE)</f>
        <v>2000</v>
      </c>
      <c r="L8">
        <f>IFERROR(VLOOKUP($E8,Dispa_data!E:W,8,FALSE),0)</f>
        <v>0</v>
      </c>
      <c r="M8">
        <f>IFERROR(VLOOKUP($E8,Dispa_data!E:W,9,FALSE),0)</f>
        <v>0</v>
      </c>
      <c r="N8">
        <f>IFERROR(VLOOKUP($E8,Dispa_data!$E:$W,10,FALSE),0)</f>
        <v>0.2</v>
      </c>
      <c r="O8">
        <f>IFERROR(VLOOKUP($E8,Dispa_data!$E:$W,11,FALSE),0)</f>
        <v>0.45</v>
      </c>
      <c r="P8">
        <f>IFERROR(VLOOKUP($E8,Dispa_data!$E:$W,12,FALSE),0)</f>
        <v>7</v>
      </c>
      <c r="Q8">
        <f>IFERROR(VLOOKUP($E8,Dispa_data!$E:$W,13,FALSE),0)</f>
        <v>0</v>
      </c>
      <c r="S8" t="str">
        <f t="shared" si="2"/>
        <v/>
      </c>
      <c r="T8" t="str">
        <f t="shared" si="3"/>
        <v/>
      </c>
      <c r="U8" t="str">
        <f t="shared" si="4"/>
        <v/>
      </c>
      <c r="V8" t="str">
        <f t="shared" si="5"/>
        <v/>
      </c>
      <c r="W8" t="str">
        <f t="shared" si="6"/>
        <v/>
      </c>
      <c r="X8" s="1" t="s">
        <v>44</v>
      </c>
      <c r="Y8" s="6" t="e">
        <f>VLOOKUP(B8,Dispa_data!B:B,1,FALSE)</f>
        <v>#N/A</v>
      </c>
      <c r="Z8" t="s">
        <v>931</v>
      </c>
      <c r="AC8" t="s">
        <v>2126</v>
      </c>
      <c r="AE8" t="s">
        <v>2726</v>
      </c>
      <c r="AF8" t="s">
        <v>3185</v>
      </c>
      <c r="AG8" t="s">
        <v>3346</v>
      </c>
      <c r="AH8" t="s">
        <v>3492</v>
      </c>
      <c r="AI8">
        <v>18.3</v>
      </c>
      <c r="AK8" t="s">
        <v>3496</v>
      </c>
      <c r="AL8" t="s">
        <v>3506</v>
      </c>
      <c r="AM8" t="s">
        <v>3514</v>
      </c>
      <c r="AO8">
        <v>2001</v>
      </c>
      <c r="AP8" t="s">
        <v>3522</v>
      </c>
      <c r="AS8" t="s">
        <v>3625</v>
      </c>
      <c r="AU8">
        <v>52.182690000000001</v>
      </c>
      <c r="AV8">
        <v>14.25841</v>
      </c>
      <c r="BA8">
        <v>0.38</v>
      </c>
      <c r="BB8" t="s">
        <v>3996</v>
      </c>
      <c r="BC8" t="s">
        <v>4000</v>
      </c>
      <c r="BD8" t="s">
        <v>3496</v>
      </c>
      <c r="BE8" t="s">
        <v>3514</v>
      </c>
      <c r="BF8" t="s">
        <v>4003</v>
      </c>
      <c r="BG8" t="s">
        <v>4405</v>
      </c>
      <c r="BH8" t="s">
        <v>4436</v>
      </c>
    </row>
    <row r="9" spans="1:62" x14ac:dyDescent="0.25">
      <c r="A9">
        <f t="shared" si="0"/>
        <v>17.7</v>
      </c>
      <c r="B9" t="str">
        <f t="shared" si="1"/>
        <v>BMKW Bergkamen_BNA0066</v>
      </c>
      <c r="C9" t="s">
        <v>3492</v>
      </c>
      <c r="D9" t="str">
        <f>VLOOKUP(AL9,REF_TABLE!$A$19:$B$26,2,FALSE)</f>
        <v>STUR</v>
      </c>
      <c r="E9" t="str">
        <f>VLOOKUP(AK9,REF_TABLE!A:B,2,FALSE)</f>
        <v>BIO</v>
      </c>
      <c r="F9">
        <f t="shared" si="7"/>
        <v>0.38</v>
      </c>
      <c r="G9">
        <f>VLOOKUP(plants_join_OPSD!D9,REF_TABLE!M:Q,2,FALSE)</f>
        <v>9.5587323943661975</v>
      </c>
      <c r="H9">
        <f>VLOOKUP(plants_join_OPSD!D9,REF_TABLE!M:Q,3,FALSE)</f>
        <v>7.8122535211267614</v>
      </c>
      <c r="I9">
        <f>VLOOKUP(D9,Tabelle7!$A:$B,2,FALSE)</f>
        <v>4.0224969288732378E-2</v>
      </c>
      <c r="J9">
        <f>VLOOKUP(D9,Tabelle7!$A:$C,3,FALSE)</f>
        <v>4.0224969288732378E-2</v>
      </c>
      <c r="K9">
        <f>VLOOKUP($E9,Dispa_data!E:W,7,FALSE)</f>
        <v>2000</v>
      </c>
      <c r="L9">
        <f>IFERROR(VLOOKUP($E9,Dispa_data!E:W,8,FALSE),0)</f>
        <v>0</v>
      </c>
      <c r="M9">
        <f>IFERROR(VLOOKUP($E9,Dispa_data!E:W,9,FALSE),0)</f>
        <v>0</v>
      </c>
      <c r="N9">
        <f>IFERROR(VLOOKUP($E9,Dispa_data!$E:$W,10,FALSE),0)</f>
        <v>0.2</v>
      </c>
      <c r="O9">
        <f>IFERROR(VLOOKUP($E9,Dispa_data!$E:$W,11,FALSE),0)</f>
        <v>0.45</v>
      </c>
      <c r="P9">
        <f>IFERROR(VLOOKUP($E9,Dispa_data!$E:$W,12,FALSE),0)</f>
        <v>7</v>
      </c>
      <c r="Q9">
        <f>IFERROR(VLOOKUP($E9,Dispa_data!$E:$W,13,FALSE),0)</f>
        <v>0</v>
      </c>
      <c r="S9" t="str">
        <f t="shared" si="2"/>
        <v/>
      </c>
      <c r="T9" t="str">
        <f t="shared" si="3"/>
        <v/>
      </c>
      <c r="U9" t="str">
        <f t="shared" si="4"/>
        <v/>
      </c>
      <c r="V9" t="str">
        <f t="shared" si="5"/>
        <v/>
      </c>
      <c r="W9" t="str">
        <f t="shared" si="6"/>
        <v/>
      </c>
      <c r="X9" s="1" t="s">
        <v>45</v>
      </c>
      <c r="Y9" s="6" t="e">
        <f>VLOOKUP(B9,Dispa_data!B:B,1,FALSE)</f>
        <v>#N/A</v>
      </c>
      <c r="Z9" t="s">
        <v>932</v>
      </c>
      <c r="AC9" t="s">
        <v>2127</v>
      </c>
      <c r="AD9" t="s">
        <v>2405</v>
      </c>
      <c r="AE9" t="s">
        <v>2727</v>
      </c>
      <c r="AF9" t="s">
        <v>970</v>
      </c>
      <c r="AG9" t="s">
        <v>3480</v>
      </c>
      <c r="AH9" t="s">
        <v>3492</v>
      </c>
      <c r="AI9">
        <v>17.7</v>
      </c>
      <c r="AK9" t="s">
        <v>3496</v>
      </c>
      <c r="AL9" t="s">
        <v>3506</v>
      </c>
      <c r="AM9" t="s">
        <v>3514</v>
      </c>
      <c r="AO9">
        <v>2005</v>
      </c>
      <c r="AP9" t="s">
        <v>3519</v>
      </c>
      <c r="AS9" t="s">
        <v>3625</v>
      </c>
      <c r="AU9">
        <v>51.637009999999997</v>
      </c>
      <c r="AV9">
        <v>7.6187600000000009</v>
      </c>
      <c r="BA9">
        <v>0.38</v>
      </c>
      <c r="BB9" t="s">
        <v>3996</v>
      </c>
      <c r="BC9" t="s">
        <v>4000</v>
      </c>
      <c r="BD9" t="s">
        <v>3496</v>
      </c>
      <c r="BE9" t="s">
        <v>3514</v>
      </c>
      <c r="BF9" t="s">
        <v>4004</v>
      </c>
      <c r="BG9" t="s">
        <v>4404</v>
      </c>
      <c r="BH9" t="s">
        <v>4437</v>
      </c>
    </row>
    <row r="10" spans="1:62" x14ac:dyDescent="0.25">
      <c r="A10">
        <f t="shared" si="0"/>
        <v>16.5</v>
      </c>
      <c r="B10" t="str">
        <f t="shared" si="1"/>
        <v>HHKW Berlin-Neukölln_BNA0068</v>
      </c>
      <c r="C10" t="s">
        <v>3492</v>
      </c>
      <c r="D10" t="str">
        <f>VLOOKUP(AL10,REF_TABLE!$A$19:$B$26,2,FALSE)</f>
        <v>STUR</v>
      </c>
      <c r="E10" t="str">
        <f>VLOOKUP(AK10,REF_TABLE!A:B,2,FALSE)</f>
        <v>BIO</v>
      </c>
      <c r="F10">
        <f t="shared" si="7"/>
        <v>0.38</v>
      </c>
      <c r="G10">
        <f>VLOOKUP(plants_join_OPSD!D10,REF_TABLE!M:Q,2,FALSE)</f>
        <v>9.5587323943661975</v>
      </c>
      <c r="H10">
        <f>VLOOKUP(plants_join_OPSD!D10,REF_TABLE!M:Q,3,FALSE)</f>
        <v>7.8122535211267614</v>
      </c>
      <c r="I10">
        <f>VLOOKUP(D10,Tabelle7!$A:$B,2,FALSE)</f>
        <v>4.0224969288732378E-2</v>
      </c>
      <c r="J10">
        <f>VLOOKUP(D10,Tabelle7!$A:$C,3,FALSE)</f>
        <v>4.0224969288732378E-2</v>
      </c>
      <c r="K10">
        <f>VLOOKUP($E10,Dispa_data!E:W,7,FALSE)</f>
        <v>2000</v>
      </c>
      <c r="L10">
        <f>IFERROR(VLOOKUP($E10,Dispa_data!E:W,8,FALSE),0)</f>
        <v>0</v>
      </c>
      <c r="M10">
        <f>IFERROR(VLOOKUP($E10,Dispa_data!E:W,9,FALSE),0)</f>
        <v>0</v>
      </c>
      <c r="N10">
        <f>IFERROR(VLOOKUP($E10,Dispa_data!$E:$W,10,FALSE),0)</f>
        <v>0.2</v>
      </c>
      <c r="O10">
        <f>IFERROR(VLOOKUP($E10,Dispa_data!$E:$W,11,FALSE),0)</f>
        <v>0.45</v>
      </c>
      <c r="P10">
        <f>IFERROR(VLOOKUP($E10,Dispa_data!$E:$W,12,FALSE),0)</f>
        <v>7</v>
      </c>
      <c r="Q10">
        <f>IFERROR(VLOOKUP($E10,Dispa_data!$E:$W,13,FALSE),0)</f>
        <v>0</v>
      </c>
      <c r="S10" t="str">
        <f t="shared" si="2"/>
        <v/>
      </c>
      <c r="T10" t="str">
        <f t="shared" si="3"/>
        <v/>
      </c>
      <c r="U10" t="str">
        <f t="shared" si="4"/>
        <v/>
      </c>
      <c r="V10" t="str">
        <f t="shared" si="5"/>
        <v/>
      </c>
      <c r="W10" t="str">
        <f t="shared" si="6"/>
        <v/>
      </c>
      <c r="X10" s="1" t="s">
        <v>46</v>
      </c>
      <c r="Y10" s="6" t="e">
        <f>VLOOKUP(B10,Dispa_data!B:B,1,FALSE)</f>
        <v>#N/A</v>
      </c>
      <c r="Z10" t="s">
        <v>933</v>
      </c>
      <c r="AC10" t="s">
        <v>2128</v>
      </c>
      <c r="AD10" t="s">
        <v>2406</v>
      </c>
      <c r="AE10" t="s">
        <v>2728</v>
      </c>
      <c r="AF10" t="s">
        <v>3186</v>
      </c>
      <c r="AG10" t="s">
        <v>3186</v>
      </c>
      <c r="AH10" t="s">
        <v>3492</v>
      </c>
      <c r="AI10">
        <v>16.5</v>
      </c>
      <c r="AK10" t="s">
        <v>3496</v>
      </c>
      <c r="AL10" t="s">
        <v>3506</v>
      </c>
      <c r="AM10" t="s">
        <v>3514</v>
      </c>
      <c r="AO10">
        <v>2005</v>
      </c>
      <c r="AP10" t="s">
        <v>3519</v>
      </c>
      <c r="AS10" t="s">
        <v>3625</v>
      </c>
      <c r="AU10">
        <v>52.425289999999997</v>
      </c>
      <c r="AV10">
        <v>13.517308</v>
      </c>
      <c r="BA10">
        <v>0.38</v>
      </c>
      <c r="BB10" t="s">
        <v>3996</v>
      </c>
      <c r="BC10" t="s">
        <v>4000</v>
      </c>
      <c r="BD10" t="s">
        <v>3496</v>
      </c>
      <c r="BE10" t="s">
        <v>3514</v>
      </c>
      <c r="BF10" t="s">
        <v>4005</v>
      </c>
      <c r="BG10" t="s">
        <v>4406</v>
      </c>
      <c r="BH10" t="s">
        <v>4438</v>
      </c>
    </row>
    <row r="11" spans="1:62" x14ac:dyDescent="0.25">
      <c r="A11">
        <f t="shared" si="0"/>
        <v>20</v>
      </c>
      <c r="B11" t="str">
        <f t="shared" si="1"/>
        <v>ENERTRAG Netz GmbH  (UW Bertikow)_BNA0090</v>
      </c>
      <c r="C11" t="s">
        <v>3492</v>
      </c>
      <c r="D11" t="str">
        <f>VLOOKUP(AL11,REF_TABLE!$A$19:$B$26,2,FALSE)</f>
        <v>STUR</v>
      </c>
      <c r="E11" t="str">
        <f>VLOOKUP(AK11,REF_TABLE!A:B,2,FALSE)</f>
        <v>BIO</v>
      </c>
      <c r="F11">
        <f t="shared" si="7"/>
        <v>0.38</v>
      </c>
      <c r="G11">
        <f>VLOOKUP(plants_join_OPSD!D11,REF_TABLE!M:Q,2,FALSE)</f>
        <v>9.5587323943661975</v>
      </c>
      <c r="H11">
        <f>VLOOKUP(plants_join_OPSD!D11,REF_TABLE!M:Q,3,FALSE)</f>
        <v>7.8122535211267614</v>
      </c>
      <c r="I11">
        <f>VLOOKUP(D11,Tabelle7!$A:$B,2,FALSE)</f>
        <v>4.0224969288732378E-2</v>
      </c>
      <c r="J11">
        <f>VLOOKUP(D11,Tabelle7!$A:$C,3,FALSE)</f>
        <v>4.0224969288732378E-2</v>
      </c>
      <c r="K11">
        <f>VLOOKUP($E11,Dispa_data!E:W,7,FALSE)</f>
        <v>2000</v>
      </c>
      <c r="L11">
        <f>IFERROR(VLOOKUP($E11,Dispa_data!E:W,8,FALSE),0)</f>
        <v>0</v>
      </c>
      <c r="M11">
        <f>IFERROR(VLOOKUP($E11,Dispa_data!E:W,9,FALSE),0)</f>
        <v>0</v>
      </c>
      <c r="N11">
        <f>IFERROR(VLOOKUP($E11,Dispa_data!$E:$W,10,FALSE),0)</f>
        <v>0.2</v>
      </c>
      <c r="O11">
        <f>IFERROR(VLOOKUP($E11,Dispa_data!$E:$W,11,FALSE),0)</f>
        <v>0.45</v>
      </c>
      <c r="P11">
        <f>IFERROR(VLOOKUP($E11,Dispa_data!$E:$W,12,FALSE),0)</f>
        <v>7</v>
      </c>
      <c r="Q11">
        <f>IFERROR(VLOOKUP($E11,Dispa_data!$E:$W,13,FALSE),0)</f>
        <v>0</v>
      </c>
      <c r="S11" t="str">
        <f t="shared" si="2"/>
        <v/>
      </c>
      <c r="T11" t="str">
        <f t="shared" si="3"/>
        <v/>
      </c>
      <c r="U11" t="str">
        <f t="shared" si="4"/>
        <v/>
      </c>
      <c r="V11" t="str">
        <f t="shared" si="5"/>
        <v/>
      </c>
      <c r="W11" t="str">
        <f t="shared" si="6"/>
        <v/>
      </c>
      <c r="X11" s="1" t="s">
        <v>47</v>
      </c>
      <c r="Y11" s="6" t="e">
        <f>VLOOKUP(B11,Dispa_data!B:B,1,FALSE)</f>
        <v>#N/A</v>
      </c>
      <c r="Z11" t="s">
        <v>934</v>
      </c>
      <c r="AC11" t="s">
        <v>2129</v>
      </c>
      <c r="AE11" t="s">
        <v>2729</v>
      </c>
      <c r="AF11" t="s">
        <v>3187</v>
      </c>
      <c r="AG11" t="s">
        <v>3346</v>
      </c>
      <c r="AH11" t="s">
        <v>3492</v>
      </c>
      <c r="AI11">
        <v>20</v>
      </c>
      <c r="AK11" t="s">
        <v>3496</v>
      </c>
      <c r="AL11" t="s">
        <v>3506</v>
      </c>
      <c r="AM11" t="s">
        <v>3515</v>
      </c>
      <c r="AO11">
        <v>2003</v>
      </c>
      <c r="AP11" t="s">
        <v>3523</v>
      </c>
      <c r="AS11" t="s">
        <v>3625</v>
      </c>
      <c r="AU11">
        <v>53.252132000000003</v>
      </c>
      <c r="AV11">
        <v>13.957019000000001</v>
      </c>
      <c r="BA11">
        <v>0.38</v>
      </c>
      <c r="BB11" t="s">
        <v>3996</v>
      </c>
      <c r="BC11" t="s">
        <v>4000</v>
      </c>
      <c r="BD11" t="s">
        <v>3496</v>
      </c>
      <c r="BE11" t="s">
        <v>3514</v>
      </c>
      <c r="BF11" t="s">
        <v>4006</v>
      </c>
      <c r="BG11" t="s">
        <v>4407</v>
      </c>
      <c r="BH11" t="s">
        <v>4439</v>
      </c>
    </row>
    <row r="12" spans="1:62" x14ac:dyDescent="0.25">
      <c r="A12">
        <f t="shared" si="0"/>
        <v>18.100000000000001</v>
      </c>
      <c r="B12" t="str">
        <f t="shared" si="1"/>
        <v>Biomassekraftwerk Bischofferode_BNA0103</v>
      </c>
      <c r="C12" t="s">
        <v>3492</v>
      </c>
      <c r="D12" t="str">
        <f>VLOOKUP(AL12,REF_TABLE!$A$19:$B$26,2,FALSE)</f>
        <v>STUR</v>
      </c>
      <c r="E12" t="str">
        <f>VLOOKUP(AK12,REF_TABLE!A:B,2,FALSE)</f>
        <v>BIO</v>
      </c>
      <c r="F12">
        <f t="shared" si="7"/>
        <v>0.38</v>
      </c>
      <c r="G12">
        <f>VLOOKUP(plants_join_OPSD!D12,REF_TABLE!M:Q,2,FALSE)</f>
        <v>9.5587323943661975</v>
      </c>
      <c r="H12">
        <f>VLOOKUP(plants_join_OPSD!D12,REF_TABLE!M:Q,3,FALSE)</f>
        <v>7.8122535211267614</v>
      </c>
      <c r="I12">
        <f>VLOOKUP(D12,Tabelle7!$A:$B,2,FALSE)</f>
        <v>4.0224969288732378E-2</v>
      </c>
      <c r="J12">
        <f>VLOOKUP(D12,Tabelle7!$A:$C,3,FALSE)</f>
        <v>4.0224969288732378E-2</v>
      </c>
      <c r="K12">
        <f>VLOOKUP($E12,Dispa_data!E:W,7,FALSE)</f>
        <v>2000</v>
      </c>
      <c r="L12">
        <f>IFERROR(VLOOKUP($E12,Dispa_data!E:W,8,FALSE),0)</f>
        <v>0</v>
      </c>
      <c r="M12">
        <f>IFERROR(VLOOKUP($E12,Dispa_data!E:W,9,FALSE),0)</f>
        <v>0</v>
      </c>
      <c r="N12">
        <f>IFERROR(VLOOKUP($E12,Dispa_data!$E:$W,10,FALSE),0)</f>
        <v>0.2</v>
      </c>
      <c r="O12">
        <f>IFERROR(VLOOKUP($E12,Dispa_data!$E:$W,11,FALSE),0)</f>
        <v>0.45</v>
      </c>
      <c r="P12">
        <f>IFERROR(VLOOKUP($E12,Dispa_data!$E:$W,12,FALSE),0)</f>
        <v>7</v>
      </c>
      <c r="Q12">
        <f>IFERROR(VLOOKUP($E12,Dispa_data!$E:$W,13,FALSE),0)</f>
        <v>0</v>
      </c>
      <c r="S12" t="str">
        <f t="shared" si="2"/>
        <v/>
      </c>
      <c r="T12" t="str">
        <f t="shared" si="3"/>
        <v/>
      </c>
      <c r="U12" t="str">
        <f t="shared" si="4"/>
        <v/>
      </c>
      <c r="V12" t="str">
        <f t="shared" si="5"/>
        <v/>
      </c>
      <c r="W12" t="str">
        <f t="shared" si="6"/>
        <v/>
      </c>
      <c r="X12" s="1" t="s">
        <v>48</v>
      </c>
      <c r="Y12" s="6" t="e">
        <f>VLOOKUP(B12,Dispa_data!B:B,1,FALSE)</f>
        <v>#N/A</v>
      </c>
      <c r="Z12" t="s">
        <v>935</v>
      </c>
      <c r="AC12" t="s">
        <v>2130</v>
      </c>
      <c r="AE12" t="s">
        <v>2730</v>
      </c>
      <c r="AF12" t="s">
        <v>3188</v>
      </c>
      <c r="AG12" t="s">
        <v>3481</v>
      </c>
      <c r="AH12" t="s">
        <v>3492</v>
      </c>
      <c r="AI12">
        <v>18.100000000000001</v>
      </c>
      <c r="AK12" t="s">
        <v>3496</v>
      </c>
      <c r="AL12" t="s">
        <v>3506</v>
      </c>
      <c r="AM12" t="s">
        <v>3515</v>
      </c>
      <c r="AO12">
        <v>2006</v>
      </c>
      <c r="AP12" t="s">
        <v>3524</v>
      </c>
      <c r="AS12" t="s">
        <v>3625</v>
      </c>
      <c r="AU12">
        <v>51.489930000000001</v>
      </c>
      <c r="AV12">
        <v>10.413069999999999</v>
      </c>
      <c r="BA12">
        <v>0.38</v>
      </c>
      <c r="BB12" t="s">
        <v>3996</v>
      </c>
      <c r="BC12" t="s">
        <v>4000</v>
      </c>
      <c r="BD12" t="s">
        <v>3496</v>
      </c>
      <c r="BE12" t="s">
        <v>3514</v>
      </c>
      <c r="BF12" t="s">
        <v>4007</v>
      </c>
      <c r="BG12" t="s">
        <v>1559</v>
      </c>
      <c r="BH12" t="s">
        <v>4440</v>
      </c>
    </row>
    <row r="13" spans="1:62" x14ac:dyDescent="0.25">
      <c r="A13">
        <f t="shared" si="0"/>
        <v>18</v>
      </c>
      <c r="B13" t="str">
        <f t="shared" si="1"/>
        <v>Egger Kraftwerk Brilon_BNA0156a</v>
      </c>
      <c r="C13" t="s">
        <v>3492</v>
      </c>
      <c r="D13" t="str">
        <f>VLOOKUP(AL13,REF_TABLE!$A$19:$B$26,2,FALSE)</f>
        <v>STUR</v>
      </c>
      <c r="E13" t="str">
        <f>VLOOKUP(AK13,REF_TABLE!A:B,2,FALSE)</f>
        <v>BIO</v>
      </c>
      <c r="F13">
        <f t="shared" si="7"/>
        <v>0.38</v>
      </c>
      <c r="G13">
        <f>VLOOKUP(plants_join_OPSD!D13,REF_TABLE!M:Q,2,FALSE)</f>
        <v>9.5587323943661975</v>
      </c>
      <c r="H13">
        <f>VLOOKUP(plants_join_OPSD!D13,REF_TABLE!M:Q,3,FALSE)</f>
        <v>7.8122535211267614</v>
      </c>
      <c r="I13">
        <f>VLOOKUP(D13,Tabelle7!$A:$B,2,FALSE)</f>
        <v>4.0224969288732378E-2</v>
      </c>
      <c r="J13">
        <f>VLOOKUP(D13,Tabelle7!$A:$C,3,FALSE)</f>
        <v>4.0224969288732378E-2</v>
      </c>
      <c r="K13">
        <f>VLOOKUP($E13,Dispa_data!E:W,7,FALSE)</f>
        <v>2000</v>
      </c>
      <c r="L13">
        <f>IFERROR(VLOOKUP($E13,Dispa_data!E:W,8,FALSE),0)</f>
        <v>0</v>
      </c>
      <c r="M13">
        <f>IFERROR(VLOOKUP($E13,Dispa_data!E:W,9,FALSE),0)</f>
        <v>0</v>
      </c>
      <c r="N13">
        <f>IFERROR(VLOOKUP($E13,Dispa_data!$E:$W,10,FALSE),0)</f>
        <v>0.2</v>
      </c>
      <c r="O13">
        <f>IFERROR(VLOOKUP($E13,Dispa_data!$E:$W,11,FALSE),0)</f>
        <v>0.45</v>
      </c>
      <c r="P13">
        <f>IFERROR(VLOOKUP($E13,Dispa_data!$E:$W,12,FALSE),0)</f>
        <v>7</v>
      </c>
      <c r="Q13">
        <f>IFERROR(VLOOKUP($E13,Dispa_data!$E:$W,13,FALSE),0)</f>
        <v>0</v>
      </c>
      <c r="S13" t="str">
        <f t="shared" si="2"/>
        <v/>
      </c>
      <c r="T13" t="str">
        <f t="shared" si="3"/>
        <v/>
      </c>
      <c r="U13" t="str">
        <f t="shared" si="4"/>
        <v/>
      </c>
      <c r="V13" t="str">
        <f t="shared" si="5"/>
        <v/>
      </c>
      <c r="W13" t="str">
        <f t="shared" si="6"/>
        <v/>
      </c>
      <c r="X13" s="1" t="s">
        <v>49</v>
      </c>
      <c r="Y13" s="6" t="e">
        <f>VLOOKUP(B13,Dispa_data!B:B,1,FALSE)</f>
        <v>#N/A</v>
      </c>
      <c r="Z13" t="s">
        <v>936</v>
      </c>
      <c r="AA13" t="s">
        <v>1517</v>
      </c>
      <c r="AC13" t="s">
        <v>2131</v>
      </c>
      <c r="AD13" t="s">
        <v>2407</v>
      </c>
      <c r="AE13" t="s">
        <v>2731</v>
      </c>
      <c r="AF13" t="s">
        <v>3189</v>
      </c>
      <c r="AG13" t="s">
        <v>3480</v>
      </c>
      <c r="AH13" t="s">
        <v>3492</v>
      </c>
      <c r="AI13">
        <v>18</v>
      </c>
      <c r="AK13" t="s">
        <v>3496</v>
      </c>
      <c r="AL13" t="s">
        <v>3506</v>
      </c>
      <c r="AM13" t="s">
        <v>3514</v>
      </c>
      <c r="AO13">
        <v>1990</v>
      </c>
      <c r="AP13" t="s">
        <v>3525</v>
      </c>
      <c r="AS13" t="s">
        <v>3625</v>
      </c>
      <c r="AU13">
        <v>51.406669999999998</v>
      </c>
      <c r="AV13">
        <v>8.6011500000000005</v>
      </c>
      <c r="BA13">
        <v>0.38</v>
      </c>
      <c r="BB13" t="s">
        <v>3996</v>
      </c>
      <c r="BC13" t="s">
        <v>4000</v>
      </c>
      <c r="BD13" t="s">
        <v>3496</v>
      </c>
      <c r="BE13" t="s">
        <v>3514</v>
      </c>
      <c r="BG13" t="s">
        <v>1715</v>
      </c>
      <c r="BH13" t="s">
        <v>4441</v>
      </c>
    </row>
    <row r="14" spans="1:62" x14ac:dyDescent="0.25">
      <c r="A14">
        <f t="shared" si="0"/>
        <v>13.2</v>
      </c>
      <c r="B14" t="str">
        <f t="shared" si="1"/>
        <v>Werkskraftwerk Sappi Ehingen_BNA0232a</v>
      </c>
      <c r="C14" t="s">
        <v>3492</v>
      </c>
      <c r="D14" t="str">
        <f>VLOOKUP(AL14,REF_TABLE!$A$19:$B$26,2,FALSE)</f>
        <v>STUR</v>
      </c>
      <c r="E14" t="str">
        <f>VLOOKUP(AK14,REF_TABLE!A:B,2,FALSE)</f>
        <v>BIO</v>
      </c>
      <c r="F14">
        <f t="shared" si="7"/>
        <v>0.38</v>
      </c>
      <c r="G14">
        <f>VLOOKUP(plants_join_OPSD!D14,REF_TABLE!M:Q,2,FALSE)</f>
        <v>9.5587323943661975</v>
      </c>
      <c r="H14">
        <f>VLOOKUP(plants_join_OPSD!D14,REF_TABLE!M:Q,3,FALSE)</f>
        <v>7.8122535211267614</v>
      </c>
      <c r="I14">
        <f>VLOOKUP(D14,Tabelle7!$A:$B,2,FALSE)</f>
        <v>4.0224969288732378E-2</v>
      </c>
      <c r="J14">
        <f>VLOOKUP(D14,Tabelle7!$A:$C,3,FALSE)</f>
        <v>4.0224969288732378E-2</v>
      </c>
      <c r="K14">
        <f>VLOOKUP($E14,Dispa_data!E:W,7,FALSE)</f>
        <v>2000</v>
      </c>
      <c r="L14">
        <f>IFERROR(VLOOKUP($E14,Dispa_data!E:W,8,FALSE),0)</f>
        <v>0</v>
      </c>
      <c r="M14">
        <f>IFERROR(VLOOKUP($E14,Dispa_data!E:W,9,FALSE),0)</f>
        <v>0</v>
      </c>
      <c r="N14">
        <f>IFERROR(VLOOKUP($E14,Dispa_data!$E:$W,10,FALSE),0)</f>
        <v>0.2</v>
      </c>
      <c r="O14">
        <f>IFERROR(VLOOKUP($E14,Dispa_data!$E:$W,11,FALSE),0)</f>
        <v>0.45</v>
      </c>
      <c r="P14">
        <f>IFERROR(VLOOKUP($E14,Dispa_data!$E:$W,12,FALSE),0)</f>
        <v>7</v>
      </c>
      <c r="Q14">
        <f>IFERROR(VLOOKUP($E14,Dispa_data!$E:$W,13,FALSE),0)</f>
        <v>0</v>
      </c>
      <c r="S14" t="str">
        <f t="shared" si="2"/>
        <v/>
      </c>
      <c r="T14" t="str">
        <f t="shared" si="3"/>
        <v/>
      </c>
      <c r="U14" t="str">
        <f t="shared" si="4"/>
        <v/>
      </c>
      <c r="V14" t="str">
        <f t="shared" si="5"/>
        <v/>
      </c>
      <c r="W14" t="str">
        <f t="shared" si="6"/>
        <v/>
      </c>
      <c r="X14" s="1" t="s">
        <v>50</v>
      </c>
      <c r="Y14" s="6" t="e">
        <f>VLOOKUP(B14,Dispa_data!B:B,1,FALSE)</f>
        <v>#N/A</v>
      </c>
      <c r="Z14" t="s">
        <v>937</v>
      </c>
      <c r="AC14" t="s">
        <v>2132</v>
      </c>
      <c r="AD14" t="s">
        <v>2408</v>
      </c>
      <c r="AE14" t="s">
        <v>2732</v>
      </c>
      <c r="AF14" t="s">
        <v>3190</v>
      </c>
      <c r="AG14" t="s">
        <v>3482</v>
      </c>
      <c r="AH14" t="s">
        <v>3492</v>
      </c>
      <c r="AI14">
        <v>13.2</v>
      </c>
      <c r="AK14" t="s">
        <v>3496</v>
      </c>
      <c r="AL14" t="s">
        <v>3506</v>
      </c>
      <c r="AM14" t="s">
        <v>3514</v>
      </c>
      <c r="AO14">
        <v>1990</v>
      </c>
      <c r="AP14" t="s">
        <v>3525</v>
      </c>
      <c r="AS14" t="s">
        <v>3625</v>
      </c>
      <c r="AU14">
        <v>48.266979999999997</v>
      </c>
      <c r="AV14">
        <v>9.7261500000000005</v>
      </c>
      <c r="BA14">
        <v>0.38</v>
      </c>
      <c r="BB14" t="s">
        <v>3996</v>
      </c>
      <c r="BC14" t="s">
        <v>4000</v>
      </c>
      <c r="BD14" t="s">
        <v>3496</v>
      </c>
      <c r="BE14" t="s">
        <v>3514</v>
      </c>
      <c r="BG14" t="s">
        <v>1559</v>
      </c>
      <c r="BH14" t="s">
        <v>4442</v>
      </c>
    </row>
    <row r="15" spans="1:62" x14ac:dyDescent="0.25">
      <c r="A15">
        <f t="shared" si="0"/>
        <v>8</v>
      </c>
      <c r="B15" t="str">
        <f t="shared" si="1"/>
        <v>Werkskraftwerk Sappi Ehingen_BNA0232b</v>
      </c>
      <c r="C15" t="s">
        <v>3492</v>
      </c>
      <c r="D15" t="str">
        <f>VLOOKUP(AL15,REF_TABLE!$A$19:$B$26,2,FALSE)</f>
        <v>STUR</v>
      </c>
      <c r="E15" t="str">
        <f>VLOOKUP(AK15,REF_TABLE!A:B,2,FALSE)</f>
        <v>BIO</v>
      </c>
      <c r="F15">
        <f t="shared" si="7"/>
        <v>0.38</v>
      </c>
      <c r="G15">
        <f>VLOOKUP(plants_join_OPSD!D15,REF_TABLE!M:Q,2,FALSE)</f>
        <v>9.5587323943661975</v>
      </c>
      <c r="H15">
        <f>VLOOKUP(plants_join_OPSD!D15,REF_TABLE!M:Q,3,FALSE)</f>
        <v>7.8122535211267614</v>
      </c>
      <c r="I15">
        <f>VLOOKUP(D15,Tabelle7!$A:$B,2,FALSE)</f>
        <v>4.0224969288732378E-2</v>
      </c>
      <c r="J15">
        <f>VLOOKUP(D15,Tabelle7!$A:$C,3,FALSE)</f>
        <v>4.0224969288732378E-2</v>
      </c>
      <c r="K15">
        <f>VLOOKUP($E15,Dispa_data!E:W,7,FALSE)</f>
        <v>2000</v>
      </c>
      <c r="L15">
        <f>IFERROR(VLOOKUP($E15,Dispa_data!E:W,8,FALSE),0)</f>
        <v>0</v>
      </c>
      <c r="M15">
        <f>IFERROR(VLOOKUP($E15,Dispa_data!E:W,9,FALSE),0)</f>
        <v>0</v>
      </c>
      <c r="N15">
        <f>IFERROR(VLOOKUP($E15,Dispa_data!$E:$W,10,FALSE),0)</f>
        <v>0.2</v>
      </c>
      <c r="O15">
        <f>IFERROR(VLOOKUP($E15,Dispa_data!$E:$W,11,FALSE),0)</f>
        <v>0.45</v>
      </c>
      <c r="P15">
        <f>IFERROR(VLOOKUP($E15,Dispa_data!$E:$W,12,FALSE),0)</f>
        <v>7</v>
      </c>
      <c r="Q15">
        <f>IFERROR(VLOOKUP($E15,Dispa_data!$E:$W,13,FALSE),0)</f>
        <v>0</v>
      </c>
      <c r="S15" t="str">
        <f t="shared" si="2"/>
        <v/>
      </c>
      <c r="T15" t="str">
        <f t="shared" si="3"/>
        <v/>
      </c>
      <c r="U15" t="str">
        <f t="shared" si="4"/>
        <v/>
      </c>
      <c r="V15" t="str">
        <f t="shared" si="5"/>
        <v/>
      </c>
      <c r="W15" t="str">
        <f t="shared" si="6"/>
        <v/>
      </c>
      <c r="X15" s="1" t="s">
        <v>51</v>
      </c>
      <c r="Y15" s="6" t="e">
        <f>VLOOKUP(B15,Dispa_data!B:B,1,FALSE)</f>
        <v>#N/A</v>
      </c>
      <c r="Z15" t="s">
        <v>937</v>
      </c>
      <c r="AC15" t="s">
        <v>2132</v>
      </c>
      <c r="AD15" t="s">
        <v>2409</v>
      </c>
      <c r="AE15" t="s">
        <v>2732</v>
      </c>
      <c r="AF15" t="s">
        <v>3190</v>
      </c>
      <c r="AG15" t="s">
        <v>3482</v>
      </c>
      <c r="AH15" t="s">
        <v>3492</v>
      </c>
      <c r="AI15">
        <v>8</v>
      </c>
      <c r="AK15" t="s">
        <v>3496</v>
      </c>
      <c r="AL15" t="s">
        <v>3506</v>
      </c>
      <c r="AM15" t="s">
        <v>3514</v>
      </c>
      <c r="AO15">
        <v>1961</v>
      </c>
      <c r="AP15" t="s">
        <v>3526</v>
      </c>
      <c r="AS15" t="s">
        <v>3625</v>
      </c>
      <c r="AU15">
        <v>48.266930000000002</v>
      </c>
      <c r="AV15">
        <v>9.7262599999999999</v>
      </c>
      <c r="BA15">
        <v>0.38</v>
      </c>
      <c r="BB15" t="s">
        <v>3996</v>
      </c>
      <c r="BC15" t="s">
        <v>4000</v>
      </c>
      <c r="BD15" t="s">
        <v>3496</v>
      </c>
      <c r="BE15" t="s">
        <v>3515</v>
      </c>
      <c r="BG15" t="s">
        <v>4402</v>
      </c>
      <c r="BH15" t="s">
        <v>4442</v>
      </c>
    </row>
    <row r="16" spans="1:62" x14ac:dyDescent="0.25">
      <c r="A16">
        <f t="shared" si="0"/>
        <v>22</v>
      </c>
      <c r="B16" t="str">
        <f t="shared" si="1"/>
        <v>Emden Biomasse_BNA0244</v>
      </c>
      <c r="C16" t="s">
        <v>3492</v>
      </c>
      <c r="D16" t="str">
        <f>VLOOKUP(AL16,REF_TABLE!$A$19:$B$26,2,FALSE)</f>
        <v>STUR</v>
      </c>
      <c r="E16" t="str">
        <f>VLOOKUP(AK16,REF_TABLE!A:B,2,FALSE)</f>
        <v>BIO</v>
      </c>
      <c r="F16">
        <f t="shared" si="7"/>
        <v>0.38</v>
      </c>
      <c r="G16">
        <f>VLOOKUP(plants_join_OPSD!D16,REF_TABLE!M:Q,2,FALSE)</f>
        <v>9.5587323943661975</v>
      </c>
      <c r="H16">
        <f>VLOOKUP(plants_join_OPSD!D16,REF_TABLE!M:Q,3,FALSE)</f>
        <v>7.8122535211267614</v>
      </c>
      <c r="I16">
        <f>VLOOKUP(D16,Tabelle7!$A:$B,2,FALSE)</f>
        <v>4.0224969288732378E-2</v>
      </c>
      <c r="J16">
        <f>VLOOKUP(D16,Tabelle7!$A:$C,3,FALSE)</f>
        <v>4.0224969288732378E-2</v>
      </c>
      <c r="K16">
        <f>VLOOKUP($E16,Dispa_data!E:W,7,FALSE)</f>
        <v>2000</v>
      </c>
      <c r="L16">
        <f>IFERROR(VLOOKUP($E16,Dispa_data!E:W,8,FALSE),0)</f>
        <v>0</v>
      </c>
      <c r="M16">
        <f>IFERROR(VLOOKUP($E16,Dispa_data!E:W,9,FALSE),0)</f>
        <v>0</v>
      </c>
      <c r="N16">
        <f>IFERROR(VLOOKUP($E16,Dispa_data!$E:$W,10,FALSE),0)</f>
        <v>0.2</v>
      </c>
      <c r="O16">
        <f>IFERROR(VLOOKUP($E16,Dispa_data!$E:$W,11,FALSE),0)</f>
        <v>0.45</v>
      </c>
      <c r="P16">
        <f>IFERROR(VLOOKUP($E16,Dispa_data!$E:$W,12,FALSE),0)</f>
        <v>7</v>
      </c>
      <c r="Q16">
        <f>IFERROR(VLOOKUP($E16,Dispa_data!$E:$W,13,FALSE),0)</f>
        <v>0</v>
      </c>
      <c r="S16" t="str">
        <f t="shared" si="2"/>
        <v/>
      </c>
      <c r="T16" t="str">
        <f t="shared" si="3"/>
        <v/>
      </c>
      <c r="U16" t="str">
        <f t="shared" si="4"/>
        <v/>
      </c>
      <c r="V16" t="str">
        <f t="shared" si="5"/>
        <v/>
      </c>
      <c r="W16" t="str">
        <f t="shared" si="6"/>
        <v/>
      </c>
      <c r="X16" s="1" t="s">
        <v>52</v>
      </c>
      <c r="Y16" s="6" t="e">
        <f>VLOOKUP(B16,Dispa_data!B:B,1,FALSE)</f>
        <v>#N/A</v>
      </c>
      <c r="Z16" t="s">
        <v>938</v>
      </c>
      <c r="AC16" t="s">
        <v>2133</v>
      </c>
      <c r="AE16" t="s">
        <v>2733</v>
      </c>
      <c r="AF16" t="s">
        <v>3191</v>
      </c>
      <c r="AG16" t="s">
        <v>3477</v>
      </c>
      <c r="AH16" t="s">
        <v>3492</v>
      </c>
      <c r="AI16">
        <v>22</v>
      </c>
      <c r="AK16" t="s">
        <v>3496</v>
      </c>
      <c r="AL16" t="s">
        <v>3506</v>
      </c>
      <c r="AM16" t="s">
        <v>3514</v>
      </c>
      <c r="AO16">
        <v>2005</v>
      </c>
      <c r="AP16" t="s">
        <v>3519</v>
      </c>
      <c r="AS16" t="s">
        <v>3625</v>
      </c>
      <c r="AU16">
        <v>53.342170000000003</v>
      </c>
      <c r="AV16">
        <v>7.2062399999999993</v>
      </c>
      <c r="BA16">
        <v>0.38</v>
      </c>
      <c r="BB16" t="s">
        <v>3996</v>
      </c>
      <c r="BC16" t="s">
        <v>4000</v>
      </c>
      <c r="BD16" t="s">
        <v>3496</v>
      </c>
      <c r="BE16" t="s">
        <v>3514</v>
      </c>
      <c r="BG16" t="s">
        <v>4406</v>
      </c>
      <c r="BH16" t="s">
        <v>4443</v>
      </c>
    </row>
    <row r="17" spans="1:60" x14ac:dyDescent="0.25">
      <c r="A17">
        <f t="shared" si="0"/>
        <v>20</v>
      </c>
      <c r="B17" t="str">
        <f t="shared" si="1"/>
        <v>Biomasse-HKW_BNA0250a</v>
      </c>
      <c r="C17" t="s">
        <v>3492</v>
      </c>
      <c r="D17" t="str">
        <f>VLOOKUP(AL17,REF_TABLE!$A$19:$B$26,2,FALSE)</f>
        <v>STUR</v>
      </c>
      <c r="E17" t="str">
        <f>VLOOKUP(AK17,REF_TABLE!A:B,2,FALSE)</f>
        <v>BIO</v>
      </c>
      <c r="F17">
        <f t="shared" si="7"/>
        <v>0.38</v>
      </c>
      <c r="G17">
        <f>VLOOKUP(plants_join_OPSD!D17,REF_TABLE!M:Q,2,FALSE)</f>
        <v>9.5587323943661975</v>
      </c>
      <c r="H17">
        <f>VLOOKUP(plants_join_OPSD!D17,REF_TABLE!M:Q,3,FALSE)</f>
        <v>7.8122535211267614</v>
      </c>
      <c r="I17">
        <f>VLOOKUP(D17,Tabelle7!$A:$B,2,FALSE)</f>
        <v>4.0224969288732378E-2</v>
      </c>
      <c r="J17">
        <f>VLOOKUP(D17,Tabelle7!$A:$C,3,FALSE)</f>
        <v>4.0224969288732378E-2</v>
      </c>
      <c r="K17">
        <f>VLOOKUP($E17,Dispa_data!E:W,7,FALSE)</f>
        <v>2000</v>
      </c>
      <c r="L17">
        <f>IFERROR(VLOOKUP($E17,Dispa_data!E:W,8,FALSE),0)</f>
        <v>0</v>
      </c>
      <c r="M17">
        <f>IFERROR(VLOOKUP($E17,Dispa_data!E:W,9,FALSE),0)</f>
        <v>0</v>
      </c>
      <c r="N17">
        <f>IFERROR(VLOOKUP($E17,Dispa_data!$E:$W,10,FALSE),0)</f>
        <v>0.2</v>
      </c>
      <c r="O17">
        <f>IFERROR(VLOOKUP($E17,Dispa_data!$E:$W,11,FALSE),0)</f>
        <v>0.45</v>
      </c>
      <c r="P17">
        <f>IFERROR(VLOOKUP($E17,Dispa_data!$E:$W,12,FALSE),0)</f>
        <v>7</v>
      </c>
      <c r="Q17">
        <f>IFERROR(VLOOKUP($E17,Dispa_data!$E:$W,13,FALSE),0)</f>
        <v>0</v>
      </c>
      <c r="S17" t="str">
        <f t="shared" si="2"/>
        <v/>
      </c>
      <c r="T17" t="str">
        <f t="shared" si="3"/>
        <v/>
      </c>
      <c r="U17" t="str">
        <f t="shared" si="4"/>
        <v/>
      </c>
      <c r="V17" t="str">
        <f t="shared" si="5"/>
        <v/>
      </c>
      <c r="W17" t="str">
        <f t="shared" si="6"/>
        <v/>
      </c>
      <c r="X17" s="1" t="s">
        <v>53</v>
      </c>
      <c r="Y17" s="6" t="e">
        <f>VLOOKUP(B17,Dispa_data!B:B,1,FALSE)</f>
        <v>#N/A</v>
      </c>
      <c r="Z17" t="s">
        <v>939</v>
      </c>
      <c r="AC17" t="s">
        <v>2134</v>
      </c>
      <c r="AD17" t="s">
        <v>2410</v>
      </c>
      <c r="AE17" t="s">
        <v>2734</v>
      </c>
      <c r="AF17" t="s">
        <v>3192</v>
      </c>
      <c r="AG17" t="s">
        <v>3477</v>
      </c>
      <c r="AH17" t="s">
        <v>3492</v>
      </c>
      <c r="AI17">
        <v>20</v>
      </c>
      <c r="AK17" t="s">
        <v>3496</v>
      </c>
      <c r="AL17" t="s">
        <v>3506</v>
      </c>
      <c r="AM17" t="s">
        <v>3514</v>
      </c>
      <c r="AO17">
        <v>2006</v>
      </c>
      <c r="AP17" t="s">
        <v>3524</v>
      </c>
      <c r="AS17" t="s">
        <v>3625</v>
      </c>
      <c r="AU17">
        <v>52.619273999999997</v>
      </c>
      <c r="AV17">
        <v>6.8693099999999996</v>
      </c>
      <c r="BA17">
        <v>0.38</v>
      </c>
      <c r="BB17" t="s">
        <v>3996</v>
      </c>
      <c r="BC17" t="s">
        <v>4000</v>
      </c>
      <c r="BD17" t="s">
        <v>3496</v>
      </c>
      <c r="BE17" t="s">
        <v>3514</v>
      </c>
      <c r="BG17" t="s">
        <v>4403</v>
      </c>
      <c r="BH17" t="s">
        <v>4441</v>
      </c>
    </row>
    <row r="18" spans="1:60" x14ac:dyDescent="0.25">
      <c r="A18">
        <f t="shared" si="0"/>
        <v>12.6</v>
      </c>
      <c r="B18" t="str">
        <f t="shared" si="1"/>
        <v>BMKW Flörsheim Wicker_BNA0277</v>
      </c>
      <c r="C18" t="s">
        <v>3492</v>
      </c>
      <c r="D18" t="str">
        <f>VLOOKUP(AL18,REF_TABLE!$A$19:$B$26,2,FALSE)</f>
        <v>STUR</v>
      </c>
      <c r="E18" t="str">
        <f>VLOOKUP(AK18,REF_TABLE!A:B,2,FALSE)</f>
        <v>BIO</v>
      </c>
      <c r="F18">
        <f t="shared" si="7"/>
        <v>0.38</v>
      </c>
      <c r="G18">
        <f>VLOOKUP(plants_join_OPSD!D18,REF_TABLE!M:Q,2,FALSE)</f>
        <v>9.5587323943661975</v>
      </c>
      <c r="H18">
        <f>VLOOKUP(plants_join_OPSD!D18,REF_TABLE!M:Q,3,FALSE)</f>
        <v>7.8122535211267614</v>
      </c>
      <c r="I18">
        <f>VLOOKUP(D18,Tabelle7!$A:$B,2,FALSE)</f>
        <v>4.0224969288732378E-2</v>
      </c>
      <c r="J18">
        <f>VLOOKUP(D18,Tabelle7!$A:$C,3,FALSE)</f>
        <v>4.0224969288732378E-2</v>
      </c>
      <c r="K18">
        <f>VLOOKUP($E18,Dispa_data!E:W,7,FALSE)</f>
        <v>2000</v>
      </c>
      <c r="L18">
        <f>IFERROR(VLOOKUP($E18,Dispa_data!E:W,8,FALSE),0)</f>
        <v>0</v>
      </c>
      <c r="M18">
        <f>IFERROR(VLOOKUP($E18,Dispa_data!E:W,9,FALSE),0)</f>
        <v>0</v>
      </c>
      <c r="N18">
        <f>IFERROR(VLOOKUP($E18,Dispa_data!$E:$W,10,FALSE),0)</f>
        <v>0.2</v>
      </c>
      <c r="O18">
        <f>IFERROR(VLOOKUP($E18,Dispa_data!$E:$W,11,FALSE),0)</f>
        <v>0.45</v>
      </c>
      <c r="P18">
        <f>IFERROR(VLOOKUP($E18,Dispa_data!$E:$W,12,FALSE),0)</f>
        <v>7</v>
      </c>
      <c r="Q18">
        <f>IFERROR(VLOOKUP($E18,Dispa_data!$E:$W,13,FALSE),0)</f>
        <v>0</v>
      </c>
      <c r="S18" t="str">
        <f t="shared" si="2"/>
        <v/>
      </c>
      <c r="T18" t="str">
        <f t="shared" si="3"/>
        <v/>
      </c>
      <c r="U18" t="str">
        <f t="shared" si="4"/>
        <v/>
      </c>
      <c r="V18" t="str">
        <f t="shared" si="5"/>
        <v/>
      </c>
      <c r="W18" t="str">
        <f t="shared" si="6"/>
        <v/>
      </c>
      <c r="X18" s="1" t="s">
        <v>54</v>
      </c>
      <c r="Y18" s="6" t="e">
        <f>VLOOKUP(B18,Dispa_data!B:B,1,FALSE)</f>
        <v>#N/A</v>
      </c>
      <c r="Z18" t="s">
        <v>940</v>
      </c>
      <c r="AC18" t="s">
        <v>2135</v>
      </c>
      <c r="AD18" t="s">
        <v>2411</v>
      </c>
      <c r="AE18" t="s">
        <v>2735</v>
      </c>
      <c r="AF18" t="s">
        <v>3193</v>
      </c>
      <c r="AG18" t="s">
        <v>3483</v>
      </c>
      <c r="AH18" t="s">
        <v>3492</v>
      </c>
      <c r="AI18">
        <v>12.6</v>
      </c>
      <c r="AK18" t="s">
        <v>3496</v>
      </c>
      <c r="AL18" t="s">
        <v>3506</v>
      </c>
      <c r="AM18" t="s">
        <v>3515</v>
      </c>
      <c r="AO18">
        <v>2003</v>
      </c>
      <c r="AP18" t="s">
        <v>3523</v>
      </c>
      <c r="AS18" t="s">
        <v>3625</v>
      </c>
      <c r="AU18">
        <v>50.022601999999999</v>
      </c>
      <c r="AV18">
        <v>8.3772089999999988</v>
      </c>
      <c r="BA18">
        <v>0.38</v>
      </c>
      <c r="BB18" t="s">
        <v>3996</v>
      </c>
      <c r="BC18" t="s">
        <v>4000</v>
      </c>
      <c r="BD18" t="s">
        <v>3496</v>
      </c>
      <c r="BE18" t="s">
        <v>3514</v>
      </c>
      <c r="BG18" t="s">
        <v>1559</v>
      </c>
      <c r="BH18" t="s">
        <v>4444</v>
      </c>
    </row>
    <row r="19" spans="1:60" x14ac:dyDescent="0.25">
      <c r="A19">
        <f t="shared" si="0"/>
        <v>12.4</v>
      </c>
      <c r="B19" t="str">
        <f t="shared" si="1"/>
        <v>BKF_BNA0283</v>
      </c>
      <c r="C19" t="s">
        <v>3492</v>
      </c>
      <c r="D19" t="str">
        <f>VLOOKUP(AL19,REF_TABLE!$A$19:$B$26,2,FALSE)</f>
        <v>STUR</v>
      </c>
      <c r="E19" t="str">
        <f>VLOOKUP(AK19,REF_TABLE!A:B,2,FALSE)</f>
        <v>BIO</v>
      </c>
      <c r="F19">
        <f t="shared" si="7"/>
        <v>0.38</v>
      </c>
      <c r="G19">
        <f>VLOOKUP(plants_join_OPSD!D19,REF_TABLE!M:Q,2,FALSE)</f>
        <v>9.5587323943661975</v>
      </c>
      <c r="H19">
        <f>VLOOKUP(plants_join_OPSD!D19,REF_TABLE!M:Q,3,FALSE)</f>
        <v>7.8122535211267614</v>
      </c>
      <c r="I19">
        <f>VLOOKUP(D19,Tabelle7!$A:$B,2,FALSE)</f>
        <v>4.0224969288732378E-2</v>
      </c>
      <c r="J19">
        <f>VLOOKUP(D19,Tabelle7!$A:$C,3,FALSE)</f>
        <v>4.0224969288732378E-2</v>
      </c>
      <c r="K19">
        <f>VLOOKUP($E19,Dispa_data!E:W,7,FALSE)</f>
        <v>2000</v>
      </c>
      <c r="L19">
        <f>IFERROR(VLOOKUP($E19,Dispa_data!E:W,8,FALSE),0)</f>
        <v>0</v>
      </c>
      <c r="M19">
        <f>IFERROR(VLOOKUP($E19,Dispa_data!E:W,9,FALSE),0)</f>
        <v>0</v>
      </c>
      <c r="N19">
        <f>IFERROR(VLOOKUP($E19,Dispa_data!$E:$W,10,FALSE),0)</f>
        <v>0.2</v>
      </c>
      <c r="O19">
        <f>IFERROR(VLOOKUP($E19,Dispa_data!$E:$W,11,FALSE),0)</f>
        <v>0.45</v>
      </c>
      <c r="P19">
        <f>IFERROR(VLOOKUP($E19,Dispa_data!$E:$W,12,FALSE),0)</f>
        <v>7</v>
      </c>
      <c r="Q19">
        <f>IFERROR(VLOOKUP($E19,Dispa_data!$E:$W,13,FALSE),0)</f>
        <v>0</v>
      </c>
      <c r="S19" t="str">
        <f t="shared" si="2"/>
        <v/>
      </c>
      <c r="T19" t="str">
        <f t="shared" si="3"/>
        <v/>
      </c>
      <c r="U19" t="str">
        <f t="shared" si="4"/>
        <v/>
      </c>
      <c r="V19" t="str">
        <f t="shared" si="5"/>
        <v/>
      </c>
      <c r="W19" t="str">
        <f t="shared" si="6"/>
        <v/>
      </c>
      <c r="X19" s="1" t="s">
        <v>55</v>
      </c>
      <c r="Y19" s="6" t="e">
        <f>VLOOKUP(B19,Dispa_data!B:B,1,FALSE)</f>
        <v>#N/A</v>
      </c>
      <c r="Z19" t="s">
        <v>941</v>
      </c>
      <c r="AC19" t="s">
        <v>2136</v>
      </c>
      <c r="AD19" t="s">
        <v>2412</v>
      </c>
      <c r="AE19" t="s">
        <v>2736</v>
      </c>
      <c r="AF19" t="s">
        <v>3194</v>
      </c>
      <c r="AG19" t="s">
        <v>3483</v>
      </c>
      <c r="AH19" t="s">
        <v>3492</v>
      </c>
      <c r="AI19">
        <v>12.4</v>
      </c>
      <c r="AK19" t="s">
        <v>3496</v>
      </c>
      <c r="AL19" t="s">
        <v>3506</v>
      </c>
      <c r="AM19" t="s">
        <v>3514</v>
      </c>
      <c r="AO19">
        <v>2004</v>
      </c>
      <c r="AP19" t="s">
        <v>3518</v>
      </c>
      <c r="AS19" t="s">
        <v>3625</v>
      </c>
      <c r="AU19">
        <v>50.129429999999999</v>
      </c>
      <c r="AV19">
        <v>8.7679200000000002</v>
      </c>
      <c r="BA19">
        <v>0.38</v>
      </c>
      <c r="BB19" t="s">
        <v>3996</v>
      </c>
      <c r="BC19" t="s">
        <v>4000</v>
      </c>
      <c r="BD19" t="s">
        <v>3496</v>
      </c>
      <c r="BE19" t="s">
        <v>3514</v>
      </c>
      <c r="BF19" t="s">
        <v>4008</v>
      </c>
      <c r="BG19" t="s">
        <v>1715</v>
      </c>
      <c r="BH19" t="s">
        <v>4445</v>
      </c>
    </row>
    <row r="20" spans="1:60" x14ac:dyDescent="0.25">
      <c r="A20">
        <f t="shared" si="0"/>
        <v>12.1</v>
      </c>
      <c r="B20" t="str">
        <f t="shared" si="1"/>
        <v>KWK Gütersloh_BNA0385</v>
      </c>
      <c r="C20" t="s">
        <v>3492</v>
      </c>
      <c r="D20" t="str">
        <f>VLOOKUP(AL20,REF_TABLE!$A$19:$B$26,2,FALSE)</f>
        <v>STUR</v>
      </c>
      <c r="E20" t="str">
        <f>VLOOKUP(AK20,REF_TABLE!A:B,2,FALSE)</f>
        <v>BIO</v>
      </c>
      <c r="F20">
        <f t="shared" si="7"/>
        <v>0.38</v>
      </c>
      <c r="G20">
        <f>VLOOKUP(plants_join_OPSD!D20,REF_TABLE!M:Q,2,FALSE)</f>
        <v>9.5587323943661975</v>
      </c>
      <c r="H20">
        <f>VLOOKUP(plants_join_OPSD!D20,REF_TABLE!M:Q,3,FALSE)</f>
        <v>7.8122535211267614</v>
      </c>
      <c r="I20">
        <f>VLOOKUP(D20,Tabelle7!$A:$B,2,FALSE)</f>
        <v>4.0224969288732378E-2</v>
      </c>
      <c r="J20">
        <f>VLOOKUP(D20,Tabelle7!$A:$C,3,FALSE)</f>
        <v>4.0224969288732378E-2</v>
      </c>
      <c r="K20">
        <f>VLOOKUP($E20,Dispa_data!E:W,7,FALSE)</f>
        <v>2000</v>
      </c>
      <c r="L20">
        <f>IFERROR(VLOOKUP($E20,Dispa_data!E:W,8,FALSE),0)</f>
        <v>0</v>
      </c>
      <c r="M20">
        <f>IFERROR(VLOOKUP($E20,Dispa_data!E:W,9,FALSE),0)</f>
        <v>0</v>
      </c>
      <c r="N20">
        <f>IFERROR(VLOOKUP($E20,Dispa_data!$E:$W,10,FALSE),0)</f>
        <v>0.2</v>
      </c>
      <c r="O20">
        <f>IFERROR(VLOOKUP($E20,Dispa_data!$E:$W,11,FALSE),0)</f>
        <v>0.45</v>
      </c>
      <c r="P20">
        <f>IFERROR(VLOOKUP($E20,Dispa_data!$E:$W,12,FALSE),0)</f>
        <v>7</v>
      </c>
      <c r="Q20">
        <f>IFERROR(VLOOKUP($E20,Dispa_data!$E:$W,13,FALSE),0)</f>
        <v>0</v>
      </c>
      <c r="S20" t="str">
        <f t="shared" si="2"/>
        <v/>
      </c>
      <c r="T20" t="str">
        <f t="shared" si="3"/>
        <v/>
      </c>
      <c r="U20" t="str">
        <f t="shared" si="4"/>
        <v/>
      </c>
      <c r="V20" t="str">
        <f t="shared" si="5"/>
        <v/>
      </c>
      <c r="W20" t="str">
        <f t="shared" si="6"/>
        <v/>
      </c>
      <c r="X20" s="1" t="s">
        <v>56</v>
      </c>
      <c r="Y20" s="6" t="e">
        <f>VLOOKUP(B20,Dispa_data!B:B,1,FALSE)</f>
        <v>#N/A</v>
      </c>
      <c r="Z20" t="s">
        <v>942</v>
      </c>
      <c r="AC20" t="s">
        <v>2137</v>
      </c>
      <c r="AD20" t="s">
        <v>2413</v>
      </c>
      <c r="AE20" t="s">
        <v>2737</v>
      </c>
      <c r="AF20" t="s">
        <v>3195</v>
      </c>
      <c r="AG20" t="s">
        <v>3480</v>
      </c>
      <c r="AH20" t="s">
        <v>3492</v>
      </c>
      <c r="AI20">
        <v>12.1</v>
      </c>
      <c r="AK20" t="s">
        <v>3496</v>
      </c>
      <c r="AL20" t="s">
        <v>3506</v>
      </c>
      <c r="AM20" t="s">
        <v>3514</v>
      </c>
      <c r="AO20">
        <v>2001</v>
      </c>
      <c r="AP20" t="s">
        <v>3522</v>
      </c>
      <c r="AS20" t="s">
        <v>3625</v>
      </c>
      <c r="AU20">
        <v>51.915370000000003</v>
      </c>
      <c r="AV20">
        <v>8.4003100000000011</v>
      </c>
      <c r="BA20">
        <v>0.38</v>
      </c>
      <c r="BB20" t="s">
        <v>3996</v>
      </c>
      <c r="BC20" t="s">
        <v>4000</v>
      </c>
      <c r="BD20" t="s">
        <v>3496</v>
      </c>
      <c r="BE20" t="s">
        <v>3514</v>
      </c>
      <c r="BF20" t="s">
        <v>4009</v>
      </c>
      <c r="BG20" t="s">
        <v>1715</v>
      </c>
      <c r="BH20" t="s">
        <v>4446</v>
      </c>
    </row>
    <row r="21" spans="1:60" x14ac:dyDescent="0.25">
      <c r="A21">
        <f t="shared" si="0"/>
        <v>20</v>
      </c>
      <c r="B21" t="str">
        <f t="shared" si="1"/>
        <v>Biomasse-Verstromungs-Anlage_BNA0388</v>
      </c>
      <c r="C21" t="s">
        <v>3492</v>
      </c>
      <c r="D21" t="str">
        <f>VLOOKUP(AL21,REF_TABLE!$A$19:$B$26,2,FALSE)</f>
        <v>STUR</v>
      </c>
      <c r="E21" t="str">
        <f>VLOOKUP(AK21,REF_TABLE!A:B,2,FALSE)</f>
        <v>BIO</v>
      </c>
      <c r="F21">
        <f t="shared" si="7"/>
        <v>0.38</v>
      </c>
      <c r="G21">
        <f>VLOOKUP(plants_join_OPSD!D21,REF_TABLE!M:Q,2,FALSE)</f>
        <v>9.5587323943661975</v>
      </c>
      <c r="H21">
        <f>VLOOKUP(plants_join_OPSD!D21,REF_TABLE!M:Q,3,FALSE)</f>
        <v>7.8122535211267614</v>
      </c>
      <c r="I21">
        <f>VLOOKUP(D21,Tabelle7!$A:$B,2,FALSE)</f>
        <v>4.0224969288732378E-2</v>
      </c>
      <c r="J21">
        <f>VLOOKUP(D21,Tabelle7!$A:$C,3,FALSE)</f>
        <v>4.0224969288732378E-2</v>
      </c>
      <c r="K21">
        <f>VLOOKUP($E21,Dispa_data!E:W,7,FALSE)</f>
        <v>2000</v>
      </c>
      <c r="L21">
        <f>IFERROR(VLOOKUP($E21,Dispa_data!E:W,8,FALSE),0)</f>
        <v>0</v>
      </c>
      <c r="M21">
        <f>IFERROR(VLOOKUP($E21,Dispa_data!E:W,9,FALSE),0)</f>
        <v>0</v>
      </c>
      <c r="N21">
        <f>IFERROR(VLOOKUP($E21,Dispa_data!$E:$W,10,FALSE),0)</f>
        <v>0.2</v>
      </c>
      <c r="O21">
        <f>IFERROR(VLOOKUP($E21,Dispa_data!$E:$W,11,FALSE),0)</f>
        <v>0.45</v>
      </c>
      <c r="P21">
        <f>IFERROR(VLOOKUP($E21,Dispa_data!$E:$W,12,FALSE),0)</f>
        <v>7</v>
      </c>
      <c r="Q21">
        <f>IFERROR(VLOOKUP($E21,Dispa_data!$E:$W,13,FALSE),0)</f>
        <v>0</v>
      </c>
      <c r="S21" t="str">
        <f t="shared" si="2"/>
        <v/>
      </c>
      <c r="T21" t="str">
        <f t="shared" si="3"/>
        <v/>
      </c>
      <c r="U21" t="str">
        <f t="shared" si="4"/>
        <v/>
      </c>
      <c r="V21" t="str">
        <f t="shared" si="5"/>
        <v/>
      </c>
      <c r="W21" t="str">
        <f t="shared" si="6"/>
        <v/>
      </c>
      <c r="X21" s="1" t="s">
        <v>57</v>
      </c>
      <c r="Y21" s="6" t="e">
        <f>VLOOKUP(B21,Dispa_data!B:B,1,FALSE)</f>
        <v>#N/A</v>
      </c>
      <c r="Z21" t="s">
        <v>943</v>
      </c>
      <c r="AA21" t="s">
        <v>1518</v>
      </c>
      <c r="AC21" t="s">
        <v>2138</v>
      </c>
      <c r="AE21" t="s">
        <v>2738</v>
      </c>
      <c r="AF21" t="s">
        <v>3196</v>
      </c>
      <c r="AG21" t="s">
        <v>3480</v>
      </c>
      <c r="AH21" t="s">
        <v>3492</v>
      </c>
      <c r="AI21">
        <v>20</v>
      </c>
      <c r="AK21" t="s">
        <v>3496</v>
      </c>
      <c r="AL21" t="s">
        <v>3506</v>
      </c>
      <c r="AM21" t="s">
        <v>3514</v>
      </c>
      <c r="AO21">
        <v>2004</v>
      </c>
      <c r="AP21" t="s">
        <v>3518</v>
      </c>
      <c r="AS21" t="s">
        <v>3625</v>
      </c>
      <c r="AU21">
        <v>51.411113999999998</v>
      </c>
      <c r="AV21">
        <v>7.4916980000000004</v>
      </c>
      <c r="BA21">
        <v>0.38</v>
      </c>
      <c r="BB21" t="s">
        <v>3996</v>
      </c>
      <c r="BC21" t="s">
        <v>4000</v>
      </c>
      <c r="BD21" t="s">
        <v>3496</v>
      </c>
      <c r="BE21" t="s">
        <v>3514</v>
      </c>
      <c r="BF21" t="s">
        <v>4010</v>
      </c>
      <c r="BG21" t="s">
        <v>4406</v>
      </c>
      <c r="BH21" t="s">
        <v>4447</v>
      </c>
    </row>
    <row r="22" spans="1:60" x14ac:dyDescent="0.25">
      <c r="A22">
        <f t="shared" si="0"/>
        <v>20</v>
      </c>
      <c r="B22" t="str">
        <f t="shared" si="1"/>
        <v>Müllverwertung Borsigstraße MVB_BNA0399</v>
      </c>
      <c r="C22" t="s">
        <v>3492</v>
      </c>
      <c r="D22" t="str">
        <f>VLOOKUP(AL22,REF_TABLE!$A$19:$B$26,2,FALSE)</f>
        <v>STUR</v>
      </c>
      <c r="E22" t="str">
        <f>VLOOKUP(AK22,REF_TABLE!A:B,2,FALSE)</f>
        <v>BIO</v>
      </c>
      <c r="F22">
        <f t="shared" si="7"/>
        <v>0.38</v>
      </c>
      <c r="G22">
        <f>VLOOKUP(plants_join_OPSD!D22,REF_TABLE!M:Q,2,FALSE)</f>
        <v>9.5587323943661975</v>
      </c>
      <c r="H22">
        <f>VLOOKUP(plants_join_OPSD!D22,REF_TABLE!M:Q,3,FALSE)</f>
        <v>7.8122535211267614</v>
      </c>
      <c r="I22">
        <f>VLOOKUP(D22,Tabelle7!$A:$B,2,FALSE)</f>
        <v>4.0224969288732378E-2</v>
      </c>
      <c r="J22">
        <f>VLOOKUP(D22,Tabelle7!$A:$C,3,FALSE)</f>
        <v>4.0224969288732378E-2</v>
      </c>
      <c r="K22">
        <f>VLOOKUP($E22,Dispa_data!E:W,7,FALSE)</f>
        <v>2000</v>
      </c>
      <c r="L22">
        <f>IFERROR(VLOOKUP($E22,Dispa_data!E:W,8,FALSE),0)</f>
        <v>0</v>
      </c>
      <c r="M22">
        <f>IFERROR(VLOOKUP($E22,Dispa_data!E:W,9,FALSE),0)</f>
        <v>0</v>
      </c>
      <c r="N22">
        <f>IFERROR(VLOOKUP($E22,Dispa_data!$E:$W,10,FALSE),0)</f>
        <v>0.2</v>
      </c>
      <c r="O22">
        <f>IFERROR(VLOOKUP($E22,Dispa_data!$E:$W,11,FALSE),0)</f>
        <v>0.45</v>
      </c>
      <c r="P22">
        <f>IFERROR(VLOOKUP($E22,Dispa_data!$E:$W,12,FALSE),0)</f>
        <v>7</v>
      </c>
      <c r="Q22">
        <f>IFERROR(VLOOKUP($E22,Dispa_data!$E:$W,13,FALSE),0)</f>
        <v>0</v>
      </c>
      <c r="S22" t="str">
        <f t="shared" si="2"/>
        <v/>
      </c>
      <c r="T22" t="str">
        <f t="shared" si="3"/>
        <v/>
      </c>
      <c r="U22" t="str">
        <f t="shared" si="4"/>
        <v/>
      </c>
      <c r="V22" t="str">
        <f t="shared" si="5"/>
        <v/>
      </c>
      <c r="W22" t="str">
        <f t="shared" si="6"/>
        <v/>
      </c>
      <c r="X22" s="1" t="s">
        <v>58</v>
      </c>
      <c r="Y22" s="6" t="e">
        <f>VLOOKUP(B22,Dispa_data!B:B,1,FALSE)</f>
        <v>#N/A</v>
      </c>
      <c r="Z22" t="s">
        <v>944</v>
      </c>
      <c r="AC22" t="s">
        <v>2139</v>
      </c>
      <c r="AD22" t="s">
        <v>2414</v>
      </c>
      <c r="AE22" t="s">
        <v>2739</v>
      </c>
      <c r="AF22" t="s">
        <v>3197</v>
      </c>
      <c r="AG22" t="s">
        <v>3197</v>
      </c>
      <c r="AH22" t="s">
        <v>3492</v>
      </c>
      <c r="AI22">
        <v>20</v>
      </c>
      <c r="AK22" t="s">
        <v>3496</v>
      </c>
      <c r="AL22" t="s">
        <v>3506</v>
      </c>
      <c r="AM22" t="s">
        <v>3514</v>
      </c>
      <c r="AO22">
        <v>2005</v>
      </c>
      <c r="AP22" t="s">
        <v>3519</v>
      </c>
      <c r="AS22" t="s">
        <v>3625</v>
      </c>
      <c r="AU22">
        <v>53.531880440000002</v>
      </c>
      <c r="AV22">
        <v>10.07459164</v>
      </c>
      <c r="BA22">
        <v>0.38</v>
      </c>
      <c r="BB22" t="s">
        <v>3996</v>
      </c>
      <c r="BC22" t="s">
        <v>4000</v>
      </c>
      <c r="BD22" t="s">
        <v>3496</v>
      </c>
      <c r="BE22" t="s">
        <v>3514</v>
      </c>
      <c r="BF22" t="s">
        <v>4011</v>
      </c>
      <c r="BG22" t="s">
        <v>4406</v>
      </c>
      <c r="BH22" t="s">
        <v>4448</v>
      </c>
    </row>
    <row r="23" spans="1:60" x14ac:dyDescent="0.25">
      <c r="A23">
        <f t="shared" si="0"/>
        <v>16.8</v>
      </c>
      <c r="B23" t="str">
        <f t="shared" si="1"/>
        <v>Enertec Hameln_BNA0408</v>
      </c>
      <c r="C23" t="s">
        <v>3492</v>
      </c>
      <c r="D23" t="str">
        <f>VLOOKUP(AL23,REF_TABLE!$A$19:$B$26,2,FALSE)</f>
        <v>STUR</v>
      </c>
      <c r="E23" t="str">
        <f>VLOOKUP(AK23,REF_TABLE!A:B,2,FALSE)</f>
        <v>BIO</v>
      </c>
      <c r="F23">
        <f t="shared" si="7"/>
        <v>0.38</v>
      </c>
      <c r="G23">
        <f>VLOOKUP(plants_join_OPSD!D23,REF_TABLE!M:Q,2,FALSE)</f>
        <v>9.5587323943661975</v>
      </c>
      <c r="H23">
        <f>VLOOKUP(plants_join_OPSD!D23,REF_TABLE!M:Q,3,FALSE)</f>
        <v>7.8122535211267614</v>
      </c>
      <c r="I23">
        <f>VLOOKUP(D23,Tabelle7!$A:$B,2,FALSE)</f>
        <v>4.0224969288732378E-2</v>
      </c>
      <c r="J23">
        <f>VLOOKUP(D23,Tabelle7!$A:$C,3,FALSE)</f>
        <v>4.0224969288732378E-2</v>
      </c>
      <c r="K23">
        <f>VLOOKUP($E23,Dispa_data!E:W,7,FALSE)</f>
        <v>2000</v>
      </c>
      <c r="L23">
        <f>IFERROR(VLOOKUP($E23,Dispa_data!E:W,8,FALSE),0)</f>
        <v>0</v>
      </c>
      <c r="M23">
        <f>IFERROR(VLOOKUP($E23,Dispa_data!E:W,9,FALSE),0)</f>
        <v>0</v>
      </c>
      <c r="N23">
        <f>IFERROR(VLOOKUP($E23,Dispa_data!$E:$W,10,FALSE),0)</f>
        <v>0.2</v>
      </c>
      <c r="O23">
        <f>IFERROR(VLOOKUP($E23,Dispa_data!$E:$W,11,FALSE),0)</f>
        <v>0.45</v>
      </c>
      <c r="P23">
        <f>IFERROR(VLOOKUP($E23,Dispa_data!$E:$W,12,FALSE),0)</f>
        <v>7</v>
      </c>
      <c r="Q23">
        <f>IFERROR(VLOOKUP($E23,Dispa_data!$E:$W,13,FALSE),0)</f>
        <v>0</v>
      </c>
      <c r="S23" t="str">
        <f t="shared" si="2"/>
        <v/>
      </c>
      <c r="T23" t="str">
        <f t="shared" si="3"/>
        <v/>
      </c>
      <c r="U23" t="str">
        <f t="shared" si="4"/>
        <v/>
      </c>
      <c r="V23" t="str">
        <f t="shared" si="5"/>
        <v/>
      </c>
      <c r="W23" t="str">
        <f t="shared" si="6"/>
        <v/>
      </c>
      <c r="X23" s="1" t="s">
        <v>59</v>
      </c>
      <c r="Y23" s="6" t="e">
        <f>VLOOKUP(B23,Dispa_data!B:B,1,FALSE)</f>
        <v>#N/A</v>
      </c>
      <c r="Z23" t="s">
        <v>945</v>
      </c>
      <c r="AA23" t="s">
        <v>1519</v>
      </c>
      <c r="AC23" t="s">
        <v>2140</v>
      </c>
      <c r="AE23" t="s">
        <v>2740</v>
      </c>
      <c r="AF23" t="s">
        <v>3198</v>
      </c>
      <c r="AG23" t="s">
        <v>3477</v>
      </c>
      <c r="AH23" t="s">
        <v>3492</v>
      </c>
      <c r="AI23">
        <v>16.8</v>
      </c>
      <c r="AK23" t="s">
        <v>3496</v>
      </c>
      <c r="AL23" t="s">
        <v>3506</v>
      </c>
      <c r="AM23" t="s">
        <v>3515</v>
      </c>
      <c r="AO23">
        <v>2002</v>
      </c>
      <c r="AP23" t="s">
        <v>3521</v>
      </c>
      <c r="AS23" t="s">
        <v>3625</v>
      </c>
      <c r="AU23">
        <v>52.098750000000003</v>
      </c>
      <c r="AV23">
        <v>9.3882100000000008</v>
      </c>
      <c r="BA23">
        <v>0.38</v>
      </c>
      <c r="BB23" t="s">
        <v>3996</v>
      </c>
      <c r="BC23" t="s">
        <v>4000</v>
      </c>
      <c r="BD23" t="s">
        <v>3496</v>
      </c>
      <c r="BE23" t="s">
        <v>3514</v>
      </c>
      <c r="BF23" t="s">
        <v>4012</v>
      </c>
      <c r="BG23" t="s">
        <v>4404</v>
      </c>
      <c r="BH23" t="s">
        <v>4449</v>
      </c>
    </row>
    <row r="24" spans="1:60" x14ac:dyDescent="0.25">
      <c r="A24">
        <f t="shared" si="0"/>
        <v>18.600000000000001</v>
      </c>
      <c r="B24" t="str">
        <f t="shared" si="1"/>
        <v>Energieanlage 3_BNA1398</v>
      </c>
      <c r="C24" t="s">
        <v>3492</v>
      </c>
      <c r="D24" t="str">
        <f>VLOOKUP(AL24,REF_TABLE!$A$19:$B$26,2,FALSE)</f>
        <v>STUR</v>
      </c>
      <c r="E24" t="str">
        <f>VLOOKUP(AK24,REF_TABLE!A:B,2,FALSE)</f>
        <v>BIO</v>
      </c>
      <c r="F24">
        <f t="shared" si="7"/>
        <v>0.38</v>
      </c>
      <c r="G24">
        <f>VLOOKUP(plants_join_OPSD!D24,REF_TABLE!M:Q,2,FALSE)</f>
        <v>9.5587323943661975</v>
      </c>
      <c r="H24">
        <f>VLOOKUP(plants_join_OPSD!D24,REF_TABLE!M:Q,3,FALSE)</f>
        <v>7.8122535211267614</v>
      </c>
      <c r="I24">
        <f>VLOOKUP(D24,Tabelle7!$A:$B,2,FALSE)</f>
        <v>4.0224969288732378E-2</v>
      </c>
      <c r="J24">
        <f>VLOOKUP(D24,Tabelle7!$A:$C,3,FALSE)</f>
        <v>4.0224969288732378E-2</v>
      </c>
      <c r="K24">
        <f>VLOOKUP($E24,Dispa_data!E:W,7,FALSE)</f>
        <v>2000</v>
      </c>
      <c r="L24">
        <f>IFERROR(VLOOKUP($E24,Dispa_data!E:W,8,FALSE),0)</f>
        <v>0</v>
      </c>
      <c r="M24">
        <f>IFERROR(VLOOKUP($E24,Dispa_data!E:W,9,FALSE),0)</f>
        <v>0</v>
      </c>
      <c r="N24">
        <f>IFERROR(VLOOKUP($E24,Dispa_data!$E:$W,10,FALSE),0)</f>
        <v>0.2</v>
      </c>
      <c r="O24">
        <f>IFERROR(VLOOKUP($E24,Dispa_data!$E:$W,11,FALSE),0)</f>
        <v>0.45</v>
      </c>
      <c r="P24">
        <f>IFERROR(VLOOKUP($E24,Dispa_data!$E:$W,12,FALSE),0)</f>
        <v>7</v>
      </c>
      <c r="Q24">
        <f>IFERROR(VLOOKUP($E24,Dispa_data!$E:$W,13,FALSE),0)</f>
        <v>0</v>
      </c>
      <c r="S24" t="str">
        <f t="shared" si="2"/>
        <v/>
      </c>
      <c r="T24" t="str">
        <f t="shared" si="3"/>
        <v/>
      </c>
      <c r="U24" t="str">
        <f t="shared" si="4"/>
        <v/>
      </c>
      <c r="V24" t="str">
        <f t="shared" si="5"/>
        <v/>
      </c>
      <c r="W24" t="str">
        <f t="shared" si="6"/>
        <v/>
      </c>
      <c r="X24" s="1" t="s">
        <v>60</v>
      </c>
      <c r="Y24" s="6" t="e">
        <f>VLOOKUP(B24,Dispa_data!B:B,1,FALSE)</f>
        <v>#N/A</v>
      </c>
      <c r="Z24" t="s">
        <v>946</v>
      </c>
      <c r="AC24" t="s">
        <v>2141</v>
      </c>
      <c r="AD24" t="s">
        <v>2415</v>
      </c>
      <c r="AE24" t="s">
        <v>2741</v>
      </c>
      <c r="AF24" t="s">
        <v>3199</v>
      </c>
      <c r="AG24" t="s">
        <v>3346</v>
      </c>
      <c r="AH24" t="s">
        <v>3492</v>
      </c>
      <c r="AI24">
        <v>18.600000000000001</v>
      </c>
      <c r="AK24" t="s">
        <v>3496</v>
      </c>
      <c r="AL24" t="s">
        <v>3506</v>
      </c>
      <c r="AM24" t="s">
        <v>3514</v>
      </c>
      <c r="AO24">
        <v>2002</v>
      </c>
      <c r="AP24" t="s">
        <v>3521</v>
      </c>
      <c r="AS24" t="s">
        <v>3625</v>
      </c>
      <c r="AU24">
        <v>53.148966000000001</v>
      </c>
      <c r="AV24">
        <v>12.379742</v>
      </c>
      <c r="BA24">
        <v>0.38</v>
      </c>
      <c r="BB24" t="s">
        <v>3996</v>
      </c>
      <c r="BC24" t="s">
        <v>4000</v>
      </c>
      <c r="BD24" t="s">
        <v>3496</v>
      </c>
      <c r="BE24" t="s">
        <v>3514</v>
      </c>
      <c r="BF24" t="s">
        <v>4013</v>
      </c>
      <c r="BG24" t="s">
        <v>1715</v>
      </c>
      <c r="BH24" t="s">
        <v>4436</v>
      </c>
    </row>
    <row r="25" spans="1:60" x14ac:dyDescent="0.25">
      <c r="A25">
        <f t="shared" si="0"/>
        <v>14</v>
      </c>
      <c r="B25" t="str">
        <f t="shared" si="1"/>
        <v>Bio HKW Herbrechtingen_BNA1501</v>
      </c>
      <c r="C25" t="s">
        <v>3492</v>
      </c>
      <c r="D25" t="str">
        <f>VLOOKUP(AL25,REF_TABLE!$A$19:$B$26,2,FALSE)</f>
        <v>STUR</v>
      </c>
      <c r="E25" t="str">
        <f>VLOOKUP(AK25,REF_TABLE!A:B,2,FALSE)</f>
        <v>BIO</v>
      </c>
      <c r="F25">
        <f t="shared" si="7"/>
        <v>0.38</v>
      </c>
      <c r="G25">
        <f>VLOOKUP(plants_join_OPSD!D25,REF_TABLE!M:Q,2,FALSE)</f>
        <v>9.5587323943661975</v>
      </c>
      <c r="H25">
        <f>VLOOKUP(plants_join_OPSD!D25,REF_TABLE!M:Q,3,FALSE)</f>
        <v>7.8122535211267614</v>
      </c>
      <c r="I25">
        <f>VLOOKUP(D25,Tabelle7!$A:$B,2,FALSE)</f>
        <v>4.0224969288732378E-2</v>
      </c>
      <c r="J25">
        <f>VLOOKUP(D25,Tabelle7!$A:$C,3,FALSE)</f>
        <v>4.0224969288732378E-2</v>
      </c>
      <c r="K25">
        <f>VLOOKUP($E25,Dispa_data!E:W,7,FALSE)</f>
        <v>2000</v>
      </c>
      <c r="L25">
        <f>IFERROR(VLOOKUP($E25,Dispa_data!E:W,8,FALSE),0)</f>
        <v>0</v>
      </c>
      <c r="M25">
        <f>IFERROR(VLOOKUP($E25,Dispa_data!E:W,9,FALSE),0)</f>
        <v>0</v>
      </c>
      <c r="N25">
        <f>IFERROR(VLOOKUP($E25,Dispa_data!$E:$W,10,FALSE),0)</f>
        <v>0.2</v>
      </c>
      <c r="O25">
        <f>IFERROR(VLOOKUP($E25,Dispa_data!$E:$W,11,FALSE),0)</f>
        <v>0.45</v>
      </c>
      <c r="P25">
        <f>IFERROR(VLOOKUP($E25,Dispa_data!$E:$W,12,FALSE),0)</f>
        <v>7</v>
      </c>
      <c r="Q25">
        <f>IFERROR(VLOOKUP($E25,Dispa_data!$E:$W,13,FALSE),0)</f>
        <v>0</v>
      </c>
      <c r="S25" t="str">
        <f t="shared" si="2"/>
        <v/>
      </c>
      <c r="T25" t="str">
        <f t="shared" si="3"/>
        <v/>
      </c>
      <c r="U25" t="str">
        <f t="shared" si="4"/>
        <v/>
      </c>
      <c r="V25" t="str">
        <f t="shared" si="5"/>
        <v/>
      </c>
      <c r="W25" t="str">
        <f t="shared" si="6"/>
        <v/>
      </c>
      <c r="X25" s="1" t="s">
        <v>61</v>
      </c>
      <c r="Y25" s="6" t="e">
        <f>VLOOKUP(B25,Dispa_data!B:B,1,FALSE)</f>
        <v>#N/A</v>
      </c>
      <c r="Z25" t="s">
        <v>947</v>
      </c>
      <c r="AC25" t="s">
        <v>2142</v>
      </c>
      <c r="AD25" t="s">
        <v>2416</v>
      </c>
      <c r="AE25" t="s">
        <v>2742</v>
      </c>
      <c r="AF25" t="s">
        <v>3200</v>
      </c>
      <c r="AG25" t="s">
        <v>3482</v>
      </c>
      <c r="AH25" t="s">
        <v>3492</v>
      </c>
      <c r="AI25">
        <v>14</v>
      </c>
      <c r="AK25" t="s">
        <v>3496</v>
      </c>
      <c r="AL25" t="s">
        <v>3506</v>
      </c>
      <c r="AM25" t="s">
        <v>3514</v>
      </c>
      <c r="AO25">
        <v>2004</v>
      </c>
      <c r="AP25" t="s">
        <v>3518</v>
      </c>
      <c r="AS25" t="s">
        <v>3625</v>
      </c>
      <c r="AU25">
        <v>48.628498</v>
      </c>
      <c r="AV25">
        <v>10.200853</v>
      </c>
      <c r="BA25">
        <v>0.38</v>
      </c>
      <c r="BB25" t="s">
        <v>3996</v>
      </c>
      <c r="BC25" t="s">
        <v>4000</v>
      </c>
      <c r="BD25" t="s">
        <v>3496</v>
      </c>
      <c r="BE25" t="s">
        <v>3514</v>
      </c>
      <c r="BF25" t="s">
        <v>4014</v>
      </c>
      <c r="BG25" t="s">
        <v>4406</v>
      </c>
      <c r="BH25" t="s">
        <v>4442</v>
      </c>
    </row>
    <row r="26" spans="1:60" x14ac:dyDescent="0.25">
      <c r="A26">
        <f t="shared" si="0"/>
        <v>78</v>
      </c>
      <c r="B26" t="str">
        <f t="shared" si="1"/>
        <v>Stora Enso Maxau_BNA0520</v>
      </c>
      <c r="C26" t="s">
        <v>3492</v>
      </c>
      <c r="D26" t="str">
        <f>VLOOKUP(AL26,REF_TABLE!$A$19:$B$26,2,FALSE)</f>
        <v>STUR</v>
      </c>
      <c r="E26" t="str">
        <f>VLOOKUP(AK26,REF_TABLE!A:B,2,FALSE)</f>
        <v>BIO</v>
      </c>
      <c r="F26">
        <f t="shared" si="7"/>
        <v>0.38</v>
      </c>
      <c r="G26">
        <f>VLOOKUP(plants_join_OPSD!D26,REF_TABLE!M:Q,2,FALSE)</f>
        <v>9.5587323943661975</v>
      </c>
      <c r="H26">
        <f>VLOOKUP(plants_join_OPSD!D26,REF_TABLE!M:Q,3,FALSE)</f>
        <v>7.8122535211267614</v>
      </c>
      <c r="I26">
        <f>VLOOKUP(D26,Tabelle7!$A:$B,2,FALSE)</f>
        <v>4.0224969288732378E-2</v>
      </c>
      <c r="J26">
        <f>VLOOKUP(D26,Tabelle7!$A:$C,3,FALSE)</f>
        <v>4.0224969288732378E-2</v>
      </c>
      <c r="K26">
        <f>VLOOKUP($E26,Dispa_data!E:W,7,FALSE)</f>
        <v>2000</v>
      </c>
      <c r="L26">
        <f>IFERROR(VLOOKUP($E26,Dispa_data!E:W,8,FALSE),0)</f>
        <v>0</v>
      </c>
      <c r="M26">
        <f>IFERROR(VLOOKUP($E26,Dispa_data!E:W,9,FALSE),0)</f>
        <v>0</v>
      </c>
      <c r="N26">
        <f>IFERROR(VLOOKUP($E26,Dispa_data!$E:$W,10,FALSE),0)</f>
        <v>0.2</v>
      </c>
      <c r="O26">
        <f>IFERROR(VLOOKUP($E26,Dispa_data!$E:$W,11,FALSE),0)</f>
        <v>0.45</v>
      </c>
      <c r="P26">
        <f>IFERROR(VLOOKUP($E26,Dispa_data!$E:$W,12,FALSE),0)</f>
        <v>7</v>
      </c>
      <c r="Q26">
        <f>IFERROR(VLOOKUP($E26,Dispa_data!$E:$W,13,FALSE),0)</f>
        <v>0</v>
      </c>
      <c r="S26" t="str">
        <f t="shared" si="2"/>
        <v/>
      </c>
      <c r="T26" t="str">
        <f t="shared" si="3"/>
        <v/>
      </c>
      <c r="U26" t="str">
        <f t="shared" si="4"/>
        <v/>
      </c>
      <c r="V26" t="str">
        <f t="shared" si="5"/>
        <v/>
      </c>
      <c r="W26" t="str">
        <f t="shared" si="6"/>
        <v/>
      </c>
      <c r="X26" s="1" t="s">
        <v>62</v>
      </c>
      <c r="Y26" s="6" t="e">
        <f>VLOOKUP(B26,Dispa_data!B:B,1,FALSE)</f>
        <v>#N/A</v>
      </c>
      <c r="Z26" t="s">
        <v>948</v>
      </c>
      <c r="AC26" t="s">
        <v>2143</v>
      </c>
      <c r="AE26" t="s">
        <v>2743</v>
      </c>
      <c r="AF26" t="s">
        <v>3201</v>
      </c>
      <c r="AG26" t="s">
        <v>3482</v>
      </c>
      <c r="AH26" t="s">
        <v>3492</v>
      </c>
      <c r="AI26">
        <v>78</v>
      </c>
      <c r="AK26" t="s">
        <v>3496</v>
      </c>
      <c r="AL26" t="s">
        <v>3506</v>
      </c>
      <c r="AM26" t="s">
        <v>3514</v>
      </c>
      <c r="AO26">
        <v>2010</v>
      </c>
      <c r="AP26" t="s">
        <v>3520</v>
      </c>
      <c r="AS26" t="s">
        <v>3625</v>
      </c>
      <c r="AU26">
        <v>49.039299999999997</v>
      </c>
      <c r="AV26">
        <v>8.3113399999999995</v>
      </c>
      <c r="BA26">
        <v>0.38</v>
      </c>
      <c r="BB26" t="s">
        <v>3996</v>
      </c>
      <c r="BC26" t="s">
        <v>4000</v>
      </c>
      <c r="BD26" t="s">
        <v>3496</v>
      </c>
      <c r="BE26" t="s">
        <v>3515</v>
      </c>
      <c r="BF26" t="s">
        <v>4015</v>
      </c>
      <c r="BG26" t="s">
        <v>4406</v>
      </c>
      <c r="BH26" t="s">
        <v>4450</v>
      </c>
    </row>
    <row r="27" spans="1:60" x14ac:dyDescent="0.25">
      <c r="A27">
        <f t="shared" si="0"/>
        <v>17.100000000000001</v>
      </c>
      <c r="B27" t="str">
        <f t="shared" si="1"/>
        <v>BMKW Königs Wusterhausen_BNA0549</v>
      </c>
      <c r="C27" t="s">
        <v>3492</v>
      </c>
      <c r="D27" t="str">
        <f>VLOOKUP(AL27,REF_TABLE!$A$19:$B$26,2,FALSE)</f>
        <v>STUR</v>
      </c>
      <c r="E27" t="str">
        <f>VLOOKUP(AK27,REF_TABLE!A:B,2,FALSE)</f>
        <v>BIO</v>
      </c>
      <c r="F27">
        <f t="shared" si="7"/>
        <v>0.38</v>
      </c>
      <c r="G27">
        <f>VLOOKUP(plants_join_OPSD!D27,REF_TABLE!M:Q,2,FALSE)</f>
        <v>9.5587323943661975</v>
      </c>
      <c r="H27">
        <f>VLOOKUP(plants_join_OPSD!D27,REF_TABLE!M:Q,3,FALSE)</f>
        <v>7.8122535211267614</v>
      </c>
      <c r="I27">
        <f>VLOOKUP(D27,Tabelle7!$A:$B,2,FALSE)</f>
        <v>4.0224969288732378E-2</v>
      </c>
      <c r="J27">
        <f>VLOOKUP(D27,Tabelle7!$A:$C,3,FALSE)</f>
        <v>4.0224969288732378E-2</v>
      </c>
      <c r="K27">
        <f>VLOOKUP($E27,Dispa_data!E:W,7,FALSE)</f>
        <v>2000</v>
      </c>
      <c r="L27">
        <f>IFERROR(VLOOKUP($E27,Dispa_data!E:W,8,FALSE),0)</f>
        <v>0</v>
      </c>
      <c r="M27">
        <f>IFERROR(VLOOKUP($E27,Dispa_data!E:W,9,FALSE),0)</f>
        <v>0</v>
      </c>
      <c r="N27">
        <f>IFERROR(VLOOKUP($E27,Dispa_data!$E:$W,10,FALSE),0)</f>
        <v>0.2</v>
      </c>
      <c r="O27">
        <f>IFERROR(VLOOKUP($E27,Dispa_data!$E:$W,11,FALSE),0)</f>
        <v>0.45</v>
      </c>
      <c r="P27">
        <f>IFERROR(VLOOKUP($E27,Dispa_data!$E:$W,12,FALSE),0)</f>
        <v>7</v>
      </c>
      <c r="Q27">
        <f>IFERROR(VLOOKUP($E27,Dispa_data!$E:$W,13,FALSE),0)</f>
        <v>0</v>
      </c>
      <c r="S27" t="str">
        <f t="shared" si="2"/>
        <v/>
      </c>
      <c r="T27" t="str">
        <f t="shared" si="3"/>
        <v/>
      </c>
      <c r="U27" t="str">
        <f t="shared" si="4"/>
        <v/>
      </c>
      <c r="V27" t="str">
        <f t="shared" si="5"/>
        <v/>
      </c>
      <c r="W27" t="str">
        <f t="shared" si="6"/>
        <v/>
      </c>
      <c r="X27" s="1" t="s">
        <v>63</v>
      </c>
      <c r="Y27" s="6" t="e">
        <f>VLOOKUP(B27,Dispa_data!B:B,1,FALSE)</f>
        <v>#N/A</v>
      </c>
      <c r="Z27" t="s">
        <v>949</v>
      </c>
      <c r="AC27" t="s">
        <v>2135</v>
      </c>
      <c r="AD27" t="s">
        <v>2417</v>
      </c>
      <c r="AE27" t="s">
        <v>2744</v>
      </c>
      <c r="AF27" t="s">
        <v>3202</v>
      </c>
      <c r="AG27" t="s">
        <v>3346</v>
      </c>
      <c r="AH27" t="s">
        <v>3492</v>
      </c>
      <c r="AI27">
        <v>17.100000000000001</v>
      </c>
      <c r="AK27" t="s">
        <v>3496</v>
      </c>
      <c r="AL27" t="s">
        <v>3506</v>
      </c>
      <c r="AM27" t="s">
        <v>3515</v>
      </c>
      <c r="AO27">
        <v>2003</v>
      </c>
      <c r="AP27" t="s">
        <v>3523</v>
      </c>
      <c r="AS27" t="s">
        <v>3625</v>
      </c>
      <c r="AU27">
        <v>52.304789999999997</v>
      </c>
      <c r="AV27">
        <v>13.63603</v>
      </c>
      <c r="BA27">
        <v>0.38</v>
      </c>
      <c r="BB27" t="s">
        <v>3996</v>
      </c>
      <c r="BC27" t="s">
        <v>4000</v>
      </c>
      <c r="BD27" t="s">
        <v>3496</v>
      </c>
      <c r="BE27" t="s">
        <v>3514</v>
      </c>
      <c r="BG27" t="s">
        <v>1559</v>
      </c>
      <c r="BH27" t="s">
        <v>4436</v>
      </c>
    </row>
    <row r="28" spans="1:60" x14ac:dyDescent="0.25">
      <c r="A28">
        <f t="shared" si="0"/>
        <v>15.1</v>
      </c>
      <c r="B28" t="str">
        <f t="shared" si="1"/>
        <v>BMHKW-BinderHolz_BNA0553</v>
      </c>
      <c r="C28" t="s">
        <v>3492</v>
      </c>
      <c r="D28" t="str">
        <f>VLOOKUP(AL28,REF_TABLE!$A$19:$B$26,2,FALSE)</f>
        <v>STUR</v>
      </c>
      <c r="E28" t="str">
        <f>VLOOKUP(AK28,REF_TABLE!A:B,2,FALSE)</f>
        <v>BIO</v>
      </c>
      <c r="F28">
        <f t="shared" si="7"/>
        <v>0.38</v>
      </c>
      <c r="G28">
        <f>VLOOKUP(plants_join_OPSD!D28,REF_TABLE!M:Q,2,FALSE)</f>
        <v>9.5587323943661975</v>
      </c>
      <c r="H28">
        <f>VLOOKUP(plants_join_OPSD!D28,REF_TABLE!M:Q,3,FALSE)</f>
        <v>7.8122535211267614</v>
      </c>
      <c r="I28">
        <f>VLOOKUP(D28,Tabelle7!$A:$B,2,FALSE)</f>
        <v>4.0224969288732378E-2</v>
      </c>
      <c r="J28">
        <f>VLOOKUP(D28,Tabelle7!$A:$C,3,FALSE)</f>
        <v>4.0224969288732378E-2</v>
      </c>
      <c r="K28">
        <f>VLOOKUP($E28,Dispa_data!E:W,7,FALSE)</f>
        <v>2000</v>
      </c>
      <c r="L28">
        <f>IFERROR(VLOOKUP($E28,Dispa_data!E:W,8,FALSE),0)</f>
        <v>0</v>
      </c>
      <c r="M28">
        <f>IFERROR(VLOOKUP($E28,Dispa_data!E:W,9,FALSE),0)</f>
        <v>0</v>
      </c>
      <c r="N28">
        <f>IFERROR(VLOOKUP($E28,Dispa_data!$E:$W,10,FALSE),0)</f>
        <v>0.2</v>
      </c>
      <c r="O28">
        <f>IFERROR(VLOOKUP($E28,Dispa_data!$E:$W,11,FALSE),0)</f>
        <v>0.45</v>
      </c>
      <c r="P28">
        <f>IFERROR(VLOOKUP($E28,Dispa_data!$E:$W,12,FALSE),0)</f>
        <v>7</v>
      </c>
      <c r="Q28">
        <f>IFERROR(VLOOKUP($E28,Dispa_data!$E:$W,13,FALSE),0)</f>
        <v>0</v>
      </c>
      <c r="S28" t="str">
        <f t="shared" si="2"/>
        <v/>
      </c>
      <c r="T28" t="str">
        <f t="shared" si="3"/>
        <v/>
      </c>
      <c r="U28" t="str">
        <f t="shared" si="4"/>
        <v/>
      </c>
      <c r="V28" t="str">
        <f t="shared" si="5"/>
        <v/>
      </c>
      <c r="W28" t="str">
        <f t="shared" si="6"/>
        <v/>
      </c>
      <c r="X28" s="1" t="s">
        <v>64</v>
      </c>
      <c r="Y28" s="6" t="e">
        <f>VLOOKUP(B28,Dispa_data!B:B,1,FALSE)</f>
        <v>#N/A</v>
      </c>
      <c r="Z28" t="s">
        <v>950</v>
      </c>
      <c r="AC28" t="s">
        <v>2144</v>
      </c>
      <c r="AD28" t="s">
        <v>2418</v>
      </c>
      <c r="AE28" t="s">
        <v>2745</v>
      </c>
      <c r="AF28" t="s">
        <v>3203</v>
      </c>
      <c r="AG28" t="s">
        <v>3478</v>
      </c>
      <c r="AH28" t="s">
        <v>3492</v>
      </c>
      <c r="AI28">
        <v>15.1</v>
      </c>
      <c r="AK28" t="s">
        <v>3496</v>
      </c>
      <c r="AL28" t="s">
        <v>3506</v>
      </c>
      <c r="AM28" t="s">
        <v>3514</v>
      </c>
      <c r="AO28">
        <v>2007</v>
      </c>
      <c r="AP28" t="s">
        <v>3527</v>
      </c>
      <c r="AS28" t="s">
        <v>3625</v>
      </c>
      <c r="AU28">
        <v>48.791229999999999</v>
      </c>
      <c r="AV28">
        <v>11.506790000000001</v>
      </c>
      <c r="BA28">
        <v>0.38</v>
      </c>
      <c r="BB28" t="s">
        <v>3996</v>
      </c>
      <c r="BC28" t="s">
        <v>4000</v>
      </c>
      <c r="BD28" t="s">
        <v>3496</v>
      </c>
      <c r="BE28" t="s">
        <v>3514</v>
      </c>
      <c r="BF28" t="s">
        <v>4016</v>
      </c>
      <c r="BG28" t="s">
        <v>4406</v>
      </c>
      <c r="BH28" t="s">
        <v>4451</v>
      </c>
    </row>
    <row r="29" spans="1:60" x14ac:dyDescent="0.25">
      <c r="A29">
        <f t="shared" si="0"/>
        <v>17.8</v>
      </c>
      <c r="B29" t="str">
        <f t="shared" si="1"/>
        <v>BioEnergie Park Klarsee_BNA1522</v>
      </c>
      <c r="C29" t="s">
        <v>3492</v>
      </c>
      <c r="D29" t="str">
        <f>VLOOKUP(AL29,REF_TABLE!$A$19:$B$26,2,FALSE)</f>
        <v>STUR</v>
      </c>
      <c r="E29" t="str">
        <f>VLOOKUP(AK29,REF_TABLE!A:B,2,FALSE)</f>
        <v>BIO</v>
      </c>
      <c r="F29">
        <f t="shared" si="7"/>
        <v>0.38</v>
      </c>
      <c r="G29">
        <f>VLOOKUP(plants_join_OPSD!D29,REF_TABLE!M:Q,2,FALSE)</f>
        <v>9.5587323943661975</v>
      </c>
      <c r="H29">
        <f>VLOOKUP(plants_join_OPSD!D29,REF_TABLE!M:Q,3,FALSE)</f>
        <v>7.8122535211267614</v>
      </c>
      <c r="I29">
        <f>VLOOKUP(D29,Tabelle7!$A:$B,2,FALSE)</f>
        <v>4.0224969288732378E-2</v>
      </c>
      <c r="J29">
        <f>VLOOKUP(D29,Tabelle7!$A:$C,3,FALSE)</f>
        <v>4.0224969288732378E-2</v>
      </c>
      <c r="K29">
        <f>VLOOKUP($E29,Dispa_data!E:W,7,FALSE)</f>
        <v>2000</v>
      </c>
      <c r="L29">
        <f>IFERROR(VLOOKUP($E29,Dispa_data!E:W,8,FALSE),0)</f>
        <v>0</v>
      </c>
      <c r="M29">
        <f>IFERROR(VLOOKUP($E29,Dispa_data!E:W,9,FALSE),0)</f>
        <v>0</v>
      </c>
      <c r="N29">
        <f>IFERROR(VLOOKUP($E29,Dispa_data!$E:$W,10,FALSE),0)</f>
        <v>0.2</v>
      </c>
      <c r="O29">
        <f>IFERROR(VLOOKUP($E29,Dispa_data!$E:$W,11,FALSE),0)</f>
        <v>0.45</v>
      </c>
      <c r="P29">
        <f>IFERROR(VLOOKUP($E29,Dispa_data!$E:$W,12,FALSE),0)</f>
        <v>7</v>
      </c>
      <c r="Q29">
        <f>IFERROR(VLOOKUP($E29,Dispa_data!$E:$W,13,FALSE),0)</f>
        <v>0</v>
      </c>
      <c r="S29" t="str">
        <f t="shared" si="2"/>
        <v/>
      </c>
      <c r="T29" t="str">
        <f t="shared" si="3"/>
        <v/>
      </c>
      <c r="U29" t="str">
        <f t="shared" si="4"/>
        <v/>
      </c>
      <c r="V29" t="str">
        <f t="shared" si="5"/>
        <v/>
      </c>
      <c r="W29" t="str">
        <f t="shared" si="6"/>
        <v/>
      </c>
      <c r="X29" s="1" t="s">
        <v>65</v>
      </c>
      <c r="Y29" s="6" t="e">
        <f>VLOOKUP(B29,Dispa_data!B:B,1,FALSE)</f>
        <v>#N/A</v>
      </c>
      <c r="Z29" t="s">
        <v>951</v>
      </c>
      <c r="AC29" t="s">
        <v>2145</v>
      </c>
      <c r="AD29" t="s">
        <v>2419</v>
      </c>
      <c r="AE29" t="s">
        <v>2746</v>
      </c>
      <c r="AF29" t="s">
        <v>3204</v>
      </c>
      <c r="AG29" t="s">
        <v>3484</v>
      </c>
      <c r="AH29" t="s">
        <v>3492</v>
      </c>
      <c r="AI29">
        <v>17.8</v>
      </c>
      <c r="AK29" t="s">
        <v>3496</v>
      </c>
      <c r="AL29" t="s">
        <v>3506</v>
      </c>
      <c r="AM29" t="s">
        <v>3514</v>
      </c>
      <c r="AO29">
        <v>2006</v>
      </c>
      <c r="AP29" t="s">
        <v>3524</v>
      </c>
      <c r="AS29" t="s">
        <v>3625</v>
      </c>
      <c r="AU29">
        <v>53.320352</v>
      </c>
      <c r="AV29">
        <v>14.271027999999999</v>
      </c>
      <c r="BA29">
        <v>0.38</v>
      </c>
      <c r="BB29" t="s">
        <v>3996</v>
      </c>
      <c r="BC29" t="s">
        <v>4000</v>
      </c>
      <c r="BD29" t="s">
        <v>3496</v>
      </c>
      <c r="BE29" t="s">
        <v>3514</v>
      </c>
      <c r="BF29" t="s">
        <v>4006</v>
      </c>
      <c r="BG29" t="s">
        <v>4407</v>
      </c>
      <c r="BH29" t="s">
        <v>4439</v>
      </c>
    </row>
    <row r="30" spans="1:60" x14ac:dyDescent="0.25">
      <c r="A30">
        <f t="shared" si="0"/>
        <v>22</v>
      </c>
      <c r="B30" t="str">
        <f t="shared" si="1"/>
        <v>Landesbergen Biomasse_BNA0573</v>
      </c>
      <c r="C30" t="s">
        <v>3492</v>
      </c>
      <c r="D30" t="str">
        <f>VLOOKUP(AL30,REF_TABLE!$A$19:$B$26,2,FALSE)</f>
        <v>STUR</v>
      </c>
      <c r="E30" t="str">
        <f>VLOOKUP(AK30,REF_TABLE!A:B,2,FALSE)</f>
        <v>BIO</v>
      </c>
      <c r="F30">
        <f t="shared" si="7"/>
        <v>0.38</v>
      </c>
      <c r="G30">
        <f>VLOOKUP(plants_join_OPSD!D30,REF_TABLE!M:Q,2,FALSE)</f>
        <v>9.5587323943661975</v>
      </c>
      <c r="H30">
        <f>VLOOKUP(plants_join_OPSD!D30,REF_TABLE!M:Q,3,FALSE)</f>
        <v>7.8122535211267614</v>
      </c>
      <c r="I30">
        <f>VLOOKUP(D30,Tabelle7!$A:$B,2,FALSE)</f>
        <v>4.0224969288732378E-2</v>
      </c>
      <c r="J30">
        <f>VLOOKUP(D30,Tabelle7!$A:$C,3,FALSE)</f>
        <v>4.0224969288732378E-2</v>
      </c>
      <c r="K30">
        <f>VLOOKUP($E30,Dispa_data!E:W,7,FALSE)</f>
        <v>2000</v>
      </c>
      <c r="L30">
        <f>IFERROR(VLOOKUP($E30,Dispa_data!E:W,8,FALSE),0)</f>
        <v>0</v>
      </c>
      <c r="M30">
        <f>IFERROR(VLOOKUP($E30,Dispa_data!E:W,9,FALSE),0)</f>
        <v>0</v>
      </c>
      <c r="N30">
        <f>IFERROR(VLOOKUP($E30,Dispa_data!$E:$W,10,FALSE),0)</f>
        <v>0.2</v>
      </c>
      <c r="O30">
        <f>IFERROR(VLOOKUP($E30,Dispa_data!$E:$W,11,FALSE),0)</f>
        <v>0.45</v>
      </c>
      <c r="P30">
        <f>IFERROR(VLOOKUP($E30,Dispa_data!$E:$W,12,FALSE),0)</f>
        <v>7</v>
      </c>
      <c r="Q30">
        <f>IFERROR(VLOOKUP($E30,Dispa_data!$E:$W,13,FALSE),0)</f>
        <v>0</v>
      </c>
      <c r="S30" t="str">
        <f t="shared" si="2"/>
        <v/>
      </c>
      <c r="T30" t="str">
        <f t="shared" si="3"/>
        <v/>
      </c>
      <c r="U30" t="str">
        <f t="shared" si="4"/>
        <v/>
      </c>
      <c r="V30" t="str">
        <f t="shared" si="5"/>
        <v/>
      </c>
      <c r="W30" t="str">
        <f t="shared" si="6"/>
        <v/>
      </c>
      <c r="X30" s="1" t="s">
        <v>66</v>
      </c>
      <c r="Y30" s="6" t="e">
        <f>VLOOKUP(B30,Dispa_data!B:B,1,FALSE)</f>
        <v>#N/A</v>
      </c>
      <c r="Z30" t="s">
        <v>952</v>
      </c>
      <c r="AC30" t="s">
        <v>2133</v>
      </c>
      <c r="AE30" t="s">
        <v>2747</v>
      </c>
      <c r="AF30" t="s">
        <v>3205</v>
      </c>
      <c r="AG30" t="s">
        <v>3477</v>
      </c>
      <c r="AH30" t="s">
        <v>3492</v>
      </c>
      <c r="AI30">
        <v>22</v>
      </c>
      <c r="AK30" t="s">
        <v>3496</v>
      </c>
      <c r="AL30" t="s">
        <v>3506</v>
      </c>
      <c r="AM30" t="s">
        <v>3515</v>
      </c>
      <c r="AO30">
        <v>2005</v>
      </c>
      <c r="AP30" t="s">
        <v>3519</v>
      </c>
      <c r="AS30" t="s">
        <v>3625</v>
      </c>
      <c r="AU30">
        <v>52.577030000000008</v>
      </c>
      <c r="AV30">
        <v>9.1100899999999996</v>
      </c>
      <c r="BA30">
        <v>0.38</v>
      </c>
      <c r="BB30" t="s">
        <v>3996</v>
      </c>
      <c r="BC30" t="s">
        <v>4000</v>
      </c>
      <c r="BD30" t="s">
        <v>3496</v>
      </c>
      <c r="BE30" t="s">
        <v>3514</v>
      </c>
      <c r="BG30" t="s">
        <v>4406</v>
      </c>
      <c r="BH30" t="s">
        <v>4443</v>
      </c>
    </row>
    <row r="31" spans="1:60" x14ac:dyDescent="0.25">
      <c r="A31">
        <f t="shared" si="0"/>
        <v>20</v>
      </c>
      <c r="B31" t="str">
        <f t="shared" si="1"/>
        <v>BMK Lünen _BNA0617</v>
      </c>
      <c r="C31" t="s">
        <v>3492</v>
      </c>
      <c r="D31" t="str">
        <f>VLOOKUP(AL31,REF_TABLE!$A$19:$B$26,2,FALSE)</f>
        <v>STUR</v>
      </c>
      <c r="E31" t="str">
        <f>VLOOKUP(AK31,REF_TABLE!A:B,2,FALSE)</f>
        <v>BIO</v>
      </c>
      <c r="F31">
        <f t="shared" si="7"/>
        <v>0.38</v>
      </c>
      <c r="G31">
        <f>VLOOKUP(plants_join_OPSD!D31,REF_TABLE!M:Q,2,FALSE)</f>
        <v>9.5587323943661975</v>
      </c>
      <c r="H31">
        <f>VLOOKUP(plants_join_OPSD!D31,REF_TABLE!M:Q,3,FALSE)</f>
        <v>7.8122535211267614</v>
      </c>
      <c r="I31">
        <f>VLOOKUP(D31,Tabelle7!$A:$B,2,FALSE)</f>
        <v>4.0224969288732378E-2</v>
      </c>
      <c r="J31">
        <f>VLOOKUP(D31,Tabelle7!$A:$C,3,FALSE)</f>
        <v>4.0224969288732378E-2</v>
      </c>
      <c r="K31">
        <f>VLOOKUP($E31,Dispa_data!E:W,7,FALSE)</f>
        <v>2000</v>
      </c>
      <c r="L31">
        <f>IFERROR(VLOOKUP($E31,Dispa_data!E:W,8,FALSE),0)</f>
        <v>0</v>
      </c>
      <c r="M31">
        <f>IFERROR(VLOOKUP($E31,Dispa_data!E:W,9,FALSE),0)</f>
        <v>0</v>
      </c>
      <c r="N31">
        <f>IFERROR(VLOOKUP($E31,Dispa_data!$E:$W,10,FALSE),0)</f>
        <v>0.2</v>
      </c>
      <c r="O31">
        <f>IFERROR(VLOOKUP($E31,Dispa_data!$E:$W,11,FALSE),0)</f>
        <v>0.45</v>
      </c>
      <c r="P31">
        <f>IFERROR(VLOOKUP($E31,Dispa_data!$E:$W,12,FALSE),0)</f>
        <v>7</v>
      </c>
      <c r="Q31">
        <f>IFERROR(VLOOKUP($E31,Dispa_data!$E:$W,13,FALSE),0)</f>
        <v>0</v>
      </c>
      <c r="S31" t="str">
        <f t="shared" si="2"/>
        <v/>
      </c>
      <c r="T31" t="str">
        <f t="shared" si="3"/>
        <v/>
      </c>
      <c r="U31" t="str">
        <f t="shared" si="4"/>
        <v/>
      </c>
      <c r="V31" t="str">
        <f t="shared" si="5"/>
        <v/>
      </c>
      <c r="W31" t="str">
        <f t="shared" si="6"/>
        <v/>
      </c>
      <c r="X31" s="1" t="s">
        <v>67</v>
      </c>
      <c r="Y31" s="6" t="e">
        <f>VLOOKUP(B31,Dispa_data!B:B,1,FALSE)</f>
        <v>#N/A</v>
      </c>
      <c r="Z31" t="s">
        <v>953</v>
      </c>
      <c r="AC31" t="s">
        <v>2146</v>
      </c>
      <c r="AD31" t="s">
        <v>2420</v>
      </c>
      <c r="AE31" t="s">
        <v>2748</v>
      </c>
      <c r="AF31" t="s">
        <v>3206</v>
      </c>
      <c r="AG31" t="s">
        <v>3480</v>
      </c>
      <c r="AH31" t="s">
        <v>3492</v>
      </c>
      <c r="AI31">
        <v>20</v>
      </c>
      <c r="AK31" t="s">
        <v>3496</v>
      </c>
      <c r="AL31" t="s">
        <v>3506</v>
      </c>
      <c r="AM31" t="s">
        <v>3515</v>
      </c>
      <c r="AO31">
        <v>2006</v>
      </c>
      <c r="AP31" t="s">
        <v>3524</v>
      </c>
      <c r="AS31" t="s">
        <v>3625</v>
      </c>
      <c r="AU31">
        <v>51.614039920000003</v>
      </c>
      <c r="AV31">
        <v>7.4812539739999986</v>
      </c>
      <c r="BA31">
        <v>0.38</v>
      </c>
      <c r="BB31" t="s">
        <v>3996</v>
      </c>
      <c r="BC31" t="s">
        <v>4000</v>
      </c>
      <c r="BD31" t="s">
        <v>3496</v>
      </c>
      <c r="BE31" t="s">
        <v>3514</v>
      </c>
      <c r="BG31" t="s">
        <v>1715</v>
      </c>
      <c r="BH31" t="s">
        <v>4452</v>
      </c>
    </row>
    <row r="32" spans="1:60" x14ac:dyDescent="0.25">
      <c r="A32">
        <f t="shared" si="0"/>
        <v>9.8000000000000007</v>
      </c>
      <c r="B32" t="str">
        <f t="shared" si="1"/>
        <v>Biomasse-Heizkraftwerk Malchin_BNA0628</v>
      </c>
      <c r="C32" t="s">
        <v>3492</v>
      </c>
      <c r="D32" t="str">
        <f>VLOOKUP(AL32,REF_TABLE!$A$19:$B$26,2,FALSE)</f>
        <v>STUR</v>
      </c>
      <c r="E32" t="str">
        <f>VLOOKUP(AK32,REF_TABLE!A:B,2,FALSE)</f>
        <v>BIO</v>
      </c>
      <c r="F32">
        <f t="shared" si="7"/>
        <v>0.38</v>
      </c>
      <c r="G32">
        <f>VLOOKUP(plants_join_OPSD!D32,REF_TABLE!M:Q,2,FALSE)</f>
        <v>9.5587323943661975</v>
      </c>
      <c r="H32">
        <f>VLOOKUP(plants_join_OPSD!D32,REF_TABLE!M:Q,3,FALSE)</f>
        <v>7.8122535211267614</v>
      </c>
      <c r="I32">
        <f>VLOOKUP(D32,Tabelle7!$A:$B,2,FALSE)</f>
        <v>4.0224969288732378E-2</v>
      </c>
      <c r="J32">
        <f>VLOOKUP(D32,Tabelle7!$A:$C,3,FALSE)</f>
        <v>4.0224969288732378E-2</v>
      </c>
      <c r="K32">
        <f>VLOOKUP($E32,Dispa_data!E:W,7,FALSE)</f>
        <v>2000</v>
      </c>
      <c r="L32">
        <f>IFERROR(VLOOKUP($E32,Dispa_data!E:W,8,FALSE),0)</f>
        <v>0</v>
      </c>
      <c r="M32">
        <f>IFERROR(VLOOKUP($E32,Dispa_data!E:W,9,FALSE),0)</f>
        <v>0</v>
      </c>
      <c r="N32">
        <f>IFERROR(VLOOKUP($E32,Dispa_data!$E:$W,10,FALSE),0)</f>
        <v>0.2</v>
      </c>
      <c r="O32">
        <f>IFERROR(VLOOKUP($E32,Dispa_data!$E:$W,11,FALSE),0)</f>
        <v>0.45</v>
      </c>
      <c r="P32">
        <f>IFERROR(VLOOKUP($E32,Dispa_data!$E:$W,12,FALSE),0)</f>
        <v>7</v>
      </c>
      <c r="Q32">
        <f>IFERROR(VLOOKUP($E32,Dispa_data!$E:$W,13,FALSE),0)</f>
        <v>0</v>
      </c>
      <c r="S32" t="str">
        <f t="shared" si="2"/>
        <v/>
      </c>
      <c r="T32" t="str">
        <f t="shared" si="3"/>
        <v/>
      </c>
      <c r="U32" t="str">
        <f t="shared" si="4"/>
        <v/>
      </c>
      <c r="V32" t="str">
        <f t="shared" si="5"/>
        <v/>
      </c>
      <c r="W32" t="str">
        <f t="shared" si="6"/>
        <v/>
      </c>
      <c r="X32" s="1" t="s">
        <v>68</v>
      </c>
      <c r="Y32" s="6" t="e">
        <f>VLOOKUP(B32,Dispa_data!B:B,1,FALSE)</f>
        <v>#N/A</v>
      </c>
      <c r="Z32" t="s">
        <v>954</v>
      </c>
      <c r="AC32" t="s">
        <v>2147</v>
      </c>
      <c r="AE32" t="s">
        <v>2749</v>
      </c>
      <c r="AF32" t="s">
        <v>3207</v>
      </c>
      <c r="AG32" t="s">
        <v>3484</v>
      </c>
      <c r="AH32" t="s">
        <v>3492</v>
      </c>
      <c r="AI32">
        <v>9.8000000000000007</v>
      </c>
      <c r="AK32" t="s">
        <v>3496</v>
      </c>
      <c r="AL32" t="s">
        <v>3506</v>
      </c>
      <c r="AM32" t="s">
        <v>3514</v>
      </c>
      <c r="AO32">
        <v>2003</v>
      </c>
      <c r="AP32" t="s">
        <v>3523</v>
      </c>
      <c r="AS32" t="s">
        <v>3625</v>
      </c>
      <c r="AU32">
        <v>53.741860000000003</v>
      </c>
      <c r="AV32">
        <v>12.78302</v>
      </c>
      <c r="BA32">
        <v>0.38</v>
      </c>
      <c r="BB32" t="s">
        <v>3996</v>
      </c>
      <c r="BC32" t="s">
        <v>4000</v>
      </c>
      <c r="BD32" t="s">
        <v>3496</v>
      </c>
      <c r="BE32" t="s">
        <v>3514</v>
      </c>
      <c r="BF32" t="s">
        <v>4017</v>
      </c>
      <c r="BG32" t="s">
        <v>1559</v>
      </c>
      <c r="BH32" t="s">
        <v>4436</v>
      </c>
    </row>
    <row r="33" spans="1:61" x14ac:dyDescent="0.25">
      <c r="A33">
        <f t="shared" si="0"/>
        <v>17.899999999999999</v>
      </c>
      <c r="B33" t="str">
        <f t="shared" si="1"/>
        <v>BMKW Mannheim_BNA0636</v>
      </c>
      <c r="C33" t="s">
        <v>3492</v>
      </c>
      <c r="D33" t="str">
        <f>VLOOKUP(AL33,REF_TABLE!$A$19:$B$26,2,FALSE)</f>
        <v>STUR</v>
      </c>
      <c r="E33" t="str">
        <f>VLOOKUP(AK33,REF_TABLE!A:B,2,FALSE)</f>
        <v>BIO</v>
      </c>
      <c r="F33">
        <f t="shared" si="7"/>
        <v>0.38</v>
      </c>
      <c r="G33">
        <f>VLOOKUP(plants_join_OPSD!D33,REF_TABLE!M:Q,2,FALSE)</f>
        <v>9.5587323943661975</v>
      </c>
      <c r="H33">
        <f>VLOOKUP(plants_join_OPSD!D33,REF_TABLE!M:Q,3,FALSE)</f>
        <v>7.8122535211267614</v>
      </c>
      <c r="I33">
        <f>VLOOKUP(D33,Tabelle7!$A:$B,2,FALSE)</f>
        <v>4.0224969288732378E-2</v>
      </c>
      <c r="J33">
        <f>VLOOKUP(D33,Tabelle7!$A:$C,3,FALSE)</f>
        <v>4.0224969288732378E-2</v>
      </c>
      <c r="K33">
        <f>VLOOKUP($E33,Dispa_data!E:W,7,FALSE)</f>
        <v>2000</v>
      </c>
      <c r="L33">
        <f>IFERROR(VLOOKUP($E33,Dispa_data!E:W,8,FALSE),0)</f>
        <v>0</v>
      </c>
      <c r="M33">
        <f>IFERROR(VLOOKUP($E33,Dispa_data!E:W,9,FALSE),0)</f>
        <v>0</v>
      </c>
      <c r="N33">
        <f>IFERROR(VLOOKUP($E33,Dispa_data!$E:$W,10,FALSE),0)</f>
        <v>0.2</v>
      </c>
      <c r="O33">
        <f>IFERROR(VLOOKUP($E33,Dispa_data!$E:$W,11,FALSE),0)</f>
        <v>0.45</v>
      </c>
      <c r="P33">
        <f>IFERROR(VLOOKUP($E33,Dispa_data!$E:$W,12,FALSE),0)</f>
        <v>7</v>
      </c>
      <c r="Q33">
        <f>IFERROR(VLOOKUP($E33,Dispa_data!$E:$W,13,FALSE),0)</f>
        <v>0</v>
      </c>
      <c r="S33" t="str">
        <f t="shared" si="2"/>
        <v/>
      </c>
      <c r="T33" t="str">
        <f t="shared" si="3"/>
        <v/>
      </c>
      <c r="U33" t="str">
        <f t="shared" si="4"/>
        <v/>
      </c>
      <c r="V33" t="str">
        <f t="shared" si="5"/>
        <v/>
      </c>
      <c r="W33" t="str">
        <f t="shared" si="6"/>
        <v/>
      </c>
      <c r="X33" s="1" t="s">
        <v>69</v>
      </c>
      <c r="Y33" s="6" t="e">
        <f>VLOOKUP(B33,Dispa_data!B:B,1,FALSE)</f>
        <v>#N/A</v>
      </c>
      <c r="Z33" t="s">
        <v>955</v>
      </c>
      <c r="AC33" t="s">
        <v>2135</v>
      </c>
      <c r="AD33" t="s">
        <v>2421</v>
      </c>
      <c r="AE33" t="s">
        <v>2750</v>
      </c>
      <c r="AF33" t="s">
        <v>3208</v>
      </c>
      <c r="AG33" t="s">
        <v>3482</v>
      </c>
      <c r="AH33" t="s">
        <v>3492</v>
      </c>
      <c r="AI33">
        <v>17.899999999999999</v>
      </c>
      <c r="AK33" t="s">
        <v>3496</v>
      </c>
      <c r="AL33" t="s">
        <v>3506</v>
      </c>
      <c r="AM33" t="s">
        <v>3515</v>
      </c>
      <c r="AO33">
        <v>2003</v>
      </c>
      <c r="AP33" t="s">
        <v>3523</v>
      </c>
      <c r="AS33" t="s">
        <v>3625</v>
      </c>
      <c r="AU33">
        <v>49.516444669999998</v>
      </c>
      <c r="AV33">
        <v>8.4602464820000005</v>
      </c>
      <c r="BA33">
        <v>0.38</v>
      </c>
      <c r="BB33" t="s">
        <v>3996</v>
      </c>
      <c r="BC33" t="s">
        <v>4000</v>
      </c>
      <c r="BD33" t="s">
        <v>3496</v>
      </c>
      <c r="BE33" t="s">
        <v>3514</v>
      </c>
      <c r="BF33" t="s">
        <v>4018</v>
      </c>
      <c r="BG33" t="s">
        <v>1559</v>
      </c>
      <c r="BH33" t="s">
        <v>4453</v>
      </c>
    </row>
    <row r="34" spans="1:61" x14ac:dyDescent="0.25">
      <c r="A34">
        <f t="shared" si="0"/>
        <v>40</v>
      </c>
      <c r="B34" t="str">
        <f t="shared" si="1"/>
        <v>SCA Mannheim_BNA0637</v>
      </c>
      <c r="C34" t="s">
        <v>3492</v>
      </c>
      <c r="D34" t="str">
        <f>VLOOKUP(AL34,REF_TABLE!$A$19:$B$26,2,FALSE)</f>
        <v>STUR</v>
      </c>
      <c r="E34" t="str">
        <f>VLOOKUP(AK34,REF_TABLE!A:B,2,FALSE)</f>
        <v>BIO</v>
      </c>
      <c r="F34">
        <f t="shared" si="7"/>
        <v>0.38</v>
      </c>
      <c r="G34">
        <f>VLOOKUP(plants_join_OPSD!D34,REF_TABLE!M:Q,2,FALSE)</f>
        <v>9.5587323943661975</v>
      </c>
      <c r="H34">
        <f>VLOOKUP(plants_join_OPSD!D34,REF_TABLE!M:Q,3,FALSE)</f>
        <v>7.8122535211267614</v>
      </c>
      <c r="I34">
        <f>VLOOKUP(D34,Tabelle7!$A:$B,2,FALSE)</f>
        <v>4.0224969288732378E-2</v>
      </c>
      <c r="J34">
        <f>VLOOKUP(D34,Tabelle7!$A:$C,3,FALSE)</f>
        <v>4.0224969288732378E-2</v>
      </c>
      <c r="K34">
        <f>VLOOKUP($E34,Dispa_data!E:W,7,FALSE)</f>
        <v>2000</v>
      </c>
      <c r="L34">
        <f>IFERROR(VLOOKUP($E34,Dispa_data!E:W,8,FALSE),0)</f>
        <v>0</v>
      </c>
      <c r="M34">
        <f>IFERROR(VLOOKUP($E34,Dispa_data!E:W,9,FALSE),0)</f>
        <v>0</v>
      </c>
      <c r="N34">
        <f>IFERROR(VLOOKUP($E34,Dispa_data!$E:$W,10,FALSE),0)</f>
        <v>0.2</v>
      </c>
      <c r="O34">
        <f>IFERROR(VLOOKUP($E34,Dispa_data!$E:$W,11,FALSE),0)</f>
        <v>0.45</v>
      </c>
      <c r="P34">
        <f>IFERROR(VLOOKUP($E34,Dispa_data!$E:$W,12,FALSE),0)</f>
        <v>7</v>
      </c>
      <c r="Q34">
        <f>IFERROR(VLOOKUP($E34,Dispa_data!$E:$W,13,FALSE),0)</f>
        <v>0</v>
      </c>
      <c r="S34" t="str">
        <f t="shared" si="2"/>
        <v/>
      </c>
      <c r="T34" t="str">
        <f t="shared" si="3"/>
        <v/>
      </c>
      <c r="U34" t="str">
        <f t="shared" si="4"/>
        <v/>
      </c>
      <c r="V34" t="str">
        <f t="shared" si="5"/>
        <v/>
      </c>
      <c r="W34" t="str">
        <f t="shared" si="6"/>
        <v/>
      </c>
      <c r="X34" s="1" t="s">
        <v>70</v>
      </c>
      <c r="Y34" s="6" t="e">
        <f>VLOOKUP(B34,Dispa_data!B:B,1,FALSE)</f>
        <v>#N/A</v>
      </c>
      <c r="Z34" t="s">
        <v>956</v>
      </c>
      <c r="AA34" t="s">
        <v>956</v>
      </c>
      <c r="AC34" t="s">
        <v>2148</v>
      </c>
      <c r="AD34" t="s">
        <v>2422</v>
      </c>
      <c r="AE34" t="s">
        <v>2751</v>
      </c>
      <c r="AF34" t="s">
        <v>3208</v>
      </c>
      <c r="AG34" t="s">
        <v>3482</v>
      </c>
      <c r="AH34" t="s">
        <v>3492</v>
      </c>
      <c r="AI34">
        <v>40</v>
      </c>
      <c r="AK34" t="s">
        <v>3496</v>
      </c>
      <c r="AL34" t="s">
        <v>3506</v>
      </c>
      <c r="AM34" t="s">
        <v>3514</v>
      </c>
      <c r="AO34">
        <v>2000</v>
      </c>
      <c r="AP34" t="s">
        <v>3528</v>
      </c>
      <c r="AS34" t="s">
        <v>3625</v>
      </c>
      <c r="AU34">
        <v>49.5349</v>
      </c>
      <c r="AV34">
        <v>8.4635800000000003</v>
      </c>
      <c r="BA34">
        <v>0.38</v>
      </c>
      <c r="BB34" t="s">
        <v>3996</v>
      </c>
      <c r="BC34" t="s">
        <v>4000</v>
      </c>
      <c r="BD34" t="s">
        <v>3496</v>
      </c>
      <c r="BE34" t="s">
        <v>3514</v>
      </c>
      <c r="BG34" t="s">
        <v>4406</v>
      </c>
      <c r="BH34" t="s">
        <v>4453</v>
      </c>
    </row>
    <row r="35" spans="1:61" x14ac:dyDescent="0.25">
      <c r="A35">
        <f t="shared" si="0"/>
        <v>15.6</v>
      </c>
      <c r="B35" t="str">
        <f t="shared" si="1"/>
        <v>KWK Neumarkt_BNA0692</v>
      </c>
      <c r="C35" t="s">
        <v>3492</v>
      </c>
      <c r="D35" t="str">
        <f>VLOOKUP(AL35,REF_TABLE!$A$19:$B$26,2,FALSE)</f>
        <v>STUR</v>
      </c>
      <c r="E35" t="str">
        <f>VLOOKUP(AK35,REF_TABLE!A:B,2,FALSE)</f>
        <v>BIO</v>
      </c>
      <c r="F35">
        <f t="shared" si="7"/>
        <v>0.38</v>
      </c>
      <c r="G35">
        <f>VLOOKUP(plants_join_OPSD!D35,REF_TABLE!M:Q,2,FALSE)</f>
        <v>9.5587323943661975</v>
      </c>
      <c r="H35">
        <f>VLOOKUP(plants_join_OPSD!D35,REF_TABLE!M:Q,3,FALSE)</f>
        <v>7.8122535211267614</v>
      </c>
      <c r="I35">
        <f>VLOOKUP(D35,Tabelle7!$A:$B,2,FALSE)</f>
        <v>4.0224969288732378E-2</v>
      </c>
      <c r="J35">
        <f>VLOOKUP(D35,Tabelle7!$A:$C,3,FALSE)</f>
        <v>4.0224969288732378E-2</v>
      </c>
      <c r="K35">
        <f>VLOOKUP($E35,Dispa_data!E:W,7,FALSE)</f>
        <v>2000</v>
      </c>
      <c r="L35">
        <f>IFERROR(VLOOKUP($E35,Dispa_data!E:W,8,FALSE),0)</f>
        <v>0</v>
      </c>
      <c r="M35">
        <f>IFERROR(VLOOKUP($E35,Dispa_data!E:W,9,FALSE),0)</f>
        <v>0</v>
      </c>
      <c r="N35">
        <f>IFERROR(VLOOKUP($E35,Dispa_data!$E:$W,10,FALSE),0)</f>
        <v>0.2</v>
      </c>
      <c r="O35">
        <f>IFERROR(VLOOKUP($E35,Dispa_data!$E:$W,11,FALSE),0)</f>
        <v>0.45</v>
      </c>
      <c r="P35">
        <f>IFERROR(VLOOKUP($E35,Dispa_data!$E:$W,12,FALSE),0)</f>
        <v>7</v>
      </c>
      <c r="Q35">
        <f>IFERROR(VLOOKUP($E35,Dispa_data!$E:$W,13,FALSE),0)</f>
        <v>0</v>
      </c>
      <c r="S35" t="str">
        <f t="shared" si="2"/>
        <v/>
      </c>
      <c r="T35" t="str">
        <f t="shared" si="3"/>
        <v/>
      </c>
      <c r="U35" t="str">
        <f t="shared" si="4"/>
        <v/>
      </c>
      <c r="V35" t="str">
        <f t="shared" si="5"/>
        <v/>
      </c>
      <c r="W35" t="str">
        <f t="shared" si="6"/>
        <v/>
      </c>
      <c r="X35" s="1" t="s">
        <v>71</v>
      </c>
      <c r="Y35" s="6" t="e">
        <f>VLOOKUP(B35,Dispa_data!B:B,1,FALSE)</f>
        <v>#N/A</v>
      </c>
      <c r="Z35" t="s">
        <v>957</v>
      </c>
      <c r="AC35" t="s">
        <v>2149</v>
      </c>
      <c r="AD35" t="s">
        <v>2423</v>
      </c>
      <c r="AE35" t="s">
        <v>2752</v>
      </c>
      <c r="AF35" t="s">
        <v>3209</v>
      </c>
      <c r="AG35" t="s">
        <v>3478</v>
      </c>
      <c r="AH35" t="s">
        <v>3492</v>
      </c>
      <c r="AI35">
        <v>15.6</v>
      </c>
      <c r="AK35" t="s">
        <v>3496</v>
      </c>
      <c r="AL35" t="s">
        <v>3506</v>
      </c>
      <c r="AM35" t="s">
        <v>3514</v>
      </c>
      <c r="AO35">
        <v>1997</v>
      </c>
      <c r="AP35" t="s">
        <v>3529</v>
      </c>
      <c r="AS35" t="s">
        <v>3625</v>
      </c>
      <c r="AU35">
        <v>49.261330000000001</v>
      </c>
      <c r="AV35">
        <v>11.451599999999999</v>
      </c>
      <c r="BA35">
        <v>0.38</v>
      </c>
      <c r="BB35" t="s">
        <v>3996</v>
      </c>
      <c r="BC35" t="s">
        <v>4000</v>
      </c>
      <c r="BD35" t="s">
        <v>3496</v>
      </c>
      <c r="BE35" t="s">
        <v>3514</v>
      </c>
      <c r="BF35" t="s">
        <v>4019</v>
      </c>
      <c r="BG35" t="s">
        <v>1715</v>
      </c>
      <c r="BH35" t="s">
        <v>4454</v>
      </c>
    </row>
    <row r="36" spans="1:61" x14ac:dyDescent="0.25">
      <c r="A36">
        <f t="shared" si="0"/>
        <v>20</v>
      </c>
      <c r="B36" t="str">
        <f t="shared" si="1"/>
        <v>Biomasse-HKW_BNA0775</v>
      </c>
      <c r="C36" t="s">
        <v>3492</v>
      </c>
      <c r="D36" t="str">
        <f>VLOOKUP(AL36,REF_TABLE!$A$19:$B$26,2,FALSE)</f>
        <v>STUR</v>
      </c>
      <c r="E36" t="str">
        <f>VLOOKUP(AK36,REF_TABLE!A:B,2,FALSE)</f>
        <v>BIO</v>
      </c>
      <c r="F36">
        <f t="shared" si="7"/>
        <v>0.38</v>
      </c>
      <c r="G36">
        <f>VLOOKUP(plants_join_OPSD!D36,REF_TABLE!M:Q,2,FALSE)</f>
        <v>9.5587323943661975</v>
      </c>
      <c r="H36">
        <f>VLOOKUP(plants_join_OPSD!D36,REF_TABLE!M:Q,3,FALSE)</f>
        <v>7.8122535211267614</v>
      </c>
      <c r="I36">
        <f>VLOOKUP(D36,Tabelle7!$A:$B,2,FALSE)</f>
        <v>4.0224969288732378E-2</v>
      </c>
      <c r="J36">
        <f>VLOOKUP(D36,Tabelle7!$A:$C,3,FALSE)</f>
        <v>4.0224969288732378E-2</v>
      </c>
      <c r="K36">
        <f>VLOOKUP($E36,Dispa_data!E:W,7,FALSE)</f>
        <v>2000</v>
      </c>
      <c r="L36">
        <f>IFERROR(VLOOKUP($E36,Dispa_data!E:W,8,FALSE),0)</f>
        <v>0</v>
      </c>
      <c r="M36">
        <f>IFERROR(VLOOKUP($E36,Dispa_data!E:W,9,FALSE),0)</f>
        <v>0</v>
      </c>
      <c r="N36">
        <f>IFERROR(VLOOKUP($E36,Dispa_data!$E:$W,10,FALSE),0)</f>
        <v>0.2</v>
      </c>
      <c r="O36">
        <f>IFERROR(VLOOKUP($E36,Dispa_data!$E:$W,11,FALSE),0)</f>
        <v>0.45</v>
      </c>
      <c r="P36">
        <f>IFERROR(VLOOKUP($E36,Dispa_data!$E:$W,12,FALSE),0)</f>
        <v>7</v>
      </c>
      <c r="Q36">
        <f>IFERROR(VLOOKUP($E36,Dispa_data!$E:$W,13,FALSE),0)</f>
        <v>0</v>
      </c>
      <c r="S36" t="str">
        <f t="shared" si="2"/>
        <v/>
      </c>
      <c r="T36" t="str">
        <f t="shared" si="3"/>
        <v/>
      </c>
      <c r="U36" t="str">
        <f t="shared" si="4"/>
        <v/>
      </c>
      <c r="V36" t="str">
        <f t="shared" si="5"/>
        <v/>
      </c>
      <c r="W36" t="str">
        <f t="shared" si="6"/>
        <v/>
      </c>
      <c r="X36" s="1" t="s">
        <v>72</v>
      </c>
      <c r="Y36" s="6" t="e">
        <f>VLOOKUP(B36,Dispa_data!B:B,1,FALSE)</f>
        <v>#N/A</v>
      </c>
      <c r="Z36" t="s">
        <v>939</v>
      </c>
      <c r="AC36" t="s">
        <v>2150</v>
      </c>
      <c r="AD36" t="s">
        <v>2424</v>
      </c>
      <c r="AE36" t="s">
        <v>2753</v>
      </c>
      <c r="AF36" t="s">
        <v>3210</v>
      </c>
      <c r="AG36" t="s">
        <v>3477</v>
      </c>
      <c r="AH36" t="s">
        <v>3492</v>
      </c>
      <c r="AI36">
        <v>20</v>
      </c>
      <c r="AK36" t="s">
        <v>3496</v>
      </c>
      <c r="AL36" t="s">
        <v>3506</v>
      </c>
      <c r="AM36" t="s">
        <v>3515</v>
      </c>
      <c r="AO36">
        <v>2003</v>
      </c>
      <c r="AP36" t="s">
        <v>3523</v>
      </c>
      <c r="AS36" t="s">
        <v>3625</v>
      </c>
      <c r="AU36">
        <v>53.097160000000002</v>
      </c>
      <c r="AV36">
        <v>7.3954000000000004</v>
      </c>
      <c r="BA36">
        <v>0.38</v>
      </c>
      <c r="BB36" t="s">
        <v>3996</v>
      </c>
      <c r="BC36" t="s">
        <v>4000</v>
      </c>
      <c r="BD36" t="s">
        <v>3496</v>
      </c>
      <c r="BE36" t="s">
        <v>3514</v>
      </c>
      <c r="BF36" t="s">
        <v>4020</v>
      </c>
      <c r="BG36" t="s">
        <v>1559</v>
      </c>
      <c r="BH36" t="s">
        <v>4455</v>
      </c>
    </row>
    <row r="37" spans="1:61" x14ac:dyDescent="0.25">
      <c r="A37">
        <f t="shared" si="0"/>
        <v>12.3</v>
      </c>
      <c r="B37" t="str">
        <f t="shared" si="1"/>
        <v>Heizkraftwerk Pforzheim GmbH_BNA0797</v>
      </c>
      <c r="C37" t="s">
        <v>3492</v>
      </c>
      <c r="D37" t="str">
        <f>VLOOKUP(AL37,REF_TABLE!$A$19:$B$26,2,FALSE)</f>
        <v>STUR</v>
      </c>
      <c r="E37" t="str">
        <f>VLOOKUP(AK37,REF_TABLE!A:B,2,FALSE)</f>
        <v>BIO</v>
      </c>
      <c r="F37">
        <f t="shared" si="7"/>
        <v>0.38</v>
      </c>
      <c r="G37">
        <f>VLOOKUP(plants_join_OPSD!D37,REF_TABLE!M:Q,2,FALSE)</f>
        <v>9.5587323943661975</v>
      </c>
      <c r="H37">
        <f>VLOOKUP(plants_join_OPSD!D37,REF_TABLE!M:Q,3,FALSE)</f>
        <v>7.8122535211267614</v>
      </c>
      <c r="I37">
        <f>VLOOKUP(D37,Tabelle7!$A:$B,2,FALSE)</f>
        <v>4.0224969288732378E-2</v>
      </c>
      <c r="J37">
        <f>VLOOKUP(D37,Tabelle7!$A:$C,3,FALSE)</f>
        <v>4.0224969288732378E-2</v>
      </c>
      <c r="K37">
        <f>VLOOKUP($E37,Dispa_data!E:W,7,FALSE)</f>
        <v>2000</v>
      </c>
      <c r="L37">
        <f>IFERROR(VLOOKUP($E37,Dispa_data!E:W,8,FALSE),0)</f>
        <v>0</v>
      </c>
      <c r="M37">
        <f>IFERROR(VLOOKUP($E37,Dispa_data!E:W,9,FALSE),0)</f>
        <v>0</v>
      </c>
      <c r="N37">
        <f>IFERROR(VLOOKUP($E37,Dispa_data!$E:$W,10,FALSE),0)</f>
        <v>0.2</v>
      </c>
      <c r="O37">
        <f>IFERROR(VLOOKUP($E37,Dispa_data!$E:$W,11,FALSE),0)</f>
        <v>0.45</v>
      </c>
      <c r="P37">
        <f>IFERROR(VLOOKUP($E37,Dispa_data!$E:$W,12,FALSE),0)</f>
        <v>7</v>
      </c>
      <c r="Q37">
        <f>IFERROR(VLOOKUP($E37,Dispa_data!$E:$W,13,FALSE),0)</f>
        <v>0</v>
      </c>
      <c r="S37" t="str">
        <f t="shared" si="2"/>
        <v/>
      </c>
      <c r="T37" t="str">
        <f t="shared" si="3"/>
        <v/>
      </c>
      <c r="U37" t="str">
        <f t="shared" si="4"/>
        <v/>
      </c>
      <c r="V37" t="str">
        <f t="shared" si="5"/>
        <v/>
      </c>
      <c r="W37" t="str">
        <f t="shared" si="6"/>
        <v/>
      </c>
      <c r="X37" s="1" t="s">
        <v>73</v>
      </c>
      <c r="Y37" s="6" t="e">
        <f>VLOOKUP(B37,Dispa_data!B:B,1,FALSE)</f>
        <v>#N/A</v>
      </c>
      <c r="Z37" t="s">
        <v>958</v>
      </c>
      <c r="AA37" t="s">
        <v>1520</v>
      </c>
      <c r="AC37" t="s">
        <v>958</v>
      </c>
      <c r="AD37" t="s">
        <v>2425</v>
      </c>
      <c r="AE37" t="s">
        <v>2754</v>
      </c>
      <c r="AF37" t="s">
        <v>3211</v>
      </c>
      <c r="AG37" t="s">
        <v>3482</v>
      </c>
      <c r="AH37" t="s">
        <v>3492</v>
      </c>
      <c r="AI37">
        <v>12.3</v>
      </c>
      <c r="AK37" t="s">
        <v>3496</v>
      </c>
      <c r="AL37" t="s">
        <v>3506</v>
      </c>
      <c r="AM37" t="s">
        <v>3514</v>
      </c>
      <c r="AO37">
        <v>2004</v>
      </c>
      <c r="AP37" t="s">
        <v>3518</v>
      </c>
      <c r="AS37" t="s">
        <v>3625</v>
      </c>
      <c r="AU37">
        <v>48.89705</v>
      </c>
      <c r="AV37">
        <v>8.7249999999999996</v>
      </c>
      <c r="BA37">
        <v>0.38</v>
      </c>
      <c r="BB37" t="s">
        <v>3996</v>
      </c>
      <c r="BC37" t="s">
        <v>4000</v>
      </c>
      <c r="BD37" t="s">
        <v>3496</v>
      </c>
      <c r="BE37" t="s">
        <v>3514</v>
      </c>
      <c r="BF37" t="s">
        <v>4021</v>
      </c>
      <c r="BG37" t="s">
        <v>4406</v>
      </c>
      <c r="BH37" t="s">
        <v>4456</v>
      </c>
    </row>
    <row r="38" spans="1:61" x14ac:dyDescent="0.25">
      <c r="A38">
        <f t="shared" si="0"/>
        <v>15</v>
      </c>
      <c r="B38" t="str">
        <f t="shared" si="1"/>
        <v>BMHKW-RE Recklinghausen_BNA0826</v>
      </c>
      <c r="C38" t="s">
        <v>3492</v>
      </c>
      <c r="D38" t="str">
        <f>VLOOKUP(AL38,REF_TABLE!$A$19:$B$26,2,FALSE)</f>
        <v>STUR</v>
      </c>
      <c r="E38" t="str">
        <f>VLOOKUP(AK38,REF_TABLE!A:B,2,FALSE)</f>
        <v>BIO</v>
      </c>
      <c r="F38">
        <f t="shared" si="7"/>
        <v>0.38</v>
      </c>
      <c r="G38">
        <f>VLOOKUP(plants_join_OPSD!D38,REF_TABLE!M:Q,2,FALSE)</f>
        <v>9.5587323943661975</v>
      </c>
      <c r="H38">
        <f>VLOOKUP(plants_join_OPSD!D38,REF_TABLE!M:Q,3,FALSE)</f>
        <v>7.8122535211267614</v>
      </c>
      <c r="I38">
        <f>VLOOKUP(D38,Tabelle7!$A:$B,2,FALSE)</f>
        <v>4.0224969288732378E-2</v>
      </c>
      <c r="J38">
        <f>VLOOKUP(D38,Tabelle7!$A:$C,3,FALSE)</f>
        <v>4.0224969288732378E-2</v>
      </c>
      <c r="K38">
        <f>VLOOKUP($E38,Dispa_data!E:W,7,FALSE)</f>
        <v>2000</v>
      </c>
      <c r="L38">
        <f>IFERROR(VLOOKUP($E38,Dispa_data!E:W,8,FALSE),0)</f>
        <v>0</v>
      </c>
      <c r="M38">
        <f>IFERROR(VLOOKUP($E38,Dispa_data!E:W,9,FALSE),0)</f>
        <v>0</v>
      </c>
      <c r="N38">
        <f>IFERROR(VLOOKUP($E38,Dispa_data!$E:$W,10,FALSE),0)</f>
        <v>0.2</v>
      </c>
      <c r="O38">
        <f>IFERROR(VLOOKUP($E38,Dispa_data!$E:$W,11,FALSE),0)</f>
        <v>0.45</v>
      </c>
      <c r="P38">
        <f>IFERROR(VLOOKUP($E38,Dispa_data!$E:$W,12,FALSE),0)</f>
        <v>7</v>
      </c>
      <c r="Q38">
        <f>IFERROR(VLOOKUP($E38,Dispa_data!$E:$W,13,FALSE),0)</f>
        <v>0</v>
      </c>
      <c r="S38" t="str">
        <f t="shared" si="2"/>
        <v/>
      </c>
      <c r="T38" t="str">
        <f t="shared" si="3"/>
        <v/>
      </c>
      <c r="U38" t="str">
        <f t="shared" si="4"/>
        <v/>
      </c>
      <c r="V38" t="str">
        <f t="shared" si="5"/>
        <v/>
      </c>
      <c r="W38" t="str">
        <f t="shared" si="6"/>
        <v/>
      </c>
      <c r="X38" s="1" t="s">
        <v>74</v>
      </c>
      <c r="Y38" s="6" t="e">
        <f>VLOOKUP(B38,Dispa_data!B:B,1,FALSE)</f>
        <v>#N/A</v>
      </c>
      <c r="Z38" t="s">
        <v>959</v>
      </c>
      <c r="AA38" t="s">
        <v>959</v>
      </c>
      <c r="AC38" t="s">
        <v>2151</v>
      </c>
      <c r="AD38" t="s">
        <v>2426</v>
      </c>
      <c r="AE38" t="s">
        <v>2755</v>
      </c>
      <c r="AF38" t="s">
        <v>3212</v>
      </c>
      <c r="AG38" t="s">
        <v>3480</v>
      </c>
      <c r="AH38" t="s">
        <v>3492</v>
      </c>
      <c r="AI38">
        <v>15</v>
      </c>
      <c r="AK38" t="s">
        <v>3496</v>
      </c>
      <c r="AL38" t="s">
        <v>3506</v>
      </c>
      <c r="AM38" t="s">
        <v>3514</v>
      </c>
      <c r="AO38">
        <v>2004</v>
      </c>
      <c r="AP38" t="s">
        <v>3518</v>
      </c>
      <c r="AS38" t="s">
        <v>3625</v>
      </c>
      <c r="AU38">
        <v>51.604008</v>
      </c>
      <c r="AV38">
        <v>7.2508480000000004</v>
      </c>
      <c r="BA38">
        <v>0.38</v>
      </c>
      <c r="BB38" t="s">
        <v>3996</v>
      </c>
      <c r="BC38" t="s">
        <v>4000</v>
      </c>
      <c r="BD38" t="s">
        <v>3496</v>
      </c>
      <c r="BE38" t="s">
        <v>3514</v>
      </c>
      <c r="BF38" t="s">
        <v>4022</v>
      </c>
      <c r="BG38" t="s">
        <v>4406</v>
      </c>
      <c r="BH38" t="s">
        <v>4441</v>
      </c>
    </row>
    <row r="39" spans="1:61" x14ac:dyDescent="0.25">
      <c r="A39">
        <f t="shared" si="0"/>
        <v>13.3</v>
      </c>
      <c r="B39" t="str">
        <f t="shared" si="1"/>
        <v>UPM Schwedt_BNA1256</v>
      </c>
      <c r="C39" t="s">
        <v>3492</v>
      </c>
      <c r="D39" t="str">
        <f>VLOOKUP(AL39,REF_TABLE!$A$19:$B$26,2,FALSE)</f>
        <v>STUR</v>
      </c>
      <c r="E39" t="str">
        <f>VLOOKUP(AK39,REF_TABLE!A:B,2,FALSE)</f>
        <v>BIO</v>
      </c>
      <c r="F39">
        <f t="shared" si="7"/>
        <v>0.38</v>
      </c>
      <c r="G39">
        <f>VLOOKUP(plants_join_OPSD!D39,REF_TABLE!M:Q,2,FALSE)</f>
        <v>9.5587323943661975</v>
      </c>
      <c r="H39">
        <f>VLOOKUP(plants_join_OPSD!D39,REF_TABLE!M:Q,3,FALSE)</f>
        <v>7.8122535211267614</v>
      </c>
      <c r="I39">
        <f>VLOOKUP(D39,Tabelle7!$A:$B,2,FALSE)</f>
        <v>4.0224969288732378E-2</v>
      </c>
      <c r="J39">
        <f>VLOOKUP(D39,Tabelle7!$A:$C,3,FALSE)</f>
        <v>4.0224969288732378E-2</v>
      </c>
      <c r="K39">
        <f>VLOOKUP($E39,Dispa_data!E:W,7,FALSE)</f>
        <v>2000</v>
      </c>
      <c r="L39">
        <f>IFERROR(VLOOKUP($E39,Dispa_data!E:W,8,FALSE),0)</f>
        <v>0</v>
      </c>
      <c r="M39">
        <f>IFERROR(VLOOKUP($E39,Dispa_data!E:W,9,FALSE),0)</f>
        <v>0</v>
      </c>
      <c r="N39">
        <f>IFERROR(VLOOKUP($E39,Dispa_data!$E:$W,10,FALSE),0)</f>
        <v>0.2</v>
      </c>
      <c r="O39">
        <f>IFERROR(VLOOKUP($E39,Dispa_data!$E:$W,11,FALSE),0)</f>
        <v>0.45</v>
      </c>
      <c r="P39">
        <f>IFERROR(VLOOKUP($E39,Dispa_data!$E:$W,12,FALSE),0)</f>
        <v>7</v>
      </c>
      <c r="Q39">
        <f>IFERROR(VLOOKUP($E39,Dispa_data!$E:$W,13,FALSE),0)</f>
        <v>0</v>
      </c>
      <c r="S39" t="str">
        <f t="shared" si="2"/>
        <v/>
      </c>
      <c r="T39" t="str">
        <f t="shared" si="3"/>
        <v/>
      </c>
      <c r="U39" t="str">
        <f t="shared" si="4"/>
        <v/>
      </c>
      <c r="V39" t="str">
        <f t="shared" si="5"/>
        <v/>
      </c>
      <c r="W39" t="str">
        <f t="shared" si="6"/>
        <v/>
      </c>
      <c r="X39" s="1" t="s">
        <v>75</v>
      </c>
      <c r="Y39" s="6" t="e">
        <f>VLOOKUP(B39,Dispa_data!B:B,1,FALSE)</f>
        <v>#N/A</v>
      </c>
      <c r="Z39" t="s">
        <v>960</v>
      </c>
      <c r="AA39" t="s">
        <v>1521</v>
      </c>
      <c r="AC39" t="s">
        <v>2152</v>
      </c>
      <c r="AD39" t="s">
        <v>2427</v>
      </c>
      <c r="AE39" t="s">
        <v>2756</v>
      </c>
      <c r="AF39" t="s">
        <v>2104</v>
      </c>
      <c r="AG39" t="s">
        <v>3346</v>
      </c>
      <c r="AH39" t="s">
        <v>3492</v>
      </c>
      <c r="AI39">
        <v>13.3</v>
      </c>
      <c r="AK39" t="s">
        <v>3496</v>
      </c>
      <c r="AL39" t="s">
        <v>3506</v>
      </c>
      <c r="AM39" t="s">
        <v>3514</v>
      </c>
      <c r="AO39">
        <v>1993</v>
      </c>
      <c r="AP39" t="s">
        <v>3530</v>
      </c>
      <c r="AS39" t="s">
        <v>3625</v>
      </c>
      <c r="AU39">
        <v>53.086719999999993</v>
      </c>
      <c r="AV39">
        <v>14.31935</v>
      </c>
      <c r="BA39">
        <v>0.38</v>
      </c>
      <c r="BB39" t="s">
        <v>3996</v>
      </c>
      <c r="BC39" t="s">
        <v>4000</v>
      </c>
      <c r="BD39" t="s">
        <v>3496</v>
      </c>
      <c r="BE39" t="s">
        <v>3515</v>
      </c>
      <c r="BF39" t="s">
        <v>4023</v>
      </c>
      <c r="BG39" t="s">
        <v>4406</v>
      </c>
      <c r="BH39" t="s">
        <v>4436</v>
      </c>
    </row>
    <row r="40" spans="1:61" x14ac:dyDescent="0.25">
      <c r="A40">
        <f t="shared" si="0"/>
        <v>14</v>
      </c>
      <c r="B40" t="str">
        <f t="shared" si="1"/>
        <v>Heizkraftwerk der Sappi Stockstadt GmbH_BNA0926a</v>
      </c>
      <c r="C40" t="s">
        <v>3492</v>
      </c>
      <c r="D40" t="str">
        <f>VLOOKUP(AL40,REF_TABLE!$A$19:$B$26,2,FALSE)</f>
        <v>STUR</v>
      </c>
      <c r="E40" t="str">
        <f>VLOOKUP(AK40,REF_TABLE!A:B,2,FALSE)</f>
        <v>BIO</v>
      </c>
      <c r="F40">
        <f t="shared" si="7"/>
        <v>0.38</v>
      </c>
      <c r="G40">
        <f>VLOOKUP(plants_join_OPSD!D40,REF_TABLE!M:Q,2,FALSE)</f>
        <v>9.5587323943661975</v>
      </c>
      <c r="H40">
        <f>VLOOKUP(plants_join_OPSD!D40,REF_TABLE!M:Q,3,FALSE)</f>
        <v>7.8122535211267614</v>
      </c>
      <c r="I40">
        <f>VLOOKUP(D40,Tabelle7!$A:$B,2,FALSE)</f>
        <v>4.0224969288732378E-2</v>
      </c>
      <c r="J40">
        <f>VLOOKUP(D40,Tabelle7!$A:$C,3,FALSE)</f>
        <v>4.0224969288732378E-2</v>
      </c>
      <c r="K40">
        <f>VLOOKUP($E40,Dispa_data!E:W,7,FALSE)</f>
        <v>2000</v>
      </c>
      <c r="L40">
        <f>IFERROR(VLOOKUP($E40,Dispa_data!E:W,8,FALSE),0)</f>
        <v>0</v>
      </c>
      <c r="M40">
        <f>IFERROR(VLOOKUP($E40,Dispa_data!E:W,9,FALSE),0)</f>
        <v>0</v>
      </c>
      <c r="N40">
        <f>IFERROR(VLOOKUP($E40,Dispa_data!$E:$W,10,FALSE),0)</f>
        <v>0.2</v>
      </c>
      <c r="O40">
        <f>IFERROR(VLOOKUP($E40,Dispa_data!$E:$W,11,FALSE),0)</f>
        <v>0.45</v>
      </c>
      <c r="P40">
        <f>IFERROR(VLOOKUP($E40,Dispa_data!$E:$W,12,FALSE),0)</f>
        <v>7</v>
      </c>
      <c r="Q40">
        <f>IFERROR(VLOOKUP($E40,Dispa_data!$E:$W,13,FALSE),0)</f>
        <v>0</v>
      </c>
      <c r="S40" t="str">
        <f t="shared" si="2"/>
        <v/>
      </c>
      <c r="T40" t="str">
        <f t="shared" si="3"/>
        <v/>
      </c>
      <c r="U40" t="str">
        <f t="shared" si="4"/>
        <v/>
      </c>
      <c r="V40" t="str">
        <f t="shared" si="5"/>
        <v/>
      </c>
      <c r="W40" t="str">
        <f t="shared" si="6"/>
        <v/>
      </c>
      <c r="X40" s="1" t="s">
        <v>76</v>
      </c>
      <c r="Y40" s="6" t="e">
        <f>VLOOKUP(B40,Dispa_data!B:B,1,FALSE)</f>
        <v>#N/A</v>
      </c>
      <c r="Z40" t="s">
        <v>961</v>
      </c>
      <c r="AA40" t="s">
        <v>1522</v>
      </c>
      <c r="AC40" t="s">
        <v>2153</v>
      </c>
      <c r="AD40" t="s">
        <v>2428</v>
      </c>
      <c r="AE40" t="s">
        <v>2757</v>
      </c>
      <c r="AF40" t="s">
        <v>3213</v>
      </c>
      <c r="AG40" t="s">
        <v>3478</v>
      </c>
      <c r="AH40" t="s">
        <v>3492</v>
      </c>
      <c r="AI40">
        <v>14</v>
      </c>
      <c r="AK40" t="s">
        <v>3496</v>
      </c>
      <c r="AL40" t="s">
        <v>3506</v>
      </c>
      <c r="AM40" t="s">
        <v>3514</v>
      </c>
      <c r="AO40">
        <v>2003</v>
      </c>
      <c r="AP40" t="s">
        <v>3523</v>
      </c>
      <c r="AS40" t="s">
        <v>3625</v>
      </c>
      <c r="AU40">
        <v>49.977449999999997</v>
      </c>
      <c r="AV40">
        <v>9.068719999999999</v>
      </c>
      <c r="BA40">
        <v>0.38</v>
      </c>
      <c r="BB40" t="s">
        <v>3996</v>
      </c>
      <c r="BC40" t="s">
        <v>4000</v>
      </c>
      <c r="BD40" t="s">
        <v>3496</v>
      </c>
      <c r="BE40" t="s">
        <v>3514</v>
      </c>
      <c r="BF40" t="s">
        <v>4024</v>
      </c>
      <c r="BG40" t="s">
        <v>4406</v>
      </c>
      <c r="BH40" t="s">
        <v>4441</v>
      </c>
    </row>
    <row r="41" spans="1:61" x14ac:dyDescent="0.25">
      <c r="A41">
        <f t="shared" si="0"/>
        <v>8.6999999999999993</v>
      </c>
      <c r="B41" t="str">
        <f t="shared" si="1"/>
        <v>BioHKW I_BNA1405b</v>
      </c>
      <c r="C41" t="s">
        <v>3492</v>
      </c>
      <c r="D41" t="str">
        <f>VLOOKUP(AL41,REF_TABLE!$A$19:$B$26,2,FALSE)</f>
        <v>STUR</v>
      </c>
      <c r="E41" t="str">
        <f>VLOOKUP(AK41,REF_TABLE!A:B,2,FALSE)</f>
        <v>BIO</v>
      </c>
      <c r="F41">
        <f t="shared" si="7"/>
        <v>0.38</v>
      </c>
      <c r="G41">
        <f>VLOOKUP(plants_join_OPSD!D41,REF_TABLE!M:Q,2,FALSE)</f>
        <v>9.5587323943661975</v>
      </c>
      <c r="H41">
        <f>VLOOKUP(plants_join_OPSD!D41,REF_TABLE!M:Q,3,FALSE)</f>
        <v>7.8122535211267614</v>
      </c>
      <c r="I41">
        <f>VLOOKUP(D41,Tabelle7!$A:$B,2,FALSE)</f>
        <v>4.0224969288732378E-2</v>
      </c>
      <c r="J41">
        <f>VLOOKUP(D41,Tabelle7!$A:$C,3,FALSE)</f>
        <v>4.0224969288732378E-2</v>
      </c>
      <c r="K41">
        <f>VLOOKUP($E41,Dispa_data!E:W,7,FALSE)</f>
        <v>2000</v>
      </c>
      <c r="L41">
        <f>IFERROR(VLOOKUP($E41,Dispa_data!E:W,8,FALSE),0)</f>
        <v>0</v>
      </c>
      <c r="M41">
        <f>IFERROR(VLOOKUP($E41,Dispa_data!E:W,9,FALSE),0)</f>
        <v>0</v>
      </c>
      <c r="N41">
        <f>IFERROR(VLOOKUP($E41,Dispa_data!$E:$W,10,FALSE),0)</f>
        <v>0.2</v>
      </c>
      <c r="O41">
        <f>IFERROR(VLOOKUP($E41,Dispa_data!$E:$W,11,FALSE),0)</f>
        <v>0.45</v>
      </c>
      <c r="P41">
        <f>IFERROR(VLOOKUP($E41,Dispa_data!$E:$W,12,FALSE),0)</f>
        <v>7</v>
      </c>
      <c r="Q41">
        <f>IFERROR(VLOOKUP($E41,Dispa_data!$E:$W,13,FALSE),0)</f>
        <v>0</v>
      </c>
      <c r="S41" t="str">
        <f t="shared" si="2"/>
        <v/>
      </c>
      <c r="T41" t="str">
        <f t="shared" si="3"/>
        <v/>
      </c>
      <c r="U41" t="str">
        <f t="shared" si="4"/>
        <v/>
      </c>
      <c r="V41" t="str">
        <f t="shared" si="5"/>
        <v/>
      </c>
      <c r="W41" t="str">
        <f t="shared" si="6"/>
        <v/>
      </c>
      <c r="X41" s="1" t="s">
        <v>77</v>
      </c>
      <c r="Y41" s="6" t="e">
        <f>VLOOKUP(B41,Dispa_data!B:B,1,FALSE)</f>
        <v>#N/A</v>
      </c>
      <c r="Z41" t="s">
        <v>962</v>
      </c>
      <c r="AC41" t="s">
        <v>2154</v>
      </c>
      <c r="AD41" t="s">
        <v>2429</v>
      </c>
      <c r="AE41" t="s">
        <v>2758</v>
      </c>
      <c r="AF41" t="s">
        <v>3214</v>
      </c>
      <c r="AG41" t="s">
        <v>3482</v>
      </c>
      <c r="AH41" t="s">
        <v>3492</v>
      </c>
      <c r="AI41">
        <v>8.6999999999999993</v>
      </c>
      <c r="AK41" t="s">
        <v>3496</v>
      </c>
      <c r="AL41" t="s">
        <v>3506</v>
      </c>
      <c r="AM41" t="s">
        <v>3514</v>
      </c>
      <c r="AO41">
        <v>2003</v>
      </c>
      <c r="AP41" t="s">
        <v>3523</v>
      </c>
      <c r="AS41" t="s">
        <v>3625</v>
      </c>
      <c r="AU41">
        <v>48.397039999999997</v>
      </c>
      <c r="AV41">
        <v>9.9648399999999988</v>
      </c>
      <c r="BA41">
        <v>0.38</v>
      </c>
      <c r="BB41" t="s">
        <v>3996</v>
      </c>
      <c r="BC41" t="s">
        <v>4000</v>
      </c>
      <c r="BD41" t="s">
        <v>3496</v>
      </c>
      <c r="BE41" t="s">
        <v>3514</v>
      </c>
      <c r="BF41" t="s">
        <v>4025</v>
      </c>
      <c r="BG41" t="s">
        <v>1715</v>
      </c>
      <c r="BH41" t="s">
        <v>4457</v>
      </c>
    </row>
    <row r="42" spans="1:61" x14ac:dyDescent="0.25">
      <c r="A42">
        <f t="shared" si="0"/>
        <v>4.5</v>
      </c>
      <c r="B42" t="str">
        <f t="shared" si="1"/>
        <v>BioHKW II_BNA1405c</v>
      </c>
      <c r="C42" t="s">
        <v>3492</v>
      </c>
      <c r="D42" t="str">
        <f>VLOOKUP(AL42,REF_TABLE!$A$19:$B$26,2,FALSE)</f>
        <v>STUR</v>
      </c>
      <c r="E42" t="str">
        <f>VLOOKUP(AK42,REF_TABLE!A:B,2,FALSE)</f>
        <v>BIO</v>
      </c>
      <c r="F42">
        <f t="shared" si="7"/>
        <v>0.38</v>
      </c>
      <c r="G42">
        <f>VLOOKUP(plants_join_OPSD!D42,REF_TABLE!M:Q,2,FALSE)</f>
        <v>9.5587323943661975</v>
      </c>
      <c r="H42">
        <f>VLOOKUP(plants_join_OPSD!D42,REF_TABLE!M:Q,3,FALSE)</f>
        <v>7.8122535211267614</v>
      </c>
      <c r="I42">
        <f>VLOOKUP(D42,Tabelle7!$A:$B,2,FALSE)</f>
        <v>4.0224969288732378E-2</v>
      </c>
      <c r="J42">
        <f>VLOOKUP(D42,Tabelle7!$A:$C,3,FALSE)</f>
        <v>4.0224969288732378E-2</v>
      </c>
      <c r="K42">
        <f>VLOOKUP($E42,Dispa_data!E:W,7,FALSE)</f>
        <v>2000</v>
      </c>
      <c r="L42">
        <f>IFERROR(VLOOKUP($E42,Dispa_data!E:W,8,FALSE),0)</f>
        <v>0</v>
      </c>
      <c r="M42">
        <f>IFERROR(VLOOKUP($E42,Dispa_data!E:W,9,FALSE),0)</f>
        <v>0</v>
      </c>
      <c r="N42">
        <f>IFERROR(VLOOKUP($E42,Dispa_data!$E:$W,10,FALSE),0)</f>
        <v>0.2</v>
      </c>
      <c r="O42">
        <f>IFERROR(VLOOKUP($E42,Dispa_data!$E:$W,11,FALSE),0)</f>
        <v>0.45</v>
      </c>
      <c r="P42">
        <f>IFERROR(VLOOKUP($E42,Dispa_data!$E:$W,12,FALSE),0)</f>
        <v>7</v>
      </c>
      <c r="Q42">
        <f>IFERROR(VLOOKUP($E42,Dispa_data!$E:$W,13,FALSE),0)</f>
        <v>0</v>
      </c>
      <c r="S42" t="str">
        <f t="shared" si="2"/>
        <v/>
      </c>
      <c r="T42" t="str">
        <f t="shared" si="3"/>
        <v/>
      </c>
      <c r="U42" t="str">
        <f t="shared" si="4"/>
        <v/>
      </c>
      <c r="V42" t="str">
        <f t="shared" si="5"/>
        <v/>
      </c>
      <c r="W42" t="str">
        <f t="shared" si="6"/>
        <v/>
      </c>
      <c r="X42" s="1" t="s">
        <v>78</v>
      </c>
      <c r="Y42" s="6" t="e">
        <f>VLOOKUP(B42,Dispa_data!B:B,1,FALSE)</f>
        <v>#N/A</v>
      </c>
      <c r="Z42" t="s">
        <v>963</v>
      </c>
      <c r="AC42" t="s">
        <v>2154</v>
      </c>
      <c r="AD42" t="s">
        <v>2429</v>
      </c>
      <c r="AE42" t="s">
        <v>2758</v>
      </c>
      <c r="AF42" t="s">
        <v>3214</v>
      </c>
      <c r="AG42" t="s">
        <v>3482</v>
      </c>
      <c r="AH42" t="s">
        <v>3492</v>
      </c>
      <c r="AI42">
        <v>4.5</v>
      </c>
      <c r="AK42" t="s">
        <v>3496</v>
      </c>
      <c r="AL42" t="s">
        <v>3506</v>
      </c>
      <c r="AM42" t="s">
        <v>3514</v>
      </c>
      <c r="AO42">
        <v>2012</v>
      </c>
      <c r="AP42" t="s">
        <v>3531</v>
      </c>
      <c r="AS42" t="s">
        <v>3625</v>
      </c>
      <c r="AU42">
        <v>48.397039999999997</v>
      </c>
      <c r="AV42">
        <v>9.9648399999999988</v>
      </c>
      <c r="BA42">
        <v>0.38</v>
      </c>
      <c r="BB42" t="s">
        <v>3996</v>
      </c>
      <c r="BC42" t="s">
        <v>4000</v>
      </c>
      <c r="BD42" t="s">
        <v>3496</v>
      </c>
      <c r="BE42" t="s">
        <v>3514</v>
      </c>
      <c r="BF42" t="s">
        <v>4026</v>
      </c>
      <c r="BG42" t="s">
        <v>1715</v>
      </c>
      <c r="BH42" t="s">
        <v>4457</v>
      </c>
    </row>
    <row r="43" spans="1:61" x14ac:dyDescent="0.25">
      <c r="A43">
        <f t="shared" si="0"/>
        <v>1.9</v>
      </c>
      <c r="B43" t="str">
        <f t="shared" si="1"/>
        <v>PKV Kraftwerk_BNA1335c</v>
      </c>
      <c r="C43" t="s">
        <v>3492</v>
      </c>
      <c r="D43" t="str">
        <f>VLOOKUP(AL43,REF_TABLE!$A$19:$B$26,2,FALSE)</f>
        <v>ICEN</v>
      </c>
      <c r="E43" t="str">
        <f>VLOOKUP(AK43,REF_TABLE!A:B,2,FALSE)</f>
        <v>BIO</v>
      </c>
      <c r="F43">
        <f t="shared" si="7"/>
        <v>0.45040000000000002</v>
      </c>
      <c r="G43">
        <f>VLOOKUP(plants_join_OPSD!D43,REF_TABLE!M:Q,2,FALSE)</f>
        <v>0</v>
      </c>
      <c r="H43">
        <f>VLOOKUP(plants_join_OPSD!D43,REF_TABLE!M:Q,3,FALSE)</f>
        <v>0</v>
      </c>
      <c r="I43">
        <f>VLOOKUP(D43,Tabelle7!$A:$B,2,FALSE)</f>
        <v>1</v>
      </c>
      <c r="J43">
        <f>VLOOKUP(D43,Tabelle7!$A:$C,3,FALSE)</f>
        <v>1</v>
      </c>
      <c r="K43">
        <f>VLOOKUP($E43,Dispa_data!E:W,7,FALSE)</f>
        <v>2000</v>
      </c>
      <c r="L43">
        <f>IFERROR(VLOOKUP($E43,Dispa_data!E:W,8,FALSE),0)</f>
        <v>0</v>
      </c>
      <c r="M43">
        <f>IFERROR(VLOOKUP($E43,Dispa_data!E:W,9,FALSE),0)</f>
        <v>0</v>
      </c>
      <c r="N43">
        <f>IFERROR(VLOOKUP($E43,Dispa_data!$E:$W,10,FALSE),0)</f>
        <v>0.2</v>
      </c>
      <c r="O43">
        <f>IFERROR(VLOOKUP($E43,Dispa_data!$E:$W,11,FALSE),0)</f>
        <v>0.45</v>
      </c>
      <c r="P43">
        <f>IFERROR(VLOOKUP($E43,Dispa_data!$E:$W,12,FALSE),0)</f>
        <v>7</v>
      </c>
      <c r="Q43">
        <f>IFERROR(VLOOKUP($E43,Dispa_data!$E:$W,13,FALSE),0)</f>
        <v>0</v>
      </c>
      <c r="S43" t="str">
        <f t="shared" si="2"/>
        <v/>
      </c>
      <c r="T43" t="str">
        <f t="shared" si="3"/>
        <v/>
      </c>
      <c r="U43" t="str">
        <f t="shared" si="4"/>
        <v/>
      </c>
      <c r="V43" t="str">
        <f t="shared" si="5"/>
        <v/>
      </c>
      <c r="W43" t="str">
        <f t="shared" si="6"/>
        <v/>
      </c>
      <c r="X43" s="1" t="s">
        <v>79</v>
      </c>
      <c r="Y43" s="6" t="e">
        <f>VLOOKUP(B43,Dispa_data!B:B,1,FALSE)</f>
        <v>#N/A</v>
      </c>
      <c r="Z43" t="s">
        <v>964</v>
      </c>
      <c r="AA43" t="s">
        <v>1523</v>
      </c>
      <c r="AC43" t="s">
        <v>2155</v>
      </c>
      <c r="AD43" t="s">
        <v>2430</v>
      </c>
      <c r="AE43" t="s">
        <v>2759</v>
      </c>
      <c r="AF43" t="s">
        <v>3215</v>
      </c>
      <c r="AG43" t="s">
        <v>3477</v>
      </c>
      <c r="AH43" t="s">
        <v>3492</v>
      </c>
      <c r="AI43">
        <v>1.9</v>
      </c>
      <c r="AK43" t="s">
        <v>3496</v>
      </c>
      <c r="AL43" t="s">
        <v>3507</v>
      </c>
      <c r="AM43" t="s">
        <v>3514</v>
      </c>
      <c r="AO43">
        <v>2006</v>
      </c>
      <c r="AP43" t="s">
        <v>3524</v>
      </c>
      <c r="AS43" t="s">
        <v>3625</v>
      </c>
      <c r="AU43">
        <v>53.403170000000003</v>
      </c>
      <c r="AV43">
        <v>8.128210000000001</v>
      </c>
      <c r="BA43">
        <v>0.45040000000000002</v>
      </c>
      <c r="BB43" t="s">
        <v>3996</v>
      </c>
      <c r="BC43" t="s">
        <v>4000</v>
      </c>
      <c r="BD43" t="s">
        <v>3496</v>
      </c>
      <c r="BE43" t="s">
        <v>3514</v>
      </c>
      <c r="BG43" t="s">
        <v>1559</v>
      </c>
      <c r="BH43" t="s">
        <v>4455</v>
      </c>
    </row>
    <row r="44" spans="1:61" x14ac:dyDescent="0.25">
      <c r="A44">
        <f t="shared" si="0"/>
        <v>6.7</v>
      </c>
      <c r="B44" t="str">
        <f t="shared" si="1"/>
        <v>Wi-Biebrich_BNA1055</v>
      </c>
      <c r="C44" t="s">
        <v>3492</v>
      </c>
      <c r="D44" t="str">
        <f>VLOOKUP(AL44,REF_TABLE!$A$19:$B$26,2,FALSE)</f>
        <v>STUR</v>
      </c>
      <c r="E44" t="str">
        <f>VLOOKUP(AK44,REF_TABLE!A:B,2,FALSE)</f>
        <v>BIO</v>
      </c>
      <c r="F44">
        <f t="shared" si="7"/>
        <v>0.38</v>
      </c>
      <c r="G44">
        <f>VLOOKUP(plants_join_OPSD!D44,REF_TABLE!M:Q,2,FALSE)</f>
        <v>9.5587323943661975</v>
      </c>
      <c r="H44">
        <f>VLOOKUP(plants_join_OPSD!D44,REF_TABLE!M:Q,3,FALSE)</f>
        <v>7.8122535211267614</v>
      </c>
      <c r="I44">
        <f>VLOOKUP(D44,Tabelle7!$A:$B,2,FALSE)</f>
        <v>4.0224969288732378E-2</v>
      </c>
      <c r="J44">
        <f>VLOOKUP(D44,Tabelle7!$A:$C,3,FALSE)</f>
        <v>4.0224969288732378E-2</v>
      </c>
      <c r="K44">
        <f>VLOOKUP($E44,Dispa_data!E:W,7,FALSE)</f>
        <v>2000</v>
      </c>
      <c r="L44">
        <f>IFERROR(VLOOKUP($E44,Dispa_data!E:W,8,FALSE),0)</f>
        <v>0</v>
      </c>
      <c r="M44">
        <f>IFERROR(VLOOKUP($E44,Dispa_data!E:W,9,FALSE),0)</f>
        <v>0</v>
      </c>
      <c r="N44">
        <f>IFERROR(VLOOKUP($E44,Dispa_data!$E:$W,10,FALSE),0)</f>
        <v>0.2</v>
      </c>
      <c r="O44">
        <f>IFERROR(VLOOKUP($E44,Dispa_data!$E:$W,11,FALSE),0)</f>
        <v>0.45</v>
      </c>
      <c r="P44">
        <f>IFERROR(VLOOKUP($E44,Dispa_data!$E:$W,12,FALSE),0)</f>
        <v>7</v>
      </c>
      <c r="Q44">
        <f>IFERROR(VLOOKUP($E44,Dispa_data!$E:$W,13,FALSE),0)</f>
        <v>0</v>
      </c>
      <c r="S44" t="str">
        <f t="shared" si="2"/>
        <v/>
      </c>
      <c r="T44" t="str">
        <f t="shared" si="3"/>
        <v/>
      </c>
      <c r="U44" t="str">
        <f t="shared" si="4"/>
        <v/>
      </c>
      <c r="V44" t="str">
        <f t="shared" si="5"/>
        <v/>
      </c>
      <c r="W44" t="str">
        <f t="shared" si="6"/>
        <v/>
      </c>
      <c r="X44" s="1" t="s">
        <v>80</v>
      </c>
      <c r="Y44" s="6" t="e">
        <f>VLOOKUP(B44,Dispa_data!B:B,1,FALSE)</f>
        <v>#N/A</v>
      </c>
      <c r="Z44" t="s">
        <v>965</v>
      </c>
      <c r="AA44" t="s">
        <v>1524</v>
      </c>
      <c r="AC44" t="s">
        <v>2156</v>
      </c>
      <c r="AE44" t="s">
        <v>2760</v>
      </c>
      <c r="AF44" t="s">
        <v>3216</v>
      </c>
      <c r="AG44" t="s">
        <v>3483</v>
      </c>
      <c r="AH44" t="s">
        <v>3492</v>
      </c>
      <c r="AI44">
        <v>6.7</v>
      </c>
      <c r="AK44" t="s">
        <v>3496</v>
      </c>
      <c r="AL44" t="s">
        <v>3506</v>
      </c>
      <c r="AM44" t="s">
        <v>3514</v>
      </c>
      <c r="AO44">
        <v>2006</v>
      </c>
      <c r="AP44" t="s">
        <v>3532</v>
      </c>
      <c r="AS44" t="s">
        <v>3625</v>
      </c>
      <c r="AU44">
        <v>50.040545999999999</v>
      </c>
      <c r="AV44">
        <v>8.2532479999999993</v>
      </c>
      <c r="BA44">
        <v>0.38</v>
      </c>
      <c r="BB44" t="s">
        <v>3996</v>
      </c>
      <c r="BC44" t="s">
        <v>4000</v>
      </c>
      <c r="BD44" t="s">
        <v>3496</v>
      </c>
      <c r="BE44" t="s">
        <v>3514</v>
      </c>
      <c r="BF44" t="s">
        <v>4027</v>
      </c>
      <c r="BG44" t="s">
        <v>1715</v>
      </c>
      <c r="BH44" t="s">
        <v>2156</v>
      </c>
    </row>
    <row r="45" spans="1:61" x14ac:dyDescent="0.25">
      <c r="A45">
        <f t="shared" si="0"/>
        <v>18.100000000000001</v>
      </c>
      <c r="B45" t="str">
        <f t="shared" si="1"/>
        <v>Biomasseheizkraftwerk Piesteritz_BNA0621</v>
      </c>
      <c r="C45" t="s">
        <v>3492</v>
      </c>
      <c r="D45" t="str">
        <f>VLOOKUP(AL45,REF_TABLE!$A$19:$B$26,2,FALSE)</f>
        <v>STUR</v>
      </c>
      <c r="E45" t="str">
        <f>VLOOKUP(AK45,REF_TABLE!A:B,2,FALSE)</f>
        <v>BIO</v>
      </c>
      <c r="F45">
        <f t="shared" si="7"/>
        <v>0.38</v>
      </c>
      <c r="G45">
        <f>VLOOKUP(plants_join_OPSD!D45,REF_TABLE!M:Q,2,FALSE)</f>
        <v>9.5587323943661975</v>
      </c>
      <c r="H45">
        <f>VLOOKUP(plants_join_OPSD!D45,REF_TABLE!M:Q,3,FALSE)</f>
        <v>7.8122535211267614</v>
      </c>
      <c r="I45">
        <f>VLOOKUP(D45,Tabelle7!$A:$B,2,FALSE)</f>
        <v>4.0224969288732378E-2</v>
      </c>
      <c r="J45">
        <f>VLOOKUP(D45,Tabelle7!$A:$C,3,FALSE)</f>
        <v>4.0224969288732378E-2</v>
      </c>
      <c r="K45">
        <f>VLOOKUP($E45,Dispa_data!E:W,7,FALSE)</f>
        <v>2000</v>
      </c>
      <c r="L45">
        <f>IFERROR(VLOOKUP($E45,Dispa_data!E:W,8,FALSE),0)</f>
        <v>0</v>
      </c>
      <c r="M45">
        <f>IFERROR(VLOOKUP($E45,Dispa_data!E:W,9,FALSE),0)</f>
        <v>0</v>
      </c>
      <c r="N45">
        <f>IFERROR(VLOOKUP($E45,Dispa_data!$E:$W,10,FALSE),0)</f>
        <v>0.2</v>
      </c>
      <c r="O45">
        <f>IFERROR(VLOOKUP($E45,Dispa_data!$E:$W,11,FALSE),0)</f>
        <v>0.45</v>
      </c>
      <c r="P45">
        <f>IFERROR(VLOOKUP($E45,Dispa_data!$E:$W,12,FALSE),0)</f>
        <v>7</v>
      </c>
      <c r="Q45">
        <f>IFERROR(VLOOKUP($E45,Dispa_data!$E:$W,13,FALSE),0)</f>
        <v>0</v>
      </c>
      <c r="S45" t="str">
        <f t="shared" si="2"/>
        <v/>
      </c>
      <c r="T45" t="str">
        <f t="shared" si="3"/>
        <v/>
      </c>
      <c r="U45" t="str">
        <f t="shared" si="4"/>
        <v/>
      </c>
      <c r="V45" t="str">
        <f t="shared" si="5"/>
        <v/>
      </c>
      <c r="W45" t="str">
        <f t="shared" si="6"/>
        <v/>
      </c>
      <c r="X45" s="1" t="s">
        <v>81</v>
      </c>
      <c r="Y45" s="6" t="e">
        <f>VLOOKUP(B45,Dispa_data!B:B,1,FALSE)</f>
        <v>#N/A</v>
      </c>
      <c r="Z45" t="s">
        <v>966</v>
      </c>
      <c r="AC45" t="s">
        <v>2130</v>
      </c>
      <c r="AE45" t="s">
        <v>2761</v>
      </c>
      <c r="AF45" t="s">
        <v>3217</v>
      </c>
      <c r="AG45" t="s">
        <v>3479</v>
      </c>
      <c r="AH45" t="s">
        <v>3492</v>
      </c>
      <c r="AI45">
        <v>18.100000000000001</v>
      </c>
      <c r="AK45" t="s">
        <v>3496</v>
      </c>
      <c r="AL45" t="s">
        <v>3506</v>
      </c>
      <c r="AM45" t="s">
        <v>3514</v>
      </c>
      <c r="AO45">
        <v>2009</v>
      </c>
      <c r="AP45" t="s">
        <v>3533</v>
      </c>
      <c r="AS45" t="s">
        <v>3625</v>
      </c>
      <c r="AU45">
        <v>51.870882999999999</v>
      </c>
      <c r="AV45">
        <v>12.569466</v>
      </c>
      <c r="BA45">
        <v>0.38</v>
      </c>
      <c r="BB45" t="s">
        <v>3996</v>
      </c>
      <c r="BC45" t="s">
        <v>4000</v>
      </c>
      <c r="BD45" t="s">
        <v>3496</v>
      </c>
      <c r="BE45" t="s">
        <v>3514</v>
      </c>
      <c r="BF45" t="s">
        <v>4028</v>
      </c>
      <c r="BG45" t="s">
        <v>4406</v>
      </c>
      <c r="BH45" t="s">
        <v>4458</v>
      </c>
    </row>
    <row r="46" spans="1:61" x14ac:dyDescent="0.25">
      <c r="A46">
        <f t="shared" si="0"/>
        <v>10</v>
      </c>
      <c r="B46" t="str">
        <f t="shared" si="1"/>
        <v>Zolling_BNA1091</v>
      </c>
      <c r="C46" t="s">
        <v>3492</v>
      </c>
      <c r="D46" t="str">
        <f>VLOOKUP(AL46,REF_TABLE!$A$19:$B$26,2,FALSE)</f>
        <v>STUR</v>
      </c>
      <c r="E46" t="str">
        <f>VLOOKUP(AK46,REF_TABLE!A:B,2,FALSE)</f>
        <v>BIO</v>
      </c>
      <c r="F46">
        <f t="shared" si="7"/>
        <v>0.38</v>
      </c>
      <c r="G46">
        <f>VLOOKUP(plants_join_OPSD!D46,REF_TABLE!M:Q,2,FALSE)</f>
        <v>9.5587323943661975</v>
      </c>
      <c r="H46">
        <f>VLOOKUP(plants_join_OPSD!D46,REF_TABLE!M:Q,3,FALSE)</f>
        <v>7.8122535211267614</v>
      </c>
      <c r="I46">
        <f>VLOOKUP(D46,Tabelle7!$A:$B,2,FALSE)</f>
        <v>4.0224969288732378E-2</v>
      </c>
      <c r="J46">
        <f>VLOOKUP(D46,Tabelle7!$A:$C,3,FALSE)</f>
        <v>4.0224969288732378E-2</v>
      </c>
      <c r="K46">
        <f>VLOOKUP($E46,Dispa_data!E:W,7,FALSE)</f>
        <v>2000</v>
      </c>
      <c r="L46">
        <f>IFERROR(VLOOKUP($E46,Dispa_data!E:W,8,FALSE),0)</f>
        <v>0</v>
      </c>
      <c r="M46">
        <f>IFERROR(VLOOKUP($E46,Dispa_data!E:W,9,FALSE),0)</f>
        <v>0</v>
      </c>
      <c r="N46">
        <f>IFERROR(VLOOKUP($E46,Dispa_data!$E:$W,10,FALSE),0)</f>
        <v>0.2</v>
      </c>
      <c r="O46">
        <f>IFERROR(VLOOKUP($E46,Dispa_data!$E:$W,11,FALSE),0)</f>
        <v>0.45</v>
      </c>
      <c r="P46">
        <f>IFERROR(VLOOKUP($E46,Dispa_data!$E:$W,12,FALSE),0)</f>
        <v>7</v>
      </c>
      <c r="Q46">
        <f>IFERROR(VLOOKUP($E46,Dispa_data!$E:$W,13,FALSE),0)</f>
        <v>0</v>
      </c>
      <c r="S46" t="str">
        <f t="shared" si="2"/>
        <v/>
      </c>
      <c r="T46" t="str">
        <f t="shared" si="3"/>
        <v/>
      </c>
      <c r="U46" t="str">
        <f t="shared" si="4"/>
        <v/>
      </c>
      <c r="V46" t="str">
        <f t="shared" si="5"/>
        <v/>
      </c>
      <c r="W46" t="str">
        <f t="shared" si="6"/>
        <v/>
      </c>
      <c r="X46" s="1" t="s">
        <v>82</v>
      </c>
      <c r="Y46" s="6" t="e">
        <f>VLOOKUP(B46,Dispa_data!B:B,1,FALSE)</f>
        <v>#N/A</v>
      </c>
      <c r="Z46" t="s">
        <v>967</v>
      </c>
      <c r="AA46" t="s">
        <v>1525</v>
      </c>
      <c r="AC46" t="s">
        <v>2157</v>
      </c>
      <c r="AD46" t="s">
        <v>2431</v>
      </c>
      <c r="AE46" t="s">
        <v>2762</v>
      </c>
      <c r="AF46" t="s">
        <v>967</v>
      </c>
      <c r="AG46" t="s">
        <v>3478</v>
      </c>
      <c r="AH46" t="s">
        <v>3492</v>
      </c>
      <c r="AI46">
        <v>10</v>
      </c>
      <c r="AK46" t="s">
        <v>3496</v>
      </c>
      <c r="AL46" t="s">
        <v>3506</v>
      </c>
      <c r="AM46" t="s">
        <v>3514</v>
      </c>
      <c r="AO46">
        <v>2003</v>
      </c>
      <c r="AP46" t="s">
        <v>3523</v>
      </c>
      <c r="AS46" t="s">
        <v>3625</v>
      </c>
      <c r="AU46">
        <v>48.45534</v>
      </c>
      <c r="AV46">
        <v>11.8019</v>
      </c>
      <c r="BA46">
        <v>0.38</v>
      </c>
      <c r="BB46" t="s">
        <v>3996</v>
      </c>
      <c r="BC46" t="s">
        <v>4000</v>
      </c>
      <c r="BD46" t="s">
        <v>3496</v>
      </c>
      <c r="BE46" t="s">
        <v>3514</v>
      </c>
      <c r="BF46" t="s">
        <v>4029</v>
      </c>
      <c r="BG46" t="s">
        <v>4406</v>
      </c>
      <c r="BH46" t="s">
        <v>4451</v>
      </c>
    </row>
    <row r="47" spans="1:61" x14ac:dyDescent="0.25">
      <c r="A47">
        <f t="shared" si="0"/>
        <v>336</v>
      </c>
      <c r="B47" t="str">
        <f t="shared" si="1"/>
        <v>Heizkraftwerk Altbach/Deizisau_BNA0019</v>
      </c>
      <c r="C47" t="s">
        <v>3492</v>
      </c>
      <c r="D47" t="str">
        <f>VLOOKUP(AL47,REF_TABLE!$A$19:$B$26,2,FALSE)</f>
        <v>STUR</v>
      </c>
      <c r="E47" t="str">
        <f>VLOOKUP(AK47,REF_TABLE!A:B,2,FALSE)</f>
        <v>HRD</v>
      </c>
      <c r="F47">
        <f t="shared" si="7"/>
        <v>0.44</v>
      </c>
      <c r="G47">
        <f>VLOOKUP(plants_join_OPSD!D47,REF_TABLE!M:Q,2,FALSE)</f>
        <v>9.5587323943661975</v>
      </c>
      <c r="H47">
        <f>VLOOKUP(plants_join_OPSD!D47,REF_TABLE!M:Q,3,FALSE)</f>
        <v>7.8122535211267614</v>
      </c>
      <c r="I47">
        <f>VLOOKUP(D47,Tabelle7!$A:$B,2,FALSE)</f>
        <v>4.0224969288732378E-2</v>
      </c>
      <c r="J47">
        <f>VLOOKUP(D47,Tabelle7!$A:$C,3,FALSE)</f>
        <v>4.0224969288732378E-2</v>
      </c>
      <c r="K47">
        <f>VLOOKUP($E47,Dispa_data!E:W,7,FALSE)</f>
        <v>117242.17</v>
      </c>
      <c r="L47">
        <f>IFERROR(VLOOKUP($E47,Dispa_data!E:W,8,FALSE),0)</f>
        <v>0</v>
      </c>
      <c r="M47">
        <f>IFERROR(VLOOKUP($E47,Dispa_data!E:W,9,FALSE),0)</f>
        <v>0</v>
      </c>
      <c r="N47">
        <f>IFERROR(VLOOKUP($E47,Dispa_data!$E:$W,10,FALSE),0)</f>
        <v>0.3</v>
      </c>
      <c r="O47">
        <f>IFERROR(VLOOKUP($E47,Dispa_data!$E:$W,11,FALSE),0)</f>
        <v>0.39500000000000002</v>
      </c>
      <c r="P47">
        <f>IFERROR(VLOOKUP($E47,Dispa_data!$E:$W,12,FALSE),0)</f>
        <v>7</v>
      </c>
      <c r="Q47">
        <f>IFERROR(VLOOKUP($E47,Dispa_data!$E:$W,13,FALSE),0)</f>
        <v>0.95</v>
      </c>
      <c r="S47">
        <f t="shared" si="2"/>
        <v>280</v>
      </c>
      <c r="T47" t="str">
        <f t="shared" si="3"/>
        <v/>
      </c>
      <c r="U47" t="str">
        <f t="shared" si="4"/>
        <v/>
      </c>
      <c r="V47" t="str">
        <f t="shared" si="5"/>
        <v/>
      </c>
      <c r="W47" t="str">
        <f t="shared" si="6"/>
        <v/>
      </c>
      <c r="X47" s="1" t="s">
        <v>83</v>
      </c>
      <c r="Y47" s="6" t="e">
        <f>VLOOKUP(B47,Dispa_data!B:B,1,FALSE)</f>
        <v>#N/A</v>
      </c>
      <c r="Z47" t="s">
        <v>968</v>
      </c>
      <c r="AA47" t="s">
        <v>1526</v>
      </c>
      <c r="AB47" t="s">
        <v>1880</v>
      </c>
      <c r="AC47" t="s">
        <v>2158</v>
      </c>
      <c r="AD47" t="s">
        <v>2432</v>
      </c>
      <c r="AE47" t="s">
        <v>2763</v>
      </c>
      <c r="AF47" t="s">
        <v>3218</v>
      </c>
      <c r="AG47" t="s">
        <v>3482</v>
      </c>
      <c r="AH47" t="s">
        <v>3492</v>
      </c>
      <c r="AI47">
        <v>336</v>
      </c>
      <c r="AJ47">
        <v>476</v>
      </c>
      <c r="AK47" t="s">
        <v>3497</v>
      </c>
      <c r="AL47" t="s">
        <v>3506</v>
      </c>
      <c r="AM47" t="s">
        <v>3514</v>
      </c>
      <c r="AN47">
        <v>280</v>
      </c>
      <c r="AO47">
        <v>1997</v>
      </c>
      <c r="AP47" t="s">
        <v>3529</v>
      </c>
      <c r="AQ47">
        <v>2006</v>
      </c>
      <c r="AS47" t="s">
        <v>3625</v>
      </c>
      <c r="AT47" t="s">
        <v>3629</v>
      </c>
      <c r="AU47">
        <v>48.717610999999998</v>
      </c>
      <c r="AV47">
        <v>9.3749169999999999</v>
      </c>
      <c r="AW47" t="s">
        <v>3631</v>
      </c>
      <c r="AX47" t="s">
        <v>3734</v>
      </c>
      <c r="AY47">
        <v>0.44</v>
      </c>
      <c r="AZ47" s="2" t="s">
        <v>3922</v>
      </c>
      <c r="BA47">
        <v>0.44</v>
      </c>
      <c r="BB47" t="s">
        <v>3997</v>
      </c>
      <c r="BC47" t="s">
        <v>3497</v>
      </c>
      <c r="BE47" t="s">
        <v>3515</v>
      </c>
      <c r="BF47" t="s">
        <v>3218</v>
      </c>
      <c r="BG47" t="s">
        <v>4408</v>
      </c>
      <c r="BH47" t="s">
        <v>4459</v>
      </c>
      <c r="BI47" t="s">
        <v>4591</v>
      </c>
    </row>
    <row r="48" spans="1:61" x14ac:dyDescent="0.25">
      <c r="A48">
        <f t="shared" si="0"/>
        <v>433</v>
      </c>
      <c r="B48" t="str">
        <f t="shared" si="1"/>
        <v>Heizkraftwerk Altbach/Deizisau_BNA0020</v>
      </c>
      <c r="C48" t="s">
        <v>3492</v>
      </c>
      <c r="D48" t="str">
        <f>VLOOKUP(AL48,REF_TABLE!$A$19:$B$26,2,FALSE)</f>
        <v>STUR</v>
      </c>
      <c r="E48" t="str">
        <f>VLOOKUP(AK48,REF_TABLE!A:B,2,FALSE)</f>
        <v>HRD</v>
      </c>
      <c r="F48">
        <f t="shared" si="7"/>
        <v>0.45500000000000002</v>
      </c>
      <c r="G48">
        <f>VLOOKUP(plants_join_OPSD!D48,REF_TABLE!M:Q,2,FALSE)</f>
        <v>9.5587323943661975</v>
      </c>
      <c r="H48">
        <f>VLOOKUP(plants_join_OPSD!D48,REF_TABLE!M:Q,3,FALSE)</f>
        <v>7.8122535211267614</v>
      </c>
      <c r="I48">
        <f>VLOOKUP(D48,Tabelle7!$A:$B,2,FALSE)</f>
        <v>4.0224969288732378E-2</v>
      </c>
      <c r="J48">
        <f>VLOOKUP(D48,Tabelle7!$A:$C,3,FALSE)</f>
        <v>4.0224969288732378E-2</v>
      </c>
      <c r="K48">
        <f>VLOOKUP($E48,Dispa_data!E:W,7,FALSE)</f>
        <v>117242.17</v>
      </c>
      <c r="L48">
        <f>IFERROR(VLOOKUP($E48,Dispa_data!E:W,8,FALSE),0)</f>
        <v>0</v>
      </c>
      <c r="M48">
        <f>IFERROR(VLOOKUP($E48,Dispa_data!E:W,9,FALSE),0)</f>
        <v>0</v>
      </c>
      <c r="N48">
        <f>IFERROR(VLOOKUP($E48,Dispa_data!$E:$W,10,FALSE),0)</f>
        <v>0.3</v>
      </c>
      <c r="O48">
        <f>IFERROR(VLOOKUP($E48,Dispa_data!$E:$W,11,FALSE),0)</f>
        <v>0.39500000000000002</v>
      </c>
      <c r="P48">
        <f>IFERROR(VLOOKUP($E48,Dispa_data!$E:$W,12,FALSE),0)</f>
        <v>7</v>
      </c>
      <c r="Q48">
        <f>IFERROR(VLOOKUP($E48,Dispa_data!$E:$W,13,FALSE),0)</f>
        <v>0.95</v>
      </c>
      <c r="S48">
        <f t="shared" si="2"/>
        <v>280</v>
      </c>
      <c r="T48" t="str">
        <f t="shared" si="3"/>
        <v/>
      </c>
      <c r="U48" t="str">
        <f t="shared" si="4"/>
        <v/>
      </c>
      <c r="V48" t="str">
        <f t="shared" si="5"/>
        <v/>
      </c>
      <c r="W48" t="str">
        <f t="shared" si="6"/>
        <v/>
      </c>
      <c r="X48" s="1" t="s">
        <v>84</v>
      </c>
      <c r="Y48" s="6" t="e">
        <f>VLOOKUP(B48,Dispa_data!B:B,1,FALSE)</f>
        <v>#N/A</v>
      </c>
      <c r="Z48" t="s">
        <v>968</v>
      </c>
      <c r="AA48" t="s">
        <v>1527</v>
      </c>
      <c r="AB48" t="s">
        <v>1881</v>
      </c>
      <c r="AC48" t="s">
        <v>2158</v>
      </c>
      <c r="AD48" t="s">
        <v>2432</v>
      </c>
      <c r="AE48" t="s">
        <v>2763</v>
      </c>
      <c r="AF48" t="s">
        <v>3218</v>
      </c>
      <c r="AG48" t="s">
        <v>3482</v>
      </c>
      <c r="AH48" t="s">
        <v>3492</v>
      </c>
      <c r="AI48">
        <v>433</v>
      </c>
      <c r="AJ48">
        <v>379</v>
      </c>
      <c r="AK48" t="s">
        <v>3497</v>
      </c>
      <c r="AL48" t="s">
        <v>3506</v>
      </c>
      <c r="AM48" t="s">
        <v>3514</v>
      </c>
      <c r="AN48">
        <v>280</v>
      </c>
      <c r="AO48">
        <v>1985</v>
      </c>
      <c r="AP48" t="s">
        <v>3534</v>
      </c>
      <c r="AQ48">
        <v>2012</v>
      </c>
      <c r="AS48" t="s">
        <v>3626</v>
      </c>
      <c r="AT48" t="s">
        <v>3629</v>
      </c>
      <c r="AU48">
        <v>48.717610999999998</v>
      </c>
      <c r="AV48">
        <v>9.3749169999999999</v>
      </c>
      <c r="AW48" t="s">
        <v>3631</v>
      </c>
      <c r="AX48" t="s">
        <v>3735</v>
      </c>
      <c r="AY48">
        <v>0.44</v>
      </c>
      <c r="AZ48" s="2" t="s">
        <v>3922</v>
      </c>
      <c r="BA48">
        <v>0.45500000000000002</v>
      </c>
      <c r="BB48" t="s">
        <v>3997</v>
      </c>
      <c r="BC48" t="s">
        <v>3497</v>
      </c>
      <c r="BE48" t="s">
        <v>3515</v>
      </c>
      <c r="BF48" t="s">
        <v>3218</v>
      </c>
      <c r="BG48" t="s">
        <v>4408</v>
      </c>
      <c r="BH48" t="s">
        <v>4459</v>
      </c>
      <c r="BI48" t="s">
        <v>4591</v>
      </c>
    </row>
    <row r="49" spans="1:61" x14ac:dyDescent="0.25">
      <c r="A49">
        <f t="shared" si="0"/>
        <v>19</v>
      </c>
      <c r="B49" t="str">
        <f t="shared" si="1"/>
        <v>Reno De Medici_BNA1331</v>
      </c>
      <c r="C49" t="s">
        <v>3492</v>
      </c>
      <c r="D49" t="str">
        <f>VLOOKUP(AL49,REF_TABLE!$A$19:$B$26,2,FALSE)</f>
        <v>STUR</v>
      </c>
      <c r="E49" t="str">
        <f>VLOOKUP(AK49,REF_TABLE!A:B,2,FALSE)</f>
        <v>HRD</v>
      </c>
      <c r="F49">
        <f t="shared" si="7"/>
        <v>0.23250000000000001</v>
      </c>
      <c r="G49">
        <f>VLOOKUP(plants_join_OPSD!D49,REF_TABLE!M:Q,2,FALSE)</f>
        <v>9.5587323943661975</v>
      </c>
      <c r="H49">
        <f>VLOOKUP(plants_join_OPSD!D49,REF_TABLE!M:Q,3,FALSE)</f>
        <v>7.8122535211267614</v>
      </c>
      <c r="I49">
        <f>VLOOKUP(D49,Tabelle7!$A:$B,2,FALSE)</f>
        <v>4.0224969288732378E-2</v>
      </c>
      <c r="J49">
        <f>VLOOKUP(D49,Tabelle7!$A:$C,3,FALSE)</f>
        <v>4.0224969288732378E-2</v>
      </c>
      <c r="K49">
        <f>VLOOKUP($E49,Dispa_data!E:W,7,FALSE)</f>
        <v>117242.17</v>
      </c>
      <c r="L49">
        <f>IFERROR(VLOOKUP($E49,Dispa_data!E:W,8,FALSE),0)</f>
        <v>0</v>
      </c>
      <c r="M49">
        <f>IFERROR(VLOOKUP($E49,Dispa_data!E:W,9,FALSE),0)</f>
        <v>0</v>
      </c>
      <c r="N49">
        <f>IFERROR(VLOOKUP($E49,Dispa_data!$E:$W,10,FALSE),0)</f>
        <v>0.3</v>
      </c>
      <c r="O49">
        <f>IFERROR(VLOOKUP($E49,Dispa_data!$E:$W,11,FALSE),0)</f>
        <v>0.39500000000000002</v>
      </c>
      <c r="P49">
        <f>IFERROR(VLOOKUP($E49,Dispa_data!$E:$W,12,FALSE),0)</f>
        <v>7</v>
      </c>
      <c r="Q49">
        <f>IFERROR(VLOOKUP($E49,Dispa_data!$E:$W,13,FALSE),0)</f>
        <v>0.95</v>
      </c>
      <c r="S49" t="str">
        <f t="shared" si="2"/>
        <v/>
      </c>
      <c r="T49" t="str">
        <f t="shared" si="3"/>
        <v/>
      </c>
      <c r="U49" t="str">
        <f t="shared" si="4"/>
        <v/>
      </c>
      <c r="V49" t="str">
        <f t="shared" si="5"/>
        <v/>
      </c>
      <c r="W49" t="str">
        <f t="shared" si="6"/>
        <v/>
      </c>
      <c r="X49" s="1" t="s">
        <v>85</v>
      </c>
      <c r="Y49" s="6" t="e">
        <f>VLOOKUP(B49,Dispa_data!B:B,1,FALSE)</f>
        <v>#N/A</v>
      </c>
      <c r="Z49" t="s">
        <v>969</v>
      </c>
      <c r="AA49" t="s">
        <v>1528</v>
      </c>
      <c r="AC49" t="s">
        <v>2159</v>
      </c>
      <c r="AD49" t="s">
        <v>2433</v>
      </c>
      <c r="AE49" t="s">
        <v>2764</v>
      </c>
      <c r="AF49" t="s">
        <v>3219</v>
      </c>
      <c r="AG49" t="s">
        <v>3480</v>
      </c>
      <c r="AH49" t="s">
        <v>3492</v>
      </c>
      <c r="AI49">
        <v>19</v>
      </c>
      <c r="AK49" t="s">
        <v>3497</v>
      </c>
      <c r="AL49" t="s">
        <v>3506</v>
      </c>
      <c r="AM49" t="s">
        <v>3514</v>
      </c>
      <c r="AO49">
        <v>1923</v>
      </c>
      <c r="AP49" t="s">
        <v>3535</v>
      </c>
      <c r="AS49" t="s">
        <v>3625</v>
      </c>
      <c r="AU49">
        <v>51.391390000000001</v>
      </c>
      <c r="AV49">
        <v>8.0730399999999989</v>
      </c>
      <c r="BA49">
        <v>0.23250000000000001</v>
      </c>
      <c r="BB49" t="s">
        <v>3997</v>
      </c>
      <c r="BC49" t="s">
        <v>3497</v>
      </c>
      <c r="BE49" t="s">
        <v>3515</v>
      </c>
      <c r="BF49" t="s">
        <v>4030</v>
      </c>
      <c r="BG49" t="s">
        <v>4404</v>
      </c>
      <c r="BH49" t="s">
        <v>4441</v>
      </c>
    </row>
    <row r="50" spans="1:61" x14ac:dyDescent="0.25">
      <c r="A50">
        <f t="shared" si="0"/>
        <v>717</v>
      </c>
      <c r="B50" t="str">
        <f t="shared" si="1"/>
        <v>Bergkamen_BNA0067</v>
      </c>
      <c r="C50" t="s">
        <v>3492</v>
      </c>
      <c r="D50" t="str">
        <f>VLOOKUP(AL50,REF_TABLE!$A$19:$B$26,2,FALSE)</f>
        <v>STUR</v>
      </c>
      <c r="E50" t="str">
        <f>VLOOKUP(AK50,REF_TABLE!A:B,2,FALSE)</f>
        <v>HRD</v>
      </c>
      <c r="F50">
        <f t="shared" si="7"/>
        <v>0.3775</v>
      </c>
      <c r="G50">
        <f>VLOOKUP(plants_join_OPSD!D50,REF_TABLE!M:Q,2,FALSE)</f>
        <v>9.5587323943661975</v>
      </c>
      <c r="H50">
        <f>VLOOKUP(plants_join_OPSD!D50,REF_TABLE!M:Q,3,FALSE)</f>
        <v>7.8122535211267614</v>
      </c>
      <c r="I50">
        <f>VLOOKUP(D50,Tabelle7!$A:$B,2,FALSE)</f>
        <v>4.0224969288732378E-2</v>
      </c>
      <c r="J50">
        <f>VLOOKUP(D50,Tabelle7!$A:$C,3,FALSE)</f>
        <v>4.0224969288732378E-2</v>
      </c>
      <c r="K50">
        <f>VLOOKUP($E50,Dispa_data!E:W,7,FALSE)</f>
        <v>117242.17</v>
      </c>
      <c r="L50">
        <f>IFERROR(VLOOKUP($E50,Dispa_data!E:W,8,FALSE),0)</f>
        <v>0</v>
      </c>
      <c r="M50">
        <f>IFERROR(VLOOKUP($E50,Dispa_data!E:W,9,FALSE),0)</f>
        <v>0</v>
      </c>
      <c r="N50">
        <f>IFERROR(VLOOKUP($E50,Dispa_data!$E:$W,10,FALSE),0)</f>
        <v>0.3</v>
      </c>
      <c r="O50">
        <f>IFERROR(VLOOKUP($E50,Dispa_data!$E:$W,11,FALSE),0)</f>
        <v>0.39500000000000002</v>
      </c>
      <c r="P50">
        <f>IFERROR(VLOOKUP($E50,Dispa_data!$E:$W,12,FALSE),0)</f>
        <v>7</v>
      </c>
      <c r="Q50">
        <f>IFERROR(VLOOKUP($E50,Dispa_data!$E:$W,13,FALSE),0)</f>
        <v>0.95</v>
      </c>
      <c r="S50">
        <f t="shared" si="2"/>
        <v>20</v>
      </c>
      <c r="T50" t="str">
        <f t="shared" si="3"/>
        <v/>
      </c>
      <c r="U50" t="str">
        <f t="shared" si="4"/>
        <v/>
      </c>
      <c r="V50" t="str">
        <f t="shared" si="5"/>
        <v/>
      </c>
      <c r="W50" t="str">
        <f t="shared" si="6"/>
        <v/>
      </c>
      <c r="X50" s="1" t="s">
        <v>86</v>
      </c>
      <c r="Y50" s="6" t="e">
        <f>VLOOKUP(B50,Dispa_data!B:B,1,FALSE)</f>
        <v>#N/A</v>
      </c>
      <c r="Z50" t="s">
        <v>970</v>
      </c>
      <c r="AA50" t="s">
        <v>1529</v>
      </c>
      <c r="AB50" t="s">
        <v>1882</v>
      </c>
      <c r="AC50" t="s">
        <v>2160</v>
      </c>
      <c r="AE50" t="s">
        <v>2727</v>
      </c>
      <c r="AF50" t="s">
        <v>970</v>
      </c>
      <c r="AG50" t="s">
        <v>3480</v>
      </c>
      <c r="AH50" t="s">
        <v>3492</v>
      </c>
      <c r="AI50">
        <v>717</v>
      </c>
      <c r="AJ50">
        <v>780</v>
      </c>
      <c r="AK50" t="s">
        <v>3497</v>
      </c>
      <c r="AL50" t="s">
        <v>3506</v>
      </c>
      <c r="AM50" t="s">
        <v>3514</v>
      </c>
      <c r="AN50">
        <v>20</v>
      </c>
      <c r="AO50">
        <v>1981</v>
      </c>
      <c r="AP50" t="s">
        <v>3536</v>
      </c>
      <c r="AS50" t="s">
        <v>3625</v>
      </c>
      <c r="AU50">
        <v>51.63702</v>
      </c>
      <c r="AV50">
        <v>7.6191000000000004</v>
      </c>
      <c r="AW50" t="s">
        <v>3632</v>
      </c>
      <c r="AX50" t="s">
        <v>3736</v>
      </c>
      <c r="BA50">
        <v>0.3775</v>
      </c>
      <c r="BB50" t="s">
        <v>3997</v>
      </c>
      <c r="BC50" t="s">
        <v>3497</v>
      </c>
      <c r="BE50" t="s">
        <v>3515</v>
      </c>
      <c r="BF50" t="s">
        <v>1024</v>
      </c>
      <c r="BG50" t="s">
        <v>4408</v>
      </c>
      <c r="BH50" t="s">
        <v>4460</v>
      </c>
      <c r="BI50" t="s">
        <v>4591</v>
      </c>
    </row>
    <row r="51" spans="1:61" x14ac:dyDescent="0.25">
      <c r="A51">
        <f t="shared" si="0"/>
        <v>124</v>
      </c>
      <c r="B51" t="str">
        <f t="shared" si="1"/>
        <v>Reuter_BNA0082</v>
      </c>
      <c r="C51" t="s">
        <v>3492</v>
      </c>
      <c r="D51" t="str">
        <f>VLOOKUP(AL51,REF_TABLE!$A$19:$B$26,2,FALSE)</f>
        <v>STUR</v>
      </c>
      <c r="E51" t="str">
        <f>VLOOKUP(AK51,REF_TABLE!A:B,2,FALSE)</f>
        <v>HRD</v>
      </c>
      <c r="F51">
        <f t="shared" si="7"/>
        <v>0.34749999999999998</v>
      </c>
      <c r="G51">
        <f>VLOOKUP(plants_join_OPSD!D51,REF_TABLE!M:Q,2,FALSE)</f>
        <v>9.5587323943661975</v>
      </c>
      <c r="H51">
        <f>VLOOKUP(plants_join_OPSD!D51,REF_TABLE!M:Q,3,FALSE)</f>
        <v>7.8122535211267614</v>
      </c>
      <c r="I51">
        <f>VLOOKUP(D51,Tabelle7!$A:$B,2,FALSE)</f>
        <v>4.0224969288732378E-2</v>
      </c>
      <c r="J51">
        <f>VLOOKUP(D51,Tabelle7!$A:$C,3,FALSE)</f>
        <v>4.0224969288732378E-2</v>
      </c>
      <c r="K51">
        <f>VLOOKUP($E51,Dispa_data!E:W,7,FALSE)</f>
        <v>117242.17</v>
      </c>
      <c r="L51">
        <f>IFERROR(VLOOKUP($E51,Dispa_data!E:W,8,FALSE),0)</f>
        <v>0</v>
      </c>
      <c r="M51">
        <f>IFERROR(VLOOKUP($E51,Dispa_data!E:W,9,FALSE),0)</f>
        <v>0</v>
      </c>
      <c r="N51">
        <f>IFERROR(VLOOKUP($E51,Dispa_data!$E:$W,10,FALSE),0)</f>
        <v>0.3</v>
      </c>
      <c r="O51">
        <f>IFERROR(VLOOKUP($E51,Dispa_data!$E:$W,11,FALSE),0)</f>
        <v>0.39500000000000002</v>
      </c>
      <c r="P51">
        <f>IFERROR(VLOOKUP($E51,Dispa_data!$E:$W,12,FALSE),0)</f>
        <v>7</v>
      </c>
      <c r="Q51">
        <f>IFERROR(VLOOKUP($E51,Dispa_data!$E:$W,13,FALSE),0)</f>
        <v>0.95</v>
      </c>
      <c r="S51">
        <f t="shared" si="2"/>
        <v>244</v>
      </c>
      <c r="T51" t="str">
        <f t="shared" si="3"/>
        <v/>
      </c>
      <c r="U51" t="str">
        <f t="shared" si="4"/>
        <v/>
      </c>
      <c r="V51" t="str">
        <f t="shared" si="5"/>
        <v/>
      </c>
      <c r="W51" t="str">
        <f t="shared" si="6"/>
        <v/>
      </c>
      <c r="X51" s="1" t="s">
        <v>87</v>
      </c>
      <c r="Y51" s="6" t="e">
        <f>VLOOKUP(B51,Dispa_data!B:B,1,FALSE)</f>
        <v>#N/A</v>
      </c>
      <c r="Z51" t="s">
        <v>971</v>
      </c>
      <c r="AA51" t="s">
        <v>1530</v>
      </c>
      <c r="AB51" t="s">
        <v>1883</v>
      </c>
      <c r="AC51" t="s">
        <v>2161</v>
      </c>
      <c r="AD51" t="s">
        <v>2434</v>
      </c>
      <c r="AE51" t="s">
        <v>2765</v>
      </c>
      <c r="AF51" t="s">
        <v>3186</v>
      </c>
      <c r="AG51" t="s">
        <v>3186</v>
      </c>
      <c r="AH51" t="s">
        <v>3492</v>
      </c>
      <c r="AI51">
        <v>124</v>
      </c>
      <c r="AJ51">
        <v>132</v>
      </c>
      <c r="AK51" t="s">
        <v>3497</v>
      </c>
      <c r="AL51" t="s">
        <v>3506</v>
      </c>
      <c r="AM51" t="s">
        <v>3514</v>
      </c>
      <c r="AN51">
        <v>244</v>
      </c>
      <c r="AO51">
        <v>1969</v>
      </c>
      <c r="AP51" t="s">
        <v>3537</v>
      </c>
      <c r="AS51" t="s">
        <v>3625</v>
      </c>
      <c r="AT51" t="s">
        <v>3629</v>
      </c>
      <c r="AU51">
        <v>52.532145999999997</v>
      </c>
      <c r="AV51">
        <v>13.246072</v>
      </c>
      <c r="AW51" t="s">
        <v>3633</v>
      </c>
      <c r="AX51" t="s">
        <v>3737</v>
      </c>
      <c r="BA51">
        <v>0.34749999999999998</v>
      </c>
      <c r="BB51" t="s">
        <v>3997</v>
      </c>
      <c r="BC51" t="s">
        <v>3497</v>
      </c>
      <c r="BE51" t="s">
        <v>3515</v>
      </c>
      <c r="BF51" t="s">
        <v>971</v>
      </c>
      <c r="BG51" t="s">
        <v>4406</v>
      </c>
      <c r="BH51" t="s">
        <v>4438</v>
      </c>
      <c r="BI51" t="s">
        <v>4591</v>
      </c>
    </row>
    <row r="52" spans="1:61" x14ac:dyDescent="0.25">
      <c r="A52">
        <f t="shared" si="0"/>
        <v>89</v>
      </c>
      <c r="B52" t="str">
        <f t="shared" si="1"/>
        <v>Moabit_BNA0085a</v>
      </c>
      <c r="C52" t="s">
        <v>3492</v>
      </c>
      <c r="D52" t="str">
        <f>VLOOKUP(AL52,REF_TABLE!$A$19:$B$26,2,FALSE)</f>
        <v>STUR</v>
      </c>
      <c r="E52" t="str">
        <f>VLOOKUP(AK52,REF_TABLE!A:B,2,FALSE)</f>
        <v>HRD</v>
      </c>
      <c r="F52">
        <f t="shared" si="7"/>
        <v>0.4</v>
      </c>
      <c r="G52">
        <f>VLOOKUP(plants_join_OPSD!D52,REF_TABLE!M:Q,2,FALSE)</f>
        <v>9.5587323943661975</v>
      </c>
      <c r="H52">
        <f>VLOOKUP(plants_join_OPSD!D52,REF_TABLE!M:Q,3,FALSE)</f>
        <v>7.8122535211267614</v>
      </c>
      <c r="I52">
        <f>VLOOKUP(D52,Tabelle7!$A:$B,2,FALSE)</f>
        <v>4.0224969288732378E-2</v>
      </c>
      <c r="J52">
        <f>VLOOKUP(D52,Tabelle7!$A:$C,3,FALSE)</f>
        <v>4.0224969288732378E-2</v>
      </c>
      <c r="K52">
        <f>VLOOKUP($E52,Dispa_data!E:W,7,FALSE)</f>
        <v>117242.17</v>
      </c>
      <c r="L52">
        <f>IFERROR(VLOOKUP($E52,Dispa_data!E:W,8,FALSE),0)</f>
        <v>0</v>
      </c>
      <c r="M52">
        <f>IFERROR(VLOOKUP($E52,Dispa_data!E:W,9,FALSE),0)</f>
        <v>0</v>
      </c>
      <c r="N52">
        <f>IFERROR(VLOOKUP($E52,Dispa_data!$E:$W,10,FALSE),0)</f>
        <v>0.3</v>
      </c>
      <c r="O52">
        <f>IFERROR(VLOOKUP($E52,Dispa_data!$E:$W,11,FALSE),0)</f>
        <v>0.39500000000000002</v>
      </c>
      <c r="P52">
        <f>IFERROR(VLOOKUP($E52,Dispa_data!$E:$W,12,FALSE),0)</f>
        <v>7</v>
      </c>
      <c r="Q52">
        <f>IFERROR(VLOOKUP($E52,Dispa_data!$E:$W,13,FALSE),0)</f>
        <v>0.95</v>
      </c>
      <c r="S52">
        <f t="shared" si="2"/>
        <v>136</v>
      </c>
      <c r="T52" t="str">
        <f t="shared" si="3"/>
        <v/>
      </c>
      <c r="U52" t="str">
        <f t="shared" si="4"/>
        <v/>
      </c>
      <c r="V52" t="str">
        <f t="shared" si="5"/>
        <v/>
      </c>
      <c r="W52" t="str">
        <f t="shared" si="6"/>
        <v/>
      </c>
      <c r="X52" s="1" t="s">
        <v>88</v>
      </c>
      <c r="Y52" s="6" t="e">
        <f>VLOOKUP(B52,Dispa_data!B:B,1,FALSE)</f>
        <v>#N/A</v>
      </c>
      <c r="Z52" t="s">
        <v>972</v>
      </c>
      <c r="AA52" t="s">
        <v>1531</v>
      </c>
      <c r="AB52" t="s">
        <v>1884</v>
      </c>
      <c r="AC52" t="s">
        <v>2161</v>
      </c>
      <c r="AD52" t="s">
        <v>2435</v>
      </c>
      <c r="AE52" t="s">
        <v>2766</v>
      </c>
      <c r="AF52" t="s">
        <v>3186</v>
      </c>
      <c r="AG52" t="s">
        <v>3186</v>
      </c>
      <c r="AH52" t="s">
        <v>3492</v>
      </c>
      <c r="AI52">
        <v>89</v>
      </c>
      <c r="AJ52">
        <v>100</v>
      </c>
      <c r="AK52" t="s">
        <v>3497</v>
      </c>
      <c r="AL52" t="s">
        <v>3506</v>
      </c>
      <c r="AM52" t="s">
        <v>3514</v>
      </c>
      <c r="AN52">
        <v>136</v>
      </c>
      <c r="AO52">
        <v>1990</v>
      </c>
      <c r="AP52" t="s">
        <v>3525</v>
      </c>
      <c r="AQ52">
        <v>1990</v>
      </c>
      <c r="AS52" t="s">
        <v>3625</v>
      </c>
      <c r="AT52" t="s">
        <v>3629</v>
      </c>
      <c r="AU52">
        <v>52.537351110000003</v>
      </c>
      <c r="AV52">
        <v>13.346114160000001</v>
      </c>
      <c r="BA52">
        <v>0.4</v>
      </c>
      <c r="BB52" t="s">
        <v>3997</v>
      </c>
      <c r="BC52" t="s">
        <v>3497</v>
      </c>
      <c r="BE52" t="s">
        <v>3515</v>
      </c>
      <c r="BF52" t="s">
        <v>972</v>
      </c>
      <c r="BG52" t="s">
        <v>4406</v>
      </c>
      <c r="BH52" t="s">
        <v>4438</v>
      </c>
      <c r="BI52" t="s">
        <v>4591</v>
      </c>
    </row>
    <row r="53" spans="1:61" x14ac:dyDescent="0.25">
      <c r="A53">
        <f t="shared" si="0"/>
        <v>282</v>
      </c>
      <c r="B53" t="str">
        <f t="shared" si="1"/>
        <v>Reuter West_BNA0086</v>
      </c>
      <c r="C53" t="s">
        <v>3492</v>
      </c>
      <c r="D53" t="str">
        <f>VLOOKUP(AL53,REF_TABLE!$A$19:$B$26,2,FALSE)</f>
        <v>STUR</v>
      </c>
      <c r="E53" t="str">
        <f>VLOOKUP(AK53,REF_TABLE!A:B,2,FALSE)</f>
        <v>HRD</v>
      </c>
      <c r="F53">
        <f t="shared" si="7"/>
        <v>0.39250000000000002</v>
      </c>
      <c r="G53">
        <f>VLOOKUP(plants_join_OPSD!D53,REF_TABLE!M:Q,2,FALSE)</f>
        <v>9.5587323943661975</v>
      </c>
      <c r="H53">
        <f>VLOOKUP(plants_join_OPSD!D53,REF_TABLE!M:Q,3,FALSE)</f>
        <v>7.8122535211267614</v>
      </c>
      <c r="I53">
        <f>VLOOKUP(D53,Tabelle7!$A:$B,2,FALSE)</f>
        <v>4.0224969288732378E-2</v>
      </c>
      <c r="J53">
        <f>VLOOKUP(D53,Tabelle7!$A:$C,3,FALSE)</f>
        <v>4.0224969288732378E-2</v>
      </c>
      <c r="K53">
        <f>VLOOKUP($E53,Dispa_data!E:W,7,FALSE)</f>
        <v>117242.17</v>
      </c>
      <c r="L53">
        <f>IFERROR(VLOOKUP($E53,Dispa_data!E:W,8,FALSE),0)</f>
        <v>0</v>
      </c>
      <c r="M53">
        <f>IFERROR(VLOOKUP($E53,Dispa_data!E:W,9,FALSE),0)</f>
        <v>0</v>
      </c>
      <c r="N53">
        <f>IFERROR(VLOOKUP($E53,Dispa_data!$E:$W,10,FALSE),0)</f>
        <v>0.3</v>
      </c>
      <c r="O53">
        <f>IFERROR(VLOOKUP($E53,Dispa_data!$E:$W,11,FALSE),0)</f>
        <v>0.39500000000000002</v>
      </c>
      <c r="P53">
        <f>IFERROR(VLOOKUP($E53,Dispa_data!$E:$W,12,FALSE),0)</f>
        <v>7</v>
      </c>
      <c r="Q53">
        <f>IFERROR(VLOOKUP($E53,Dispa_data!$E:$W,13,FALSE),0)</f>
        <v>0.95</v>
      </c>
      <c r="S53">
        <f t="shared" si="2"/>
        <v>363</v>
      </c>
      <c r="T53" t="str">
        <f t="shared" si="3"/>
        <v/>
      </c>
      <c r="U53" t="str">
        <f t="shared" si="4"/>
        <v/>
      </c>
      <c r="V53" t="str">
        <f t="shared" si="5"/>
        <v/>
      </c>
      <c r="W53" t="str">
        <f t="shared" si="6"/>
        <v/>
      </c>
      <c r="X53" s="1" t="s">
        <v>89</v>
      </c>
      <c r="Y53" s="6" t="e">
        <f>VLOOKUP(B53,Dispa_data!B:B,1,FALSE)</f>
        <v>#N/A</v>
      </c>
      <c r="Z53" t="s">
        <v>973</v>
      </c>
      <c r="AA53" t="s">
        <v>1532</v>
      </c>
      <c r="AB53" t="s">
        <v>1885</v>
      </c>
      <c r="AC53" t="s">
        <v>2161</v>
      </c>
      <c r="AD53" t="s">
        <v>2436</v>
      </c>
      <c r="AE53" t="s">
        <v>2765</v>
      </c>
      <c r="AF53" t="s">
        <v>3186</v>
      </c>
      <c r="AG53" t="s">
        <v>3186</v>
      </c>
      <c r="AH53" t="s">
        <v>3492</v>
      </c>
      <c r="AI53">
        <v>282</v>
      </c>
      <c r="AJ53">
        <v>300</v>
      </c>
      <c r="AK53" t="s">
        <v>3497</v>
      </c>
      <c r="AL53" t="s">
        <v>3506</v>
      </c>
      <c r="AM53" t="s">
        <v>3514</v>
      </c>
      <c r="AN53">
        <v>363</v>
      </c>
      <c r="AO53">
        <v>1987</v>
      </c>
      <c r="AP53" t="s">
        <v>3538</v>
      </c>
      <c r="AS53" t="s">
        <v>3625</v>
      </c>
      <c r="AT53" t="s">
        <v>3629</v>
      </c>
      <c r="AU53">
        <v>52.535087920000002</v>
      </c>
      <c r="AV53">
        <v>13.24264526</v>
      </c>
      <c r="AW53" t="s">
        <v>3634</v>
      </c>
      <c r="AX53" t="s">
        <v>3738</v>
      </c>
      <c r="AY53">
        <v>0.4</v>
      </c>
      <c r="AZ53" s="2" t="s">
        <v>3923</v>
      </c>
      <c r="BA53">
        <v>0.39250000000000002</v>
      </c>
      <c r="BB53" t="s">
        <v>3997</v>
      </c>
      <c r="BC53" t="s">
        <v>3497</v>
      </c>
      <c r="BE53" t="s">
        <v>3515</v>
      </c>
      <c r="BF53" t="s">
        <v>971</v>
      </c>
      <c r="BG53" t="s">
        <v>4408</v>
      </c>
      <c r="BH53" t="s">
        <v>4439</v>
      </c>
      <c r="BI53" t="s">
        <v>4591</v>
      </c>
    </row>
    <row r="54" spans="1:61" x14ac:dyDescent="0.25">
      <c r="A54">
        <f t="shared" si="0"/>
        <v>282</v>
      </c>
      <c r="B54" t="str">
        <f t="shared" si="1"/>
        <v>Reuter West_BNA0087</v>
      </c>
      <c r="C54" t="s">
        <v>3492</v>
      </c>
      <c r="D54" t="str">
        <f>VLOOKUP(AL54,REF_TABLE!$A$19:$B$26,2,FALSE)</f>
        <v>STUR</v>
      </c>
      <c r="E54" t="str">
        <f>VLOOKUP(AK54,REF_TABLE!A:B,2,FALSE)</f>
        <v>HRD</v>
      </c>
      <c r="F54">
        <f t="shared" si="7"/>
        <v>0.39500000000000002</v>
      </c>
      <c r="G54">
        <f>VLOOKUP(plants_join_OPSD!D54,REF_TABLE!M:Q,2,FALSE)</f>
        <v>9.5587323943661975</v>
      </c>
      <c r="H54">
        <f>VLOOKUP(plants_join_OPSD!D54,REF_TABLE!M:Q,3,FALSE)</f>
        <v>7.8122535211267614</v>
      </c>
      <c r="I54">
        <f>VLOOKUP(D54,Tabelle7!$A:$B,2,FALSE)</f>
        <v>4.0224969288732378E-2</v>
      </c>
      <c r="J54">
        <f>VLOOKUP(D54,Tabelle7!$A:$C,3,FALSE)</f>
        <v>4.0224969288732378E-2</v>
      </c>
      <c r="K54">
        <f>VLOOKUP($E54,Dispa_data!E:W,7,FALSE)</f>
        <v>117242.17</v>
      </c>
      <c r="L54">
        <f>IFERROR(VLOOKUP($E54,Dispa_data!E:W,8,FALSE),0)</f>
        <v>0</v>
      </c>
      <c r="M54">
        <f>IFERROR(VLOOKUP($E54,Dispa_data!E:W,9,FALSE),0)</f>
        <v>0</v>
      </c>
      <c r="N54">
        <f>IFERROR(VLOOKUP($E54,Dispa_data!$E:$W,10,FALSE),0)</f>
        <v>0.3</v>
      </c>
      <c r="O54">
        <f>IFERROR(VLOOKUP($E54,Dispa_data!$E:$W,11,FALSE),0)</f>
        <v>0.39500000000000002</v>
      </c>
      <c r="P54">
        <f>IFERROR(VLOOKUP($E54,Dispa_data!$E:$W,12,FALSE),0)</f>
        <v>7</v>
      </c>
      <c r="Q54">
        <f>IFERROR(VLOOKUP($E54,Dispa_data!$E:$W,13,FALSE),0)</f>
        <v>0.95</v>
      </c>
      <c r="S54">
        <f t="shared" si="2"/>
        <v>363</v>
      </c>
      <c r="T54" t="str">
        <f t="shared" si="3"/>
        <v/>
      </c>
      <c r="U54" t="str">
        <f t="shared" si="4"/>
        <v/>
      </c>
      <c r="V54" t="str">
        <f t="shared" si="5"/>
        <v/>
      </c>
      <c r="W54" t="str">
        <f t="shared" si="6"/>
        <v/>
      </c>
      <c r="X54" s="1" t="s">
        <v>90</v>
      </c>
      <c r="Y54" s="6" t="e">
        <f>VLOOKUP(B54,Dispa_data!B:B,1,FALSE)</f>
        <v>#N/A</v>
      </c>
      <c r="Z54" t="s">
        <v>973</v>
      </c>
      <c r="AA54" t="s">
        <v>1533</v>
      </c>
      <c r="AB54" t="s">
        <v>1886</v>
      </c>
      <c r="AC54" t="s">
        <v>2161</v>
      </c>
      <c r="AD54" t="s">
        <v>2436</v>
      </c>
      <c r="AE54" t="s">
        <v>2765</v>
      </c>
      <c r="AF54" t="s">
        <v>3186</v>
      </c>
      <c r="AG54" t="s">
        <v>3186</v>
      </c>
      <c r="AH54" t="s">
        <v>3492</v>
      </c>
      <c r="AI54">
        <v>282</v>
      </c>
      <c r="AJ54">
        <v>300</v>
      </c>
      <c r="AK54" t="s">
        <v>3497</v>
      </c>
      <c r="AL54" t="s">
        <v>3506</v>
      </c>
      <c r="AM54" t="s">
        <v>3514</v>
      </c>
      <c r="AN54">
        <v>363</v>
      </c>
      <c r="AO54">
        <v>1988</v>
      </c>
      <c r="AP54" t="s">
        <v>3516</v>
      </c>
      <c r="AS54" t="s">
        <v>3625</v>
      </c>
      <c r="AT54" t="s">
        <v>3629</v>
      </c>
      <c r="AU54">
        <v>52.535087920000002</v>
      </c>
      <c r="AV54">
        <v>13.24264526</v>
      </c>
      <c r="AW54" t="s">
        <v>3634</v>
      </c>
      <c r="AX54" t="s">
        <v>3739</v>
      </c>
      <c r="AY54">
        <v>0.4</v>
      </c>
      <c r="AZ54" s="2" t="s">
        <v>3923</v>
      </c>
      <c r="BA54">
        <v>0.39500000000000002</v>
      </c>
      <c r="BB54" t="s">
        <v>3997</v>
      </c>
      <c r="BC54" t="s">
        <v>3497</v>
      </c>
      <c r="BE54" t="s">
        <v>3515</v>
      </c>
      <c r="BF54" t="s">
        <v>971</v>
      </c>
      <c r="BG54" t="s">
        <v>4408</v>
      </c>
      <c r="BH54" t="s">
        <v>4439</v>
      </c>
      <c r="BI54" t="s">
        <v>4591</v>
      </c>
    </row>
    <row r="55" spans="1:61" x14ac:dyDescent="0.25">
      <c r="A55">
        <f t="shared" si="0"/>
        <v>726</v>
      </c>
      <c r="B55" t="str">
        <f t="shared" si="1"/>
        <v>Kraftwerk Bexbach_BNA0093</v>
      </c>
      <c r="C55" t="s">
        <v>3492</v>
      </c>
      <c r="D55" t="str">
        <f>VLOOKUP(AL55,REF_TABLE!$A$19:$B$26,2,FALSE)</f>
        <v>STUR</v>
      </c>
      <c r="E55" t="str">
        <f>VLOOKUP(AK55,REF_TABLE!A:B,2,FALSE)</f>
        <v>HRD</v>
      </c>
      <c r="F55">
        <f t="shared" si="7"/>
        <v>0.38250000000000001</v>
      </c>
      <c r="G55">
        <f>VLOOKUP(plants_join_OPSD!D55,REF_TABLE!M:Q,2,FALSE)</f>
        <v>9.5587323943661975</v>
      </c>
      <c r="H55">
        <f>VLOOKUP(plants_join_OPSD!D55,REF_TABLE!M:Q,3,FALSE)</f>
        <v>7.8122535211267614</v>
      </c>
      <c r="I55">
        <f>VLOOKUP(D55,Tabelle7!$A:$B,2,FALSE)</f>
        <v>4.0224969288732378E-2</v>
      </c>
      <c r="J55">
        <f>VLOOKUP(D55,Tabelle7!$A:$C,3,FALSE)</f>
        <v>4.0224969288732378E-2</v>
      </c>
      <c r="K55">
        <f>VLOOKUP($E55,Dispa_data!E:W,7,FALSE)</f>
        <v>117242.17</v>
      </c>
      <c r="L55">
        <f>IFERROR(VLOOKUP($E55,Dispa_data!E:W,8,FALSE),0)</f>
        <v>0</v>
      </c>
      <c r="M55">
        <f>IFERROR(VLOOKUP($E55,Dispa_data!E:W,9,FALSE),0)</f>
        <v>0</v>
      </c>
      <c r="N55">
        <f>IFERROR(VLOOKUP($E55,Dispa_data!$E:$W,10,FALSE),0)</f>
        <v>0.3</v>
      </c>
      <c r="O55">
        <f>IFERROR(VLOOKUP($E55,Dispa_data!$E:$W,11,FALSE),0)</f>
        <v>0.39500000000000002</v>
      </c>
      <c r="P55">
        <f>IFERROR(VLOOKUP($E55,Dispa_data!$E:$W,12,FALSE),0)</f>
        <v>7</v>
      </c>
      <c r="Q55">
        <f>IFERROR(VLOOKUP($E55,Dispa_data!$E:$W,13,FALSE),0)</f>
        <v>0.95</v>
      </c>
      <c r="S55" t="str">
        <f t="shared" si="2"/>
        <v/>
      </c>
      <c r="T55" t="str">
        <f t="shared" si="3"/>
        <v/>
      </c>
      <c r="U55" t="str">
        <f t="shared" si="4"/>
        <v/>
      </c>
      <c r="V55" t="str">
        <f t="shared" si="5"/>
        <v/>
      </c>
      <c r="W55" t="str">
        <f t="shared" si="6"/>
        <v/>
      </c>
      <c r="X55" s="1" t="s">
        <v>91</v>
      </c>
      <c r="Y55" s="6" t="e">
        <f>VLOOKUP(B55,Dispa_data!B:B,1,FALSE)</f>
        <v>#N/A</v>
      </c>
      <c r="Z55" t="s">
        <v>974</v>
      </c>
      <c r="AA55" t="s">
        <v>1534</v>
      </c>
      <c r="AB55" t="s">
        <v>1887</v>
      </c>
      <c r="AC55" t="s">
        <v>2162</v>
      </c>
      <c r="AD55" t="s">
        <v>2437</v>
      </c>
      <c r="AE55" t="s">
        <v>2767</v>
      </c>
      <c r="AF55" t="s">
        <v>1887</v>
      </c>
      <c r="AG55" t="s">
        <v>3485</v>
      </c>
      <c r="AH55" t="s">
        <v>3492</v>
      </c>
      <c r="AI55">
        <v>726</v>
      </c>
      <c r="AJ55">
        <v>780</v>
      </c>
      <c r="AK55" t="s">
        <v>3497</v>
      </c>
      <c r="AL55" t="s">
        <v>3506</v>
      </c>
      <c r="AM55" t="s">
        <v>3515</v>
      </c>
      <c r="AO55">
        <v>1983</v>
      </c>
      <c r="AP55" t="s">
        <v>3539</v>
      </c>
      <c r="AS55" t="s">
        <v>3626</v>
      </c>
      <c r="AU55">
        <v>49.363481</v>
      </c>
      <c r="AV55">
        <v>7.2371359999999996</v>
      </c>
      <c r="AW55" t="s">
        <v>3635</v>
      </c>
      <c r="AX55" t="s">
        <v>3740</v>
      </c>
      <c r="AY55">
        <v>0.39</v>
      </c>
      <c r="AZ55" s="2" t="s">
        <v>3924</v>
      </c>
      <c r="BA55">
        <v>0.38250000000000001</v>
      </c>
      <c r="BB55" t="s">
        <v>3997</v>
      </c>
      <c r="BC55" t="s">
        <v>3497</v>
      </c>
      <c r="BE55" t="s">
        <v>3515</v>
      </c>
      <c r="BF55" t="s">
        <v>4031</v>
      </c>
      <c r="BG55" t="s">
        <v>4408</v>
      </c>
      <c r="BH55" t="s">
        <v>4460</v>
      </c>
      <c r="BI55" t="s">
        <v>4591</v>
      </c>
    </row>
    <row r="56" spans="1:61" x14ac:dyDescent="0.25">
      <c r="A56">
        <f t="shared" si="0"/>
        <v>43.3</v>
      </c>
      <c r="B56" t="str">
        <f t="shared" si="1"/>
        <v>HKW-Mitte_BNA0138</v>
      </c>
      <c r="C56" t="s">
        <v>3492</v>
      </c>
      <c r="D56" t="str">
        <f>VLOOKUP(AL56,REF_TABLE!$A$19:$B$26,2,FALSE)</f>
        <v>COMC</v>
      </c>
      <c r="E56" t="str">
        <f>VLOOKUP(AK56,REF_TABLE!A:B,2,FALSE)</f>
        <v>HRD</v>
      </c>
      <c r="F56">
        <f t="shared" si="7"/>
        <v>0.46800000000000003</v>
      </c>
      <c r="G56">
        <f>VLOOKUP(plants_join_OPSD!D56,REF_TABLE!M:Q,2,FALSE)</f>
        <v>5</v>
      </c>
      <c r="H56">
        <f>VLOOKUP(plants_join_OPSD!D56,REF_TABLE!M:Q,3,FALSE)</f>
        <v>1</v>
      </c>
      <c r="I56">
        <f>VLOOKUP(D56,Tabelle7!$A:$B,2,FALSE)</f>
        <v>3.8508725075675675E-2</v>
      </c>
      <c r="J56">
        <f>VLOOKUP(D56,Tabelle7!$A:$C,3,FALSE)</f>
        <v>3.8508725075675675E-2</v>
      </c>
      <c r="K56">
        <f>VLOOKUP($E56,Dispa_data!E:W,7,FALSE)</f>
        <v>117242.17</v>
      </c>
      <c r="L56">
        <f>IFERROR(VLOOKUP($E56,Dispa_data!E:W,8,FALSE),0)</f>
        <v>0</v>
      </c>
      <c r="M56">
        <f>IFERROR(VLOOKUP($E56,Dispa_data!E:W,9,FALSE),0)</f>
        <v>0</v>
      </c>
      <c r="N56">
        <f>IFERROR(VLOOKUP($E56,Dispa_data!$E:$W,10,FALSE),0)</f>
        <v>0.3</v>
      </c>
      <c r="O56">
        <f>IFERROR(VLOOKUP($E56,Dispa_data!$E:$W,11,FALSE),0)</f>
        <v>0.39500000000000002</v>
      </c>
      <c r="P56">
        <f>IFERROR(VLOOKUP($E56,Dispa_data!$E:$W,12,FALSE),0)</f>
        <v>7</v>
      </c>
      <c r="Q56">
        <f>IFERROR(VLOOKUP($E56,Dispa_data!$E:$W,13,FALSE),0)</f>
        <v>0.95</v>
      </c>
      <c r="S56">
        <f t="shared" si="2"/>
        <v>121.6373634377276</v>
      </c>
      <c r="T56" t="str">
        <f t="shared" si="3"/>
        <v/>
      </c>
      <c r="U56" t="str">
        <f t="shared" si="4"/>
        <v/>
      </c>
      <c r="V56" t="str">
        <f t="shared" si="5"/>
        <v/>
      </c>
      <c r="W56" t="str">
        <f t="shared" si="6"/>
        <v/>
      </c>
      <c r="X56" s="1" t="s">
        <v>92</v>
      </c>
      <c r="Y56" s="6" t="e">
        <f>VLOOKUP(B56,Dispa_data!B:B,1,FALSE)</f>
        <v>#N/A</v>
      </c>
      <c r="Z56" t="s">
        <v>975</v>
      </c>
      <c r="AA56" t="s">
        <v>1535</v>
      </c>
      <c r="AB56" t="s">
        <v>1888</v>
      </c>
      <c r="AC56" t="s">
        <v>2163</v>
      </c>
      <c r="AE56" t="s">
        <v>2768</v>
      </c>
      <c r="AF56" t="s">
        <v>3220</v>
      </c>
      <c r="AG56" t="s">
        <v>3477</v>
      </c>
      <c r="AH56" t="s">
        <v>3492</v>
      </c>
      <c r="AI56">
        <v>43.3</v>
      </c>
      <c r="AJ56">
        <v>57.775379999999998</v>
      </c>
      <c r="AK56" t="s">
        <v>3497</v>
      </c>
      <c r="AL56" t="s">
        <v>3508</v>
      </c>
      <c r="AM56" t="s">
        <v>3514</v>
      </c>
      <c r="AN56">
        <v>121.6373634377276</v>
      </c>
      <c r="AO56">
        <v>1984</v>
      </c>
      <c r="AP56" t="s">
        <v>3540</v>
      </c>
      <c r="AS56" t="s">
        <v>3625</v>
      </c>
      <c r="AT56" t="s">
        <v>3629</v>
      </c>
      <c r="AU56">
        <v>52.278610999999998</v>
      </c>
      <c r="AV56">
        <v>10.514722000000001</v>
      </c>
      <c r="BA56">
        <v>0.46800000000000003</v>
      </c>
      <c r="BB56" t="s">
        <v>3997</v>
      </c>
      <c r="BC56" t="s">
        <v>3497</v>
      </c>
      <c r="BE56" t="s">
        <v>3515</v>
      </c>
      <c r="BF56" t="s">
        <v>4032</v>
      </c>
      <c r="BG56" t="s">
        <v>4406</v>
      </c>
      <c r="BH56" t="s">
        <v>4461</v>
      </c>
      <c r="BI56" t="s">
        <v>4592</v>
      </c>
    </row>
    <row r="57" spans="1:61" x14ac:dyDescent="0.25">
      <c r="A57">
        <f t="shared" si="0"/>
        <v>119</v>
      </c>
      <c r="B57" t="str">
        <f t="shared" si="1"/>
        <v>KW Hastedt_BNA0144</v>
      </c>
      <c r="C57" t="s">
        <v>3492</v>
      </c>
      <c r="D57" t="str">
        <f>VLOOKUP(AL57,REF_TABLE!$A$19:$B$26,2,FALSE)</f>
        <v>STUR</v>
      </c>
      <c r="E57" t="str">
        <f>VLOOKUP(AK57,REF_TABLE!A:B,2,FALSE)</f>
        <v>HRD</v>
      </c>
      <c r="F57">
        <f t="shared" si="7"/>
        <v>0.46</v>
      </c>
      <c r="G57">
        <f>VLOOKUP(plants_join_OPSD!D57,REF_TABLE!M:Q,2,FALSE)</f>
        <v>9.5587323943661975</v>
      </c>
      <c r="H57">
        <f>VLOOKUP(plants_join_OPSD!D57,REF_TABLE!M:Q,3,FALSE)</f>
        <v>7.8122535211267614</v>
      </c>
      <c r="I57">
        <f>VLOOKUP(D57,Tabelle7!$A:$B,2,FALSE)</f>
        <v>4.0224969288732378E-2</v>
      </c>
      <c r="J57">
        <f>VLOOKUP(D57,Tabelle7!$A:$C,3,FALSE)</f>
        <v>4.0224969288732378E-2</v>
      </c>
      <c r="K57">
        <f>VLOOKUP($E57,Dispa_data!E:W,7,FALSE)</f>
        <v>117242.17</v>
      </c>
      <c r="L57">
        <f>IFERROR(VLOOKUP($E57,Dispa_data!E:W,8,FALSE),0)</f>
        <v>0</v>
      </c>
      <c r="M57">
        <f>IFERROR(VLOOKUP($E57,Dispa_data!E:W,9,FALSE),0)</f>
        <v>0</v>
      </c>
      <c r="N57">
        <f>IFERROR(VLOOKUP($E57,Dispa_data!$E:$W,10,FALSE),0)</f>
        <v>0.3</v>
      </c>
      <c r="O57">
        <f>IFERROR(VLOOKUP($E57,Dispa_data!$E:$W,11,FALSE),0)</f>
        <v>0.39500000000000002</v>
      </c>
      <c r="P57">
        <f>IFERROR(VLOOKUP($E57,Dispa_data!$E:$W,12,FALSE),0)</f>
        <v>7</v>
      </c>
      <c r="Q57">
        <f>IFERROR(VLOOKUP($E57,Dispa_data!$E:$W,13,FALSE),0)</f>
        <v>0.95</v>
      </c>
      <c r="S57">
        <f t="shared" si="2"/>
        <v>155</v>
      </c>
      <c r="T57" t="str">
        <f t="shared" si="3"/>
        <v/>
      </c>
      <c r="U57" t="str">
        <f t="shared" si="4"/>
        <v/>
      </c>
      <c r="V57" t="str">
        <f t="shared" si="5"/>
        <v/>
      </c>
      <c r="W57" t="str">
        <f t="shared" si="6"/>
        <v/>
      </c>
      <c r="X57" s="1" t="s">
        <v>93</v>
      </c>
      <c r="Y57" s="6" t="e">
        <f>VLOOKUP(B57,Dispa_data!B:B,1,FALSE)</f>
        <v>#N/A</v>
      </c>
      <c r="Z57" t="s">
        <v>976</v>
      </c>
      <c r="AA57" t="s">
        <v>1536</v>
      </c>
      <c r="AB57" t="s">
        <v>1889</v>
      </c>
      <c r="AC57" t="s">
        <v>2164</v>
      </c>
      <c r="AD57" t="s">
        <v>2438</v>
      </c>
      <c r="AE57" t="s">
        <v>2769</v>
      </c>
      <c r="AF57" t="s">
        <v>3221</v>
      </c>
      <c r="AG57" t="s">
        <v>3221</v>
      </c>
      <c r="AH57" t="s">
        <v>3492</v>
      </c>
      <c r="AI57">
        <v>119</v>
      </c>
      <c r="AJ57">
        <v>130</v>
      </c>
      <c r="AK57" t="s">
        <v>3497</v>
      </c>
      <c r="AL57" t="s">
        <v>3506</v>
      </c>
      <c r="AM57" t="s">
        <v>3514</v>
      </c>
      <c r="AN57">
        <v>155</v>
      </c>
      <c r="AO57">
        <v>2014</v>
      </c>
      <c r="AP57" t="s">
        <v>3541</v>
      </c>
      <c r="AS57" t="s">
        <v>3625</v>
      </c>
      <c r="AT57" t="s">
        <v>3629</v>
      </c>
      <c r="AU57">
        <v>53.060080000000013</v>
      </c>
      <c r="AV57">
        <v>8.8732800000000012</v>
      </c>
      <c r="AW57" t="s">
        <v>3636</v>
      </c>
      <c r="AX57" t="s">
        <v>3741</v>
      </c>
      <c r="BA57">
        <v>0.46</v>
      </c>
      <c r="BB57" t="s">
        <v>3997</v>
      </c>
      <c r="BC57" t="s">
        <v>3497</v>
      </c>
      <c r="BE57" t="s">
        <v>3515</v>
      </c>
      <c r="BF57" t="s">
        <v>4033</v>
      </c>
      <c r="BG57" t="s">
        <v>4406</v>
      </c>
      <c r="BH57" t="s">
        <v>4462</v>
      </c>
      <c r="BI57" t="s">
        <v>4591</v>
      </c>
    </row>
    <row r="58" spans="1:61" x14ac:dyDescent="0.25">
      <c r="A58">
        <f t="shared" si="0"/>
        <v>303</v>
      </c>
      <c r="B58" t="str">
        <f t="shared" si="1"/>
        <v>KW Hafen_BNA0146</v>
      </c>
      <c r="C58" t="s">
        <v>3492</v>
      </c>
      <c r="D58" t="str">
        <f>VLOOKUP(AL58,REF_TABLE!$A$19:$B$26,2,FALSE)</f>
        <v>STUR</v>
      </c>
      <c r="E58" t="str">
        <f>VLOOKUP(AK58,REF_TABLE!A:B,2,FALSE)</f>
        <v>HRD</v>
      </c>
      <c r="F58">
        <f t="shared" si="7"/>
        <v>0.3725</v>
      </c>
      <c r="G58">
        <f>VLOOKUP(plants_join_OPSD!D58,REF_TABLE!M:Q,2,FALSE)</f>
        <v>9.5587323943661975</v>
      </c>
      <c r="H58">
        <f>VLOOKUP(plants_join_OPSD!D58,REF_TABLE!M:Q,3,FALSE)</f>
        <v>7.8122535211267614</v>
      </c>
      <c r="I58">
        <f>VLOOKUP(D58,Tabelle7!$A:$B,2,FALSE)</f>
        <v>4.0224969288732378E-2</v>
      </c>
      <c r="J58">
        <f>VLOOKUP(D58,Tabelle7!$A:$C,3,FALSE)</f>
        <v>4.0224969288732378E-2</v>
      </c>
      <c r="K58">
        <f>VLOOKUP($E58,Dispa_data!E:W,7,FALSE)</f>
        <v>117242.17</v>
      </c>
      <c r="L58">
        <f>IFERROR(VLOOKUP($E58,Dispa_data!E:W,8,FALSE),0)</f>
        <v>0</v>
      </c>
      <c r="M58">
        <f>IFERROR(VLOOKUP($E58,Dispa_data!E:W,9,FALSE),0)</f>
        <v>0</v>
      </c>
      <c r="N58">
        <f>IFERROR(VLOOKUP($E58,Dispa_data!$E:$W,10,FALSE),0)</f>
        <v>0.3</v>
      </c>
      <c r="O58">
        <f>IFERROR(VLOOKUP($E58,Dispa_data!$E:$W,11,FALSE),0)</f>
        <v>0.39500000000000002</v>
      </c>
      <c r="P58">
        <f>IFERROR(VLOOKUP($E58,Dispa_data!$E:$W,12,FALSE),0)</f>
        <v>7</v>
      </c>
      <c r="Q58">
        <f>IFERROR(VLOOKUP($E58,Dispa_data!$E:$W,13,FALSE),0)</f>
        <v>0.95</v>
      </c>
      <c r="S58">
        <f t="shared" si="2"/>
        <v>39</v>
      </c>
      <c r="T58" t="str">
        <f t="shared" si="3"/>
        <v/>
      </c>
      <c r="U58" t="str">
        <f t="shared" si="4"/>
        <v/>
      </c>
      <c r="V58" t="str">
        <f t="shared" si="5"/>
        <v/>
      </c>
      <c r="W58" t="str">
        <f t="shared" si="6"/>
        <v/>
      </c>
      <c r="X58" s="1" t="s">
        <v>94</v>
      </c>
      <c r="Y58" s="6" t="e">
        <f>VLOOKUP(B58,Dispa_data!B:B,1,FALSE)</f>
        <v>#N/A</v>
      </c>
      <c r="Z58" t="s">
        <v>977</v>
      </c>
      <c r="AA58" t="s">
        <v>1537</v>
      </c>
      <c r="AB58" t="s">
        <v>1890</v>
      </c>
      <c r="AC58" t="s">
        <v>2164</v>
      </c>
      <c r="AD58" t="s">
        <v>2439</v>
      </c>
      <c r="AE58" t="s">
        <v>2770</v>
      </c>
      <c r="AF58" t="s">
        <v>3221</v>
      </c>
      <c r="AG58" t="s">
        <v>3221</v>
      </c>
      <c r="AH58" t="s">
        <v>3492</v>
      </c>
      <c r="AI58">
        <v>303</v>
      </c>
      <c r="AJ58">
        <v>315</v>
      </c>
      <c r="AK58" t="s">
        <v>3497</v>
      </c>
      <c r="AL58" t="s">
        <v>3506</v>
      </c>
      <c r="AM58" t="s">
        <v>3514</v>
      </c>
      <c r="AN58">
        <v>39</v>
      </c>
      <c r="AO58">
        <v>1979</v>
      </c>
      <c r="AP58" t="s">
        <v>3542</v>
      </c>
      <c r="AS58" t="s">
        <v>3625</v>
      </c>
      <c r="AU58">
        <v>53.124861000000003</v>
      </c>
      <c r="AV58">
        <v>8.7286570000000001</v>
      </c>
      <c r="AW58" t="s">
        <v>3637</v>
      </c>
      <c r="AX58" t="s">
        <v>3742</v>
      </c>
      <c r="BA58">
        <v>0.3725</v>
      </c>
      <c r="BB58" t="s">
        <v>3997</v>
      </c>
      <c r="BC58" t="s">
        <v>3497</v>
      </c>
      <c r="BE58" t="s">
        <v>3515</v>
      </c>
      <c r="BF58" t="s">
        <v>4034</v>
      </c>
      <c r="BG58" t="s">
        <v>4406</v>
      </c>
      <c r="BH58" t="s">
        <v>4462</v>
      </c>
      <c r="BI58" t="s">
        <v>4591</v>
      </c>
    </row>
    <row r="59" spans="1:61" x14ac:dyDescent="0.25">
      <c r="A59">
        <f t="shared" si="0"/>
        <v>350</v>
      </c>
      <c r="B59" t="str">
        <f t="shared" si="1"/>
        <v>Farge_BNA0147</v>
      </c>
      <c r="C59" t="s">
        <v>3492</v>
      </c>
      <c r="D59" t="str">
        <f>VLOOKUP(AL59,REF_TABLE!$A$19:$B$26,2,FALSE)</f>
        <v>STUR</v>
      </c>
      <c r="E59" t="str">
        <f>VLOOKUP(AK59,REF_TABLE!A:B,2,FALSE)</f>
        <v>HRD</v>
      </c>
      <c r="F59">
        <f t="shared" si="7"/>
        <v>0.4425</v>
      </c>
      <c r="G59">
        <f>VLOOKUP(plants_join_OPSD!D59,REF_TABLE!M:Q,2,FALSE)</f>
        <v>9.5587323943661975</v>
      </c>
      <c r="H59">
        <f>VLOOKUP(plants_join_OPSD!D59,REF_TABLE!M:Q,3,FALSE)</f>
        <v>7.8122535211267614</v>
      </c>
      <c r="I59">
        <f>VLOOKUP(D59,Tabelle7!$A:$B,2,FALSE)</f>
        <v>4.0224969288732378E-2</v>
      </c>
      <c r="J59">
        <f>VLOOKUP(D59,Tabelle7!$A:$C,3,FALSE)</f>
        <v>4.0224969288732378E-2</v>
      </c>
      <c r="K59">
        <f>VLOOKUP($E59,Dispa_data!E:W,7,FALSE)</f>
        <v>117242.17</v>
      </c>
      <c r="L59">
        <f>IFERROR(VLOOKUP($E59,Dispa_data!E:W,8,FALSE),0)</f>
        <v>0</v>
      </c>
      <c r="M59">
        <f>IFERROR(VLOOKUP($E59,Dispa_data!E:W,9,FALSE),0)</f>
        <v>0</v>
      </c>
      <c r="N59">
        <f>IFERROR(VLOOKUP($E59,Dispa_data!$E:$W,10,FALSE),0)</f>
        <v>0.3</v>
      </c>
      <c r="O59">
        <f>IFERROR(VLOOKUP($E59,Dispa_data!$E:$W,11,FALSE),0)</f>
        <v>0.39500000000000002</v>
      </c>
      <c r="P59">
        <f>IFERROR(VLOOKUP($E59,Dispa_data!$E:$W,12,FALSE),0)</f>
        <v>7</v>
      </c>
      <c r="Q59">
        <f>IFERROR(VLOOKUP($E59,Dispa_data!$E:$W,13,FALSE),0)</f>
        <v>0.95</v>
      </c>
      <c r="S59">
        <f t="shared" si="2"/>
        <v>26</v>
      </c>
      <c r="T59" t="str">
        <f t="shared" si="3"/>
        <v/>
      </c>
      <c r="U59" t="str">
        <f t="shared" si="4"/>
        <v/>
      </c>
      <c r="V59" t="str">
        <f t="shared" si="5"/>
        <v/>
      </c>
      <c r="W59" t="str">
        <f t="shared" si="6"/>
        <v/>
      </c>
      <c r="X59" s="1" t="s">
        <v>95</v>
      </c>
      <c r="Y59" s="6" t="e">
        <f>VLOOKUP(B59,Dispa_data!B:B,1,FALSE)</f>
        <v>#N/A</v>
      </c>
      <c r="Z59" t="s">
        <v>978</v>
      </c>
      <c r="AA59" t="s">
        <v>978</v>
      </c>
      <c r="AB59" t="s">
        <v>1891</v>
      </c>
      <c r="AC59" t="s">
        <v>2157</v>
      </c>
      <c r="AD59" t="s">
        <v>2440</v>
      </c>
      <c r="AE59" t="s">
        <v>2771</v>
      </c>
      <c r="AF59" t="s">
        <v>3221</v>
      </c>
      <c r="AG59" t="s">
        <v>3221</v>
      </c>
      <c r="AH59" t="s">
        <v>3492</v>
      </c>
      <c r="AI59">
        <v>350</v>
      </c>
      <c r="AJ59">
        <v>397</v>
      </c>
      <c r="AK59" t="s">
        <v>3497</v>
      </c>
      <c r="AL59" t="s">
        <v>3506</v>
      </c>
      <c r="AM59" t="s">
        <v>3515</v>
      </c>
      <c r="AN59">
        <v>26</v>
      </c>
      <c r="AO59">
        <v>1969</v>
      </c>
      <c r="AP59" t="s">
        <v>3537</v>
      </c>
      <c r="AQ59">
        <v>2007</v>
      </c>
      <c r="AS59" t="s">
        <v>3625</v>
      </c>
      <c r="AU59">
        <v>53.202066530000003</v>
      </c>
      <c r="AV59">
        <v>8.5161539259999994</v>
      </c>
      <c r="AW59" t="s">
        <v>3638</v>
      </c>
      <c r="AX59" t="s">
        <v>3743</v>
      </c>
      <c r="BA59">
        <v>0.4425</v>
      </c>
      <c r="BB59" t="s">
        <v>3997</v>
      </c>
      <c r="BC59" t="s">
        <v>3497</v>
      </c>
      <c r="BE59" t="s">
        <v>3515</v>
      </c>
      <c r="BF59" t="s">
        <v>4035</v>
      </c>
      <c r="BG59" t="s">
        <v>4407</v>
      </c>
      <c r="BH59" t="s">
        <v>4463</v>
      </c>
      <c r="BI59" t="s">
        <v>4591</v>
      </c>
    </row>
    <row r="60" spans="1:61" x14ac:dyDescent="0.25">
      <c r="A60">
        <f t="shared" si="0"/>
        <v>95</v>
      </c>
      <c r="B60" t="str">
        <f t="shared" si="1"/>
        <v>HKW I_BNA0211</v>
      </c>
      <c r="C60" t="s">
        <v>3492</v>
      </c>
      <c r="D60" t="str">
        <f>VLOOKUP(AL60,REF_TABLE!$A$19:$B$26,2,FALSE)</f>
        <v>STUR</v>
      </c>
      <c r="E60" t="str">
        <f>VLOOKUP(AK60,REF_TABLE!A:B,2,FALSE)</f>
        <v>HRD</v>
      </c>
      <c r="F60">
        <f t="shared" si="7"/>
        <v>0.38750000000000001</v>
      </c>
      <c r="G60">
        <f>VLOOKUP(plants_join_OPSD!D60,REF_TABLE!M:Q,2,FALSE)</f>
        <v>9.5587323943661975</v>
      </c>
      <c r="H60">
        <f>VLOOKUP(plants_join_OPSD!D60,REF_TABLE!M:Q,3,FALSE)</f>
        <v>7.8122535211267614</v>
      </c>
      <c r="I60">
        <f>VLOOKUP(D60,Tabelle7!$A:$B,2,FALSE)</f>
        <v>4.0224969288732378E-2</v>
      </c>
      <c r="J60">
        <f>VLOOKUP(D60,Tabelle7!$A:$C,3,FALSE)</f>
        <v>4.0224969288732378E-2</v>
      </c>
      <c r="K60">
        <f>VLOOKUP($E60,Dispa_data!E:W,7,FALSE)</f>
        <v>117242.17</v>
      </c>
      <c r="L60">
        <f>IFERROR(VLOOKUP($E60,Dispa_data!E:W,8,FALSE),0)</f>
        <v>0</v>
      </c>
      <c r="M60">
        <f>IFERROR(VLOOKUP($E60,Dispa_data!E:W,9,FALSE),0)</f>
        <v>0</v>
      </c>
      <c r="N60">
        <f>IFERROR(VLOOKUP($E60,Dispa_data!$E:$W,10,FALSE),0)</f>
        <v>0.3</v>
      </c>
      <c r="O60">
        <f>IFERROR(VLOOKUP($E60,Dispa_data!$E:$W,11,FALSE),0)</f>
        <v>0.39500000000000002</v>
      </c>
      <c r="P60">
        <f>IFERROR(VLOOKUP($E60,Dispa_data!$E:$W,12,FALSE),0)</f>
        <v>7</v>
      </c>
      <c r="Q60">
        <f>IFERROR(VLOOKUP($E60,Dispa_data!$E:$W,13,FALSE),0)</f>
        <v>0.95</v>
      </c>
      <c r="S60">
        <f t="shared" si="2"/>
        <v>139</v>
      </c>
      <c r="T60" t="str">
        <f t="shared" si="3"/>
        <v/>
      </c>
      <c r="U60" t="str">
        <f t="shared" si="4"/>
        <v/>
      </c>
      <c r="V60" t="str">
        <f t="shared" si="5"/>
        <v/>
      </c>
      <c r="W60" t="str">
        <f t="shared" si="6"/>
        <v/>
      </c>
      <c r="X60" s="1" t="s">
        <v>96</v>
      </c>
      <c r="Y60" s="6" t="e">
        <f>VLOOKUP(B60,Dispa_data!B:B,1,FALSE)</f>
        <v>#N/A</v>
      </c>
      <c r="Z60" t="s">
        <v>979</v>
      </c>
      <c r="AA60" t="s">
        <v>1538</v>
      </c>
      <c r="AB60" t="s">
        <v>1892</v>
      </c>
      <c r="AC60" t="s">
        <v>2165</v>
      </c>
      <c r="AD60" t="s">
        <v>2441</v>
      </c>
      <c r="AE60" t="s">
        <v>2772</v>
      </c>
      <c r="AF60" t="s">
        <v>3222</v>
      </c>
      <c r="AG60" t="s">
        <v>3480</v>
      </c>
      <c r="AH60" t="s">
        <v>3492</v>
      </c>
      <c r="AI60">
        <v>95</v>
      </c>
      <c r="AJ60">
        <v>106</v>
      </c>
      <c r="AK60" t="s">
        <v>3497</v>
      </c>
      <c r="AL60" t="s">
        <v>3506</v>
      </c>
      <c r="AM60" t="s">
        <v>3514</v>
      </c>
      <c r="AN60">
        <v>139</v>
      </c>
      <c r="AO60">
        <v>1985</v>
      </c>
      <c r="AP60" t="s">
        <v>3534</v>
      </c>
      <c r="AS60" t="s">
        <v>3625</v>
      </c>
      <c r="AT60" t="s">
        <v>3629</v>
      </c>
      <c r="AU60">
        <v>51.429324000000001</v>
      </c>
      <c r="AV60">
        <v>6.7519839999999993</v>
      </c>
      <c r="BA60">
        <v>0.38750000000000001</v>
      </c>
      <c r="BB60" t="s">
        <v>3997</v>
      </c>
      <c r="BC60" t="s">
        <v>3497</v>
      </c>
      <c r="BE60" t="s">
        <v>3515</v>
      </c>
      <c r="BF60" t="s">
        <v>4036</v>
      </c>
      <c r="BG60" t="s">
        <v>4406</v>
      </c>
      <c r="BH60" t="s">
        <v>4464</v>
      </c>
      <c r="BI60" t="s">
        <v>4591</v>
      </c>
    </row>
    <row r="61" spans="1:61" x14ac:dyDescent="0.25">
      <c r="A61">
        <f t="shared" si="0"/>
        <v>370</v>
      </c>
      <c r="B61" t="str">
        <f t="shared" si="1"/>
        <v>KW Walsum_BNA0216a</v>
      </c>
      <c r="C61" t="s">
        <v>3492</v>
      </c>
      <c r="D61" t="str">
        <f>VLOOKUP(AL61,REF_TABLE!$A$19:$B$26,2,FALSE)</f>
        <v>STUR</v>
      </c>
      <c r="E61" t="str">
        <f>VLOOKUP(AK61,REF_TABLE!A:B,2,FALSE)</f>
        <v>HRD</v>
      </c>
      <c r="F61">
        <f t="shared" si="7"/>
        <v>0.39500000000000002</v>
      </c>
      <c r="G61">
        <f>VLOOKUP(plants_join_OPSD!D61,REF_TABLE!M:Q,2,FALSE)</f>
        <v>9.5587323943661975</v>
      </c>
      <c r="H61">
        <f>VLOOKUP(plants_join_OPSD!D61,REF_TABLE!M:Q,3,FALSE)</f>
        <v>7.8122535211267614</v>
      </c>
      <c r="I61">
        <f>VLOOKUP(D61,Tabelle7!$A:$B,2,FALSE)</f>
        <v>4.0224969288732378E-2</v>
      </c>
      <c r="J61">
        <f>VLOOKUP(D61,Tabelle7!$A:$C,3,FALSE)</f>
        <v>4.0224969288732378E-2</v>
      </c>
      <c r="K61">
        <f>VLOOKUP($E61,Dispa_data!E:W,7,FALSE)</f>
        <v>117242.17</v>
      </c>
      <c r="L61">
        <f>IFERROR(VLOOKUP($E61,Dispa_data!E:W,8,FALSE),0)</f>
        <v>0</v>
      </c>
      <c r="M61">
        <f>IFERROR(VLOOKUP($E61,Dispa_data!E:W,9,FALSE),0)</f>
        <v>0</v>
      </c>
      <c r="N61">
        <f>IFERROR(VLOOKUP($E61,Dispa_data!$E:$W,10,FALSE),0)</f>
        <v>0.3</v>
      </c>
      <c r="O61">
        <f>IFERROR(VLOOKUP($E61,Dispa_data!$E:$W,11,FALSE),0)</f>
        <v>0.39500000000000002</v>
      </c>
      <c r="P61">
        <f>IFERROR(VLOOKUP($E61,Dispa_data!$E:$W,12,FALSE),0)</f>
        <v>7</v>
      </c>
      <c r="Q61">
        <f>IFERROR(VLOOKUP($E61,Dispa_data!$E:$W,13,FALSE),0)</f>
        <v>0.95</v>
      </c>
      <c r="S61">
        <f t="shared" si="2"/>
        <v>295</v>
      </c>
      <c r="T61" t="str">
        <f t="shared" si="3"/>
        <v/>
      </c>
      <c r="U61" t="str">
        <f t="shared" si="4"/>
        <v/>
      </c>
      <c r="V61" t="str">
        <f t="shared" si="5"/>
        <v/>
      </c>
      <c r="W61" t="str">
        <f t="shared" si="6"/>
        <v/>
      </c>
      <c r="X61" s="1" t="s">
        <v>97</v>
      </c>
      <c r="Y61" s="6" t="e">
        <f>VLOOKUP(B61,Dispa_data!B:B,1,FALSE)</f>
        <v>#N/A</v>
      </c>
      <c r="Z61" t="s">
        <v>980</v>
      </c>
      <c r="AA61" t="s">
        <v>1539</v>
      </c>
      <c r="AB61" t="s">
        <v>1893</v>
      </c>
      <c r="AC61" t="s">
        <v>2166</v>
      </c>
      <c r="AD61" t="s">
        <v>2442</v>
      </c>
      <c r="AE61" t="s">
        <v>2773</v>
      </c>
      <c r="AF61" t="s">
        <v>3222</v>
      </c>
      <c r="AG61" t="s">
        <v>3480</v>
      </c>
      <c r="AH61" t="s">
        <v>3492</v>
      </c>
      <c r="AI61">
        <v>370</v>
      </c>
      <c r="AJ61">
        <v>410</v>
      </c>
      <c r="AK61" t="s">
        <v>3497</v>
      </c>
      <c r="AL61" t="s">
        <v>3506</v>
      </c>
      <c r="AM61" t="s">
        <v>3514</v>
      </c>
      <c r="AN61">
        <v>295</v>
      </c>
      <c r="AO61">
        <v>1988</v>
      </c>
      <c r="AP61" t="s">
        <v>3516</v>
      </c>
      <c r="AS61" t="s">
        <v>3625</v>
      </c>
      <c r="AT61" t="s">
        <v>3629</v>
      </c>
      <c r="AU61">
        <v>51.526719999999997</v>
      </c>
      <c r="AV61">
        <v>6.71868</v>
      </c>
      <c r="AW61" t="s">
        <v>3639</v>
      </c>
      <c r="AX61" t="s">
        <v>3744</v>
      </c>
      <c r="BA61">
        <v>0.39500000000000002</v>
      </c>
      <c r="BB61" t="s">
        <v>3997</v>
      </c>
      <c r="BC61" t="s">
        <v>3497</v>
      </c>
      <c r="BE61" t="s">
        <v>3515</v>
      </c>
      <c r="BF61" t="s">
        <v>4037</v>
      </c>
      <c r="BG61" t="s">
        <v>4407</v>
      </c>
      <c r="BH61" t="s">
        <v>4460</v>
      </c>
      <c r="BI61" t="s">
        <v>4591</v>
      </c>
    </row>
    <row r="62" spans="1:61" x14ac:dyDescent="0.25">
      <c r="A62">
        <f t="shared" si="0"/>
        <v>725</v>
      </c>
      <c r="B62" t="str">
        <f t="shared" si="1"/>
        <v>KW Walsum_BNA0216b</v>
      </c>
      <c r="C62" t="s">
        <v>3492</v>
      </c>
      <c r="D62" t="str">
        <f>VLOOKUP(AL62,REF_TABLE!$A$19:$B$26,2,FALSE)</f>
        <v>STUR</v>
      </c>
      <c r="E62" t="str">
        <f>VLOOKUP(AK62,REF_TABLE!A:B,2,FALSE)</f>
        <v>HRD</v>
      </c>
      <c r="F62">
        <f t="shared" si="7"/>
        <v>0.45750000000000002</v>
      </c>
      <c r="G62">
        <f>VLOOKUP(plants_join_OPSD!D62,REF_TABLE!M:Q,2,FALSE)</f>
        <v>9.5587323943661975</v>
      </c>
      <c r="H62">
        <f>VLOOKUP(plants_join_OPSD!D62,REF_TABLE!M:Q,3,FALSE)</f>
        <v>7.8122535211267614</v>
      </c>
      <c r="I62">
        <f>VLOOKUP(D62,Tabelle7!$A:$B,2,FALSE)</f>
        <v>4.0224969288732378E-2</v>
      </c>
      <c r="J62">
        <f>VLOOKUP(D62,Tabelle7!$A:$C,3,FALSE)</f>
        <v>4.0224969288732378E-2</v>
      </c>
      <c r="K62">
        <f>VLOOKUP($E62,Dispa_data!E:W,7,FALSE)</f>
        <v>117242.17</v>
      </c>
      <c r="L62">
        <f>IFERROR(VLOOKUP($E62,Dispa_data!E:W,8,FALSE),0)</f>
        <v>0</v>
      </c>
      <c r="M62">
        <f>IFERROR(VLOOKUP($E62,Dispa_data!E:W,9,FALSE),0)</f>
        <v>0</v>
      </c>
      <c r="N62">
        <f>IFERROR(VLOOKUP($E62,Dispa_data!$E:$W,10,FALSE),0)</f>
        <v>0.3</v>
      </c>
      <c r="O62">
        <f>IFERROR(VLOOKUP($E62,Dispa_data!$E:$W,11,FALSE),0)</f>
        <v>0.39500000000000002</v>
      </c>
      <c r="P62">
        <f>IFERROR(VLOOKUP($E62,Dispa_data!$E:$W,12,FALSE),0)</f>
        <v>7</v>
      </c>
      <c r="Q62">
        <f>IFERROR(VLOOKUP($E62,Dispa_data!$E:$W,13,FALSE),0)</f>
        <v>0.95</v>
      </c>
      <c r="S62" t="str">
        <f t="shared" si="2"/>
        <v/>
      </c>
      <c r="T62" t="str">
        <f t="shared" si="3"/>
        <v/>
      </c>
      <c r="U62" t="str">
        <f t="shared" si="4"/>
        <v/>
      </c>
      <c r="V62" t="str">
        <f t="shared" si="5"/>
        <v/>
      </c>
      <c r="W62" t="str">
        <f t="shared" si="6"/>
        <v/>
      </c>
      <c r="X62" s="1" t="s">
        <v>98</v>
      </c>
      <c r="Y62" s="6" t="e">
        <f>VLOOKUP(B62,Dispa_data!B:B,1,FALSE)</f>
        <v>#N/A</v>
      </c>
      <c r="Z62" t="s">
        <v>980</v>
      </c>
      <c r="AA62" t="s">
        <v>1540</v>
      </c>
      <c r="AB62" t="s">
        <v>1894</v>
      </c>
      <c r="AC62" t="s">
        <v>2167</v>
      </c>
      <c r="AD62" t="s">
        <v>2442</v>
      </c>
      <c r="AE62" t="s">
        <v>2773</v>
      </c>
      <c r="AF62" t="s">
        <v>3222</v>
      </c>
      <c r="AG62" t="s">
        <v>3480</v>
      </c>
      <c r="AH62" t="s">
        <v>3492</v>
      </c>
      <c r="AI62">
        <v>725</v>
      </c>
      <c r="AJ62">
        <v>790</v>
      </c>
      <c r="AK62" t="s">
        <v>3497</v>
      </c>
      <c r="AL62" t="s">
        <v>3506</v>
      </c>
      <c r="AM62" t="s">
        <v>3514</v>
      </c>
      <c r="AO62">
        <v>2013</v>
      </c>
      <c r="AP62" t="s">
        <v>3543</v>
      </c>
      <c r="AS62" t="s">
        <v>3625</v>
      </c>
      <c r="AT62" t="s">
        <v>3629</v>
      </c>
      <c r="AU62">
        <v>51.526719999999997</v>
      </c>
      <c r="AV62">
        <v>6.71868</v>
      </c>
      <c r="AW62" t="s">
        <v>3639</v>
      </c>
      <c r="AX62" t="s">
        <v>3745</v>
      </c>
      <c r="AY62">
        <v>0.45</v>
      </c>
      <c r="AZ62" s="2" t="s">
        <v>3925</v>
      </c>
      <c r="BA62">
        <v>0.45750000000000002</v>
      </c>
      <c r="BB62" t="s">
        <v>3997</v>
      </c>
      <c r="BC62" t="s">
        <v>3497</v>
      </c>
      <c r="BE62" t="s">
        <v>3515</v>
      </c>
      <c r="BF62" t="s">
        <v>4038</v>
      </c>
      <c r="BG62" t="s">
        <v>4408</v>
      </c>
      <c r="BH62" t="s">
        <v>4460</v>
      </c>
      <c r="BI62" t="s">
        <v>4591</v>
      </c>
    </row>
    <row r="63" spans="1:61" x14ac:dyDescent="0.25">
      <c r="A63">
        <f t="shared" si="0"/>
        <v>283</v>
      </c>
      <c r="B63" t="str">
        <f t="shared" si="1"/>
        <v>Kraftwerk Ensdorf_BNA0252</v>
      </c>
      <c r="C63" t="s">
        <v>3492</v>
      </c>
      <c r="D63" t="str">
        <f>VLOOKUP(AL63,REF_TABLE!$A$19:$B$26,2,FALSE)</f>
        <v>STUR</v>
      </c>
      <c r="E63" t="str">
        <f>VLOOKUP(AK63,REF_TABLE!A:B,2,FALSE)</f>
        <v>HRD</v>
      </c>
      <c r="F63">
        <f t="shared" si="7"/>
        <v>0.45250000000000001</v>
      </c>
      <c r="G63">
        <f>VLOOKUP(plants_join_OPSD!D63,REF_TABLE!M:Q,2,FALSE)</f>
        <v>9.5587323943661975</v>
      </c>
      <c r="H63">
        <f>VLOOKUP(plants_join_OPSD!D63,REF_TABLE!M:Q,3,FALSE)</f>
        <v>7.8122535211267614</v>
      </c>
      <c r="I63">
        <f>VLOOKUP(D63,Tabelle7!$A:$B,2,FALSE)</f>
        <v>4.0224969288732378E-2</v>
      </c>
      <c r="J63">
        <f>VLOOKUP(D63,Tabelle7!$A:$C,3,FALSE)</f>
        <v>4.0224969288732378E-2</v>
      </c>
      <c r="K63">
        <f>VLOOKUP($E63,Dispa_data!E:W,7,FALSE)</f>
        <v>117242.17</v>
      </c>
      <c r="L63">
        <f>IFERROR(VLOOKUP($E63,Dispa_data!E:W,8,FALSE),0)</f>
        <v>0</v>
      </c>
      <c r="M63">
        <f>IFERROR(VLOOKUP($E63,Dispa_data!E:W,9,FALSE),0)</f>
        <v>0</v>
      </c>
      <c r="N63">
        <f>IFERROR(VLOOKUP($E63,Dispa_data!$E:$W,10,FALSE),0)</f>
        <v>0.3</v>
      </c>
      <c r="O63">
        <f>IFERROR(VLOOKUP($E63,Dispa_data!$E:$W,11,FALSE),0)</f>
        <v>0.39500000000000002</v>
      </c>
      <c r="P63">
        <f>IFERROR(VLOOKUP($E63,Dispa_data!$E:$W,12,FALSE),0)</f>
        <v>7</v>
      </c>
      <c r="Q63">
        <f>IFERROR(VLOOKUP($E63,Dispa_data!$E:$W,13,FALSE),0)</f>
        <v>0.95</v>
      </c>
      <c r="S63">
        <f t="shared" si="2"/>
        <v>60</v>
      </c>
      <c r="T63" t="str">
        <f t="shared" si="3"/>
        <v/>
      </c>
      <c r="U63" t="str">
        <f t="shared" si="4"/>
        <v/>
      </c>
      <c r="V63" t="str">
        <f t="shared" si="5"/>
        <v/>
      </c>
      <c r="W63" t="str">
        <f t="shared" si="6"/>
        <v/>
      </c>
      <c r="X63" s="1" t="s">
        <v>99</v>
      </c>
      <c r="Y63" s="6" t="e">
        <f>VLOOKUP(B63,Dispa_data!B:B,1,FALSE)</f>
        <v>#N/A</v>
      </c>
      <c r="Z63" t="s">
        <v>981</v>
      </c>
      <c r="AA63" t="s">
        <v>1541</v>
      </c>
      <c r="AB63" t="s">
        <v>1895</v>
      </c>
      <c r="AC63" t="s">
        <v>2168</v>
      </c>
      <c r="AD63" t="s">
        <v>2443</v>
      </c>
      <c r="AE63" t="s">
        <v>2774</v>
      </c>
      <c r="AF63" t="s">
        <v>3223</v>
      </c>
      <c r="AG63" t="s">
        <v>3485</v>
      </c>
      <c r="AH63" t="s">
        <v>3492</v>
      </c>
      <c r="AI63">
        <v>283</v>
      </c>
      <c r="AJ63">
        <v>310</v>
      </c>
      <c r="AK63" t="s">
        <v>3497</v>
      </c>
      <c r="AL63" t="s">
        <v>3506</v>
      </c>
      <c r="AM63" t="s">
        <v>3515</v>
      </c>
      <c r="AN63">
        <v>60</v>
      </c>
      <c r="AO63">
        <v>2011</v>
      </c>
      <c r="AP63" t="s">
        <v>3544</v>
      </c>
      <c r="AQ63">
        <v>2002</v>
      </c>
      <c r="AS63" t="s">
        <v>3625</v>
      </c>
      <c r="AU63">
        <v>49.293247999999998</v>
      </c>
      <c r="AV63">
        <v>6.7709369999999991</v>
      </c>
      <c r="AW63" t="s">
        <v>3640</v>
      </c>
      <c r="AX63" t="s">
        <v>3746</v>
      </c>
      <c r="BA63">
        <v>0.45250000000000001</v>
      </c>
      <c r="BB63" t="s">
        <v>3997</v>
      </c>
      <c r="BC63" t="s">
        <v>3497</v>
      </c>
      <c r="BE63" t="s">
        <v>3515</v>
      </c>
      <c r="BF63" t="s">
        <v>4039</v>
      </c>
      <c r="BG63" t="s">
        <v>4406</v>
      </c>
      <c r="BH63" t="s">
        <v>4465</v>
      </c>
      <c r="BI63" t="s">
        <v>4591</v>
      </c>
    </row>
    <row r="64" spans="1:61" x14ac:dyDescent="0.25">
      <c r="A64">
        <f t="shared" si="0"/>
        <v>106</v>
      </c>
      <c r="B64" t="str">
        <f t="shared" si="1"/>
        <v>Kraftwerk Ensdorf_BNA0253</v>
      </c>
      <c r="C64" t="s">
        <v>3492</v>
      </c>
      <c r="D64" t="str">
        <f>VLOOKUP(AL64,REF_TABLE!$A$19:$B$26,2,FALSE)</f>
        <v>STUR</v>
      </c>
      <c r="E64" t="str">
        <f>VLOOKUP(AK64,REF_TABLE!A:B,2,FALSE)</f>
        <v>HRD</v>
      </c>
      <c r="F64">
        <f t="shared" si="7"/>
        <v>0.43</v>
      </c>
      <c r="G64">
        <f>VLOOKUP(plants_join_OPSD!D64,REF_TABLE!M:Q,2,FALSE)</f>
        <v>9.5587323943661975</v>
      </c>
      <c r="H64">
        <f>VLOOKUP(plants_join_OPSD!D64,REF_TABLE!M:Q,3,FALSE)</f>
        <v>7.8122535211267614</v>
      </c>
      <c r="I64">
        <f>VLOOKUP(D64,Tabelle7!$A:$B,2,FALSE)</f>
        <v>4.0224969288732378E-2</v>
      </c>
      <c r="J64">
        <f>VLOOKUP(D64,Tabelle7!$A:$C,3,FALSE)</f>
        <v>4.0224969288732378E-2</v>
      </c>
      <c r="K64">
        <f>VLOOKUP($E64,Dispa_data!E:W,7,FALSE)</f>
        <v>117242.17</v>
      </c>
      <c r="L64">
        <f>IFERROR(VLOOKUP($E64,Dispa_data!E:W,8,FALSE),0)</f>
        <v>0</v>
      </c>
      <c r="M64">
        <f>IFERROR(VLOOKUP($E64,Dispa_data!E:W,9,FALSE),0)</f>
        <v>0</v>
      </c>
      <c r="N64">
        <f>IFERROR(VLOOKUP($E64,Dispa_data!$E:$W,10,FALSE),0)</f>
        <v>0.3</v>
      </c>
      <c r="O64">
        <f>IFERROR(VLOOKUP($E64,Dispa_data!$E:$W,11,FALSE),0)</f>
        <v>0.39500000000000002</v>
      </c>
      <c r="P64">
        <f>IFERROR(VLOOKUP($E64,Dispa_data!$E:$W,12,FALSE),0)</f>
        <v>7</v>
      </c>
      <c r="Q64">
        <f>IFERROR(VLOOKUP($E64,Dispa_data!$E:$W,13,FALSE),0)</f>
        <v>0.95</v>
      </c>
      <c r="S64">
        <f t="shared" si="2"/>
        <v>66</v>
      </c>
      <c r="T64" t="str">
        <f t="shared" si="3"/>
        <v/>
      </c>
      <c r="U64" t="str">
        <f t="shared" si="4"/>
        <v/>
      </c>
      <c r="V64" t="str">
        <f t="shared" si="5"/>
        <v/>
      </c>
      <c r="W64" t="str">
        <f t="shared" si="6"/>
        <v/>
      </c>
      <c r="X64" s="1" t="s">
        <v>100</v>
      </c>
      <c r="Y64" s="6" t="e">
        <f>VLOOKUP(B64,Dispa_data!B:B,1,FALSE)</f>
        <v>#N/A</v>
      </c>
      <c r="Z64" t="s">
        <v>981</v>
      </c>
      <c r="AA64" t="s">
        <v>1542</v>
      </c>
      <c r="AB64" t="s">
        <v>1896</v>
      </c>
      <c r="AC64" t="s">
        <v>2169</v>
      </c>
      <c r="AD64" t="s">
        <v>2444</v>
      </c>
      <c r="AE64" t="s">
        <v>2774</v>
      </c>
      <c r="AF64" t="s">
        <v>3223</v>
      </c>
      <c r="AG64" t="s">
        <v>3485</v>
      </c>
      <c r="AH64" t="s">
        <v>3492</v>
      </c>
      <c r="AI64">
        <v>106</v>
      </c>
      <c r="AJ64">
        <v>120</v>
      </c>
      <c r="AK64" t="s">
        <v>3497</v>
      </c>
      <c r="AL64" t="s">
        <v>3506</v>
      </c>
      <c r="AM64" t="s">
        <v>3514</v>
      </c>
      <c r="AN64">
        <v>66</v>
      </c>
      <c r="AO64">
        <v>1963</v>
      </c>
      <c r="AP64" t="s">
        <v>3545</v>
      </c>
      <c r="AQ64">
        <v>2002</v>
      </c>
      <c r="AS64" t="s">
        <v>3625</v>
      </c>
      <c r="AU64">
        <v>49.293247999999998</v>
      </c>
      <c r="AV64">
        <v>6.7709369999999991</v>
      </c>
      <c r="AW64" t="s">
        <v>3641</v>
      </c>
      <c r="AX64" t="s">
        <v>3747</v>
      </c>
      <c r="AY64">
        <v>0.36</v>
      </c>
      <c r="AZ64" s="2" t="s">
        <v>3924</v>
      </c>
      <c r="BA64">
        <v>0.43</v>
      </c>
      <c r="BB64" t="s">
        <v>3997</v>
      </c>
      <c r="BC64" t="s">
        <v>3497</v>
      </c>
      <c r="BE64" t="s">
        <v>3515</v>
      </c>
      <c r="BF64" t="s">
        <v>4040</v>
      </c>
      <c r="BG64" t="s">
        <v>4407</v>
      </c>
      <c r="BH64" t="s">
        <v>4460</v>
      </c>
      <c r="BI64" t="s">
        <v>4591</v>
      </c>
    </row>
    <row r="65" spans="1:61" x14ac:dyDescent="0.25">
      <c r="A65">
        <f t="shared" si="0"/>
        <v>17.399999999999999</v>
      </c>
      <c r="B65" t="str">
        <f t="shared" si="1"/>
        <v>HKW Erlangen_BNA0261b</v>
      </c>
      <c r="C65" t="s">
        <v>3492</v>
      </c>
      <c r="D65" t="str">
        <f>VLOOKUP(AL65,REF_TABLE!$A$19:$B$26,2,FALSE)</f>
        <v>STUR</v>
      </c>
      <c r="E65" t="str">
        <f>VLOOKUP(AK65,REF_TABLE!A:B,2,FALSE)</f>
        <v>HRD</v>
      </c>
      <c r="F65">
        <f t="shared" si="7"/>
        <v>0.375</v>
      </c>
      <c r="G65">
        <f>VLOOKUP(plants_join_OPSD!D65,REF_TABLE!M:Q,2,FALSE)</f>
        <v>9.5587323943661975</v>
      </c>
      <c r="H65">
        <f>VLOOKUP(plants_join_OPSD!D65,REF_TABLE!M:Q,3,FALSE)</f>
        <v>7.8122535211267614</v>
      </c>
      <c r="I65">
        <f>VLOOKUP(D65,Tabelle7!$A:$B,2,FALSE)</f>
        <v>4.0224969288732378E-2</v>
      </c>
      <c r="J65">
        <f>VLOOKUP(D65,Tabelle7!$A:$C,3,FALSE)</f>
        <v>4.0224969288732378E-2</v>
      </c>
      <c r="K65">
        <f>VLOOKUP($E65,Dispa_data!E:W,7,FALSE)</f>
        <v>117242.17</v>
      </c>
      <c r="L65">
        <f>IFERROR(VLOOKUP($E65,Dispa_data!E:W,8,FALSE),0)</f>
        <v>0</v>
      </c>
      <c r="M65">
        <f>IFERROR(VLOOKUP($E65,Dispa_data!E:W,9,FALSE),0)</f>
        <v>0</v>
      </c>
      <c r="N65">
        <f>IFERROR(VLOOKUP($E65,Dispa_data!$E:$W,10,FALSE),0)</f>
        <v>0.3</v>
      </c>
      <c r="O65">
        <f>IFERROR(VLOOKUP($E65,Dispa_data!$E:$W,11,FALSE),0)</f>
        <v>0.39500000000000002</v>
      </c>
      <c r="P65">
        <f>IFERROR(VLOOKUP($E65,Dispa_data!$E:$W,12,FALSE),0)</f>
        <v>7</v>
      </c>
      <c r="Q65">
        <f>IFERROR(VLOOKUP($E65,Dispa_data!$E:$W,13,FALSE),0)</f>
        <v>0.95</v>
      </c>
      <c r="S65" t="str">
        <f t="shared" si="2"/>
        <v/>
      </c>
      <c r="T65" t="str">
        <f t="shared" si="3"/>
        <v/>
      </c>
      <c r="U65" t="str">
        <f t="shared" si="4"/>
        <v/>
      </c>
      <c r="V65" t="str">
        <f t="shared" si="5"/>
        <v/>
      </c>
      <c r="W65" t="str">
        <f t="shared" si="6"/>
        <v/>
      </c>
      <c r="X65" s="1" t="s">
        <v>101</v>
      </c>
      <c r="Y65" s="6" t="e">
        <f>VLOOKUP(B65,Dispa_data!B:B,1,FALSE)</f>
        <v>#N/A</v>
      </c>
      <c r="Z65" t="s">
        <v>982</v>
      </c>
      <c r="AA65" t="s">
        <v>1543</v>
      </c>
      <c r="AC65" t="s">
        <v>2170</v>
      </c>
      <c r="AD65" t="s">
        <v>2445</v>
      </c>
      <c r="AE65" t="s">
        <v>2775</v>
      </c>
      <c r="AF65" t="s">
        <v>3224</v>
      </c>
      <c r="AG65" t="s">
        <v>3478</v>
      </c>
      <c r="AH65" t="s">
        <v>3492</v>
      </c>
      <c r="AI65">
        <v>17.399999999999999</v>
      </c>
      <c r="AK65" t="s">
        <v>3497</v>
      </c>
      <c r="AL65" t="s">
        <v>3506</v>
      </c>
      <c r="AM65" t="s">
        <v>3514</v>
      </c>
      <c r="AO65">
        <v>1980</v>
      </c>
      <c r="AP65" t="s">
        <v>3546</v>
      </c>
      <c r="AS65" t="s">
        <v>3625</v>
      </c>
      <c r="AU65">
        <v>49.592829999999999</v>
      </c>
      <c r="AV65">
        <v>11.001480000000001</v>
      </c>
      <c r="BA65">
        <v>0.375</v>
      </c>
      <c r="BB65" t="s">
        <v>3997</v>
      </c>
      <c r="BC65" t="s">
        <v>3497</v>
      </c>
      <c r="BE65" t="s">
        <v>3515</v>
      </c>
      <c r="BF65" t="s">
        <v>4041</v>
      </c>
      <c r="BG65" t="s">
        <v>1559</v>
      </c>
      <c r="BH65" t="s">
        <v>2170</v>
      </c>
    </row>
    <row r="66" spans="1:61" x14ac:dyDescent="0.25">
      <c r="A66">
        <f t="shared" ref="A66:A129" si="8">AI66</f>
        <v>27</v>
      </c>
      <c r="B66" t="str">
        <f t="shared" ref="B66:B129" si="9">CONCATENATE(Z66,"_",X66)</f>
        <v>Heizkraftwerk FL_BNA0270</v>
      </c>
      <c r="C66" t="s">
        <v>3492</v>
      </c>
      <c r="D66" t="str">
        <f>VLOOKUP(AL66,REF_TABLE!$A$19:$B$26,2,FALSE)</f>
        <v>COMC</v>
      </c>
      <c r="E66" t="str">
        <f>VLOOKUP(AK66,REF_TABLE!A:B,2,FALSE)</f>
        <v>HRD</v>
      </c>
      <c r="F66">
        <f t="shared" si="7"/>
        <v>0.504</v>
      </c>
      <c r="G66">
        <f>VLOOKUP(plants_join_OPSD!D66,REF_TABLE!M:Q,2,FALSE)</f>
        <v>5</v>
      </c>
      <c r="H66">
        <f>VLOOKUP(plants_join_OPSD!D66,REF_TABLE!M:Q,3,FALSE)</f>
        <v>1</v>
      </c>
      <c r="I66">
        <f>VLOOKUP(D66,Tabelle7!$A:$B,2,FALSE)</f>
        <v>3.8508725075675675E-2</v>
      </c>
      <c r="J66">
        <f>VLOOKUP(D66,Tabelle7!$A:$C,3,FALSE)</f>
        <v>3.8508725075675675E-2</v>
      </c>
      <c r="K66">
        <f>VLOOKUP($E66,Dispa_data!E:W,7,FALSE)</f>
        <v>117242.17</v>
      </c>
      <c r="L66">
        <f>IFERROR(VLOOKUP($E66,Dispa_data!E:W,8,FALSE),0)</f>
        <v>0</v>
      </c>
      <c r="M66">
        <f>IFERROR(VLOOKUP($E66,Dispa_data!E:W,9,FALSE),0)</f>
        <v>0</v>
      </c>
      <c r="N66">
        <f>IFERROR(VLOOKUP($E66,Dispa_data!$E:$W,10,FALSE),0)</f>
        <v>0.3</v>
      </c>
      <c r="O66">
        <f>IFERROR(VLOOKUP($E66,Dispa_data!$E:$W,11,FALSE),0)</f>
        <v>0.39500000000000002</v>
      </c>
      <c r="P66">
        <f>IFERROR(VLOOKUP($E66,Dispa_data!$E:$W,12,FALSE),0)</f>
        <v>7</v>
      </c>
      <c r="Q66">
        <f>IFERROR(VLOOKUP($E66,Dispa_data!$E:$W,13,FALSE),0)</f>
        <v>0.95</v>
      </c>
      <c r="S66">
        <f t="shared" ref="S66:S129" si="10">IF(AN66="","",AN66)</f>
        <v>40.5</v>
      </c>
      <c r="T66" t="str">
        <f t="shared" ref="T66:T129" si="11">IF(D66="HPHS",A66*6.3,"")</f>
        <v/>
      </c>
      <c r="U66" t="str">
        <f t="shared" ref="U66:U129" si="12">IF(D66="HPHS",0,"")</f>
        <v/>
      </c>
      <c r="V66" t="str">
        <f t="shared" ref="V66:V129" si="13">IF(D66="HPHS",A66,"")</f>
        <v/>
      </c>
      <c r="W66" t="str">
        <f t="shared" ref="W66:W129" si="14">IF(D66="HPHS",0.86,"")</f>
        <v/>
      </c>
      <c r="X66" s="1" t="s">
        <v>102</v>
      </c>
      <c r="Y66" s="6" t="e">
        <f>VLOOKUP(B66,Dispa_data!B:B,1,FALSE)</f>
        <v>#N/A</v>
      </c>
      <c r="Z66" t="s">
        <v>983</v>
      </c>
      <c r="AA66" t="s">
        <v>1544</v>
      </c>
      <c r="AB66" t="s">
        <v>1897</v>
      </c>
      <c r="AC66" t="s">
        <v>2171</v>
      </c>
      <c r="AD66" t="s">
        <v>2446</v>
      </c>
      <c r="AE66" t="s">
        <v>2776</v>
      </c>
      <c r="AF66" t="s">
        <v>3225</v>
      </c>
      <c r="AG66" t="s">
        <v>3486</v>
      </c>
      <c r="AH66" t="s">
        <v>3492</v>
      </c>
      <c r="AI66">
        <v>27</v>
      </c>
      <c r="AJ66">
        <v>24.63402</v>
      </c>
      <c r="AK66" t="s">
        <v>3497</v>
      </c>
      <c r="AL66" t="s">
        <v>3508</v>
      </c>
      <c r="AM66" t="s">
        <v>3514</v>
      </c>
      <c r="AN66">
        <v>40.5</v>
      </c>
      <c r="AO66">
        <v>1992</v>
      </c>
      <c r="AP66" t="s">
        <v>3547</v>
      </c>
      <c r="AS66" t="s">
        <v>3625</v>
      </c>
      <c r="AT66" t="s">
        <v>3629</v>
      </c>
      <c r="AU66">
        <v>54.804949999999998</v>
      </c>
      <c r="AV66">
        <v>9.4324399999999997</v>
      </c>
      <c r="BA66">
        <v>0.504</v>
      </c>
      <c r="BB66" t="s">
        <v>3997</v>
      </c>
      <c r="BC66" t="s">
        <v>3497</v>
      </c>
      <c r="BE66" t="s">
        <v>3515</v>
      </c>
      <c r="BF66" t="s">
        <v>4042</v>
      </c>
      <c r="BG66" t="s">
        <v>4409</v>
      </c>
      <c r="BH66" t="s">
        <v>4466</v>
      </c>
      <c r="BI66" t="s">
        <v>4592</v>
      </c>
    </row>
    <row r="67" spans="1:61" x14ac:dyDescent="0.25">
      <c r="A67">
        <f t="shared" si="8"/>
        <v>29</v>
      </c>
      <c r="B67" t="str">
        <f t="shared" si="9"/>
        <v>Heizkraftwerk FL_BNA0271</v>
      </c>
      <c r="C67" t="s">
        <v>3492</v>
      </c>
      <c r="D67" t="str">
        <f>VLOOKUP(AL67,REF_TABLE!$A$19:$B$26,2,FALSE)</f>
        <v>COMC</v>
      </c>
      <c r="E67" t="str">
        <f>VLOOKUP(AK67,REF_TABLE!A:B,2,FALSE)</f>
        <v>HRD</v>
      </c>
      <c r="F67">
        <f t="shared" ref="F67:F130" si="15">IF(BA67=0,IF(AY67=0,AZ67,AY67),BA67)</f>
        <v>0.48599999999999999</v>
      </c>
      <c r="G67">
        <f>VLOOKUP(plants_join_OPSD!D67,REF_TABLE!M:Q,2,FALSE)</f>
        <v>5</v>
      </c>
      <c r="H67">
        <f>VLOOKUP(plants_join_OPSD!D67,REF_TABLE!M:Q,3,FALSE)</f>
        <v>1</v>
      </c>
      <c r="I67">
        <f>VLOOKUP(D67,Tabelle7!$A:$B,2,FALSE)</f>
        <v>3.8508725075675675E-2</v>
      </c>
      <c r="J67">
        <f>VLOOKUP(D67,Tabelle7!$A:$C,3,FALSE)</f>
        <v>3.8508725075675675E-2</v>
      </c>
      <c r="K67">
        <f>VLOOKUP($E67,Dispa_data!E:W,7,FALSE)</f>
        <v>117242.17</v>
      </c>
      <c r="L67">
        <f>IFERROR(VLOOKUP($E67,Dispa_data!E:W,8,FALSE),0)</f>
        <v>0</v>
      </c>
      <c r="M67">
        <f>IFERROR(VLOOKUP($E67,Dispa_data!E:W,9,FALSE),0)</f>
        <v>0</v>
      </c>
      <c r="N67">
        <f>IFERROR(VLOOKUP($E67,Dispa_data!$E:$W,10,FALSE),0)</f>
        <v>0.3</v>
      </c>
      <c r="O67">
        <f>IFERROR(VLOOKUP($E67,Dispa_data!$E:$W,11,FALSE),0)</f>
        <v>0.39500000000000002</v>
      </c>
      <c r="P67">
        <f>IFERROR(VLOOKUP($E67,Dispa_data!$E:$W,12,FALSE),0)</f>
        <v>7</v>
      </c>
      <c r="Q67">
        <f>IFERROR(VLOOKUP($E67,Dispa_data!$E:$W,13,FALSE),0)</f>
        <v>0.95</v>
      </c>
      <c r="S67">
        <f t="shared" si="10"/>
        <v>43.5</v>
      </c>
      <c r="T67" t="str">
        <f t="shared" si="11"/>
        <v/>
      </c>
      <c r="U67" t="str">
        <f t="shared" si="12"/>
        <v/>
      </c>
      <c r="V67" t="str">
        <f t="shared" si="13"/>
        <v/>
      </c>
      <c r="W67" t="str">
        <f t="shared" si="14"/>
        <v/>
      </c>
      <c r="X67" s="1" t="s">
        <v>103</v>
      </c>
      <c r="Y67" s="6" t="e">
        <f>VLOOKUP(B67,Dispa_data!B:B,1,FALSE)</f>
        <v>#N/A</v>
      </c>
      <c r="Z67" t="s">
        <v>983</v>
      </c>
      <c r="AA67" t="s">
        <v>1545</v>
      </c>
      <c r="AB67" t="s">
        <v>1897</v>
      </c>
      <c r="AC67" t="s">
        <v>2171</v>
      </c>
      <c r="AD67" t="s">
        <v>2446</v>
      </c>
      <c r="AE67" t="s">
        <v>2776</v>
      </c>
      <c r="AF67" t="s">
        <v>3225</v>
      </c>
      <c r="AG67" t="s">
        <v>3486</v>
      </c>
      <c r="AH67" t="s">
        <v>3492</v>
      </c>
      <c r="AI67">
        <v>29</v>
      </c>
      <c r="AJ67">
        <v>26.458760000000002</v>
      </c>
      <c r="AK67" t="s">
        <v>3497</v>
      </c>
      <c r="AL67" t="s">
        <v>3508</v>
      </c>
      <c r="AM67" t="s">
        <v>3514</v>
      </c>
      <c r="AN67">
        <v>43.5</v>
      </c>
      <c r="AO67">
        <v>1988</v>
      </c>
      <c r="AP67" t="s">
        <v>3516</v>
      </c>
      <c r="AS67" t="s">
        <v>3625</v>
      </c>
      <c r="AT67" t="s">
        <v>3629</v>
      </c>
      <c r="AU67">
        <v>54.804949999999998</v>
      </c>
      <c r="AV67">
        <v>9.4324399999999997</v>
      </c>
      <c r="BA67">
        <v>0.48599999999999999</v>
      </c>
      <c r="BB67" t="s">
        <v>3997</v>
      </c>
      <c r="BC67" t="s">
        <v>3497</v>
      </c>
      <c r="BE67" t="s">
        <v>3515</v>
      </c>
      <c r="BF67" t="s">
        <v>4042</v>
      </c>
      <c r="BG67" t="s">
        <v>4409</v>
      </c>
      <c r="BH67" t="s">
        <v>4466</v>
      </c>
      <c r="BI67" t="s">
        <v>4592</v>
      </c>
    </row>
    <row r="68" spans="1:61" x14ac:dyDescent="0.25">
      <c r="A68">
        <f t="shared" si="8"/>
        <v>33</v>
      </c>
      <c r="B68" t="str">
        <f t="shared" si="9"/>
        <v>Heizkraftwerk FL_BNA0272</v>
      </c>
      <c r="C68" t="s">
        <v>3492</v>
      </c>
      <c r="D68" t="str">
        <f>VLOOKUP(AL68,REF_TABLE!$A$19:$B$26,2,FALSE)</f>
        <v>COMC</v>
      </c>
      <c r="E68" t="str">
        <f>VLOOKUP(AK68,REF_TABLE!A:B,2,FALSE)</f>
        <v>HRD</v>
      </c>
      <c r="F68">
        <f t="shared" si="15"/>
        <v>0.47249999999999998</v>
      </c>
      <c r="G68">
        <f>VLOOKUP(plants_join_OPSD!D68,REF_TABLE!M:Q,2,FALSE)</f>
        <v>5</v>
      </c>
      <c r="H68">
        <f>VLOOKUP(plants_join_OPSD!D68,REF_TABLE!M:Q,3,FALSE)</f>
        <v>1</v>
      </c>
      <c r="I68">
        <f>VLOOKUP(D68,Tabelle7!$A:$B,2,FALSE)</f>
        <v>3.8508725075675675E-2</v>
      </c>
      <c r="J68">
        <f>VLOOKUP(D68,Tabelle7!$A:$C,3,FALSE)</f>
        <v>3.8508725075675675E-2</v>
      </c>
      <c r="K68">
        <f>VLOOKUP($E68,Dispa_data!E:W,7,FALSE)</f>
        <v>117242.17</v>
      </c>
      <c r="L68">
        <f>IFERROR(VLOOKUP($E68,Dispa_data!E:W,8,FALSE),0)</f>
        <v>0</v>
      </c>
      <c r="M68">
        <f>IFERROR(VLOOKUP($E68,Dispa_data!E:W,9,FALSE),0)</f>
        <v>0</v>
      </c>
      <c r="N68">
        <f>IFERROR(VLOOKUP($E68,Dispa_data!$E:$W,10,FALSE),0)</f>
        <v>0.3</v>
      </c>
      <c r="O68">
        <f>IFERROR(VLOOKUP($E68,Dispa_data!$E:$W,11,FALSE),0)</f>
        <v>0.39500000000000002</v>
      </c>
      <c r="P68">
        <f>IFERROR(VLOOKUP($E68,Dispa_data!$E:$W,12,FALSE),0)</f>
        <v>7</v>
      </c>
      <c r="Q68">
        <f>IFERROR(VLOOKUP($E68,Dispa_data!$E:$W,13,FALSE),0)</f>
        <v>0.95</v>
      </c>
      <c r="S68">
        <f t="shared" si="10"/>
        <v>49.5</v>
      </c>
      <c r="T68" t="str">
        <f t="shared" si="11"/>
        <v/>
      </c>
      <c r="U68" t="str">
        <f t="shared" si="12"/>
        <v/>
      </c>
      <c r="V68" t="str">
        <f t="shared" si="13"/>
        <v/>
      </c>
      <c r="W68" t="str">
        <f t="shared" si="14"/>
        <v/>
      </c>
      <c r="X68" s="1" t="s">
        <v>104</v>
      </c>
      <c r="Y68" s="6" t="e">
        <f>VLOOKUP(B68,Dispa_data!B:B,1,FALSE)</f>
        <v>#N/A</v>
      </c>
      <c r="Z68" t="s">
        <v>983</v>
      </c>
      <c r="AA68" t="s">
        <v>1546</v>
      </c>
      <c r="AB68" t="s">
        <v>1897</v>
      </c>
      <c r="AC68" t="s">
        <v>2171</v>
      </c>
      <c r="AD68" t="s">
        <v>2446</v>
      </c>
      <c r="AE68" t="s">
        <v>2776</v>
      </c>
      <c r="AF68" t="s">
        <v>3225</v>
      </c>
      <c r="AG68" t="s">
        <v>3486</v>
      </c>
      <c r="AH68" t="s">
        <v>3492</v>
      </c>
      <c r="AI68">
        <v>33</v>
      </c>
      <c r="AJ68">
        <v>30.108250000000002</v>
      </c>
      <c r="AK68" t="s">
        <v>3497</v>
      </c>
      <c r="AL68" t="s">
        <v>3508</v>
      </c>
      <c r="AM68" t="s">
        <v>3514</v>
      </c>
      <c r="AN68">
        <v>49.5</v>
      </c>
      <c r="AO68">
        <v>1985</v>
      </c>
      <c r="AP68" t="s">
        <v>3534</v>
      </c>
      <c r="AS68" t="s">
        <v>3625</v>
      </c>
      <c r="AT68" t="s">
        <v>3629</v>
      </c>
      <c r="AU68">
        <v>54.804949999999998</v>
      </c>
      <c r="AV68">
        <v>9.4324399999999997</v>
      </c>
      <c r="BA68">
        <v>0.47249999999999998</v>
      </c>
      <c r="BB68" t="s">
        <v>3997</v>
      </c>
      <c r="BC68" t="s">
        <v>3497</v>
      </c>
      <c r="BE68" t="s">
        <v>3515</v>
      </c>
      <c r="BF68" t="s">
        <v>4042</v>
      </c>
      <c r="BG68" t="s">
        <v>4409</v>
      </c>
      <c r="BH68" t="s">
        <v>4466</v>
      </c>
      <c r="BI68" t="s">
        <v>4592</v>
      </c>
    </row>
    <row r="69" spans="1:61" x14ac:dyDescent="0.25">
      <c r="A69">
        <f t="shared" si="8"/>
        <v>61.5</v>
      </c>
      <c r="B69" t="str">
        <f t="shared" si="9"/>
        <v>HKW West_BNA0289b</v>
      </c>
      <c r="C69" t="s">
        <v>3492</v>
      </c>
      <c r="D69" t="str">
        <f>VLOOKUP(AL69,REF_TABLE!$A$19:$B$26,2,FALSE)</f>
        <v>STUR</v>
      </c>
      <c r="E69" t="str">
        <f>VLOOKUP(AK69,REF_TABLE!A:B,2,FALSE)</f>
        <v>HRD</v>
      </c>
      <c r="F69">
        <f t="shared" si="15"/>
        <v>0.39750000000000002</v>
      </c>
      <c r="G69">
        <f>VLOOKUP(plants_join_OPSD!D69,REF_TABLE!M:Q,2,FALSE)</f>
        <v>9.5587323943661975</v>
      </c>
      <c r="H69">
        <f>VLOOKUP(plants_join_OPSD!D69,REF_TABLE!M:Q,3,FALSE)</f>
        <v>7.8122535211267614</v>
      </c>
      <c r="I69">
        <f>VLOOKUP(D69,Tabelle7!$A:$B,2,FALSE)</f>
        <v>4.0224969288732378E-2</v>
      </c>
      <c r="J69">
        <f>VLOOKUP(D69,Tabelle7!$A:$C,3,FALSE)</f>
        <v>4.0224969288732378E-2</v>
      </c>
      <c r="K69">
        <f>VLOOKUP($E69,Dispa_data!E:W,7,FALSE)</f>
        <v>117242.17</v>
      </c>
      <c r="L69">
        <f>IFERROR(VLOOKUP($E69,Dispa_data!E:W,8,FALSE),0)</f>
        <v>0</v>
      </c>
      <c r="M69">
        <f>IFERROR(VLOOKUP($E69,Dispa_data!E:W,9,FALSE),0)</f>
        <v>0</v>
      </c>
      <c r="N69">
        <f>IFERROR(VLOOKUP($E69,Dispa_data!$E:$W,10,FALSE),0)</f>
        <v>0.3</v>
      </c>
      <c r="O69">
        <f>IFERROR(VLOOKUP($E69,Dispa_data!$E:$W,11,FALSE),0)</f>
        <v>0.39500000000000002</v>
      </c>
      <c r="P69">
        <f>IFERROR(VLOOKUP($E69,Dispa_data!$E:$W,12,FALSE),0)</f>
        <v>7</v>
      </c>
      <c r="Q69">
        <f>IFERROR(VLOOKUP($E69,Dispa_data!$E:$W,13,FALSE),0)</f>
        <v>0.95</v>
      </c>
      <c r="S69">
        <f t="shared" si="10"/>
        <v>105</v>
      </c>
      <c r="T69" t="str">
        <f t="shared" si="11"/>
        <v/>
      </c>
      <c r="U69" t="str">
        <f t="shared" si="12"/>
        <v/>
      </c>
      <c r="V69" t="str">
        <f t="shared" si="13"/>
        <v/>
      </c>
      <c r="W69" t="str">
        <f t="shared" si="14"/>
        <v/>
      </c>
      <c r="X69" s="1" t="s">
        <v>105</v>
      </c>
      <c r="Y69" s="6" t="e">
        <f>VLOOKUP(B69,Dispa_data!B:B,1,FALSE)</f>
        <v>#N/A</v>
      </c>
      <c r="Z69" t="s">
        <v>984</v>
      </c>
      <c r="AA69" t="s">
        <v>1524</v>
      </c>
      <c r="AB69" t="s">
        <v>1898</v>
      </c>
      <c r="AC69" t="s">
        <v>2136</v>
      </c>
      <c r="AD69" t="s">
        <v>2447</v>
      </c>
      <c r="AE69" t="s">
        <v>2777</v>
      </c>
      <c r="AF69" t="s">
        <v>3194</v>
      </c>
      <c r="AG69" t="s">
        <v>3483</v>
      </c>
      <c r="AH69" t="s">
        <v>3492</v>
      </c>
      <c r="AI69">
        <v>61.5</v>
      </c>
      <c r="AJ69">
        <v>62.060270000000003</v>
      </c>
      <c r="AK69" t="s">
        <v>3497</v>
      </c>
      <c r="AL69" t="s">
        <v>3506</v>
      </c>
      <c r="AM69" t="s">
        <v>3514</v>
      </c>
      <c r="AN69">
        <v>105</v>
      </c>
      <c r="AO69">
        <v>1989</v>
      </c>
      <c r="AP69" t="s">
        <v>3548</v>
      </c>
      <c r="AS69" t="s">
        <v>3625</v>
      </c>
      <c r="AT69" t="s">
        <v>3629</v>
      </c>
      <c r="AU69">
        <v>50.09843</v>
      </c>
      <c r="AV69">
        <v>8.6531300000000009</v>
      </c>
      <c r="BA69">
        <v>0.39750000000000002</v>
      </c>
      <c r="BB69" t="s">
        <v>3997</v>
      </c>
      <c r="BC69" t="s">
        <v>3497</v>
      </c>
      <c r="BE69" t="s">
        <v>3515</v>
      </c>
      <c r="BF69" t="s">
        <v>4043</v>
      </c>
      <c r="BG69" t="s">
        <v>4406</v>
      </c>
      <c r="BH69" t="s">
        <v>4445</v>
      </c>
      <c r="BI69" t="s">
        <v>4592</v>
      </c>
    </row>
    <row r="70" spans="1:61" x14ac:dyDescent="0.25">
      <c r="A70">
        <f t="shared" si="8"/>
        <v>61.5</v>
      </c>
      <c r="B70" t="str">
        <f t="shared" si="9"/>
        <v>HKW West_BNA0290</v>
      </c>
      <c r="C70" t="s">
        <v>3492</v>
      </c>
      <c r="D70" t="str">
        <f>VLOOKUP(AL70,REF_TABLE!$A$19:$B$26,2,FALSE)</f>
        <v>STUR</v>
      </c>
      <c r="E70" t="str">
        <f>VLOOKUP(AK70,REF_TABLE!A:B,2,FALSE)</f>
        <v>HRD</v>
      </c>
      <c r="F70">
        <f t="shared" si="15"/>
        <v>0.39750000000000002</v>
      </c>
      <c r="G70">
        <f>VLOOKUP(plants_join_OPSD!D70,REF_TABLE!M:Q,2,FALSE)</f>
        <v>9.5587323943661975</v>
      </c>
      <c r="H70">
        <f>VLOOKUP(plants_join_OPSD!D70,REF_TABLE!M:Q,3,FALSE)</f>
        <v>7.8122535211267614</v>
      </c>
      <c r="I70">
        <f>VLOOKUP(D70,Tabelle7!$A:$B,2,FALSE)</f>
        <v>4.0224969288732378E-2</v>
      </c>
      <c r="J70">
        <f>VLOOKUP(D70,Tabelle7!$A:$C,3,FALSE)</f>
        <v>4.0224969288732378E-2</v>
      </c>
      <c r="K70">
        <f>VLOOKUP($E70,Dispa_data!E:W,7,FALSE)</f>
        <v>117242.17</v>
      </c>
      <c r="L70">
        <f>IFERROR(VLOOKUP($E70,Dispa_data!E:W,8,FALSE),0)</f>
        <v>0</v>
      </c>
      <c r="M70">
        <f>IFERROR(VLOOKUP($E70,Dispa_data!E:W,9,FALSE),0)</f>
        <v>0</v>
      </c>
      <c r="N70">
        <f>IFERROR(VLOOKUP($E70,Dispa_data!$E:$W,10,FALSE),0)</f>
        <v>0.3</v>
      </c>
      <c r="O70">
        <f>IFERROR(VLOOKUP($E70,Dispa_data!$E:$W,11,FALSE),0)</f>
        <v>0.39500000000000002</v>
      </c>
      <c r="P70">
        <f>IFERROR(VLOOKUP($E70,Dispa_data!$E:$W,12,FALSE),0)</f>
        <v>7</v>
      </c>
      <c r="Q70">
        <f>IFERROR(VLOOKUP($E70,Dispa_data!$E:$W,13,FALSE),0)</f>
        <v>0.95</v>
      </c>
      <c r="S70">
        <f t="shared" si="10"/>
        <v>105</v>
      </c>
      <c r="T70" t="str">
        <f t="shared" si="11"/>
        <v/>
      </c>
      <c r="U70" t="str">
        <f t="shared" si="12"/>
        <v/>
      </c>
      <c r="V70" t="str">
        <f t="shared" si="13"/>
        <v/>
      </c>
      <c r="W70" t="str">
        <f t="shared" si="14"/>
        <v/>
      </c>
      <c r="X70" s="1" t="s">
        <v>106</v>
      </c>
      <c r="Y70" s="6" t="e">
        <f>VLOOKUP(B70,Dispa_data!B:B,1,FALSE)</f>
        <v>#N/A</v>
      </c>
      <c r="Z70" t="s">
        <v>984</v>
      </c>
      <c r="AA70" t="s">
        <v>1541</v>
      </c>
      <c r="AB70" t="s">
        <v>1898</v>
      </c>
      <c r="AC70" t="s">
        <v>2136</v>
      </c>
      <c r="AD70" t="s">
        <v>2447</v>
      </c>
      <c r="AE70" t="s">
        <v>2777</v>
      </c>
      <c r="AF70" t="s">
        <v>3194</v>
      </c>
      <c r="AG70" t="s">
        <v>3483</v>
      </c>
      <c r="AH70" t="s">
        <v>3492</v>
      </c>
      <c r="AI70">
        <v>61.5</v>
      </c>
      <c r="AJ70">
        <v>62.060270000000003</v>
      </c>
      <c r="AK70" t="s">
        <v>3497</v>
      </c>
      <c r="AL70" t="s">
        <v>3506</v>
      </c>
      <c r="AM70" t="s">
        <v>3514</v>
      </c>
      <c r="AN70">
        <v>105</v>
      </c>
      <c r="AO70">
        <v>1989</v>
      </c>
      <c r="AP70" t="s">
        <v>3548</v>
      </c>
      <c r="AS70" t="s">
        <v>3625</v>
      </c>
      <c r="AT70" t="s">
        <v>3629</v>
      </c>
      <c r="AU70">
        <v>50.09843</v>
      </c>
      <c r="AV70">
        <v>8.6531300000000009</v>
      </c>
      <c r="BA70">
        <v>0.39750000000000002</v>
      </c>
      <c r="BB70" t="s">
        <v>3997</v>
      </c>
      <c r="BC70" t="s">
        <v>3497</v>
      </c>
      <c r="BE70" t="s">
        <v>3515</v>
      </c>
      <c r="BF70" t="s">
        <v>4043</v>
      </c>
      <c r="BG70" t="s">
        <v>4406</v>
      </c>
      <c r="BH70" t="s">
        <v>4445</v>
      </c>
      <c r="BI70" t="s">
        <v>4592</v>
      </c>
    </row>
    <row r="71" spans="1:61" x14ac:dyDescent="0.25">
      <c r="A71">
        <f t="shared" si="8"/>
        <v>345</v>
      </c>
      <c r="B71" t="str">
        <f t="shared" si="9"/>
        <v>Scholven_BNA0331</v>
      </c>
      <c r="C71" t="s">
        <v>3492</v>
      </c>
      <c r="D71" t="str">
        <f>VLOOKUP(AL71,REF_TABLE!$A$19:$B$26,2,FALSE)</f>
        <v>STUR</v>
      </c>
      <c r="E71" t="str">
        <f>VLOOKUP(AK71,REF_TABLE!A:B,2,FALSE)</f>
        <v>HRD</v>
      </c>
      <c r="F71">
        <f t="shared" si="15"/>
        <v>0.34749999999999998</v>
      </c>
      <c r="G71">
        <f>VLOOKUP(plants_join_OPSD!D71,REF_TABLE!M:Q,2,FALSE)</f>
        <v>9.5587323943661975</v>
      </c>
      <c r="H71">
        <f>VLOOKUP(plants_join_OPSD!D71,REF_TABLE!M:Q,3,FALSE)</f>
        <v>7.8122535211267614</v>
      </c>
      <c r="I71">
        <f>VLOOKUP(D71,Tabelle7!$A:$B,2,FALSE)</f>
        <v>4.0224969288732378E-2</v>
      </c>
      <c r="J71">
        <f>VLOOKUP(D71,Tabelle7!$A:$C,3,FALSE)</f>
        <v>4.0224969288732378E-2</v>
      </c>
      <c r="K71">
        <f>VLOOKUP($E71,Dispa_data!E:W,7,FALSE)</f>
        <v>117242.17</v>
      </c>
      <c r="L71">
        <f>IFERROR(VLOOKUP($E71,Dispa_data!E:W,8,FALSE),0)</f>
        <v>0</v>
      </c>
      <c r="M71">
        <f>IFERROR(VLOOKUP($E71,Dispa_data!E:W,9,FALSE),0)</f>
        <v>0</v>
      </c>
      <c r="N71">
        <f>IFERROR(VLOOKUP($E71,Dispa_data!$E:$W,10,FALSE),0)</f>
        <v>0.3</v>
      </c>
      <c r="O71">
        <f>IFERROR(VLOOKUP($E71,Dispa_data!$E:$W,11,FALSE),0)</f>
        <v>0.39500000000000002</v>
      </c>
      <c r="P71">
        <f>IFERROR(VLOOKUP($E71,Dispa_data!$E:$W,12,FALSE),0)</f>
        <v>7</v>
      </c>
      <c r="Q71">
        <f>IFERROR(VLOOKUP($E71,Dispa_data!$E:$W,13,FALSE),0)</f>
        <v>0.95</v>
      </c>
      <c r="S71" t="str">
        <f t="shared" si="10"/>
        <v/>
      </c>
      <c r="T71" t="str">
        <f t="shared" si="11"/>
        <v/>
      </c>
      <c r="U71" t="str">
        <f t="shared" si="12"/>
        <v/>
      </c>
      <c r="V71" t="str">
        <f t="shared" si="13"/>
        <v/>
      </c>
      <c r="W71" t="str">
        <f t="shared" si="14"/>
        <v/>
      </c>
      <c r="X71" s="1" t="s">
        <v>107</v>
      </c>
      <c r="Y71" s="6" t="e">
        <f>VLOOKUP(B71,Dispa_data!B:B,1,FALSE)</f>
        <v>#N/A</v>
      </c>
      <c r="Z71" t="s">
        <v>985</v>
      </c>
      <c r="AA71" t="s">
        <v>1547</v>
      </c>
      <c r="AB71" t="s">
        <v>1899</v>
      </c>
      <c r="AC71" t="s">
        <v>2172</v>
      </c>
      <c r="AE71" t="s">
        <v>2778</v>
      </c>
      <c r="AF71" t="s">
        <v>3226</v>
      </c>
      <c r="AG71" t="s">
        <v>3480</v>
      </c>
      <c r="AH71" t="s">
        <v>3492</v>
      </c>
      <c r="AI71">
        <v>345</v>
      </c>
      <c r="AJ71">
        <v>370</v>
      </c>
      <c r="AK71" t="s">
        <v>3497</v>
      </c>
      <c r="AL71" t="s">
        <v>3506</v>
      </c>
      <c r="AM71" t="s">
        <v>3514</v>
      </c>
      <c r="AO71">
        <v>1969</v>
      </c>
      <c r="AP71" t="s">
        <v>3537</v>
      </c>
      <c r="AS71" t="s">
        <v>3625</v>
      </c>
      <c r="AU71">
        <v>51.60236802</v>
      </c>
      <c r="AV71">
        <v>7.009894096</v>
      </c>
      <c r="AW71" t="s">
        <v>3642</v>
      </c>
      <c r="AX71" t="s">
        <v>3748</v>
      </c>
      <c r="BA71">
        <v>0.34749999999999998</v>
      </c>
      <c r="BB71" t="s">
        <v>3997</v>
      </c>
      <c r="BC71" t="s">
        <v>3497</v>
      </c>
      <c r="BE71" t="s">
        <v>3515</v>
      </c>
      <c r="BF71" t="s">
        <v>985</v>
      </c>
      <c r="BG71" t="s">
        <v>4407</v>
      </c>
      <c r="BH71" t="s">
        <v>4460</v>
      </c>
      <c r="BI71" t="s">
        <v>4591</v>
      </c>
    </row>
    <row r="72" spans="1:61" x14ac:dyDescent="0.25">
      <c r="A72">
        <f t="shared" si="8"/>
        <v>345</v>
      </c>
      <c r="B72" t="str">
        <f t="shared" si="9"/>
        <v>Scholven_BNA0332</v>
      </c>
      <c r="C72" t="s">
        <v>3492</v>
      </c>
      <c r="D72" t="str">
        <f>VLOOKUP(AL72,REF_TABLE!$A$19:$B$26,2,FALSE)</f>
        <v>STUR</v>
      </c>
      <c r="E72" t="str">
        <f>VLOOKUP(AK72,REF_TABLE!A:B,2,FALSE)</f>
        <v>HRD</v>
      </c>
      <c r="F72">
        <f t="shared" si="15"/>
        <v>0.34499999999999997</v>
      </c>
      <c r="G72">
        <f>VLOOKUP(plants_join_OPSD!D72,REF_TABLE!M:Q,2,FALSE)</f>
        <v>9.5587323943661975</v>
      </c>
      <c r="H72">
        <f>VLOOKUP(plants_join_OPSD!D72,REF_TABLE!M:Q,3,FALSE)</f>
        <v>7.8122535211267614</v>
      </c>
      <c r="I72">
        <f>VLOOKUP(D72,Tabelle7!$A:$B,2,FALSE)</f>
        <v>4.0224969288732378E-2</v>
      </c>
      <c r="J72">
        <f>VLOOKUP(D72,Tabelle7!$A:$C,3,FALSE)</f>
        <v>4.0224969288732378E-2</v>
      </c>
      <c r="K72">
        <f>VLOOKUP($E72,Dispa_data!E:W,7,FALSE)</f>
        <v>117242.17</v>
      </c>
      <c r="L72">
        <f>IFERROR(VLOOKUP($E72,Dispa_data!E:W,8,FALSE),0)</f>
        <v>0</v>
      </c>
      <c r="M72">
        <f>IFERROR(VLOOKUP($E72,Dispa_data!E:W,9,FALSE),0)</f>
        <v>0</v>
      </c>
      <c r="N72">
        <f>IFERROR(VLOOKUP($E72,Dispa_data!$E:$W,10,FALSE),0)</f>
        <v>0.3</v>
      </c>
      <c r="O72">
        <f>IFERROR(VLOOKUP($E72,Dispa_data!$E:$W,11,FALSE),0)</f>
        <v>0.39500000000000002</v>
      </c>
      <c r="P72">
        <f>IFERROR(VLOOKUP($E72,Dispa_data!$E:$W,12,FALSE),0)</f>
        <v>7</v>
      </c>
      <c r="Q72">
        <f>IFERROR(VLOOKUP($E72,Dispa_data!$E:$W,13,FALSE),0)</f>
        <v>0.95</v>
      </c>
      <c r="S72" t="str">
        <f t="shared" si="10"/>
        <v/>
      </c>
      <c r="T72" t="str">
        <f t="shared" si="11"/>
        <v/>
      </c>
      <c r="U72" t="str">
        <f t="shared" si="12"/>
        <v/>
      </c>
      <c r="V72" t="str">
        <f t="shared" si="13"/>
        <v/>
      </c>
      <c r="W72" t="str">
        <f t="shared" si="14"/>
        <v/>
      </c>
      <c r="X72" s="1" t="s">
        <v>108</v>
      </c>
      <c r="Y72" s="6" t="e">
        <f>VLOOKUP(B72,Dispa_data!B:B,1,FALSE)</f>
        <v>#N/A</v>
      </c>
      <c r="Z72" t="s">
        <v>985</v>
      </c>
      <c r="AA72" t="s">
        <v>1548</v>
      </c>
      <c r="AB72" t="s">
        <v>1900</v>
      </c>
      <c r="AC72" t="s">
        <v>2172</v>
      </c>
      <c r="AE72" t="s">
        <v>2778</v>
      </c>
      <c r="AF72" t="s">
        <v>3226</v>
      </c>
      <c r="AG72" t="s">
        <v>3480</v>
      </c>
      <c r="AH72" t="s">
        <v>3492</v>
      </c>
      <c r="AI72">
        <v>345</v>
      </c>
      <c r="AJ72">
        <v>370</v>
      </c>
      <c r="AK72" t="s">
        <v>3497</v>
      </c>
      <c r="AL72" t="s">
        <v>3506</v>
      </c>
      <c r="AM72" t="s">
        <v>3514</v>
      </c>
      <c r="AO72">
        <v>1968</v>
      </c>
      <c r="AP72" t="s">
        <v>3549</v>
      </c>
      <c r="AS72" t="s">
        <v>3625</v>
      </c>
      <c r="AU72">
        <v>51.60236802</v>
      </c>
      <c r="AV72">
        <v>7.009894096</v>
      </c>
      <c r="AW72" t="s">
        <v>3642</v>
      </c>
      <c r="AX72" t="s">
        <v>3749</v>
      </c>
      <c r="BA72">
        <v>0.34499999999999997</v>
      </c>
      <c r="BB72" t="s">
        <v>3997</v>
      </c>
      <c r="BC72" t="s">
        <v>3497</v>
      </c>
      <c r="BE72" t="s">
        <v>3515</v>
      </c>
      <c r="BF72" t="s">
        <v>985</v>
      </c>
      <c r="BG72" t="s">
        <v>4407</v>
      </c>
      <c r="BH72" t="s">
        <v>4460</v>
      </c>
      <c r="BI72" t="s">
        <v>4591</v>
      </c>
    </row>
    <row r="73" spans="1:61" x14ac:dyDescent="0.25">
      <c r="A73">
        <f t="shared" si="8"/>
        <v>70</v>
      </c>
      <c r="B73" t="str">
        <f t="shared" si="9"/>
        <v>FWK Buer_BNA0336</v>
      </c>
      <c r="C73" t="s">
        <v>3492</v>
      </c>
      <c r="D73" t="str">
        <f>VLOOKUP(AL73,REF_TABLE!$A$19:$B$26,2,FALSE)</f>
        <v>STUR</v>
      </c>
      <c r="E73" t="str">
        <f>VLOOKUP(AK73,REF_TABLE!A:B,2,FALSE)</f>
        <v>HRD</v>
      </c>
      <c r="F73">
        <f t="shared" si="15"/>
        <v>0.38750000000000001</v>
      </c>
      <c r="G73">
        <f>VLOOKUP(plants_join_OPSD!D73,REF_TABLE!M:Q,2,FALSE)</f>
        <v>9.5587323943661975</v>
      </c>
      <c r="H73">
        <f>VLOOKUP(plants_join_OPSD!D73,REF_TABLE!M:Q,3,FALSE)</f>
        <v>7.8122535211267614</v>
      </c>
      <c r="I73">
        <f>VLOOKUP(D73,Tabelle7!$A:$B,2,FALSE)</f>
        <v>4.0224969288732378E-2</v>
      </c>
      <c r="J73">
        <f>VLOOKUP(D73,Tabelle7!$A:$C,3,FALSE)</f>
        <v>4.0224969288732378E-2</v>
      </c>
      <c r="K73">
        <f>VLOOKUP($E73,Dispa_data!E:W,7,FALSE)</f>
        <v>117242.17</v>
      </c>
      <c r="L73">
        <f>IFERROR(VLOOKUP($E73,Dispa_data!E:W,8,FALSE),0)</f>
        <v>0</v>
      </c>
      <c r="M73">
        <f>IFERROR(VLOOKUP($E73,Dispa_data!E:W,9,FALSE),0)</f>
        <v>0</v>
      </c>
      <c r="N73">
        <f>IFERROR(VLOOKUP($E73,Dispa_data!$E:$W,10,FALSE),0)</f>
        <v>0.3</v>
      </c>
      <c r="O73">
        <f>IFERROR(VLOOKUP($E73,Dispa_data!$E:$W,11,FALSE),0)</f>
        <v>0.39500000000000002</v>
      </c>
      <c r="P73">
        <f>IFERROR(VLOOKUP($E73,Dispa_data!$E:$W,12,FALSE),0)</f>
        <v>7</v>
      </c>
      <c r="Q73">
        <f>IFERROR(VLOOKUP($E73,Dispa_data!$E:$W,13,FALSE),0)</f>
        <v>0.95</v>
      </c>
      <c r="S73" t="str">
        <f t="shared" si="10"/>
        <v/>
      </c>
      <c r="T73" t="str">
        <f t="shared" si="11"/>
        <v/>
      </c>
      <c r="U73" t="str">
        <f t="shared" si="12"/>
        <v/>
      </c>
      <c r="V73" t="str">
        <f t="shared" si="13"/>
        <v/>
      </c>
      <c r="W73" t="str">
        <f t="shared" si="14"/>
        <v/>
      </c>
      <c r="X73" s="1" t="s">
        <v>109</v>
      </c>
      <c r="Y73" s="6" t="e">
        <f>VLOOKUP(B73,Dispa_data!B:B,1,FALSE)</f>
        <v>#N/A</v>
      </c>
      <c r="Z73" t="s">
        <v>986</v>
      </c>
      <c r="AC73" t="s">
        <v>2172</v>
      </c>
      <c r="AE73" t="s">
        <v>2778</v>
      </c>
      <c r="AF73" t="s">
        <v>3226</v>
      </c>
      <c r="AG73" t="s">
        <v>3480</v>
      </c>
      <c r="AH73" t="s">
        <v>3492</v>
      </c>
      <c r="AI73">
        <v>70</v>
      </c>
      <c r="AK73" t="s">
        <v>3497</v>
      </c>
      <c r="AL73" t="s">
        <v>3506</v>
      </c>
      <c r="AM73" t="s">
        <v>3514</v>
      </c>
      <c r="AO73">
        <v>1985</v>
      </c>
      <c r="AP73" t="s">
        <v>3534</v>
      </c>
      <c r="AS73" t="s">
        <v>3625</v>
      </c>
      <c r="AU73">
        <v>51.596960000000003</v>
      </c>
      <c r="AV73">
        <v>7.0045199999999994</v>
      </c>
      <c r="BA73">
        <v>0.38750000000000001</v>
      </c>
      <c r="BB73" t="s">
        <v>3997</v>
      </c>
      <c r="BC73" t="s">
        <v>3497</v>
      </c>
      <c r="BE73" t="s">
        <v>3515</v>
      </c>
      <c r="BF73" t="s">
        <v>985</v>
      </c>
      <c r="BG73" t="s">
        <v>4410</v>
      </c>
      <c r="BH73" t="s">
        <v>4460</v>
      </c>
    </row>
    <row r="74" spans="1:61" x14ac:dyDescent="0.25">
      <c r="A74">
        <f t="shared" si="8"/>
        <v>510</v>
      </c>
      <c r="B74" t="str">
        <f t="shared" si="9"/>
        <v>Staudinger_BNA0377</v>
      </c>
      <c r="C74" t="s">
        <v>3492</v>
      </c>
      <c r="D74" t="str">
        <f>VLOOKUP(AL74,REF_TABLE!$A$19:$B$26,2,FALSE)</f>
        <v>STUR</v>
      </c>
      <c r="E74" t="str">
        <f>VLOOKUP(AK74,REF_TABLE!A:B,2,FALSE)</f>
        <v>HRD</v>
      </c>
      <c r="F74">
        <f t="shared" si="15"/>
        <v>0.40500000000000003</v>
      </c>
      <c r="G74">
        <f>VLOOKUP(plants_join_OPSD!D74,REF_TABLE!M:Q,2,FALSE)</f>
        <v>9.5587323943661975</v>
      </c>
      <c r="H74">
        <f>VLOOKUP(plants_join_OPSD!D74,REF_TABLE!M:Q,3,FALSE)</f>
        <v>7.8122535211267614</v>
      </c>
      <c r="I74">
        <f>VLOOKUP(D74,Tabelle7!$A:$B,2,FALSE)</f>
        <v>4.0224969288732378E-2</v>
      </c>
      <c r="J74">
        <f>VLOOKUP(D74,Tabelle7!$A:$C,3,FALSE)</f>
        <v>4.0224969288732378E-2</v>
      </c>
      <c r="K74">
        <f>VLOOKUP($E74,Dispa_data!E:W,7,FALSE)</f>
        <v>117242.17</v>
      </c>
      <c r="L74">
        <f>IFERROR(VLOOKUP($E74,Dispa_data!E:W,8,FALSE),0)</f>
        <v>0</v>
      </c>
      <c r="M74">
        <f>IFERROR(VLOOKUP($E74,Dispa_data!E:W,9,FALSE),0)</f>
        <v>0</v>
      </c>
      <c r="N74">
        <f>IFERROR(VLOOKUP($E74,Dispa_data!$E:$W,10,FALSE),0)</f>
        <v>0.3</v>
      </c>
      <c r="O74">
        <f>IFERROR(VLOOKUP($E74,Dispa_data!$E:$W,11,FALSE),0)</f>
        <v>0.39500000000000002</v>
      </c>
      <c r="P74">
        <f>IFERROR(VLOOKUP($E74,Dispa_data!$E:$W,12,FALSE),0)</f>
        <v>7</v>
      </c>
      <c r="Q74">
        <f>IFERROR(VLOOKUP($E74,Dispa_data!$E:$W,13,FALSE),0)</f>
        <v>0.95</v>
      </c>
      <c r="S74">
        <f t="shared" si="10"/>
        <v>300</v>
      </c>
      <c r="T74" t="str">
        <f t="shared" si="11"/>
        <v/>
      </c>
      <c r="U74" t="str">
        <f t="shared" si="12"/>
        <v/>
      </c>
      <c r="V74" t="str">
        <f t="shared" si="13"/>
        <v/>
      </c>
      <c r="W74" t="str">
        <f t="shared" si="14"/>
        <v/>
      </c>
      <c r="X74" s="1" t="s">
        <v>110</v>
      </c>
      <c r="Y74" s="6" t="e">
        <f>VLOOKUP(B74,Dispa_data!B:B,1,FALSE)</f>
        <v>#N/A</v>
      </c>
      <c r="Z74" t="s">
        <v>987</v>
      </c>
      <c r="AA74" t="s">
        <v>1549</v>
      </c>
      <c r="AB74" t="s">
        <v>1901</v>
      </c>
      <c r="AC74" t="s">
        <v>2172</v>
      </c>
      <c r="AE74" t="s">
        <v>2779</v>
      </c>
      <c r="AF74" t="s">
        <v>3227</v>
      </c>
      <c r="AG74" t="s">
        <v>3483</v>
      </c>
      <c r="AH74" t="s">
        <v>3492</v>
      </c>
      <c r="AI74">
        <v>510</v>
      </c>
      <c r="AJ74">
        <v>553</v>
      </c>
      <c r="AK74" t="s">
        <v>3497</v>
      </c>
      <c r="AL74" t="s">
        <v>3506</v>
      </c>
      <c r="AM74" t="s">
        <v>3514</v>
      </c>
      <c r="AN74">
        <v>300</v>
      </c>
      <c r="AO74">
        <v>1992</v>
      </c>
      <c r="AP74" t="s">
        <v>3547</v>
      </c>
      <c r="AS74" t="s">
        <v>3625</v>
      </c>
      <c r="AT74" t="s">
        <v>3629</v>
      </c>
      <c r="AU74">
        <v>50.088552999999997</v>
      </c>
      <c r="AV74">
        <v>8.953399000000001</v>
      </c>
      <c r="AW74" t="s">
        <v>3643</v>
      </c>
      <c r="AX74" t="s">
        <v>3750</v>
      </c>
      <c r="BA74">
        <v>0.40500000000000003</v>
      </c>
      <c r="BB74" t="s">
        <v>3997</v>
      </c>
      <c r="BC74" t="s">
        <v>3497</v>
      </c>
      <c r="BE74" t="s">
        <v>3515</v>
      </c>
      <c r="BF74" t="s">
        <v>3227</v>
      </c>
      <c r="BG74" t="s">
        <v>4408</v>
      </c>
      <c r="BH74" t="s">
        <v>4463</v>
      </c>
      <c r="BI74" t="s">
        <v>4591</v>
      </c>
    </row>
    <row r="75" spans="1:61" x14ac:dyDescent="0.25">
      <c r="A75">
        <f t="shared" si="8"/>
        <v>800</v>
      </c>
      <c r="B75" t="str">
        <f t="shared" si="9"/>
        <v>Moorburg A_BNA1673</v>
      </c>
      <c r="C75" t="s">
        <v>3492</v>
      </c>
      <c r="D75" t="str">
        <f>VLOOKUP(AL75,REF_TABLE!$A$19:$B$26,2,FALSE)</f>
        <v>STUR</v>
      </c>
      <c r="E75" t="str">
        <f>VLOOKUP(AK75,REF_TABLE!A:B,2,FALSE)</f>
        <v>HRD</v>
      </c>
      <c r="F75">
        <f t="shared" si="15"/>
        <v>0.46250000000000002</v>
      </c>
      <c r="G75">
        <f>VLOOKUP(plants_join_OPSD!D75,REF_TABLE!M:Q,2,FALSE)</f>
        <v>9.5587323943661975</v>
      </c>
      <c r="H75">
        <f>VLOOKUP(plants_join_OPSD!D75,REF_TABLE!M:Q,3,FALSE)</f>
        <v>7.8122535211267614</v>
      </c>
      <c r="I75">
        <f>VLOOKUP(D75,Tabelle7!$A:$B,2,FALSE)</f>
        <v>4.0224969288732378E-2</v>
      </c>
      <c r="J75">
        <f>VLOOKUP(D75,Tabelle7!$A:$C,3,FALSE)</f>
        <v>4.0224969288732378E-2</v>
      </c>
      <c r="K75">
        <f>VLOOKUP($E75,Dispa_data!E:W,7,FALSE)</f>
        <v>117242.17</v>
      </c>
      <c r="L75">
        <f>IFERROR(VLOOKUP($E75,Dispa_data!E:W,8,FALSE),0)</f>
        <v>0</v>
      </c>
      <c r="M75">
        <f>IFERROR(VLOOKUP($E75,Dispa_data!E:W,9,FALSE),0)</f>
        <v>0</v>
      </c>
      <c r="N75">
        <f>IFERROR(VLOOKUP($E75,Dispa_data!$E:$W,10,FALSE),0)</f>
        <v>0.3</v>
      </c>
      <c r="O75">
        <f>IFERROR(VLOOKUP($E75,Dispa_data!$E:$W,11,FALSE),0)</f>
        <v>0.39500000000000002</v>
      </c>
      <c r="P75">
        <f>IFERROR(VLOOKUP($E75,Dispa_data!$E:$W,12,FALSE),0)</f>
        <v>7</v>
      </c>
      <c r="Q75">
        <f>IFERROR(VLOOKUP($E75,Dispa_data!$E:$W,13,FALSE),0)</f>
        <v>0.95</v>
      </c>
      <c r="S75">
        <f t="shared" si="10"/>
        <v>120</v>
      </c>
      <c r="T75" t="str">
        <f t="shared" si="11"/>
        <v/>
      </c>
      <c r="U75" t="str">
        <f t="shared" si="12"/>
        <v/>
      </c>
      <c r="V75" t="str">
        <f t="shared" si="13"/>
        <v/>
      </c>
      <c r="W75" t="str">
        <f t="shared" si="14"/>
        <v/>
      </c>
      <c r="X75" s="1" t="s">
        <v>111</v>
      </c>
      <c r="Y75" s="6" t="e">
        <f>VLOOKUP(B75,Dispa_data!B:B,1,FALSE)</f>
        <v>#N/A</v>
      </c>
      <c r="Z75" t="s">
        <v>988</v>
      </c>
      <c r="AA75" t="s">
        <v>1529</v>
      </c>
      <c r="AB75" t="s">
        <v>1902</v>
      </c>
      <c r="AC75" t="s">
        <v>2173</v>
      </c>
      <c r="AD75" t="s">
        <v>2448</v>
      </c>
      <c r="AE75" t="s">
        <v>2780</v>
      </c>
      <c r="AF75" t="s">
        <v>3197</v>
      </c>
      <c r="AG75" t="s">
        <v>3197</v>
      </c>
      <c r="AH75" t="s">
        <v>3492</v>
      </c>
      <c r="AI75">
        <v>800</v>
      </c>
      <c r="AJ75">
        <v>827</v>
      </c>
      <c r="AK75" t="s">
        <v>3497</v>
      </c>
      <c r="AL75" t="s">
        <v>3506</v>
      </c>
      <c r="AM75" t="s">
        <v>3514</v>
      </c>
      <c r="AN75">
        <v>120</v>
      </c>
      <c r="AO75">
        <v>2015</v>
      </c>
      <c r="AP75" t="s">
        <v>3550</v>
      </c>
      <c r="AS75" t="s">
        <v>3625</v>
      </c>
      <c r="AT75" t="s">
        <v>3629</v>
      </c>
      <c r="AU75">
        <v>53.486244999999997</v>
      </c>
      <c r="AV75">
        <v>9.9531489999999998</v>
      </c>
      <c r="AW75" t="s">
        <v>3644</v>
      </c>
      <c r="AX75" t="s">
        <v>3751</v>
      </c>
      <c r="BA75">
        <v>0.46250000000000002</v>
      </c>
      <c r="BB75" t="s">
        <v>3997</v>
      </c>
      <c r="BC75" t="s">
        <v>3497</v>
      </c>
      <c r="BE75" t="s">
        <v>3515</v>
      </c>
      <c r="BG75" t="s">
        <v>4408</v>
      </c>
      <c r="BH75" t="s">
        <v>4439</v>
      </c>
      <c r="BI75" t="s">
        <v>4591</v>
      </c>
    </row>
    <row r="76" spans="1:61" x14ac:dyDescent="0.25">
      <c r="A76">
        <f t="shared" si="8"/>
        <v>194</v>
      </c>
      <c r="B76" t="str">
        <f t="shared" si="9"/>
        <v>Tiefstack_BNA0402</v>
      </c>
      <c r="C76" t="s">
        <v>3492</v>
      </c>
      <c r="D76" t="str">
        <f>VLOOKUP(AL76,REF_TABLE!$A$19:$B$26,2,FALSE)</f>
        <v>STUR</v>
      </c>
      <c r="E76" t="str">
        <f>VLOOKUP(AK76,REF_TABLE!A:B,2,FALSE)</f>
        <v>HRD</v>
      </c>
      <c r="F76">
        <f t="shared" si="15"/>
        <v>0.40749999999999997</v>
      </c>
      <c r="G76">
        <f>VLOOKUP(plants_join_OPSD!D76,REF_TABLE!M:Q,2,FALSE)</f>
        <v>9.5587323943661975</v>
      </c>
      <c r="H76">
        <f>VLOOKUP(plants_join_OPSD!D76,REF_TABLE!M:Q,3,FALSE)</f>
        <v>7.8122535211267614</v>
      </c>
      <c r="I76">
        <f>VLOOKUP(D76,Tabelle7!$A:$B,2,FALSE)</f>
        <v>4.0224969288732378E-2</v>
      </c>
      <c r="J76">
        <f>VLOOKUP(D76,Tabelle7!$A:$C,3,FALSE)</f>
        <v>4.0224969288732378E-2</v>
      </c>
      <c r="K76">
        <f>VLOOKUP($E76,Dispa_data!E:W,7,FALSE)</f>
        <v>117242.17</v>
      </c>
      <c r="L76">
        <f>IFERROR(VLOOKUP($E76,Dispa_data!E:W,8,FALSE),0)</f>
        <v>0</v>
      </c>
      <c r="M76">
        <f>IFERROR(VLOOKUP($E76,Dispa_data!E:W,9,FALSE),0)</f>
        <v>0</v>
      </c>
      <c r="N76">
        <f>IFERROR(VLOOKUP($E76,Dispa_data!$E:$W,10,FALSE),0)</f>
        <v>0.3</v>
      </c>
      <c r="O76">
        <f>IFERROR(VLOOKUP($E76,Dispa_data!$E:$W,11,FALSE),0)</f>
        <v>0.39500000000000002</v>
      </c>
      <c r="P76">
        <f>IFERROR(VLOOKUP($E76,Dispa_data!$E:$W,12,FALSE),0)</f>
        <v>7</v>
      </c>
      <c r="Q76">
        <f>IFERROR(VLOOKUP($E76,Dispa_data!$E:$W,13,FALSE),0)</f>
        <v>0.95</v>
      </c>
      <c r="S76">
        <f t="shared" si="10"/>
        <v>785</v>
      </c>
      <c r="T76" t="str">
        <f t="shared" si="11"/>
        <v/>
      </c>
      <c r="U76" t="str">
        <f t="shared" si="12"/>
        <v/>
      </c>
      <c r="V76" t="str">
        <f t="shared" si="13"/>
        <v/>
      </c>
      <c r="W76" t="str">
        <f t="shared" si="14"/>
        <v/>
      </c>
      <c r="X76" s="1" t="s">
        <v>112</v>
      </c>
      <c r="Y76" s="6" t="e">
        <f>VLOOKUP(B76,Dispa_data!B:B,1,FALSE)</f>
        <v>#N/A</v>
      </c>
      <c r="Z76" t="s">
        <v>989</v>
      </c>
      <c r="AA76" t="s">
        <v>989</v>
      </c>
      <c r="AB76" t="s">
        <v>1903</v>
      </c>
      <c r="AC76" t="s">
        <v>2174</v>
      </c>
      <c r="AD76" t="s">
        <v>2449</v>
      </c>
      <c r="AE76" t="s">
        <v>2739</v>
      </c>
      <c r="AF76" t="s">
        <v>3197</v>
      </c>
      <c r="AG76" t="s">
        <v>3197</v>
      </c>
      <c r="AH76" t="s">
        <v>3492</v>
      </c>
      <c r="AI76">
        <v>194</v>
      </c>
      <c r="AJ76">
        <v>205</v>
      </c>
      <c r="AK76" t="s">
        <v>3497</v>
      </c>
      <c r="AL76" t="s">
        <v>3506</v>
      </c>
      <c r="AM76" t="s">
        <v>3514</v>
      </c>
      <c r="AN76">
        <v>785</v>
      </c>
      <c r="AO76">
        <v>1993</v>
      </c>
      <c r="AP76" t="s">
        <v>3530</v>
      </c>
      <c r="AS76" t="s">
        <v>3625</v>
      </c>
      <c r="AT76" t="s">
        <v>3629</v>
      </c>
      <c r="AU76">
        <v>53.526166310000001</v>
      </c>
      <c r="AV76">
        <v>10.063176159999999</v>
      </c>
      <c r="AW76" t="s">
        <v>3645</v>
      </c>
      <c r="AX76" t="s">
        <v>3752</v>
      </c>
      <c r="BA76">
        <v>0.40749999999999997</v>
      </c>
      <c r="BB76" t="s">
        <v>3997</v>
      </c>
      <c r="BC76" t="s">
        <v>3497</v>
      </c>
      <c r="BE76" t="s">
        <v>3515</v>
      </c>
      <c r="BF76" t="s">
        <v>989</v>
      </c>
      <c r="BG76" t="s">
        <v>4406</v>
      </c>
      <c r="BH76" t="s">
        <v>4448</v>
      </c>
      <c r="BI76" t="s">
        <v>4591</v>
      </c>
    </row>
    <row r="77" spans="1:61" x14ac:dyDescent="0.25">
      <c r="A77">
        <f t="shared" si="8"/>
        <v>800</v>
      </c>
      <c r="B77" t="str">
        <f t="shared" si="9"/>
        <v>Moorburg B_BNA1558</v>
      </c>
      <c r="C77" t="s">
        <v>3492</v>
      </c>
      <c r="D77" t="str">
        <f>VLOOKUP(AL77,REF_TABLE!$A$19:$B$26,2,FALSE)</f>
        <v>STUR</v>
      </c>
      <c r="E77" t="str">
        <f>VLOOKUP(AK77,REF_TABLE!A:B,2,FALSE)</f>
        <v>HRD</v>
      </c>
      <c r="F77">
        <f t="shared" si="15"/>
        <v>0.46250000000000002</v>
      </c>
      <c r="G77">
        <f>VLOOKUP(plants_join_OPSD!D77,REF_TABLE!M:Q,2,FALSE)</f>
        <v>9.5587323943661975</v>
      </c>
      <c r="H77">
        <f>VLOOKUP(plants_join_OPSD!D77,REF_TABLE!M:Q,3,FALSE)</f>
        <v>7.8122535211267614</v>
      </c>
      <c r="I77">
        <f>VLOOKUP(D77,Tabelle7!$A:$B,2,FALSE)</f>
        <v>4.0224969288732378E-2</v>
      </c>
      <c r="J77">
        <f>VLOOKUP(D77,Tabelle7!$A:$C,3,FALSE)</f>
        <v>4.0224969288732378E-2</v>
      </c>
      <c r="K77">
        <f>VLOOKUP($E77,Dispa_data!E:W,7,FALSE)</f>
        <v>117242.17</v>
      </c>
      <c r="L77">
        <f>IFERROR(VLOOKUP($E77,Dispa_data!E:W,8,FALSE),0)</f>
        <v>0</v>
      </c>
      <c r="M77">
        <f>IFERROR(VLOOKUP($E77,Dispa_data!E:W,9,FALSE),0)</f>
        <v>0</v>
      </c>
      <c r="N77">
        <f>IFERROR(VLOOKUP($E77,Dispa_data!$E:$W,10,FALSE),0)</f>
        <v>0.3</v>
      </c>
      <c r="O77">
        <f>IFERROR(VLOOKUP($E77,Dispa_data!$E:$W,11,FALSE),0)</f>
        <v>0.39500000000000002</v>
      </c>
      <c r="P77">
        <f>IFERROR(VLOOKUP($E77,Dispa_data!$E:$W,12,FALSE),0)</f>
        <v>7</v>
      </c>
      <c r="Q77">
        <f>IFERROR(VLOOKUP($E77,Dispa_data!$E:$W,13,FALSE),0)</f>
        <v>0.95</v>
      </c>
      <c r="S77">
        <f t="shared" si="10"/>
        <v>120</v>
      </c>
      <c r="T77" t="str">
        <f t="shared" si="11"/>
        <v/>
      </c>
      <c r="U77" t="str">
        <f t="shared" si="12"/>
        <v/>
      </c>
      <c r="V77" t="str">
        <f t="shared" si="13"/>
        <v/>
      </c>
      <c r="W77" t="str">
        <f t="shared" si="14"/>
        <v/>
      </c>
      <c r="X77" s="1" t="s">
        <v>113</v>
      </c>
      <c r="Y77" s="6" t="e">
        <f>VLOOKUP(B77,Dispa_data!B:B,1,FALSE)</f>
        <v>#N/A</v>
      </c>
      <c r="Z77" t="s">
        <v>990</v>
      </c>
      <c r="AA77" t="s">
        <v>1548</v>
      </c>
      <c r="AB77" t="s">
        <v>1904</v>
      </c>
      <c r="AC77" t="s">
        <v>2173</v>
      </c>
      <c r="AD77" t="s">
        <v>2448</v>
      </c>
      <c r="AE77" t="s">
        <v>2780</v>
      </c>
      <c r="AF77" t="s">
        <v>3197</v>
      </c>
      <c r="AG77" t="s">
        <v>3197</v>
      </c>
      <c r="AH77" t="s">
        <v>3492</v>
      </c>
      <c r="AI77">
        <v>800</v>
      </c>
      <c r="AJ77">
        <v>827</v>
      </c>
      <c r="AK77" t="s">
        <v>3497</v>
      </c>
      <c r="AL77" t="s">
        <v>3506</v>
      </c>
      <c r="AM77" t="s">
        <v>3514</v>
      </c>
      <c r="AN77">
        <v>120</v>
      </c>
      <c r="AO77">
        <v>2015</v>
      </c>
      <c r="AP77" t="s">
        <v>3550</v>
      </c>
      <c r="AS77" t="s">
        <v>3625</v>
      </c>
      <c r="AT77" t="s">
        <v>3629</v>
      </c>
      <c r="AU77">
        <v>53.486244999999997</v>
      </c>
      <c r="AV77">
        <v>9.9531489999999998</v>
      </c>
      <c r="AW77" t="s">
        <v>3644</v>
      </c>
      <c r="AX77" t="s">
        <v>3753</v>
      </c>
      <c r="AY77">
        <v>0.46500000000000002</v>
      </c>
      <c r="AZ77" s="2" t="s">
        <v>3926</v>
      </c>
      <c r="BA77">
        <v>0.46250000000000002</v>
      </c>
      <c r="BB77" t="s">
        <v>3997</v>
      </c>
      <c r="BC77" t="s">
        <v>3497</v>
      </c>
      <c r="BE77" t="s">
        <v>3515</v>
      </c>
      <c r="BG77" t="s">
        <v>4408</v>
      </c>
      <c r="BH77" t="s">
        <v>4439</v>
      </c>
      <c r="BI77" t="s">
        <v>4591</v>
      </c>
    </row>
    <row r="78" spans="1:61" x14ac:dyDescent="0.25">
      <c r="A78">
        <f t="shared" si="8"/>
        <v>763.7</v>
      </c>
      <c r="B78" t="str">
        <f t="shared" si="9"/>
        <v>Westfalen_BNA0413c</v>
      </c>
      <c r="C78" t="s">
        <v>3492</v>
      </c>
      <c r="D78" t="str">
        <f>VLOOKUP(AL78,REF_TABLE!$A$19:$B$26,2,FALSE)</f>
        <v>STUR</v>
      </c>
      <c r="E78" t="str">
        <f>VLOOKUP(AK78,REF_TABLE!A:B,2,FALSE)</f>
        <v>HRD</v>
      </c>
      <c r="F78">
        <f t="shared" si="15"/>
        <v>0.46</v>
      </c>
      <c r="G78">
        <f>VLOOKUP(plants_join_OPSD!D78,REF_TABLE!M:Q,2,FALSE)</f>
        <v>9.5587323943661975</v>
      </c>
      <c r="H78">
        <f>VLOOKUP(plants_join_OPSD!D78,REF_TABLE!M:Q,3,FALSE)</f>
        <v>7.8122535211267614</v>
      </c>
      <c r="I78">
        <f>VLOOKUP(D78,Tabelle7!$A:$B,2,FALSE)</f>
        <v>4.0224969288732378E-2</v>
      </c>
      <c r="J78">
        <f>VLOOKUP(D78,Tabelle7!$A:$C,3,FALSE)</f>
        <v>4.0224969288732378E-2</v>
      </c>
      <c r="K78">
        <f>VLOOKUP($E78,Dispa_data!E:W,7,FALSE)</f>
        <v>117242.17</v>
      </c>
      <c r="L78">
        <f>IFERROR(VLOOKUP($E78,Dispa_data!E:W,8,FALSE),0)</f>
        <v>0</v>
      </c>
      <c r="M78">
        <f>IFERROR(VLOOKUP($E78,Dispa_data!E:W,9,FALSE),0)</f>
        <v>0</v>
      </c>
      <c r="N78">
        <f>IFERROR(VLOOKUP($E78,Dispa_data!$E:$W,10,FALSE),0)</f>
        <v>0.3</v>
      </c>
      <c r="O78">
        <f>IFERROR(VLOOKUP($E78,Dispa_data!$E:$W,11,FALSE),0)</f>
        <v>0.39500000000000002</v>
      </c>
      <c r="P78">
        <f>IFERROR(VLOOKUP($E78,Dispa_data!$E:$W,12,FALSE),0)</f>
        <v>7</v>
      </c>
      <c r="Q78">
        <f>IFERROR(VLOOKUP($E78,Dispa_data!$E:$W,13,FALSE),0)</f>
        <v>0.95</v>
      </c>
      <c r="S78" t="str">
        <f t="shared" si="10"/>
        <v/>
      </c>
      <c r="T78" t="str">
        <f t="shared" si="11"/>
        <v/>
      </c>
      <c r="U78" t="str">
        <f t="shared" si="12"/>
        <v/>
      </c>
      <c r="V78" t="str">
        <f t="shared" si="13"/>
        <v/>
      </c>
      <c r="W78" t="str">
        <f t="shared" si="14"/>
        <v/>
      </c>
      <c r="X78" s="1" t="s">
        <v>114</v>
      </c>
      <c r="Y78" s="6" t="e">
        <f>VLOOKUP(B78,Dispa_data!B:B,1,FALSE)</f>
        <v>#N/A</v>
      </c>
      <c r="Z78" t="s">
        <v>991</v>
      </c>
      <c r="AA78" t="s">
        <v>1550</v>
      </c>
      <c r="AB78" t="s">
        <v>1905</v>
      </c>
      <c r="AC78" t="s">
        <v>2160</v>
      </c>
      <c r="AE78" t="s">
        <v>2781</v>
      </c>
      <c r="AF78" t="s">
        <v>3228</v>
      </c>
      <c r="AG78" t="s">
        <v>3480</v>
      </c>
      <c r="AH78" t="s">
        <v>3492</v>
      </c>
      <c r="AI78">
        <v>763.7</v>
      </c>
      <c r="AJ78">
        <v>820</v>
      </c>
      <c r="AK78" t="s">
        <v>3497</v>
      </c>
      <c r="AL78" t="s">
        <v>3506</v>
      </c>
      <c r="AM78" t="s">
        <v>3515</v>
      </c>
      <c r="AO78">
        <v>2014</v>
      </c>
      <c r="AP78" t="s">
        <v>3541</v>
      </c>
      <c r="AS78" t="s">
        <v>3625</v>
      </c>
      <c r="AU78">
        <v>51.680278000000001</v>
      </c>
      <c r="AV78">
        <v>7.969722</v>
      </c>
      <c r="AW78" t="s">
        <v>3646</v>
      </c>
      <c r="AX78" t="s">
        <v>3754</v>
      </c>
      <c r="AY78">
        <v>0.46</v>
      </c>
      <c r="AZ78" s="2" t="s">
        <v>3927</v>
      </c>
      <c r="BA78">
        <v>0.46</v>
      </c>
      <c r="BB78" t="s">
        <v>3997</v>
      </c>
      <c r="BC78" t="s">
        <v>3497</v>
      </c>
      <c r="BE78" t="s">
        <v>3515</v>
      </c>
      <c r="BF78" t="s">
        <v>4044</v>
      </c>
      <c r="BG78" t="s">
        <v>4411</v>
      </c>
      <c r="BH78" t="s">
        <v>4467</v>
      </c>
      <c r="BI78" t="s">
        <v>4591</v>
      </c>
    </row>
    <row r="79" spans="1:61" x14ac:dyDescent="0.25">
      <c r="A79">
        <f t="shared" si="8"/>
        <v>136</v>
      </c>
      <c r="B79" t="str">
        <f t="shared" si="9"/>
        <v>GKH_BNA0420</v>
      </c>
      <c r="C79" t="s">
        <v>3492</v>
      </c>
      <c r="D79" t="str">
        <f>VLOOKUP(AL79,REF_TABLE!$A$19:$B$26,2,FALSE)</f>
        <v>STUR</v>
      </c>
      <c r="E79" t="str">
        <f>VLOOKUP(AK79,REF_TABLE!A:B,2,FALSE)</f>
        <v>HRD</v>
      </c>
      <c r="F79">
        <f t="shared" si="15"/>
        <v>0.39750000000000002</v>
      </c>
      <c r="G79">
        <f>VLOOKUP(plants_join_OPSD!D79,REF_TABLE!M:Q,2,FALSE)</f>
        <v>9.5587323943661975</v>
      </c>
      <c r="H79">
        <f>VLOOKUP(plants_join_OPSD!D79,REF_TABLE!M:Q,3,FALSE)</f>
        <v>7.8122535211267614</v>
      </c>
      <c r="I79">
        <f>VLOOKUP(D79,Tabelle7!$A:$B,2,FALSE)</f>
        <v>4.0224969288732378E-2</v>
      </c>
      <c r="J79">
        <f>VLOOKUP(D79,Tabelle7!$A:$C,3,FALSE)</f>
        <v>4.0224969288732378E-2</v>
      </c>
      <c r="K79">
        <f>VLOOKUP($E79,Dispa_data!E:W,7,FALSE)</f>
        <v>117242.17</v>
      </c>
      <c r="L79">
        <f>IFERROR(VLOOKUP($E79,Dispa_data!E:W,8,FALSE),0)</f>
        <v>0</v>
      </c>
      <c r="M79">
        <f>IFERROR(VLOOKUP($E79,Dispa_data!E:W,9,FALSE),0)</f>
        <v>0</v>
      </c>
      <c r="N79">
        <f>IFERROR(VLOOKUP($E79,Dispa_data!$E:$W,10,FALSE),0)</f>
        <v>0.3</v>
      </c>
      <c r="O79">
        <f>IFERROR(VLOOKUP($E79,Dispa_data!$E:$W,11,FALSE),0)</f>
        <v>0.39500000000000002</v>
      </c>
      <c r="P79">
        <f>IFERROR(VLOOKUP($E79,Dispa_data!$E:$W,12,FALSE),0)</f>
        <v>7</v>
      </c>
      <c r="Q79">
        <f>IFERROR(VLOOKUP($E79,Dispa_data!$E:$W,13,FALSE),0)</f>
        <v>0.95</v>
      </c>
      <c r="S79">
        <f t="shared" si="10"/>
        <v>212.5</v>
      </c>
      <c r="T79" t="str">
        <f t="shared" si="11"/>
        <v/>
      </c>
      <c r="U79" t="str">
        <f t="shared" si="12"/>
        <v/>
      </c>
      <c r="V79" t="str">
        <f t="shared" si="13"/>
        <v/>
      </c>
      <c r="W79" t="str">
        <f t="shared" si="14"/>
        <v/>
      </c>
      <c r="X79" s="1" t="s">
        <v>115</v>
      </c>
      <c r="Y79" s="6" t="e">
        <f>VLOOKUP(B79,Dispa_data!B:B,1,FALSE)</f>
        <v>#N/A</v>
      </c>
      <c r="Z79" t="s">
        <v>992</v>
      </c>
      <c r="AA79" t="s">
        <v>1551</v>
      </c>
      <c r="AB79" t="s">
        <v>1906</v>
      </c>
      <c r="AC79" t="s">
        <v>2175</v>
      </c>
      <c r="AE79" t="s">
        <v>2782</v>
      </c>
      <c r="AF79" t="s">
        <v>1855</v>
      </c>
      <c r="AG79" t="s">
        <v>3477</v>
      </c>
      <c r="AH79" t="s">
        <v>3492</v>
      </c>
      <c r="AI79">
        <v>136</v>
      </c>
      <c r="AJ79">
        <v>150</v>
      </c>
      <c r="AK79" t="s">
        <v>3497</v>
      </c>
      <c r="AL79" t="s">
        <v>3506</v>
      </c>
      <c r="AM79" t="s">
        <v>3514</v>
      </c>
      <c r="AN79">
        <v>212.5</v>
      </c>
      <c r="AO79">
        <v>1989</v>
      </c>
      <c r="AP79" t="s">
        <v>3548</v>
      </c>
      <c r="AS79" t="s">
        <v>3625</v>
      </c>
      <c r="AT79" t="s">
        <v>3629</v>
      </c>
      <c r="AU79">
        <v>52.42</v>
      </c>
      <c r="AV79">
        <v>9.6486110000000007</v>
      </c>
      <c r="AW79" t="s">
        <v>3647</v>
      </c>
      <c r="AX79" t="s">
        <v>3755</v>
      </c>
      <c r="BA79">
        <v>0.39750000000000002</v>
      </c>
      <c r="BB79" t="s">
        <v>3997</v>
      </c>
      <c r="BC79" t="s">
        <v>3497</v>
      </c>
      <c r="BE79" t="s">
        <v>3515</v>
      </c>
      <c r="BF79" t="s">
        <v>4045</v>
      </c>
      <c r="BG79" t="s">
        <v>4406</v>
      </c>
      <c r="BH79" t="s">
        <v>4468</v>
      </c>
      <c r="BI79" t="s">
        <v>4592</v>
      </c>
    </row>
    <row r="80" spans="1:61" x14ac:dyDescent="0.25">
      <c r="A80">
        <f t="shared" si="8"/>
        <v>136</v>
      </c>
      <c r="B80" t="str">
        <f t="shared" si="9"/>
        <v>GKH_BNA0421</v>
      </c>
      <c r="C80" t="s">
        <v>3492</v>
      </c>
      <c r="D80" t="str">
        <f>VLOOKUP(AL80,REF_TABLE!$A$19:$B$26,2,FALSE)</f>
        <v>STUR</v>
      </c>
      <c r="E80" t="str">
        <f>VLOOKUP(AK80,REF_TABLE!A:B,2,FALSE)</f>
        <v>HRD</v>
      </c>
      <c r="F80">
        <f t="shared" si="15"/>
        <v>0.39750000000000002</v>
      </c>
      <c r="G80">
        <f>VLOOKUP(plants_join_OPSD!D80,REF_TABLE!M:Q,2,FALSE)</f>
        <v>9.5587323943661975</v>
      </c>
      <c r="H80">
        <f>VLOOKUP(plants_join_OPSD!D80,REF_TABLE!M:Q,3,FALSE)</f>
        <v>7.8122535211267614</v>
      </c>
      <c r="I80">
        <f>VLOOKUP(D80,Tabelle7!$A:$B,2,FALSE)</f>
        <v>4.0224969288732378E-2</v>
      </c>
      <c r="J80">
        <f>VLOOKUP(D80,Tabelle7!$A:$C,3,FALSE)</f>
        <v>4.0224969288732378E-2</v>
      </c>
      <c r="K80">
        <f>VLOOKUP($E80,Dispa_data!E:W,7,FALSE)</f>
        <v>117242.17</v>
      </c>
      <c r="L80">
        <f>IFERROR(VLOOKUP($E80,Dispa_data!E:W,8,FALSE),0)</f>
        <v>0</v>
      </c>
      <c r="M80">
        <f>IFERROR(VLOOKUP($E80,Dispa_data!E:W,9,FALSE),0)</f>
        <v>0</v>
      </c>
      <c r="N80">
        <f>IFERROR(VLOOKUP($E80,Dispa_data!$E:$W,10,FALSE),0)</f>
        <v>0.3</v>
      </c>
      <c r="O80">
        <f>IFERROR(VLOOKUP($E80,Dispa_data!$E:$W,11,FALSE),0)</f>
        <v>0.39500000000000002</v>
      </c>
      <c r="P80">
        <f>IFERROR(VLOOKUP($E80,Dispa_data!$E:$W,12,FALSE),0)</f>
        <v>7</v>
      </c>
      <c r="Q80">
        <f>IFERROR(VLOOKUP($E80,Dispa_data!$E:$W,13,FALSE),0)</f>
        <v>0.95</v>
      </c>
      <c r="S80">
        <f t="shared" si="10"/>
        <v>212.5</v>
      </c>
      <c r="T80" t="str">
        <f t="shared" si="11"/>
        <v/>
      </c>
      <c r="U80" t="str">
        <f t="shared" si="12"/>
        <v/>
      </c>
      <c r="V80" t="str">
        <f t="shared" si="13"/>
        <v/>
      </c>
      <c r="W80" t="str">
        <f t="shared" si="14"/>
        <v/>
      </c>
      <c r="X80" s="1" t="s">
        <v>116</v>
      </c>
      <c r="Y80" s="6" t="e">
        <f>VLOOKUP(B80,Dispa_data!B:B,1,FALSE)</f>
        <v>#N/A</v>
      </c>
      <c r="Z80" t="s">
        <v>992</v>
      </c>
      <c r="AA80" t="s">
        <v>1552</v>
      </c>
      <c r="AB80" t="s">
        <v>1906</v>
      </c>
      <c r="AC80" t="s">
        <v>2175</v>
      </c>
      <c r="AE80" t="s">
        <v>2782</v>
      </c>
      <c r="AF80" t="s">
        <v>1855</v>
      </c>
      <c r="AG80" t="s">
        <v>3477</v>
      </c>
      <c r="AH80" t="s">
        <v>3492</v>
      </c>
      <c r="AI80">
        <v>136</v>
      </c>
      <c r="AJ80">
        <v>150</v>
      </c>
      <c r="AK80" t="s">
        <v>3497</v>
      </c>
      <c r="AL80" t="s">
        <v>3506</v>
      </c>
      <c r="AM80" t="s">
        <v>3514</v>
      </c>
      <c r="AN80">
        <v>212.5</v>
      </c>
      <c r="AO80">
        <v>1989</v>
      </c>
      <c r="AP80" t="s">
        <v>3548</v>
      </c>
      <c r="AS80" t="s">
        <v>3625</v>
      </c>
      <c r="AT80" t="s">
        <v>3629</v>
      </c>
      <c r="AU80">
        <v>52.42</v>
      </c>
      <c r="AV80">
        <v>9.6486110000000007</v>
      </c>
      <c r="AW80" t="s">
        <v>3647</v>
      </c>
      <c r="AX80" t="s">
        <v>3756</v>
      </c>
      <c r="BA80">
        <v>0.39750000000000002</v>
      </c>
      <c r="BB80" t="s">
        <v>3997</v>
      </c>
      <c r="BC80" t="s">
        <v>3497</v>
      </c>
      <c r="BE80" t="s">
        <v>3515</v>
      </c>
      <c r="BF80" t="s">
        <v>4045</v>
      </c>
      <c r="BG80" t="s">
        <v>4406</v>
      </c>
      <c r="BH80" t="s">
        <v>4468</v>
      </c>
      <c r="BI80" t="s">
        <v>4592</v>
      </c>
    </row>
    <row r="81" spans="1:61" x14ac:dyDescent="0.25">
      <c r="A81">
        <f t="shared" si="8"/>
        <v>125</v>
      </c>
      <c r="B81" t="str">
        <f t="shared" si="9"/>
        <v>Heizkraftwerk Heilbronn_BNA0432</v>
      </c>
      <c r="C81" t="s">
        <v>3492</v>
      </c>
      <c r="D81" t="str">
        <f>VLOOKUP(AL81,REF_TABLE!$A$19:$B$26,2,FALSE)</f>
        <v>STUR</v>
      </c>
      <c r="E81" t="str">
        <f>VLOOKUP(AK81,REF_TABLE!A:B,2,FALSE)</f>
        <v>HRD</v>
      </c>
      <c r="F81">
        <f t="shared" si="15"/>
        <v>0.45</v>
      </c>
      <c r="G81">
        <f>VLOOKUP(plants_join_OPSD!D81,REF_TABLE!M:Q,2,FALSE)</f>
        <v>9.5587323943661975</v>
      </c>
      <c r="H81">
        <f>VLOOKUP(plants_join_OPSD!D81,REF_TABLE!M:Q,3,FALSE)</f>
        <v>7.8122535211267614</v>
      </c>
      <c r="I81">
        <f>VLOOKUP(D81,Tabelle7!$A:$B,2,FALSE)</f>
        <v>4.0224969288732378E-2</v>
      </c>
      <c r="J81">
        <f>VLOOKUP(D81,Tabelle7!$A:$C,3,FALSE)</f>
        <v>4.0224969288732378E-2</v>
      </c>
      <c r="K81">
        <f>VLOOKUP($E81,Dispa_data!E:W,7,FALSE)</f>
        <v>117242.17</v>
      </c>
      <c r="L81">
        <f>IFERROR(VLOOKUP($E81,Dispa_data!E:W,8,FALSE),0)</f>
        <v>0</v>
      </c>
      <c r="M81">
        <f>IFERROR(VLOOKUP($E81,Dispa_data!E:W,9,FALSE),0)</f>
        <v>0</v>
      </c>
      <c r="N81">
        <f>IFERROR(VLOOKUP($E81,Dispa_data!$E:$W,10,FALSE),0)</f>
        <v>0.3</v>
      </c>
      <c r="O81">
        <f>IFERROR(VLOOKUP($E81,Dispa_data!$E:$W,11,FALSE),0)</f>
        <v>0.39500000000000002</v>
      </c>
      <c r="P81">
        <f>IFERROR(VLOOKUP($E81,Dispa_data!$E:$W,12,FALSE),0)</f>
        <v>7</v>
      </c>
      <c r="Q81">
        <f>IFERROR(VLOOKUP($E81,Dispa_data!$E:$W,13,FALSE),0)</f>
        <v>0.95</v>
      </c>
      <c r="S81">
        <f t="shared" si="10"/>
        <v>28</v>
      </c>
      <c r="T81" t="str">
        <f t="shared" si="11"/>
        <v/>
      </c>
      <c r="U81" t="str">
        <f t="shared" si="12"/>
        <v/>
      </c>
      <c r="V81" t="str">
        <f t="shared" si="13"/>
        <v/>
      </c>
      <c r="W81" t="str">
        <f t="shared" si="14"/>
        <v/>
      </c>
      <c r="X81" s="1" t="s">
        <v>117</v>
      </c>
      <c r="Y81" s="6" t="e">
        <f>VLOOKUP(B81,Dispa_data!B:B,1,FALSE)</f>
        <v>#N/A</v>
      </c>
      <c r="Z81" t="s">
        <v>993</v>
      </c>
      <c r="AA81" t="s">
        <v>1553</v>
      </c>
      <c r="AB81" t="s">
        <v>1907</v>
      </c>
      <c r="AC81" t="s">
        <v>2158</v>
      </c>
      <c r="AD81" t="s">
        <v>2450</v>
      </c>
      <c r="AE81" t="s">
        <v>2783</v>
      </c>
      <c r="AF81" t="s">
        <v>3229</v>
      </c>
      <c r="AG81" t="s">
        <v>3482</v>
      </c>
      <c r="AH81" t="s">
        <v>3492</v>
      </c>
      <c r="AI81">
        <v>125</v>
      </c>
      <c r="AJ81">
        <v>125</v>
      </c>
      <c r="AK81" t="s">
        <v>3497</v>
      </c>
      <c r="AL81" t="s">
        <v>3506</v>
      </c>
      <c r="AM81" t="s">
        <v>3515</v>
      </c>
      <c r="AN81">
        <v>28</v>
      </c>
      <c r="AO81">
        <v>1965</v>
      </c>
      <c r="AP81" t="s">
        <v>3551</v>
      </c>
      <c r="AQ81">
        <v>2010</v>
      </c>
      <c r="AS81" t="s">
        <v>3626</v>
      </c>
      <c r="AU81">
        <v>49.177334000000002</v>
      </c>
      <c r="AV81">
        <v>9.2063179999999996</v>
      </c>
      <c r="BA81">
        <v>0.45</v>
      </c>
      <c r="BB81" t="s">
        <v>3997</v>
      </c>
      <c r="BC81" t="s">
        <v>3497</v>
      </c>
      <c r="BE81" t="s">
        <v>3515</v>
      </c>
      <c r="BF81" t="s">
        <v>3229</v>
      </c>
      <c r="BG81" t="s">
        <v>4406</v>
      </c>
      <c r="BH81" t="s">
        <v>4442</v>
      </c>
      <c r="BI81" t="s">
        <v>4591</v>
      </c>
    </row>
    <row r="82" spans="1:61" x14ac:dyDescent="0.25">
      <c r="A82">
        <f t="shared" si="8"/>
        <v>125</v>
      </c>
      <c r="B82" t="str">
        <f t="shared" si="9"/>
        <v>Heizkraftwerk Heilbronn_BNA0433</v>
      </c>
      <c r="C82" t="s">
        <v>3492</v>
      </c>
      <c r="D82" t="str">
        <f>VLOOKUP(AL82,REF_TABLE!$A$19:$B$26,2,FALSE)</f>
        <v>STUR</v>
      </c>
      <c r="E82" t="str">
        <f>VLOOKUP(AK82,REF_TABLE!A:B,2,FALSE)</f>
        <v>HRD</v>
      </c>
      <c r="F82">
        <f t="shared" si="15"/>
        <v>0.45</v>
      </c>
      <c r="G82">
        <f>VLOOKUP(plants_join_OPSD!D82,REF_TABLE!M:Q,2,FALSE)</f>
        <v>9.5587323943661975</v>
      </c>
      <c r="H82">
        <f>VLOOKUP(plants_join_OPSD!D82,REF_TABLE!M:Q,3,FALSE)</f>
        <v>7.8122535211267614</v>
      </c>
      <c r="I82">
        <f>VLOOKUP(D82,Tabelle7!$A:$B,2,FALSE)</f>
        <v>4.0224969288732378E-2</v>
      </c>
      <c r="J82">
        <f>VLOOKUP(D82,Tabelle7!$A:$C,3,FALSE)</f>
        <v>4.0224969288732378E-2</v>
      </c>
      <c r="K82">
        <f>VLOOKUP($E82,Dispa_data!E:W,7,FALSE)</f>
        <v>117242.17</v>
      </c>
      <c r="L82">
        <f>IFERROR(VLOOKUP($E82,Dispa_data!E:W,8,FALSE),0)</f>
        <v>0</v>
      </c>
      <c r="M82">
        <f>IFERROR(VLOOKUP($E82,Dispa_data!E:W,9,FALSE),0)</f>
        <v>0</v>
      </c>
      <c r="N82">
        <f>IFERROR(VLOOKUP($E82,Dispa_data!$E:$W,10,FALSE),0)</f>
        <v>0.3</v>
      </c>
      <c r="O82">
        <f>IFERROR(VLOOKUP($E82,Dispa_data!$E:$W,11,FALSE),0)</f>
        <v>0.39500000000000002</v>
      </c>
      <c r="P82">
        <f>IFERROR(VLOOKUP($E82,Dispa_data!$E:$W,12,FALSE),0)</f>
        <v>7</v>
      </c>
      <c r="Q82">
        <f>IFERROR(VLOOKUP($E82,Dispa_data!$E:$W,13,FALSE),0)</f>
        <v>0.95</v>
      </c>
      <c r="S82">
        <f t="shared" si="10"/>
        <v>28</v>
      </c>
      <c r="T82" t="str">
        <f t="shared" si="11"/>
        <v/>
      </c>
      <c r="U82" t="str">
        <f t="shared" si="12"/>
        <v/>
      </c>
      <c r="V82" t="str">
        <f t="shared" si="13"/>
        <v/>
      </c>
      <c r="W82" t="str">
        <f t="shared" si="14"/>
        <v/>
      </c>
      <c r="X82" s="1" t="s">
        <v>118</v>
      </c>
      <c r="Y82" s="6" t="e">
        <f>VLOOKUP(B82,Dispa_data!B:B,1,FALSE)</f>
        <v>#N/A</v>
      </c>
      <c r="Z82" t="s">
        <v>993</v>
      </c>
      <c r="AA82" t="s">
        <v>1554</v>
      </c>
      <c r="AB82" t="s">
        <v>1908</v>
      </c>
      <c r="AC82" t="s">
        <v>2158</v>
      </c>
      <c r="AD82" t="s">
        <v>2450</v>
      </c>
      <c r="AE82" t="s">
        <v>2783</v>
      </c>
      <c r="AF82" t="s">
        <v>3229</v>
      </c>
      <c r="AG82" t="s">
        <v>3482</v>
      </c>
      <c r="AH82" t="s">
        <v>3492</v>
      </c>
      <c r="AI82">
        <v>125</v>
      </c>
      <c r="AJ82">
        <v>125</v>
      </c>
      <c r="AK82" t="s">
        <v>3497</v>
      </c>
      <c r="AL82" t="s">
        <v>3506</v>
      </c>
      <c r="AM82" t="s">
        <v>3515</v>
      </c>
      <c r="AN82">
        <v>28</v>
      </c>
      <c r="AO82">
        <v>1966</v>
      </c>
      <c r="AP82" t="s">
        <v>3552</v>
      </c>
      <c r="AQ82">
        <v>2010</v>
      </c>
      <c r="AS82" t="s">
        <v>3626</v>
      </c>
      <c r="AU82">
        <v>49.177334000000002</v>
      </c>
      <c r="AV82">
        <v>9.2063179999999996</v>
      </c>
      <c r="BA82">
        <v>0.45</v>
      </c>
      <c r="BB82" t="s">
        <v>3997</v>
      </c>
      <c r="BC82" t="s">
        <v>3497</v>
      </c>
      <c r="BE82" t="s">
        <v>3515</v>
      </c>
      <c r="BF82" t="s">
        <v>3229</v>
      </c>
      <c r="BG82" t="s">
        <v>4406</v>
      </c>
      <c r="BH82" t="s">
        <v>4442</v>
      </c>
      <c r="BI82" t="s">
        <v>4591</v>
      </c>
    </row>
    <row r="83" spans="1:61" x14ac:dyDescent="0.25">
      <c r="A83">
        <f t="shared" si="8"/>
        <v>778</v>
      </c>
      <c r="B83" t="str">
        <f t="shared" si="9"/>
        <v>Heizkraftwerk Heilbronn_BNA0434</v>
      </c>
      <c r="C83" t="s">
        <v>3492</v>
      </c>
      <c r="D83" t="str">
        <f>VLOOKUP(AL83,REF_TABLE!$A$19:$B$26,2,FALSE)</f>
        <v>STUR</v>
      </c>
      <c r="E83" t="str">
        <f>VLOOKUP(AK83,REF_TABLE!A:B,2,FALSE)</f>
        <v>HRD</v>
      </c>
      <c r="F83">
        <f t="shared" si="15"/>
        <v>0.44750000000000001</v>
      </c>
      <c r="G83">
        <f>VLOOKUP(plants_join_OPSD!D83,REF_TABLE!M:Q,2,FALSE)</f>
        <v>9.5587323943661975</v>
      </c>
      <c r="H83">
        <f>VLOOKUP(plants_join_OPSD!D83,REF_TABLE!M:Q,3,FALSE)</f>
        <v>7.8122535211267614</v>
      </c>
      <c r="I83">
        <f>VLOOKUP(D83,Tabelle7!$A:$B,2,FALSE)</f>
        <v>4.0224969288732378E-2</v>
      </c>
      <c r="J83">
        <f>VLOOKUP(D83,Tabelle7!$A:$C,3,FALSE)</f>
        <v>4.0224969288732378E-2</v>
      </c>
      <c r="K83">
        <f>VLOOKUP($E83,Dispa_data!E:W,7,FALSE)</f>
        <v>117242.17</v>
      </c>
      <c r="L83">
        <f>IFERROR(VLOOKUP($E83,Dispa_data!E:W,8,FALSE),0)</f>
        <v>0</v>
      </c>
      <c r="M83">
        <f>IFERROR(VLOOKUP($E83,Dispa_data!E:W,9,FALSE),0)</f>
        <v>0</v>
      </c>
      <c r="N83">
        <f>IFERROR(VLOOKUP($E83,Dispa_data!$E:$W,10,FALSE),0)</f>
        <v>0.3</v>
      </c>
      <c r="O83">
        <f>IFERROR(VLOOKUP($E83,Dispa_data!$E:$W,11,FALSE),0)</f>
        <v>0.39500000000000002</v>
      </c>
      <c r="P83">
        <f>IFERROR(VLOOKUP($E83,Dispa_data!$E:$W,12,FALSE),0)</f>
        <v>7</v>
      </c>
      <c r="Q83">
        <f>IFERROR(VLOOKUP($E83,Dispa_data!$E:$W,13,FALSE),0)</f>
        <v>0.95</v>
      </c>
      <c r="S83">
        <f t="shared" si="10"/>
        <v>550</v>
      </c>
      <c r="T83" t="str">
        <f t="shared" si="11"/>
        <v/>
      </c>
      <c r="U83" t="str">
        <f t="shared" si="12"/>
        <v/>
      </c>
      <c r="V83" t="str">
        <f t="shared" si="13"/>
        <v/>
      </c>
      <c r="W83" t="str">
        <f t="shared" si="14"/>
        <v/>
      </c>
      <c r="X83" s="1" t="s">
        <v>119</v>
      </c>
      <c r="Y83" s="6" t="e">
        <f>VLOOKUP(B83,Dispa_data!B:B,1,FALSE)</f>
        <v>#N/A</v>
      </c>
      <c r="Z83" t="s">
        <v>993</v>
      </c>
      <c r="AA83" t="s">
        <v>1555</v>
      </c>
      <c r="AB83" t="s">
        <v>1909</v>
      </c>
      <c r="AC83" t="s">
        <v>2158</v>
      </c>
      <c r="AD83" t="s">
        <v>2450</v>
      </c>
      <c r="AE83" t="s">
        <v>2783</v>
      </c>
      <c r="AF83" t="s">
        <v>3229</v>
      </c>
      <c r="AG83" t="s">
        <v>3482</v>
      </c>
      <c r="AH83" t="s">
        <v>3492</v>
      </c>
      <c r="AI83">
        <v>778</v>
      </c>
      <c r="AJ83">
        <v>816</v>
      </c>
      <c r="AK83" t="s">
        <v>3497</v>
      </c>
      <c r="AL83" t="s">
        <v>3506</v>
      </c>
      <c r="AM83" t="s">
        <v>3514</v>
      </c>
      <c r="AN83">
        <v>550</v>
      </c>
      <c r="AO83">
        <v>1985</v>
      </c>
      <c r="AP83" t="s">
        <v>3534</v>
      </c>
      <c r="AQ83">
        <v>2009</v>
      </c>
      <c r="AS83" t="s">
        <v>3625</v>
      </c>
      <c r="AT83" t="s">
        <v>3629</v>
      </c>
      <c r="AU83">
        <v>49.177334000000002</v>
      </c>
      <c r="AV83">
        <v>9.2063179999999996</v>
      </c>
      <c r="AW83" t="s">
        <v>3648</v>
      </c>
      <c r="AX83" t="s">
        <v>3757</v>
      </c>
      <c r="BA83">
        <v>0.44750000000000001</v>
      </c>
      <c r="BB83" t="s">
        <v>3997</v>
      </c>
      <c r="BC83" t="s">
        <v>3497</v>
      </c>
      <c r="BE83" t="s">
        <v>3515</v>
      </c>
      <c r="BF83" t="s">
        <v>4046</v>
      </c>
      <c r="BG83" t="s">
        <v>4408</v>
      </c>
      <c r="BH83" t="s">
        <v>4459</v>
      </c>
      <c r="BI83" t="s">
        <v>4591</v>
      </c>
    </row>
    <row r="84" spans="1:61" x14ac:dyDescent="0.25">
      <c r="A84">
        <f t="shared" si="8"/>
        <v>449</v>
      </c>
      <c r="B84" t="str">
        <f t="shared" si="9"/>
        <v>KW Herne_BNA0450</v>
      </c>
      <c r="C84" t="s">
        <v>3492</v>
      </c>
      <c r="D84" t="str">
        <f>VLOOKUP(AL84,REF_TABLE!$A$19:$B$26,2,FALSE)</f>
        <v>STUR</v>
      </c>
      <c r="E84" t="str">
        <f>VLOOKUP(AK84,REF_TABLE!A:B,2,FALSE)</f>
        <v>HRD</v>
      </c>
      <c r="F84">
        <f t="shared" si="15"/>
        <v>0.45750000000000002</v>
      </c>
      <c r="G84">
        <f>VLOOKUP(plants_join_OPSD!D84,REF_TABLE!M:Q,2,FALSE)</f>
        <v>9.5587323943661975</v>
      </c>
      <c r="H84">
        <f>VLOOKUP(plants_join_OPSD!D84,REF_TABLE!M:Q,3,FALSE)</f>
        <v>7.8122535211267614</v>
      </c>
      <c r="I84">
        <f>VLOOKUP(D84,Tabelle7!$A:$B,2,FALSE)</f>
        <v>4.0224969288732378E-2</v>
      </c>
      <c r="J84">
        <f>VLOOKUP(D84,Tabelle7!$A:$C,3,FALSE)</f>
        <v>4.0224969288732378E-2</v>
      </c>
      <c r="K84">
        <f>VLOOKUP($E84,Dispa_data!E:W,7,FALSE)</f>
        <v>117242.17</v>
      </c>
      <c r="L84">
        <f>IFERROR(VLOOKUP($E84,Dispa_data!E:W,8,FALSE),0)</f>
        <v>0</v>
      </c>
      <c r="M84">
        <f>IFERROR(VLOOKUP($E84,Dispa_data!E:W,9,FALSE),0)</f>
        <v>0</v>
      </c>
      <c r="N84">
        <f>IFERROR(VLOOKUP($E84,Dispa_data!$E:$W,10,FALSE),0)</f>
        <v>0.3</v>
      </c>
      <c r="O84">
        <f>IFERROR(VLOOKUP($E84,Dispa_data!$E:$W,11,FALSE),0)</f>
        <v>0.39500000000000002</v>
      </c>
      <c r="P84">
        <f>IFERROR(VLOOKUP($E84,Dispa_data!$E:$W,12,FALSE),0)</f>
        <v>7</v>
      </c>
      <c r="Q84">
        <f>IFERROR(VLOOKUP($E84,Dispa_data!$E:$W,13,FALSE),0)</f>
        <v>0.95</v>
      </c>
      <c r="S84">
        <f t="shared" si="10"/>
        <v>550</v>
      </c>
      <c r="T84" t="str">
        <f t="shared" si="11"/>
        <v/>
      </c>
      <c r="U84" t="str">
        <f t="shared" si="12"/>
        <v/>
      </c>
      <c r="V84" t="str">
        <f t="shared" si="13"/>
        <v/>
      </c>
      <c r="W84" t="str">
        <f t="shared" si="14"/>
        <v/>
      </c>
      <c r="X84" s="1" t="s">
        <v>120</v>
      </c>
      <c r="Y84" s="6" t="e">
        <f>VLOOKUP(B84,Dispa_data!B:B,1,FALSE)</f>
        <v>#N/A</v>
      </c>
      <c r="Z84" t="s">
        <v>994</v>
      </c>
      <c r="AA84" t="s">
        <v>1556</v>
      </c>
      <c r="AB84" t="s">
        <v>1556</v>
      </c>
      <c r="AC84" t="s">
        <v>2166</v>
      </c>
      <c r="AD84" t="s">
        <v>2451</v>
      </c>
      <c r="AE84" t="s">
        <v>2784</v>
      </c>
      <c r="AF84" t="s">
        <v>3230</v>
      </c>
      <c r="AG84" t="s">
        <v>3480</v>
      </c>
      <c r="AH84" t="s">
        <v>3492</v>
      </c>
      <c r="AI84">
        <v>449</v>
      </c>
      <c r="AJ84">
        <v>500</v>
      </c>
      <c r="AK84" t="s">
        <v>3497</v>
      </c>
      <c r="AL84" t="s">
        <v>3506</v>
      </c>
      <c r="AM84" t="s">
        <v>3514</v>
      </c>
      <c r="AN84">
        <v>550</v>
      </c>
      <c r="AO84">
        <v>1989</v>
      </c>
      <c r="AP84" t="s">
        <v>3548</v>
      </c>
      <c r="AQ84">
        <v>2013</v>
      </c>
      <c r="AS84" t="s">
        <v>3625</v>
      </c>
      <c r="AT84" t="s">
        <v>3629</v>
      </c>
      <c r="AU84">
        <v>51.550753</v>
      </c>
      <c r="AV84">
        <v>7.187481</v>
      </c>
      <c r="AW84" t="s">
        <v>3649</v>
      </c>
      <c r="AX84" t="s">
        <v>3758</v>
      </c>
      <c r="AY84">
        <v>0.4</v>
      </c>
      <c r="AZ84" s="2" t="s">
        <v>3928</v>
      </c>
      <c r="BA84">
        <v>0.45750000000000002</v>
      </c>
      <c r="BB84" t="s">
        <v>3997</v>
      </c>
      <c r="BC84" t="s">
        <v>3497</v>
      </c>
      <c r="BE84" t="s">
        <v>3515</v>
      </c>
      <c r="BF84" t="s">
        <v>4047</v>
      </c>
      <c r="BG84" t="s">
        <v>4407</v>
      </c>
      <c r="BH84" t="s">
        <v>4460</v>
      </c>
      <c r="BI84" t="s">
        <v>4591</v>
      </c>
    </row>
    <row r="85" spans="1:61" x14ac:dyDescent="0.25">
      <c r="A85">
        <f t="shared" si="8"/>
        <v>690</v>
      </c>
      <c r="B85" t="str">
        <f t="shared" si="9"/>
        <v>KWM_BNA0464</v>
      </c>
      <c r="C85" t="s">
        <v>3492</v>
      </c>
      <c r="D85" t="str">
        <f>VLOOKUP(AL85,REF_TABLE!$A$19:$B$26,2,FALSE)</f>
        <v>STUR</v>
      </c>
      <c r="E85" t="str">
        <f>VLOOKUP(AK85,REF_TABLE!A:B,2,FALSE)</f>
        <v>HRD</v>
      </c>
      <c r="F85">
        <f t="shared" si="15"/>
        <v>0.4325</v>
      </c>
      <c r="G85">
        <f>VLOOKUP(plants_join_OPSD!D85,REF_TABLE!M:Q,2,FALSE)</f>
        <v>9.5587323943661975</v>
      </c>
      <c r="H85">
        <f>VLOOKUP(plants_join_OPSD!D85,REF_TABLE!M:Q,3,FALSE)</f>
        <v>7.8122535211267614</v>
      </c>
      <c r="I85">
        <f>VLOOKUP(D85,Tabelle7!$A:$B,2,FALSE)</f>
        <v>4.0224969288732378E-2</v>
      </c>
      <c r="J85">
        <f>VLOOKUP(D85,Tabelle7!$A:$C,3,FALSE)</f>
        <v>4.0224969288732378E-2</v>
      </c>
      <c r="K85">
        <f>VLOOKUP($E85,Dispa_data!E:W,7,FALSE)</f>
        <v>117242.17</v>
      </c>
      <c r="L85">
        <f>IFERROR(VLOOKUP($E85,Dispa_data!E:W,8,FALSE),0)</f>
        <v>0</v>
      </c>
      <c r="M85">
        <f>IFERROR(VLOOKUP($E85,Dispa_data!E:W,9,FALSE),0)</f>
        <v>0</v>
      </c>
      <c r="N85">
        <f>IFERROR(VLOOKUP($E85,Dispa_data!$E:$W,10,FALSE),0)</f>
        <v>0.3</v>
      </c>
      <c r="O85">
        <f>IFERROR(VLOOKUP($E85,Dispa_data!$E:$W,11,FALSE),0)</f>
        <v>0.39500000000000002</v>
      </c>
      <c r="P85">
        <f>IFERROR(VLOOKUP($E85,Dispa_data!$E:$W,12,FALSE),0)</f>
        <v>7</v>
      </c>
      <c r="Q85">
        <f>IFERROR(VLOOKUP($E85,Dispa_data!$E:$W,13,FALSE),0)</f>
        <v>0.95</v>
      </c>
      <c r="S85" t="str">
        <f t="shared" si="10"/>
        <v/>
      </c>
      <c r="T85" t="str">
        <f t="shared" si="11"/>
        <v/>
      </c>
      <c r="U85" t="str">
        <f t="shared" si="12"/>
        <v/>
      </c>
      <c r="V85" t="str">
        <f t="shared" si="13"/>
        <v/>
      </c>
      <c r="W85" t="str">
        <f t="shared" si="14"/>
        <v/>
      </c>
      <c r="X85" s="1" t="s">
        <v>121</v>
      </c>
      <c r="Y85" s="6" t="e">
        <f>VLOOKUP(B85,Dispa_data!B:B,1,FALSE)</f>
        <v>#N/A</v>
      </c>
      <c r="Z85" t="s">
        <v>995</v>
      </c>
      <c r="AA85" t="s">
        <v>1557</v>
      </c>
      <c r="AB85" t="s">
        <v>1910</v>
      </c>
      <c r="AC85" t="s">
        <v>2175</v>
      </c>
      <c r="AE85" t="s">
        <v>2785</v>
      </c>
      <c r="AF85" t="s">
        <v>3231</v>
      </c>
      <c r="AG85" t="s">
        <v>3477</v>
      </c>
      <c r="AH85" t="s">
        <v>3492</v>
      </c>
      <c r="AI85">
        <v>690</v>
      </c>
      <c r="AJ85">
        <v>750</v>
      </c>
      <c r="AK85" t="s">
        <v>3497</v>
      </c>
      <c r="AL85" t="s">
        <v>3506</v>
      </c>
      <c r="AM85" t="s">
        <v>3515</v>
      </c>
      <c r="AO85">
        <v>1979</v>
      </c>
      <c r="AP85" t="s">
        <v>3542</v>
      </c>
      <c r="AQ85">
        <v>2003</v>
      </c>
      <c r="AS85" t="s">
        <v>3625</v>
      </c>
      <c r="AU85">
        <v>52.315022399999997</v>
      </c>
      <c r="AV85">
        <v>10.091417379999999</v>
      </c>
      <c r="AW85" t="s">
        <v>3650</v>
      </c>
      <c r="AX85" t="s">
        <v>3759</v>
      </c>
      <c r="BA85">
        <v>0.4325</v>
      </c>
      <c r="BB85" t="s">
        <v>3997</v>
      </c>
      <c r="BC85" t="s">
        <v>3497</v>
      </c>
      <c r="BE85" t="s">
        <v>3515</v>
      </c>
      <c r="BF85" t="s">
        <v>4048</v>
      </c>
      <c r="BG85" t="s">
        <v>4407</v>
      </c>
      <c r="BH85" t="s">
        <v>4463</v>
      </c>
      <c r="BI85" t="s">
        <v>4591</v>
      </c>
    </row>
    <row r="86" spans="1:61" x14ac:dyDescent="0.25">
      <c r="A86">
        <f t="shared" si="8"/>
        <v>794</v>
      </c>
      <c r="B86" t="str">
        <f t="shared" si="9"/>
        <v>Ibbenbüren_BNA0493</v>
      </c>
      <c r="C86" t="s">
        <v>3492</v>
      </c>
      <c r="D86" t="str">
        <f>VLOOKUP(AL86,REF_TABLE!$A$19:$B$26,2,FALSE)</f>
        <v>STUR</v>
      </c>
      <c r="E86" t="str">
        <f>VLOOKUP(AK86,REF_TABLE!A:B,2,FALSE)</f>
        <v>HRD</v>
      </c>
      <c r="F86">
        <f t="shared" si="15"/>
        <v>0.44750000000000001</v>
      </c>
      <c r="G86">
        <f>VLOOKUP(plants_join_OPSD!D86,REF_TABLE!M:Q,2,FALSE)</f>
        <v>9.5587323943661975</v>
      </c>
      <c r="H86">
        <f>VLOOKUP(plants_join_OPSD!D86,REF_TABLE!M:Q,3,FALSE)</f>
        <v>7.8122535211267614</v>
      </c>
      <c r="I86">
        <f>VLOOKUP(D86,Tabelle7!$A:$B,2,FALSE)</f>
        <v>4.0224969288732378E-2</v>
      </c>
      <c r="J86">
        <f>VLOOKUP(D86,Tabelle7!$A:$C,3,FALSE)</f>
        <v>4.0224969288732378E-2</v>
      </c>
      <c r="K86">
        <f>VLOOKUP($E86,Dispa_data!E:W,7,FALSE)</f>
        <v>117242.17</v>
      </c>
      <c r="L86">
        <f>IFERROR(VLOOKUP($E86,Dispa_data!E:W,8,FALSE),0)</f>
        <v>0</v>
      </c>
      <c r="M86">
        <f>IFERROR(VLOOKUP($E86,Dispa_data!E:W,9,FALSE),0)</f>
        <v>0</v>
      </c>
      <c r="N86">
        <f>IFERROR(VLOOKUP($E86,Dispa_data!$E:$W,10,FALSE),0)</f>
        <v>0.3</v>
      </c>
      <c r="O86">
        <f>IFERROR(VLOOKUP($E86,Dispa_data!$E:$W,11,FALSE),0)</f>
        <v>0.39500000000000002</v>
      </c>
      <c r="P86">
        <f>IFERROR(VLOOKUP($E86,Dispa_data!$E:$W,12,FALSE),0)</f>
        <v>7</v>
      </c>
      <c r="Q86">
        <f>IFERROR(VLOOKUP($E86,Dispa_data!$E:$W,13,FALSE),0)</f>
        <v>0.95</v>
      </c>
      <c r="S86">
        <f t="shared" si="10"/>
        <v>20</v>
      </c>
      <c r="T86" t="str">
        <f t="shared" si="11"/>
        <v/>
      </c>
      <c r="U86" t="str">
        <f t="shared" si="12"/>
        <v/>
      </c>
      <c r="V86" t="str">
        <f t="shared" si="13"/>
        <v/>
      </c>
      <c r="W86" t="str">
        <f t="shared" si="14"/>
        <v/>
      </c>
      <c r="X86" s="1" t="s">
        <v>122</v>
      </c>
      <c r="Y86" s="6" t="e">
        <f>VLOOKUP(B86,Dispa_data!B:B,1,FALSE)</f>
        <v>#N/A</v>
      </c>
      <c r="Z86" t="s">
        <v>996</v>
      </c>
      <c r="AA86" t="s">
        <v>1548</v>
      </c>
      <c r="AB86" t="s">
        <v>996</v>
      </c>
      <c r="AC86" t="s">
        <v>2160</v>
      </c>
      <c r="AE86" t="s">
        <v>2786</v>
      </c>
      <c r="AF86" t="s">
        <v>996</v>
      </c>
      <c r="AG86" t="s">
        <v>3480</v>
      </c>
      <c r="AH86" t="s">
        <v>3492</v>
      </c>
      <c r="AI86">
        <v>794</v>
      </c>
      <c r="AJ86">
        <v>838</v>
      </c>
      <c r="AK86" t="s">
        <v>3497</v>
      </c>
      <c r="AL86" t="s">
        <v>3506</v>
      </c>
      <c r="AM86" t="s">
        <v>3514</v>
      </c>
      <c r="AN86">
        <v>20</v>
      </c>
      <c r="AO86">
        <v>1985</v>
      </c>
      <c r="AP86" t="s">
        <v>3534</v>
      </c>
      <c r="AQ86">
        <v>2009</v>
      </c>
      <c r="AS86" t="s">
        <v>3625</v>
      </c>
      <c r="AU86">
        <v>52.288811789999997</v>
      </c>
      <c r="AV86">
        <v>7.7479061790000001</v>
      </c>
      <c r="AW86" t="s">
        <v>3651</v>
      </c>
      <c r="AX86" t="s">
        <v>3760</v>
      </c>
      <c r="BA86">
        <v>0.44750000000000001</v>
      </c>
      <c r="BB86" t="s">
        <v>3997</v>
      </c>
      <c r="BC86" t="s">
        <v>3497</v>
      </c>
      <c r="BE86" t="s">
        <v>3515</v>
      </c>
      <c r="BF86" t="s">
        <v>4049</v>
      </c>
      <c r="BG86" t="s">
        <v>4411</v>
      </c>
      <c r="BH86" t="s">
        <v>4467</v>
      </c>
      <c r="BI86" t="s">
        <v>4591</v>
      </c>
    </row>
    <row r="87" spans="1:61" x14ac:dyDescent="0.25">
      <c r="A87">
        <f t="shared" si="8"/>
        <v>66</v>
      </c>
      <c r="B87" t="str">
        <f t="shared" si="9"/>
        <v>Heizkraftwerk_BNA0498</v>
      </c>
      <c r="C87" t="s">
        <v>3492</v>
      </c>
      <c r="D87" t="str">
        <f>VLOOKUP(AL87,REF_TABLE!$A$19:$B$26,2,FALSE)</f>
        <v>COMC</v>
      </c>
      <c r="E87" t="str">
        <f>VLOOKUP(AK87,REF_TABLE!A:B,2,FALSE)</f>
        <v>HRD</v>
      </c>
      <c r="F87">
        <f t="shared" si="15"/>
        <v>0.49049999999999999</v>
      </c>
      <c r="G87">
        <f>VLOOKUP(plants_join_OPSD!D87,REF_TABLE!M:Q,2,FALSE)</f>
        <v>5</v>
      </c>
      <c r="H87">
        <f>VLOOKUP(plants_join_OPSD!D87,REF_TABLE!M:Q,3,FALSE)</f>
        <v>1</v>
      </c>
      <c r="I87">
        <f>VLOOKUP(D87,Tabelle7!$A:$B,2,FALSE)</f>
        <v>3.8508725075675675E-2</v>
      </c>
      <c r="J87">
        <f>VLOOKUP(D87,Tabelle7!$A:$C,3,FALSE)</f>
        <v>3.8508725075675675E-2</v>
      </c>
      <c r="K87">
        <f>VLOOKUP($E87,Dispa_data!E:W,7,FALSE)</f>
        <v>117242.17</v>
      </c>
      <c r="L87">
        <f>IFERROR(VLOOKUP($E87,Dispa_data!E:W,8,FALSE),0)</f>
        <v>0</v>
      </c>
      <c r="M87">
        <f>IFERROR(VLOOKUP($E87,Dispa_data!E:W,9,FALSE),0)</f>
        <v>0</v>
      </c>
      <c r="N87">
        <f>IFERROR(VLOOKUP($E87,Dispa_data!$E:$W,10,FALSE),0)</f>
        <v>0.3</v>
      </c>
      <c r="O87">
        <f>IFERROR(VLOOKUP($E87,Dispa_data!$E:$W,11,FALSE),0)</f>
        <v>0.39500000000000002</v>
      </c>
      <c r="P87">
        <f>IFERROR(VLOOKUP($E87,Dispa_data!$E:$W,12,FALSE),0)</f>
        <v>7</v>
      </c>
      <c r="Q87">
        <f>IFERROR(VLOOKUP($E87,Dispa_data!$E:$W,13,FALSE),0)</f>
        <v>0.95</v>
      </c>
      <c r="S87">
        <f t="shared" si="10"/>
        <v>211.89473684210529</v>
      </c>
      <c r="T87" t="str">
        <f t="shared" si="11"/>
        <v/>
      </c>
      <c r="U87" t="str">
        <f t="shared" si="12"/>
        <v/>
      </c>
      <c r="V87" t="str">
        <f t="shared" si="13"/>
        <v/>
      </c>
      <c r="W87" t="str">
        <f t="shared" si="14"/>
        <v/>
      </c>
      <c r="X87" s="1" t="s">
        <v>123</v>
      </c>
      <c r="Y87" s="6" t="e">
        <f>VLOOKUP(B87,Dispa_data!B:B,1,FALSE)</f>
        <v>#N/A</v>
      </c>
      <c r="Z87" t="s">
        <v>997</v>
      </c>
      <c r="AA87" t="s">
        <v>1558</v>
      </c>
      <c r="AB87" t="s">
        <v>1911</v>
      </c>
      <c r="AC87" t="s">
        <v>2176</v>
      </c>
      <c r="AE87" t="s">
        <v>2787</v>
      </c>
      <c r="AF87" t="s">
        <v>3232</v>
      </c>
      <c r="AG87" t="s">
        <v>3483</v>
      </c>
      <c r="AH87" t="s">
        <v>3492</v>
      </c>
      <c r="AI87">
        <v>66</v>
      </c>
      <c r="AJ87">
        <v>70.42895</v>
      </c>
      <c r="AK87" t="s">
        <v>3497</v>
      </c>
      <c r="AL87" t="s">
        <v>3508</v>
      </c>
      <c r="AM87" t="s">
        <v>3514</v>
      </c>
      <c r="AN87">
        <v>211.89473684210529</v>
      </c>
      <c r="AO87">
        <v>1989</v>
      </c>
      <c r="AP87" t="s">
        <v>3548</v>
      </c>
      <c r="AS87" t="s">
        <v>3625</v>
      </c>
      <c r="AT87" t="s">
        <v>3629</v>
      </c>
      <c r="AU87">
        <v>50.09178</v>
      </c>
      <c r="AV87">
        <v>8.5310500000000005</v>
      </c>
      <c r="BA87">
        <v>0.49049999999999999</v>
      </c>
      <c r="BB87" t="s">
        <v>3997</v>
      </c>
      <c r="BC87" t="s">
        <v>3497</v>
      </c>
      <c r="BE87" t="s">
        <v>3515</v>
      </c>
      <c r="BF87" t="s">
        <v>4050</v>
      </c>
      <c r="BG87" t="s">
        <v>1715</v>
      </c>
      <c r="BH87" t="s">
        <v>2176</v>
      </c>
      <c r="BI87" t="s">
        <v>4592</v>
      </c>
    </row>
    <row r="88" spans="1:61" x14ac:dyDescent="0.25">
      <c r="A88">
        <f t="shared" si="8"/>
        <v>13.4</v>
      </c>
      <c r="B88" t="str">
        <f t="shared" si="9"/>
        <v>HKW Karcherstr._BNA0510b</v>
      </c>
      <c r="C88" t="s">
        <v>3492</v>
      </c>
      <c r="D88" t="str">
        <f>VLOOKUP(AL88,REF_TABLE!$A$19:$B$26,2,FALSE)</f>
        <v>STUR</v>
      </c>
      <c r="E88" t="str">
        <f>VLOOKUP(AK88,REF_TABLE!A:B,2,FALSE)</f>
        <v>HRD</v>
      </c>
      <c r="F88">
        <f t="shared" si="15"/>
        <v>0.41499999999999998</v>
      </c>
      <c r="G88">
        <f>VLOOKUP(plants_join_OPSD!D88,REF_TABLE!M:Q,2,FALSE)</f>
        <v>9.5587323943661975</v>
      </c>
      <c r="H88">
        <f>VLOOKUP(plants_join_OPSD!D88,REF_TABLE!M:Q,3,FALSE)</f>
        <v>7.8122535211267614</v>
      </c>
      <c r="I88">
        <f>VLOOKUP(D88,Tabelle7!$A:$B,2,FALSE)</f>
        <v>4.0224969288732378E-2</v>
      </c>
      <c r="J88">
        <f>VLOOKUP(D88,Tabelle7!$A:$C,3,FALSE)</f>
        <v>4.0224969288732378E-2</v>
      </c>
      <c r="K88">
        <f>VLOOKUP($E88,Dispa_data!E:W,7,FALSE)</f>
        <v>117242.17</v>
      </c>
      <c r="L88">
        <f>IFERROR(VLOOKUP($E88,Dispa_data!E:W,8,FALSE),0)</f>
        <v>0</v>
      </c>
      <c r="M88">
        <f>IFERROR(VLOOKUP($E88,Dispa_data!E:W,9,FALSE),0)</f>
        <v>0</v>
      </c>
      <c r="N88">
        <f>IFERROR(VLOOKUP($E88,Dispa_data!$E:$W,10,FALSE),0)</f>
        <v>0.3</v>
      </c>
      <c r="O88">
        <f>IFERROR(VLOOKUP($E88,Dispa_data!$E:$W,11,FALSE),0)</f>
        <v>0.39500000000000002</v>
      </c>
      <c r="P88">
        <f>IFERROR(VLOOKUP($E88,Dispa_data!$E:$W,12,FALSE),0)</f>
        <v>7</v>
      </c>
      <c r="Q88">
        <f>IFERROR(VLOOKUP($E88,Dispa_data!$E:$W,13,FALSE),0)</f>
        <v>0.95</v>
      </c>
      <c r="S88" t="str">
        <f t="shared" si="10"/>
        <v/>
      </c>
      <c r="T88" t="str">
        <f t="shared" si="11"/>
        <v/>
      </c>
      <c r="U88" t="str">
        <f t="shared" si="12"/>
        <v/>
      </c>
      <c r="V88" t="str">
        <f t="shared" si="13"/>
        <v/>
      </c>
      <c r="W88" t="str">
        <f t="shared" si="14"/>
        <v/>
      </c>
      <c r="X88" s="1" t="s">
        <v>124</v>
      </c>
      <c r="Y88" s="6" t="e">
        <f>VLOOKUP(B88,Dispa_data!B:B,1,FALSE)</f>
        <v>#N/A</v>
      </c>
      <c r="Z88" t="s">
        <v>998</v>
      </c>
      <c r="AA88" t="s">
        <v>1559</v>
      </c>
      <c r="AC88" t="s">
        <v>2177</v>
      </c>
      <c r="AE88" t="s">
        <v>2788</v>
      </c>
      <c r="AF88" t="s">
        <v>3233</v>
      </c>
      <c r="AG88" t="s">
        <v>3487</v>
      </c>
      <c r="AH88" t="s">
        <v>3492</v>
      </c>
      <c r="AI88">
        <v>13.4</v>
      </c>
      <c r="AK88" t="s">
        <v>3497</v>
      </c>
      <c r="AL88" t="s">
        <v>3506</v>
      </c>
      <c r="AM88" t="s">
        <v>3514</v>
      </c>
      <c r="AO88">
        <v>1996</v>
      </c>
      <c r="AP88" t="s">
        <v>3553</v>
      </c>
      <c r="AS88" t="s">
        <v>3625</v>
      </c>
      <c r="AU88">
        <v>49.434609999999999</v>
      </c>
      <c r="AV88">
        <v>7.7582399999999998</v>
      </c>
      <c r="BA88">
        <v>0.41499999999999998</v>
      </c>
      <c r="BB88" t="s">
        <v>3997</v>
      </c>
      <c r="BC88" t="s">
        <v>3497</v>
      </c>
      <c r="BE88" t="s">
        <v>3515</v>
      </c>
      <c r="BF88" t="s">
        <v>4051</v>
      </c>
      <c r="BG88" t="s">
        <v>1559</v>
      </c>
      <c r="BH88" t="s">
        <v>4469</v>
      </c>
    </row>
    <row r="89" spans="1:61" x14ac:dyDescent="0.25">
      <c r="A89">
        <f t="shared" si="8"/>
        <v>517</v>
      </c>
      <c r="B89" t="str">
        <f t="shared" si="9"/>
        <v>Rheinhafen-Dampfkraftwerk_BNA0518a</v>
      </c>
      <c r="C89" t="s">
        <v>3492</v>
      </c>
      <c r="D89" t="str">
        <f>VLOOKUP(AL89,REF_TABLE!$A$19:$B$26,2,FALSE)</f>
        <v>STUR</v>
      </c>
      <c r="E89" t="str">
        <f>VLOOKUP(AK89,REF_TABLE!A:B,2,FALSE)</f>
        <v>HRD</v>
      </c>
      <c r="F89">
        <f t="shared" si="15"/>
        <v>0.4375</v>
      </c>
      <c r="G89">
        <f>VLOOKUP(plants_join_OPSD!D89,REF_TABLE!M:Q,2,FALSE)</f>
        <v>9.5587323943661975</v>
      </c>
      <c r="H89">
        <f>VLOOKUP(plants_join_OPSD!D89,REF_TABLE!M:Q,3,FALSE)</f>
        <v>7.8122535211267614</v>
      </c>
      <c r="I89">
        <f>VLOOKUP(D89,Tabelle7!$A:$B,2,FALSE)</f>
        <v>4.0224969288732378E-2</v>
      </c>
      <c r="J89">
        <f>VLOOKUP(D89,Tabelle7!$A:$C,3,FALSE)</f>
        <v>4.0224969288732378E-2</v>
      </c>
      <c r="K89">
        <f>VLOOKUP($E89,Dispa_data!E:W,7,FALSE)</f>
        <v>117242.17</v>
      </c>
      <c r="L89">
        <f>IFERROR(VLOOKUP($E89,Dispa_data!E:W,8,FALSE),0)</f>
        <v>0</v>
      </c>
      <c r="M89">
        <f>IFERROR(VLOOKUP($E89,Dispa_data!E:W,9,FALSE),0)</f>
        <v>0</v>
      </c>
      <c r="N89">
        <f>IFERROR(VLOOKUP($E89,Dispa_data!$E:$W,10,FALSE),0)</f>
        <v>0.3</v>
      </c>
      <c r="O89">
        <f>IFERROR(VLOOKUP($E89,Dispa_data!$E:$W,11,FALSE),0)</f>
        <v>0.39500000000000002</v>
      </c>
      <c r="P89">
        <f>IFERROR(VLOOKUP($E89,Dispa_data!$E:$W,12,FALSE),0)</f>
        <v>7</v>
      </c>
      <c r="Q89">
        <f>IFERROR(VLOOKUP($E89,Dispa_data!$E:$W,13,FALSE),0)</f>
        <v>0.95</v>
      </c>
      <c r="S89">
        <f t="shared" si="10"/>
        <v>220</v>
      </c>
      <c r="T89" t="str">
        <f t="shared" si="11"/>
        <v/>
      </c>
      <c r="U89" t="str">
        <f t="shared" si="12"/>
        <v/>
      </c>
      <c r="V89" t="str">
        <f t="shared" si="13"/>
        <v/>
      </c>
      <c r="W89" t="str">
        <f t="shared" si="14"/>
        <v/>
      </c>
      <c r="X89" s="1" t="s">
        <v>125</v>
      </c>
      <c r="Y89" s="6" t="e">
        <f>VLOOKUP(B89,Dispa_data!B:B,1,FALSE)</f>
        <v>#N/A</v>
      </c>
      <c r="Z89" t="s">
        <v>999</v>
      </c>
      <c r="AA89" t="s">
        <v>1560</v>
      </c>
      <c r="AB89" t="s">
        <v>1912</v>
      </c>
      <c r="AC89" t="s">
        <v>2158</v>
      </c>
      <c r="AD89" t="s">
        <v>2452</v>
      </c>
      <c r="AE89" t="s">
        <v>2789</v>
      </c>
      <c r="AF89" t="s">
        <v>3201</v>
      </c>
      <c r="AG89" t="s">
        <v>3482</v>
      </c>
      <c r="AH89" t="s">
        <v>3492</v>
      </c>
      <c r="AI89">
        <v>517</v>
      </c>
      <c r="AJ89">
        <v>550</v>
      </c>
      <c r="AK89" t="s">
        <v>3497</v>
      </c>
      <c r="AL89" t="s">
        <v>3506</v>
      </c>
      <c r="AM89" t="s">
        <v>3514</v>
      </c>
      <c r="AN89">
        <v>220</v>
      </c>
      <c r="AO89">
        <v>1985</v>
      </c>
      <c r="AP89" t="s">
        <v>3534</v>
      </c>
      <c r="AQ89">
        <v>2005</v>
      </c>
      <c r="AS89" t="s">
        <v>3625</v>
      </c>
      <c r="AT89" t="s">
        <v>3629</v>
      </c>
      <c r="AU89">
        <v>49.012500000000003</v>
      </c>
      <c r="AV89">
        <v>8.302778</v>
      </c>
      <c r="AW89" t="s">
        <v>3652</v>
      </c>
      <c r="AX89" t="s">
        <v>3761</v>
      </c>
      <c r="BA89">
        <v>0.4375</v>
      </c>
      <c r="BB89" t="s">
        <v>3997</v>
      </c>
      <c r="BC89" t="s">
        <v>3497</v>
      </c>
      <c r="BE89" t="s">
        <v>3515</v>
      </c>
      <c r="BF89" t="s">
        <v>4052</v>
      </c>
      <c r="BG89" t="s">
        <v>4408</v>
      </c>
      <c r="BH89" t="s">
        <v>4459</v>
      </c>
      <c r="BI89" t="s">
        <v>4591</v>
      </c>
    </row>
    <row r="90" spans="1:61" x14ac:dyDescent="0.25">
      <c r="A90">
        <f t="shared" si="8"/>
        <v>834</v>
      </c>
      <c r="B90" t="str">
        <f t="shared" si="9"/>
        <v>Rheinhafen-Dampfkraftwerk_BNA0518b</v>
      </c>
      <c r="C90" t="s">
        <v>3492</v>
      </c>
      <c r="D90" t="str">
        <f>VLOOKUP(AL90,REF_TABLE!$A$19:$B$26,2,FALSE)</f>
        <v>STUR</v>
      </c>
      <c r="E90" t="str">
        <f>VLOOKUP(AK90,REF_TABLE!A:B,2,FALSE)</f>
        <v>HRD</v>
      </c>
      <c r="F90">
        <f t="shared" si="15"/>
        <v>0.46</v>
      </c>
      <c r="G90">
        <f>VLOOKUP(plants_join_OPSD!D90,REF_TABLE!M:Q,2,FALSE)</f>
        <v>9.5587323943661975</v>
      </c>
      <c r="H90">
        <f>VLOOKUP(plants_join_OPSD!D90,REF_TABLE!M:Q,3,FALSE)</f>
        <v>7.8122535211267614</v>
      </c>
      <c r="I90">
        <f>VLOOKUP(D90,Tabelle7!$A:$B,2,FALSE)</f>
        <v>4.0224969288732378E-2</v>
      </c>
      <c r="J90">
        <f>VLOOKUP(D90,Tabelle7!$A:$C,3,FALSE)</f>
        <v>4.0224969288732378E-2</v>
      </c>
      <c r="K90">
        <f>VLOOKUP($E90,Dispa_data!E:W,7,FALSE)</f>
        <v>117242.17</v>
      </c>
      <c r="L90">
        <f>IFERROR(VLOOKUP($E90,Dispa_data!E:W,8,FALSE),0)</f>
        <v>0</v>
      </c>
      <c r="M90">
        <f>IFERROR(VLOOKUP($E90,Dispa_data!E:W,9,FALSE),0)</f>
        <v>0</v>
      </c>
      <c r="N90">
        <f>IFERROR(VLOOKUP($E90,Dispa_data!$E:$W,10,FALSE),0)</f>
        <v>0.3</v>
      </c>
      <c r="O90">
        <f>IFERROR(VLOOKUP($E90,Dispa_data!$E:$W,11,FALSE),0)</f>
        <v>0.39500000000000002</v>
      </c>
      <c r="P90">
        <f>IFERROR(VLOOKUP($E90,Dispa_data!$E:$W,12,FALSE),0)</f>
        <v>7</v>
      </c>
      <c r="Q90">
        <f>IFERROR(VLOOKUP($E90,Dispa_data!$E:$W,13,FALSE),0)</f>
        <v>0.95</v>
      </c>
      <c r="S90">
        <f t="shared" si="10"/>
        <v>220</v>
      </c>
      <c r="T90" t="str">
        <f t="shared" si="11"/>
        <v/>
      </c>
      <c r="U90" t="str">
        <f t="shared" si="12"/>
        <v/>
      </c>
      <c r="V90" t="str">
        <f t="shared" si="13"/>
        <v/>
      </c>
      <c r="W90" t="str">
        <f t="shared" si="14"/>
        <v/>
      </c>
      <c r="X90" s="1" t="s">
        <v>126</v>
      </c>
      <c r="Y90" s="6" t="e">
        <f>VLOOKUP(B90,Dispa_data!B:B,1,FALSE)</f>
        <v>#N/A</v>
      </c>
      <c r="Z90" t="s">
        <v>999</v>
      </c>
      <c r="AA90" t="s">
        <v>1561</v>
      </c>
      <c r="AB90" t="s">
        <v>1913</v>
      </c>
      <c r="AC90" t="s">
        <v>2158</v>
      </c>
      <c r="AD90" t="s">
        <v>2452</v>
      </c>
      <c r="AE90" t="s">
        <v>2789</v>
      </c>
      <c r="AF90" t="s">
        <v>3201</v>
      </c>
      <c r="AG90" t="s">
        <v>3482</v>
      </c>
      <c r="AH90" t="s">
        <v>3492</v>
      </c>
      <c r="AI90">
        <v>834</v>
      </c>
      <c r="AJ90">
        <v>912</v>
      </c>
      <c r="AK90" t="s">
        <v>3497</v>
      </c>
      <c r="AL90" t="s">
        <v>3506</v>
      </c>
      <c r="AM90" t="s">
        <v>3514</v>
      </c>
      <c r="AN90">
        <v>220</v>
      </c>
      <c r="AO90">
        <v>2014</v>
      </c>
      <c r="AP90" t="s">
        <v>3541</v>
      </c>
      <c r="AS90" t="s">
        <v>3625</v>
      </c>
      <c r="AU90">
        <v>49.012500000000003</v>
      </c>
      <c r="AV90">
        <v>8.302778</v>
      </c>
      <c r="AW90" t="s">
        <v>3652</v>
      </c>
      <c r="AX90" t="s">
        <v>3762</v>
      </c>
      <c r="AY90">
        <v>0.46</v>
      </c>
      <c r="AZ90" s="2" t="s">
        <v>3929</v>
      </c>
      <c r="BA90">
        <v>0.46</v>
      </c>
      <c r="BB90" t="s">
        <v>3997</v>
      </c>
      <c r="BC90" t="s">
        <v>3497</v>
      </c>
      <c r="BE90" t="s">
        <v>3515</v>
      </c>
      <c r="BF90" t="s">
        <v>4052</v>
      </c>
      <c r="BG90" t="s">
        <v>4408</v>
      </c>
      <c r="BH90" t="s">
        <v>4459</v>
      </c>
      <c r="BI90" t="s">
        <v>4591</v>
      </c>
    </row>
    <row r="91" spans="1:61" x14ac:dyDescent="0.25">
      <c r="A91">
        <f t="shared" si="8"/>
        <v>323</v>
      </c>
      <c r="B91" t="str">
        <f t="shared" si="9"/>
        <v>Gemeinschaftskraftwerk Kiel_BNA0526</v>
      </c>
      <c r="C91" t="s">
        <v>3492</v>
      </c>
      <c r="D91" t="str">
        <f>VLOOKUP(AL91,REF_TABLE!$A$19:$B$26,2,FALSE)</f>
        <v>STUR</v>
      </c>
      <c r="E91" t="str">
        <f>VLOOKUP(AK91,REF_TABLE!A:B,2,FALSE)</f>
        <v>HRD</v>
      </c>
      <c r="F91">
        <f t="shared" si="15"/>
        <v>0.40500000000000003</v>
      </c>
      <c r="G91">
        <f>VLOOKUP(plants_join_OPSD!D91,REF_TABLE!M:Q,2,FALSE)</f>
        <v>9.5587323943661975</v>
      </c>
      <c r="H91">
        <f>VLOOKUP(plants_join_OPSD!D91,REF_TABLE!M:Q,3,FALSE)</f>
        <v>7.8122535211267614</v>
      </c>
      <c r="I91">
        <f>VLOOKUP(D91,Tabelle7!$A:$B,2,FALSE)</f>
        <v>4.0224969288732378E-2</v>
      </c>
      <c r="J91">
        <f>VLOOKUP(D91,Tabelle7!$A:$C,3,FALSE)</f>
        <v>4.0224969288732378E-2</v>
      </c>
      <c r="K91">
        <f>VLOOKUP($E91,Dispa_data!E:W,7,FALSE)</f>
        <v>117242.17</v>
      </c>
      <c r="L91">
        <f>IFERROR(VLOOKUP($E91,Dispa_data!E:W,8,FALSE),0)</f>
        <v>0</v>
      </c>
      <c r="M91">
        <f>IFERROR(VLOOKUP($E91,Dispa_data!E:W,9,FALSE),0)</f>
        <v>0</v>
      </c>
      <c r="N91">
        <f>IFERROR(VLOOKUP($E91,Dispa_data!$E:$W,10,FALSE),0)</f>
        <v>0.3</v>
      </c>
      <c r="O91">
        <f>IFERROR(VLOOKUP($E91,Dispa_data!$E:$W,11,FALSE),0)</f>
        <v>0.39500000000000002</v>
      </c>
      <c r="P91">
        <f>IFERROR(VLOOKUP($E91,Dispa_data!$E:$W,12,FALSE),0)</f>
        <v>7</v>
      </c>
      <c r="Q91">
        <f>IFERROR(VLOOKUP($E91,Dispa_data!$E:$W,13,FALSE),0)</f>
        <v>0.95</v>
      </c>
      <c r="S91">
        <f t="shared" si="10"/>
        <v>295</v>
      </c>
      <c r="T91" t="str">
        <f t="shared" si="11"/>
        <v/>
      </c>
      <c r="U91" t="str">
        <f t="shared" si="12"/>
        <v/>
      </c>
      <c r="V91" t="str">
        <f t="shared" si="13"/>
        <v/>
      </c>
      <c r="W91" t="str">
        <f t="shared" si="14"/>
        <v/>
      </c>
      <c r="X91" s="1" t="s">
        <v>127</v>
      </c>
      <c r="Y91" s="6" t="e">
        <f>VLOOKUP(B91,Dispa_data!B:B,1,FALSE)</f>
        <v>#N/A</v>
      </c>
      <c r="Z91" t="s">
        <v>1000</v>
      </c>
      <c r="AB91" t="s">
        <v>1914</v>
      </c>
      <c r="AC91" t="s">
        <v>2178</v>
      </c>
      <c r="AE91" t="s">
        <v>2790</v>
      </c>
      <c r="AF91" t="s">
        <v>3234</v>
      </c>
      <c r="AG91" t="s">
        <v>3486</v>
      </c>
      <c r="AH91" t="s">
        <v>3492</v>
      </c>
      <c r="AI91">
        <v>323</v>
      </c>
      <c r="AJ91">
        <v>354</v>
      </c>
      <c r="AK91" t="s">
        <v>3497</v>
      </c>
      <c r="AL91" t="s">
        <v>3506</v>
      </c>
      <c r="AM91" t="s">
        <v>3514</v>
      </c>
      <c r="AN91">
        <v>295</v>
      </c>
      <c r="AO91">
        <v>1970</v>
      </c>
      <c r="AP91" t="s">
        <v>3554</v>
      </c>
      <c r="AQ91">
        <v>1992</v>
      </c>
      <c r="AS91" t="s">
        <v>3625</v>
      </c>
      <c r="AT91" t="s">
        <v>3629</v>
      </c>
      <c r="AU91">
        <v>54.339449999999999</v>
      </c>
      <c r="AV91">
        <v>10.176600000000001</v>
      </c>
      <c r="AW91" t="s">
        <v>3653</v>
      </c>
      <c r="AX91" t="s">
        <v>3763</v>
      </c>
      <c r="AY91">
        <v>0.39</v>
      </c>
      <c r="AZ91" s="2" t="s">
        <v>3930</v>
      </c>
      <c r="BA91">
        <v>0.40500000000000003</v>
      </c>
      <c r="BB91" t="s">
        <v>3997</v>
      </c>
      <c r="BC91" t="s">
        <v>3497</v>
      </c>
      <c r="BE91" t="s">
        <v>3515</v>
      </c>
      <c r="BF91" t="s">
        <v>4053</v>
      </c>
      <c r="BG91" t="s">
        <v>4407</v>
      </c>
      <c r="BH91" t="s">
        <v>4463</v>
      </c>
      <c r="BI91" t="s">
        <v>4591</v>
      </c>
    </row>
    <row r="92" spans="1:61" x14ac:dyDescent="0.25">
      <c r="A92">
        <f t="shared" si="8"/>
        <v>26</v>
      </c>
      <c r="B92" t="str">
        <f t="shared" si="9"/>
        <v>Kraftwerk L 57_BNA0557a</v>
      </c>
      <c r="C92" t="s">
        <v>3492</v>
      </c>
      <c r="D92" t="str">
        <f>VLOOKUP(AL92,REF_TABLE!$A$19:$B$26,2,FALSE)</f>
        <v>STUR</v>
      </c>
      <c r="E92" t="str">
        <f>VLOOKUP(AK92,REF_TABLE!A:B,2,FALSE)</f>
        <v>HRD</v>
      </c>
      <c r="F92">
        <f t="shared" si="15"/>
        <v>0.3175</v>
      </c>
      <c r="G92">
        <f>VLOOKUP(plants_join_OPSD!D92,REF_TABLE!M:Q,2,FALSE)</f>
        <v>9.5587323943661975</v>
      </c>
      <c r="H92">
        <f>VLOOKUP(plants_join_OPSD!D92,REF_TABLE!M:Q,3,FALSE)</f>
        <v>7.8122535211267614</v>
      </c>
      <c r="I92">
        <f>VLOOKUP(D92,Tabelle7!$A:$B,2,FALSE)</f>
        <v>4.0224969288732378E-2</v>
      </c>
      <c r="J92">
        <f>VLOOKUP(D92,Tabelle7!$A:$C,3,FALSE)</f>
        <v>4.0224969288732378E-2</v>
      </c>
      <c r="K92">
        <f>VLOOKUP($E92,Dispa_data!E:W,7,FALSE)</f>
        <v>117242.17</v>
      </c>
      <c r="L92">
        <f>IFERROR(VLOOKUP($E92,Dispa_data!E:W,8,FALSE),0)</f>
        <v>0</v>
      </c>
      <c r="M92">
        <f>IFERROR(VLOOKUP($E92,Dispa_data!E:W,9,FALSE),0)</f>
        <v>0</v>
      </c>
      <c r="N92">
        <f>IFERROR(VLOOKUP($E92,Dispa_data!$E:$W,10,FALSE),0)</f>
        <v>0.3</v>
      </c>
      <c r="O92">
        <f>IFERROR(VLOOKUP($E92,Dispa_data!$E:$W,11,FALSE),0)</f>
        <v>0.39500000000000002</v>
      </c>
      <c r="P92">
        <f>IFERROR(VLOOKUP($E92,Dispa_data!$E:$W,12,FALSE),0)</f>
        <v>7</v>
      </c>
      <c r="Q92">
        <f>IFERROR(VLOOKUP($E92,Dispa_data!$E:$W,13,FALSE),0)</f>
        <v>0.95</v>
      </c>
      <c r="S92" t="str">
        <f t="shared" si="10"/>
        <v/>
      </c>
      <c r="T92" t="str">
        <f t="shared" si="11"/>
        <v/>
      </c>
      <c r="U92" t="str">
        <f t="shared" si="12"/>
        <v/>
      </c>
      <c r="V92" t="str">
        <f t="shared" si="13"/>
        <v/>
      </c>
      <c r="W92" t="str">
        <f t="shared" si="14"/>
        <v/>
      </c>
      <c r="X92" s="1" t="s">
        <v>128</v>
      </c>
      <c r="Y92" s="6" t="e">
        <f>VLOOKUP(B92,Dispa_data!B:B,1,FALSE)</f>
        <v>#N/A</v>
      </c>
      <c r="Z92" t="s">
        <v>1001</v>
      </c>
      <c r="AC92" t="s">
        <v>2179</v>
      </c>
      <c r="AD92" t="s">
        <v>2453</v>
      </c>
      <c r="AE92" t="s">
        <v>2791</v>
      </c>
      <c r="AF92" t="s">
        <v>3235</v>
      </c>
      <c r="AG92" t="s">
        <v>3480</v>
      </c>
      <c r="AH92" t="s">
        <v>3492</v>
      </c>
      <c r="AI92">
        <v>26</v>
      </c>
      <c r="AK92" t="s">
        <v>3497</v>
      </c>
      <c r="AL92" t="s">
        <v>3506</v>
      </c>
      <c r="AM92" t="s">
        <v>3514</v>
      </c>
      <c r="AO92">
        <v>1957</v>
      </c>
      <c r="AP92" t="s">
        <v>3555</v>
      </c>
      <c r="AS92" t="s">
        <v>3625</v>
      </c>
      <c r="AU92">
        <v>51.369810999999999</v>
      </c>
      <c r="AV92">
        <v>6.6615000000000002</v>
      </c>
      <c r="BA92">
        <v>0.3175</v>
      </c>
      <c r="BB92" t="s">
        <v>3997</v>
      </c>
      <c r="BC92" t="s">
        <v>3497</v>
      </c>
      <c r="BE92" t="s">
        <v>3515</v>
      </c>
      <c r="BG92" t="s">
        <v>4412</v>
      </c>
      <c r="BH92" t="s">
        <v>4470</v>
      </c>
    </row>
    <row r="93" spans="1:61" x14ac:dyDescent="0.25">
      <c r="A93">
        <f t="shared" si="8"/>
        <v>110</v>
      </c>
      <c r="B93" t="str">
        <f t="shared" si="9"/>
        <v>Kraftwerk N 230_BNA0557b</v>
      </c>
      <c r="C93" t="s">
        <v>3492</v>
      </c>
      <c r="D93" t="str">
        <f>VLOOKUP(AL93,REF_TABLE!$A$19:$B$26,2,FALSE)</f>
        <v>STUR</v>
      </c>
      <c r="E93" t="str">
        <f>VLOOKUP(AK93,REF_TABLE!A:B,2,FALSE)</f>
        <v>HRD</v>
      </c>
      <c r="F93">
        <f t="shared" si="15"/>
        <v>0.35249999999999998</v>
      </c>
      <c r="G93">
        <f>VLOOKUP(plants_join_OPSD!D93,REF_TABLE!M:Q,2,FALSE)</f>
        <v>9.5587323943661975</v>
      </c>
      <c r="H93">
        <f>VLOOKUP(plants_join_OPSD!D93,REF_TABLE!M:Q,3,FALSE)</f>
        <v>7.8122535211267614</v>
      </c>
      <c r="I93">
        <f>VLOOKUP(D93,Tabelle7!$A:$B,2,FALSE)</f>
        <v>4.0224969288732378E-2</v>
      </c>
      <c r="J93">
        <f>VLOOKUP(D93,Tabelle7!$A:$C,3,FALSE)</f>
        <v>4.0224969288732378E-2</v>
      </c>
      <c r="K93">
        <f>VLOOKUP($E93,Dispa_data!E:W,7,FALSE)</f>
        <v>117242.17</v>
      </c>
      <c r="L93">
        <f>IFERROR(VLOOKUP($E93,Dispa_data!E:W,8,FALSE),0)</f>
        <v>0</v>
      </c>
      <c r="M93">
        <f>IFERROR(VLOOKUP($E93,Dispa_data!E:W,9,FALSE),0)</f>
        <v>0</v>
      </c>
      <c r="N93">
        <f>IFERROR(VLOOKUP($E93,Dispa_data!$E:$W,10,FALSE),0)</f>
        <v>0.3</v>
      </c>
      <c r="O93">
        <f>IFERROR(VLOOKUP($E93,Dispa_data!$E:$W,11,FALSE),0)</f>
        <v>0.39500000000000002</v>
      </c>
      <c r="P93">
        <f>IFERROR(VLOOKUP($E93,Dispa_data!$E:$W,12,FALSE),0)</f>
        <v>7</v>
      </c>
      <c r="Q93">
        <f>IFERROR(VLOOKUP($E93,Dispa_data!$E:$W,13,FALSE),0)</f>
        <v>0.95</v>
      </c>
      <c r="S93">
        <f t="shared" si="10"/>
        <v>460</v>
      </c>
      <c r="T93" t="str">
        <f t="shared" si="11"/>
        <v/>
      </c>
      <c r="U93" t="str">
        <f t="shared" si="12"/>
        <v/>
      </c>
      <c r="V93" t="str">
        <f t="shared" si="13"/>
        <v/>
      </c>
      <c r="W93" t="str">
        <f t="shared" si="14"/>
        <v/>
      </c>
      <c r="X93" s="1" t="s">
        <v>129</v>
      </c>
      <c r="Y93" s="6" t="e">
        <f>VLOOKUP(B93,Dispa_data!B:B,1,FALSE)</f>
        <v>#N/A</v>
      </c>
      <c r="Z93" t="s">
        <v>1002</v>
      </c>
      <c r="AB93" t="s">
        <v>1915</v>
      </c>
      <c r="AC93" t="s">
        <v>2179</v>
      </c>
      <c r="AD93" t="s">
        <v>2454</v>
      </c>
      <c r="AE93" t="s">
        <v>2791</v>
      </c>
      <c r="AF93" t="s">
        <v>3235</v>
      </c>
      <c r="AG93" t="s">
        <v>3480</v>
      </c>
      <c r="AH93" t="s">
        <v>3492</v>
      </c>
      <c r="AI93">
        <v>110</v>
      </c>
      <c r="AJ93">
        <v>116</v>
      </c>
      <c r="AK93" t="s">
        <v>3497</v>
      </c>
      <c r="AL93" t="s">
        <v>3506</v>
      </c>
      <c r="AM93" t="s">
        <v>3514</v>
      </c>
      <c r="AN93">
        <v>460</v>
      </c>
      <c r="AO93">
        <v>1971</v>
      </c>
      <c r="AP93" t="s">
        <v>3556</v>
      </c>
      <c r="AS93" t="s">
        <v>3625</v>
      </c>
      <c r="AU93">
        <v>51.369810999999999</v>
      </c>
      <c r="AV93">
        <v>6.6615000000000002</v>
      </c>
      <c r="BA93">
        <v>0.35249999999999998</v>
      </c>
      <c r="BB93" t="s">
        <v>3997</v>
      </c>
      <c r="BC93" t="s">
        <v>3497</v>
      </c>
      <c r="BE93" t="s">
        <v>3515</v>
      </c>
      <c r="BG93" t="s">
        <v>4412</v>
      </c>
      <c r="BH93" t="s">
        <v>4470</v>
      </c>
      <c r="BI93" t="s">
        <v>4591</v>
      </c>
    </row>
    <row r="94" spans="1:61" x14ac:dyDescent="0.25">
      <c r="A94">
        <f t="shared" si="8"/>
        <v>103</v>
      </c>
      <c r="B94" t="str">
        <f t="shared" si="9"/>
        <v>G-Kraftwerk_BNA0600b</v>
      </c>
      <c r="C94" t="s">
        <v>3492</v>
      </c>
      <c r="D94" t="str">
        <f>VLOOKUP(AL94,REF_TABLE!$A$19:$B$26,2,FALSE)</f>
        <v>STUR</v>
      </c>
      <c r="E94" t="str">
        <f>VLOOKUP(AK94,REF_TABLE!A:B,2,FALSE)</f>
        <v>HRD</v>
      </c>
      <c r="F94">
        <f t="shared" si="15"/>
        <v>0.33</v>
      </c>
      <c r="G94">
        <f>VLOOKUP(plants_join_OPSD!D94,REF_TABLE!M:Q,2,FALSE)</f>
        <v>9.5587323943661975</v>
      </c>
      <c r="H94">
        <f>VLOOKUP(plants_join_OPSD!D94,REF_TABLE!M:Q,3,FALSE)</f>
        <v>7.8122535211267614</v>
      </c>
      <c r="I94">
        <f>VLOOKUP(D94,Tabelle7!$A:$B,2,FALSE)</f>
        <v>4.0224969288732378E-2</v>
      </c>
      <c r="J94">
        <f>VLOOKUP(D94,Tabelle7!$A:$C,3,FALSE)</f>
        <v>4.0224969288732378E-2</v>
      </c>
      <c r="K94">
        <f>VLOOKUP($E94,Dispa_data!E:W,7,FALSE)</f>
        <v>117242.17</v>
      </c>
      <c r="L94">
        <f>IFERROR(VLOOKUP($E94,Dispa_data!E:W,8,FALSE),0)</f>
        <v>0</v>
      </c>
      <c r="M94">
        <f>IFERROR(VLOOKUP($E94,Dispa_data!E:W,9,FALSE),0)</f>
        <v>0</v>
      </c>
      <c r="N94">
        <f>IFERROR(VLOOKUP($E94,Dispa_data!$E:$W,10,FALSE),0)</f>
        <v>0.3</v>
      </c>
      <c r="O94">
        <f>IFERROR(VLOOKUP($E94,Dispa_data!$E:$W,11,FALSE),0)</f>
        <v>0.39500000000000002</v>
      </c>
      <c r="P94">
        <f>IFERROR(VLOOKUP($E94,Dispa_data!$E:$W,12,FALSE),0)</f>
        <v>7</v>
      </c>
      <c r="Q94">
        <f>IFERROR(VLOOKUP($E94,Dispa_data!$E:$W,13,FALSE),0)</f>
        <v>0.95</v>
      </c>
      <c r="S94">
        <f t="shared" si="10"/>
        <v>563.33076923076919</v>
      </c>
      <c r="T94" t="str">
        <f t="shared" si="11"/>
        <v/>
      </c>
      <c r="U94" t="str">
        <f t="shared" si="12"/>
        <v/>
      </c>
      <c r="V94" t="str">
        <f t="shared" si="13"/>
        <v/>
      </c>
      <c r="W94" t="str">
        <f t="shared" si="14"/>
        <v/>
      </c>
      <c r="X94" s="1" t="s">
        <v>130</v>
      </c>
      <c r="Y94" s="6" t="e">
        <f>VLOOKUP(B94,Dispa_data!B:B,1,FALSE)</f>
        <v>#N/A</v>
      </c>
      <c r="Z94" t="s">
        <v>1003</v>
      </c>
      <c r="AB94" t="s">
        <v>1916</v>
      </c>
      <c r="AC94" t="s">
        <v>2179</v>
      </c>
      <c r="AD94" t="s">
        <v>2455</v>
      </c>
      <c r="AE94" t="s">
        <v>2792</v>
      </c>
      <c r="AF94" t="s">
        <v>3236</v>
      </c>
      <c r="AG94" t="s">
        <v>3480</v>
      </c>
      <c r="AH94" t="s">
        <v>3492</v>
      </c>
      <c r="AI94">
        <v>103</v>
      </c>
      <c r="AJ94">
        <v>108.54615</v>
      </c>
      <c r="AK94" t="s">
        <v>3497</v>
      </c>
      <c r="AL94" t="s">
        <v>3506</v>
      </c>
      <c r="AM94" t="s">
        <v>3514</v>
      </c>
      <c r="AN94">
        <v>563.33076923076919</v>
      </c>
      <c r="AO94">
        <v>1962</v>
      </c>
      <c r="AP94" t="s">
        <v>3557</v>
      </c>
      <c r="AS94" t="s">
        <v>3625</v>
      </c>
      <c r="AT94" t="s">
        <v>3630</v>
      </c>
      <c r="AU94">
        <v>51.368872000000003</v>
      </c>
      <c r="AV94">
        <v>6.6541059999999996</v>
      </c>
      <c r="BA94">
        <v>0.33</v>
      </c>
      <c r="BB94" t="s">
        <v>3997</v>
      </c>
      <c r="BC94" t="s">
        <v>3497</v>
      </c>
      <c r="BE94" t="s">
        <v>3515</v>
      </c>
      <c r="BG94" t="s">
        <v>4412</v>
      </c>
      <c r="BH94" t="s">
        <v>4470</v>
      </c>
      <c r="BI94" t="s">
        <v>4592</v>
      </c>
    </row>
    <row r="95" spans="1:61" x14ac:dyDescent="0.25">
      <c r="A95">
        <f t="shared" si="8"/>
        <v>149</v>
      </c>
      <c r="B95" t="str">
        <f t="shared" si="9"/>
        <v>KW Lünen_BNA0618</v>
      </c>
      <c r="C95" t="s">
        <v>3492</v>
      </c>
      <c r="D95" t="str">
        <f>VLOOKUP(AL95,REF_TABLE!$A$19:$B$26,2,FALSE)</f>
        <v>STUR</v>
      </c>
      <c r="E95" t="str">
        <f>VLOOKUP(AK95,REF_TABLE!A:B,2,FALSE)</f>
        <v>HRD</v>
      </c>
      <c r="F95">
        <f t="shared" si="15"/>
        <v>0.41499999999999998</v>
      </c>
      <c r="G95">
        <f>VLOOKUP(plants_join_OPSD!D95,REF_TABLE!M:Q,2,FALSE)</f>
        <v>9.5587323943661975</v>
      </c>
      <c r="H95">
        <f>VLOOKUP(plants_join_OPSD!D95,REF_TABLE!M:Q,3,FALSE)</f>
        <v>7.8122535211267614</v>
      </c>
      <c r="I95">
        <f>VLOOKUP(D95,Tabelle7!$A:$B,2,FALSE)</f>
        <v>4.0224969288732378E-2</v>
      </c>
      <c r="J95">
        <f>VLOOKUP(D95,Tabelle7!$A:$C,3,FALSE)</f>
        <v>4.0224969288732378E-2</v>
      </c>
      <c r="K95">
        <f>VLOOKUP($E95,Dispa_data!E:W,7,FALSE)</f>
        <v>117242.17</v>
      </c>
      <c r="L95">
        <f>IFERROR(VLOOKUP($E95,Dispa_data!E:W,8,FALSE),0)</f>
        <v>0</v>
      </c>
      <c r="M95">
        <f>IFERROR(VLOOKUP($E95,Dispa_data!E:W,9,FALSE),0)</f>
        <v>0</v>
      </c>
      <c r="N95">
        <f>IFERROR(VLOOKUP($E95,Dispa_data!$E:$W,10,FALSE),0)</f>
        <v>0.3</v>
      </c>
      <c r="O95">
        <f>IFERROR(VLOOKUP($E95,Dispa_data!$E:$W,11,FALSE),0)</f>
        <v>0.39500000000000002</v>
      </c>
      <c r="P95">
        <f>IFERROR(VLOOKUP($E95,Dispa_data!$E:$W,12,FALSE),0)</f>
        <v>7</v>
      </c>
      <c r="Q95">
        <f>IFERROR(VLOOKUP($E95,Dispa_data!$E:$W,13,FALSE),0)</f>
        <v>0.95</v>
      </c>
      <c r="S95" t="str">
        <f t="shared" si="10"/>
        <v/>
      </c>
      <c r="T95" t="str">
        <f t="shared" si="11"/>
        <v/>
      </c>
      <c r="U95" t="str">
        <f t="shared" si="12"/>
        <v/>
      </c>
      <c r="V95" t="str">
        <f t="shared" si="13"/>
        <v/>
      </c>
      <c r="W95" t="str">
        <f t="shared" si="14"/>
        <v/>
      </c>
      <c r="X95" s="1" t="s">
        <v>131</v>
      </c>
      <c r="Y95" s="6" t="e">
        <f>VLOOKUP(B95,Dispa_data!B:B,1,FALSE)</f>
        <v>#N/A</v>
      </c>
      <c r="Z95" t="s">
        <v>1004</v>
      </c>
      <c r="AA95" t="s">
        <v>1562</v>
      </c>
      <c r="AB95" t="s">
        <v>1562</v>
      </c>
      <c r="AC95" t="s">
        <v>2166</v>
      </c>
      <c r="AD95" t="s">
        <v>2456</v>
      </c>
      <c r="AE95" t="s">
        <v>2748</v>
      </c>
      <c r="AF95" t="s">
        <v>3206</v>
      </c>
      <c r="AG95" t="s">
        <v>3480</v>
      </c>
      <c r="AH95" t="s">
        <v>3492</v>
      </c>
      <c r="AI95">
        <v>149</v>
      </c>
      <c r="AJ95">
        <v>170</v>
      </c>
      <c r="AK95" t="s">
        <v>3497</v>
      </c>
      <c r="AL95" t="s">
        <v>3506</v>
      </c>
      <c r="AM95" t="s">
        <v>3515</v>
      </c>
      <c r="AO95">
        <v>1962</v>
      </c>
      <c r="AP95" t="s">
        <v>3557</v>
      </c>
      <c r="AQ95">
        <v>1996</v>
      </c>
      <c r="AS95" t="s">
        <v>3625</v>
      </c>
      <c r="AU95">
        <v>51.614039920000003</v>
      </c>
      <c r="AV95">
        <v>7.4812539739999986</v>
      </c>
      <c r="AW95" t="s">
        <v>3654</v>
      </c>
      <c r="AX95" t="s">
        <v>3764</v>
      </c>
      <c r="AY95">
        <v>0.36</v>
      </c>
      <c r="AZ95" s="2" t="s">
        <v>3931</v>
      </c>
      <c r="BA95">
        <v>0.41499999999999998</v>
      </c>
      <c r="BB95" t="s">
        <v>3997</v>
      </c>
      <c r="BC95" t="s">
        <v>3497</v>
      </c>
      <c r="BE95" t="s">
        <v>3515</v>
      </c>
      <c r="BF95" t="s">
        <v>4054</v>
      </c>
      <c r="BG95" t="s">
        <v>4406</v>
      </c>
      <c r="BH95" t="s">
        <v>4441</v>
      </c>
      <c r="BI95" t="s">
        <v>4591</v>
      </c>
    </row>
    <row r="96" spans="1:61" x14ac:dyDescent="0.25">
      <c r="A96">
        <f t="shared" si="8"/>
        <v>324</v>
      </c>
      <c r="B96" t="str">
        <f t="shared" si="9"/>
        <v>KW Lünen_BNA0619</v>
      </c>
      <c r="C96" t="s">
        <v>3492</v>
      </c>
      <c r="D96" t="str">
        <f>VLOOKUP(AL96,REF_TABLE!$A$19:$B$26,2,FALSE)</f>
        <v>STUR</v>
      </c>
      <c r="E96" t="str">
        <f>VLOOKUP(AK96,REF_TABLE!A:B,2,FALSE)</f>
        <v>HRD</v>
      </c>
      <c r="F96">
        <f t="shared" si="15"/>
        <v>0.41749999999999998</v>
      </c>
      <c r="G96">
        <f>VLOOKUP(plants_join_OPSD!D96,REF_TABLE!M:Q,2,FALSE)</f>
        <v>9.5587323943661975</v>
      </c>
      <c r="H96">
        <f>VLOOKUP(plants_join_OPSD!D96,REF_TABLE!M:Q,3,FALSE)</f>
        <v>7.8122535211267614</v>
      </c>
      <c r="I96">
        <f>VLOOKUP(D96,Tabelle7!$A:$B,2,FALSE)</f>
        <v>4.0224969288732378E-2</v>
      </c>
      <c r="J96">
        <f>VLOOKUP(D96,Tabelle7!$A:$C,3,FALSE)</f>
        <v>4.0224969288732378E-2</v>
      </c>
      <c r="K96">
        <f>VLOOKUP($E96,Dispa_data!E:W,7,FALSE)</f>
        <v>117242.17</v>
      </c>
      <c r="L96">
        <f>IFERROR(VLOOKUP($E96,Dispa_data!E:W,8,FALSE),0)</f>
        <v>0</v>
      </c>
      <c r="M96">
        <f>IFERROR(VLOOKUP($E96,Dispa_data!E:W,9,FALSE),0)</f>
        <v>0</v>
      </c>
      <c r="N96">
        <f>IFERROR(VLOOKUP($E96,Dispa_data!$E:$W,10,FALSE),0)</f>
        <v>0.3</v>
      </c>
      <c r="O96">
        <f>IFERROR(VLOOKUP($E96,Dispa_data!$E:$W,11,FALSE),0)</f>
        <v>0.39500000000000002</v>
      </c>
      <c r="P96">
        <f>IFERROR(VLOOKUP($E96,Dispa_data!$E:$W,12,FALSE),0)</f>
        <v>7</v>
      </c>
      <c r="Q96">
        <f>IFERROR(VLOOKUP($E96,Dispa_data!$E:$W,13,FALSE),0)</f>
        <v>0.95</v>
      </c>
      <c r="S96" t="str">
        <f t="shared" si="10"/>
        <v/>
      </c>
      <c r="T96" t="str">
        <f t="shared" si="11"/>
        <v/>
      </c>
      <c r="U96" t="str">
        <f t="shared" si="12"/>
        <v/>
      </c>
      <c r="V96" t="str">
        <f t="shared" si="13"/>
        <v/>
      </c>
      <c r="W96" t="str">
        <f t="shared" si="14"/>
        <v/>
      </c>
      <c r="X96" s="1" t="s">
        <v>132</v>
      </c>
      <c r="Y96" s="6" t="e">
        <f>VLOOKUP(B96,Dispa_data!B:B,1,FALSE)</f>
        <v>#N/A</v>
      </c>
      <c r="Z96" t="s">
        <v>1004</v>
      </c>
      <c r="AA96" t="s">
        <v>1563</v>
      </c>
      <c r="AB96" t="s">
        <v>1563</v>
      </c>
      <c r="AC96" t="s">
        <v>2166</v>
      </c>
      <c r="AD96" t="s">
        <v>2456</v>
      </c>
      <c r="AE96" t="s">
        <v>2793</v>
      </c>
      <c r="AF96" t="s">
        <v>3206</v>
      </c>
      <c r="AG96" t="s">
        <v>3480</v>
      </c>
      <c r="AH96" t="s">
        <v>3492</v>
      </c>
      <c r="AI96">
        <v>324</v>
      </c>
      <c r="AJ96">
        <v>350</v>
      </c>
      <c r="AK96" t="s">
        <v>3497</v>
      </c>
      <c r="AL96" t="s">
        <v>3506</v>
      </c>
      <c r="AM96" t="s">
        <v>3514</v>
      </c>
      <c r="AO96">
        <v>1969</v>
      </c>
      <c r="AP96" t="s">
        <v>3537</v>
      </c>
      <c r="AQ96">
        <v>1997</v>
      </c>
      <c r="AS96" t="s">
        <v>3625</v>
      </c>
      <c r="AU96">
        <v>51.614039920000003</v>
      </c>
      <c r="AV96">
        <v>7.4812539739999986</v>
      </c>
      <c r="AW96" t="s">
        <v>3654</v>
      </c>
      <c r="AX96" t="s">
        <v>3765</v>
      </c>
      <c r="AY96">
        <v>0.36</v>
      </c>
      <c r="AZ96" s="2" t="s">
        <v>3931</v>
      </c>
      <c r="BA96">
        <v>0.41749999999999998</v>
      </c>
      <c r="BB96" t="s">
        <v>3997</v>
      </c>
      <c r="BC96" t="s">
        <v>3497</v>
      </c>
      <c r="BE96" t="s">
        <v>3515</v>
      </c>
      <c r="BF96" t="s">
        <v>4055</v>
      </c>
      <c r="BG96" t="s">
        <v>4407</v>
      </c>
      <c r="BH96" t="s">
        <v>4471</v>
      </c>
      <c r="BI96" t="s">
        <v>4591</v>
      </c>
    </row>
    <row r="97" spans="1:61" x14ac:dyDescent="0.25">
      <c r="A97">
        <f t="shared" si="8"/>
        <v>735</v>
      </c>
      <c r="B97" t="str">
        <f t="shared" si="9"/>
        <v>Trianel Kohlekraftwerk Lünen_BNA1508</v>
      </c>
      <c r="C97" t="s">
        <v>3492</v>
      </c>
      <c r="D97" t="str">
        <f>VLOOKUP(AL97,REF_TABLE!$A$19:$B$26,2,FALSE)</f>
        <v>STUR</v>
      </c>
      <c r="E97" t="str">
        <f>VLOOKUP(AK97,REF_TABLE!A:B,2,FALSE)</f>
        <v>HRD</v>
      </c>
      <c r="F97">
        <f t="shared" si="15"/>
        <v>0.45750000000000002</v>
      </c>
      <c r="G97">
        <f>VLOOKUP(plants_join_OPSD!D97,REF_TABLE!M:Q,2,FALSE)</f>
        <v>9.5587323943661975</v>
      </c>
      <c r="H97">
        <f>VLOOKUP(plants_join_OPSD!D97,REF_TABLE!M:Q,3,FALSE)</f>
        <v>7.8122535211267614</v>
      </c>
      <c r="I97">
        <f>VLOOKUP(D97,Tabelle7!$A:$B,2,FALSE)</f>
        <v>4.0224969288732378E-2</v>
      </c>
      <c r="J97">
        <f>VLOOKUP(D97,Tabelle7!$A:$C,3,FALSE)</f>
        <v>4.0224969288732378E-2</v>
      </c>
      <c r="K97">
        <f>VLOOKUP($E97,Dispa_data!E:W,7,FALSE)</f>
        <v>117242.17</v>
      </c>
      <c r="L97">
        <f>IFERROR(VLOOKUP($E97,Dispa_data!E:W,8,FALSE),0)</f>
        <v>0</v>
      </c>
      <c r="M97">
        <f>IFERROR(VLOOKUP($E97,Dispa_data!E:W,9,FALSE),0)</f>
        <v>0</v>
      </c>
      <c r="N97">
        <f>IFERROR(VLOOKUP($E97,Dispa_data!$E:$W,10,FALSE),0)</f>
        <v>0.3</v>
      </c>
      <c r="O97">
        <f>IFERROR(VLOOKUP($E97,Dispa_data!$E:$W,11,FALSE),0)</f>
        <v>0.39500000000000002</v>
      </c>
      <c r="P97">
        <f>IFERROR(VLOOKUP($E97,Dispa_data!$E:$W,12,FALSE),0)</f>
        <v>7</v>
      </c>
      <c r="Q97">
        <f>IFERROR(VLOOKUP($E97,Dispa_data!$E:$W,13,FALSE),0)</f>
        <v>0.95</v>
      </c>
      <c r="S97">
        <f t="shared" si="10"/>
        <v>35</v>
      </c>
      <c r="T97" t="str">
        <f t="shared" si="11"/>
        <v/>
      </c>
      <c r="U97" t="str">
        <f t="shared" si="12"/>
        <v/>
      </c>
      <c r="V97" t="str">
        <f t="shared" si="13"/>
        <v/>
      </c>
      <c r="W97" t="str">
        <f t="shared" si="14"/>
        <v/>
      </c>
      <c r="X97" s="1" t="s">
        <v>133</v>
      </c>
      <c r="Y97" s="6" t="e">
        <f>VLOOKUP(B97,Dispa_data!B:B,1,FALSE)</f>
        <v>#N/A</v>
      </c>
      <c r="Z97" t="s">
        <v>1005</v>
      </c>
      <c r="AB97" t="s">
        <v>1917</v>
      </c>
      <c r="AC97" t="s">
        <v>2180</v>
      </c>
      <c r="AD97" t="s">
        <v>2457</v>
      </c>
      <c r="AE97" t="s">
        <v>2748</v>
      </c>
      <c r="AF97" t="s">
        <v>3206</v>
      </c>
      <c r="AG97" t="s">
        <v>3480</v>
      </c>
      <c r="AH97" t="s">
        <v>3492</v>
      </c>
      <c r="AI97">
        <v>735</v>
      </c>
      <c r="AJ97">
        <v>820</v>
      </c>
      <c r="AK97" t="s">
        <v>3497</v>
      </c>
      <c r="AL97" t="s">
        <v>3506</v>
      </c>
      <c r="AM97" t="s">
        <v>3514</v>
      </c>
      <c r="AN97">
        <v>35</v>
      </c>
      <c r="AO97">
        <v>2013</v>
      </c>
      <c r="AP97" t="s">
        <v>3543</v>
      </c>
      <c r="AS97" t="s">
        <v>3625</v>
      </c>
      <c r="AT97" t="s">
        <v>3629</v>
      </c>
      <c r="AU97">
        <v>51.612400000000001</v>
      </c>
      <c r="AV97">
        <v>7.4653199999999993</v>
      </c>
      <c r="AW97" t="s">
        <v>3655</v>
      </c>
      <c r="AX97" t="s">
        <v>3766</v>
      </c>
      <c r="AY97">
        <v>0.45950000000000002</v>
      </c>
      <c r="AZ97" s="2" t="s">
        <v>3932</v>
      </c>
      <c r="BA97">
        <v>0.45750000000000002</v>
      </c>
      <c r="BB97" t="s">
        <v>3997</v>
      </c>
      <c r="BC97" t="s">
        <v>3497</v>
      </c>
      <c r="BE97" t="s">
        <v>3515</v>
      </c>
      <c r="BF97" t="s">
        <v>4056</v>
      </c>
      <c r="BG97" t="s">
        <v>4413</v>
      </c>
      <c r="BH97" t="s">
        <v>4460</v>
      </c>
      <c r="BI97" t="s">
        <v>4591</v>
      </c>
    </row>
    <row r="98" spans="1:61" x14ac:dyDescent="0.25">
      <c r="A98">
        <f t="shared" si="8"/>
        <v>255</v>
      </c>
      <c r="B98" t="str">
        <f t="shared" si="9"/>
        <v>GKM _BNA0644</v>
      </c>
      <c r="C98" t="s">
        <v>3492</v>
      </c>
      <c r="D98" t="str">
        <f>VLOOKUP(AL98,REF_TABLE!$A$19:$B$26,2,FALSE)</f>
        <v>STUR</v>
      </c>
      <c r="E98" t="str">
        <f>VLOOKUP(AK98,REF_TABLE!A:B,2,FALSE)</f>
        <v>HRD</v>
      </c>
      <c r="F98">
        <f t="shared" si="15"/>
        <v>0.4375</v>
      </c>
      <c r="G98">
        <f>VLOOKUP(plants_join_OPSD!D98,REF_TABLE!M:Q,2,FALSE)</f>
        <v>9.5587323943661975</v>
      </c>
      <c r="H98">
        <f>VLOOKUP(plants_join_OPSD!D98,REF_TABLE!M:Q,3,FALSE)</f>
        <v>7.8122535211267614</v>
      </c>
      <c r="I98">
        <f>VLOOKUP(D98,Tabelle7!$A:$B,2,FALSE)</f>
        <v>4.0224969288732378E-2</v>
      </c>
      <c r="J98">
        <f>VLOOKUP(D98,Tabelle7!$A:$C,3,FALSE)</f>
        <v>4.0224969288732378E-2</v>
      </c>
      <c r="K98">
        <f>VLOOKUP($E98,Dispa_data!E:W,7,FALSE)</f>
        <v>117242.17</v>
      </c>
      <c r="L98">
        <f>IFERROR(VLOOKUP($E98,Dispa_data!E:W,8,FALSE),0)</f>
        <v>0</v>
      </c>
      <c r="M98">
        <f>IFERROR(VLOOKUP($E98,Dispa_data!E:W,9,FALSE),0)</f>
        <v>0</v>
      </c>
      <c r="N98">
        <f>IFERROR(VLOOKUP($E98,Dispa_data!$E:$W,10,FALSE),0)</f>
        <v>0.3</v>
      </c>
      <c r="O98">
        <f>IFERROR(VLOOKUP($E98,Dispa_data!$E:$W,11,FALSE),0)</f>
        <v>0.39500000000000002</v>
      </c>
      <c r="P98">
        <f>IFERROR(VLOOKUP($E98,Dispa_data!$E:$W,12,FALSE),0)</f>
        <v>7</v>
      </c>
      <c r="Q98">
        <f>IFERROR(VLOOKUP($E98,Dispa_data!$E:$W,13,FALSE),0)</f>
        <v>0.95</v>
      </c>
      <c r="S98" t="str">
        <f t="shared" si="10"/>
        <v/>
      </c>
      <c r="T98" t="str">
        <f t="shared" si="11"/>
        <v/>
      </c>
      <c r="U98" t="str">
        <f t="shared" si="12"/>
        <v/>
      </c>
      <c r="V98" t="str">
        <f t="shared" si="13"/>
        <v/>
      </c>
      <c r="W98" t="str">
        <f t="shared" si="14"/>
        <v/>
      </c>
      <c r="X98" s="1" t="s">
        <v>134</v>
      </c>
      <c r="Y98" s="6" t="e">
        <f>VLOOKUP(B98,Dispa_data!B:B,1,FALSE)</f>
        <v>#N/A</v>
      </c>
      <c r="Z98" t="s">
        <v>1006</v>
      </c>
      <c r="AA98" t="s">
        <v>1537</v>
      </c>
      <c r="AB98" t="s">
        <v>1918</v>
      </c>
      <c r="AC98" t="s">
        <v>2181</v>
      </c>
      <c r="AD98" t="s">
        <v>2458</v>
      </c>
      <c r="AE98" t="s">
        <v>2794</v>
      </c>
      <c r="AF98" t="s">
        <v>3208</v>
      </c>
      <c r="AG98" t="s">
        <v>3482</v>
      </c>
      <c r="AH98" t="s">
        <v>3492</v>
      </c>
      <c r="AI98">
        <v>255</v>
      </c>
      <c r="AJ98">
        <v>280</v>
      </c>
      <c r="AK98" t="s">
        <v>3497</v>
      </c>
      <c r="AL98" t="s">
        <v>3506</v>
      </c>
      <c r="AM98" t="s">
        <v>3514</v>
      </c>
      <c r="AO98">
        <v>2005</v>
      </c>
      <c r="AP98" t="s">
        <v>3519</v>
      </c>
      <c r="AQ98">
        <v>2005</v>
      </c>
      <c r="AS98" t="s">
        <v>3625</v>
      </c>
      <c r="AU98">
        <v>49.445694000000003</v>
      </c>
      <c r="AV98">
        <v>8.4904440000000001</v>
      </c>
      <c r="BA98">
        <v>0.4375</v>
      </c>
      <c r="BB98" t="s">
        <v>3997</v>
      </c>
      <c r="BC98" t="s">
        <v>3497</v>
      </c>
      <c r="BE98" t="s">
        <v>3515</v>
      </c>
      <c r="BF98" t="s">
        <v>4057</v>
      </c>
      <c r="BG98" t="s">
        <v>4414</v>
      </c>
      <c r="BH98" t="s">
        <v>4472</v>
      </c>
      <c r="BI98" t="s">
        <v>4591</v>
      </c>
    </row>
    <row r="99" spans="1:61" x14ac:dyDescent="0.25">
      <c r="A99">
        <f t="shared" si="8"/>
        <v>425</v>
      </c>
      <c r="B99" t="str">
        <f t="shared" si="9"/>
        <v>GKM _BNA0645</v>
      </c>
      <c r="C99" t="s">
        <v>3492</v>
      </c>
      <c r="D99" t="str">
        <f>VLOOKUP(AL99,REF_TABLE!$A$19:$B$26,2,FALSE)</f>
        <v>STUR</v>
      </c>
      <c r="E99" t="str">
        <f>VLOOKUP(AK99,REF_TABLE!A:B,2,FALSE)</f>
        <v>HRD</v>
      </c>
      <c r="F99">
        <f t="shared" si="15"/>
        <v>0.38</v>
      </c>
      <c r="G99">
        <f>VLOOKUP(plants_join_OPSD!D99,REF_TABLE!M:Q,2,FALSE)</f>
        <v>9.5587323943661975</v>
      </c>
      <c r="H99">
        <f>VLOOKUP(plants_join_OPSD!D99,REF_TABLE!M:Q,3,FALSE)</f>
        <v>7.8122535211267614</v>
      </c>
      <c r="I99">
        <f>VLOOKUP(D99,Tabelle7!$A:$B,2,FALSE)</f>
        <v>4.0224969288732378E-2</v>
      </c>
      <c r="J99">
        <f>VLOOKUP(D99,Tabelle7!$A:$C,3,FALSE)</f>
        <v>4.0224969288732378E-2</v>
      </c>
      <c r="K99">
        <f>VLOOKUP($E99,Dispa_data!E:W,7,FALSE)</f>
        <v>117242.17</v>
      </c>
      <c r="L99">
        <f>IFERROR(VLOOKUP($E99,Dispa_data!E:W,8,FALSE),0)</f>
        <v>0</v>
      </c>
      <c r="M99">
        <f>IFERROR(VLOOKUP($E99,Dispa_data!E:W,9,FALSE),0)</f>
        <v>0</v>
      </c>
      <c r="N99">
        <f>IFERROR(VLOOKUP($E99,Dispa_data!$E:$W,10,FALSE),0)</f>
        <v>0.3</v>
      </c>
      <c r="O99">
        <f>IFERROR(VLOOKUP($E99,Dispa_data!$E:$W,11,FALSE),0)</f>
        <v>0.39500000000000002</v>
      </c>
      <c r="P99">
        <f>IFERROR(VLOOKUP($E99,Dispa_data!$E:$W,12,FALSE),0)</f>
        <v>7</v>
      </c>
      <c r="Q99">
        <f>IFERROR(VLOOKUP($E99,Dispa_data!$E:$W,13,FALSE),0)</f>
        <v>0.95</v>
      </c>
      <c r="S99">
        <f t="shared" si="10"/>
        <v>500</v>
      </c>
      <c r="T99" t="str">
        <f t="shared" si="11"/>
        <v/>
      </c>
      <c r="U99" t="str">
        <f t="shared" si="12"/>
        <v/>
      </c>
      <c r="V99" t="str">
        <f t="shared" si="13"/>
        <v/>
      </c>
      <c r="W99" t="str">
        <f t="shared" si="14"/>
        <v/>
      </c>
      <c r="X99" s="1" t="s">
        <v>135</v>
      </c>
      <c r="Y99" s="6" t="e">
        <f>VLOOKUP(B99,Dispa_data!B:B,1,FALSE)</f>
        <v>#N/A</v>
      </c>
      <c r="Z99" t="s">
        <v>1006</v>
      </c>
      <c r="AA99" t="s">
        <v>1519</v>
      </c>
      <c r="AB99" t="s">
        <v>1919</v>
      </c>
      <c r="AC99" t="s">
        <v>2181</v>
      </c>
      <c r="AD99" t="s">
        <v>2458</v>
      </c>
      <c r="AE99" t="s">
        <v>2794</v>
      </c>
      <c r="AF99" t="s">
        <v>3208</v>
      </c>
      <c r="AG99" t="s">
        <v>3482</v>
      </c>
      <c r="AH99" t="s">
        <v>3492</v>
      </c>
      <c r="AI99">
        <v>425</v>
      </c>
      <c r="AJ99">
        <v>475</v>
      </c>
      <c r="AK99" t="s">
        <v>3497</v>
      </c>
      <c r="AL99" t="s">
        <v>3506</v>
      </c>
      <c r="AM99" t="s">
        <v>3514</v>
      </c>
      <c r="AN99">
        <v>500</v>
      </c>
      <c r="AO99">
        <v>1982</v>
      </c>
      <c r="AP99" t="s">
        <v>3558</v>
      </c>
      <c r="AS99" t="s">
        <v>3625</v>
      </c>
      <c r="AT99" t="s">
        <v>3629</v>
      </c>
      <c r="AU99">
        <v>49.445694000000003</v>
      </c>
      <c r="AV99">
        <v>8.4904440000000001</v>
      </c>
      <c r="BA99">
        <v>0.38</v>
      </c>
      <c r="BB99" t="s">
        <v>3997</v>
      </c>
      <c r="BC99" t="s">
        <v>3497</v>
      </c>
      <c r="BE99" t="s">
        <v>3515</v>
      </c>
      <c r="BF99" t="s">
        <v>4057</v>
      </c>
      <c r="BG99" t="s">
        <v>4414</v>
      </c>
      <c r="BH99" t="s">
        <v>4472</v>
      </c>
      <c r="BI99" t="s">
        <v>4591</v>
      </c>
    </row>
    <row r="100" spans="1:61" x14ac:dyDescent="0.25">
      <c r="A100">
        <f t="shared" si="8"/>
        <v>435</v>
      </c>
      <c r="B100" t="str">
        <f t="shared" si="9"/>
        <v>GKM _BNA0646a</v>
      </c>
      <c r="C100" t="s">
        <v>3492</v>
      </c>
      <c r="D100" t="str">
        <f>VLOOKUP(AL100,REF_TABLE!$A$19:$B$26,2,FALSE)</f>
        <v>STUR</v>
      </c>
      <c r="E100" t="str">
        <f>VLOOKUP(AK100,REF_TABLE!A:B,2,FALSE)</f>
        <v>HRD</v>
      </c>
      <c r="F100">
        <f t="shared" si="15"/>
        <v>0.40749999999999997</v>
      </c>
      <c r="G100">
        <f>VLOOKUP(plants_join_OPSD!D100,REF_TABLE!M:Q,2,FALSE)</f>
        <v>9.5587323943661975</v>
      </c>
      <c r="H100">
        <f>VLOOKUP(plants_join_OPSD!D100,REF_TABLE!M:Q,3,FALSE)</f>
        <v>7.8122535211267614</v>
      </c>
      <c r="I100">
        <f>VLOOKUP(D100,Tabelle7!$A:$B,2,FALSE)</f>
        <v>4.0224969288732378E-2</v>
      </c>
      <c r="J100">
        <f>VLOOKUP(D100,Tabelle7!$A:$C,3,FALSE)</f>
        <v>4.0224969288732378E-2</v>
      </c>
      <c r="K100">
        <f>VLOOKUP($E100,Dispa_data!E:W,7,FALSE)</f>
        <v>117242.17</v>
      </c>
      <c r="L100">
        <f>IFERROR(VLOOKUP($E100,Dispa_data!E:W,8,FALSE),0)</f>
        <v>0</v>
      </c>
      <c r="M100">
        <f>IFERROR(VLOOKUP($E100,Dispa_data!E:W,9,FALSE),0)</f>
        <v>0</v>
      </c>
      <c r="N100">
        <f>IFERROR(VLOOKUP($E100,Dispa_data!$E:$W,10,FALSE),0)</f>
        <v>0.3</v>
      </c>
      <c r="O100">
        <f>IFERROR(VLOOKUP($E100,Dispa_data!$E:$W,11,FALSE),0)</f>
        <v>0.39500000000000002</v>
      </c>
      <c r="P100">
        <f>IFERROR(VLOOKUP($E100,Dispa_data!$E:$W,12,FALSE),0)</f>
        <v>7</v>
      </c>
      <c r="Q100">
        <f>IFERROR(VLOOKUP($E100,Dispa_data!$E:$W,13,FALSE),0)</f>
        <v>0.95</v>
      </c>
      <c r="S100">
        <f t="shared" si="10"/>
        <v>500</v>
      </c>
      <c r="T100" t="str">
        <f t="shared" si="11"/>
        <v/>
      </c>
      <c r="U100" t="str">
        <f t="shared" si="12"/>
        <v/>
      </c>
      <c r="V100" t="str">
        <f t="shared" si="13"/>
        <v/>
      </c>
      <c r="W100" t="str">
        <f t="shared" si="14"/>
        <v/>
      </c>
      <c r="X100" s="1" t="s">
        <v>136</v>
      </c>
      <c r="Y100" s="6" t="e">
        <f>VLOOKUP(B100,Dispa_data!B:B,1,FALSE)</f>
        <v>#N/A</v>
      </c>
      <c r="Z100" t="s">
        <v>1006</v>
      </c>
      <c r="AA100" t="s">
        <v>1564</v>
      </c>
      <c r="AB100" t="s">
        <v>1920</v>
      </c>
      <c r="AC100" t="s">
        <v>2181</v>
      </c>
      <c r="AD100" t="s">
        <v>2458</v>
      </c>
      <c r="AE100" t="s">
        <v>2794</v>
      </c>
      <c r="AF100" t="s">
        <v>3208</v>
      </c>
      <c r="AG100" t="s">
        <v>3482</v>
      </c>
      <c r="AH100" t="s">
        <v>3492</v>
      </c>
      <c r="AI100">
        <v>435</v>
      </c>
      <c r="AJ100">
        <v>480</v>
      </c>
      <c r="AK100" t="s">
        <v>3497</v>
      </c>
      <c r="AL100" t="s">
        <v>3506</v>
      </c>
      <c r="AM100" t="s">
        <v>3514</v>
      </c>
      <c r="AN100">
        <v>500</v>
      </c>
      <c r="AO100">
        <v>1993</v>
      </c>
      <c r="AP100" t="s">
        <v>3530</v>
      </c>
      <c r="AS100" t="s">
        <v>3625</v>
      </c>
      <c r="AT100" t="s">
        <v>3629</v>
      </c>
      <c r="AU100">
        <v>49.445694000000003</v>
      </c>
      <c r="AV100">
        <v>8.4904440000000001</v>
      </c>
      <c r="BA100">
        <v>0.40749999999999997</v>
      </c>
      <c r="BB100" t="s">
        <v>3997</v>
      </c>
      <c r="BC100" t="s">
        <v>3497</v>
      </c>
      <c r="BE100" t="s">
        <v>3515</v>
      </c>
      <c r="BF100" t="s">
        <v>4057</v>
      </c>
      <c r="BG100" t="s">
        <v>4414</v>
      </c>
      <c r="BH100" t="s">
        <v>4472</v>
      </c>
      <c r="BI100" t="s">
        <v>4591</v>
      </c>
    </row>
    <row r="101" spans="1:61" x14ac:dyDescent="0.25">
      <c r="A101">
        <f t="shared" si="8"/>
        <v>843</v>
      </c>
      <c r="B101" t="str">
        <f t="shared" si="9"/>
        <v>GKM _BNA0646b</v>
      </c>
      <c r="C101" t="s">
        <v>3492</v>
      </c>
      <c r="D101" t="str">
        <f>VLOOKUP(AL101,REF_TABLE!$A$19:$B$26,2,FALSE)</f>
        <v>STUR</v>
      </c>
      <c r="E101" t="str">
        <f>VLOOKUP(AK101,REF_TABLE!A:B,2,FALSE)</f>
        <v>HRD</v>
      </c>
      <c r="F101">
        <f t="shared" si="15"/>
        <v>0.46250000000000002</v>
      </c>
      <c r="G101">
        <f>VLOOKUP(plants_join_OPSD!D101,REF_TABLE!M:Q,2,FALSE)</f>
        <v>9.5587323943661975</v>
      </c>
      <c r="H101">
        <f>VLOOKUP(plants_join_OPSD!D101,REF_TABLE!M:Q,3,FALSE)</f>
        <v>7.8122535211267614</v>
      </c>
      <c r="I101">
        <f>VLOOKUP(D101,Tabelle7!$A:$B,2,FALSE)</f>
        <v>4.0224969288732378E-2</v>
      </c>
      <c r="J101">
        <f>VLOOKUP(D101,Tabelle7!$A:$C,3,FALSE)</f>
        <v>4.0224969288732378E-2</v>
      </c>
      <c r="K101">
        <f>VLOOKUP($E101,Dispa_data!E:W,7,FALSE)</f>
        <v>117242.17</v>
      </c>
      <c r="L101">
        <f>IFERROR(VLOOKUP($E101,Dispa_data!E:W,8,FALSE),0)</f>
        <v>0</v>
      </c>
      <c r="M101">
        <f>IFERROR(VLOOKUP($E101,Dispa_data!E:W,9,FALSE),0)</f>
        <v>0</v>
      </c>
      <c r="N101">
        <f>IFERROR(VLOOKUP($E101,Dispa_data!$E:$W,10,FALSE),0)</f>
        <v>0.3</v>
      </c>
      <c r="O101">
        <f>IFERROR(VLOOKUP($E101,Dispa_data!$E:$W,11,FALSE),0)</f>
        <v>0.39500000000000002</v>
      </c>
      <c r="P101">
        <f>IFERROR(VLOOKUP($E101,Dispa_data!$E:$W,12,FALSE),0)</f>
        <v>7</v>
      </c>
      <c r="Q101">
        <f>IFERROR(VLOOKUP($E101,Dispa_data!$E:$W,13,FALSE),0)</f>
        <v>0.95</v>
      </c>
      <c r="S101">
        <f t="shared" si="10"/>
        <v>500</v>
      </c>
      <c r="T101" t="str">
        <f t="shared" si="11"/>
        <v/>
      </c>
      <c r="U101" t="str">
        <f t="shared" si="12"/>
        <v/>
      </c>
      <c r="V101" t="str">
        <f t="shared" si="13"/>
        <v/>
      </c>
      <c r="W101" t="str">
        <f t="shared" si="14"/>
        <v/>
      </c>
      <c r="X101" s="1" t="s">
        <v>137</v>
      </c>
      <c r="Y101" s="6" t="e">
        <f>VLOOKUP(B101,Dispa_data!B:B,1,FALSE)</f>
        <v>#N/A</v>
      </c>
      <c r="Z101" t="s">
        <v>1006</v>
      </c>
      <c r="AA101" t="s">
        <v>1546</v>
      </c>
      <c r="AB101" t="s">
        <v>1921</v>
      </c>
      <c r="AC101" t="s">
        <v>2181</v>
      </c>
      <c r="AD101" t="s">
        <v>2458</v>
      </c>
      <c r="AE101" t="s">
        <v>2794</v>
      </c>
      <c r="AF101" t="s">
        <v>3208</v>
      </c>
      <c r="AG101" t="s">
        <v>3482</v>
      </c>
      <c r="AH101" t="s">
        <v>3492</v>
      </c>
      <c r="AI101">
        <v>843</v>
      </c>
      <c r="AJ101">
        <v>911</v>
      </c>
      <c r="AK101" t="s">
        <v>3497</v>
      </c>
      <c r="AL101" t="s">
        <v>3506</v>
      </c>
      <c r="AM101" t="s">
        <v>3514</v>
      </c>
      <c r="AN101">
        <v>500</v>
      </c>
      <c r="AO101">
        <v>2015</v>
      </c>
      <c r="AP101" t="s">
        <v>3550</v>
      </c>
      <c r="AS101" t="s">
        <v>3625</v>
      </c>
      <c r="AT101" t="s">
        <v>3629</v>
      </c>
      <c r="AU101">
        <v>49.445694000000003</v>
      </c>
      <c r="AV101">
        <v>8.4904440000000001</v>
      </c>
      <c r="AY101">
        <v>0.46400000000000002</v>
      </c>
      <c r="AZ101" s="2" t="s">
        <v>3933</v>
      </c>
      <c r="BA101">
        <v>0.46250000000000002</v>
      </c>
      <c r="BB101" t="s">
        <v>3997</v>
      </c>
      <c r="BC101" t="s">
        <v>3497</v>
      </c>
      <c r="BE101" t="s">
        <v>3515</v>
      </c>
      <c r="BF101" t="s">
        <v>4058</v>
      </c>
      <c r="BG101" t="s">
        <v>4407</v>
      </c>
      <c r="BH101" t="s">
        <v>4459</v>
      </c>
      <c r="BI101" t="s">
        <v>4591</v>
      </c>
    </row>
    <row r="102" spans="1:61" x14ac:dyDescent="0.25">
      <c r="A102">
        <f t="shared" si="8"/>
        <v>120</v>
      </c>
      <c r="B102" t="str">
        <f t="shared" si="9"/>
        <v>Kraftwerk I_BNA0662b</v>
      </c>
      <c r="C102" t="s">
        <v>3492</v>
      </c>
      <c r="D102" t="str">
        <f>VLOOKUP(AL102,REF_TABLE!$A$19:$B$26,2,FALSE)</f>
        <v>COMC</v>
      </c>
      <c r="E102" t="str">
        <f>VLOOKUP(AK102,REF_TABLE!A:B,2,FALSE)</f>
        <v>HRD</v>
      </c>
      <c r="F102">
        <f t="shared" si="15"/>
        <v>0.26550000000000001</v>
      </c>
      <c r="G102">
        <f>VLOOKUP(plants_join_OPSD!D102,REF_TABLE!M:Q,2,FALSE)</f>
        <v>5</v>
      </c>
      <c r="H102">
        <f>VLOOKUP(plants_join_OPSD!D102,REF_TABLE!M:Q,3,FALSE)</f>
        <v>1</v>
      </c>
      <c r="I102">
        <f>VLOOKUP(D102,Tabelle7!$A:$B,2,FALSE)</f>
        <v>3.8508725075675675E-2</v>
      </c>
      <c r="J102">
        <f>VLOOKUP(D102,Tabelle7!$A:$C,3,FALSE)</f>
        <v>3.8508725075675675E-2</v>
      </c>
      <c r="K102">
        <f>VLOOKUP($E102,Dispa_data!E:W,7,FALSE)</f>
        <v>117242.17</v>
      </c>
      <c r="L102">
        <f>IFERROR(VLOOKUP($E102,Dispa_data!E:W,8,FALSE),0)</f>
        <v>0</v>
      </c>
      <c r="M102">
        <f>IFERROR(VLOOKUP($E102,Dispa_data!E:W,9,FALSE),0)</f>
        <v>0</v>
      </c>
      <c r="N102">
        <f>IFERROR(VLOOKUP($E102,Dispa_data!$E:$W,10,FALSE),0)</f>
        <v>0.3</v>
      </c>
      <c r="O102">
        <f>IFERROR(VLOOKUP($E102,Dispa_data!$E:$W,11,FALSE),0)</f>
        <v>0.39500000000000002</v>
      </c>
      <c r="P102">
        <f>IFERROR(VLOOKUP($E102,Dispa_data!$E:$W,12,FALSE),0)</f>
        <v>7</v>
      </c>
      <c r="Q102">
        <f>IFERROR(VLOOKUP($E102,Dispa_data!$E:$W,13,FALSE),0)</f>
        <v>0.95</v>
      </c>
      <c r="S102">
        <f t="shared" si="10"/>
        <v>285.85987261146499</v>
      </c>
      <c r="T102" t="str">
        <f t="shared" si="11"/>
        <v/>
      </c>
      <c r="U102" t="str">
        <f t="shared" si="12"/>
        <v/>
      </c>
      <c r="V102" t="str">
        <f t="shared" si="13"/>
        <v/>
      </c>
      <c r="W102" t="str">
        <f t="shared" si="14"/>
        <v/>
      </c>
      <c r="X102" s="1" t="s">
        <v>138</v>
      </c>
      <c r="Y102" s="6" t="e">
        <f>VLOOKUP(B102,Dispa_data!B:B,1,FALSE)</f>
        <v>#N/A</v>
      </c>
      <c r="Z102" t="s">
        <v>1007</v>
      </c>
      <c r="AA102" t="s">
        <v>1565</v>
      </c>
      <c r="AB102" t="s">
        <v>1922</v>
      </c>
      <c r="AC102" t="s">
        <v>2182</v>
      </c>
      <c r="AD102" t="s">
        <v>2459</v>
      </c>
      <c r="AE102" t="s">
        <v>2795</v>
      </c>
      <c r="AF102" t="s">
        <v>3237</v>
      </c>
      <c r="AG102" t="s">
        <v>3480</v>
      </c>
      <c r="AH102" t="s">
        <v>3492</v>
      </c>
      <c r="AI102">
        <v>120</v>
      </c>
      <c r="AJ102">
        <v>99.821659999999994</v>
      </c>
      <c r="AK102" t="s">
        <v>3497</v>
      </c>
      <c r="AL102" t="s">
        <v>3508</v>
      </c>
      <c r="AM102" t="s">
        <v>3514</v>
      </c>
      <c r="AN102">
        <v>285.85987261146499</v>
      </c>
      <c r="AO102">
        <v>1939</v>
      </c>
      <c r="AP102" t="s">
        <v>3559</v>
      </c>
      <c r="AS102" t="s">
        <v>3625</v>
      </c>
      <c r="AT102" t="s">
        <v>3630</v>
      </c>
      <c r="AU102">
        <v>51.680370000000003</v>
      </c>
      <c r="AV102">
        <v>7.0968800000000014</v>
      </c>
      <c r="BA102">
        <v>0.26550000000000001</v>
      </c>
      <c r="BB102" t="s">
        <v>3997</v>
      </c>
      <c r="BC102" t="s">
        <v>3497</v>
      </c>
      <c r="BE102" t="s">
        <v>3515</v>
      </c>
      <c r="BG102" t="s">
        <v>4402</v>
      </c>
      <c r="BH102" t="s">
        <v>2182</v>
      </c>
      <c r="BI102" t="s">
        <v>4592</v>
      </c>
    </row>
    <row r="103" spans="1:61" x14ac:dyDescent="0.25">
      <c r="A103">
        <f t="shared" si="8"/>
        <v>55.3</v>
      </c>
      <c r="B103" t="str">
        <f t="shared" si="9"/>
        <v>Kraftwerk I  _BNA0660</v>
      </c>
      <c r="C103" t="s">
        <v>3492</v>
      </c>
      <c r="D103" t="str">
        <f>VLOOKUP(AL103,REF_TABLE!$A$19:$B$26,2,FALSE)</f>
        <v>COMC</v>
      </c>
      <c r="E103" t="str">
        <f>VLOOKUP(AK103,REF_TABLE!A:B,2,FALSE)</f>
        <v>HRD</v>
      </c>
      <c r="F103">
        <f t="shared" si="15"/>
        <v>0.40949999999999998</v>
      </c>
      <c r="G103">
        <f>VLOOKUP(plants_join_OPSD!D103,REF_TABLE!M:Q,2,FALSE)</f>
        <v>5</v>
      </c>
      <c r="H103">
        <f>VLOOKUP(plants_join_OPSD!D103,REF_TABLE!M:Q,3,FALSE)</f>
        <v>1</v>
      </c>
      <c r="I103">
        <f>VLOOKUP(D103,Tabelle7!$A:$B,2,FALSE)</f>
        <v>3.8508725075675675E-2</v>
      </c>
      <c r="J103">
        <f>VLOOKUP(D103,Tabelle7!$A:$C,3,FALSE)</f>
        <v>3.8508725075675675E-2</v>
      </c>
      <c r="K103">
        <f>VLOOKUP($E103,Dispa_data!E:W,7,FALSE)</f>
        <v>117242.17</v>
      </c>
      <c r="L103">
        <f>IFERROR(VLOOKUP($E103,Dispa_data!E:W,8,FALSE),0)</f>
        <v>0</v>
      </c>
      <c r="M103">
        <f>IFERROR(VLOOKUP($E103,Dispa_data!E:W,9,FALSE),0)</f>
        <v>0</v>
      </c>
      <c r="N103">
        <f>IFERROR(VLOOKUP($E103,Dispa_data!$E:$W,10,FALSE),0)</f>
        <v>0.3</v>
      </c>
      <c r="O103">
        <f>IFERROR(VLOOKUP($E103,Dispa_data!$E:$W,11,FALSE),0)</f>
        <v>0.39500000000000002</v>
      </c>
      <c r="P103">
        <f>IFERROR(VLOOKUP($E103,Dispa_data!$E:$W,12,FALSE),0)</f>
        <v>7</v>
      </c>
      <c r="Q103">
        <f>IFERROR(VLOOKUP($E103,Dispa_data!$E:$W,13,FALSE),0)</f>
        <v>0.95</v>
      </c>
      <c r="S103">
        <f t="shared" si="10"/>
        <v>131.7337579617834</v>
      </c>
      <c r="T103" t="str">
        <f t="shared" si="11"/>
        <v/>
      </c>
      <c r="U103" t="str">
        <f t="shared" si="12"/>
        <v/>
      </c>
      <c r="V103" t="str">
        <f t="shared" si="13"/>
        <v/>
      </c>
      <c r="W103" t="str">
        <f t="shared" si="14"/>
        <v/>
      </c>
      <c r="X103" s="1" t="s">
        <v>139</v>
      </c>
      <c r="Y103" s="6" t="e">
        <f>VLOOKUP(B103,Dispa_data!B:B,1,FALSE)</f>
        <v>#N/A</v>
      </c>
      <c r="Z103" t="s">
        <v>1008</v>
      </c>
      <c r="AA103" t="s">
        <v>1566</v>
      </c>
      <c r="AB103" t="s">
        <v>1922</v>
      </c>
      <c r="AC103" t="s">
        <v>2182</v>
      </c>
      <c r="AD103" t="s">
        <v>2459</v>
      </c>
      <c r="AE103" t="s">
        <v>2795</v>
      </c>
      <c r="AF103" t="s">
        <v>3237</v>
      </c>
      <c r="AG103" t="s">
        <v>3480</v>
      </c>
      <c r="AH103" t="s">
        <v>3492</v>
      </c>
      <c r="AI103">
        <v>55.3</v>
      </c>
      <c r="AJ103">
        <v>46.001150000000003</v>
      </c>
      <c r="AK103" t="s">
        <v>3497</v>
      </c>
      <c r="AL103" t="s">
        <v>3508</v>
      </c>
      <c r="AM103" t="s">
        <v>3514</v>
      </c>
      <c r="AN103">
        <v>131.7337579617834</v>
      </c>
      <c r="AO103">
        <v>1971</v>
      </c>
      <c r="AP103" t="s">
        <v>3556</v>
      </c>
      <c r="AS103" t="s">
        <v>3625</v>
      </c>
      <c r="AT103" t="s">
        <v>3630</v>
      </c>
      <c r="AU103">
        <v>51.680370000000003</v>
      </c>
      <c r="AV103">
        <v>7.0968800000000014</v>
      </c>
      <c r="BA103">
        <v>0.40949999999999998</v>
      </c>
      <c r="BB103" t="s">
        <v>3997</v>
      </c>
      <c r="BC103" t="s">
        <v>3497</v>
      </c>
      <c r="BE103" t="s">
        <v>3515</v>
      </c>
      <c r="BG103" t="s">
        <v>4406</v>
      </c>
      <c r="BH103" t="s">
        <v>2182</v>
      </c>
      <c r="BI103" t="s">
        <v>4592</v>
      </c>
    </row>
    <row r="104" spans="1:61" x14ac:dyDescent="0.25">
      <c r="A104">
        <f t="shared" si="8"/>
        <v>60.2</v>
      </c>
      <c r="B104" t="str">
        <f t="shared" si="9"/>
        <v>Kraftwerk I _BNA0662a</v>
      </c>
      <c r="C104" t="s">
        <v>3492</v>
      </c>
      <c r="D104" t="str">
        <f>VLOOKUP(AL104,REF_TABLE!$A$19:$B$26,2,FALSE)</f>
        <v>COMC</v>
      </c>
      <c r="E104" t="str">
        <f>VLOOKUP(AK104,REF_TABLE!A:B,2,FALSE)</f>
        <v>HRD</v>
      </c>
      <c r="F104">
        <f t="shared" si="15"/>
        <v>0.46350000000000002</v>
      </c>
      <c r="G104">
        <f>VLOOKUP(plants_join_OPSD!D104,REF_TABLE!M:Q,2,FALSE)</f>
        <v>5</v>
      </c>
      <c r="H104">
        <f>VLOOKUP(plants_join_OPSD!D104,REF_TABLE!M:Q,3,FALSE)</f>
        <v>1</v>
      </c>
      <c r="I104">
        <f>VLOOKUP(D104,Tabelle7!$A:$B,2,FALSE)</f>
        <v>3.8508725075675675E-2</v>
      </c>
      <c r="J104">
        <f>VLOOKUP(D104,Tabelle7!$A:$C,3,FALSE)</f>
        <v>3.8508725075675675E-2</v>
      </c>
      <c r="K104">
        <f>VLOOKUP($E104,Dispa_data!E:W,7,FALSE)</f>
        <v>117242.17</v>
      </c>
      <c r="L104">
        <f>IFERROR(VLOOKUP($E104,Dispa_data!E:W,8,FALSE),0)</f>
        <v>0</v>
      </c>
      <c r="M104">
        <f>IFERROR(VLOOKUP($E104,Dispa_data!E:W,9,FALSE),0)</f>
        <v>0</v>
      </c>
      <c r="N104">
        <f>IFERROR(VLOOKUP($E104,Dispa_data!$E:$W,10,FALSE),0)</f>
        <v>0.3</v>
      </c>
      <c r="O104">
        <f>IFERROR(VLOOKUP($E104,Dispa_data!$E:$W,11,FALSE),0)</f>
        <v>0.39500000000000002</v>
      </c>
      <c r="P104">
        <f>IFERROR(VLOOKUP($E104,Dispa_data!$E:$W,12,FALSE),0)</f>
        <v>7</v>
      </c>
      <c r="Q104">
        <f>IFERROR(VLOOKUP($E104,Dispa_data!$E:$W,13,FALSE),0)</f>
        <v>0.95</v>
      </c>
      <c r="S104">
        <f t="shared" si="10"/>
        <v>143.40636942675161</v>
      </c>
      <c r="T104" t="str">
        <f t="shared" si="11"/>
        <v/>
      </c>
      <c r="U104" t="str">
        <f t="shared" si="12"/>
        <v/>
      </c>
      <c r="V104" t="str">
        <f t="shared" si="13"/>
        <v/>
      </c>
      <c r="W104" t="str">
        <f t="shared" si="14"/>
        <v/>
      </c>
      <c r="X104" s="1" t="s">
        <v>140</v>
      </c>
      <c r="Y104" s="6" t="e">
        <f>VLOOKUP(B104,Dispa_data!B:B,1,FALSE)</f>
        <v>#N/A</v>
      </c>
      <c r="Z104" t="s">
        <v>1009</v>
      </c>
      <c r="AA104" t="s">
        <v>1567</v>
      </c>
      <c r="AB104" t="s">
        <v>1922</v>
      </c>
      <c r="AC104" t="s">
        <v>2182</v>
      </c>
      <c r="AD104" t="s">
        <v>2459</v>
      </c>
      <c r="AE104" t="s">
        <v>2795</v>
      </c>
      <c r="AF104" t="s">
        <v>3237</v>
      </c>
      <c r="AG104" t="s">
        <v>3480</v>
      </c>
      <c r="AH104" t="s">
        <v>3492</v>
      </c>
      <c r="AI104">
        <v>60.2</v>
      </c>
      <c r="AJ104">
        <v>50.077199999999998</v>
      </c>
      <c r="AK104" t="s">
        <v>3497</v>
      </c>
      <c r="AL104" t="s">
        <v>3508</v>
      </c>
      <c r="AM104" t="s">
        <v>3514</v>
      </c>
      <c r="AN104">
        <v>143.40636942675161</v>
      </c>
      <c r="AO104">
        <v>1983</v>
      </c>
      <c r="AP104" t="s">
        <v>3539</v>
      </c>
      <c r="AS104" t="s">
        <v>3625</v>
      </c>
      <c r="AT104" t="s">
        <v>3630</v>
      </c>
      <c r="AU104">
        <v>51.680370000000003</v>
      </c>
      <c r="AV104">
        <v>7.0968800000000014</v>
      </c>
      <c r="BA104">
        <v>0.46350000000000002</v>
      </c>
      <c r="BB104" t="s">
        <v>3997</v>
      </c>
      <c r="BC104" t="s">
        <v>3497</v>
      </c>
      <c r="BE104" t="s">
        <v>3515</v>
      </c>
      <c r="BG104" t="s">
        <v>4406</v>
      </c>
      <c r="BH104" t="s">
        <v>2182</v>
      </c>
      <c r="BI104" t="s">
        <v>4592</v>
      </c>
    </row>
    <row r="105" spans="1:61" x14ac:dyDescent="0.25">
      <c r="A105">
        <f t="shared" si="8"/>
        <v>54</v>
      </c>
      <c r="B105" t="str">
        <f t="shared" si="9"/>
        <v>Heizkraftwerk Offenbach_BNA0758</v>
      </c>
      <c r="C105" t="s">
        <v>3492</v>
      </c>
      <c r="D105" t="str">
        <f>VLOOKUP(AL105,REF_TABLE!$A$19:$B$26,2,FALSE)</f>
        <v>STUR</v>
      </c>
      <c r="E105" t="str">
        <f>VLOOKUP(AK105,REF_TABLE!A:B,2,FALSE)</f>
        <v>HRD</v>
      </c>
      <c r="F105">
        <f t="shared" si="15"/>
        <v>0.4</v>
      </c>
      <c r="G105">
        <f>VLOOKUP(plants_join_OPSD!D105,REF_TABLE!M:Q,2,FALSE)</f>
        <v>9.5587323943661975</v>
      </c>
      <c r="H105">
        <f>VLOOKUP(plants_join_OPSD!D105,REF_TABLE!M:Q,3,FALSE)</f>
        <v>7.8122535211267614</v>
      </c>
      <c r="I105">
        <f>VLOOKUP(D105,Tabelle7!$A:$B,2,FALSE)</f>
        <v>4.0224969288732378E-2</v>
      </c>
      <c r="J105">
        <f>VLOOKUP(D105,Tabelle7!$A:$C,3,FALSE)</f>
        <v>4.0224969288732378E-2</v>
      </c>
      <c r="K105">
        <f>VLOOKUP($E105,Dispa_data!E:W,7,FALSE)</f>
        <v>117242.17</v>
      </c>
      <c r="L105">
        <f>IFERROR(VLOOKUP($E105,Dispa_data!E:W,8,FALSE),0)</f>
        <v>0</v>
      </c>
      <c r="M105">
        <f>IFERROR(VLOOKUP($E105,Dispa_data!E:W,9,FALSE),0)</f>
        <v>0</v>
      </c>
      <c r="N105">
        <f>IFERROR(VLOOKUP($E105,Dispa_data!$E:$W,10,FALSE),0)</f>
        <v>0.3</v>
      </c>
      <c r="O105">
        <f>IFERROR(VLOOKUP($E105,Dispa_data!$E:$W,11,FALSE),0)</f>
        <v>0.39500000000000002</v>
      </c>
      <c r="P105">
        <f>IFERROR(VLOOKUP($E105,Dispa_data!$E:$W,12,FALSE),0)</f>
        <v>7</v>
      </c>
      <c r="Q105">
        <f>IFERROR(VLOOKUP($E105,Dispa_data!$E:$W,13,FALSE),0)</f>
        <v>0.95</v>
      </c>
      <c r="S105" t="str">
        <f t="shared" si="10"/>
        <v/>
      </c>
      <c r="T105" t="str">
        <f t="shared" si="11"/>
        <v/>
      </c>
      <c r="U105" t="str">
        <f t="shared" si="12"/>
        <v/>
      </c>
      <c r="V105" t="str">
        <f t="shared" si="13"/>
        <v/>
      </c>
      <c r="W105" t="str">
        <f t="shared" si="14"/>
        <v/>
      </c>
      <c r="X105" s="1" t="s">
        <v>141</v>
      </c>
      <c r="Y105" s="6" t="e">
        <f>VLOOKUP(B105,Dispa_data!B:B,1,FALSE)</f>
        <v>#N/A</v>
      </c>
      <c r="Z105" t="s">
        <v>1010</v>
      </c>
      <c r="AC105" t="s">
        <v>2183</v>
      </c>
      <c r="AE105" t="s">
        <v>2796</v>
      </c>
      <c r="AF105" t="s">
        <v>3238</v>
      </c>
      <c r="AG105" t="s">
        <v>3483</v>
      </c>
      <c r="AH105" t="s">
        <v>3492</v>
      </c>
      <c r="AI105">
        <v>54</v>
      </c>
      <c r="AK105" t="s">
        <v>3497</v>
      </c>
      <c r="AL105" t="s">
        <v>3506</v>
      </c>
      <c r="AM105" t="s">
        <v>3514</v>
      </c>
      <c r="AO105">
        <v>1990</v>
      </c>
      <c r="AP105" t="s">
        <v>3525</v>
      </c>
      <c r="AS105" t="s">
        <v>3625</v>
      </c>
      <c r="AU105">
        <v>50.065154999999997</v>
      </c>
      <c r="AV105">
        <v>8.7689640000000004</v>
      </c>
      <c r="BA105">
        <v>0.4</v>
      </c>
      <c r="BB105" t="s">
        <v>3997</v>
      </c>
      <c r="BC105" t="s">
        <v>3497</v>
      </c>
      <c r="BE105" t="s">
        <v>3515</v>
      </c>
      <c r="BF105" t="s">
        <v>4059</v>
      </c>
      <c r="BG105" t="s">
        <v>4406</v>
      </c>
      <c r="BH105" t="s">
        <v>4453</v>
      </c>
    </row>
    <row r="106" spans="1:61" x14ac:dyDescent="0.25">
      <c r="A106">
        <f t="shared" si="8"/>
        <v>875</v>
      </c>
      <c r="B106" t="str">
        <f t="shared" si="9"/>
        <v>Heyden_BNA0793</v>
      </c>
      <c r="C106" t="s">
        <v>3492</v>
      </c>
      <c r="D106" t="str">
        <f>VLOOKUP(AL106,REF_TABLE!$A$19:$B$26,2,FALSE)</f>
        <v>STUR</v>
      </c>
      <c r="E106" t="str">
        <f>VLOOKUP(AK106,REF_TABLE!A:B,2,FALSE)</f>
        <v>HRD</v>
      </c>
      <c r="F106">
        <f t="shared" si="15"/>
        <v>0.39250000000000002</v>
      </c>
      <c r="G106">
        <f>VLOOKUP(plants_join_OPSD!D106,REF_TABLE!M:Q,2,FALSE)</f>
        <v>9.5587323943661975</v>
      </c>
      <c r="H106">
        <f>VLOOKUP(plants_join_OPSD!D106,REF_TABLE!M:Q,3,FALSE)</f>
        <v>7.8122535211267614</v>
      </c>
      <c r="I106">
        <f>VLOOKUP(D106,Tabelle7!$A:$B,2,FALSE)</f>
        <v>4.0224969288732378E-2</v>
      </c>
      <c r="J106">
        <f>VLOOKUP(D106,Tabelle7!$A:$C,3,FALSE)</f>
        <v>4.0224969288732378E-2</v>
      </c>
      <c r="K106">
        <f>VLOOKUP($E106,Dispa_data!E:W,7,FALSE)</f>
        <v>117242.17</v>
      </c>
      <c r="L106">
        <f>IFERROR(VLOOKUP($E106,Dispa_data!E:W,8,FALSE),0)</f>
        <v>0</v>
      </c>
      <c r="M106">
        <f>IFERROR(VLOOKUP($E106,Dispa_data!E:W,9,FALSE),0)</f>
        <v>0</v>
      </c>
      <c r="N106">
        <f>IFERROR(VLOOKUP($E106,Dispa_data!$E:$W,10,FALSE),0)</f>
        <v>0.3</v>
      </c>
      <c r="O106">
        <f>IFERROR(VLOOKUP($E106,Dispa_data!$E:$W,11,FALSE),0)</f>
        <v>0.39500000000000002</v>
      </c>
      <c r="P106">
        <f>IFERROR(VLOOKUP($E106,Dispa_data!$E:$W,12,FALSE),0)</f>
        <v>7</v>
      </c>
      <c r="Q106">
        <f>IFERROR(VLOOKUP($E106,Dispa_data!$E:$W,13,FALSE),0)</f>
        <v>0.95</v>
      </c>
      <c r="S106" t="str">
        <f t="shared" si="10"/>
        <v/>
      </c>
      <c r="T106" t="str">
        <f t="shared" si="11"/>
        <v/>
      </c>
      <c r="U106" t="str">
        <f t="shared" si="12"/>
        <v/>
      </c>
      <c r="V106" t="str">
        <f t="shared" si="13"/>
        <v/>
      </c>
      <c r="W106" t="str">
        <f t="shared" si="14"/>
        <v/>
      </c>
      <c r="X106" s="1" t="s">
        <v>142</v>
      </c>
      <c r="Y106" s="6" t="e">
        <f>VLOOKUP(B106,Dispa_data!B:B,1,FALSE)</f>
        <v>#N/A</v>
      </c>
      <c r="Z106" t="s">
        <v>1011</v>
      </c>
      <c r="AA106" t="s">
        <v>1568</v>
      </c>
      <c r="AB106" t="s">
        <v>1011</v>
      </c>
      <c r="AC106" t="s">
        <v>2172</v>
      </c>
      <c r="AE106" t="s">
        <v>2797</v>
      </c>
      <c r="AF106" t="s">
        <v>3239</v>
      </c>
      <c r="AG106" t="s">
        <v>3480</v>
      </c>
      <c r="AH106" t="s">
        <v>3492</v>
      </c>
      <c r="AI106">
        <v>875</v>
      </c>
      <c r="AJ106">
        <v>923</v>
      </c>
      <c r="AK106" t="s">
        <v>3497</v>
      </c>
      <c r="AL106" t="s">
        <v>3506</v>
      </c>
      <c r="AM106" t="s">
        <v>3515</v>
      </c>
      <c r="AO106">
        <v>1987</v>
      </c>
      <c r="AP106" t="s">
        <v>3538</v>
      </c>
      <c r="AS106" t="s">
        <v>3625</v>
      </c>
      <c r="AU106">
        <v>52.382792379999998</v>
      </c>
      <c r="AV106">
        <v>8.9960041139999998</v>
      </c>
      <c r="AW106" t="s">
        <v>3656</v>
      </c>
      <c r="AX106" t="s">
        <v>3767</v>
      </c>
      <c r="AY106">
        <v>0.42</v>
      </c>
      <c r="AZ106" s="2" t="s">
        <v>3934</v>
      </c>
      <c r="BA106">
        <v>0.39250000000000002</v>
      </c>
      <c r="BB106" t="s">
        <v>3997</v>
      </c>
      <c r="BC106" t="s">
        <v>3497</v>
      </c>
      <c r="BE106" t="s">
        <v>3515</v>
      </c>
      <c r="BF106" t="s">
        <v>4060</v>
      </c>
      <c r="BG106" t="s">
        <v>4408</v>
      </c>
      <c r="BH106" t="s">
        <v>4463</v>
      </c>
      <c r="BI106" t="s">
        <v>4591</v>
      </c>
    </row>
    <row r="107" spans="1:61" x14ac:dyDescent="0.25">
      <c r="A107">
        <f t="shared" si="8"/>
        <v>26.9</v>
      </c>
      <c r="B107" t="str">
        <f t="shared" si="9"/>
        <v>Heizkraftwerk Pforzheim GmbH_BNA0801</v>
      </c>
      <c r="C107" t="s">
        <v>3492</v>
      </c>
      <c r="D107" t="str">
        <f>VLOOKUP(AL107,REF_TABLE!$A$19:$B$26,2,FALSE)</f>
        <v>STUR</v>
      </c>
      <c r="E107" t="str">
        <f>VLOOKUP(AK107,REF_TABLE!A:B,2,FALSE)</f>
        <v>HRD</v>
      </c>
      <c r="F107">
        <f t="shared" si="15"/>
        <v>0.4</v>
      </c>
      <c r="G107">
        <f>VLOOKUP(plants_join_OPSD!D107,REF_TABLE!M:Q,2,FALSE)</f>
        <v>9.5587323943661975</v>
      </c>
      <c r="H107">
        <f>VLOOKUP(plants_join_OPSD!D107,REF_TABLE!M:Q,3,FALSE)</f>
        <v>7.8122535211267614</v>
      </c>
      <c r="I107">
        <f>VLOOKUP(D107,Tabelle7!$A:$B,2,FALSE)</f>
        <v>4.0224969288732378E-2</v>
      </c>
      <c r="J107">
        <f>VLOOKUP(D107,Tabelle7!$A:$C,3,FALSE)</f>
        <v>4.0224969288732378E-2</v>
      </c>
      <c r="K107">
        <f>VLOOKUP($E107,Dispa_data!E:W,7,FALSE)</f>
        <v>117242.17</v>
      </c>
      <c r="L107">
        <f>IFERROR(VLOOKUP($E107,Dispa_data!E:W,8,FALSE),0)</f>
        <v>0</v>
      </c>
      <c r="M107">
        <f>IFERROR(VLOOKUP($E107,Dispa_data!E:W,9,FALSE),0)</f>
        <v>0</v>
      </c>
      <c r="N107">
        <f>IFERROR(VLOOKUP($E107,Dispa_data!$E:$W,10,FALSE),0)</f>
        <v>0.3</v>
      </c>
      <c r="O107">
        <f>IFERROR(VLOOKUP($E107,Dispa_data!$E:$W,11,FALSE),0)</f>
        <v>0.39500000000000002</v>
      </c>
      <c r="P107">
        <f>IFERROR(VLOOKUP($E107,Dispa_data!$E:$W,12,FALSE),0)</f>
        <v>7</v>
      </c>
      <c r="Q107">
        <f>IFERROR(VLOOKUP($E107,Dispa_data!$E:$W,13,FALSE),0)</f>
        <v>0.95</v>
      </c>
      <c r="S107" t="str">
        <f t="shared" si="10"/>
        <v/>
      </c>
      <c r="T107" t="str">
        <f t="shared" si="11"/>
        <v/>
      </c>
      <c r="U107" t="str">
        <f t="shared" si="12"/>
        <v/>
      </c>
      <c r="V107" t="str">
        <f t="shared" si="13"/>
        <v/>
      </c>
      <c r="W107" t="str">
        <f t="shared" si="14"/>
        <v/>
      </c>
      <c r="X107" s="1" t="s">
        <v>143</v>
      </c>
      <c r="Y107" s="6" t="e">
        <f>VLOOKUP(B107,Dispa_data!B:B,1,FALSE)</f>
        <v>#N/A</v>
      </c>
      <c r="Z107" t="s">
        <v>958</v>
      </c>
      <c r="AA107" t="s">
        <v>1569</v>
      </c>
      <c r="AC107" t="s">
        <v>958</v>
      </c>
      <c r="AD107" t="s">
        <v>2425</v>
      </c>
      <c r="AE107" t="s">
        <v>2754</v>
      </c>
      <c r="AF107" t="s">
        <v>3211</v>
      </c>
      <c r="AG107" t="s">
        <v>3482</v>
      </c>
      <c r="AH107" t="s">
        <v>3492</v>
      </c>
      <c r="AI107">
        <v>26.9</v>
      </c>
      <c r="AK107" t="s">
        <v>3497</v>
      </c>
      <c r="AL107" t="s">
        <v>3506</v>
      </c>
      <c r="AM107" t="s">
        <v>3514</v>
      </c>
      <c r="AO107">
        <v>1990</v>
      </c>
      <c r="AP107" t="s">
        <v>3525</v>
      </c>
      <c r="AS107" t="s">
        <v>3625</v>
      </c>
      <c r="AU107">
        <v>48.883159999999997</v>
      </c>
      <c r="AV107">
        <v>8.6653000000000002</v>
      </c>
      <c r="BA107">
        <v>0.4</v>
      </c>
      <c r="BB107" t="s">
        <v>3997</v>
      </c>
      <c r="BC107" t="s">
        <v>3497</v>
      </c>
      <c r="BE107" t="s">
        <v>3515</v>
      </c>
      <c r="BF107" t="s">
        <v>4021</v>
      </c>
      <c r="BG107" t="s">
        <v>4406</v>
      </c>
      <c r="BH107" t="s">
        <v>4456</v>
      </c>
    </row>
    <row r="108" spans="1:61" x14ac:dyDescent="0.25">
      <c r="A108">
        <f t="shared" si="8"/>
        <v>655.6</v>
      </c>
      <c r="B108" t="str">
        <f t="shared" si="9"/>
        <v>Weiher_BNA0820</v>
      </c>
      <c r="C108" t="s">
        <v>3492</v>
      </c>
      <c r="D108" t="str">
        <f>VLOOKUP(AL108,REF_TABLE!$A$19:$B$26,2,FALSE)</f>
        <v>STUR</v>
      </c>
      <c r="E108" t="str">
        <f>VLOOKUP(AK108,REF_TABLE!A:B,2,FALSE)</f>
        <v>HRD</v>
      </c>
      <c r="F108">
        <f t="shared" si="15"/>
        <v>0.36499999999999999</v>
      </c>
      <c r="G108">
        <f>VLOOKUP(plants_join_OPSD!D108,REF_TABLE!M:Q,2,FALSE)</f>
        <v>9.5587323943661975</v>
      </c>
      <c r="H108">
        <f>VLOOKUP(plants_join_OPSD!D108,REF_TABLE!M:Q,3,FALSE)</f>
        <v>7.8122535211267614</v>
      </c>
      <c r="I108">
        <f>VLOOKUP(D108,Tabelle7!$A:$B,2,FALSE)</f>
        <v>4.0224969288732378E-2</v>
      </c>
      <c r="J108">
        <f>VLOOKUP(D108,Tabelle7!$A:$C,3,FALSE)</f>
        <v>4.0224969288732378E-2</v>
      </c>
      <c r="K108">
        <f>VLOOKUP($E108,Dispa_data!E:W,7,FALSE)</f>
        <v>117242.17</v>
      </c>
      <c r="L108">
        <f>IFERROR(VLOOKUP($E108,Dispa_data!E:W,8,FALSE),0)</f>
        <v>0</v>
      </c>
      <c r="M108">
        <f>IFERROR(VLOOKUP($E108,Dispa_data!E:W,9,FALSE),0)</f>
        <v>0</v>
      </c>
      <c r="N108">
        <f>IFERROR(VLOOKUP($E108,Dispa_data!$E:$W,10,FALSE),0)</f>
        <v>0.3</v>
      </c>
      <c r="O108">
        <f>IFERROR(VLOOKUP($E108,Dispa_data!$E:$W,11,FALSE),0)</f>
        <v>0.39500000000000002</v>
      </c>
      <c r="P108">
        <f>IFERROR(VLOOKUP($E108,Dispa_data!$E:$W,12,FALSE),0)</f>
        <v>7</v>
      </c>
      <c r="Q108">
        <f>IFERROR(VLOOKUP($E108,Dispa_data!$E:$W,13,FALSE),0)</f>
        <v>0.95</v>
      </c>
      <c r="S108">
        <f t="shared" si="10"/>
        <v>30</v>
      </c>
      <c r="T108" t="str">
        <f t="shared" si="11"/>
        <v/>
      </c>
      <c r="U108" t="str">
        <f t="shared" si="12"/>
        <v/>
      </c>
      <c r="V108" t="str">
        <f t="shared" si="13"/>
        <v/>
      </c>
      <c r="W108" t="str">
        <f t="shared" si="14"/>
        <v/>
      </c>
      <c r="X108" s="1" t="s">
        <v>144</v>
      </c>
      <c r="Y108" s="6" t="e">
        <f>VLOOKUP(B108,Dispa_data!B:B,1,FALSE)</f>
        <v>#N/A</v>
      </c>
      <c r="Z108" t="s">
        <v>1012</v>
      </c>
      <c r="AA108" t="s">
        <v>1570</v>
      </c>
      <c r="AB108" t="s">
        <v>1923</v>
      </c>
      <c r="AC108" t="s">
        <v>2166</v>
      </c>
      <c r="AD108" t="s">
        <v>2460</v>
      </c>
      <c r="AE108" t="s">
        <v>2798</v>
      </c>
      <c r="AF108" t="s">
        <v>3240</v>
      </c>
      <c r="AG108" t="s">
        <v>3485</v>
      </c>
      <c r="AH108" t="s">
        <v>3492</v>
      </c>
      <c r="AI108">
        <v>655.6</v>
      </c>
      <c r="AJ108">
        <v>724</v>
      </c>
      <c r="AK108" t="s">
        <v>3497</v>
      </c>
      <c r="AL108" t="s">
        <v>3506</v>
      </c>
      <c r="AM108" t="s">
        <v>3514</v>
      </c>
      <c r="AN108">
        <v>30</v>
      </c>
      <c r="AO108">
        <v>1976</v>
      </c>
      <c r="AP108" t="s">
        <v>3560</v>
      </c>
      <c r="AS108" t="s">
        <v>3626</v>
      </c>
      <c r="AU108">
        <v>49.334130279999997</v>
      </c>
      <c r="AV108">
        <v>7.0313559279999991</v>
      </c>
      <c r="AW108" t="s">
        <v>3657</v>
      </c>
      <c r="AX108" t="s">
        <v>3768</v>
      </c>
      <c r="AY108">
        <v>0.37</v>
      </c>
      <c r="AZ108" s="2" t="s">
        <v>3924</v>
      </c>
      <c r="BA108">
        <v>0.36499999999999999</v>
      </c>
      <c r="BB108" t="s">
        <v>3997</v>
      </c>
      <c r="BC108" t="s">
        <v>3497</v>
      </c>
      <c r="BE108" t="s">
        <v>3515</v>
      </c>
      <c r="BF108" t="s">
        <v>4061</v>
      </c>
      <c r="BG108" t="s">
        <v>4407</v>
      </c>
      <c r="BH108" t="s">
        <v>4460</v>
      </c>
      <c r="BI108" t="s">
        <v>4591</v>
      </c>
    </row>
    <row r="109" spans="1:61" x14ac:dyDescent="0.25">
      <c r="A109">
        <f t="shared" si="8"/>
        <v>514</v>
      </c>
      <c r="B109" t="str">
        <f t="shared" si="9"/>
        <v>KNG Kraftwerk Rostock_BNA0849</v>
      </c>
      <c r="C109" t="s">
        <v>3492</v>
      </c>
      <c r="D109" t="str">
        <f>VLOOKUP(AL109,REF_TABLE!$A$19:$B$26,2,FALSE)</f>
        <v>STUR</v>
      </c>
      <c r="E109" t="str">
        <f>VLOOKUP(AK109,REF_TABLE!A:B,2,FALSE)</f>
        <v>HRD</v>
      </c>
      <c r="F109">
        <f t="shared" si="15"/>
        <v>0.41</v>
      </c>
      <c r="G109">
        <f>VLOOKUP(plants_join_OPSD!D109,REF_TABLE!M:Q,2,FALSE)</f>
        <v>9.5587323943661975</v>
      </c>
      <c r="H109">
        <f>VLOOKUP(plants_join_OPSD!D109,REF_TABLE!M:Q,3,FALSE)</f>
        <v>7.8122535211267614</v>
      </c>
      <c r="I109">
        <f>VLOOKUP(D109,Tabelle7!$A:$B,2,FALSE)</f>
        <v>4.0224969288732378E-2</v>
      </c>
      <c r="J109">
        <f>VLOOKUP(D109,Tabelle7!$A:$C,3,FALSE)</f>
        <v>4.0224969288732378E-2</v>
      </c>
      <c r="K109">
        <f>VLOOKUP($E109,Dispa_data!E:W,7,FALSE)</f>
        <v>117242.17</v>
      </c>
      <c r="L109">
        <f>IFERROR(VLOOKUP($E109,Dispa_data!E:W,8,FALSE),0)</f>
        <v>0</v>
      </c>
      <c r="M109">
        <f>IFERROR(VLOOKUP($E109,Dispa_data!E:W,9,FALSE),0)</f>
        <v>0</v>
      </c>
      <c r="N109">
        <f>IFERROR(VLOOKUP($E109,Dispa_data!$E:$W,10,FALSE),0)</f>
        <v>0.3</v>
      </c>
      <c r="O109">
        <f>IFERROR(VLOOKUP($E109,Dispa_data!$E:$W,11,FALSE),0)</f>
        <v>0.39500000000000002</v>
      </c>
      <c r="P109">
        <f>IFERROR(VLOOKUP($E109,Dispa_data!$E:$W,12,FALSE),0)</f>
        <v>7</v>
      </c>
      <c r="Q109">
        <f>IFERROR(VLOOKUP($E109,Dispa_data!$E:$W,13,FALSE),0)</f>
        <v>0.95</v>
      </c>
      <c r="S109">
        <f t="shared" si="10"/>
        <v>150</v>
      </c>
      <c r="T109" t="str">
        <f t="shared" si="11"/>
        <v/>
      </c>
      <c r="U109" t="str">
        <f t="shared" si="12"/>
        <v/>
      </c>
      <c r="V109" t="str">
        <f t="shared" si="13"/>
        <v/>
      </c>
      <c r="W109" t="str">
        <f t="shared" si="14"/>
        <v/>
      </c>
      <c r="X109" s="1" t="s">
        <v>145</v>
      </c>
      <c r="Y109" s="6" t="e">
        <f>VLOOKUP(B109,Dispa_data!B:B,1,FALSE)</f>
        <v>#N/A</v>
      </c>
      <c r="Z109" t="s">
        <v>1013</v>
      </c>
      <c r="AA109" t="s">
        <v>1571</v>
      </c>
      <c r="AB109" t="s">
        <v>1571</v>
      </c>
      <c r="AC109" t="s">
        <v>2158</v>
      </c>
      <c r="AD109" t="s">
        <v>2461</v>
      </c>
      <c r="AE109" t="s">
        <v>2799</v>
      </c>
      <c r="AF109" t="s">
        <v>1571</v>
      </c>
      <c r="AG109" t="s">
        <v>3484</v>
      </c>
      <c r="AH109" t="s">
        <v>3492</v>
      </c>
      <c r="AI109">
        <v>514</v>
      </c>
      <c r="AJ109">
        <v>553</v>
      </c>
      <c r="AK109" t="s">
        <v>3497</v>
      </c>
      <c r="AL109" t="s">
        <v>3506</v>
      </c>
      <c r="AM109" t="s">
        <v>3514</v>
      </c>
      <c r="AN109">
        <v>150</v>
      </c>
      <c r="AO109">
        <v>1994</v>
      </c>
      <c r="AP109" t="s">
        <v>3561</v>
      </c>
      <c r="AS109" t="s">
        <v>3625</v>
      </c>
      <c r="AU109">
        <v>54.142821769999998</v>
      </c>
      <c r="AV109">
        <v>12.13287489</v>
      </c>
      <c r="AW109" t="s">
        <v>3658</v>
      </c>
      <c r="AX109" t="s">
        <v>3769</v>
      </c>
      <c r="AY109">
        <v>0.43200000000000011</v>
      </c>
      <c r="AZ109" s="2" t="s">
        <v>3935</v>
      </c>
      <c r="BA109">
        <v>0.41</v>
      </c>
      <c r="BB109" t="s">
        <v>3997</v>
      </c>
      <c r="BC109" t="s">
        <v>3497</v>
      </c>
      <c r="BE109" t="s">
        <v>3515</v>
      </c>
      <c r="BF109" t="s">
        <v>4062</v>
      </c>
      <c r="BG109" t="s">
        <v>4408</v>
      </c>
      <c r="BH109" t="s">
        <v>4439</v>
      </c>
      <c r="BI109" t="s">
        <v>4591</v>
      </c>
    </row>
    <row r="110" spans="1:61" x14ac:dyDescent="0.25">
      <c r="A110">
        <f t="shared" si="8"/>
        <v>50</v>
      </c>
      <c r="B110" t="str">
        <f t="shared" si="9"/>
        <v>HKW Römerbrücke_BNA0861b</v>
      </c>
      <c r="C110" t="s">
        <v>3492</v>
      </c>
      <c r="D110" t="str">
        <f>VLOOKUP(AL110,REF_TABLE!$A$19:$B$26,2,FALSE)</f>
        <v>STUR</v>
      </c>
      <c r="E110" t="str">
        <f>VLOOKUP(AK110,REF_TABLE!A:B,2,FALSE)</f>
        <v>HRD</v>
      </c>
      <c r="F110">
        <f t="shared" si="15"/>
        <v>0.4375</v>
      </c>
      <c r="G110">
        <f>VLOOKUP(plants_join_OPSD!D110,REF_TABLE!M:Q,2,FALSE)</f>
        <v>9.5587323943661975</v>
      </c>
      <c r="H110">
        <f>VLOOKUP(plants_join_OPSD!D110,REF_TABLE!M:Q,3,FALSE)</f>
        <v>7.8122535211267614</v>
      </c>
      <c r="I110">
        <f>VLOOKUP(D110,Tabelle7!$A:$B,2,FALSE)</f>
        <v>4.0224969288732378E-2</v>
      </c>
      <c r="J110">
        <f>VLOOKUP(D110,Tabelle7!$A:$C,3,FALSE)</f>
        <v>4.0224969288732378E-2</v>
      </c>
      <c r="K110">
        <f>VLOOKUP($E110,Dispa_data!E:W,7,FALSE)</f>
        <v>117242.17</v>
      </c>
      <c r="L110">
        <f>IFERROR(VLOOKUP($E110,Dispa_data!E:W,8,FALSE),0)</f>
        <v>0</v>
      </c>
      <c r="M110">
        <f>IFERROR(VLOOKUP($E110,Dispa_data!E:W,9,FALSE),0)</f>
        <v>0</v>
      </c>
      <c r="N110">
        <f>IFERROR(VLOOKUP($E110,Dispa_data!$E:$W,10,FALSE),0)</f>
        <v>0.3</v>
      </c>
      <c r="O110">
        <f>IFERROR(VLOOKUP($E110,Dispa_data!$E:$W,11,FALSE),0)</f>
        <v>0.39500000000000002</v>
      </c>
      <c r="P110">
        <f>IFERROR(VLOOKUP($E110,Dispa_data!$E:$W,12,FALSE),0)</f>
        <v>7</v>
      </c>
      <c r="Q110">
        <f>IFERROR(VLOOKUP($E110,Dispa_data!$E:$W,13,FALSE),0)</f>
        <v>0.95</v>
      </c>
      <c r="S110">
        <f t="shared" si="10"/>
        <v>94</v>
      </c>
      <c r="T110" t="str">
        <f t="shared" si="11"/>
        <v/>
      </c>
      <c r="U110" t="str">
        <f t="shared" si="12"/>
        <v/>
      </c>
      <c r="V110" t="str">
        <f t="shared" si="13"/>
        <v/>
      </c>
      <c r="W110" t="str">
        <f t="shared" si="14"/>
        <v/>
      </c>
      <c r="X110" s="1" t="s">
        <v>146</v>
      </c>
      <c r="Y110" s="6" t="e">
        <f>VLOOKUP(B110,Dispa_data!B:B,1,FALSE)</f>
        <v>#N/A</v>
      </c>
      <c r="Z110" t="s">
        <v>1014</v>
      </c>
      <c r="AA110" t="s">
        <v>1572</v>
      </c>
      <c r="AB110" t="s">
        <v>1924</v>
      </c>
      <c r="AC110" t="s">
        <v>2184</v>
      </c>
      <c r="AE110" t="s">
        <v>2800</v>
      </c>
      <c r="AF110" t="s">
        <v>3241</v>
      </c>
      <c r="AG110" t="s">
        <v>3485</v>
      </c>
      <c r="AH110" t="s">
        <v>3492</v>
      </c>
      <c r="AI110">
        <v>50</v>
      </c>
      <c r="AJ110">
        <v>52.8</v>
      </c>
      <c r="AK110" t="s">
        <v>3497</v>
      </c>
      <c r="AL110" t="s">
        <v>3506</v>
      </c>
      <c r="AM110" t="s">
        <v>3514</v>
      </c>
      <c r="AN110">
        <v>94</v>
      </c>
      <c r="AO110">
        <v>1988</v>
      </c>
      <c r="AP110" t="s">
        <v>3516</v>
      </c>
      <c r="AQ110">
        <v>2005</v>
      </c>
      <c r="AS110" t="s">
        <v>3625</v>
      </c>
      <c r="AT110" t="s">
        <v>3629</v>
      </c>
      <c r="AU110">
        <v>49.223899000000003</v>
      </c>
      <c r="AV110">
        <v>7.0148990000000007</v>
      </c>
      <c r="AW110" t="s">
        <v>3659</v>
      </c>
      <c r="AX110" t="s">
        <v>3770</v>
      </c>
      <c r="AY110">
        <v>0.42</v>
      </c>
      <c r="AZ110" s="2" t="s">
        <v>3936</v>
      </c>
      <c r="BA110">
        <v>0.4375</v>
      </c>
      <c r="BB110" t="s">
        <v>3997</v>
      </c>
      <c r="BC110" t="s">
        <v>3497</v>
      </c>
      <c r="BE110" t="s">
        <v>3515</v>
      </c>
      <c r="BF110" t="s">
        <v>4063</v>
      </c>
      <c r="BG110" t="s">
        <v>4406</v>
      </c>
      <c r="BH110" t="s">
        <v>4473</v>
      </c>
      <c r="BI110" t="s">
        <v>4592</v>
      </c>
    </row>
    <row r="111" spans="1:61" x14ac:dyDescent="0.25">
      <c r="A111">
        <f t="shared" si="8"/>
        <v>24.8</v>
      </c>
      <c r="B111" t="str">
        <f t="shared" si="9"/>
        <v>Heizkraftwerk der Sappi Stockstadt GmbH_BNA0926b</v>
      </c>
      <c r="C111" t="s">
        <v>3492</v>
      </c>
      <c r="D111" t="str">
        <f>VLOOKUP(AL111,REF_TABLE!$A$19:$B$26,2,FALSE)</f>
        <v>STUR</v>
      </c>
      <c r="E111" t="str">
        <f>VLOOKUP(AK111,REF_TABLE!A:B,2,FALSE)</f>
        <v>HRD</v>
      </c>
      <c r="F111">
        <f t="shared" si="15"/>
        <v>0.34749999999999998</v>
      </c>
      <c r="G111">
        <f>VLOOKUP(plants_join_OPSD!D111,REF_TABLE!M:Q,2,FALSE)</f>
        <v>9.5587323943661975</v>
      </c>
      <c r="H111">
        <f>VLOOKUP(plants_join_OPSD!D111,REF_TABLE!M:Q,3,FALSE)</f>
        <v>7.8122535211267614</v>
      </c>
      <c r="I111">
        <f>VLOOKUP(D111,Tabelle7!$A:$B,2,FALSE)</f>
        <v>4.0224969288732378E-2</v>
      </c>
      <c r="J111">
        <f>VLOOKUP(D111,Tabelle7!$A:$C,3,FALSE)</f>
        <v>4.0224969288732378E-2</v>
      </c>
      <c r="K111">
        <f>VLOOKUP($E111,Dispa_data!E:W,7,FALSE)</f>
        <v>117242.17</v>
      </c>
      <c r="L111">
        <f>IFERROR(VLOOKUP($E111,Dispa_data!E:W,8,FALSE),0)</f>
        <v>0</v>
      </c>
      <c r="M111">
        <f>IFERROR(VLOOKUP($E111,Dispa_data!E:W,9,FALSE),0)</f>
        <v>0</v>
      </c>
      <c r="N111">
        <f>IFERROR(VLOOKUP($E111,Dispa_data!$E:$W,10,FALSE),0)</f>
        <v>0.3</v>
      </c>
      <c r="O111">
        <f>IFERROR(VLOOKUP($E111,Dispa_data!$E:$W,11,FALSE),0)</f>
        <v>0.39500000000000002</v>
      </c>
      <c r="P111">
        <f>IFERROR(VLOOKUP($E111,Dispa_data!$E:$W,12,FALSE),0)</f>
        <v>7</v>
      </c>
      <c r="Q111">
        <f>IFERROR(VLOOKUP($E111,Dispa_data!$E:$W,13,FALSE),0)</f>
        <v>0.95</v>
      </c>
      <c r="S111" t="str">
        <f t="shared" si="10"/>
        <v/>
      </c>
      <c r="T111" t="str">
        <f t="shared" si="11"/>
        <v/>
      </c>
      <c r="U111" t="str">
        <f t="shared" si="12"/>
        <v/>
      </c>
      <c r="V111" t="str">
        <f t="shared" si="13"/>
        <v/>
      </c>
      <c r="W111" t="str">
        <f t="shared" si="14"/>
        <v/>
      </c>
      <c r="X111" s="1" t="s">
        <v>147</v>
      </c>
      <c r="Y111" s="6" t="e">
        <f>VLOOKUP(B111,Dispa_data!B:B,1,FALSE)</f>
        <v>#N/A</v>
      </c>
      <c r="Z111" t="s">
        <v>961</v>
      </c>
      <c r="AA111" t="s">
        <v>1573</v>
      </c>
      <c r="AC111" t="s">
        <v>2153</v>
      </c>
      <c r="AD111" t="s">
        <v>2428</v>
      </c>
      <c r="AE111" t="s">
        <v>2757</v>
      </c>
      <c r="AF111" t="s">
        <v>3213</v>
      </c>
      <c r="AG111" t="s">
        <v>3478</v>
      </c>
      <c r="AH111" t="s">
        <v>3492</v>
      </c>
      <c r="AI111">
        <v>24.8</v>
      </c>
      <c r="AK111" t="s">
        <v>3497</v>
      </c>
      <c r="AL111" t="s">
        <v>3506</v>
      </c>
      <c r="AM111" t="s">
        <v>3514</v>
      </c>
      <c r="AO111">
        <v>1969</v>
      </c>
      <c r="AP111" t="s">
        <v>3537</v>
      </c>
      <c r="AS111" t="s">
        <v>3625</v>
      </c>
      <c r="AU111">
        <v>49.977449999999997</v>
      </c>
      <c r="AV111">
        <v>9.068719999999999</v>
      </c>
      <c r="BA111">
        <v>0.34749999999999998</v>
      </c>
      <c r="BB111" t="s">
        <v>3997</v>
      </c>
      <c r="BC111" t="s">
        <v>3497</v>
      </c>
      <c r="BE111" t="s">
        <v>3515</v>
      </c>
      <c r="BF111" t="s">
        <v>4024</v>
      </c>
      <c r="BG111" t="s">
        <v>4406</v>
      </c>
      <c r="BH111" t="s">
        <v>4441</v>
      </c>
    </row>
    <row r="112" spans="1:61" x14ac:dyDescent="0.25">
      <c r="A112">
        <f t="shared" si="8"/>
        <v>22.6</v>
      </c>
      <c r="B112" t="str">
        <f t="shared" si="9"/>
        <v>Heizkraftwerk Stuttgart-Gaisburg_BNA0934</v>
      </c>
      <c r="C112" t="s">
        <v>3492</v>
      </c>
      <c r="D112" t="str">
        <f>VLOOKUP(AL112,REF_TABLE!$A$19:$B$26,2,FALSE)</f>
        <v>STUR</v>
      </c>
      <c r="E112" t="str">
        <f>VLOOKUP(AK112,REF_TABLE!A:B,2,FALSE)</f>
        <v>HRD</v>
      </c>
      <c r="F112">
        <f t="shared" si="15"/>
        <v>0.44750000000000001</v>
      </c>
      <c r="G112">
        <f>VLOOKUP(plants_join_OPSD!D112,REF_TABLE!M:Q,2,FALSE)</f>
        <v>9.5587323943661975</v>
      </c>
      <c r="H112">
        <f>VLOOKUP(plants_join_OPSD!D112,REF_TABLE!M:Q,3,FALSE)</f>
        <v>7.8122535211267614</v>
      </c>
      <c r="I112">
        <f>VLOOKUP(D112,Tabelle7!$A:$B,2,FALSE)</f>
        <v>4.0224969288732378E-2</v>
      </c>
      <c r="J112">
        <f>VLOOKUP(D112,Tabelle7!$A:$C,3,FALSE)</f>
        <v>4.0224969288732378E-2</v>
      </c>
      <c r="K112">
        <f>VLOOKUP($E112,Dispa_data!E:W,7,FALSE)</f>
        <v>117242.17</v>
      </c>
      <c r="L112">
        <f>IFERROR(VLOOKUP($E112,Dispa_data!E:W,8,FALSE),0)</f>
        <v>0</v>
      </c>
      <c r="M112">
        <f>IFERROR(VLOOKUP($E112,Dispa_data!E:W,9,FALSE),0)</f>
        <v>0</v>
      </c>
      <c r="N112">
        <f>IFERROR(VLOOKUP($E112,Dispa_data!$E:$W,10,FALSE),0)</f>
        <v>0.3</v>
      </c>
      <c r="O112">
        <f>IFERROR(VLOOKUP($E112,Dispa_data!$E:$W,11,FALSE),0)</f>
        <v>0.39500000000000002</v>
      </c>
      <c r="P112">
        <f>IFERROR(VLOOKUP($E112,Dispa_data!$E:$W,12,FALSE),0)</f>
        <v>7</v>
      </c>
      <c r="Q112">
        <f>IFERROR(VLOOKUP($E112,Dispa_data!$E:$W,13,FALSE),0)</f>
        <v>0.95</v>
      </c>
      <c r="S112" t="str">
        <f t="shared" si="10"/>
        <v/>
      </c>
      <c r="T112" t="str">
        <f t="shared" si="11"/>
        <v/>
      </c>
      <c r="U112" t="str">
        <f t="shared" si="12"/>
        <v/>
      </c>
      <c r="V112" t="str">
        <f t="shared" si="13"/>
        <v/>
      </c>
      <c r="W112" t="str">
        <f t="shared" si="14"/>
        <v/>
      </c>
      <c r="X112" s="1" t="s">
        <v>148</v>
      </c>
      <c r="Y112" s="6" t="e">
        <f>VLOOKUP(B112,Dispa_data!B:B,1,FALSE)</f>
        <v>#N/A</v>
      </c>
      <c r="Z112" t="s">
        <v>1015</v>
      </c>
      <c r="AA112" t="s">
        <v>1574</v>
      </c>
      <c r="AC112" t="s">
        <v>2158</v>
      </c>
      <c r="AD112" t="s">
        <v>2462</v>
      </c>
      <c r="AE112" t="s">
        <v>2801</v>
      </c>
      <c r="AF112" t="s">
        <v>3242</v>
      </c>
      <c r="AG112" t="s">
        <v>3482</v>
      </c>
      <c r="AH112" t="s">
        <v>3492</v>
      </c>
      <c r="AI112">
        <v>22.6</v>
      </c>
      <c r="AK112" t="s">
        <v>3497</v>
      </c>
      <c r="AL112" t="s">
        <v>3506</v>
      </c>
      <c r="AM112" t="s">
        <v>3514</v>
      </c>
      <c r="AO112">
        <v>2009</v>
      </c>
      <c r="AP112" t="s">
        <v>3533</v>
      </c>
      <c r="AS112" t="s">
        <v>3625</v>
      </c>
      <c r="AU112">
        <v>48.782452999999997</v>
      </c>
      <c r="AV112">
        <v>9.2314830000000008</v>
      </c>
      <c r="BA112">
        <v>0.44750000000000001</v>
      </c>
      <c r="BB112" t="s">
        <v>3997</v>
      </c>
      <c r="BC112" t="s">
        <v>3497</v>
      </c>
      <c r="BE112" t="s">
        <v>3515</v>
      </c>
      <c r="BF112" t="s">
        <v>4064</v>
      </c>
      <c r="BG112" t="s">
        <v>4406</v>
      </c>
      <c r="BH112" t="s">
        <v>4442</v>
      </c>
    </row>
    <row r="113" spans="1:61" x14ac:dyDescent="0.25">
      <c r="A113">
        <f t="shared" si="8"/>
        <v>45</v>
      </c>
      <c r="B113" t="str">
        <f t="shared" si="9"/>
        <v>Restmüll-Heizkraftwerk Stuttgart-Münster_BNA0935</v>
      </c>
      <c r="C113" t="s">
        <v>3492</v>
      </c>
      <c r="D113" t="str">
        <f>VLOOKUP(AL113,REF_TABLE!$A$19:$B$26,2,FALSE)</f>
        <v>STUR</v>
      </c>
      <c r="E113" t="str">
        <f>VLOOKUP(AK113,REF_TABLE!A:B,2,FALSE)</f>
        <v>HRD</v>
      </c>
      <c r="F113">
        <f t="shared" si="15"/>
        <v>0.38</v>
      </c>
      <c r="G113">
        <f>VLOOKUP(plants_join_OPSD!D113,REF_TABLE!M:Q,2,FALSE)</f>
        <v>9.5587323943661975</v>
      </c>
      <c r="H113">
        <f>VLOOKUP(plants_join_OPSD!D113,REF_TABLE!M:Q,3,FALSE)</f>
        <v>7.8122535211267614</v>
      </c>
      <c r="I113">
        <f>VLOOKUP(D113,Tabelle7!$A:$B,2,FALSE)</f>
        <v>4.0224969288732378E-2</v>
      </c>
      <c r="J113">
        <f>VLOOKUP(D113,Tabelle7!$A:$C,3,FALSE)</f>
        <v>4.0224969288732378E-2</v>
      </c>
      <c r="K113">
        <f>VLOOKUP($E113,Dispa_data!E:W,7,FALSE)</f>
        <v>117242.17</v>
      </c>
      <c r="L113">
        <f>IFERROR(VLOOKUP($E113,Dispa_data!E:W,8,FALSE),0)</f>
        <v>0</v>
      </c>
      <c r="M113">
        <f>IFERROR(VLOOKUP($E113,Dispa_data!E:W,9,FALSE),0)</f>
        <v>0</v>
      </c>
      <c r="N113">
        <f>IFERROR(VLOOKUP($E113,Dispa_data!$E:$W,10,FALSE),0)</f>
        <v>0.3</v>
      </c>
      <c r="O113">
        <f>IFERROR(VLOOKUP($E113,Dispa_data!$E:$W,11,FALSE),0)</f>
        <v>0.39500000000000002</v>
      </c>
      <c r="P113">
        <f>IFERROR(VLOOKUP($E113,Dispa_data!$E:$W,12,FALSE),0)</f>
        <v>7</v>
      </c>
      <c r="Q113">
        <f>IFERROR(VLOOKUP($E113,Dispa_data!$E:$W,13,FALSE),0)</f>
        <v>0.95</v>
      </c>
      <c r="S113">
        <f t="shared" si="10"/>
        <v>183.69863013698631</v>
      </c>
      <c r="T113" t="str">
        <f t="shared" si="11"/>
        <v/>
      </c>
      <c r="U113" t="str">
        <f t="shared" si="12"/>
        <v/>
      </c>
      <c r="V113" t="str">
        <f t="shared" si="13"/>
        <v/>
      </c>
      <c r="W113" t="str">
        <f t="shared" si="14"/>
        <v/>
      </c>
      <c r="X113" s="1" t="s">
        <v>149</v>
      </c>
      <c r="Y113" s="6" t="e">
        <f>VLOOKUP(B113,Dispa_data!B:B,1,FALSE)</f>
        <v>#N/A</v>
      </c>
      <c r="Z113" t="s">
        <v>1016</v>
      </c>
      <c r="AA113" t="s">
        <v>1575</v>
      </c>
      <c r="AB113" t="s">
        <v>1925</v>
      </c>
      <c r="AC113" t="s">
        <v>2158</v>
      </c>
      <c r="AD113" t="s">
        <v>2463</v>
      </c>
      <c r="AE113" t="s">
        <v>2801</v>
      </c>
      <c r="AF113" t="s">
        <v>3242</v>
      </c>
      <c r="AG113" t="s">
        <v>3482</v>
      </c>
      <c r="AH113" t="s">
        <v>3492</v>
      </c>
      <c r="AI113">
        <v>45</v>
      </c>
      <c r="AJ113">
        <v>47.7592</v>
      </c>
      <c r="AK113" t="s">
        <v>3497</v>
      </c>
      <c r="AL113" t="s">
        <v>3506</v>
      </c>
      <c r="AM113" t="s">
        <v>3514</v>
      </c>
      <c r="AN113">
        <v>183.69863013698631</v>
      </c>
      <c r="AO113">
        <v>1982</v>
      </c>
      <c r="AP113" t="s">
        <v>3558</v>
      </c>
      <c r="AS113" t="s">
        <v>3625</v>
      </c>
      <c r="AT113" t="s">
        <v>3629</v>
      </c>
      <c r="AU113">
        <v>48.815832999999998</v>
      </c>
      <c r="AV113">
        <v>9.2211110000000005</v>
      </c>
      <c r="AW113" t="s">
        <v>3660</v>
      </c>
      <c r="AX113" t="s">
        <v>3771</v>
      </c>
      <c r="BA113">
        <v>0.38</v>
      </c>
      <c r="BB113" t="s">
        <v>3997</v>
      </c>
      <c r="BC113" t="s">
        <v>3497</v>
      </c>
      <c r="BE113" t="s">
        <v>3515</v>
      </c>
      <c r="BF113" t="s">
        <v>3391</v>
      </c>
      <c r="BG113" t="s">
        <v>4406</v>
      </c>
      <c r="BH113" t="s">
        <v>4442</v>
      </c>
      <c r="BI113" t="s">
        <v>4592</v>
      </c>
    </row>
    <row r="114" spans="1:61" x14ac:dyDescent="0.25">
      <c r="A114">
        <f t="shared" si="8"/>
        <v>45</v>
      </c>
      <c r="B114" t="str">
        <f t="shared" si="9"/>
        <v>Restmüll-Heizkraftwerk Stuttgart-Münster_BNA0936</v>
      </c>
      <c r="C114" t="s">
        <v>3492</v>
      </c>
      <c r="D114" t="str">
        <f>VLOOKUP(AL114,REF_TABLE!$A$19:$B$26,2,FALSE)</f>
        <v>STUR</v>
      </c>
      <c r="E114" t="str">
        <f>VLOOKUP(AK114,REF_TABLE!A:B,2,FALSE)</f>
        <v>HRD</v>
      </c>
      <c r="F114">
        <f t="shared" si="15"/>
        <v>0.38500000000000001</v>
      </c>
      <c r="G114">
        <f>VLOOKUP(plants_join_OPSD!D114,REF_TABLE!M:Q,2,FALSE)</f>
        <v>9.5587323943661975</v>
      </c>
      <c r="H114">
        <f>VLOOKUP(plants_join_OPSD!D114,REF_TABLE!M:Q,3,FALSE)</f>
        <v>7.8122535211267614</v>
      </c>
      <c r="I114">
        <f>VLOOKUP(D114,Tabelle7!$A:$B,2,FALSE)</f>
        <v>4.0224969288732378E-2</v>
      </c>
      <c r="J114">
        <f>VLOOKUP(D114,Tabelle7!$A:$C,3,FALSE)</f>
        <v>4.0224969288732378E-2</v>
      </c>
      <c r="K114">
        <f>VLOOKUP($E114,Dispa_data!E:W,7,FALSE)</f>
        <v>117242.17</v>
      </c>
      <c r="L114">
        <f>IFERROR(VLOOKUP($E114,Dispa_data!E:W,8,FALSE),0)</f>
        <v>0</v>
      </c>
      <c r="M114">
        <f>IFERROR(VLOOKUP($E114,Dispa_data!E:W,9,FALSE),0)</f>
        <v>0</v>
      </c>
      <c r="N114">
        <f>IFERROR(VLOOKUP($E114,Dispa_data!$E:$W,10,FALSE),0)</f>
        <v>0.3</v>
      </c>
      <c r="O114">
        <f>IFERROR(VLOOKUP($E114,Dispa_data!$E:$W,11,FALSE),0)</f>
        <v>0.39500000000000002</v>
      </c>
      <c r="P114">
        <f>IFERROR(VLOOKUP($E114,Dispa_data!$E:$W,12,FALSE),0)</f>
        <v>7</v>
      </c>
      <c r="Q114">
        <f>IFERROR(VLOOKUP($E114,Dispa_data!$E:$W,13,FALSE),0)</f>
        <v>0.95</v>
      </c>
      <c r="S114">
        <f t="shared" si="10"/>
        <v>183.69863013698631</v>
      </c>
      <c r="T114" t="str">
        <f t="shared" si="11"/>
        <v/>
      </c>
      <c r="U114" t="str">
        <f t="shared" si="12"/>
        <v/>
      </c>
      <c r="V114" t="str">
        <f t="shared" si="13"/>
        <v/>
      </c>
      <c r="W114" t="str">
        <f t="shared" si="14"/>
        <v/>
      </c>
      <c r="X114" s="1" t="s">
        <v>150</v>
      </c>
      <c r="Y114" s="6" t="e">
        <f>VLOOKUP(B114,Dispa_data!B:B,1,FALSE)</f>
        <v>#N/A</v>
      </c>
      <c r="Z114" t="s">
        <v>1016</v>
      </c>
      <c r="AA114" t="s">
        <v>1576</v>
      </c>
      <c r="AB114" t="s">
        <v>1925</v>
      </c>
      <c r="AC114" t="s">
        <v>2158</v>
      </c>
      <c r="AD114" t="s">
        <v>2463</v>
      </c>
      <c r="AE114" t="s">
        <v>2801</v>
      </c>
      <c r="AF114" t="s">
        <v>3242</v>
      </c>
      <c r="AG114" t="s">
        <v>3482</v>
      </c>
      <c r="AH114" t="s">
        <v>3492</v>
      </c>
      <c r="AI114">
        <v>45</v>
      </c>
      <c r="AJ114">
        <v>47.7592</v>
      </c>
      <c r="AK114" t="s">
        <v>3497</v>
      </c>
      <c r="AL114" t="s">
        <v>3506</v>
      </c>
      <c r="AM114" t="s">
        <v>3514</v>
      </c>
      <c r="AN114">
        <v>183.69863013698631</v>
      </c>
      <c r="AO114">
        <v>1984</v>
      </c>
      <c r="AP114" t="s">
        <v>3540</v>
      </c>
      <c r="AS114" t="s">
        <v>3625</v>
      </c>
      <c r="AT114" t="s">
        <v>3629</v>
      </c>
      <c r="AU114">
        <v>48.815832999999998</v>
      </c>
      <c r="AV114">
        <v>9.2211110000000005</v>
      </c>
      <c r="AW114" t="s">
        <v>3660</v>
      </c>
      <c r="AX114" t="s">
        <v>3771</v>
      </c>
      <c r="BA114">
        <v>0.38500000000000001</v>
      </c>
      <c r="BB114" t="s">
        <v>3997</v>
      </c>
      <c r="BC114" t="s">
        <v>3497</v>
      </c>
      <c r="BE114" t="s">
        <v>3515</v>
      </c>
      <c r="BF114" t="s">
        <v>3391</v>
      </c>
      <c r="BG114" t="s">
        <v>4406</v>
      </c>
      <c r="BH114" t="s">
        <v>4442</v>
      </c>
      <c r="BI114" t="s">
        <v>4592</v>
      </c>
    </row>
    <row r="115" spans="1:61" x14ac:dyDescent="0.25">
      <c r="A115">
        <f t="shared" si="8"/>
        <v>40</v>
      </c>
      <c r="B115" t="str">
        <f t="shared" si="9"/>
        <v>Werk Uelzen_BNA1500</v>
      </c>
      <c r="C115" t="s">
        <v>3492</v>
      </c>
      <c r="D115" t="str">
        <f>VLOOKUP(AL115,REF_TABLE!$A$19:$B$26,2,FALSE)</f>
        <v>STUR</v>
      </c>
      <c r="E115" t="str">
        <f>VLOOKUP(AK115,REF_TABLE!A:B,2,FALSE)</f>
        <v>HRD</v>
      </c>
      <c r="F115">
        <f t="shared" si="15"/>
        <v>0.4</v>
      </c>
      <c r="G115">
        <f>VLOOKUP(plants_join_OPSD!D115,REF_TABLE!M:Q,2,FALSE)</f>
        <v>9.5587323943661975</v>
      </c>
      <c r="H115">
        <f>VLOOKUP(plants_join_OPSD!D115,REF_TABLE!M:Q,3,FALSE)</f>
        <v>7.8122535211267614</v>
      </c>
      <c r="I115">
        <f>VLOOKUP(D115,Tabelle7!$A:$B,2,FALSE)</f>
        <v>4.0224969288732378E-2</v>
      </c>
      <c r="J115">
        <f>VLOOKUP(D115,Tabelle7!$A:$C,3,FALSE)</f>
        <v>4.0224969288732378E-2</v>
      </c>
      <c r="K115">
        <f>VLOOKUP($E115,Dispa_data!E:W,7,FALSE)</f>
        <v>117242.17</v>
      </c>
      <c r="L115">
        <f>IFERROR(VLOOKUP($E115,Dispa_data!E:W,8,FALSE),0)</f>
        <v>0</v>
      </c>
      <c r="M115">
        <f>IFERROR(VLOOKUP($E115,Dispa_data!E:W,9,FALSE),0)</f>
        <v>0</v>
      </c>
      <c r="N115">
        <f>IFERROR(VLOOKUP($E115,Dispa_data!$E:$W,10,FALSE),0)</f>
        <v>0.3</v>
      </c>
      <c r="O115">
        <f>IFERROR(VLOOKUP($E115,Dispa_data!$E:$W,11,FALSE),0)</f>
        <v>0.39500000000000002</v>
      </c>
      <c r="P115">
        <f>IFERROR(VLOOKUP($E115,Dispa_data!$E:$W,12,FALSE),0)</f>
        <v>7</v>
      </c>
      <c r="Q115">
        <f>IFERROR(VLOOKUP($E115,Dispa_data!$E:$W,13,FALSE),0)</f>
        <v>0.95</v>
      </c>
      <c r="S115" t="str">
        <f t="shared" si="10"/>
        <v/>
      </c>
      <c r="T115" t="str">
        <f t="shared" si="11"/>
        <v/>
      </c>
      <c r="U115" t="str">
        <f t="shared" si="12"/>
        <v/>
      </c>
      <c r="V115" t="str">
        <f t="shared" si="13"/>
        <v/>
      </c>
      <c r="W115" t="str">
        <f t="shared" si="14"/>
        <v/>
      </c>
      <c r="X115" s="1" t="s">
        <v>151</v>
      </c>
      <c r="Y115" s="6" t="e">
        <f>VLOOKUP(B115,Dispa_data!B:B,1,FALSE)</f>
        <v>#N/A</v>
      </c>
      <c r="Z115" t="s">
        <v>1017</v>
      </c>
      <c r="AC115" t="s">
        <v>2185</v>
      </c>
      <c r="AD115" t="s">
        <v>2464</v>
      </c>
      <c r="AE115" t="s">
        <v>2802</v>
      </c>
      <c r="AF115" t="s">
        <v>3243</v>
      </c>
      <c r="AG115" t="s">
        <v>3477</v>
      </c>
      <c r="AH115" t="s">
        <v>3492</v>
      </c>
      <c r="AI115">
        <v>40</v>
      </c>
      <c r="AK115" t="s">
        <v>3497</v>
      </c>
      <c r="AL115" t="s">
        <v>3506</v>
      </c>
      <c r="AM115" t="s">
        <v>3514</v>
      </c>
      <c r="AO115">
        <v>1990</v>
      </c>
      <c r="AP115" t="s">
        <v>3562</v>
      </c>
      <c r="AS115" t="s">
        <v>3627</v>
      </c>
      <c r="AU115">
        <v>52.975181300000003</v>
      </c>
      <c r="AV115">
        <v>10.557397399999999</v>
      </c>
      <c r="BA115">
        <v>0.4</v>
      </c>
      <c r="BB115" t="s">
        <v>3997</v>
      </c>
      <c r="BC115" t="s">
        <v>3497</v>
      </c>
      <c r="BE115" t="s">
        <v>3515</v>
      </c>
      <c r="BG115" t="s">
        <v>1559</v>
      </c>
      <c r="BH115" t="s">
        <v>4474</v>
      </c>
    </row>
    <row r="116" spans="1:61" x14ac:dyDescent="0.25">
      <c r="A116">
        <f t="shared" si="8"/>
        <v>20.7</v>
      </c>
      <c r="B116" t="str">
        <f t="shared" si="9"/>
        <v>Heizkraftwerk Magirusstraße_BNA1405a</v>
      </c>
      <c r="C116" t="s">
        <v>3492</v>
      </c>
      <c r="D116" t="str">
        <f>VLOOKUP(AL116,REF_TABLE!$A$19:$B$26,2,FALSE)</f>
        <v>STUR</v>
      </c>
      <c r="E116" t="str">
        <f>VLOOKUP(AK116,REF_TABLE!A:B,2,FALSE)</f>
        <v>HRD</v>
      </c>
      <c r="F116">
        <f t="shared" si="15"/>
        <v>0.37</v>
      </c>
      <c r="G116">
        <f>VLOOKUP(plants_join_OPSD!D116,REF_TABLE!M:Q,2,FALSE)</f>
        <v>9.5587323943661975</v>
      </c>
      <c r="H116">
        <f>VLOOKUP(plants_join_OPSD!D116,REF_TABLE!M:Q,3,FALSE)</f>
        <v>7.8122535211267614</v>
      </c>
      <c r="I116">
        <f>VLOOKUP(D116,Tabelle7!$A:$B,2,FALSE)</f>
        <v>4.0224969288732378E-2</v>
      </c>
      <c r="J116">
        <f>VLOOKUP(D116,Tabelle7!$A:$C,3,FALSE)</f>
        <v>4.0224969288732378E-2</v>
      </c>
      <c r="K116">
        <f>VLOOKUP($E116,Dispa_data!E:W,7,FALSE)</f>
        <v>117242.17</v>
      </c>
      <c r="L116">
        <f>IFERROR(VLOOKUP($E116,Dispa_data!E:W,8,FALSE),0)</f>
        <v>0</v>
      </c>
      <c r="M116">
        <f>IFERROR(VLOOKUP($E116,Dispa_data!E:W,9,FALSE),0)</f>
        <v>0</v>
      </c>
      <c r="N116">
        <f>IFERROR(VLOOKUP($E116,Dispa_data!$E:$W,10,FALSE),0)</f>
        <v>0.3</v>
      </c>
      <c r="O116">
        <f>IFERROR(VLOOKUP($E116,Dispa_data!$E:$W,11,FALSE),0)</f>
        <v>0.39500000000000002</v>
      </c>
      <c r="P116">
        <f>IFERROR(VLOOKUP($E116,Dispa_data!$E:$W,12,FALSE),0)</f>
        <v>7</v>
      </c>
      <c r="Q116">
        <f>IFERROR(VLOOKUP($E116,Dispa_data!$E:$W,13,FALSE),0)</f>
        <v>0.95</v>
      </c>
      <c r="S116" t="str">
        <f t="shared" si="10"/>
        <v/>
      </c>
      <c r="T116" t="str">
        <f t="shared" si="11"/>
        <v/>
      </c>
      <c r="U116" t="str">
        <f t="shared" si="12"/>
        <v/>
      </c>
      <c r="V116" t="str">
        <f t="shared" si="13"/>
        <v/>
      </c>
      <c r="W116" t="str">
        <f t="shared" si="14"/>
        <v/>
      </c>
      <c r="X116" s="1" t="s">
        <v>152</v>
      </c>
      <c r="Y116" s="6" t="e">
        <f>VLOOKUP(B116,Dispa_data!B:B,1,FALSE)</f>
        <v>#N/A</v>
      </c>
      <c r="Z116" t="s">
        <v>1018</v>
      </c>
      <c r="AC116" t="s">
        <v>2154</v>
      </c>
      <c r="AD116" t="s">
        <v>2429</v>
      </c>
      <c r="AE116" t="s">
        <v>2758</v>
      </c>
      <c r="AF116" t="s">
        <v>3214</v>
      </c>
      <c r="AG116" t="s">
        <v>3482</v>
      </c>
      <c r="AH116" t="s">
        <v>3492</v>
      </c>
      <c r="AI116">
        <v>20.7</v>
      </c>
      <c r="AK116" t="s">
        <v>3497</v>
      </c>
      <c r="AL116" t="s">
        <v>3506</v>
      </c>
      <c r="AM116" t="s">
        <v>3514</v>
      </c>
      <c r="AO116">
        <v>1978</v>
      </c>
      <c r="AP116" t="s">
        <v>3563</v>
      </c>
      <c r="AS116" t="s">
        <v>3625</v>
      </c>
      <c r="AU116">
        <v>48.397039999999997</v>
      </c>
      <c r="AV116">
        <v>9.9648399999999988</v>
      </c>
      <c r="BA116">
        <v>0.37</v>
      </c>
      <c r="BB116" t="s">
        <v>3997</v>
      </c>
      <c r="BC116" t="s">
        <v>3497</v>
      </c>
      <c r="BE116" t="s">
        <v>3515</v>
      </c>
      <c r="BF116" t="s">
        <v>4065</v>
      </c>
      <c r="BG116" t="s">
        <v>1715</v>
      </c>
      <c r="BH116" t="s">
        <v>4457</v>
      </c>
    </row>
    <row r="117" spans="1:61" x14ac:dyDescent="0.25">
      <c r="A117">
        <f t="shared" si="8"/>
        <v>332.7</v>
      </c>
      <c r="B117" t="str">
        <f t="shared" si="9"/>
        <v>Nord 2_BNA0969b</v>
      </c>
      <c r="C117" t="s">
        <v>3492</v>
      </c>
      <c r="D117" t="str">
        <f>VLOOKUP(AL117,REF_TABLE!$A$19:$B$26,2,FALSE)</f>
        <v>STUR</v>
      </c>
      <c r="E117" t="str">
        <f>VLOOKUP(AK117,REF_TABLE!A:B,2,FALSE)</f>
        <v>HRD</v>
      </c>
      <c r="F117">
        <f t="shared" si="15"/>
        <v>0.40250000000000002</v>
      </c>
      <c r="G117">
        <f>VLOOKUP(plants_join_OPSD!D117,REF_TABLE!M:Q,2,FALSE)</f>
        <v>9.5587323943661975</v>
      </c>
      <c r="H117">
        <f>VLOOKUP(plants_join_OPSD!D117,REF_TABLE!M:Q,3,FALSE)</f>
        <v>7.8122535211267614</v>
      </c>
      <c r="I117">
        <f>VLOOKUP(D117,Tabelle7!$A:$B,2,FALSE)</f>
        <v>4.0224969288732378E-2</v>
      </c>
      <c r="J117">
        <f>VLOOKUP(D117,Tabelle7!$A:$C,3,FALSE)</f>
        <v>4.0224969288732378E-2</v>
      </c>
      <c r="K117">
        <f>VLOOKUP($E117,Dispa_data!E:W,7,FALSE)</f>
        <v>117242.17</v>
      </c>
      <c r="L117">
        <f>IFERROR(VLOOKUP($E117,Dispa_data!E:W,8,FALSE),0)</f>
        <v>0</v>
      </c>
      <c r="M117">
        <f>IFERROR(VLOOKUP($E117,Dispa_data!E:W,9,FALSE),0)</f>
        <v>0</v>
      </c>
      <c r="N117">
        <f>IFERROR(VLOOKUP($E117,Dispa_data!$E:$W,10,FALSE),0)</f>
        <v>0.3</v>
      </c>
      <c r="O117">
        <f>IFERROR(VLOOKUP($E117,Dispa_data!$E:$W,11,FALSE),0)</f>
        <v>0.39500000000000002</v>
      </c>
      <c r="P117">
        <f>IFERROR(VLOOKUP($E117,Dispa_data!$E:$W,12,FALSE),0)</f>
        <v>7</v>
      </c>
      <c r="Q117">
        <f>IFERROR(VLOOKUP($E117,Dispa_data!$E:$W,13,FALSE),0)</f>
        <v>0.95</v>
      </c>
      <c r="S117">
        <f t="shared" si="10"/>
        <v>550</v>
      </c>
      <c r="T117" t="str">
        <f t="shared" si="11"/>
        <v/>
      </c>
      <c r="U117" t="str">
        <f t="shared" si="12"/>
        <v/>
      </c>
      <c r="V117" t="str">
        <f t="shared" si="13"/>
        <v/>
      </c>
      <c r="W117" t="str">
        <f t="shared" si="14"/>
        <v/>
      </c>
      <c r="X117" s="1" t="s">
        <v>153</v>
      </c>
      <c r="Y117" s="6" t="e">
        <f>VLOOKUP(B117,Dispa_data!B:B,1,FALSE)</f>
        <v>#N/A</v>
      </c>
      <c r="Z117" t="s">
        <v>1019</v>
      </c>
      <c r="AA117" t="s">
        <v>1577</v>
      </c>
      <c r="AB117" t="s">
        <v>1926</v>
      </c>
      <c r="AC117" t="s">
        <v>2186</v>
      </c>
      <c r="AE117" t="s">
        <v>2803</v>
      </c>
      <c r="AF117" t="s">
        <v>3244</v>
      </c>
      <c r="AG117" t="s">
        <v>3478</v>
      </c>
      <c r="AH117" t="s">
        <v>3492</v>
      </c>
      <c r="AI117">
        <v>332.7</v>
      </c>
      <c r="AJ117">
        <v>365</v>
      </c>
      <c r="AK117" t="s">
        <v>3497</v>
      </c>
      <c r="AL117" t="s">
        <v>3506</v>
      </c>
      <c r="AM117" t="s">
        <v>3514</v>
      </c>
      <c r="AN117">
        <v>550</v>
      </c>
      <c r="AO117">
        <v>1991</v>
      </c>
      <c r="AP117" t="s">
        <v>3564</v>
      </c>
      <c r="AS117" t="s">
        <v>3625</v>
      </c>
      <c r="AT117" t="s">
        <v>3629</v>
      </c>
      <c r="AU117">
        <v>48.180506000000001</v>
      </c>
      <c r="AV117">
        <v>11.639612</v>
      </c>
      <c r="AW117" t="s">
        <v>3661</v>
      </c>
      <c r="AX117" t="s">
        <v>3772</v>
      </c>
      <c r="BA117">
        <v>0.40250000000000002</v>
      </c>
      <c r="BB117" t="s">
        <v>3997</v>
      </c>
      <c r="BC117" t="s">
        <v>3497</v>
      </c>
      <c r="BE117" t="s">
        <v>3515</v>
      </c>
      <c r="BF117" t="s">
        <v>4066</v>
      </c>
      <c r="BG117" t="s">
        <v>4406</v>
      </c>
      <c r="BH117" t="s">
        <v>4475</v>
      </c>
      <c r="BI117" t="s">
        <v>4591</v>
      </c>
    </row>
    <row r="118" spans="1:61" x14ac:dyDescent="0.25">
      <c r="A118">
        <f t="shared" si="8"/>
        <v>179</v>
      </c>
      <c r="B118" t="str">
        <f t="shared" si="9"/>
        <v>Modellkraftwerk_BNA0998</v>
      </c>
      <c r="C118" t="s">
        <v>3492</v>
      </c>
      <c r="D118" t="str">
        <f>VLOOKUP(AL118,REF_TABLE!$A$19:$B$26,2,FALSE)</f>
        <v>STUR</v>
      </c>
      <c r="E118" t="str">
        <f>VLOOKUP(AK118,REF_TABLE!A:B,2,FALSE)</f>
        <v>HRD</v>
      </c>
      <c r="F118">
        <f t="shared" si="15"/>
        <v>0.38</v>
      </c>
      <c r="G118">
        <f>VLOOKUP(plants_join_OPSD!D118,REF_TABLE!M:Q,2,FALSE)</f>
        <v>9.5587323943661975</v>
      </c>
      <c r="H118">
        <f>VLOOKUP(plants_join_OPSD!D118,REF_TABLE!M:Q,3,FALSE)</f>
        <v>7.8122535211267614</v>
      </c>
      <c r="I118">
        <f>VLOOKUP(D118,Tabelle7!$A:$B,2,FALSE)</f>
        <v>4.0224969288732378E-2</v>
      </c>
      <c r="J118">
        <f>VLOOKUP(D118,Tabelle7!$A:$C,3,FALSE)</f>
        <v>4.0224969288732378E-2</v>
      </c>
      <c r="K118">
        <f>VLOOKUP($E118,Dispa_data!E:W,7,FALSE)</f>
        <v>117242.17</v>
      </c>
      <c r="L118">
        <f>IFERROR(VLOOKUP($E118,Dispa_data!E:W,8,FALSE),0)</f>
        <v>0</v>
      </c>
      <c r="M118">
        <f>IFERROR(VLOOKUP($E118,Dispa_data!E:W,9,FALSE),0)</f>
        <v>0</v>
      </c>
      <c r="N118">
        <f>IFERROR(VLOOKUP($E118,Dispa_data!$E:$W,10,FALSE),0)</f>
        <v>0.3</v>
      </c>
      <c r="O118">
        <f>IFERROR(VLOOKUP($E118,Dispa_data!$E:$W,11,FALSE),0)</f>
        <v>0.39500000000000002</v>
      </c>
      <c r="P118">
        <f>IFERROR(VLOOKUP($E118,Dispa_data!$E:$W,12,FALSE),0)</f>
        <v>7</v>
      </c>
      <c r="Q118">
        <f>IFERROR(VLOOKUP($E118,Dispa_data!$E:$W,13,FALSE),0)</f>
        <v>0.95</v>
      </c>
      <c r="S118">
        <f t="shared" si="10"/>
        <v>210</v>
      </c>
      <c r="T118" t="str">
        <f t="shared" si="11"/>
        <v/>
      </c>
      <c r="U118" t="str">
        <f t="shared" si="12"/>
        <v/>
      </c>
      <c r="V118" t="str">
        <f t="shared" si="13"/>
        <v/>
      </c>
      <c r="W118" t="str">
        <f t="shared" si="14"/>
        <v/>
      </c>
      <c r="X118" s="1" t="s">
        <v>154</v>
      </c>
      <c r="Y118" s="6" t="e">
        <f>VLOOKUP(B118,Dispa_data!B:B,1,FALSE)</f>
        <v>#N/A</v>
      </c>
      <c r="Z118" t="s">
        <v>1020</v>
      </c>
      <c r="AA118" t="s">
        <v>1578</v>
      </c>
      <c r="AB118" t="s">
        <v>1927</v>
      </c>
      <c r="AC118" t="s">
        <v>2166</v>
      </c>
      <c r="AD118" t="s">
        <v>2465</v>
      </c>
      <c r="AE118" t="s">
        <v>2804</v>
      </c>
      <c r="AF118" t="s">
        <v>3245</v>
      </c>
      <c r="AG118" t="s">
        <v>3485</v>
      </c>
      <c r="AH118" t="s">
        <v>3492</v>
      </c>
      <c r="AI118">
        <v>179</v>
      </c>
      <c r="AJ118">
        <v>233</v>
      </c>
      <c r="AK118" t="s">
        <v>3497</v>
      </c>
      <c r="AL118" t="s">
        <v>3506</v>
      </c>
      <c r="AM118" t="s">
        <v>3514</v>
      </c>
      <c r="AN118">
        <v>210</v>
      </c>
      <c r="AO118">
        <v>1982</v>
      </c>
      <c r="AP118" t="s">
        <v>3558</v>
      </c>
      <c r="AS118" t="s">
        <v>3625</v>
      </c>
      <c r="AT118" t="s">
        <v>3629</v>
      </c>
      <c r="AU118">
        <v>49.249018</v>
      </c>
      <c r="AV118">
        <v>6.8792439999999999</v>
      </c>
      <c r="AW118" t="s">
        <v>3662</v>
      </c>
      <c r="AX118" t="s">
        <v>3773</v>
      </c>
      <c r="AY118">
        <v>0.4</v>
      </c>
      <c r="AZ118" s="2" t="s">
        <v>3937</v>
      </c>
      <c r="BA118">
        <v>0.38</v>
      </c>
      <c r="BB118" t="s">
        <v>3997</v>
      </c>
      <c r="BC118" t="s">
        <v>3497</v>
      </c>
      <c r="BE118" t="s">
        <v>3515</v>
      </c>
      <c r="BF118" t="s">
        <v>4067</v>
      </c>
      <c r="BG118" t="s">
        <v>4406</v>
      </c>
      <c r="BH118" t="s">
        <v>4465</v>
      </c>
      <c r="BI118" t="s">
        <v>4591</v>
      </c>
    </row>
    <row r="119" spans="1:61" x14ac:dyDescent="0.25">
      <c r="A119">
        <f t="shared" si="8"/>
        <v>211</v>
      </c>
      <c r="B119" t="str">
        <f t="shared" si="9"/>
        <v>Heizkraftwerk_BNA0999</v>
      </c>
      <c r="C119" t="s">
        <v>3492</v>
      </c>
      <c r="D119" t="str">
        <f>VLOOKUP(AL119,REF_TABLE!$A$19:$B$26,2,FALSE)</f>
        <v>STUR</v>
      </c>
      <c r="E119" t="str">
        <f>VLOOKUP(AK119,REF_TABLE!A:B,2,FALSE)</f>
        <v>HRD</v>
      </c>
      <c r="F119">
        <f t="shared" si="15"/>
        <v>0.39750000000000002</v>
      </c>
      <c r="G119">
        <f>VLOOKUP(plants_join_OPSD!D119,REF_TABLE!M:Q,2,FALSE)</f>
        <v>9.5587323943661975</v>
      </c>
      <c r="H119">
        <f>VLOOKUP(plants_join_OPSD!D119,REF_TABLE!M:Q,3,FALSE)</f>
        <v>7.8122535211267614</v>
      </c>
      <c r="I119">
        <f>VLOOKUP(D119,Tabelle7!$A:$B,2,FALSE)</f>
        <v>4.0224969288732378E-2</v>
      </c>
      <c r="J119">
        <f>VLOOKUP(D119,Tabelle7!$A:$C,3,FALSE)</f>
        <v>4.0224969288732378E-2</v>
      </c>
      <c r="K119">
        <f>VLOOKUP($E119,Dispa_data!E:W,7,FALSE)</f>
        <v>117242.17</v>
      </c>
      <c r="L119">
        <f>IFERROR(VLOOKUP($E119,Dispa_data!E:W,8,FALSE),0)</f>
        <v>0</v>
      </c>
      <c r="M119">
        <f>IFERROR(VLOOKUP($E119,Dispa_data!E:W,9,FALSE),0)</f>
        <v>0</v>
      </c>
      <c r="N119">
        <f>IFERROR(VLOOKUP($E119,Dispa_data!$E:$W,10,FALSE),0)</f>
        <v>0.3</v>
      </c>
      <c r="O119">
        <f>IFERROR(VLOOKUP($E119,Dispa_data!$E:$W,11,FALSE),0)</f>
        <v>0.39500000000000002</v>
      </c>
      <c r="P119">
        <f>IFERROR(VLOOKUP($E119,Dispa_data!$E:$W,12,FALSE),0)</f>
        <v>7</v>
      </c>
      <c r="Q119">
        <f>IFERROR(VLOOKUP($E119,Dispa_data!$E:$W,13,FALSE),0)</f>
        <v>0.95</v>
      </c>
      <c r="S119">
        <f t="shared" si="10"/>
        <v>185</v>
      </c>
      <c r="T119" t="str">
        <f t="shared" si="11"/>
        <v/>
      </c>
      <c r="U119" t="str">
        <f t="shared" si="12"/>
        <v/>
      </c>
      <c r="V119" t="str">
        <f t="shared" si="13"/>
        <v/>
      </c>
      <c r="W119" t="str">
        <f t="shared" si="14"/>
        <v/>
      </c>
      <c r="X119" s="1" t="s">
        <v>155</v>
      </c>
      <c r="Y119" s="6" t="e">
        <f>VLOOKUP(B119,Dispa_data!B:B,1,FALSE)</f>
        <v>#N/A</v>
      </c>
      <c r="Z119" t="s">
        <v>997</v>
      </c>
      <c r="AA119" t="s">
        <v>1579</v>
      </c>
      <c r="AB119" t="s">
        <v>1928</v>
      </c>
      <c r="AC119" t="s">
        <v>2166</v>
      </c>
      <c r="AD119" t="s">
        <v>2465</v>
      </c>
      <c r="AE119" t="s">
        <v>2804</v>
      </c>
      <c r="AF119" t="s">
        <v>3245</v>
      </c>
      <c r="AG119" t="s">
        <v>3485</v>
      </c>
      <c r="AH119" t="s">
        <v>3492</v>
      </c>
      <c r="AI119">
        <v>211</v>
      </c>
      <c r="AJ119">
        <v>233</v>
      </c>
      <c r="AK119" t="s">
        <v>3497</v>
      </c>
      <c r="AL119" t="s">
        <v>3506</v>
      </c>
      <c r="AM119" t="s">
        <v>3514</v>
      </c>
      <c r="AN119">
        <v>185</v>
      </c>
      <c r="AO119">
        <v>1989</v>
      </c>
      <c r="AP119" t="s">
        <v>3548</v>
      </c>
      <c r="AS119" t="s">
        <v>3625</v>
      </c>
      <c r="AT119" t="s">
        <v>3629</v>
      </c>
      <c r="AU119">
        <v>49.249018</v>
      </c>
      <c r="AV119">
        <v>6.8792439999999999</v>
      </c>
      <c r="AW119" t="s">
        <v>3662</v>
      </c>
      <c r="AX119" t="s">
        <v>3774</v>
      </c>
      <c r="AY119">
        <v>0.37</v>
      </c>
      <c r="AZ119" s="2" t="s">
        <v>3924</v>
      </c>
      <c r="BA119">
        <v>0.39750000000000002</v>
      </c>
      <c r="BB119" t="s">
        <v>3997</v>
      </c>
      <c r="BC119" t="s">
        <v>3497</v>
      </c>
      <c r="BE119" t="s">
        <v>3515</v>
      </c>
      <c r="BF119" t="s">
        <v>4067</v>
      </c>
      <c r="BG119" t="s">
        <v>4406</v>
      </c>
      <c r="BH119" t="s">
        <v>4465</v>
      </c>
      <c r="BI119" t="s">
        <v>4591</v>
      </c>
    </row>
    <row r="120" spans="1:61" x14ac:dyDescent="0.25">
      <c r="A120">
        <f t="shared" si="8"/>
        <v>96</v>
      </c>
      <c r="B120" t="str">
        <f t="shared" si="9"/>
        <v>Kraftwerk Walheim_BNA1005</v>
      </c>
      <c r="C120" t="s">
        <v>3492</v>
      </c>
      <c r="D120" t="str">
        <f>VLOOKUP(AL120,REF_TABLE!$A$19:$B$26,2,FALSE)</f>
        <v>STUR</v>
      </c>
      <c r="E120" t="str">
        <f>VLOOKUP(AK120,REF_TABLE!A:B,2,FALSE)</f>
        <v>HRD</v>
      </c>
      <c r="F120">
        <f t="shared" si="15"/>
        <v>0.45250000000000001</v>
      </c>
      <c r="G120">
        <f>VLOOKUP(plants_join_OPSD!D120,REF_TABLE!M:Q,2,FALSE)</f>
        <v>9.5587323943661975</v>
      </c>
      <c r="H120">
        <f>VLOOKUP(plants_join_OPSD!D120,REF_TABLE!M:Q,3,FALSE)</f>
        <v>7.8122535211267614</v>
      </c>
      <c r="I120">
        <f>VLOOKUP(D120,Tabelle7!$A:$B,2,FALSE)</f>
        <v>4.0224969288732378E-2</v>
      </c>
      <c r="J120">
        <f>VLOOKUP(D120,Tabelle7!$A:$C,3,FALSE)</f>
        <v>4.0224969288732378E-2</v>
      </c>
      <c r="K120">
        <f>VLOOKUP($E120,Dispa_data!E:W,7,FALSE)</f>
        <v>117242.17</v>
      </c>
      <c r="L120">
        <f>IFERROR(VLOOKUP($E120,Dispa_data!E:W,8,FALSE),0)</f>
        <v>0</v>
      </c>
      <c r="M120">
        <f>IFERROR(VLOOKUP($E120,Dispa_data!E:W,9,FALSE),0)</f>
        <v>0</v>
      </c>
      <c r="N120">
        <f>IFERROR(VLOOKUP($E120,Dispa_data!$E:$W,10,FALSE),0)</f>
        <v>0.3</v>
      </c>
      <c r="O120">
        <f>IFERROR(VLOOKUP($E120,Dispa_data!$E:$W,11,FALSE),0)</f>
        <v>0.39500000000000002</v>
      </c>
      <c r="P120">
        <f>IFERROR(VLOOKUP($E120,Dispa_data!$E:$W,12,FALSE),0)</f>
        <v>7</v>
      </c>
      <c r="Q120">
        <f>IFERROR(VLOOKUP($E120,Dispa_data!$E:$W,13,FALSE),0)</f>
        <v>0.95</v>
      </c>
      <c r="S120" t="str">
        <f t="shared" si="10"/>
        <v/>
      </c>
      <c r="T120" t="str">
        <f t="shared" si="11"/>
        <v/>
      </c>
      <c r="U120" t="str">
        <f t="shared" si="12"/>
        <v/>
      </c>
      <c r="V120" t="str">
        <f t="shared" si="13"/>
        <v/>
      </c>
      <c r="W120" t="str">
        <f t="shared" si="14"/>
        <v/>
      </c>
      <c r="X120" s="1" t="s">
        <v>156</v>
      </c>
      <c r="Y120" s="6" t="e">
        <f>VLOOKUP(B120,Dispa_data!B:B,1,FALSE)</f>
        <v>#N/A</v>
      </c>
      <c r="Z120" t="s">
        <v>1021</v>
      </c>
      <c r="AA120" t="s">
        <v>1580</v>
      </c>
      <c r="AB120" t="s">
        <v>1929</v>
      </c>
      <c r="AC120" t="s">
        <v>2158</v>
      </c>
      <c r="AD120" t="s">
        <v>2466</v>
      </c>
      <c r="AE120" t="s">
        <v>2805</v>
      </c>
      <c r="AF120" t="s">
        <v>3246</v>
      </c>
      <c r="AG120" t="s">
        <v>3482</v>
      </c>
      <c r="AH120" t="s">
        <v>3492</v>
      </c>
      <c r="AI120">
        <v>96</v>
      </c>
      <c r="AJ120">
        <v>107</v>
      </c>
      <c r="AK120" t="s">
        <v>3497</v>
      </c>
      <c r="AL120" t="s">
        <v>3506</v>
      </c>
      <c r="AM120" t="s">
        <v>3515</v>
      </c>
      <c r="AO120">
        <v>1964</v>
      </c>
      <c r="AP120" t="s">
        <v>3565</v>
      </c>
      <c r="AQ120">
        <v>2011</v>
      </c>
      <c r="AS120" t="s">
        <v>3626</v>
      </c>
      <c r="AU120">
        <v>49.017471999999998</v>
      </c>
      <c r="AV120">
        <v>9.1573890000000002</v>
      </c>
      <c r="BA120">
        <v>0.45250000000000001</v>
      </c>
      <c r="BB120" t="s">
        <v>3997</v>
      </c>
      <c r="BC120" t="s">
        <v>3497</v>
      </c>
      <c r="BE120" t="s">
        <v>3515</v>
      </c>
      <c r="BF120" t="s">
        <v>3246</v>
      </c>
      <c r="BG120" t="s">
        <v>4406</v>
      </c>
      <c r="BH120" t="s">
        <v>4442</v>
      </c>
      <c r="BI120" t="s">
        <v>4591</v>
      </c>
    </row>
    <row r="121" spans="1:61" x14ac:dyDescent="0.25">
      <c r="A121">
        <f t="shared" si="8"/>
        <v>148</v>
      </c>
      <c r="B121" t="str">
        <f t="shared" si="9"/>
        <v>Kraftwerk Walheim_BNA1006</v>
      </c>
      <c r="C121" t="s">
        <v>3492</v>
      </c>
      <c r="D121" t="str">
        <f>VLOOKUP(AL121,REF_TABLE!$A$19:$B$26,2,FALSE)</f>
        <v>STUR</v>
      </c>
      <c r="E121" t="str">
        <f>VLOOKUP(AK121,REF_TABLE!A:B,2,FALSE)</f>
        <v>HRD</v>
      </c>
      <c r="F121">
        <f t="shared" si="15"/>
        <v>0.45250000000000001</v>
      </c>
      <c r="G121">
        <f>VLOOKUP(plants_join_OPSD!D121,REF_TABLE!M:Q,2,FALSE)</f>
        <v>9.5587323943661975</v>
      </c>
      <c r="H121">
        <f>VLOOKUP(plants_join_OPSD!D121,REF_TABLE!M:Q,3,FALSE)</f>
        <v>7.8122535211267614</v>
      </c>
      <c r="I121">
        <f>VLOOKUP(D121,Tabelle7!$A:$B,2,FALSE)</f>
        <v>4.0224969288732378E-2</v>
      </c>
      <c r="J121">
        <f>VLOOKUP(D121,Tabelle7!$A:$C,3,FALSE)</f>
        <v>4.0224969288732378E-2</v>
      </c>
      <c r="K121">
        <f>VLOOKUP($E121,Dispa_data!E:W,7,FALSE)</f>
        <v>117242.17</v>
      </c>
      <c r="L121">
        <f>IFERROR(VLOOKUP($E121,Dispa_data!E:W,8,FALSE),0)</f>
        <v>0</v>
      </c>
      <c r="M121">
        <f>IFERROR(VLOOKUP($E121,Dispa_data!E:W,9,FALSE),0)</f>
        <v>0</v>
      </c>
      <c r="N121">
        <f>IFERROR(VLOOKUP($E121,Dispa_data!$E:$W,10,FALSE),0)</f>
        <v>0.3</v>
      </c>
      <c r="O121">
        <f>IFERROR(VLOOKUP($E121,Dispa_data!$E:$W,11,FALSE),0)</f>
        <v>0.39500000000000002</v>
      </c>
      <c r="P121">
        <f>IFERROR(VLOOKUP($E121,Dispa_data!$E:$W,12,FALSE),0)</f>
        <v>7</v>
      </c>
      <c r="Q121">
        <f>IFERROR(VLOOKUP($E121,Dispa_data!$E:$W,13,FALSE),0)</f>
        <v>0.95</v>
      </c>
      <c r="S121" t="str">
        <f t="shared" si="10"/>
        <v/>
      </c>
      <c r="T121" t="str">
        <f t="shared" si="11"/>
        <v/>
      </c>
      <c r="U121" t="str">
        <f t="shared" si="12"/>
        <v/>
      </c>
      <c r="V121" t="str">
        <f t="shared" si="13"/>
        <v/>
      </c>
      <c r="W121" t="str">
        <f t="shared" si="14"/>
        <v/>
      </c>
      <c r="X121" s="1" t="s">
        <v>157</v>
      </c>
      <c r="Y121" s="6" t="e">
        <f>VLOOKUP(B121,Dispa_data!B:B,1,FALSE)</f>
        <v>#N/A</v>
      </c>
      <c r="Z121" t="s">
        <v>1021</v>
      </c>
      <c r="AA121" t="s">
        <v>1581</v>
      </c>
      <c r="AB121" t="s">
        <v>1930</v>
      </c>
      <c r="AC121" t="s">
        <v>2158</v>
      </c>
      <c r="AD121" t="s">
        <v>2466</v>
      </c>
      <c r="AE121" t="s">
        <v>2805</v>
      </c>
      <c r="AF121" t="s">
        <v>3246</v>
      </c>
      <c r="AG121" t="s">
        <v>3482</v>
      </c>
      <c r="AH121" t="s">
        <v>3492</v>
      </c>
      <c r="AI121">
        <v>148</v>
      </c>
      <c r="AJ121">
        <v>160</v>
      </c>
      <c r="AK121" t="s">
        <v>3497</v>
      </c>
      <c r="AL121" t="s">
        <v>3506</v>
      </c>
      <c r="AM121" t="s">
        <v>3515</v>
      </c>
      <c r="AO121">
        <v>1967</v>
      </c>
      <c r="AP121" t="s">
        <v>3566</v>
      </c>
      <c r="AQ121">
        <v>2011</v>
      </c>
      <c r="AS121" t="s">
        <v>3626</v>
      </c>
      <c r="AU121">
        <v>49.017471999999998</v>
      </c>
      <c r="AV121">
        <v>9.1573890000000002</v>
      </c>
      <c r="BA121">
        <v>0.45250000000000001</v>
      </c>
      <c r="BB121" t="s">
        <v>3997</v>
      </c>
      <c r="BC121" t="s">
        <v>3497</v>
      </c>
      <c r="BE121" t="s">
        <v>3515</v>
      </c>
      <c r="BF121" t="s">
        <v>3246</v>
      </c>
      <c r="BG121" t="s">
        <v>4406</v>
      </c>
      <c r="BH121" t="s">
        <v>4442</v>
      </c>
      <c r="BI121" t="s">
        <v>4591</v>
      </c>
    </row>
    <row r="122" spans="1:61" x14ac:dyDescent="0.25">
      <c r="A122">
        <f t="shared" si="8"/>
        <v>123</v>
      </c>
      <c r="B122" t="str">
        <f t="shared" si="9"/>
        <v>Wedel_BNA0403</v>
      </c>
      <c r="C122" t="s">
        <v>3492</v>
      </c>
      <c r="D122" t="str">
        <f>VLOOKUP(AL122,REF_TABLE!$A$19:$B$26,2,FALSE)</f>
        <v>STUR</v>
      </c>
      <c r="E122" t="str">
        <f>VLOOKUP(AK122,REF_TABLE!A:B,2,FALSE)</f>
        <v>HRD</v>
      </c>
      <c r="F122">
        <f t="shared" si="15"/>
        <v>0.40749999999999997</v>
      </c>
      <c r="G122">
        <f>VLOOKUP(plants_join_OPSD!D122,REF_TABLE!M:Q,2,FALSE)</f>
        <v>9.5587323943661975</v>
      </c>
      <c r="H122">
        <f>VLOOKUP(plants_join_OPSD!D122,REF_TABLE!M:Q,3,FALSE)</f>
        <v>7.8122535211267614</v>
      </c>
      <c r="I122">
        <f>VLOOKUP(D122,Tabelle7!$A:$B,2,FALSE)</f>
        <v>4.0224969288732378E-2</v>
      </c>
      <c r="J122">
        <f>VLOOKUP(D122,Tabelle7!$A:$C,3,FALSE)</f>
        <v>4.0224969288732378E-2</v>
      </c>
      <c r="K122">
        <f>VLOOKUP($E122,Dispa_data!E:W,7,FALSE)</f>
        <v>117242.17</v>
      </c>
      <c r="L122">
        <f>IFERROR(VLOOKUP($E122,Dispa_data!E:W,8,FALSE),0)</f>
        <v>0</v>
      </c>
      <c r="M122">
        <f>IFERROR(VLOOKUP($E122,Dispa_data!E:W,9,FALSE),0)</f>
        <v>0</v>
      </c>
      <c r="N122">
        <f>IFERROR(VLOOKUP($E122,Dispa_data!$E:$W,10,FALSE),0)</f>
        <v>0.3</v>
      </c>
      <c r="O122">
        <f>IFERROR(VLOOKUP($E122,Dispa_data!$E:$W,11,FALSE),0)</f>
        <v>0.39500000000000002</v>
      </c>
      <c r="P122">
        <f>IFERROR(VLOOKUP($E122,Dispa_data!$E:$W,12,FALSE),0)</f>
        <v>7</v>
      </c>
      <c r="Q122">
        <f>IFERROR(VLOOKUP($E122,Dispa_data!$E:$W,13,FALSE),0)</f>
        <v>0.95</v>
      </c>
      <c r="S122" t="str">
        <f t="shared" si="10"/>
        <v/>
      </c>
      <c r="T122" t="str">
        <f t="shared" si="11"/>
        <v/>
      </c>
      <c r="U122" t="str">
        <f t="shared" si="12"/>
        <v/>
      </c>
      <c r="V122" t="str">
        <f t="shared" si="13"/>
        <v/>
      </c>
      <c r="W122" t="str">
        <f t="shared" si="14"/>
        <v/>
      </c>
      <c r="X122" s="1" t="s">
        <v>158</v>
      </c>
      <c r="Y122" s="6" t="e">
        <f>VLOOKUP(B122,Dispa_data!B:B,1,FALSE)</f>
        <v>#N/A</v>
      </c>
      <c r="Z122" t="s">
        <v>1022</v>
      </c>
      <c r="AA122" t="s">
        <v>1582</v>
      </c>
      <c r="AB122" t="s">
        <v>1582</v>
      </c>
      <c r="AC122" t="s">
        <v>2161</v>
      </c>
      <c r="AD122" t="s">
        <v>2467</v>
      </c>
      <c r="AE122" t="s">
        <v>2806</v>
      </c>
      <c r="AF122" t="s">
        <v>1022</v>
      </c>
      <c r="AG122" t="s">
        <v>3486</v>
      </c>
      <c r="AH122" t="s">
        <v>3492</v>
      </c>
      <c r="AI122">
        <v>123</v>
      </c>
      <c r="AJ122">
        <v>138.69999999999999</v>
      </c>
      <c r="AK122" t="s">
        <v>3497</v>
      </c>
      <c r="AL122" t="s">
        <v>3506</v>
      </c>
      <c r="AM122" t="s">
        <v>3514</v>
      </c>
      <c r="AO122">
        <v>1962</v>
      </c>
      <c r="AP122" t="s">
        <v>3557</v>
      </c>
      <c r="AQ122">
        <v>1993</v>
      </c>
      <c r="AS122" t="s">
        <v>3625</v>
      </c>
      <c r="AT122" t="s">
        <v>3629</v>
      </c>
      <c r="AU122">
        <v>53.566957019999997</v>
      </c>
      <c r="AV122">
        <v>9.7244453429999993</v>
      </c>
      <c r="AW122" t="s">
        <v>3663</v>
      </c>
      <c r="AX122" t="s">
        <v>3775</v>
      </c>
      <c r="AY122">
        <v>0.36</v>
      </c>
      <c r="AZ122" s="2" t="s">
        <v>3938</v>
      </c>
      <c r="BA122">
        <v>0.40749999999999997</v>
      </c>
      <c r="BB122" t="s">
        <v>3997</v>
      </c>
      <c r="BC122" t="s">
        <v>3497</v>
      </c>
      <c r="BE122" t="s">
        <v>3515</v>
      </c>
      <c r="BF122" t="s">
        <v>1022</v>
      </c>
      <c r="BG122" t="s">
        <v>4406</v>
      </c>
      <c r="BH122" t="s">
        <v>4448</v>
      </c>
      <c r="BI122" t="s">
        <v>4591</v>
      </c>
    </row>
    <row r="123" spans="1:61" x14ac:dyDescent="0.25">
      <c r="A123">
        <f t="shared" si="8"/>
        <v>137</v>
      </c>
      <c r="B123" t="str">
        <f t="shared" si="9"/>
        <v>Wedel_BNA0404</v>
      </c>
      <c r="C123" t="s">
        <v>3492</v>
      </c>
      <c r="D123" t="str">
        <f>VLOOKUP(AL123,REF_TABLE!$A$19:$B$26,2,FALSE)</f>
        <v>STUR</v>
      </c>
      <c r="E123" t="str">
        <f>VLOOKUP(AK123,REF_TABLE!A:B,2,FALSE)</f>
        <v>HRD</v>
      </c>
      <c r="F123">
        <f t="shared" si="15"/>
        <v>0.40749999999999997</v>
      </c>
      <c r="G123">
        <f>VLOOKUP(plants_join_OPSD!D123,REF_TABLE!M:Q,2,FALSE)</f>
        <v>9.5587323943661975</v>
      </c>
      <c r="H123">
        <f>VLOOKUP(plants_join_OPSD!D123,REF_TABLE!M:Q,3,FALSE)</f>
        <v>7.8122535211267614</v>
      </c>
      <c r="I123">
        <f>VLOOKUP(D123,Tabelle7!$A:$B,2,FALSE)</f>
        <v>4.0224969288732378E-2</v>
      </c>
      <c r="J123">
        <f>VLOOKUP(D123,Tabelle7!$A:$C,3,FALSE)</f>
        <v>4.0224969288732378E-2</v>
      </c>
      <c r="K123">
        <f>VLOOKUP($E123,Dispa_data!E:W,7,FALSE)</f>
        <v>117242.17</v>
      </c>
      <c r="L123">
        <f>IFERROR(VLOOKUP($E123,Dispa_data!E:W,8,FALSE),0)</f>
        <v>0</v>
      </c>
      <c r="M123">
        <f>IFERROR(VLOOKUP($E123,Dispa_data!E:W,9,FALSE),0)</f>
        <v>0</v>
      </c>
      <c r="N123">
        <f>IFERROR(VLOOKUP($E123,Dispa_data!$E:$W,10,FALSE),0)</f>
        <v>0.3</v>
      </c>
      <c r="O123">
        <f>IFERROR(VLOOKUP($E123,Dispa_data!$E:$W,11,FALSE),0)</f>
        <v>0.39500000000000002</v>
      </c>
      <c r="P123">
        <f>IFERROR(VLOOKUP($E123,Dispa_data!$E:$W,12,FALSE),0)</f>
        <v>7</v>
      </c>
      <c r="Q123">
        <f>IFERROR(VLOOKUP($E123,Dispa_data!$E:$W,13,FALSE),0)</f>
        <v>0.95</v>
      </c>
      <c r="S123">
        <f t="shared" si="10"/>
        <v>423</v>
      </c>
      <c r="T123" t="str">
        <f t="shared" si="11"/>
        <v/>
      </c>
      <c r="U123" t="str">
        <f t="shared" si="12"/>
        <v/>
      </c>
      <c r="V123" t="str">
        <f t="shared" si="13"/>
        <v/>
      </c>
      <c r="W123" t="str">
        <f t="shared" si="14"/>
        <v/>
      </c>
      <c r="X123" s="1" t="s">
        <v>159</v>
      </c>
      <c r="Y123" s="6" t="e">
        <f>VLOOKUP(B123,Dispa_data!B:B,1,FALSE)</f>
        <v>#N/A</v>
      </c>
      <c r="Z123" t="s">
        <v>1022</v>
      </c>
      <c r="AA123" t="s">
        <v>1583</v>
      </c>
      <c r="AB123" t="s">
        <v>1583</v>
      </c>
      <c r="AC123" t="s">
        <v>2161</v>
      </c>
      <c r="AD123" t="s">
        <v>2467</v>
      </c>
      <c r="AE123" t="s">
        <v>2806</v>
      </c>
      <c r="AF123" t="s">
        <v>1022</v>
      </c>
      <c r="AG123" t="s">
        <v>3486</v>
      </c>
      <c r="AH123" t="s">
        <v>3492</v>
      </c>
      <c r="AI123">
        <v>137</v>
      </c>
      <c r="AJ123">
        <v>151</v>
      </c>
      <c r="AK123" t="s">
        <v>3497</v>
      </c>
      <c r="AL123" t="s">
        <v>3506</v>
      </c>
      <c r="AM123" t="s">
        <v>3514</v>
      </c>
      <c r="AN123">
        <v>423</v>
      </c>
      <c r="AO123">
        <v>1961</v>
      </c>
      <c r="AP123" t="s">
        <v>3526</v>
      </c>
      <c r="AQ123">
        <v>1993</v>
      </c>
      <c r="AS123" t="s">
        <v>3625</v>
      </c>
      <c r="AT123" t="s">
        <v>3629</v>
      </c>
      <c r="AU123">
        <v>53.566957019999997</v>
      </c>
      <c r="AV123">
        <v>9.7244453429999993</v>
      </c>
      <c r="AW123" t="s">
        <v>3663</v>
      </c>
      <c r="AX123" t="s">
        <v>3776</v>
      </c>
      <c r="AY123">
        <v>0.36</v>
      </c>
      <c r="AZ123" s="2" t="s">
        <v>3938</v>
      </c>
      <c r="BA123">
        <v>0.40749999999999997</v>
      </c>
      <c r="BB123" t="s">
        <v>3997</v>
      </c>
      <c r="BC123" t="s">
        <v>3497</v>
      </c>
      <c r="BE123" t="s">
        <v>3515</v>
      </c>
      <c r="BF123" t="s">
        <v>1022</v>
      </c>
      <c r="BG123" t="s">
        <v>4406</v>
      </c>
      <c r="BH123" t="s">
        <v>4448</v>
      </c>
      <c r="BI123" t="s">
        <v>4591</v>
      </c>
    </row>
    <row r="124" spans="1:61" x14ac:dyDescent="0.25">
      <c r="A124">
        <f t="shared" si="8"/>
        <v>310</v>
      </c>
      <c r="B124" t="str">
        <f t="shared" si="9"/>
        <v>Kraftwerk Werdohl-Elverlingsen_BNA1037</v>
      </c>
      <c r="C124" t="s">
        <v>3492</v>
      </c>
      <c r="D124" t="str">
        <f>VLOOKUP(AL124,REF_TABLE!$A$19:$B$26,2,FALSE)</f>
        <v>STUR</v>
      </c>
      <c r="E124" t="str">
        <f>VLOOKUP(AK124,REF_TABLE!A:B,2,FALSE)</f>
        <v>HRD</v>
      </c>
      <c r="F124">
        <f t="shared" si="15"/>
        <v>0.38</v>
      </c>
      <c r="G124">
        <f>VLOOKUP(plants_join_OPSD!D124,REF_TABLE!M:Q,2,FALSE)</f>
        <v>9.5587323943661975</v>
      </c>
      <c r="H124">
        <f>VLOOKUP(plants_join_OPSD!D124,REF_TABLE!M:Q,3,FALSE)</f>
        <v>7.8122535211267614</v>
      </c>
      <c r="I124">
        <f>VLOOKUP(D124,Tabelle7!$A:$B,2,FALSE)</f>
        <v>4.0224969288732378E-2</v>
      </c>
      <c r="J124">
        <f>VLOOKUP(D124,Tabelle7!$A:$C,3,FALSE)</f>
        <v>4.0224969288732378E-2</v>
      </c>
      <c r="K124">
        <f>VLOOKUP($E124,Dispa_data!E:W,7,FALSE)</f>
        <v>117242.17</v>
      </c>
      <c r="L124">
        <f>IFERROR(VLOOKUP($E124,Dispa_data!E:W,8,FALSE),0)</f>
        <v>0</v>
      </c>
      <c r="M124">
        <f>IFERROR(VLOOKUP($E124,Dispa_data!E:W,9,FALSE),0)</f>
        <v>0</v>
      </c>
      <c r="N124">
        <f>IFERROR(VLOOKUP($E124,Dispa_data!$E:$W,10,FALSE),0)</f>
        <v>0.3</v>
      </c>
      <c r="O124">
        <f>IFERROR(VLOOKUP($E124,Dispa_data!$E:$W,11,FALSE),0)</f>
        <v>0.39500000000000002</v>
      </c>
      <c r="P124">
        <f>IFERROR(VLOOKUP($E124,Dispa_data!$E:$W,12,FALSE),0)</f>
        <v>7</v>
      </c>
      <c r="Q124">
        <f>IFERROR(VLOOKUP($E124,Dispa_data!$E:$W,13,FALSE),0)</f>
        <v>0.95</v>
      </c>
      <c r="S124" t="str">
        <f t="shared" si="10"/>
        <v/>
      </c>
      <c r="T124" t="str">
        <f t="shared" si="11"/>
        <v/>
      </c>
      <c r="U124" t="str">
        <f t="shared" si="12"/>
        <v/>
      </c>
      <c r="V124" t="str">
        <f t="shared" si="13"/>
        <v/>
      </c>
      <c r="W124" t="str">
        <f t="shared" si="14"/>
        <v/>
      </c>
      <c r="X124" s="1" t="s">
        <v>160</v>
      </c>
      <c r="Y124" s="6" t="e">
        <f>VLOOKUP(B124,Dispa_data!B:B,1,FALSE)</f>
        <v>#N/A</v>
      </c>
      <c r="Z124" t="s">
        <v>1023</v>
      </c>
      <c r="AA124" t="s">
        <v>1584</v>
      </c>
      <c r="AB124" t="s">
        <v>1931</v>
      </c>
      <c r="AC124" t="s">
        <v>2138</v>
      </c>
      <c r="AE124" t="s">
        <v>2807</v>
      </c>
      <c r="AF124" t="s">
        <v>3247</v>
      </c>
      <c r="AG124" t="s">
        <v>3480</v>
      </c>
      <c r="AH124" t="s">
        <v>3492</v>
      </c>
      <c r="AI124">
        <v>310</v>
      </c>
      <c r="AJ124">
        <v>330</v>
      </c>
      <c r="AK124" t="s">
        <v>3497</v>
      </c>
      <c r="AL124" t="s">
        <v>3506</v>
      </c>
      <c r="AM124" t="s">
        <v>3515</v>
      </c>
      <c r="AO124">
        <v>1982</v>
      </c>
      <c r="AP124" t="s">
        <v>3558</v>
      </c>
      <c r="AS124" t="s">
        <v>3625</v>
      </c>
      <c r="AU124">
        <v>51.276361000000001</v>
      </c>
      <c r="AV124">
        <v>7.705667</v>
      </c>
      <c r="AW124" t="s">
        <v>3664</v>
      </c>
      <c r="AX124" t="s">
        <v>3777</v>
      </c>
      <c r="BA124">
        <v>0.38</v>
      </c>
      <c r="BB124" t="s">
        <v>3997</v>
      </c>
      <c r="BC124" t="s">
        <v>3497</v>
      </c>
      <c r="BE124" t="s">
        <v>3515</v>
      </c>
      <c r="BF124" t="s">
        <v>4068</v>
      </c>
      <c r="BG124" t="s">
        <v>4407</v>
      </c>
      <c r="BH124" t="s">
        <v>4447</v>
      </c>
      <c r="BI124" t="s">
        <v>4591</v>
      </c>
    </row>
    <row r="125" spans="1:61" x14ac:dyDescent="0.25">
      <c r="A125">
        <f t="shared" si="8"/>
        <v>614</v>
      </c>
      <c r="B125" t="str">
        <f t="shared" si="9"/>
        <v>Gersteinwerk_BNA1046a</v>
      </c>
      <c r="C125" t="s">
        <v>3492</v>
      </c>
      <c r="D125" t="str">
        <f>VLOOKUP(AL125,REF_TABLE!$A$19:$B$26,2,FALSE)</f>
        <v>STUR</v>
      </c>
      <c r="E125" t="str">
        <f>VLOOKUP(AK125,REF_TABLE!A:B,2,FALSE)</f>
        <v>HRD</v>
      </c>
      <c r="F125">
        <f t="shared" si="15"/>
        <v>0.38500000000000001</v>
      </c>
      <c r="G125">
        <f>VLOOKUP(plants_join_OPSD!D125,REF_TABLE!M:Q,2,FALSE)</f>
        <v>9.5587323943661975</v>
      </c>
      <c r="H125">
        <f>VLOOKUP(plants_join_OPSD!D125,REF_TABLE!M:Q,3,FALSE)</f>
        <v>7.8122535211267614</v>
      </c>
      <c r="I125">
        <f>VLOOKUP(D125,Tabelle7!$A:$B,2,FALSE)</f>
        <v>4.0224969288732378E-2</v>
      </c>
      <c r="J125">
        <f>VLOOKUP(D125,Tabelle7!$A:$C,3,FALSE)</f>
        <v>4.0224969288732378E-2</v>
      </c>
      <c r="K125">
        <f>VLOOKUP($E125,Dispa_data!E:W,7,FALSE)</f>
        <v>117242.17</v>
      </c>
      <c r="L125">
        <f>IFERROR(VLOOKUP($E125,Dispa_data!E:W,8,FALSE),0)</f>
        <v>0</v>
      </c>
      <c r="M125">
        <f>IFERROR(VLOOKUP($E125,Dispa_data!E:W,9,FALSE),0)</f>
        <v>0</v>
      </c>
      <c r="N125">
        <f>IFERROR(VLOOKUP($E125,Dispa_data!$E:$W,10,FALSE),0)</f>
        <v>0.3</v>
      </c>
      <c r="O125">
        <f>IFERROR(VLOOKUP($E125,Dispa_data!$E:$W,11,FALSE),0)</f>
        <v>0.39500000000000002</v>
      </c>
      <c r="P125">
        <f>IFERROR(VLOOKUP($E125,Dispa_data!$E:$W,12,FALSE),0)</f>
        <v>7</v>
      </c>
      <c r="Q125">
        <f>IFERROR(VLOOKUP($E125,Dispa_data!$E:$W,13,FALSE),0)</f>
        <v>0.95</v>
      </c>
      <c r="S125" t="str">
        <f t="shared" si="10"/>
        <v/>
      </c>
      <c r="T125" t="str">
        <f t="shared" si="11"/>
        <v/>
      </c>
      <c r="U125" t="str">
        <f t="shared" si="12"/>
        <v/>
      </c>
      <c r="V125" t="str">
        <f t="shared" si="13"/>
        <v/>
      </c>
      <c r="W125" t="str">
        <f t="shared" si="14"/>
        <v/>
      </c>
      <c r="X125" s="1" t="s">
        <v>161</v>
      </c>
      <c r="Y125" s="6" t="e">
        <f>VLOOKUP(B125,Dispa_data!B:B,1,FALSE)</f>
        <v>#N/A</v>
      </c>
      <c r="Z125" t="s">
        <v>1024</v>
      </c>
      <c r="AA125" t="s">
        <v>1585</v>
      </c>
      <c r="AB125" t="s">
        <v>1932</v>
      </c>
      <c r="AC125" t="s">
        <v>2160</v>
      </c>
      <c r="AE125" t="s">
        <v>2808</v>
      </c>
      <c r="AF125" t="s">
        <v>3248</v>
      </c>
      <c r="AG125" t="s">
        <v>3480</v>
      </c>
      <c r="AH125" t="s">
        <v>3492</v>
      </c>
      <c r="AI125">
        <v>614</v>
      </c>
      <c r="AJ125">
        <v>665.5</v>
      </c>
      <c r="AK125" t="s">
        <v>3497</v>
      </c>
      <c r="AL125" t="s">
        <v>3506</v>
      </c>
      <c r="AM125" t="s">
        <v>3515</v>
      </c>
      <c r="AO125">
        <v>1984</v>
      </c>
      <c r="AP125" t="s">
        <v>3540</v>
      </c>
      <c r="AS125" t="s">
        <v>3625</v>
      </c>
      <c r="AU125">
        <v>51.672452999999997</v>
      </c>
      <c r="AV125">
        <v>7.7099470000000014</v>
      </c>
      <c r="AW125" t="s">
        <v>3665</v>
      </c>
      <c r="AX125" t="s">
        <v>3778</v>
      </c>
      <c r="BA125">
        <v>0.38500000000000001</v>
      </c>
      <c r="BB125" t="s">
        <v>3997</v>
      </c>
      <c r="BC125" t="s">
        <v>3497</v>
      </c>
      <c r="BE125" t="s">
        <v>3515</v>
      </c>
      <c r="BF125" t="s">
        <v>4069</v>
      </c>
      <c r="BG125" t="s">
        <v>4411</v>
      </c>
      <c r="BH125" t="s">
        <v>4467</v>
      </c>
      <c r="BI125" t="s">
        <v>4591</v>
      </c>
    </row>
    <row r="126" spans="1:61" x14ac:dyDescent="0.25">
      <c r="A126">
        <f t="shared" si="8"/>
        <v>757</v>
      </c>
      <c r="B126" t="str">
        <f t="shared" si="9"/>
        <v>Wilhelmshaven_BNA1061</v>
      </c>
      <c r="C126" t="s">
        <v>3492</v>
      </c>
      <c r="D126" t="str">
        <f>VLOOKUP(AL126,REF_TABLE!$A$19:$B$26,2,FALSE)</f>
        <v>STUR</v>
      </c>
      <c r="E126" t="str">
        <f>VLOOKUP(AK126,REF_TABLE!A:B,2,FALSE)</f>
        <v>HRD</v>
      </c>
      <c r="F126">
        <f t="shared" si="15"/>
        <v>0.36499999999999999</v>
      </c>
      <c r="G126">
        <f>VLOOKUP(plants_join_OPSD!D126,REF_TABLE!M:Q,2,FALSE)</f>
        <v>9.5587323943661975</v>
      </c>
      <c r="H126">
        <f>VLOOKUP(plants_join_OPSD!D126,REF_TABLE!M:Q,3,FALSE)</f>
        <v>7.8122535211267614</v>
      </c>
      <c r="I126">
        <f>VLOOKUP(D126,Tabelle7!$A:$B,2,FALSE)</f>
        <v>4.0224969288732378E-2</v>
      </c>
      <c r="J126">
        <f>VLOOKUP(D126,Tabelle7!$A:$C,3,FALSE)</f>
        <v>4.0224969288732378E-2</v>
      </c>
      <c r="K126">
        <f>VLOOKUP($E126,Dispa_data!E:W,7,FALSE)</f>
        <v>117242.17</v>
      </c>
      <c r="L126">
        <f>IFERROR(VLOOKUP($E126,Dispa_data!E:W,8,FALSE),0)</f>
        <v>0</v>
      </c>
      <c r="M126">
        <f>IFERROR(VLOOKUP($E126,Dispa_data!E:W,9,FALSE),0)</f>
        <v>0</v>
      </c>
      <c r="N126">
        <f>IFERROR(VLOOKUP($E126,Dispa_data!$E:$W,10,FALSE),0)</f>
        <v>0.3</v>
      </c>
      <c r="O126">
        <f>IFERROR(VLOOKUP($E126,Dispa_data!$E:$W,11,FALSE),0)</f>
        <v>0.39500000000000002</v>
      </c>
      <c r="P126">
        <f>IFERROR(VLOOKUP($E126,Dispa_data!$E:$W,12,FALSE),0)</f>
        <v>7</v>
      </c>
      <c r="Q126">
        <f>IFERROR(VLOOKUP($E126,Dispa_data!$E:$W,13,FALSE),0)</f>
        <v>0.95</v>
      </c>
      <c r="S126" t="str">
        <f t="shared" si="10"/>
        <v/>
      </c>
      <c r="T126" t="str">
        <f t="shared" si="11"/>
        <v/>
      </c>
      <c r="U126" t="str">
        <f t="shared" si="12"/>
        <v/>
      </c>
      <c r="V126" t="str">
        <f t="shared" si="13"/>
        <v/>
      </c>
      <c r="W126" t="str">
        <f t="shared" si="14"/>
        <v/>
      </c>
      <c r="X126" s="1" t="s">
        <v>162</v>
      </c>
      <c r="Y126" s="6" t="e">
        <f>VLOOKUP(B126,Dispa_data!B:B,1,FALSE)</f>
        <v>#N/A</v>
      </c>
      <c r="Z126" t="s">
        <v>1025</v>
      </c>
      <c r="AA126" t="s">
        <v>1586</v>
      </c>
      <c r="AB126" t="s">
        <v>1933</v>
      </c>
      <c r="AC126" t="s">
        <v>2172</v>
      </c>
      <c r="AE126" t="s">
        <v>2809</v>
      </c>
      <c r="AF126" t="s">
        <v>1025</v>
      </c>
      <c r="AG126" t="s">
        <v>3477</v>
      </c>
      <c r="AH126" t="s">
        <v>3492</v>
      </c>
      <c r="AI126">
        <v>757</v>
      </c>
      <c r="AJ126">
        <v>788.1</v>
      </c>
      <c r="AK126" t="s">
        <v>3497</v>
      </c>
      <c r="AL126" t="s">
        <v>3506</v>
      </c>
      <c r="AM126" t="s">
        <v>3515</v>
      </c>
      <c r="AO126">
        <v>1976</v>
      </c>
      <c r="AP126" t="s">
        <v>3560</v>
      </c>
      <c r="AS126" t="s">
        <v>3625</v>
      </c>
      <c r="AU126">
        <v>53.565818999999998</v>
      </c>
      <c r="AV126">
        <v>8.1462450000000004</v>
      </c>
      <c r="AW126" t="s">
        <v>3666</v>
      </c>
      <c r="AX126" t="s">
        <v>3779</v>
      </c>
      <c r="AY126">
        <v>0.4</v>
      </c>
      <c r="AZ126" s="2" t="s">
        <v>3939</v>
      </c>
      <c r="BA126">
        <v>0.36499999999999999</v>
      </c>
      <c r="BB126" t="s">
        <v>3997</v>
      </c>
      <c r="BC126" t="s">
        <v>3497</v>
      </c>
      <c r="BE126" t="s">
        <v>3515</v>
      </c>
      <c r="BF126" t="s">
        <v>4070</v>
      </c>
      <c r="BG126" t="s">
        <v>4407</v>
      </c>
      <c r="BH126" t="s">
        <v>4463</v>
      </c>
      <c r="BI126" t="s">
        <v>4591</v>
      </c>
    </row>
    <row r="127" spans="1:61" x14ac:dyDescent="0.25">
      <c r="A127">
        <f t="shared" si="8"/>
        <v>731</v>
      </c>
      <c r="B127" t="str">
        <f t="shared" si="9"/>
        <v>Kraftwerk Wilhelmshaven_BNA1674</v>
      </c>
      <c r="C127" t="s">
        <v>3492</v>
      </c>
      <c r="D127" t="str">
        <f>VLOOKUP(AL127,REF_TABLE!$A$19:$B$26,2,FALSE)</f>
        <v>STUR</v>
      </c>
      <c r="E127" t="str">
        <f>VLOOKUP(AK127,REF_TABLE!A:B,2,FALSE)</f>
        <v>HRD</v>
      </c>
      <c r="F127">
        <f t="shared" si="15"/>
        <v>0.46250000000000002</v>
      </c>
      <c r="G127">
        <f>VLOOKUP(plants_join_OPSD!D127,REF_TABLE!M:Q,2,FALSE)</f>
        <v>9.5587323943661975</v>
      </c>
      <c r="H127">
        <f>VLOOKUP(plants_join_OPSD!D127,REF_TABLE!M:Q,3,FALSE)</f>
        <v>7.8122535211267614</v>
      </c>
      <c r="I127">
        <f>VLOOKUP(D127,Tabelle7!$A:$B,2,FALSE)</f>
        <v>4.0224969288732378E-2</v>
      </c>
      <c r="J127">
        <f>VLOOKUP(D127,Tabelle7!$A:$C,3,FALSE)</f>
        <v>4.0224969288732378E-2</v>
      </c>
      <c r="K127">
        <f>VLOOKUP($E127,Dispa_data!E:W,7,FALSE)</f>
        <v>117242.17</v>
      </c>
      <c r="L127">
        <f>IFERROR(VLOOKUP($E127,Dispa_data!E:W,8,FALSE),0)</f>
        <v>0</v>
      </c>
      <c r="M127">
        <f>IFERROR(VLOOKUP($E127,Dispa_data!E:W,9,FALSE),0)</f>
        <v>0</v>
      </c>
      <c r="N127">
        <f>IFERROR(VLOOKUP($E127,Dispa_data!$E:$W,10,FALSE),0)</f>
        <v>0.3</v>
      </c>
      <c r="O127">
        <f>IFERROR(VLOOKUP($E127,Dispa_data!$E:$W,11,FALSE),0)</f>
        <v>0.39500000000000002</v>
      </c>
      <c r="P127">
        <f>IFERROR(VLOOKUP($E127,Dispa_data!$E:$W,12,FALSE),0)</f>
        <v>7</v>
      </c>
      <c r="Q127">
        <f>IFERROR(VLOOKUP($E127,Dispa_data!$E:$W,13,FALSE),0)</f>
        <v>0.95</v>
      </c>
      <c r="S127" t="str">
        <f t="shared" si="10"/>
        <v/>
      </c>
      <c r="T127" t="str">
        <f t="shared" si="11"/>
        <v/>
      </c>
      <c r="U127" t="str">
        <f t="shared" si="12"/>
        <v/>
      </c>
      <c r="V127" t="str">
        <f t="shared" si="13"/>
        <v/>
      </c>
      <c r="W127" t="str">
        <f t="shared" si="14"/>
        <v/>
      </c>
      <c r="X127" s="1" t="s">
        <v>163</v>
      </c>
      <c r="Y127" s="6" t="e">
        <f>VLOOKUP(B127,Dispa_data!B:B,1,FALSE)</f>
        <v>#N/A</v>
      </c>
      <c r="Z127" t="s">
        <v>1026</v>
      </c>
      <c r="AA127" t="s">
        <v>1026</v>
      </c>
      <c r="AB127" t="s">
        <v>1934</v>
      </c>
      <c r="AC127" t="s">
        <v>2157</v>
      </c>
      <c r="AD127" t="s">
        <v>2468</v>
      </c>
      <c r="AE127" t="s">
        <v>2809</v>
      </c>
      <c r="AF127" t="s">
        <v>1025</v>
      </c>
      <c r="AG127" t="s">
        <v>3477</v>
      </c>
      <c r="AH127" t="s">
        <v>3492</v>
      </c>
      <c r="AI127">
        <v>731</v>
      </c>
      <c r="AJ127">
        <v>830</v>
      </c>
      <c r="AK127" t="s">
        <v>3497</v>
      </c>
      <c r="AL127" t="s">
        <v>3506</v>
      </c>
      <c r="AM127" t="s">
        <v>3515</v>
      </c>
      <c r="AO127">
        <v>2015</v>
      </c>
      <c r="AP127" t="s">
        <v>3550</v>
      </c>
      <c r="AS127" t="s">
        <v>3625</v>
      </c>
      <c r="AU127">
        <v>53.578698000000003</v>
      </c>
      <c r="AV127">
        <v>8.1326850000000004</v>
      </c>
      <c r="AW127" t="s">
        <v>3667</v>
      </c>
      <c r="AX127" t="s">
        <v>3780</v>
      </c>
      <c r="BA127">
        <v>0.46250000000000002</v>
      </c>
      <c r="BB127" t="s">
        <v>3997</v>
      </c>
      <c r="BC127" t="s">
        <v>3497</v>
      </c>
      <c r="BE127" t="s">
        <v>3515</v>
      </c>
      <c r="BF127" t="s">
        <v>4070</v>
      </c>
      <c r="BG127" t="s">
        <v>4408</v>
      </c>
      <c r="BH127" t="s">
        <v>4476</v>
      </c>
      <c r="BI127" t="s">
        <v>4591</v>
      </c>
    </row>
    <row r="128" spans="1:61" x14ac:dyDescent="0.25">
      <c r="A128">
        <f t="shared" si="8"/>
        <v>61.5</v>
      </c>
      <c r="B128" t="str">
        <f t="shared" si="9"/>
        <v>HKW Nord_BNA1075a</v>
      </c>
      <c r="C128" t="s">
        <v>3492</v>
      </c>
      <c r="D128" t="str">
        <f>VLOOKUP(AL128,REF_TABLE!$A$19:$B$26,2,FALSE)</f>
        <v>STUR</v>
      </c>
      <c r="E128" t="str">
        <f>VLOOKUP(AK128,REF_TABLE!A:B,2,FALSE)</f>
        <v>HRD</v>
      </c>
      <c r="F128">
        <f t="shared" si="15"/>
        <v>0.42499999999999999</v>
      </c>
      <c r="G128">
        <f>VLOOKUP(plants_join_OPSD!D128,REF_TABLE!M:Q,2,FALSE)</f>
        <v>9.5587323943661975</v>
      </c>
      <c r="H128">
        <f>VLOOKUP(plants_join_OPSD!D128,REF_TABLE!M:Q,3,FALSE)</f>
        <v>7.8122535211267614</v>
      </c>
      <c r="I128">
        <f>VLOOKUP(D128,Tabelle7!$A:$B,2,FALSE)</f>
        <v>4.0224969288732378E-2</v>
      </c>
      <c r="J128">
        <f>VLOOKUP(D128,Tabelle7!$A:$C,3,FALSE)</f>
        <v>4.0224969288732378E-2</v>
      </c>
      <c r="K128">
        <f>VLOOKUP($E128,Dispa_data!E:W,7,FALSE)</f>
        <v>117242.17</v>
      </c>
      <c r="L128">
        <f>IFERROR(VLOOKUP($E128,Dispa_data!E:W,8,FALSE),0)</f>
        <v>0</v>
      </c>
      <c r="M128">
        <f>IFERROR(VLOOKUP($E128,Dispa_data!E:W,9,FALSE),0)</f>
        <v>0</v>
      </c>
      <c r="N128">
        <f>IFERROR(VLOOKUP($E128,Dispa_data!$E:$W,10,FALSE),0)</f>
        <v>0.3</v>
      </c>
      <c r="O128">
        <f>IFERROR(VLOOKUP($E128,Dispa_data!$E:$W,11,FALSE),0)</f>
        <v>0.39500000000000002</v>
      </c>
      <c r="P128">
        <f>IFERROR(VLOOKUP($E128,Dispa_data!$E:$W,12,FALSE),0)</f>
        <v>7</v>
      </c>
      <c r="Q128">
        <f>IFERROR(VLOOKUP($E128,Dispa_data!$E:$W,13,FALSE),0)</f>
        <v>0.95</v>
      </c>
      <c r="S128">
        <f t="shared" si="10"/>
        <v>377.5</v>
      </c>
      <c r="T128" t="str">
        <f t="shared" si="11"/>
        <v/>
      </c>
      <c r="U128" t="str">
        <f t="shared" si="12"/>
        <v/>
      </c>
      <c r="V128" t="str">
        <f t="shared" si="13"/>
        <v/>
      </c>
      <c r="W128" t="str">
        <f t="shared" si="14"/>
        <v/>
      </c>
      <c r="X128" s="1" t="s">
        <v>164</v>
      </c>
      <c r="Y128" s="6" t="e">
        <f>VLOOKUP(B128,Dispa_data!B:B,1,FALSE)</f>
        <v>#N/A</v>
      </c>
      <c r="Z128" t="s">
        <v>1027</v>
      </c>
      <c r="AA128" t="s">
        <v>1587</v>
      </c>
      <c r="AB128" t="s">
        <v>1935</v>
      </c>
      <c r="AC128" t="s">
        <v>2187</v>
      </c>
      <c r="AE128" t="s">
        <v>2810</v>
      </c>
      <c r="AF128" t="s">
        <v>3249</v>
      </c>
      <c r="AG128" t="s">
        <v>3477</v>
      </c>
      <c r="AH128" t="s">
        <v>3492</v>
      </c>
      <c r="AI128">
        <v>61.5</v>
      </c>
      <c r="AJ128">
        <v>70</v>
      </c>
      <c r="AK128" t="s">
        <v>3497</v>
      </c>
      <c r="AL128" t="s">
        <v>3506</v>
      </c>
      <c r="AM128" t="s">
        <v>3514</v>
      </c>
      <c r="AN128">
        <v>377.5</v>
      </c>
      <c r="AO128">
        <v>2000</v>
      </c>
      <c r="AP128" t="s">
        <v>3567</v>
      </c>
      <c r="AQ128">
        <v>2000</v>
      </c>
      <c r="AS128" t="s">
        <v>3625</v>
      </c>
      <c r="AT128" t="s">
        <v>3629</v>
      </c>
      <c r="AU128">
        <v>51.252920000000003</v>
      </c>
      <c r="AV128">
        <v>9.4379600000000003</v>
      </c>
      <c r="BA128">
        <v>0.42499999999999999</v>
      </c>
      <c r="BB128" t="s">
        <v>3997</v>
      </c>
      <c r="BC128" t="s">
        <v>3497</v>
      </c>
      <c r="BE128" t="s">
        <v>3515</v>
      </c>
      <c r="BF128" t="s">
        <v>4071</v>
      </c>
      <c r="BG128" t="s">
        <v>4415</v>
      </c>
      <c r="BH128" t="s">
        <v>4477</v>
      </c>
      <c r="BI128" t="s">
        <v>4592</v>
      </c>
    </row>
    <row r="129" spans="1:61" x14ac:dyDescent="0.25">
      <c r="A129">
        <f t="shared" si="8"/>
        <v>61.5</v>
      </c>
      <c r="B129" t="str">
        <f t="shared" si="9"/>
        <v>HKW Nord_BNA1075b</v>
      </c>
      <c r="C129" t="s">
        <v>3492</v>
      </c>
      <c r="D129" t="str">
        <f>VLOOKUP(AL129,REF_TABLE!$A$19:$B$26,2,FALSE)</f>
        <v>STUR</v>
      </c>
      <c r="E129" t="str">
        <f>VLOOKUP(AK129,REF_TABLE!A:B,2,FALSE)</f>
        <v>HRD</v>
      </c>
      <c r="F129">
        <f t="shared" si="15"/>
        <v>0.42499999999999999</v>
      </c>
      <c r="G129">
        <f>VLOOKUP(plants_join_OPSD!D129,REF_TABLE!M:Q,2,FALSE)</f>
        <v>9.5587323943661975</v>
      </c>
      <c r="H129">
        <f>VLOOKUP(plants_join_OPSD!D129,REF_TABLE!M:Q,3,FALSE)</f>
        <v>7.8122535211267614</v>
      </c>
      <c r="I129">
        <f>VLOOKUP(D129,Tabelle7!$A:$B,2,FALSE)</f>
        <v>4.0224969288732378E-2</v>
      </c>
      <c r="J129">
        <f>VLOOKUP(D129,Tabelle7!$A:$C,3,FALSE)</f>
        <v>4.0224969288732378E-2</v>
      </c>
      <c r="K129">
        <f>VLOOKUP($E129,Dispa_data!E:W,7,FALSE)</f>
        <v>117242.17</v>
      </c>
      <c r="L129">
        <f>IFERROR(VLOOKUP($E129,Dispa_data!E:W,8,FALSE),0)</f>
        <v>0</v>
      </c>
      <c r="M129">
        <f>IFERROR(VLOOKUP($E129,Dispa_data!E:W,9,FALSE),0)</f>
        <v>0</v>
      </c>
      <c r="N129">
        <f>IFERROR(VLOOKUP($E129,Dispa_data!$E:$W,10,FALSE),0)</f>
        <v>0.3</v>
      </c>
      <c r="O129">
        <f>IFERROR(VLOOKUP($E129,Dispa_data!$E:$W,11,FALSE),0)</f>
        <v>0.39500000000000002</v>
      </c>
      <c r="P129">
        <f>IFERROR(VLOOKUP($E129,Dispa_data!$E:$W,12,FALSE),0)</f>
        <v>7</v>
      </c>
      <c r="Q129">
        <f>IFERROR(VLOOKUP($E129,Dispa_data!$E:$W,13,FALSE),0)</f>
        <v>0.95</v>
      </c>
      <c r="S129">
        <f t="shared" si="10"/>
        <v>377.5</v>
      </c>
      <c r="T129" t="str">
        <f t="shared" si="11"/>
        <v/>
      </c>
      <c r="U129" t="str">
        <f t="shared" si="12"/>
        <v/>
      </c>
      <c r="V129" t="str">
        <f t="shared" si="13"/>
        <v/>
      </c>
      <c r="W129" t="str">
        <f t="shared" si="14"/>
        <v/>
      </c>
      <c r="X129" s="1" t="s">
        <v>165</v>
      </c>
      <c r="Y129" s="6" t="e">
        <f>VLOOKUP(B129,Dispa_data!B:B,1,FALSE)</f>
        <v>#N/A</v>
      </c>
      <c r="Z129" t="s">
        <v>1027</v>
      </c>
      <c r="AA129" t="s">
        <v>1588</v>
      </c>
      <c r="AB129" t="s">
        <v>1935</v>
      </c>
      <c r="AC129" t="s">
        <v>2187</v>
      </c>
      <c r="AE129" t="s">
        <v>2810</v>
      </c>
      <c r="AF129" t="s">
        <v>3249</v>
      </c>
      <c r="AG129" t="s">
        <v>3477</v>
      </c>
      <c r="AH129" t="s">
        <v>3492</v>
      </c>
      <c r="AI129">
        <v>61.5</v>
      </c>
      <c r="AJ129">
        <v>70</v>
      </c>
      <c r="AK129" t="s">
        <v>3497</v>
      </c>
      <c r="AL129" t="s">
        <v>3506</v>
      </c>
      <c r="AM129" t="s">
        <v>3514</v>
      </c>
      <c r="AN129">
        <v>377.5</v>
      </c>
      <c r="AO129">
        <v>2000</v>
      </c>
      <c r="AP129" t="s">
        <v>3567</v>
      </c>
      <c r="AQ129">
        <v>2000</v>
      </c>
      <c r="AS129" t="s">
        <v>3625</v>
      </c>
      <c r="AT129" t="s">
        <v>3629</v>
      </c>
      <c r="AU129">
        <v>52.432789999999997</v>
      </c>
      <c r="AV129">
        <v>10.786110000000001</v>
      </c>
      <c r="BA129">
        <v>0.42499999999999999</v>
      </c>
      <c r="BB129" t="s">
        <v>3997</v>
      </c>
      <c r="BC129" t="s">
        <v>3497</v>
      </c>
      <c r="BE129" t="s">
        <v>3515</v>
      </c>
      <c r="BF129" t="s">
        <v>4072</v>
      </c>
      <c r="BG129" t="s">
        <v>4415</v>
      </c>
      <c r="BH129" t="s">
        <v>4477</v>
      </c>
      <c r="BI129" t="s">
        <v>4592</v>
      </c>
    </row>
    <row r="130" spans="1:61" x14ac:dyDescent="0.25">
      <c r="A130">
        <f t="shared" ref="A130:A165" si="16">AI130</f>
        <v>138.5</v>
      </c>
      <c r="B130" t="str">
        <f t="shared" ref="B130:B165" si="17">CONCATENATE(Z130,"_",X130)</f>
        <v>HKW West_BNA1076a</v>
      </c>
      <c r="C130" t="s">
        <v>3492</v>
      </c>
      <c r="D130" t="str">
        <f>VLOOKUP(AL130,REF_TABLE!$A$19:$B$26,2,FALSE)</f>
        <v>STUR</v>
      </c>
      <c r="E130" t="str">
        <f>VLOOKUP(AK130,REF_TABLE!A:B,2,FALSE)</f>
        <v>HRD</v>
      </c>
      <c r="F130">
        <f t="shared" si="15"/>
        <v>0.38750000000000001</v>
      </c>
      <c r="G130">
        <f>VLOOKUP(plants_join_OPSD!D130,REF_TABLE!M:Q,2,FALSE)</f>
        <v>9.5587323943661975</v>
      </c>
      <c r="H130">
        <f>VLOOKUP(plants_join_OPSD!D130,REF_TABLE!M:Q,3,FALSE)</f>
        <v>7.8122535211267614</v>
      </c>
      <c r="I130">
        <f>VLOOKUP(D130,Tabelle7!$A:$B,2,FALSE)</f>
        <v>4.0224969288732378E-2</v>
      </c>
      <c r="J130">
        <f>VLOOKUP(D130,Tabelle7!$A:$C,3,FALSE)</f>
        <v>4.0224969288732378E-2</v>
      </c>
      <c r="K130">
        <f>VLOOKUP($E130,Dispa_data!E:W,7,FALSE)</f>
        <v>117242.17</v>
      </c>
      <c r="L130">
        <f>IFERROR(VLOOKUP($E130,Dispa_data!E:W,8,FALSE),0)</f>
        <v>0</v>
      </c>
      <c r="M130">
        <f>IFERROR(VLOOKUP($E130,Dispa_data!E:W,9,FALSE),0)</f>
        <v>0</v>
      </c>
      <c r="N130">
        <f>IFERROR(VLOOKUP($E130,Dispa_data!$E:$W,10,FALSE),0)</f>
        <v>0.3</v>
      </c>
      <c r="O130">
        <f>IFERROR(VLOOKUP($E130,Dispa_data!$E:$W,11,FALSE),0)</f>
        <v>0.39500000000000002</v>
      </c>
      <c r="P130">
        <f>IFERROR(VLOOKUP($E130,Dispa_data!$E:$W,12,FALSE),0)</f>
        <v>7</v>
      </c>
      <c r="Q130">
        <f>IFERROR(VLOOKUP($E130,Dispa_data!$E:$W,13,FALSE),0)</f>
        <v>0.95</v>
      </c>
      <c r="S130">
        <f t="shared" ref="S130:S165" si="18">IF(AN130="","",AN130)</f>
        <v>140</v>
      </c>
      <c r="T130" t="str">
        <f t="shared" ref="T130:T165" si="19">IF(D130="HPHS",A130*6.3,"")</f>
        <v/>
      </c>
      <c r="U130" t="str">
        <f t="shared" ref="U130:U165" si="20">IF(D130="HPHS",0,"")</f>
        <v/>
      </c>
      <c r="V130" t="str">
        <f t="shared" ref="V130:V165" si="21">IF(D130="HPHS",A130,"")</f>
        <v/>
      </c>
      <c r="W130" t="str">
        <f t="shared" ref="W130:W165" si="22">IF(D130="HPHS",0.86,"")</f>
        <v/>
      </c>
      <c r="X130" s="1" t="s">
        <v>166</v>
      </c>
      <c r="Y130" s="6" t="e">
        <f>VLOOKUP(B130,Dispa_data!B:B,1,FALSE)</f>
        <v>#N/A</v>
      </c>
      <c r="Z130" t="s">
        <v>984</v>
      </c>
      <c r="AA130" t="s">
        <v>1542</v>
      </c>
      <c r="AB130" t="s">
        <v>1936</v>
      </c>
      <c r="AC130" t="s">
        <v>2187</v>
      </c>
      <c r="AE130" t="s">
        <v>2810</v>
      </c>
      <c r="AF130" t="s">
        <v>3249</v>
      </c>
      <c r="AG130" t="s">
        <v>3477</v>
      </c>
      <c r="AH130" t="s">
        <v>3492</v>
      </c>
      <c r="AI130">
        <v>138.5</v>
      </c>
      <c r="AJ130">
        <v>153</v>
      </c>
      <c r="AK130" t="s">
        <v>3497</v>
      </c>
      <c r="AL130" t="s">
        <v>3506</v>
      </c>
      <c r="AM130" t="s">
        <v>3514</v>
      </c>
      <c r="AN130">
        <v>140</v>
      </c>
      <c r="AO130">
        <v>1985</v>
      </c>
      <c r="AP130" t="s">
        <v>3534</v>
      </c>
      <c r="AS130" t="s">
        <v>3625</v>
      </c>
      <c r="AT130" t="s">
        <v>3629</v>
      </c>
      <c r="AU130">
        <v>51.252920000000003</v>
      </c>
      <c r="AV130">
        <v>9.4379600000000003</v>
      </c>
      <c r="AW130" t="s">
        <v>3668</v>
      </c>
      <c r="AX130" t="s">
        <v>3781</v>
      </c>
      <c r="BA130">
        <v>0.38750000000000001</v>
      </c>
      <c r="BB130" t="s">
        <v>3997</v>
      </c>
      <c r="BC130" t="s">
        <v>3497</v>
      </c>
      <c r="BE130" t="s">
        <v>3515</v>
      </c>
      <c r="BF130" t="s">
        <v>4073</v>
      </c>
      <c r="BG130" t="s">
        <v>4406</v>
      </c>
      <c r="BH130" t="s">
        <v>4477</v>
      </c>
      <c r="BI130" t="s">
        <v>4591</v>
      </c>
    </row>
    <row r="131" spans="1:61" x14ac:dyDescent="0.25">
      <c r="A131">
        <f t="shared" si="16"/>
        <v>138.5</v>
      </c>
      <c r="B131" t="str">
        <f t="shared" si="17"/>
        <v>HKW West_BNA1076b</v>
      </c>
      <c r="C131" t="s">
        <v>3492</v>
      </c>
      <c r="D131" t="str">
        <f>VLOOKUP(AL131,REF_TABLE!$A$19:$B$26,2,FALSE)</f>
        <v>STUR</v>
      </c>
      <c r="E131" t="str">
        <f>VLOOKUP(AK131,REF_TABLE!A:B,2,FALSE)</f>
        <v>HRD</v>
      </c>
      <c r="F131">
        <f t="shared" ref="F131:F165" si="23">IF(BA131=0,IF(AY131=0,AZ131,AY131),BA131)</f>
        <v>0.38750000000000001</v>
      </c>
      <c r="G131">
        <f>VLOOKUP(plants_join_OPSD!D131,REF_TABLE!M:Q,2,FALSE)</f>
        <v>9.5587323943661975</v>
      </c>
      <c r="H131">
        <f>VLOOKUP(plants_join_OPSD!D131,REF_TABLE!M:Q,3,FALSE)</f>
        <v>7.8122535211267614</v>
      </c>
      <c r="I131">
        <f>VLOOKUP(D131,Tabelle7!$A:$B,2,FALSE)</f>
        <v>4.0224969288732378E-2</v>
      </c>
      <c r="J131">
        <f>VLOOKUP(D131,Tabelle7!$A:$C,3,FALSE)</f>
        <v>4.0224969288732378E-2</v>
      </c>
      <c r="K131">
        <f>VLOOKUP($E131,Dispa_data!E:W,7,FALSE)</f>
        <v>117242.17</v>
      </c>
      <c r="L131">
        <f>IFERROR(VLOOKUP($E131,Dispa_data!E:W,8,FALSE),0)</f>
        <v>0</v>
      </c>
      <c r="M131">
        <f>IFERROR(VLOOKUP($E131,Dispa_data!E:W,9,FALSE),0)</f>
        <v>0</v>
      </c>
      <c r="N131">
        <f>IFERROR(VLOOKUP($E131,Dispa_data!$E:$W,10,FALSE),0)</f>
        <v>0.3</v>
      </c>
      <c r="O131">
        <f>IFERROR(VLOOKUP($E131,Dispa_data!$E:$W,11,FALSE),0)</f>
        <v>0.39500000000000002</v>
      </c>
      <c r="P131">
        <f>IFERROR(VLOOKUP($E131,Dispa_data!$E:$W,12,FALSE),0)</f>
        <v>7</v>
      </c>
      <c r="Q131">
        <f>IFERROR(VLOOKUP($E131,Dispa_data!$E:$W,13,FALSE),0)</f>
        <v>0.95</v>
      </c>
      <c r="S131">
        <f t="shared" si="18"/>
        <v>140</v>
      </c>
      <c r="T131" t="str">
        <f t="shared" si="19"/>
        <v/>
      </c>
      <c r="U131" t="str">
        <f t="shared" si="20"/>
        <v/>
      </c>
      <c r="V131" t="str">
        <f t="shared" si="21"/>
        <v/>
      </c>
      <c r="W131" t="str">
        <f t="shared" si="22"/>
        <v/>
      </c>
      <c r="X131" s="1" t="s">
        <v>167</v>
      </c>
      <c r="Y131" s="6" t="e">
        <f>VLOOKUP(B131,Dispa_data!B:B,1,FALSE)</f>
        <v>#N/A</v>
      </c>
      <c r="Z131" t="s">
        <v>984</v>
      </c>
      <c r="AA131" t="s">
        <v>1524</v>
      </c>
      <c r="AB131" t="s">
        <v>1937</v>
      </c>
      <c r="AC131" t="s">
        <v>2187</v>
      </c>
      <c r="AE131" t="s">
        <v>2810</v>
      </c>
      <c r="AF131" t="s">
        <v>3249</v>
      </c>
      <c r="AG131" t="s">
        <v>3477</v>
      </c>
      <c r="AH131" t="s">
        <v>3492</v>
      </c>
      <c r="AI131">
        <v>138.5</v>
      </c>
      <c r="AJ131">
        <v>153</v>
      </c>
      <c r="AK131" t="s">
        <v>3497</v>
      </c>
      <c r="AL131" t="s">
        <v>3506</v>
      </c>
      <c r="AM131" t="s">
        <v>3514</v>
      </c>
      <c r="AN131">
        <v>140</v>
      </c>
      <c r="AO131">
        <v>1985</v>
      </c>
      <c r="AP131" t="s">
        <v>3534</v>
      </c>
      <c r="AS131" t="s">
        <v>3625</v>
      </c>
      <c r="AT131" t="s">
        <v>3629</v>
      </c>
      <c r="AU131">
        <v>52.442230000000002</v>
      </c>
      <c r="AV131">
        <v>10.76454</v>
      </c>
      <c r="AW131" t="s">
        <v>3668</v>
      </c>
      <c r="AX131" t="s">
        <v>3782</v>
      </c>
      <c r="BA131">
        <v>0.38750000000000001</v>
      </c>
      <c r="BB131" t="s">
        <v>3997</v>
      </c>
      <c r="BC131" t="s">
        <v>3497</v>
      </c>
      <c r="BE131" t="s">
        <v>3515</v>
      </c>
      <c r="BF131" t="s">
        <v>4073</v>
      </c>
      <c r="BG131" t="s">
        <v>4406</v>
      </c>
      <c r="BH131" t="s">
        <v>4477</v>
      </c>
      <c r="BI131" t="s">
        <v>4591</v>
      </c>
    </row>
    <row r="132" spans="1:61" x14ac:dyDescent="0.25">
      <c r="A132">
        <f t="shared" si="16"/>
        <v>85</v>
      </c>
      <c r="B132" t="str">
        <f t="shared" si="17"/>
        <v>HKW Elberfeld _BNA1084</v>
      </c>
      <c r="C132" t="s">
        <v>3492</v>
      </c>
      <c r="D132" t="str">
        <f>VLOOKUP(AL132,REF_TABLE!$A$19:$B$26,2,FALSE)</f>
        <v>STUR</v>
      </c>
      <c r="E132" t="str">
        <f>VLOOKUP(AK132,REF_TABLE!A:B,2,FALSE)</f>
        <v>HRD</v>
      </c>
      <c r="F132">
        <f t="shared" si="23"/>
        <v>0.39750000000000002</v>
      </c>
      <c r="G132">
        <f>VLOOKUP(plants_join_OPSD!D132,REF_TABLE!M:Q,2,FALSE)</f>
        <v>9.5587323943661975</v>
      </c>
      <c r="H132">
        <f>VLOOKUP(plants_join_OPSD!D132,REF_TABLE!M:Q,3,FALSE)</f>
        <v>7.8122535211267614</v>
      </c>
      <c r="I132">
        <f>VLOOKUP(D132,Tabelle7!$A:$B,2,FALSE)</f>
        <v>4.0224969288732378E-2</v>
      </c>
      <c r="J132">
        <f>VLOOKUP(D132,Tabelle7!$A:$C,3,FALSE)</f>
        <v>4.0224969288732378E-2</v>
      </c>
      <c r="K132">
        <f>VLOOKUP($E132,Dispa_data!E:W,7,FALSE)</f>
        <v>117242.17</v>
      </c>
      <c r="L132">
        <f>IFERROR(VLOOKUP($E132,Dispa_data!E:W,8,FALSE),0)</f>
        <v>0</v>
      </c>
      <c r="M132">
        <f>IFERROR(VLOOKUP($E132,Dispa_data!E:W,9,FALSE),0)</f>
        <v>0</v>
      </c>
      <c r="N132">
        <f>IFERROR(VLOOKUP($E132,Dispa_data!$E:$W,10,FALSE),0)</f>
        <v>0.3</v>
      </c>
      <c r="O132">
        <f>IFERROR(VLOOKUP($E132,Dispa_data!$E:$W,11,FALSE),0)</f>
        <v>0.39500000000000002</v>
      </c>
      <c r="P132">
        <f>IFERROR(VLOOKUP($E132,Dispa_data!$E:$W,12,FALSE),0)</f>
        <v>7</v>
      </c>
      <c r="Q132">
        <f>IFERROR(VLOOKUP($E132,Dispa_data!$E:$W,13,FALSE),0)</f>
        <v>0.95</v>
      </c>
      <c r="S132">
        <f t="shared" si="18"/>
        <v>201</v>
      </c>
      <c r="T132" t="str">
        <f t="shared" si="19"/>
        <v/>
      </c>
      <c r="U132" t="str">
        <f t="shared" si="20"/>
        <v/>
      </c>
      <c r="V132" t="str">
        <f t="shared" si="21"/>
        <v/>
      </c>
      <c r="W132" t="str">
        <f t="shared" si="22"/>
        <v/>
      </c>
      <c r="X132" s="1" t="s">
        <v>168</v>
      </c>
      <c r="Y132" s="6" t="e">
        <f>VLOOKUP(B132,Dispa_data!B:B,1,FALSE)</f>
        <v>#N/A</v>
      </c>
      <c r="Z132" t="s">
        <v>1028</v>
      </c>
      <c r="AA132" t="s">
        <v>1541</v>
      </c>
      <c r="AB132" t="s">
        <v>1938</v>
      </c>
      <c r="AC132" t="s">
        <v>2188</v>
      </c>
      <c r="AE132" t="s">
        <v>2811</v>
      </c>
      <c r="AF132" t="s">
        <v>3250</v>
      </c>
      <c r="AG132" t="s">
        <v>3480</v>
      </c>
      <c r="AH132" t="s">
        <v>3492</v>
      </c>
      <c r="AI132">
        <v>85</v>
      </c>
      <c r="AJ132">
        <v>100</v>
      </c>
      <c r="AK132" t="s">
        <v>3497</v>
      </c>
      <c r="AL132" t="s">
        <v>3506</v>
      </c>
      <c r="AM132" t="s">
        <v>3514</v>
      </c>
      <c r="AN132">
        <v>201</v>
      </c>
      <c r="AO132">
        <v>1989</v>
      </c>
      <c r="AP132" t="s">
        <v>3548</v>
      </c>
      <c r="AS132" t="s">
        <v>3625</v>
      </c>
      <c r="AT132" t="s">
        <v>3629</v>
      </c>
      <c r="AU132">
        <v>51.248350000000002</v>
      </c>
      <c r="AV132">
        <v>7.1187399999999998</v>
      </c>
      <c r="BA132">
        <v>0.39750000000000002</v>
      </c>
      <c r="BB132" t="s">
        <v>3997</v>
      </c>
      <c r="BC132" t="s">
        <v>3497</v>
      </c>
      <c r="BE132" t="s">
        <v>3515</v>
      </c>
      <c r="BG132" t="s">
        <v>4406</v>
      </c>
      <c r="BH132" t="s">
        <v>4478</v>
      </c>
      <c r="BI132" t="s">
        <v>4591</v>
      </c>
    </row>
    <row r="133" spans="1:61" x14ac:dyDescent="0.25">
      <c r="A133">
        <f t="shared" si="16"/>
        <v>472</v>
      </c>
      <c r="B133" t="str">
        <f t="shared" si="17"/>
        <v>Zolling_BNA1093</v>
      </c>
      <c r="C133" t="s">
        <v>3492</v>
      </c>
      <c r="D133" t="str">
        <f>VLOOKUP(AL133,REF_TABLE!$A$19:$B$26,2,FALSE)</f>
        <v>STUR</v>
      </c>
      <c r="E133" t="str">
        <f>VLOOKUP(AK133,REF_TABLE!A:B,2,FALSE)</f>
        <v>HRD</v>
      </c>
      <c r="F133">
        <f t="shared" si="23"/>
        <v>0.45250000000000001</v>
      </c>
      <c r="G133">
        <f>VLOOKUP(plants_join_OPSD!D133,REF_TABLE!M:Q,2,FALSE)</f>
        <v>9.5587323943661975</v>
      </c>
      <c r="H133">
        <f>VLOOKUP(plants_join_OPSD!D133,REF_TABLE!M:Q,3,FALSE)</f>
        <v>7.8122535211267614</v>
      </c>
      <c r="I133">
        <f>VLOOKUP(D133,Tabelle7!$A:$B,2,FALSE)</f>
        <v>4.0224969288732378E-2</v>
      </c>
      <c r="J133">
        <f>VLOOKUP(D133,Tabelle7!$A:$C,3,FALSE)</f>
        <v>4.0224969288732378E-2</v>
      </c>
      <c r="K133">
        <f>VLOOKUP($E133,Dispa_data!E:W,7,FALSE)</f>
        <v>117242.17</v>
      </c>
      <c r="L133">
        <f>IFERROR(VLOOKUP($E133,Dispa_data!E:W,8,FALSE),0)</f>
        <v>0</v>
      </c>
      <c r="M133">
        <f>IFERROR(VLOOKUP($E133,Dispa_data!E:W,9,FALSE),0)</f>
        <v>0</v>
      </c>
      <c r="N133">
        <f>IFERROR(VLOOKUP($E133,Dispa_data!$E:$W,10,FALSE),0)</f>
        <v>0.3</v>
      </c>
      <c r="O133">
        <f>IFERROR(VLOOKUP($E133,Dispa_data!$E:$W,11,FALSE),0)</f>
        <v>0.39500000000000002</v>
      </c>
      <c r="P133">
        <f>IFERROR(VLOOKUP($E133,Dispa_data!$E:$W,12,FALSE),0)</f>
        <v>7</v>
      </c>
      <c r="Q133">
        <f>IFERROR(VLOOKUP($E133,Dispa_data!$E:$W,13,FALSE),0)</f>
        <v>0.95</v>
      </c>
      <c r="S133">
        <f t="shared" si="18"/>
        <v>150</v>
      </c>
      <c r="T133" t="str">
        <f t="shared" si="19"/>
        <v/>
      </c>
      <c r="U133" t="str">
        <f t="shared" si="20"/>
        <v/>
      </c>
      <c r="V133" t="str">
        <f t="shared" si="21"/>
        <v/>
      </c>
      <c r="W133" t="str">
        <f t="shared" si="22"/>
        <v/>
      </c>
      <c r="X133" s="1" t="s">
        <v>169</v>
      </c>
      <c r="Y133" s="6" t="e">
        <f>VLOOKUP(B133,Dispa_data!B:B,1,FALSE)</f>
        <v>#N/A</v>
      </c>
      <c r="Z133" t="s">
        <v>967</v>
      </c>
      <c r="AA133" t="s">
        <v>1589</v>
      </c>
      <c r="AB133" t="s">
        <v>1939</v>
      </c>
      <c r="AC133" t="s">
        <v>2157</v>
      </c>
      <c r="AD133" t="s">
        <v>2431</v>
      </c>
      <c r="AE133" t="s">
        <v>2762</v>
      </c>
      <c r="AF133" t="s">
        <v>967</v>
      </c>
      <c r="AG133" t="s">
        <v>3478</v>
      </c>
      <c r="AH133" t="s">
        <v>3492</v>
      </c>
      <c r="AI133">
        <v>472</v>
      </c>
      <c r="AJ133">
        <v>474</v>
      </c>
      <c r="AK133" t="s">
        <v>3497</v>
      </c>
      <c r="AL133" t="s">
        <v>3506</v>
      </c>
      <c r="AM133" t="s">
        <v>3514</v>
      </c>
      <c r="AN133">
        <v>150</v>
      </c>
      <c r="AO133">
        <v>1986</v>
      </c>
      <c r="AP133" t="s">
        <v>3568</v>
      </c>
      <c r="AQ133">
        <v>2011</v>
      </c>
      <c r="AS133" t="s">
        <v>3625</v>
      </c>
      <c r="AT133" t="s">
        <v>3629</v>
      </c>
      <c r="AU133">
        <v>48.455353000000002</v>
      </c>
      <c r="AV133">
        <v>11.799455999999999</v>
      </c>
      <c r="AW133" t="s">
        <v>3669</v>
      </c>
      <c r="AX133" t="s">
        <v>3783</v>
      </c>
      <c r="BA133">
        <v>0.45250000000000001</v>
      </c>
      <c r="BB133" t="s">
        <v>3997</v>
      </c>
      <c r="BC133" t="s">
        <v>3497</v>
      </c>
      <c r="BE133" t="s">
        <v>3515</v>
      </c>
      <c r="BF133" t="s">
        <v>4074</v>
      </c>
      <c r="BG133" t="s">
        <v>4407</v>
      </c>
      <c r="BH133" t="s">
        <v>4463</v>
      </c>
      <c r="BI133" t="s">
        <v>4591</v>
      </c>
    </row>
    <row r="134" spans="1:61" x14ac:dyDescent="0.25">
      <c r="A134">
        <f t="shared" si="16"/>
        <v>152</v>
      </c>
      <c r="B134" t="str">
        <f t="shared" si="17"/>
        <v>Westfalen_BNA0414</v>
      </c>
      <c r="C134" t="s">
        <v>3492</v>
      </c>
      <c r="D134" t="str">
        <f>VLOOKUP(AL134,REF_TABLE!$A$19:$B$26,2,FALSE)</f>
        <v>STUR</v>
      </c>
      <c r="E134" t="str">
        <f>VLOOKUP(AK134,REF_TABLE!A:B,2,FALSE)</f>
        <v>HRD</v>
      </c>
      <c r="F134">
        <f t="shared" si="23"/>
        <v>0.33250000000000002</v>
      </c>
      <c r="G134">
        <f>VLOOKUP(plants_join_OPSD!D134,REF_TABLE!M:Q,2,FALSE)</f>
        <v>9.5587323943661975</v>
      </c>
      <c r="H134">
        <f>VLOOKUP(plants_join_OPSD!D134,REF_TABLE!M:Q,3,FALSE)</f>
        <v>7.8122535211267614</v>
      </c>
      <c r="I134">
        <f>VLOOKUP(D134,Tabelle7!$A:$B,2,FALSE)</f>
        <v>4.0224969288732378E-2</v>
      </c>
      <c r="J134">
        <f>VLOOKUP(D134,Tabelle7!$A:$C,3,FALSE)</f>
        <v>4.0224969288732378E-2</v>
      </c>
      <c r="K134">
        <f>VLOOKUP($E134,Dispa_data!E:W,7,FALSE)</f>
        <v>117242.17</v>
      </c>
      <c r="L134">
        <f>IFERROR(VLOOKUP($E134,Dispa_data!E:W,8,FALSE),0)</f>
        <v>0</v>
      </c>
      <c r="M134">
        <f>IFERROR(VLOOKUP($E134,Dispa_data!E:W,9,FALSE),0)</f>
        <v>0</v>
      </c>
      <c r="N134">
        <f>IFERROR(VLOOKUP($E134,Dispa_data!$E:$W,10,FALSE),0)</f>
        <v>0.3</v>
      </c>
      <c r="O134">
        <f>IFERROR(VLOOKUP($E134,Dispa_data!$E:$W,11,FALSE),0)</f>
        <v>0.39500000000000002</v>
      </c>
      <c r="P134">
        <f>IFERROR(VLOOKUP($E134,Dispa_data!$E:$W,12,FALSE),0)</f>
        <v>7</v>
      </c>
      <c r="Q134">
        <f>IFERROR(VLOOKUP($E134,Dispa_data!$E:$W,13,FALSE),0)</f>
        <v>0.95</v>
      </c>
      <c r="S134" t="str">
        <f t="shared" si="18"/>
        <v/>
      </c>
      <c r="T134" t="str">
        <f t="shared" si="19"/>
        <v/>
      </c>
      <c r="U134" t="str">
        <f t="shared" si="20"/>
        <v/>
      </c>
      <c r="V134" t="str">
        <f t="shared" si="21"/>
        <v/>
      </c>
      <c r="W134" t="str">
        <f t="shared" si="22"/>
        <v/>
      </c>
      <c r="X134" s="1" t="s">
        <v>170</v>
      </c>
      <c r="Y134" s="6" t="e">
        <f>VLOOKUP(B134,Dispa_data!B:B,1,FALSE)</f>
        <v>#N/A</v>
      </c>
      <c r="Z134" t="s">
        <v>991</v>
      </c>
      <c r="AA134" t="s">
        <v>1529</v>
      </c>
      <c r="AC134" t="s">
        <v>2160</v>
      </c>
      <c r="AE134" t="s">
        <v>2781</v>
      </c>
      <c r="AF134" t="s">
        <v>3228</v>
      </c>
      <c r="AG134" t="s">
        <v>3480</v>
      </c>
      <c r="AH134" t="s">
        <v>3492</v>
      </c>
      <c r="AI134">
        <v>152</v>
      </c>
      <c r="AK134" t="s">
        <v>3497</v>
      </c>
      <c r="AL134" t="s">
        <v>3506</v>
      </c>
      <c r="AM134" t="s">
        <v>3515</v>
      </c>
      <c r="AO134">
        <v>1963</v>
      </c>
      <c r="AP134" t="s">
        <v>3545</v>
      </c>
      <c r="AR134">
        <v>2011</v>
      </c>
      <c r="AS134" t="s">
        <v>18</v>
      </c>
      <c r="AU134">
        <v>51.677819999999997</v>
      </c>
      <c r="AV134">
        <v>7.9741999999999997</v>
      </c>
      <c r="BA134">
        <v>0.33250000000000002</v>
      </c>
      <c r="BB134" t="s">
        <v>3997</v>
      </c>
      <c r="BC134" t="s">
        <v>3497</v>
      </c>
      <c r="BE134" t="s">
        <v>3515</v>
      </c>
      <c r="BF134" t="s">
        <v>4075</v>
      </c>
      <c r="BG134" t="s">
        <v>4406</v>
      </c>
      <c r="BH134" t="s">
        <v>4441</v>
      </c>
    </row>
    <row r="135" spans="1:61" x14ac:dyDescent="0.25">
      <c r="A135">
        <f t="shared" si="16"/>
        <v>152</v>
      </c>
      <c r="B135" t="str">
        <f t="shared" si="17"/>
        <v>Westfalen_BNA0415</v>
      </c>
      <c r="C135" t="s">
        <v>3492</v>
      </c>
      <c r="D135" t="str">
        <f>VLOOKUP(AL135,REF_TABLE!$A$19:$B$26,2,FALSE)</f>
        <v>STUR</v>
      </c>
      <c r="E135" t="str">
        <f>VLOOKUP(AK135,REF_TABLE!A:B,2,FALSE)</f>
        <v>HRD</v>
      </c>
      <c r="F135">
        <f t="shared" si="23"/>
        <v>0.33250000000000002</v>
      </c>
      <c r="G135">
        <f>VLOOKUP(plants_join_OPSD!D135,REF_TABLE!M:Q,2,FALSE)</f>
        <v>9.5587323943661975</v>
      </c>
      <c r="H135">
        <f>VLOOKUP(plants_join_OPSD!D135,REF_TABLE!M:Q,3,FALSE)</f>
        <v>7.8122535211267614</v>
      </c>
      <c r="I135">
        <f>VLOOKUP(D135,Tabelle7!$A:$B,2,FALSE)</f>
        <v>4.0224969288732378E-2</v>
      </c>
      <c r="J135">
        <f>VLOOKUP(D135,Tabelle7!$A:$C,3,FALSE)</f>
        <v>4.0224969288732378E-2</v>
      </c>
      <c r="K135">
        <f>VLOOKUP($E135,Dispa_data!E:W,7,FALSE)</f>
        <v>117242.17</v>
      </c>
      <c r="L135">
        <f>IFERROR(VLOOKUP($E135,Dispa_data!E:W,8,FALSE),0)</f>
        <v>0</v>
      </c>
      <c r="M135">
        <f>IFERROR(VLOOKUP($E135,Dispa_data!E:W,9,FALSE),0)</f>
        <v>0</v>
      </c>
      <c r="N135">
        <f>IFERROR(VLOOKUP($E135,Dispa_data!$E:$W,10,FALSE),0)</f>
        <v>0.3</v>
      </c>
      <c r="O135">
        <f>IFERROR(VLOOKUP($E135,Dispa_data!$E:$W,11,FALSE),0)</f>
        <v>0.39500000000000002</v>
      </c>
      <c r="P135">
        <f>IFERROR(VLOOKUP($E135,Dispa_data!$E:$W,12,FALSE),0)</f>
        <v>7</v>
      </c>
      <c r="Q135">
        <f>IFERROR(VLOOKUP($E135,Dispa_data!$E:$W,13,FALSE),0)</f>
        <v>0.95</v>
      </c>
      <c r="S135" t="str">
        <f t="shared" si="18"/>
        <v/>
      </c>
      <c r="T135" t="str">
        <f t="shared" si="19"/>
        <v/>
      </c>
      <c r="U135" t="str">
        <f t="shared" si="20"/>
        <v/>
      </c>
      <c r="V135" t="str">
        <f t="shared" si="21"/>
        <v/>
      </c>
      <c r="W135" t="str">
        <f t="shared" si="22"/>
        <v/>
      </c>
      <c r="X135" s="1" t="s">
        <v>171</v>
      </c>
      <c r="Y135" s="6" t="e">
        <f>VLOOKUP(B135,Dispa_data!B:B,1,FALSE)</f>
        <v>#N/A</v>
      </c>
      <c r="Z135" t="s">
        <v>991</v>
      </c>
      <c r="AA135" t="s">
        <v>1548</v>
      </c>
      <c r="AC135" t="s">
        <v>2160</v>
      </c>
      <c r="AE135" t="s">
        <v>2781</v>
      </c>
      <c r="AF135" t="s">
        <v>3228</v>
      </c>
      <c r="AG135" t="s">
        <v>3480</v>
      </c>
      <c r="AH135" t="s">
        <v>3492</v>
      </c>
      <c r="AI135">
        <v>152</v>
      </c>
      <c r="AK135" t="s">
        <v>3497</v>
      </c>
      <c r="AL135" t="s">
        <v>3506</v>
      </c>
      <c r="AM135" t="s">
        <v>3515</v>
      </c>
      <c r="AO135">
        <v>1963</v>
      </c>
      <c r="AP135" t="s">
        <v>3545</v>
      </c>
      <c r="AR135">
        <v>2011</v>
      </c>
      <c r="AS135" t="s">
        <v>18</v>
      </c>
      <c r="AU135">
        <v>51.677819999999997</v>
      </c>
      <c r="AV135">
        <v>7.9741999999999997</v>
      </c>
      <c r="BA135">
        <v>0.33250000000000002</v>
      </c>
      <c r="BB135" t="s">
        <v>3997</v>
      </c>
      <c r="BC135" t="s">
        <v>3497</v>
      </c>
      <c r="BE135" t="s">
        <v>3515</v>
      </c>
      <c r="BF135" t="s">
        <v>4075</v>
      </c>
      <c r="BG135" t="s">
        <v>4406</v>
      </c>
      <c r="BH135" t="s">
        <v>4441</v>
      </c>
    </row>
    <row r="136" spans="1:61" x14ac:dyDescent="0.25">
      <c r="A136">
        <f t="shared" si="16"/>
        <v>133</v>
      </c>
      <c r="B136" t="str">
        <f t="shared" si="17"/>
        <v>HKW II/B_BNA0212</v>
      </c>
      <c r="C136" t="s">
        <v>3492</v>
      </c>
      <c r="D136" t="str">
        <f>VLOOKUP(AL136,REF_TABLE!$A$19:$B$26,2,FALSE)</f>
        <v>STUR</v>
      </c>
      <c r="E136" t="str">
        <f>VLOOKUP(AK136,REF_TABLE!A:B,2,FALSE)</f>
        <v>HRD</v>
      </c>
      <c r="F136">
        <f t="shared" si="23"/>
        <v>0.33750000000000002</v>
      </c>
      <c r="G136">
        <f>VLOOKUP(plants_join_OPSD!D136,REF_TABLE!M:Q,2,FALSE)</f>
        <v>9.5587323943661975</v>
      </c>
      <c r="H136">
        <f>VLOOKUP(plants_join_OPSD!D136,REF_TABLE!M:Q,3,FALSE)</f>
        <v>7.8122535211267614</v>
      </c>
      <c r="I136">
        <f>VLOOKUP(D136,Tabelle7!$A:$B,2,FALSE)</f>
        <v>4.0224969288732378E-2</v>
      </c>
      <c r="J136">
        <f>VLOOKUP(D136,Tabelle7!$A:$C,3,FALSE)</f>
        <v>4.0224969288732378E-2</v>
      </c>
      <c r="K136">
        <f>VLOOKUP($E136,Dispa_data!E:W,7,FALSE)</f>
        <v>117242.17</v>
      </c>
      <c r="L136">
        <f>IFERROR(VLOOKUP($E136,Dispa_data!E:W,8,FALSE),0)</f>
        <v>0</v>
      </c>
      <c r="M136">
        <f>IFERROR(VLOOKUP($E136,Dispa_data!E:W,9,FALSE),0)</f>
        <v>0</v>
      </c>
      <c r="N136">
        <f>IFERROR(VLOOKUP($E136,Dispa_data!$E:$W,10,FALSE),0)</f>
        <v>0.3</v>
      </c>
      <c r="O136">
        <f>IFERROR(VLOOKUP($E136,Dispa_data!$E:$W,11,FALSE),0)</f>
        <v>0.39500000000000002</v>
      </c>
      <c r="P136">
        <f>IFERROR(VLOOKUP($E136,Dispa_data!$E:$W,12,FALSE),0)</f>
        <v>7</v>
      </c>
      <c r="Q136">
        <f>IFERROR(VLOOKUP($E136,Dispa_data!$E:$W,13,FALSE),0)</f>
        <v>0.95</v>
      </c>
      <c r="S136" t="str">
        <f t="shared" si="18"/>
        <v/>
      </c>
      <c r="T136" t="str">
        <f t="shared" si="19"/>
        <v/>
      </c>
      <c r="U136" t="str">
        <f t="shared" si="20"/>
        <v/>
      </c>
      <c r="V136" t="str">
        <f t="shared" si="21"/>
        <v/>
      </c>
      <c r="W136" t="str">
        <f t="shared" si="22"/>
        <v/>
      </c>
      <c r="X136" s="1" t="s">
        <v>172</v>
      </c>
      <c r="Y136" s="6" t="e">
        <f>VLOOKUP(B136,Dispa_data!B:B,1,FALSE)</f>
        <v>#N/A</v>
      </c>
      <c r="Z136" t="s">
        <v>1029</v>
      </c>
      <c r="AA136" t="s">
        <v>1029</v>
      </c>
      <c r="AC136" t="s">
        <v>2165</v>
      </c>
      <c r="AD136" t="s">
        <v>2441</v>
      </c>
      <c r="AE136" t="s">
        <v>2772</v>
      </c>
      <c r="AF136" t="s">
        <v>3222</v>
      </c>
      <c r="AG136" t="s">
        <v>3480</v>
      </c>
      <c r="AH136" t="s">
        <v>3492</v>
      </c>
      <c r="AI136">
        <v>133</v>
      </c>
      <c r="AK136" t="s">
        <v>3497</v>
      </c>
      <c r="AL136" t="s">
        <v>3506</v>
      </c>
      <c r="AM136" t="s">
        <v>3514</v>
      </c>
      <c r="AO136">
        <v>1965</v>
      </c>
      <c r="AP136" t="s">
        <v>3551</v>
      </c>
      <c r="AR136">
        <v>2012</v>
      </c>
      <c r="AS136" t="s">
        <v>18</v>
      </c>
      <c r="AU136">
        <v>51.429324000000001</v>
      </c>
      <c r="AV136">
        <v>6.7519839999999993</v>
      </c>
      <c r="BA136">
        <v>0.33750000000000002</v>
      </c>
      <c r="BB136" t="s">
        <v>3997</v>
      </c>
      <c r="BC136" t="s">
        <v>3497</v>
      </c>
      <c r="BE136" t="s">
        <v>3515</v>
      </c>
      <c r="BF136" t="s">
        <v>4076</v>
      </c>
      <c r="BG136" t="s">
        <v>4406</v>
      </c>
      <c r="BH136" t="s">
        <v>4464</v>
      </c>
    </row>
    <row r="137" spans="1:61" x14ac:dyDescent="0.25">
      <c r="A137">
        <f t="shared" si="16"/>
        <v>293</v>
      </c>
      <c r="B137" t="str">
        <f t="shared" si="17"/>
        <v>Staudinger_BNA0376</v>
      </c>
      <c r="C137" t="s">
        <v>3492</v>
      </c>
      <c r="D137" t="str">
        <f>VLOOKUP(AL137,REF_TABLE!$A$19:$B$26,2,FALSE)</f>
        <v>STUR</v>
      </c>
      <c r="E137" t="str">
        <f>VLOOKUP(AK137,REF_TABLE!A:B,2,FALSE)</f>
        <v>HRD</v>
      </c>
      <c r="F137">
        <f t="shared" si="23"/>
        <v>0.35</v>
      </c>
      <c r="G137">
        <f>VLOOKUP(plants_join_OPSD!D137,REF_TABLE!M:Q,2,FALSE)</f>
        <v>9.5587323943661975</v>
      </c>
      <c r="H137">
        <f>VLOOKUP(plants_join_OPSD!D137,REF_TABLE!M:Q,3,FALSE)</f>
        <v>7.8122535211267614</v>
      </c>
      <c r="I137">
        <f>VLOOKUP(D137,Tabelle7!$A:$B,2,FALSE)</f>
        <v>4.0224969288732378E-2</v>
      </c>
      <c r="J137">
        <f>VLOOKUP(D137,Tabelle7!$A:$C,3,FALSE)</f>
        <v>4.0224969288732378E-2</v>
      </c>
      <c r="K137">
        <f>VLOOKUP($E137,Dispa_data!E:W,7,FALSE)</f>
        <v>117242.17</v>
      </c>
      <c r="L137">
        <f>IFERROR(VLOOKUP($E137,Dispa_data!E:W,8,FALSE),0)</f>
        <v>0</v>
      </c>
      <c r="M137">
        <f>IFERROR(VLOOKUP($E137,Dispa_data!E:W,9,FALSE),0)</f>
        <v>0</v>
      </c>
      <c r="N137">
        <f>IFERROR(VLOOKUP($E137,Dispa_data!$E:$W,10,FALSE),0)</f>
        <v>0.3</v>
      </c>
      <c r="O137">
        <f>IFERROR(VLOOKUP($E137,Dispa_data!$E:$W,11,FALSE),0)</f>
        <v>0.39500000000000002</v>
      </c>
      <c r="P137">
        <f>IFERROR(VLOOKUP($E137,Dispa_data!$E:$W,12,FALSE),0)</f>
        <v>7</v>
      </c>
      <c r="Q137">
        <f>IFERROR(VLOOKUP($E137,Dispa_data!$E:$W,13,FALSE),0)</f>
        <v>0.95</v>
      </c>
      <c r="S137" t="str">
        <f t="shared" si="18"/>
        <v/>
      </c>
      <c r="T137" t="str">
        <f t="shared" si="19"/>
        <v/>
      </c>
      <c r="U137" t="str">
        <f t="shared" si="20"/>
        <v/>
      </c>
      <c r="V137" t="str">
        <f t="shared" si="21"/>
        <v/>
      </c>
      <c r="W137" t="str">
        <f t="shared" si="22"/>
        <v/>
      </c>
      <c r="X137" s="1" t="s">
        <v>173</v>
      </c>
      <c r="Y137" s="6" t="e">
        <f>VLOOKUP(B137,Dispa_data!B:B,1,FALSE)</f>
        <v>#N/A</v>
      </c>
      <c r="Z137" t="s">
        <v>987</v>
      </c>
      <c r="AA137" t="s">
        <v>1590</v>
      </c>
      <c r="AC137" t="s">
        <v>2172</v>
      </c>
      <c r="AE137" t="s">
        <v>2779</v>
      </c>
      <c r="AF137" t="s">
        <v>3227</v>
      </c>
      <c r="AG137" t="s">
        <v>3483</v>
      </c>
      <c r="AH137" t="s">
        <v>3492</v>
      </c>
      <c r="AI137">
        <v>293</v>
      </c>
      <c r="AK137" t="s">
        <v>3497</v>
      </c>
      <c r="AL137" t="s">
        <v>3506</v>
      </c>
      <c r="AM137" t="s">
        <v>3515</v>
      </c>
      <c r="AO137">
        <v>1970</v>
      </c>
      <c r="AP137" t="s">
        <v>3554</v>
      </c>
      <c r="AR137">
        <v>2012</v>
      </c>
      <c r="AS137" t="s">
        <v>18</v>
      </c>
      <c r="AU137">
        <v>50.088552999999997</v>
      </c>
      <c r="AV137">
        <v>8.953399000000001</v>
      </c>
      <c r="BA137">
        <v>0.35</v>
      </c>
      <c r="BB137" t="s">
        <v>3997</v>
      </c>
      <c r="BC137" t="s">
        <v>3497</v>
      </c>
      <c r="BE137" t="s">
        <v>3515</v>
      </c>
      <c r="BF137" t="s">
        <v>3227</v>
      </c>
      <c r="BG137" t="s">
        <v>4408</v>
      </c>
      <c r="BH137" t="s">
        <v>4463</v>
      </c>
    </row>
    <row r="138" spans="1:61" x14ac:dyDescent="0.25">
      <c r="A138">
        <f t="shared" si="16"/>
        <v>93</v>
      </c>
      <c r="B138" t="str">
        <f t="shared" si="17"/>
        <v>Kraftwerk Veltheim_BNA0812</v>
      </c>
      <c r="C138" t="s">
        <v>3492</v>
      </c>
      <c r="D138" t="str">
        <f>VLOOKUP(AL138,REF_TABLE!$A$19:$B$26,2,FALSE)</f>
        <v>STUR</v>
      </c>
      <c r="E138" t="str">
        <f>VLOOKUP(AK138,REF_TABLE!A:B,2,FALSE)</f>
        <v>HRD</v>
      </c>
      <c r="F138">
        <f t="shared" si="23"/>
        <v>0.33750000000000002</v>
      </c>
      <c r="G138">
        <f>VLOOKUP(plants_join_OPSD!D138,REF_TABLE!M:Q,2,FALSE)</f>
        <v>9.5587323943661975</v>
      </c>
      <c r="H138">
        <f>VLOOKUP(plants_join_OPSD!D138,REF_TABLE!M:Q,3,FALSE)</f>
        <v>7.8122535211267614</v>
      </c>
      <c r="I138">
        <f>VLOOKUP(D138,Tabelle7!$A:$B,2,FALSE)</f>
        <v>4.0224969288732378E-2</v>
      </c>
      <c r="J138">
        <f>VLOOKUP(D138,Tabelle7!$A:$C,3,FALSE)</f>
        <v>4.0224969288732378E-2</v>
      </c>
      <c r="K138">
        <f>VLOOKUP($E138,Dispa_data!E:W,7,FALSE)</f>
        <v>117242.17</v>
      </c>
      <c r="L138">
        <f>IFERROR(VLOOKUP($E138,Dispa_data!E:W,8,FALSE),0)</f>
        <v>0</v>
      </c>
      <c r="M138">
        <f>IFERROR(VLOOKUP($E138,Dispa_data!E:W,9,FALSE),0)</f>
        <v>0</v>
      </c>
      <c r="N138">
        <f>IFERROR(VLOOKUP($E138,Dispa_data!$E:$W,10,FALSE),0)</f>
        <v>0.3</v>
      </c>
      <c r="O138">
        <f>IFERROR(VLOOKUP($E138,Dispa_data!$E:$W,11,FALSE),0)</f>
        <v>0.39500000000000002</v>
      </c>
      <c r="P138">
        <f>IFERROR(VLOOKUP($E138,Dispa_data!$E:$W,12,FALSE),0)</f>
        <v>7</v>
      </c>
      <c r="Q138">
        <f>IFERROR(VLOOKUP($E138,Dispa_data!$E:$W,13,FALSE),0)</f>
        <v>0.95</v>
      </c>
      <c r="S138" t="str">
        <f t="shared" si="18"/>
        <v/>
      </c>
      <c r="T138" t="str">
        <f t="shared" si="19"/>
        <v/>
      </c>
      <c r="U138" t="str">
        <f t="shared" si="20"/>
        <v/>
      </c>
      <c r="V138" t="str">
        <f t="shared" si="21"/>
        <v/>
      </c>
      <c r="W138" t="str">
        <f t="shared" si="22"/>
        <v/>
      </c>
      <c r="X138" s="1" t="s">
        <v>174</v>
      </c>
      <c r="Y138" s="6" t="e">
        <f>VLOOKUP(B138,Dispa_data!B:B,1,FALSE)</f>
        <v>#N/A</v>
      </c>
      <c r="Z138" t="s">
        <v>1030</v>
      </c>
      <c r="AA138" t="s">
        <v>1577</v>
      </c>
      <c r="AC138" t="s">
        <v>2189</v>
      </c>
      <c r="AE138" t="s">
        <v>2812</v>
      </c>
      <c r="AF138" t="s">
        <v>3251</v>
      </c>
      <c r="AG138" t="s">
        <v>3480</v>
      </c>
      <c r="AH138" t="s">
        <v>3492</v>
      </c>
      <c r="AI138">
        <v>93</v>
      </c>
      <c r="AK138" t="s">
        <v>3497</v>
      </c>
      <c r="AL138" t="s">
        <v>3506</v>
      </c>
      <c r="AM138" t="s">
        <v>3515</v>
      </c>
      <c r="AO138">
        <v>1965</v>
      </c>
      <c r="AP138" t="s">
        <v>3551</v>
      </c>
      <c r="AR138">
        <v>2012</v>
      </c>
      <c r="AS138" t="s">
        <v>18</v>
      </c>
      <c r="AU138">
        <v>52.190040000000003</v>
      </c>
      <c r="AV138">
        <v>8.9331800000000001</v>
      </c>
      <c r="BA138">
        <v>0.33750000000000002</v>
      </c>
      <c r="BB138" t="s">
        <v>3997</v>
      </c>
      <c r="BC138" t="s">
        <v>3497</v>
      </c>
      <c r="BE138" t="s">
        <v>3515</v>
      </c>
      <c r="BF138" t="s">
        <v>4077</v>
      </c>
      <c r="BG138" t="s">
        <v>4406</v>
      </c>
      <c r="BH138" t="s">
        <v>4479</v>
      </c>
    </row>
    <row r="139" spans="1:61" x14ac:dyDescent="0.25">
      <c r="A139">
        <f t="shared" si="16"/>
        <v>28</v>
      </c>
      <c r="B139" t="str">
        <f t="shared" si="17"/>
        <v>Papierfabrik Albbruck_BNA0011</v>
      </c>
      <c r="C139" t="s">
        <v>3492</v>
      </c>
      <c r="D139" t="str">
        <f>VLOOKUP(AL139,REF_TABLE!$A$19:$B$26,2,FALSE)</f>
        <v>STUR</v>
      </c>
      <c r="E139" t="str">
        <f>VLOOKUP(AK139,REF_TABLE!A:B,2,FALSE)</f>
        <v>HRD</v>
      </c>
      <c r="F139">
        <f t="shared" si="23"/>
        <v>0.44750000000000001</v>
      </c>
      <c r="G139">
        <f>VLOOKUP(plants_join_OPSD!D139,REF_TABLE!M:Q,2,FALSE)</f>
        <v>9.5587323943661975</v>
      </c>
      <c r="H139">
        <f>VLOOKUP(plants_join_OPSD!D139,REF_TABLE!M:Q,3,FALSE)</f>
        <v>7.8122535211267614</v>
      </c>
      <c r="I139">
        <f>VLOOKUP(D139,Tabelle7!$A:$B,2,FALSE)</f>
        <v>4.0224969288732378E-2</v>
      </c>
      <c r="J139">
        <f>VLOOKUP(D139,Tabelle7!$A:$C,3,FALSE)</f>
        <v>4.0224969288732378E-2</v>
      </c>
      <c r="K139">
        <f>VLOOKUP($E139,Dispa_data!E:W,7,FALSE)</f>
        <v>117242.17</v>
      </c>
      <c r="L139">
        <f>IFERROR(VLOOKUP($E139,Dispa_data!E:W,8,FALSE),0)</f>
        <v>0</v>
      </c>
      <c r="M139">
        <f>IFERROR(VLOOKUP($E139,Dispa_data!E:W,9,FALSE),0)</f>
        <v>0</v>
      </c>
      <c r="N139">
        <f>IFERROR(VLOOKUP($E139,Dispa_data!$E:$W,10,FALSE),0)</f>
        <v>0.3</v>
      </c>
      <c r="O139">
        <f>IFERROR(VLOOKUP($E139,Dispa_data!$E:$W,11,FALSE),0)</f>
        <v>0.39500000000000002</v>
      </c>
      <c r="P139">
        <f>IFERROR(VLOOKUP($E139,Dispa_data!$E:$W,12,FALSE),0)</f>
        <v>7</v>
      </c>
      <c r="Q139">
        <f>IFERROR(VLOOKUP($E139,Dispa_data!$E:$W,13,FALSE),0)</f>
        <v>0.95</v>
      </c>
      <c r="S139" t="str">
        <f t="shared" si="18"/>
        <v/>
      </c>
      <c r="T139" t="str">
        <f t="shared" si="19"/>
        <v/>
      </c>
      <c r="U139" t="str">
        <f t="shared" si="20"/>
        <v/>
      </c>
      <c r="V139" t="str">
        <f t="shared" si="21"/>
        <v/>
      </c>
      <c r="W139" t="str">
        <f t="shared" si="22"/>
        <v/>
      </c>
      <c r="X139" s="1" t="s">
        <v>175</v>
      </c>
      <c r="Y139" s="6" t="e">
        <f>VLOOKUP(B139,Dispa_data!B:B,1,FALSE)</f>
        <v>#N/A</v>
      </c>
      <c r="Z139" t="s">
        <v>1031</v>
      </c>
      <c r="AC139" t="s">
        <v>2190</v>
      </c>
      <c r="AE139" t="s">
        <v>2813</v>
      </c>
      <c r="AF139" t="s">
        <v>3252</v>
      </c>
      <c r="AG139" t="s">
        <v>3482</v>
      </c>
      <c r="AH139" t="s">
        <v>3492</v>
      </c>
      <c r="AI139">
        <v>28</v>
      </c>
      <c r="AK139" t="s">
        <v>3497</v>
      </c>
      <c r="AL139" t="s">
        <v>3506</v>
      </c>
      <c r="AM139" t="s">
        <v>3514</v>
      </c>
      <c r="AO139">
        <v>2009</v>
      </c>
      <c r="AP139" t="s">
        <v>3533</v>
      </c>
      <c r="AR139">
        <v>2012</v>
      </c>
      <c r="AS139" t="s">
        <v>18</v>
      </c>
      <c r="AU139">
        <v>47.589309999999998</v>
      </c>
      <c r="AV139">
        <v>8.1326100000000014</v>
      </c>
      <c r="BA139">
        <v>0.44750000000000001</v>
      </c>
      <c r="BB139" t="s">
        <v>3997</v>
      </c>
      <c r="BC139" t="s">
        <v>3497</v>
      </c>
      <c r="BE139" t="s">
        <v>3515</v>
      </c>
      <c r="BF139" t="s">
        <v>3252</v>
      </c>
      <c r="BG139" t="s">
        <v>4406</v>
      </c>
      <c r="BH139" t="s">
        <v>4480</v>
      </c>
    </row>
    <row r="140" spans="1:61" x14ac:dyDescent="0.25">
      <c r="A140">
        <f t="shared" si="16"/>
        <v>95</v>
      </c>
      <c r="B140" t="str">
        <f t="shared" si="17"/>
        <v>Datteln_BNA0187</v>
      </c>
      <c r="C140" t="s">
        <v>3492</v>
      </c>
      <c r="D140" t="str">
        <f>VLOOKUP(AL140,REF_TABLE!$A$19:$B$26,2,FALSE)</f>
        <v>STUR</v>
      </c>
      <c r="E140" t="str">
        <f>VLOOKUP(AK140,REF_TABLE!A:B,2,FALSE)</f>
        <v>HRD</v>
      </c>
      <c r="F140">
        <f t="shared" si="23"/>
        <v>0.33500000000000002</v>
      </c>
      <c r="G140">
        <f>VLOOKUP(plants_join_OPSD!D140,REF_TABLE!M:Q,2,FALSE)</f>
        <v>9.5587323943661975</v>
      </c>
      <c r="H140">
        <f>VLOOKUP(plants_join_OPSD!D140,REF_TABLE!M:Q,3,FALSE)</f>
        <v>7.8122535211267614</v>
      </c>
      <c r="I140">
        <f>VLOOKUP(D140,Tabelle7!$A:$B,2,FALSE)</f>
        <v>4.0224969288732378E-2</v>
      </c>
      <c r="J140">
        <f>VLOOKUP(D140,Tabelle7!$A:$C,3,FALSE)</f>
        <v>4.0224969288732378E-2</v>
      </c>
      <c r="K140">
        <f>VLOOKUP($E140,Dispa_data!E:W,7,FALSE)</f>
        <v>117242.17</v>
      </c>
      <c r="L140">
        <f>IFERROR(VLOOKUP($E140,Dispa_data!E:W,8,FALSE),0)</f>
        <v>0</v>
      </c>
      <c r="M140">
        <f>IFERROR(VLOOKUP($E140,Dispa_data!E:W,9,FALSE),0)</f>
        <v>0</v>
      </c>
      <c r="N140">
        <f>IFERROR(VLOOKUP($E140,Dispa_data!$E:$W,10,FALSE),0)</f>
        <v>0.3</v>
      </c>
      <c r="O140">
        <f>IFERROR(VLOOKUP($E140,Dispa_data!$E:$W,11,FALSE),0)</f>
        <v>0.39500000000000002</v>
      </c>
      <c r="P140">
        <f>IFERROR(VLOOKUP($E140,Dispa_data!$E:$W,12,FALSE),0)</f>
        <v>7</v>
      </c>
      <c r="Q140">
        <f>IFERROR(VLOOKUP($E140,Dispa_data!$E:$W,13,FALSE),0)</f>
        <v>0.95</v>
      </c>
      <c r="S140" t="str">
        <f t="shared" si="18"/>
        <v/>
      </c>
      <c r="T140" t="str">
        <f t="shared" si="19"/>
        <v/>
      </c>
      <c r="U140" t="str">
        <f t="shared" si="20"/>
        <v/>
      </c>
      <c r="V140" t="str">
        <f t="shared" si="21"/>
        <v/>
      </c>
      <c r="W140" t="str">
        <f t="shared" si="22"/>
        <v/>
      </c>
      <c r="X140" s="1" t="s">
        <v>176</v>
      </c>
      <c r="Y140" s="6" t="e">
        <f>VLOOKUP(B140,Dispa_data!B:B,1,FALSE)</f>
        <v>#N/A</v>
      </c>
      <c r="Z140" t="s">
        <v>1032</v>
      </c>
      <c r="AA140" t="s">
        <v>1586</v>
      </c>
      <c r="AC140" t="s">
        <v>2172</v>
      </c>
      <c r="AE140" t="s">
        <v>2814</v>
      </c>
      <c r="AF140" t="s">
        <v>1032</v>
      </c>
      <c r="AG140" t="s">
        <v>3480</v>
      </c>
      <c r="AH140" t="s">
        <v>3492</v>
      </c>
      <c r="AI140">
        <v>95</v>
      </c>
      <c r="AK140" t="s">
        <v>3497</v>
      </c>
      <c r="AL140" t="s">
        <v>3506</v>
      </c>
      <c r="AM140" t="s">
        <v>3514</v>
      </c>
      <c r="AO140">
        <v>1964</v>
      </c>
      <c r="AP140" t="s">
        <v>3565</v>
      </c>
      <c r="AR140">
        <v>2013</v>
      </c>
      <c r="AS140" t="s">
        <v>18</v>
      </c>
      <c r="AU140">
        <v>51.629519999999999</v>
      </c>
      <c r="AV140">
        <v>7.3311740000000007</v>
      </c>
      <c r="BA140">
        <v>0.33500000000000002</v>
      </c>
      <c r="BB140" t="s">
        <v>3997</v>
      </c>
      <c r="BC140" t="s">
        <v>3497</v>
      </c>
      <c r="BE140" t="s">
        <v>3515</v>
      </c>
      <c r="BF140" t="s">
        <v>1032</v>
      </c>
      <c r="BG140" t="s">
        <v>4406</v>
      </c>
      <c r="BH140" t="s">
        <v>4481</v>
      </c>
    </row>
    <row r="141" spans="1:61" x14ac:dyDescent="0.25">
      <c r="A141">
        <f t="shared" si="16"/>
        <v>95</v>
      </c>
      <c r="B141" t="str">
        <f t="shared" si="17"/>
        <v>Datteln_BNA0188</v>
      </c>
      <c r="C141" t="s">
        <v>3492</v>
      </c>
      <c r="D141" t="str">
        <f>VLOOKUP(AL141,REF_TABLE!$A$19:$B$26,2,FALSE)</f>
        <v>STUR</v>
      </c>
      <c r="E141" t="str">
        <f>VLOOKUP(AK141,REF_TABLE!A:B,2,FALSE)</f>
        <v>HRD</v>
      </c>
      <c r="F141">
        <f t="shared" si="23"/>
        <v>0.33500000000000002</v>
      </c>
      <c r="G141">
        <f>VLOOKUP(plants_join_OPSD!D141,REF_TABLE!M:Q,2,FALSE)</f>
        <v>9.5587323943661975</v>
      </c>
      <c r="H141">
        <f>VLOOKUP(plants_join_OPSD!D141,REF_TABLE!M:Q,3,FALSE)</f>
        <v>7.8122535211267614</v>
      </c>
      <c r="I141">
        <f>VLOOKUP(D141,Tabelle7!$A:$B,2,FALSE)</f>
        <v>4.0224969288732378E-2</v>
      </c>
      <c r="J141">
        <f>VLOOKUP(D141,Tabelle7!$A:$C,3,FALSE)</f>
        <v>4.0224969288732378E-2</v>
      </c>
      <c r="K141">
        <f>VLOOKUP($E141,Dispa_data!E:W,7,FALSE)</f>
        <v>117242.17</v>
      </c>
      <c r="L141">
        <f>IFERROR(VLOOKUP($E141,Dispa_data!E:W,8,FALSE),0)</f>
        <v>0</v>
      </c>
      <c r="M141">
        <f>IFERROR(VLOOKUP($E141,Dispa_data!E:W,9,FALSE),0)</f>
        <v>0</v>
      </c>
      <c r="N141">
        <f>IFERROR(VLOOKUP($E141,Dispa_data!$E:$W,10,FALSE),0)</f>
        <v>0.3</v>
      </c>
      <c r="O141">
        <f>IFERROR(VLOOKUP($E141,Dispa_data!$E:$W,11,FALSE),0)</f>
        <v>0.39500000000000002</v>
      </c>
      <c r="P141">
        <f>IFERROR(VLOOKUP($E141,Dispa_data!$E:$W,12,FALSE),0)</f>
        <v>7</v>
      </c>
      <c r="Q141">
        <f>IFERROR(VLOOKUP($E141,Dispa_data!$E:$W,13,FALSE),0)</f>
        <v>0.95</v>
      </c>
      <c r="S141" t="str">
        <f t="shared" si="18"/>
        <v/>
      </c>
      <c r="T141" t="str">
        <f t="shared" si="19"/>
        <v/>
      </c>
      <c r="U141" t="str">
        <f t="shared" si="20"/>
        <v/>
      </c>
      <c r="V141" t="str">
        <f t="shared" si="21"/>
        <v/>
      </c>
      <c r="W141" t="str">
        <f t="shared" si="22"/>
        <v/>
      </c>
      <c r="X141" s="1" t="s">
        <v>177</v>
      </c>
      <c r="Y141" s="6" t="e">
        <f>VLOOKUP(B141,Dispa_data!B:B,1,FALSE)</f>
        <v>#N/A</v>
      </c>
      <c r="Z141" t="s">
        <v>1032</v>
      </c>
      <c r="AA141" t="s">
        <v>1577</v>
      </c>
      <c r="AC141" t="s">
        <v>2172</v>
      </c>
      <c r="AE141" t="s">
        <v>2814</v>
      </c>
      <c r="AF141" t="s">
        <v>1032</v>
      </c>
      <c r="AG141" t="s">
        <v>3480</v>
      </c>
      <c r="AH141" t="s">
        <v>3492</v>
      </c>
      <c r="AI141">
        <v>95</v>
      </c>
      <c r="AK141" t="s">
        <v>3497</v>
      </c>
      <c r="AL141" t="s">
        <v>3506</v>
      </c>
      <c r="AM141" t="s">
        <v>3514</v>
      </c>
      <c r="AO141">
        <v>1964</v>
      </c>
      <c r="AP141" t="s">
        <v>3565</v>
      </c>
      <c r="AR141">
        <v>2013</v>
      </c>
      <c r="AS141" t="s">
        <v>18</v>
      </c>
      <c r="AU141">
        <v>51.629519999999999</v>
      </c>
      <c r="AV141">
        <v>7.3311740000000007</v>
      </c>
      <c r="BA141">
        <v>0.33500000000000002</v>
      </c>
      <c r="BB141" t="s">
        <v>3997</v>
      </c>
      <c r="BC141" t="s">
        <v>3497</v>
      </c>
      <c r="BE141" t="s">
        <v>3515</v>
      </c>
      <c r="BF141" t="s">
        <v>1032</v>
      </c>
      <c r="BG141" t="s">
        <v>4406</v>
      </c>
      <c r="BH141" t="s">
        <v>4481</v>
      </c>
    </row>
    <row r="142" spans="1:61" x14ac:dyDescent="0.25">
      <c r="A142">
        <f t="shared" si="16"/>
        <v>113</v>
      </c>
      <c r="B142" t="str">
        <f t="shared" si="17"/>
        <v>Datteln_BNA0189</v>
      </c>
      <c r="C142" t="s">
        <v>3492</v>
      </c>
      <c r="D142" t="str">
        <f>VLOOKUP(AL142,REF_TABLE!$A$19:$B$26,2,FALSE)</f>
        <v>STUR</v>
      </c>
      <c r="E142" t="str">
        <f>VLOOKUP(AK142,REF_TABLE!A:B,2,FALSE)</f>
        <v>HRD</v>
      </c>
      <c r="F142">
        <f t="shared" si="23"/>
        <v>0.34749999999999998</v>
      </c>
      <c r="G142">
        <f>VLOOKUP(plants_join_OPSD!D142,REF_TABLE!M:Q,2,FALSE)</f>
        <v>9.5587323943661975</v>
      </c>
      <c r="H142">
        <f>VLOOKUP(plants_join_OPSD!D142,REF_TABLE!M:Q,3,FALSE)</f>
        <v>7.8122535211267614</v>
      </c>
      <c r="I142">
        <f>VLOOKUP(D142,Tabelle7!$A:$B,2,FALSE)</f>
        <v>4.0224969288732378E-2</v>
      </c>
      <c r="J142">
        <f>VLOOKUP(D142,Tabelle7!$A:$C,3,FALSE)</f>
        <v>4.0224969288732378E-2</v>
      </c>
      <c r="K142">
        <f>VLOOKUP($E142,Dispa_data!E:W,7,FALSE)</f>
        <v>117242.17</v>
      </c>
      <c r="L142">
        <f>IFERROR(VLOOKUP($E142,Dispa_data!E:W,8,FALSE),0)</f>
        <v>0</v>
      </c>
      <c r="M142">
        <f>IFERROR(VLOOKUP($E142,Dispa_data!E:W,9,FALSE),0)</f>
        <v>0</v>
      </c>
      <c r="N142">
        <f>IFERROR(VLOOKUP($E142,Dispa_data!$E:$W,10,FALSE),0)</f>
        <v>0.3</v>
      </c>
      <c r="O142">
        <f>IFERROR(VLOOKUP($E142,Dispa_data!$E:$W,11,FALSE),0)</f>
        <v>0.39500000000000002</v>
      </c>
      <c r="P142">
        <f>IFERROR(VLOOKUP($E142,Dispa_data!$E:$W,12,FALSE),0)</f>
        <v>7</v>
      </c>
      <c r="Q142">
        <f>IFERROR(VLOOKUP($E142,Dispa_data!$E:$W,13,FALSE),0)</f>
        <v>0.95</v>
      </c>
      <c r="S142" t="str">
        <f t="shared" si="18"/>
        <v/>
      </c>
      <c r="T142" t="str">
        <f t="shared" si="19"/>
        <v/>
      </c>
      <c r="U142" t="str">
        <f t="shared" si="20"/>
        <v/>
      </c>
      <c r="V142" t="str">
        <f t="shared" si="21"/>
        <v/>
      </c>
      <c r="W142" t="str">
        <f t="shared" si="22"/>
        <v/>
      </c>
      <c r="X142" s="1" t="s">
        <v>178</v>
      </c>
      <c r="Y142" s="6" t="e">
        <f>VLOOKUP(B142,Dispa_data!B:B,1,FALSE)</f>
        <v>#N/A</v>
      </c>
      <c r="Z142" t="s">
        <v>1032</v>
      </c>
      <c r="AA142" t="s">
        <v>1590</v>
      </c>
      <c r="AC142" t="s">
        <v>2172</v>
      </c>
      <c r="AE142" t="s">
        <v>2814</v>
      </c>
      <c r="AF142" t="s">
        <v>1032</v>
      </c>
      <c r="AG142" t="s">
        <v>3480</v>
      </c>
      <c r="AH142" t="s">
        <v>3492</v>
      </c>
      <c r="AI142">
        <v>113</v>
      </c>
      <c r="AK142" t="s">
        <v>3497</v>
      </c>
      <c r="AL142" t="s">
        <v>3506</v>
      </c>
      <c r="AM142" t="s">
        <v>3515</v>
      </c>
      <c r="AO142">
        <v>1969</v>
      </c>
      <c r="AP142" t="s">
        <v>3537</v>
      </c>
      <c r="AR142">
        <v>2013</v>
      </c>
      <c r="AS142" t="s">
        <v>18</v>
      </c>
      <c r="AU142">
        <v>51.629519999999999</v>
      </c>
      <c r="AV142">
        <v>7.3311740000000007</v>
      </c>
      <c r="BA142">
        <v>0.34749999999999998</v>
      </c>
      <c r="BB142" t="s">
        <v>3997</v>
      </c>
      <c r="BC142" t="s">
        <v>3497</v>
      </c>
      <c r="BE142" t="s">
        <v>3515</v>
      </c>
      <c r="BF142" t="s">
        <v>1032</v>
      </c>
      <c r="BG142" t="s">
        <v>4406</v>
      </c>
      <c r="BH142" t="s">
        <v>4481</v>
      </c>
    </row>
    <row r="143" spans="1:61" x14ac:dyDescent="0.25">
      <c r="A143">
        <f t="shared" si="16"/>
        <v>249</v>
      </c>
      <c r="B143" t="str">
        <f t="shared" si="17"/>
        <v>Staudinger_BNA0375</v>
      </c>
      <c r="C143" t="s">
        <v>3492</v>
      </c>
      <c r="D143" t="str">
        <f>VLOOKUP(AL143,REF_TABLE!$A$19:$B$26,2,FALSE)</f>
        <v>STUR</v>
      </c>
      <c r="E143" t="str">
        <f>VLOOKUP(AK143,REF_TABLE!A:B,2,FALSE)</f>
        <v>HRD</v>
      </c>
      <c r="F143">
        <f t="shared" si="23"/>
        <v>0.33750000000000002</v>
      </c>
      <c r="G143">
        <f>VLOOKUP(plants_join_OPSD!D143,REF_TABLE!M:Q,2,FALSE)</f>
        <v>9.5587323943661975</v>
      </c>
      <c r="H143">
        <f>VLOOKUP(plants_join_OPSD!D143,REF_TABLE!M:Q,3,FALSE)</f>
        <v>7.8122535211267614</v>
      </c>
      <c r="I143">
        <f>VLOOKUP(D143,Tabelle7!$A:$B,2,FALSE)</f>
        <v>4.0224969288732378E-2</v>
      </c>
      <c r="J143">
        <f>VLOOKUP(D143,Tabelle7!$A:$C,3,FALSE)</f>
        <v>4.0224969288732378E-2</v>
      </c>
      <c r="K143">
        <f>VLOOKUP($E143,Dispa_data!E:W,7,FALSE)</f>
        <v>117242.17</v>
      </c>
      <c r="L143">
        <f>IFERROR(VLOOKUP($E143,Dispa_data!E:W,8,FALSE),0)</f>
        <v>0</v>
      </c>
      <c r="M143">
        <f>IFERROR(VLOOKUP($E143,Dispa_data!E:W,9,FALSE),0)</f>
        <v>0</v>
      </c>
      <c r="N143">
        <f>IFERROR(VLOOKUP($E143,Dispa_data!$E:$W,10,FALSE),0)</f>
        <v>0.3</v>
      </c>
      <c r="O143">
        <f>IFERROR(VLOOKUP($E143,Dispa_data!$E:$W,11,FALSE),0)</f>
        <v>0.39500000000000002</v>
      </c>
      <c r="P143">
        <f>IFERROR(VLOOKUP($E143,Dispa_data!$E:$W,12,FALSE),0)</f>
        <v>7</v>
      </c>
      <c r="Q143">
        <f>IFERROR(VLOOKUP($E143,Dispa_data!$E:$W,13,FALSE),0)</f>
        <v>0.95</v>
      </c>
      <c r="S143" t="str">
        <f t="shared" si="18"/>
        <v/>
      </c>
      <c r="T143" t="str">
        <f t="shared" si="19"/>
        <v/>
      </c>
      <c r="U143" t="str">
        <f t="shared" si="20"/>
        <v/>
      </c>
      <c r="V143" t="str">
        <f t="shared" si="21"/>
        <v/>
      </c>
      <c r="W143" t="str">
        <f t="shared" si="22"/>
        <v/>
      </c>
      <c r="X143" s="1" t="s">
        <v>179</v>
      </c>
      <c r="Y143" s="6" t="e">
        <f>VLOOKUP(B143,Dispa_data!B:B,1,FALSE)</f>
        <v>#N/A</v>
      </c>
      <c r="Z143" t="s">
        <v>987</v>
      </c>
      <c r="AA143" t="s">
        <v>1586</v>
      </c>
      <c r="AC143" t="s">
        <v>2172</v>
      </c>
      <c r="AE143" t="s">
        <v>2779</v>
      </c>
      <c r="AF143" t="s">
        <v>3227</v>
      </c>
      <c r="AG143" t="s">
        <v>3483</v>
      </c>
      <c r="AH143" t="s">
        <v>3492</v>
      </c>
      <c r="AI143">
        <v>249</v>
      </c>
      <c r="AK143" t="s">
        <v>3497</v>
      </c>
      <c r="AL143" t="s">
        <v>3506</v>
      </c>
      <c r="AM143" t="s">
        <v>3514</v>
      </c>
      <c r="AO143">
        <v>1965</v>
      </c>
      <c r="AP143" t="s">
        <v>3551</v>
      </c>
      <c r="AR143">
        <v>2013</v>
      </c>
      <c r="AS143" t="s">
        <v>18</v>
      </c>
      <c r="AU143">
        <v>50.088552999999997</v>
      </c>
      <c r="AV143">
        <v>8.953399000000001</v>
      </c>
      <c r="BA143">
        <v>0.33750000000000002</v>
      </c>
      <c r="BB143" t="s">
        <v>3997</v>
      </c>
      <c r="BC143" t="s">
        <v>3497</v>
      </c>
      <c r="BE143" t="s">
        <v>3515</v>
      </c>
      <c r="BF143" t="s">
        <v>3227</v>
      </c>
      <c r="BG143" t="s">
        <v>4407</v>
      </c>
      <c r="BH143" t="s">
        <v>4463</v>
      </c>
    </row>
    <row r="144" spans="1:61" x14ac:dyDescent="0.25">
      <c r="A144">
        <f t="shared" si="16"/>
        <v>132</v>
      </c>
      <c r="B144" t="str">
        <f t="shared" si="17"/>
        <v>Shamrock_BNA0448</v>
      </c>
      <c r="C144" t="s">
        <v>3492</v>
      </c>
      <c r="D144" t="str">
        <f>VLOOKUP(AL144,REF_TABLE!$A$19:$B$26,2,FALSE)</f>
        <v>STUR</v>
      </c>
      <c r="E144" t="str">
        <f>VLOOKUP(AK144,REF_TABLE!A:B,2,FALSE)</f>
        <v>HRD</v>
      </c>
      <c r="F144">
        <f t="shared" si="23"/>
        <v>0.3175</v>
      </c>
      <c r="G144">
        <f>VLOOKUP(plants_join_OPSD!D144,REF_TABLE!M:Q,2,FALSE)</f>
        <v>9.5587323943661975</v>
      </c>
      <c r="H144">
        <f>VLOOKUP(plants_join_OPSD!D144,REF_TABLE!M:Q,3,FALSE)</f>
        <v>7.8122535211267614</v>
      </c>
      <c r="I144">
        <f>VLOOKUP(D144,Tabelle7!$A:$B,2,FALSE)</f>
        <v>4.0224969288732378E-2</v>
      </c>
      <c r="J144">
        <f>VLOOKUP(D144,Tabelle7!$A:$C,3,FALSE)</f>
        <v>4.0224969288732378E-2</v>
      </c>
      <c r="K144">
        <f>VLOOKUP($E144,Dispa_data!E:W,7,FALSE)</f>
        <v>117242.17</v>
      </c>
      <c r="L144">
        <f>IFERROR(VLOOKUP($E144,Dispa_data!E:W,8,FALSE),0)</f>
        <v>0</v>
      </c>
      <c r="M144">
        <f>IFERROR(VLOOKUP($E144,Dispa_data!E:W,9,FALSE),0)</f>
        <v>0</v>
      </c>
      <c r="N144">
        <f>IFERROR(VLOOKUP($E144,Dispa_data!$E:$W,10,FALSE),0)</f>
        <v>0.3</v>
      </c>
      <c r="O144">
        <f>IFERROR(VLOOKUP($E144,Dispa_data!$E:$W,11,FALSE),0)</f>
        <v>0.39500000000000002</v>
      </c>
      <c r="P144">
        <f>IFERROR(VLOOKUP($E144,Dispa_data!$E:$W,12,FALSE),0)</f>
        <v>7</v>
      </c>
      <c r="Q144">
        <f>IFERROR(VLOOKUP($E144,Dispa_data!$E:$W,13,FALSE),0)</f>
        <v>0.95</v>
      </c>
      <c r="S144" t="str">
        <f t="shared" si="18"/>
        <v/>
      </c>
      <c r="T144" t="str">
        <f t="shared" si="19"/>
        <v/>
      </c>
      <c r="U144" t="str">
        <f t="shared" si="20"/>
        <v/>
      </c>
      <c r="V144" t="str">
        <f t="shared" si="21"/>
        <v/>
      </c>
      <c r="W144" t="str">
        <f t="shared" si="22"/>
        <v/>
      </c>
      <c r="X144" s="1" t="s">
        <v>180</v>
      </c>
      <c r="Y144" s="6" t="e">
        <f>VLOOKUP(B144,Dispa_data!B:B,1,FALSE)</f>
        <v>#N/A</v>
      </c>
      <c r="Z144" t="s">
        <v>1033</v>
      </c>
      <c r="AC144" t="s">
        <v>2172</v>
      </c>
      <c r="AE144" t="s">
        <v>2815</v>
      </c>
      <c r="AF144" t="s">
        <v>3230</v>
      </c>
      <c r="AG144" t="s">
        <v>3480</v>
      </c>
      <c r="AH144" t="s">
        <v>3492</v>
      </c>
      <c r="AI144">
        <v>132</v>
      </c>
      <c r="AK144" t="s">
        <v>3497</v>
      </c>
      <c r="AL144" t="s">
        <v>3506</v>
      </c>
      <c r="AM144" t="s">
        <v>3514</v>
      </c>
      <c r="AO144">
        <v>1957</v>
      </c>
      <c r="AP144" t="s">
        <v>3555</v>
      </c>
      <c r="AR144">
        <v>2013</v>
      </c>
      <c r="AS144" t="s">
        <v>18</v>
      </c>
      <c r="AU144">
        <v>51.528491209999999</v>
      </c>
      <c r="AV144">
        <v>7.1777968599999999</v>
      </c>
      <c r="BA144">
        <v>0.3175</v>
      </c>
      <c r="BB144" t="s">
        <v>3997</v>
      </c>
      <c r="BC144" t="s">
        <v>3497</v>
      </c>
      <c r="BE144" t="s">
        <v>3515</v>
      </c>
      <c r="BF144" t="s">
        <v>3226</v>
      </c>
      <c r="BG144" t="s">
        <v>4406</v>
      </c>
      <c r="BH144" t="s">
        <v>4460</v>
      </c>
    </row>
    <row r="145" spans="1:60" x14ac:dyDescent="0.25">
      <c r="A145">
        <f t="shared" si="16"/>
        <v>345</v>
      </c>
      <c r="B145" t="str">
        <f t="shared" si="17"/>
        <v>Knepper_BNA0203</v>
      </c>
      <c r="C145" t="s">
        <v>3492</v>
      </c>
      <c r="D145" t="str">
        <f>VLOOKUP(AL145,REF_TABLE!$A$19:$B$26,2,FALSE)</f>
        <v>STUR</v>
      </c>
      <c r="E145" t="str">
        <f>VLOOKUP(AK145,REF_TABLE!A:B,2,FALSE)</f>
        <v>HRD</v>
      </c>
      <c r="F145">
        <f t="shared" si="23"/>
        <v>0.35249999999999998</v>
      </c>
      <c r="G145">
        <f>VLOOKUP(plants_join_OPSD!D145,REF_TABLE!M:Q,2,FALSE)</f>
        <v>9.5587323943661975</v>
      </c>
      <c r="H145">
        <f>VLOOKUP(plants_join_OPSD!D145,REF_TABLE!M:Q,3,FALSE)</f>
        <v>7.8122535211267614</v>
      </c>
      <c r="I145">
        <f>VLOOKUP(D145,Tabelle7!$A:$B,2,FALSE)</f>
        <v>4.0224969288732378E-2</v>
      </c>
      <c r="J145">
        <f>VLOOKUP(D145,Tabelle7!$A:$C,3,FALSE)</f>
        <v>4.0224969288732378E-2</v>
      </c>
      <c r="K145">
        <f>VLOOKUP($E145,Dispa_data!E:W,7,FALSE)</f>
        <v>117242.17</v>
      </c>
      <c r="L145">
        <f>IFERROR(VLOOKUP($E145,Dispa_data!E:W,8,FALSE),0)</f>
        <v>0</v>
      </c>
      <c r="M145">
        <f>IFERROR(VLOOKUP($E145,Dispa_data!E:W,9,FALSE),0)</f>
        <v>0</v>
      </c>
      <c r="N145">
        <f>IFERROR(VLOOKUP($E145,Dispa_data!$E:$W,10,FALSE),0)</f>
        <v>0.3</v>
      </c>
      <c r="O145">
        <f>IFERROR(VLOOKUP($E145,Dispa_data!$E:$W,11,FALSE),0)</f>
        <v>0.39500000000000002</v>
      </c>
      <c r="P145">
        <f>IFERROR(VLOOKUP($E145,Dispa_data!$E:$W,12,FALSE),0)</f>
        <v>7</v>
      </c>
      <c r="Q145">
        <f>IFERROR(VLOOKUP($E145,Dispa_data!$E:$W,13,FALSE),0)</f>
        <v>0.95</v>
      </c>
      <c r="S145" t="str">
        <f t="shared" si="18"/>
        <v/>
      </c>
      <c r="T145" t="str">
        <f t="shared" si="19"/>
        <v/>
      </c>
      <c r="U145" t="str">
        <f t="shared" si="20"/>
        <v/>
      </c>
      <c r="V145" t="str">
        <f t="shared" si="21"/>
        <v/>
      </c>
      <c r="W145" t="str">
        <f t="shared" si="22"/>
        <v/>
      </c>
      <c r="X145" s="1" t="s">
        <v>181</v>
      </c>
      <c r="Y145" s="6" t="e">
        <f>VLOOKUP(B145,Dispa_data!B:B,1,FALSE)</f>
        <v>#N/A</v>
      </c>
      <c r="Z145" t="s">
        <v>1034</v>
      </c>
      <c r="AA145" t="s">
        <v>1547</v>
      </c>
      <c r="AC145" t="s">
        <v>2172</v>
      </c>
      <c r="AE145" t="s">
        <v>2816</v>
      </c>
      <c r="AF145" t="s">
        <v>1236</v>
      </c>
      <c r="AG145" t="s">
        <v>3480</v>
      </c>
      <c r="AH145" t="s">
        <v>3492</v>
      </c>
      <c r="AI145">
        <v>345</v>
      </c>
      <c r="AK145" t="s">
        <v>3497</v>
      </c>
      <c r="AL145" t="s">
        <v>3506</v>
      </c>
      <c r="AM145" t="s">
        <v>3514</v>
      </c>
      <c r="AO145">
        <v>1971</v>
      </c>
      <c r="AP145" t="s">
        <v>3556</v>
      </c>
      <c r="AR145">
        <v>2014</v>
      </c>
      <c r="AS145" t="s">
        <v>18</v>
      </c>
      <c r="AU145">
        <v>51.568469260000001</v>
      </c>
      <c r="AV145">
        <v>7.3491825110000004</v>
      </c>
      <c r="BA145">
        <v>0.35249999999999998</v>
      </c>
      <c r="BB145" t="s">
        <v>3997</v>
      </c>
      <c r="BC145" t="s">
        <v>3497</v>
      </c>
      <c r="BE145" t="s">
        <v>3515</v>
      </c>
      <c r="BF145" t="s">
        <v>4078</v>
      </c>
      <c r="BG145" t="s">
        <v>4408</v>
      </c>
      <c r="BH145" t="s">
        <v>4460</v>
      </c>
    </row>
    <row r="146" spans="1:60" x14ac:dyDescent="0.25">
      <c r="A146">
        <f t="shared" si="16"/>
        <v>129</v>
      </c>
      <c r="B146" t="str">
        <f t="shared" si="17"/>
        <v>KW Walsum_BNA0215</v>
      </c>
      <c r="C146" t="s">
        <v>3492</v>
      </c>
      <c r="D146" t="str">
        <f>VLOOKUP(AL146,REF_TABLE!$A$19:$B$26,2,FALSE)</f>
        <v>STUR</v>
      </c>
      <c r="E146" t="str">
        <f>VLOOKUP(AK146,REF_TABLE!A:B,2,FALSE)</f>
        <v>HRD</v>
      </c>
      <c r="F146">
        <f t="shared" si="23"/>
        <v>0.32250000000000001</v>
      </c>
      <c r="G146">
        <f>VLOOKUP(plants_join_OPSD!D146,REF_TABLE!M:Q,2,FALSE)</f>
        <v>9.5587323943661975</v>
      </c>
      <c r="H146">
        <f>VLOOKUP(plants_join_OPSD!D146,REF_TABLE!M:Q,3,FALSE)</f>
        <v>7.8122535211267614</v>
      </c>
      <c r="I146">
        <f>VLOOKUP(D146,Tabelle7!$A:$B,2,FALSE)</f>
        <v>4.0224969288732378E-2</v>
      </c>
      <c r="J146">
        <f>VLOOKUP(D146,Tabelle7!$A:$C,3,FALSE)</f>
        <v>4.0224969288732378E-2</v>
      </c>
      <c r="K146">
        <f>VLOOKUP($E146,Dispa_data!E:W,7,FALSE)</f>
        <v>117242.17</v>
      </c>
      <c r="L146">
        <f>IFERROR(VLOOKUP($E146,Dispa_data!E:W,8,FALSE),0)</f>
        <v>0</v>
      </c>
      <c r="M146">
        <f>IFERROR(VLOOKUP($E146,Dispa_data!E:W,9,FALSE),0)</f>
        <v>0</v>
      </c>
      <c r="N146">
        <f>IFERROR(VLOOKUP($E146,Dispa_data!$E:$W,10,FALSE),0)</f>
        <v>0.3</v>
      </c>
      <c r="O146">
        <f>IFERROR(VLOOKUP($E146,Dispa_data!$E:$W,11,FALSE),0)</f>
        <v>0.39500000000000002</v>
      </c>
      <c r="P146">
        <f>IFERROR(VLOOKUP($E146,Dispa_data!$E:$W,12,FALSE),0)</f>
        <v>7</v>
      </c>
      <c r="Q146">
        <f>IFERROR(VLOOKUP($E146,Dispa_data!$E:$W,13,FALSE),0)</f>
        <v>0.95</v>
      </c>
      <c r="S146" t="str">
        <f t="shared" si="18"/>
        <v/>
      </c>
      <c r="T146" t="str">
        <f t="shared" si="19"/>
        <v/>
      </c>
      <c r="U146" t="str">
        <f t="shared" si="20"/>
        <v/>
      </c>
      <c r="V146" t="str">
        <f t="shared" si="21"/>
        <v/>
      </c>
      <c r="W146" t="str">
        <f t="shared" si="22"/>
        <v/>
      </c>
      <c r="X146" s="1" t="s">
        <v>182</v>
      </c>
      <c r="Y146" s="6" t="e">
        <f>VLOOKUP(B146,Dispa_data!B:B,1,FALSE)</f>
        <v>#N/A</v>
      </c>
      <c r="Z146" t="s">
        <v>980</v>
      </c>
      <c r="AA146" t="s">
        <v>1591</v>
      </c>
      <c r="AC146" t="s">
        <v>2166</v>
      </c>
      <c r="AD146" t="s">
        <v>2442</v>
      </c>
      <c r="AE146" t="s">
        <v>2817</v>
      </c>
      <c r="AF146" t="s">
        <v>3222</v>
      </c>
      <c r="AG146" t="s">
        <v>3480</v>
      </c>
      <c r="AH146" t="s">
        <v>3492</v>
      </c>
      <c r="AI146">
        <v>129</v>
      </c>
      <c r="AK146" t="s">
        <v>3497</v>
      </c>
      <c r="AL146" t="s">
        <v>3506</v>
      </c>
      <c r="AM146" t="s">
        <v>3515</v>
      </c>
      <c r="AO146">
        <v>1959</v>
      </c>
      <c r="AP146" t="s">
        <v>3569</v>
      </c>
      <c r="AR146">
        <v>2014</v>
      </c>
      <c r="AS146" t="s">
        <v>18</v>
      </c>
      <c r="AU146">
        <v>51.528610999999998</v>
      </c>
      <c r="AV146">
        <v>6.7119439999999999</v>
      </c>
      <c r="BA146">
        <v>0.32250000000000001</v>
      </c>
      <c r="BB146" t="s">
        <v>3997</v>
      </c>
      <c r="BC146" t="s">
        <v>3497</v>
      </c>
      <c r="BE146" t="s">
        <v>3515</v>
      </c>
      <c r="BF146" t="s">
        <v>4037</v>
      </c>
      <c r="BG146" t="s">
        <v>4407</v>
      </c>
      <c r="BH146" t="s">
        <v>4460</v>
      </c>
    </row>
    <row r="147" spans="1:60" x14ac:dyDescent="0.25">
      <c r="A147">
        <f t="shared" si="16"/>
        <v>345</v>
      </c>
      <c r="B147" t="str">
        <f t="shared" si="17"/>
        <v>Scholven_BNA0333</v>
      </c>
      <c r="C147" t="s">
        <v>3492</v>
      </c>
      <c r="D147" t="str">
        <f>VLOOKUP(AL147,REF_TABLE!$A$19:$B$26,2,FALSE)</f>
        <v>STUR</v>
      </c>
      <c r="E147" t="str">
        <f>VLOOKUP(AK147,REF_TABLE!A:B,2,FALSE)</f>
        <v>HRD</v>
      </c>
      <c r="F147">
        <f t="shared" si="23"/>
        <v>0.35</v>
      </c>
      <c r="G147">
        <f>VLOOKUP(plants_join_OPSD!D147,REF_TABLE!M:Q,2,FALSE)</f>
        <v>9.5587323943661975</v>
      </c>
      <c r="H147">
        <f>VLOOKUP(plants_join_OPSD!D147,REF_TABLE!M:Q,3,FALSE)</f>
        <v>7.8122535211267614</v>
      </c>
      <c r="I147">
        <f>VLOOKUP(D147,Tabelle7!$A:$B,2,FALSE)</f>
        <v>4.0224969288732378E-2</v>
      </c>
      <c r="J147">
        <f>VLOOKUP(D147,Tabelle7!$A:$C,3,FALSE)</f>
        <v>4.0224969288732378E-2</v>
      </c>
      <c r="K147">
        <f>VLOOKUP($E147,Dispa_data!E:W,7,FALSE)</f>
        <v>117242.17</v>
      </c>
      <c r="L147">
        <f>IFERROR(VLOOKUP($E147,Dispa_data!E:W,8,FALSE),0)</f>
        <v>0</v>
      </c>
      <c r="M147">
        <f>IFERROR(VLOOKUP($E147,Dispa_data!E:W,9,FALSE),0)</f>
        <v>0</v>
      </c>
      <c r="N147">
        <f>IFERROR(VLOOKUP($E147,Dispa_data!$E:$W,10,FALSE),0)</f>
        <v>0.3</v>
      </c>
      <c r="O147">
        <f>IFERROR(VLOOKUP($E147,Dispa_data!$E:$W,11,FALSE),0)</f>
        <v>0.39500000000000002</v>
      </c>
      <c r="P147">
        <f>IFERROR(VLOOKUP($E147,Dispa_data!$E:$W,12,FALSE),0)</f>
        <v>7</v>
      </c>
      <c r="Q147">
        <f>IFERROR(VLOOKUP($E147,Dispa_data!$E:$W,13,FALSE),0)</f>
        <v>0.95</v>
      </c>
      <c r="S147" t="str">
        <f t="shared" si="18"/>
        <v/>
      </c>
      <c r="T147" t="str">
        <f t="shared" si="19"/>
        <v/>
      </c>
      <c r="U147" t="str">
        <f t="shared" si="20"/>
        <v/>
      </c>
      <c r="V147" t="str">
        <f t="shared" si="21"/>
        <v/>
      </c>
      <c r="W147" t="str">
        <f t="shared" si="22"/>
        <v/>
      </c>
      <c r="X147" s="1" t="s">
        <v>183</v>
      </c>
      <c r="Y147" s="6" t="e">
        <f>VLOOKUP(B147,Dispa_data!B:B,1,FALSE)</f>
        <v>#N/A</v>
      </c>
      <c r="Z147" t="s">
        <v>985</v>
      </c>
      <c r="AA147" t="s">
        <v>1592</v>
      </c>
      <c r="AC147" t="s">
        <v>2172</v>
      </c>
      <c r="AE147" t="s">
        <v>2778</v>
      </c>
      <c r="AF147" t="s">
        <v>3226</v>
      </c>
      <c r="AG147" t="s">
        <v>3480</v>
      </c>
      <c r="AH147" t="s">
        <v>3492</v>
      </c>
      <c r="AI147">
        <v>345</v>
      </c>
      <c r="AK147" t="s">
        <v>3497</v>
      </c>
      <c r="AL147" t="s">
        <v>3506</v>
      </c>
      <c r="AM147" t="s">
        <v>3514</v>
      </c>
      <c r="AO147">
        <v>1970</v>
      </c>
      <c r="AP147" t="s">
        <v>3554</v>
      </c>
      <c r="AR147">
        <v>2014</v>
      </c>
      <c r="AS147" t="s">
        <v>18</v>
      </c>
      <c r="AU147">
        <v>51.60236802</v>
      </c>
      <c r="AV147">
        <v>7.009894096</v>
      </c>
      <c r="BA147">
        <v>0.35</v>
      </c>
      <c r="BB147" t="s">
        <v>3997</v>
      </c>
      <c r="BC147" t="s">
        <v>3497</v>
      </c>
      <c r="BE147" t="s">
        <v>3515</v>
      </c>
      <c r="BF147" t="s">
        <v>985</v>
      </c>
      <c r="BG147" t="s">
        <v>4407</v>
      </c>
      <c r="BH147" t="s">
        <v>4460</v>
      </c>
    </row>
    <row r="148" spans="1:60" x14ac:dyDescent="0.25">
      <c r="A148">
        <f t="shared" si="16"/>
        <v>345</v>
      </c>
      <c r="B148" t="str">
        <f t="shared" si="17"/>
        <v>Scholven_BNA0334</v>
      </c>
      <c r="C148" t="s">
        <v>3492</v>
      </c>
      <c r="D148" t="str">
        <f>VLOOKUP(AL148,REF_TABLE!$A$19:$B$26,2,FALSE)</f>
        <v>STUR</v>
      </c>
      <c r="E148" t="str">
        <f>VLOOKUP(AK148,REF_TABLE!A:B,2,FALSE)</f>
        <v>HRD</v>
      </c>
      <c r="F148">
        <f t="shared" si="23"/>
        <v>0.35249999999999998</v>
      </c>
      <c r="G148">
        <f>VLOOKUP(plants_join_OPSD!D148,REF_TABLE!M:Q,2,FALSE)</f>
        <v>9.5587323943661975</v>
      </c>
      <c r="H148">
        <f>VLOOKUP(plants_join_OPSD!D148,REF_TABLE!M:Q,3,FALSE)</f>
        <v>7.8122535211267614</v>
      </c>
      <c r="I148">
        <f>VLOOKUP(D148,Tabelle7!$A:$B,2,FALSE)</f>
        <v>4.0224969288732378E-2</v>
      </c>
      <c r="J148">
        <f>VLOOKUP(D148,Tabelle7!$A:$C,3,FALSE)</f>
        <v>4.0224969288732378E-2</v>
      </c>
      <c r="K148">
        <f>VLOOKUP($E148,Dispa_data!E:W,7,FALSE)</f>
        <v>117242.17</v>
      </c>
      <c r="L148">
        <f>IFERROR(VLOOKUP($E148,Dispa_data!E:W,8,FALSE),0)</f>
        <v>0</v>
      </c>
      <c r="M148">
        <f>IFERROR(VLOOKUP($E148,Dispa_data!E:W,9,FALSE),0)</f>
        <v>0</v>
      </c>
      <c r="N148">
        <f>IFERROR(VLOOKUP($E148,Dispa_data!$E:$W,10,FALSE),0)</f>
        <v>0.3</v>
      </c>
      <c r="O148">
        <f>IFERROR(VLOOKUP($E148,Dispa_data!$E:$W,11,FALSE),0)</f>
        <v>0.39500000000000002</v>
      </c>
      <c r="P148">
        <f>IFERROR(VLOOKUP($E148,Dispa_data!$E:$W,12,FALSE),0)</f>
        <v>7</v>
      </c>
      <c r="Q148">
        <f>IFERROR(VLOOKUP($E148,Dispa_data!$E:$W,13,FALSE),0)</f>
        <v>0.95</v>
      </c>
      <c r="S148" t="str">
        <f t="shared" si="18"/>
        <v/>
      </c>
      <c r="T148" t="str">
        <f t="shared" si="19"/>
        <v/>
      </c>
      <c r="U148" t="str">
        <f t="shared" si="20"/>
        <v/>
      </c>
      <c r="V148" t="str">
        <f t="shared" si="21"/>
        <v/>
      </c>
      <c r="W148" t="str">
        <f t="shared" si="22"/>
        <v/>
      </c>
      <c r="X148" s="1" t="s">
        <v>184</v>
      </c>
      <c r="Y148" s="6" t="e">
        <f>VLOOKUP(B148,Dispa_data!B:B,1,FALSE)</f>
        <v>#N/A</v>
      </c>
      <c r="Z148" t="s">
        <v>985</v>
      </c>
      <c r="AA148" t="s">
        <v>1550</v>
      </c>
      <c r="AC148" t="s">
        <v>2172</v>
      </c>
      <c r="AE148" t="s">
        <v>2778</v>
      </c>
      <c r="AF148" t="s">
        <v>3226</v>
      </c>
      <c r="AG148" t="s">
        <v>3480</v>
      </c>
      <c r="AH148" t="s">
        <v>3492</v>
      </c>
      <c r="AI148">
        <v>345</v>
      </c>
      <c r="AK148" t="s">
        <v>3497</v>
      </c>
      <c r="AL148" t="s">
        <v>3506</v>
      </c>
      <c r="AM148" t="s">
        <v>3514</v>
      </c>
      <c r="AO148">
        <v>1971</v>
      </c>
      <c r="AP148" t="s">
        <v>3556</v>
      </c>
      <c r="AR148">
        <v>2014</v>
      </c>
      <c r="AS148" t="s">
        <v>18</v>
      </c>
      <c r="AU148">
        <v>51.60236802</v>
      </c>
      <c r="AV148">
        <v>7.009894096</v>
      </c>
      <c r="BA148">
        <v>0.35249999999999998</v>
      </c>
      <c r="BB148" t="s">
        <v>3997</v>
      </c>
      <c r="BC148" t="s">
        <v>3497</v>
      </c>
      <c r="BE148" t="s">
        <v>3515</v>
      </c>
      <c r="BF148" t="s">
        <v>985</v>
      </c>
      <c r="BG148" t="s">
        <v>4407</v>
      </c>
      <c r="BH148" t="s">
        <v>4460</v>
      </c>
    </row>
    <row r="149" spans="1:60" x14ac:dyDescent="0.25">
      <c r="A149">
        <f t="shared" si="16"/>
        <v>676</v>
      </c>
      <c r="B149" t="str">
        <f t="shared" si="17"/>
        <v>Scholven_BNA0335</v>
      </c>
      <c r="C149" t="s">
        <v>3492</v>
      </c>
      <c r="D149" t="str">
        <f>VLOOKUP(AL149,REF_TABLE!$A$19:$B$26,2,FALSE)</f>
        <v>STUR</v>
      </c>
      <c r="E149" t="str">
        <f>VLOOKUP(AK149,REF_TABLE!A:B,2,FALSE)</f>
        <v>HRD</v>
      </c>
      <c r="F149">
        <f t="shared" si="23"/>
        <v>0.3725</v>
      </c>
      <c r="G149">
        <f>VLOOKUP(plants_join_OPSD!D149,REF_TABLE!M:Q,2,FALSE)</f>
        <v>9.5587323943661975</v>
      </c>
      <c r="H149">
        <f>VLOOKUP(plants_join_OPSD!D149,REF_TABLE!M:Q,3,FALSE)</f>
        <v>7.8122535211267614</v>
      </c>
      <c r="I149">
        <f>VLOOKUP(D149,Tabelle7!$A:$B,2,FALSE)</f>
        <v>4.0224969288732378E-2</v>
      </c>
      <c r="J149">
        <f>VLOOKUP(D149,Tabelle7!$A:$C,3,FALSE)</f>
        <v>4.0224969288732378E-2</v>
      </c>
      <c r="K149">
        <f>VLOOKUP($E149,Dispa_data!E:W,7,FALSE)</f>
        <v>117242.17</v>
      </c>
      <c r="L149">
        <f>IFERROR(VLOOKUP($E149,Dispa_data!E:W,8,FALSE),0)</f>
        <v>0</v>
      </c>
      <c r="M149">
        <f>IFERROR(VLOOKUP($E149,Dispa_data!E:W,9,FALSE),0)</f>
        <v>0</v>
      </c>
      <c r="N149">
        <f>IFERROR(VLOOKUP($E149,Dispa_data!$E:$W,10,FALSE),0)</f>
        <v>0.3</v>
      </c>
      <c r="O149">
        <f>IFERROR(VLOOKUP($E149,Dispa_data!$E:$W,11,FALSE),0)</f>
        <v>0.39500000000000002</v>
      </c>
      <c r="P149">
        <f>IFERROR(VLOOKUP($E149,Dispa_data!$E:$W,12,FALSE),0)</f>
        <v>7</v>
      </c>
      <c r="Q149">
        <f>IFERROR(VLOOKUP($E149,Dispa_data!$E:$W,13,FALSE),0)</f>
        <v>0.95</v>
      </c>
      <c r="S149" t="str">
        <f t="shared" si="18"/>
        <v/>
      </c>
      <c r="T149" t="str">
        <f t="shared" si="19"/>
        <v/>
      </c>
      <c r="U149" t="str">
        <f t="shared" si="20"/>
        <v/>
      </c>
      <c r="V149" t="str">
        <f t="shared" si="21"/>
        <v/>
      </c>
      <c r="W149" t="str">
        <f t="shared" si="22"/>
        <v/>
      </c>
      <c r="X149" s="1" t="s">
        <v>185</v>
      </c>
      <c r="Y149" s="6" t="e">
        <f>VLOOKUP(B149,Dispa_data!B:B,1,FALSE)</f>
        <v>#N/A</v>
      </c>
      <c r="Z149" t="s">
        <v>985</v>
      </c>
      <c r="AA149" t="s">
        <v>1593</v>
      </c>
      <c r="AC149" t="s">
        <v>2172</v>
      </c>
      <c r="AE149" t="s">
        <v>2778</v>
      </c>
      <c r="AF149" t="s">
        <v>3226</v>
      </c>
      <c r="AG149" t="s">
        <v>3480</v>
      </c>
      <c r="AH149" t="s">
        <v>3492</v>
      </c>
      <c r="AI149">
        <v>676</v>
      </c>
      <c r="AK149" t="s">
        <v>3497</v>
      </c>
      <c r="AL149" t="s">
        <v>3506</v>
      </c>
      <c r="AM149" t="s">
        <v>3515</v>
      </c>
      <c r="AO149">
        <v>1979</v>
      </c>
      <c r="AP149" t="s">
        <v>3542</v>
      </c>
      <c r="AR149">
        <v>2014</v>
      </c>
      <c r="AS149" t="s">
        <v>18</v>
      </c>
      <c r="AU149">
        <v>51.60236802</v>
      </c>
      <c r="AV149">
        <v>7.009894096</v>
      </c>
      <c r="BA149">
        <v>0.3725</v>
      </c>
      <c r="BB149" t="s">
        <v>3997</v>
      </c>
      <c r="BC149" t="s">
        <v>3497</v>
      </c>
      <c r="BE149" t="s">
        <v>3515</v>
      </c>
      <c r="BF149" t="s">
        <v>985</v>
      </c>
      <c r="BG149" t="s">
        <v>4408</v>
      </c>
      <c r="BH149" t="s">
        <v>4460</v>
      </c>
    </row>
    <row r="150" spans="1:60" x14ac:dyDescent="0.25">
      <c r="A150">
        <f t="shared" si="16"/>
        <v>133</v>
      </c>
      <c r="B150" t="str">
        <f t="shared" si="17"/>
        <v>KW Herne_BNA0447</v>
      </c>
      <c r="C150" t="s">
        <v>3492</v>
      </c>
      <c r="D150" t="str">
        <f>VLOOKUP(AL150,REF_TABLE!$A$19:$B$26,2,FALSE)</f>
        <v>STUR</v>
      </c>
      <c r="E150" t="str">
        <f>VLOOKUP(AK150,REF_TABLE!A:B,2,FALSE)</f>
        <v>HRD</v>
      </c>
      <c r="F150">
        <f t="shared" si="23"/>
        <v>0.33250000000000002</v>
      </c>
      <c r="G150">
        <f>VLOOKUP(plants_join_OPSD!D150,REF_TABLE!M:Q,2,FALSE)</f>
        <v>9.5587323943661975</v>
      </c>
      <c r="H150">
        <f>VLOOKUP(plants_join_OPSD!D150,REF_TABLE!M:Q,3,FALSE)</f>
        <v>7.8122535211267614</v>
      </c>
      <c r="I150">
        <f>VLOOKUP(D150,Tabelle7!$A:$B,2,FALSE)</f>
        <v>4.0224969288732378E-2</v>
      </c>
      <c r="J150">
        <f>VLOOKUP(D150,Tabelle7!$A:$C,3,FALSE)</f>
        <v>4.0224969288732378E-2</v>
      </c>
      <c r="K150">
        <f>VLOOKUP($E150,Dispa_data!E:W,7,FALSE)</f>
        <v>117242.17</v>
      </c>
      <c r="L150">
        <f>IFERROR(VLOOKUP($E150,Dispa_data!E:W,8,FALSE),0)</f>
        <v>0</v>
      </c>
      <c r="M150">
        <f>IFERROR(VLOOKUP($E150,Dispa_data!E:W,9,FALSE),0)</f>
        <v>0</v>
      </c>
      <c r="N150">
        <f>IFERROR(VLOOKUP($E150,Dispa_data!$E:$W,10,FALSE),0)</f>
        <v>0.3</v>
      </c>
      <c r="O150">
        <f>IFERROR(VLOOKUP($E150,Dispa_data!$E:$W,11,FALSE),0)</f>
        <v>0.39500000000000002</v>
      </c>
      <c r="P150">
        <f>IFERROR(VLOOKUP($E150,Dispa_data!$E:$W,12,FALSE),0)</f>
        <v>7</v>
      </c>
      <c r="Q150">
        <f>IFERROR(VLOOKUP($E150,Dispa_data!$E:$W,13,FALSE),0)</f>
        <v>0.95</v>
      </c>
      <c r="S150" t="str">
        <f t="shared" si="18"/>
        <v/>
      </c>
      <c r="T150" t="str">
        <f t="shared" si="19"/>
        <v/>
      </c>
      <c r="U150" t="str">
        <f t="shared" si="20"/>
        <v/>
      </c>
      <c r="V150" t="str">
        <f t="shared" si="21"/>
        <v/>
      </c>
      <c r="W150" t="str">
        <f t="shared" si="22"/>
        <v/>
      </c>
      <c r="X150" s="1" t="s">
        <v>186</v>
      </c>
      <c r="Y150" s="6" t="e">
        <f>VLOOKUP(B150,Dispa_data!B:B,1,FALSE)</f>
        <v>#N/A</v>
      </c>
      <c r="Z150" t="s">
        <v>994</v>
      </c>
      <c r="AA150" t="s">
        <v>1594</v>
      </c>
      <c r="AC150" t="s">
        <v>2166</v>
      </c>
      <c r="AD150" t="s">
        <v>2451</v>
      </c>
      <c r="AE150" t="s">
        <v>2818</v>
      </c>
      <c r="AF150" t="s">
        <v>3230</v>
      </c>
      <c r="AG150" t="s">
        <v>3480</v>
      </c>
      <c r="AH150" t="s">
        <v>3492</v>
      </c>
      <c r="AI150">
        <v>133</v>
      </c>
      <c r="AK150" t="s">
        <v>3497</v>
      </c>
      <c r="AL150" t="s">
        <v>3506</v>
      </c>
      <c r="AM150" t="s">
        <v>3515</v>
      </c>
      <c r="AO150">
        <v>1963</v>
      </c>
      <c r="AP150" t="s">
        <v>3545</v>
      </c>
      <c r="AR150">
        <v>2014</v>
      </c>
      <c r="AS150" t="s">
        <v>18</v>
      </c>
      <c r="AU150">
        <v>51.550753</v>
      </c>
      <c r="AV150">
        <v>7.187481</v>
      </c>
      <c r="BA150">
        <v>0.33250000000000002</v>
      </c>
      <c r="BB150" t="s">
        <v>3997</v>
      </c>
      <c r="BC150" t="s">
        <v>3497</v>
      </c>
      <c r="BE150" t="s">
        <v>3515</v>
      </c>
      <c r="BF150" t="s">
        <v>4079</v>
      </c>
      <c r="BG150" t="s">
        <v>4407</v>
      </c>
      <c r="BH150" t="s">
        <v>4460</v>
      </c>
    </row>
    <row r="151" spans="1:60" x14ac:dyDescent="0.25">
      <c r="A151">
        <f t="shared" si="16"/>
        <v>186</v>
      </c>
      <c r="B151" t="str">
        <f t="shared" si="17"/>
        <v>Kraftwerk Werdohl-Elverlingsen_BNA1035</v>
      </c>
      <c r="C151" t="s">
        <v>3492</v>
      </c>
      <c r="D151" t="str">
        <f>VLOOKUP(AL151,REF_TABLE!$A$19:$B$26,2,FALSE)</f>
        <v>STUR</v>
      </c>
      <c r="E151" t="str">
        <f>VLOOKUP(AK151,REF_TABLE!A:B,2,FALSE)</f>
        <v>HRD</v>
      </c>
      <c r="F151">
        <f t="shared" si="23"/>
        <v>0.35249999999999998</v>
      </c>
      <c r="G151">
        <f>VLOOKUP(plants_join_OPSD!D151,REF_TABLE!M:Q,2,FALSE)</f>
        <v>9.5587323943661975</v>
      </c>
      <c r="H151">
        <f>VLOOKUP(plants_join_OPSD!D151,REF_TABLE!M:Q,3,FALSE)</f>
        <v>7.8122535211267614</v>
      </c>
      <c r="I151">
        <f>VLOOKUP(D151,Tabelle7!$A:$B,2,FALSE)</f>
        <v>4.0224969288732378E-2</v>
      </c>
      <c r="J151">
        <f>VLOOKUP(D151,Tabelle7!$A:$C,3,FALSE)</f>
        <v>4.0224969288732378E-2</v>
      </c>
      <c r="K151">
        <f>VLOOKUP($E151,Dispa_data!E:W,7,FALSE)</f>
        <v>117242.17</v>
      </c>
      <c r="L151">
        <f>IFERROR(VLOOKUP($E151,Dispa_data!E:W,8,FALSE),0)</f>
        <v>0</v>
      </c>
      <c r="M151">
        <f>IFERROR(VLOOKUP($E151,Dispa_data!E:W,9,FALSE),0)</f>
        <v>0</v>
      </c>
      <c r="N151">
        <f>IFERROR(VLOOKUP($E151,Dispa_data!$E:$W,10,FALSE),0)</f>
        <v>0.3</v>
      </c>
      <c r="O151">
        <f>IFERROR(VLOOKUP($E151,Dispa_data!$E:$W,11,FALSE),0)</f>
        <v>0.39500000000000002</v>
      </c>
      <c r="P151">
        <f>IFERROR(VLOOKUP($E151,Dispa_data!$E:$W,12,FALSE),0)</f>
        <v>7</v>
      </c>
      <c r="Q151">
        <f>IFERROR(VLOOKUP($E151,Dispa_data!$E:$W,13,FALSE),0)</f>
        <v>0.95</v>
      </c>
      <c r="S151" t="str">
        <f t="shared" si="18"/>
        <v/>
      </c>
      <c r="T151" t="str">
        <f t="shared" si="19"/>
        <v/>
      </c>
      <c r="U151" t="str">
        <f t="shared" si="20"/>
        <v/>
      </c>
      <c r="V151" t="str">
        <f t="shared" si="21"/>
        <v/>
      </c>
      <c r="W151" t="str">
        <f t="shared" si="22"/>
        <v/>
      </c>
      <c r="X151" s="1" t="s">
        <v>187</v>
      </c>
      <c r="Y151" s="6" t="e">
        <f>VLOOKUP(B151,Dispa_data!B:B,1,FALSE)</f>
        <v>#N/A</v>
      </c>
      <c r="Z151" t="s">
        <v>1023</v>
      </c>
      <c r="AA151" t="s">
        <v>1595</v>
      </c>
      <c r="AC151" t="s">
        <v>2138</v>
      </c>
      <c r="AE151" t="s">
        <v>2807</v>
      </c>
      <c r="AF151" t="s">
        <v>3247</v>
      </c>
      <c r="AG151" t="s">
        <v>3480</v>
      </c>
      <c r="AH151" t="s">
        <v>3492</v>
      </c>
      <c r="AI151">
        <v>186</v>
      </c>
      <c r="AK151" t="s">
        <v>3497</v>
      </c>
      <c r="AL151" t="s">
        <v>3506</v>
      </c>
      <c r="AO151">
        <v>1971</v>
      </c>
      <c r="AP151" t="s">
        <v>3556</v>
      </c>
      <c r="AR151">
        <v>2014</v>
      </c>
      <c r="AS151" t="s">
        <v>18</v>
      </c>
      <c r="AU151">
        <v>51.275590000000001</v>
      </c>
      <c r="AV151">
        <v>7.7063699999999997</v>
      </c>
      <c r="BA151">
        <v>0.35249999999999998</v>
      </c>
      <c r="BB151" t="s">
        <v>3997</v>
      </c>
      <c r="BC151" t="s">
        <v>3497</v>
      </c>
      <c r="BE151" t="s">
        <v>3515</v>
      </c>
      <c r="BF151" t="s">
        <v>4080</v>
      </c>
      <c r="BG151" t="s">
        <v>4406</v>
      </c>
      <c r="BH151" t="s">
        <v>4447</v>
      </c>
    </row>
    <row r="152" spans="1:60" x14ac:dyDescent="0.25">
      <c r="A152">
        <f t="shared" si="16"/>
        <v>303</v>
      </c>
      <c r="B152" t="str">
        <f t="shared" si="17"/>
        <v>Kraftwerk Veltheim_BNA0813</v>
      </c>
      <c r="C152" t="s">
        <v>3492</v>
      </c>
      <c r="D152" t="str">
        <f>VLOOKUP(AL152,REF_TABLE!$A$19:$B$26,2,FALSE)</f>
        <v>STUR</v>
      </c>
      <c r="E152" t="str">
        <f>VLOOKUP(AK152,REF_TABLE!A:B,2,FALSE)</f>
        <v>HRD</v>
      </c>
      <c r="F152">
        <f t="shared" si="23"/>
        <v>0.35</v>
      </c>
      <c r="G152">
        <f>VLOOKUP(plants_join_OPSD!D152,REF_TABLE!M:Q,2,FALSE)</f>
        <v>9.5587323943661975</v>
      </c>
      <c r="H152">
        <f>VLOOKUP(plants_join_OPSD!D152,REF_TABLE!M:Q,3,FALSE)</f>
        <v>7.8122535211267614</v>
      </c>
      <c r="I152">
        <f>VLOOKUP(D152,Tabelle7!$A:$B,2,FALSE)</f>
        <v>4.0224969288732378E-2</v>
      </c>
      <c r="J152">
        <f>VLOOKUP(D152,Tabelle7!$A:$C,3,FALSE)</f>
        <v>4.0224969288732378E-2</v>
      </c>
      <c r="K152">
        <f>VLOOKUP($E152,Dispa_data!E:W,7,FALSE)</f>
        <v>117242.17</v>
      </c>
      <c r="L152">
        <f>IFERROR(VLOOKUP($E152,Dispa_data!E:W,8,FALSE),0)</f>
        <v>0</v>
      </c>
      <c r="M152">
        <f>IFERROR(VLOOKUP($E152,Dispa_data!E:W,9,FALSE),0)</f>
        <v>0</v>
      </c>
      <c r="N152">
        <f>IFERROR(VLOOKUP($E152,Dispa_data!$E:$W,10,FALSE),0)</f>
        <v>0.3</v>
      </c>
      <c r="O152">
        <f>IFERROR(VLOOKUP($E152,Dispa_data!$E:$W,11,FALSE),0)</f>
        <v>0.39500000000000002</v>
      </c>
      <c r="P152">
        <f>IFERROR(VLOOKUP($E152,Dispa_data!$E:$W,12,FALSE),0)</f>
        <v>7</v>
      </c>
      <c r="Q152">
        <f>IFERROR(VLOOKUP($E152,Dispa_data!$E:$W,13,FALSE),0)</f>
        <v>0.95</v>
      </c>
      <c r="S152" t="str">
        <f t="shared" si="18"/>
        <v/>
      </c>
      <c r="T152" t="str">
        <f t="shared" si="19"/>
        <v/>
      </c>
      <c r="U152" t="str">
        <f t="shared" si="20"/>
        <v/>
      </c>
      <c r="V152" t="str">
        <f t="shared" si="21"/>
        <v/>
      </c>
      <c r="W152" t="str">
        <f t="shared" si="22"/>
        <v/>
      </c>
      <c r="X152" s="1" t="s">
        <v>188</v>
      </c>
      <c r="Y152" s="6" t="e">
        <f>VLOOKUP(B152,Dispa_data!B:B,1,FALSE)</f>
        <v>#N/A</v>
      </c>
      <c r="Z152" t="s">
        <v>1030</v>
      </c>
      <c r="AA152" t="s">
        <v>1590</v>
      </c>
      <c r="AC152" t="s">
        <v>2172</v>
      </c>
      <c r="AE152" t="s">
        <v>2812</v>
      </c>
      <c r="AF152" t="s">
        <v>3251</v>
      </c>
      <c r="AG152" t="s">
        <v>3480</v>
      </c>
      <c r="AH152" t="s">
        <v>3492</v>
      </c>
      <c r="AI152">
        <v>303</v>
      </c>
      <c r="AK152" t="s">
        <v>3497</v>
      </c>
      <c r="AL152" t="s">
        <v>3506</v>
      </c>
      <c r="AM152" t="s">
        <v>3515</v>
      </c>
      <c r="AO152">
        <v>1970</v>
      </c>
      <c r="AP152" t="s">
        <v>3554</v>
      </c>
      <c r="AR152">
        <v>2015</v>
      </c>
      <c r="AS152" t="s">
        <v>18</v>
      </c>
      <c r="AU152">
        <v>52.190040000000003</v>
      </c>
      <c r="AV152">
        <v>8.9331800000000001</v>
      </c>
      <c r="BA152">
        <v>0.35</v>
      </c>
      <c r="BB152" t="s">
        <v>3997</v>
      </c>
      <c r="BC152" t="s">
        <v>3497</v>
      </c>
      <c r="BE152" t="s">
        <v>3515</v>
      </c>
      <c r="BF152" t="s">
        <v>4077</v>
      </c>
      <c r="BG152" t="s">
        <v>4407</v>
      </c>
      <c r="BH152" t="s">
        <v>4479</v>
      </c>
    </row>
    <row r="153" spans="1:60" x14ac:dyDescent="0.25">
      <c r="A153">
        <f t="shared" si="16"/>
        <v>202.5</v>
      </c>
      <c r="B153" t="str">
        <f t="shared" si="17"/>
        <v>GKM _BNA0642</v>
      </c>
      <c r="C153" t="s">
        <v>3492</v>
      </c>
      <c r="D153" t="str">
        <f>VLOOKUP(AL153,REF_TABLE!$A$19:$B$26,2,FALSE)</f>
        <v>STUR</v>
      </c>
      <c r="E153" t="str">
        <f>VLOOKUP(AK153,REF_TABLE!A:B,2,FALSE)</f>
        <v>HRD</v>
      </c>
      <c r="F153">
        <f t="shared" si="23"/>
        <v>0.34</v>
      </c>
      <c r="G153">
        <f>VLOOKUP(plants_join_OPSD!D153,REF_TABLE!M:Q,2,FALSE)</f>
        <v>9.5587323943661975</v>
      </c>
      <c r="H153">
        <f>VLOOKUP(plants_join_OPSD!D153,REF_TABLE!M:Q,3,FALSE)</f>
        <v>7.8122535211267614</v>
      </c>
      <c r="I153">
        <f>VLOOKUP(D153,Tabelle7!$A:$B,2,FALSE)</f>
        <v>4.0224969288732378E-2</v>
      </c>
      <c r="J153">
        <f>VLOOKUP(D153,Tabelle7!$A:$C,3,FALSE)</f>
        <v>4.0224969288732378E-2</v>
      </c>
      <c r="K153">
        <f>VLOOKUP($E153,Dispa_data!E:W,7,FALSE)</f>
        <v>117242.17</v>
      </c>
      <c r="L153">
        <f>IFERROR(VLOOKUP($E153,Dispa_data!E:W,8,FALSE),0)</f>
        <v>0</v>
      </c>
      <c r="M153">
        <f>IFERROR(VLOOKUP($E153,Dispa_data!E:W,9,FALSE),0)</f>
        <v>0</v>
      </c>
      <c r="N153">
        <f>IFERROR(VLOOKUP($E153,Dispa_data!$E:$W,10,FALSE),0)</f>
        <v>0.3</v>
      </c>
      <c r="O153">
        <f>IFERROR(VLOOKUP($E153,Dispa_data!$E:$W,11,FALSE),0)</f>
        <v>0.39500000000000002</v>
      </c>
      <c r="P153">
        <f>IFERROR(VLOOKUP($E153,Dispa_data!$E:$W,12,FALSE),0)</f>
        <v>7</v>
      </c>
      <c r="Q153">
        <f>IFERROR(VLOOKUP($E153,Dispa_data!$E:$W,13,FALSE),0)</f>
        <v>0.95</v>
      </c>
      <c r="S153" t="str">
        <f t="shared" si="18"/>
        <v/>
      </c>
      <c r="T153" t="str">
        <f t="shared" si="19"/>
        <v/>
      </c>
      <c r="U153" t="str">
        <f t="shared" si="20"/>
        <v/>
      </c>
      <c r="V153" t="str">
        <f t="shared" si="21"/>
        <v/>
      </c>
      <c r="W153" t="str">
        <f t="shared" si="22"/>
        <v/>
      </c>
      <c r="X153" s="1" t="s">
        <v>189</v>
      </c>
      <c r="Y153" s="6" t="e">
        <f>VLOOKUP(B153,Dispa_data!B:B,1,FALSE)</f>
        <v>#N/A</v>
      </c>
      <c r="Z153" t="s">
        <v>1006</v>
      </c>
      <c r="AA153" t="s">
        <v>1541</v>
      </c>
      <c r="AC153" t="s">
        <v>2181</v>
      </c>
      <c r="AD153" t="s">
        <v>2458</v>
      </c>
      <c r="AE153" t="s">
        <v>2794</v>
      </c>
      <c r="AF153" t="s">
        <v>3208</v>
      </c>
      <c r="AG153" t="s">
        <v>3482</v>
      </c>
      <c r="AH153" t="s">
        <v>3492</v>
      </c>
      <c r="AI153">
        <v>202.5</v>
      </c>
      <c r="AK153" t="s">
        <v>3497</v>
      </c>
      <c r="AL153" t="s">
        <v>3506</v>
      </c>
      <c r="AM153" t="s">
        <v>3514</v>
      </c>
      <c r="AO153">
        <v>1966</v>
      </c>
      <c r="AP153" t="s">
        <v>3552</v>
      </c>
      <c r="AR153">
        <v>2015</v>
      </c>
      <c r="AS153" t="s">
        <v>18</v>
      </c>
      <c r="AU153">
        <v>49.445694000000003</v>
      </c>
      <c r="AV153">
        <v>8.4904440000000001</v>
      </c>
      <c r="BA153">
        <v>0.34</v>
      </c>
      <c r="BB153" t="s">
        <v>3997</v>
      </c>
      <c r="BC153" t="s">
        <v>3497</v>
      </c>
      <c r="BE153" t="s">
        <v>3515</v>
      </c>
      <c r="BF153" t="s">
        <v>4057</v>
      </c>
      <c r="BG153" t="s">
        <v>4414</v>
      </c>
      <c r="BH153" t="s">
        <v>4472</v>
      </c>
    </row>
    <row r="154" spans="1:60" x14ac:dyDescent="0.25">
      <c r="A154">
        <f t="shared" si="16"/>
        <v>202.5</v>
      </c>
      <c r="B154" t="str">
        <f t="shared" si="17"/>
        <v>GKM _BNA0643</v>
      </c>
      <c r="C154" t="s">
        <v>3492</v>
      </c>
      <c r="D154" t="str">
        <f>VLOOKUP(AL154,REF_TABLE!$A$19:$B$26,2,FALSE)</f>
        <v>STUR</v>
      </c>
      <c r="E154" t="str">
        <f>VLOOKUP(AK154,REF_TABLE!A:B,2,FALSE)</f>
        <v>HRD</v>
      </c>
      <c r="F154">
        <f t="shared" si="23"/>
        <v>0.35</v>
      </c>
      <c r="G154">
        <f>VLOOKUP(plants_join_OPSD!D154,REF_TABLE!M:Q,2,FALSE)</f>
        <v>9.5587323943661975</v>
      </c>
      <c r="H154">
        <f>VLOOKUP(plants_join_OPSD!D154,REF_TABLE!M:Q,3,FALSE)</f>
        <v>7.8122535211267614</v>
      </c>
      <c r="I154">
        <f>VLOOKUP(D154,Tabelle7!$A:$B,2,FALSE)</f>
        <v>4.0224969288732378E-2</v>
      </c>
      <c r="J154">
        <f>VLOOKUP(D154,Tabelle7!$A:$C,3,FALSE)</f>
        <v>4.0224969288732378E-2</v>
      </c>
      <c r="K154">
        <f>VLOOKUP($E154,Dispa_data!E:W,7,FALSE)</f>
        <v>117242.17</v>
      </c>
      <c r="L154">
        <f>IFERROR(VLOOKUP($E154,Dispa_data!E:W,8,FALSE),0)</f>
        <v>0</v>
      </c>
      <c r="M154">
        <f>IFERROR(VLOOKUP($E154,Dispa_data!E:W,9,FALSE),0)</f>
        <v>0</v>
      </c>
      <c r="N154">
        <f>IFERROR(VLOOKUP($E154,Dispa_data!$E:$W,10,FALSE),0)</f>
        <v>0.3</v>
      </c>
      <c r="O154">
        <f>IFERROR(VLOOKUP($E154,Dispa_data!$E:$W,11,FALSE),0)</f>
        <v>0.39500000000000002</v>
      </c>
      <c r="P154">
        <f>IFERROR(VLOOKUP($E154,Dispa_data!$E:$W,12,FALSE),0)</f>
        <v>7</v>
      </c>
      <c r="Q154">
        <f>IFERROR(VLOOKUP($E154,Dispa_data!$E:$W,13,FALSE),0)</f>
        <v>0.95</v>
      </c>
      <c r="S154" t="str">
        <f t="shared" si="18"/>
        <v/>
      </c>
      <c r="T154" t="str">
        <f t="shared" si="19"/>
        <v/>
      </c>
      <c r="U154" t="str">
        <f t="shared" si="20"/>
        <v/>
      </c>
      <c r="V154" t="str">
        <f t="shared" si="21"/>
        <v/>
      </c>
      <c r="W154" t="str">
        <f t="shared" si="22"/>
        <v/>
      </c>
      <c r="X154" s="1" t="s">
        <v>190</v>
      </c>
      <c r="Y154" s="6" t="e">
        <f>VLOOKUP(B154,Dispa_data!B:B,1,FALSE)</f>
        <v>#N/A</v>
      </c>
      <c r="Z154" t="s">
        <v>1006</v>
      </c>
      <c r="AA154" t="s">
        <v>1596</v>
      </c>
      <c r="AC154" t="s">
        <v>2181</v>
      </c>
      <c r="AD154" t="s">
        <v>2458</v>
      </c>
      <c r="AE154" t="s">
        <v>2794</v>
      </c>
      <c r="AF154" t="s">
        <v>3208</v>
      </c>
      <c r="AG154" t="s">
        <v>3482</v>
      </c>
      <c r="AH154" t="s">
        <v>3492</v>
      </c>
      <c r="AI154">
        <v>202.5</v>
      </c>
      <c r="AK154" t="s">
        <v>3497</v>
      </c>
      <c r="AL154" t="s">
        <v>3506</v>
      </c>
      <c r="AM154" t="s">
        <v>3514</v>
      </c>
      <c r="AO154">
        <v>1970</v>
      </c>
      <c r="AP154" t="s">
        <v>3554</v>
      </c>
      <c r="AR154">
        <v>2015</v>
      </c>
      <c r="AS154" t="s">
        <v>18</v>
      </c>
      <c r="AU154">
        <v>49.445694000000003</v>
      </c>
      <c r="AV154">
        <v>8.4904440000000001</v>
      </c>
      <c r="BA154">
        <v>0.35</v>
      </c>
      <c r="BB154" t="s">
        <v>3997</v>
      </c>
      <c r="BC154" t="s">
        <v>3497</v>
      </c>
      <c r="BE154" t="s">
        <v>3515</v>
      </c>
      <c r="BF154" t="s">
        <v>4057</v>
      </c>
      <c r="BG154" t="s">
        <v>4414</v>
      </c>
      <c r="BH154" t="s">
        <v>4472</v>
      </c>
    </row>
    <row r="155" spans="1:60" x14ac:dyDescent="0.25">
      <c r="A155">
        <f t="shared" si="16"/>
        <v>35</v>
      </c>
      <c r="B155" t="str">
        <f t="shared" si="17"/>
        <v>Heizkraftwerk FL_BNA0273</v>
      </c>
      <c r="C155" t="s">
        <v>3492</v>
      </c>
      <c r="D155" t="str">
        <f>VLOOKUP(AL155,REF_TABLE!$A$19:$B$26,2,FALSE)</f>
        <v>STUR</v>
      </c>
      <c r="E155" t="str">
        <f>VLOOKUP(AK155,REF_TABLE!A:B,2,FALSE)</f>
        <v>HRD</v>
      </c>
      <c r="F155">
        <f t="shared" si="23"/>
        <v>0.38</v>
      </c>
      <c r="G155">
        <f>VLOOKUP(plants_join_OPSD!D155,REF_TABLE!M:Q,2,FALSE)</f>
        <v>9.5587323943661975</v>
      </c>
      <c r="H155">
        <f>VLOOKUP(plants_join_OPSD!D155,REF_TABLE!M:Q,3,FALSE)</f>
        <v>7.8122535211267614</v>
      </c>
      <c r="I155">
        <f>VLOOKUP(D155,Tabelle7!$A:$B,2,FALSE)</f>
        <v>4.0224969288732378E-2</v>
      </c>
      <c r="J155">
        <f>VLOOKUP(D155,Tabelle7!$A:$C,3,FALSE)</f>
        <v>4.0224969288732378E-2</v>
      </c>
      <c r="K155">
        <f>VLOOKUP($E155,Dispa_data!E:W,7,FALSE)</f>
        <v>117242.17</v>
      </c>
      <c r="L155">
        <f>IFERROR(VLOOKUP($E155,Dispa_data!E:W,8,FALSE),0)</f>
        <v>0</v>
      </c>
      <c r="M155">
        <f>IFERROR(VLOOKUP($E155,Dispa_data!E:W,9,FALSE),0)</f>
        <v>0</v>
      </c>
      <c r="N155">
        <f>IFERROR(VLOOKUP($E155,Dispa_data!$E:$W,10,FALSE),0)</f>
        <v>0.3</v>
      </c>
      <c r="O155">
        <f>IFERROR(VLOOKUP($E155,Dispa_data!$E:$W,11,FALSE),0)</f>
        <v>0.39500000000000002</v>
      </c>
      <c r="P155">
        <f>IFERROR(VLOOKUP($E155,Dispa_data!$E:$W,12,FALSE),0)</f>
        <v>7</v>
      </c>
      <c r="Q155">
        <f>IFERROR(VLOOKUP($E155,Dispa_data!$E:$W,13,FALSE),0)</f>
        <v>0.95</v>
      </c>
      <c r="S155" t="str">
        <f t="shared" si="18"/>
        <v/>
      </c>
      <c r="T155" t="str">
        <f t="shared" si="19"/>
        <v/>
      </c>
      <c r="U155" t="str">
        <f t="shared" si="20"/>
        <v/>
      </c>
      <c r="V155" t="str">
        <f t="shared" si="21"/>
        <v/>
      </c>
      <c r="W155" t="str">
        <f t="shared" si="22"/>
        <v/>
      </c>
      <c r="X155" s="1" t="s">
        <v>191</v>
      </c>
      <c r="Y155" s="6" t="e">
        <f>VLOOKUP(B155,Dispa_data!B:B,1,FALSE)</f>
        <v>#N/A</v>
      </c>
      <c r="Z155" t="s">
        <v>983</v>
      </c>
      <c r="AA155" t="s">
        <v>1564</v>
      </c>
      <c r="AC155" t="s">
        <v>2171</v>
      </c>
      <c r="AD155" t="s">
        <v>2446</v>
      </c>
      <c r="AE155" t="s">
        <v>2776</v>
      </c>
      <c r="AF155" t="s">
        <v>3225</v>
      </c>
      <c r="AG155" t="s">
        <v>3486</v>
      </c>
      <c r="AH155" t="s">
        <v>3492</v>
      </c>
      <c r="AI155">
        <v>35</v>
      </c>
      <c r="AK155" t="s">
        <v>3497</v>
      </c>
      <c r="AL155" t="s">
        <v>3506</v>
      </c>
      <c r="AM155" t="s">
        <v>3514</v>
      </c>
      <c r="AO155">
        <v>1982</v>
      </c>
      <c r="AP155" t="s">
        <v>3558</v>
      </c>
      <c r="AR155">
        <v>2016</v>
      </c>
      <c r="AS155" t="s">
        <v>18</v>
      </c>
      <c r="AU155">
        <v>54.804949999999998</v>
      </c>
      <c r="AV155">
        <v>9.4324399999999997</v>
      </c>
      <c r="BA155">
        <v>0.38</v>
      </c>
      <c r="BB155" t="s">
        <v>3997</v>
      </c>
      <c r="BC155" t="s">
        <v>3497</v>
      </c>
      <c r="BE155" t="s">
        <v>3515</v>
      </c>
      <c r="BF155" t="s">
        <v>4042</v>
      </c>
      <c r="BG155" t="s">
        <v>4409</v>
      </c>
      <c r="BH155" t="s">
        <v>4466</v>
      </c>
    </row>
    <row r="156" spans="1:60" x14ac:dyDescent="0.25">
      <c r="A156">
        <f t="shared" si="16"/>
        <v>23</v>
      </c>
      <c r="B156" t="str">
        <f t="shared" si="17"/>
        <v>Heizkraftwerk FL_BNA0274</v>
      </c>
      <c r="C156" t="s">
        <v>3492</v>
      </c>
      <c r="D156" t="str">
        <f>VLOOKUP(AL156,REF_TABLE!$A$19:$B$26,2,FALSE)</f>
        <v>STUR</v>
      </c>
      <c r="E156" t="str">
        <f>VLOOKUP(AK156,REF_TABLE!A:B,2,FALSE)</f>
        <v>HRD</v>
      </c>
      <c r="F156">
        <f t="shared" si="23"/>
        <v>0.37</v>
      </c>
      <c r="G156">
        <f>VLOOKUP(plants_join_OPSD!D156,REF_TABLE!M:Q,2,FALSE)</f>
        <v>9.5587323943661975</v>
      </c>
      <c r="H156">
        <f>VLOOKUP(plants_join_OPSD!D156,REF_TABLE!M:Q,3,FALSE)</f>
        <v>7.8122535211267614</v>
      </c>
      <c r="I156">
        <f>VLOOKUP(D156,Tabelle7!$A:$B,2,FALSE)</f>
        <v>4.0224969288732378E-2</v>
      </c>
      <c r="J156">
        <f>VLOOKUP(D156,Tabelle7!$A:$C,3,FALSE)</f>
        <v>4.0224969288732378E-2</v>
      </c>
      <c r="K156">
        <f>VLOOKUP($E156,Dispa_data!E:W,7,FALSE)</f>
        <v>117242.17</v>
      </c>
      <c r="L156">
        <f>IFERROR(VLOOKUP($E156,Dispa_data!E:W,8,FALSE),0)</f>
        <v>0</v>
      </c>
      <c r="M156">
        <f>IFERROR(VLOOKUP($E156,Dispa_data!E:W,9,FALSE),0)</f>
        <v>0</v>
      </c>
      <c r="N156">
        <f>IFERROR(VLOOKUP($E156,Dispa_data!$E:$W,10,FALSE),0)</f>
        <v>0.3</v>
      </c>
      <c r="O156">
        <f>IFERROR(VLOOKUP($E156,Dispa_data!$E:$W,11,FALSE),0)</f>
        <v>0.39500000000000002</v>
      </c>
      <c r="P156">
        <f>IFERROR(VLOOKUP($E156,Dispa_data!$E:$W,12,FALSE),0)</f>
        <v>7</v>
      </c>
      <c r="Q156">
        <f>IFERROR(VLOOKUP($E156,Dispa_data!$E:$W,13,FALSE),0)</f>
        <v>0.95</v>
      </c>
      <c r="S156" t="str">
        <f t="shared" si="18"/>
        <v/>
      </c>
      <c r="T156" t="str">
        <f t="shared" si="19"/>
        <v/>
      </c>
      <c r="U156" t="str">
        <f t="shared" si="20"/>
        <v/>
      </c>
      <c r="V156" t="str">
        <f t="shared" si="21"/>
        <v/>
      </c>
      <c r="W156" t="str">
        <f t="shared" si="22"/>
        <v/>
      </c>
      <c r="X156" s="1" t="s">
        <v>192</v>
      </c>
      <c r="Y156" s="6" t="e">
        <f>VLOOKUP(B156,Dispa_data!B:B,1,FALSE)</f>
        <v>#N/A</v>
      </c>
      <c r="Z156" t="s">
        <v>983</v>
      </c>
      <c r="AA156" t="s">
        <v>1519</v>
      </c>
      <c r="AC156" t="s">
        <v>2171</v>
      </c>
      <c r="AD156" t="s">
        <v>2446</v>
      </c>
      <c r="AE156" t="s">
        <v>2776</v>
      </c>
      <c r="AF156" t="s">
        <v>3225</v>
      </c>
      <c r="AG156" t="s">
        <v>3486</v>
      </c>
      <c r="AH156" t="s">
        <v>3492</v>
      </c>
      <c r="AI156">
        <v>23</v>
      </c>
      <c r="AK156" t="s">
        <v>3497</v>
      </c>
      <c r="AL156" t="s">
        <v>3506</v>
      </c>
      <c r="AM156" t="s">
        <v>3514</v>
      </c>
      <c r="AO156">
        <v>1978</v>
      </c>
      <c r="AP156" t="s">
        <v>3563</v>
      </c>
      <c r="AR156">
        <v>2016</v>
      </c>
      <c r="AS156" t="s">
        <v>18</v>
      </c>
      <c r="AU156">
        <v>54.804949999999998</v>
      </c>
      <c r="AV156">
        <v>9.4324399999999997</v>
      </c>
      <c r="BA156">
        <v>0.37</v>
      </c>
      <c r="BB156" t="s">
        <v>3997</v>
      </c>
      <c r="BC156" t="s">
        <v>3497</v>
      </c>
      <c r="BE156" t="s">
        <v>3515</v>
      </c>
      <c r="BF156" t="s">
        <v>4042</v>
      </c>
      <c r="BG156" t="s">
        <v>4409</v>
      </c>
      <c r="BH156" t="s">
        <v>4466</v>
      </c>
    </row>
    <row r="157" spans="1:60" x14ac:dyDescent="0.25">
      <c r="A157">
        <f t="shared" si="16"/>
        <v>284</v>
      </c>
      <c r="B157" t="str">
        <f t="shared" si="17"/>
        <v>Westfalen_BNA0413a</v>
      </c>
      <c r="C157" t="s">
        <v>3492</v>
      </c>
      <c r="D157" t="str">
        <f>VLOOKUP(AL157,REF_TABLE!$A$19:$B$26,2,FALSE)</f>
        <v>STUR</v>
      </c>
      <c r="E157" t="str">
        <f>VLOOKUP(AK157,REF_TABLE!A:B,2,FALSE)</f>
        <v>HRD</v>
      </c>
      <c r="F157">
        <f t="shared" si="23"/>
        <v>0.34749999999999998</v>
      </c>
      <c r="G157">
        <f>VLOOKUP(plants_join_OPSD!D157,REF_TABLE!M:Q,2,FALSE)</f>
        <v>9.5587323943661975</v>
      </c>
      <c r="H157">
        <f>VLOOKUP(plants_join_OPSD!D157,REF_TABLE!M:Q,3,FALSE)</f>
        <v>7.8122535211267614</v>
      </c>
      <c r="I157">
        <f>VLOOKUP(D157,Tabelle7!$A:$B,2,FALSE)</f>
        <v>4.0224969288732378E-2</v>
      </c>
      <c r="J157">
        <f>VLOOKUP(D157,Tabelle7!$A:$C,3,FALSE)</f>
        <v>4.0224969288732378E-2</v>
      </c>
      <c r="K157">
        <f>VLOOKUP($E157,Dispa_data!E:W,7,FALSE)</f>
        <v>117242.17</v>
      </c>
      <c r="L157">
        <f>IFERROR(VLOOKUP($E157,Dispa_data!E:W,8,FALSE),0)</f>
        <v>0</v>
      </c>
      <c r="M157">
        <f>IFERROR(VLOOKUP($E157,Dispa_data!E:W,9,FALSE),0)</f>
        <v>0</v>
      </c>
      <c r="N157">
        <f>IFERROR(VLOOKUP($E157,Dispa_data!$E:$W,10,FALSE),0)</f>
        <v>0.3</v>
      </c>
      <c r="O157">
        <f>IFERROR(VLOOKUP($E157,Dispa_data!$E:$W,11,FALSE),0)</f>
        <v>0.39500000000000002</v>
      </c>
      <c r="P157">
        <f>IFERROR(VLOOKUP($E157,Dispa_data!$E:$W,12,FALSE),0)</f>
        <v>7</v>
      </c>
      <c r="Q157">
        <f>IFERROR(VLOOKUP($E157,Dispa_data!$E:$W,13,FALSE),0)</f>
        <v>0.95</v>
      </c>
      <c r="S157" t="str">
        <f t="shared" si="18"/>
        <v/>
      </c>
      <c r="T157" t="str">
        <f t="shared" si="19"/>
        <v/>
      </c>
      <c r="U157" t="str">
        <f t="shared" si="20"/>
        <v/>
      </c>
      <c r="V157" t="str">
        <f t="shared" si="21"/>
        <v/>
      </c>
      <c r="W157" t="str">
        <f t="shared" si="22"/>
        <v/>
      </c>
      <c r="X157" s="1" t="s">
        <v>193</v>
      </c>
      <c r="Y157" s="6" t="e">
        <f>VLOOKUP(B157,Dispa_data!B:B,1,FALSE)</f>
        <v>#N/A</v>
      </c>
      <c r="Z157" t="s">
        <v>991</v>
      </c>
      <c r="AA157" t="s">
        <v>1547</v>
      </c>
      <c r="AC157" t="s">
        <v>2160</v>
      </c>
      <c r="AE157" t="s">
        <v>2781</v>
      </c>
      <c r="AF157" t="s">
        <v>3228</v>
      </c>
      <c r="AG157" t="s">
        <v>3480</v>
      </c>
      <c r="AH157" t="s">
        <v>3492</v>
      </c>
      <c r="AI157">
        <v>284</v>
      </c>
      <c r="AK157" t="s">
        <v>3497</v>
      </c>
      <c r="AL157" t="s">
        <v>3506</v>
      </c>
      <c r="AM157" t="s">
        <v>3515</v>
      </c>
      <c r="AO157">
        <v>1969</v>
      </c>
      <c r="AP157" t="s">
        <v>3537</v>
      </c>
      <c r="AR157">
        <v>2016</v>
      </c>
      <c r="AS157" t="s">
        <v>18</v>
      </c>
      <c r="AU157">
        <v>51.680278000000001</v>
      </c>
      <c r="AV157">
        <v>7.969722</v>
      </c>
      <c r="BA157">
        <v>0.34749999999999998</v>
      </c>
      <c r="BB157" t="s">
        <v>3997</v>
      </c>
      <c r="BC157" t="s">
        <v>3497</v>
      </c>
      <c r="BE157" t="s">
        <v>3515</v>
      </c>
      <c r="BF157" t="s">
        <v>4075</v>
      </c>
      <c r="BG157" t="s">
        <v>4406</v>
      </c>
      <c r="BH157" t="s">
        <v>4441</v>
      </c>
    </row>
    <row r="158" spans="1:60" x14ac:dyDescent="0.25">
      <c r="A158">
        <f t="shared" si="16"/>
        <v>127</v>
      </c>
      <c r="B158" t="str">
        <f t="shared" si="17"/>
        <v>KW Hafen_BNA0145</v>
      </c>
      <c r="C158" t="s">
        <v>3492</v>
      </c>
      <c r="D158" t="str">
        <f>VLOOKUP(AL158,REF_TABLE!$A$19:$B$26,2,FALSE)</f>
        <v>STUR</v>
      </c>
      <c r="E158" t="str">
        <f>VLOOKUP(AK158,REF_TABLE!A:B,2,FALSE)</f>
        <v>HRD</v>
      </c>
      <c r="F158">
        <f t="shared" si="23"/>
        <v>0.34499999999999997</v>
      </c>
      <c r="G158">
        <f>VLOOKUP(plants_join_OPSD!D158,REF_TABLE!M:Q,2,FALSE)</f>
        <v>9.5587323943661975</v>
      </c>
      <c r="H158">
        <f>VLOOKUP(plants_join_OPSD!D158,REF_TABLE!M:Q,3,FALSE)</f>
        <v>7.8122535211267614</v>
      </c>
      <c r="I158">
        <f>VLOOKUP(D158,Tabelle7!$A:$B,2,FALSE)</f>
        <v>4.0224969288732378E-2</v>
      </c>
      <c r="J158">
        <f>VLOOKUP(D158,Tabelle7!$A:$C,3,FALSE)</f>
        <v>4.0224969288732378E-2</v>
      </c>
      <c r="K158">
        <f>VLOOKUP($E158,Dispa_data!E:W,7,FALSE)</f>
        <v>117242.17</v>
      </c>
      <c r="L158">
        <f>IFERROR(VLOOKUP($E158,Dispa_data!E:W,8,FALSE),0)</f>
        <v>0</v>
      </c>
      <c r="M158">
        <f>IFERROR(VLOOKUP($E158,Dispa_data!E:W,9,FALSE),0)</f>
        <v>0</v>
      </c>
      <c r="N158">
        <f>IFERROR(VLOOKUP($E158,Dispa_data!$E:$W,10,FALSE),0)</f>
        <v>0.3</v>
      </c>
      <c r="O158">
        <f>IFERROR(VLOOKUP($E158,Dispa_data!$E:$W,11,FALSE),0)</f>
        <v>0.39500000000000002</v>
      </c>
      <c r="P158">
        <f>IFERROR(VLOOKUP($E158,Dispa_data!$E:$W,12,FALSE),0)</f>
        <v>7</v>
      </c>
      <c r="Q158">
        <f>IFERROR(VLOOKUP($E158,Dispa_data!$E:$W,13,FALSE),0)</f>
        <v>0.95</v>
      </c>
      <c r="S158" t="str">
        <f t="shared" si="18"/>
        <v/>
      </c>
      <c r="T158" t="str">
        <f t="shared" si="19"/>
        <v/>
      </c>
      <c r="U158" t="str">
        <f t="shared" si="20"/>
        <v/>
      </c>
      <c r="V158" t="str">
        <f t="shared" si="21"/>
        <v/>
      </c>
      <c r="W158" t="str">
        <f t="shared" si="22"/>
        <v/>
      </c>
      <c r="X158" s="1" t="s">
        <v>194</v>
      </c>
      <c r="Y158" s="6" t="e">
        <f>VLOOKUP(B158,Dispa_data!B:B,1,FALSE)</f>
        <v>#N/A</v>
      </c>
      <c r="Z158" t="s">
        <v>977</v>
      </c>
      <c r="AA158" t="s">
        <v>1597</v>
      </c>
      <c r="AC158" t="s">
        <v>2164</v>
      </c>
      <c r="AD158" t="s">
        <v>2439</v>
      </c>
      <c r="AE158" t="s">
        <v>2770</v>
      </c>
      <c r="AF158" t="s">
        <v>3221</v>
      </c>
      <c r="AG158" t="s">
        <v>3221</v>
      </c>
      <c r="AH158" t="s">
        <v>3492</v>
      </c>
      <c r="AI158">
        <v>127</v>
      </c>
      <c r="AK158" t="s">
        <v>3497</v>
      </c>
      <c r="AL158" t="s">
        <v>3506</v>
      </c>
      <c r="AM158" t="s">
        <v>3514</v>
      </c>
      <c r="AO158">
        <v>1968</v>
      </c>
      <c r="AP158" t="s">
        <v>3549</v>
      </c>
      <c r="AR158">
        <v>2016</v>
      </c>
      <c r="AS158" t="s">
        <v>18</v>
      </c>
      <c r="AU158">
        <v>53.124819999999993</v>
      </c>
      <c r="AV158">
        <v>8.7288700000000006</v>
      </c>
      <c r="BA158">
        <v>0.34499999999999997</v>
      </c>
      <c r="BB158" t="s">
        <v>3997</v>
      </c>
      <c r="BC158" t="s">
        <v>3497</v>
      </c>
      <c r="BE158" t="s">
        <v>3515</v>
      </c>
      <c r="BF158" t="s">
        <v>4081</v>
      </c>
      <c r="BG158" t="s">
        <v>4406</v>
      </c>
      <c r="BH158" t="s">
        <v>4462</v>
      </c>
    </row>
    <row r="159" spans="1:60" x14ac:dyDescent="0.25">
      <c r="A159">
        <f t="shared" si="16"/>
        <v>765</v>
      </c>
      <c r="B159" t="str">
        <f t="shared" si="17"/>
        <v>Westfalen_BNA0413b</v>
      </c>
      <c r="C159" t="s">
        <v>3492</v>
      </c>
      <c r="D159" t="str">
        <f>VLOOKUP(AL159,REF_TABLE!$A$19:$B$26,2,FALSE)</f>
        <v>STUR</v>
      </c>
      <c r="E159" t="str">
        <f>VLOOKUP(AK159,REF_TABLE!A:B,2,FALSE)</f>
        <v>HRD</v>
      </c>
      <c r="F159">
        <f t="shared" si="23"/>
        <v>0.46</v>
      </c>
      <c r="G159">
        <f>VLOOKUP(plants_join_OPSD!D159,REF_TABLE!M:Q,2,FALSE)</f>
        <v>9.5587323943661975</v>
      </c>
      <c r="H159">
        <f>VLOOKUP(plants_join_OPSD!D159,REF_TABLE!M:Q,3,FALSE)</f>
        <v>7.8122535211267614</v>
      </c>
      <c r="I159">
        <f>VLOOKUP(D159,Tabelle7!$A:$B,2,FALSE)</f>
        <v>4.0224969288732378E-2</v>
      </c>
      <c r="J159">
        <f>VLOOKUP(D159,Tabelle7!$A:$C,3,FALSE)</f>
        <v>4.0224969288732378E-2</v>
      </c>
      <c r="K159">
        <f>VLOOKUP($E159,Dispa_data!E:W,7,FALSE)</f>
        <v>117242.17</v>
      </c>
      <c r="L159">
        <f>IFERROR(VLOOKUP($E159,Dispa_data!E:W,8,FALSE),0)</f>
        <v>0</v>
      </c>
      <c r="M159">
        <f>IFERROR(VLOOKUP($E159,Dispa_data!E:W,9,FALSE),0)</f>
        <v>0</v>
      </c>
      <c r="N159">
        <f>IFERROR(VLOOKUP($E159,Dispa_data!$E:$W,10,FALSE),0)</f>
        <v>0.3</v>
      </c>
      <c r="O159">
        <f>IFERROR(VLOOKUP($E159,Dispa_data!$E:$W,11,FALSE),0)</f>
        <v>0.39500000000000002</v>
      </c>
      <c r="P159">
        <f>IFERROR(VLOOKUP($E159,Dispa_data!$E:$W,12,FALSE),0)</f>
        <v>7</v>
      </c>
      <c r="Q159">
        <f>IFERROR(VLOOKUP($E159,Dispa_data!$E:$W,13,FALSE),0)</f>
        <v>0.95</v>
      </c>
      <c r="S159" t="str">
        <f t="shared" si="18"/>
        <v/>
      </c>
      <c r="T159" t="str">
        <f t="shared" si="19"/>
        <v/>
      </c>
      <c r="U159" t="str">
        <f t="shared" si="20"/>
        <v/>
      </c>
      <c r="V159" t="str">
        <f t="shared" si="21"/>
        <v/>
      </c>
      <c r="W159" t="str">
        <f t="shared" si="22"/>
        <v/>
      </c>
      <c r="X159" s="1" t="s">
        <v>195</v>
      </c>
      <c r="Y159" s="6" t="e">
        <f>VLOOKUP(B159,Dispa_data!B:B,1,FALSE)</f>
        <v>#N/A</v>
      </c>
      <c r="Z159" t="s">
        <v>991</v>
      </c>
      <c r="AA159" t="s">
        <v>1592</v>
      </c>
      <c r="AC159" t="s">
        <v>2160</v>
      </c>
      <c r="AE159" t="s">
        <v>2781</v>
      </c>
      <c r="AF159" t="s">
        <v>3228</v>
      </c>
      <c r="AG159" t="s">
        <v>3480</v>
      </c>
      <c r="AH159" t="s">
        <v>3492</v>
      </c>
      <c r="AI159">
        <v>765</v>
      </c>
      <c r="AK159" t="s">
        <v>3497</v>
      </c>
      <c r="AL159" t="s">
        <v>3506</v>
      </c>
      <c r="AM159" t="s">
        <v>3515</v>
      </c>
      <c r="AO159">
        <v>2014</v>
      </c>
      <c r="AP159" t="s">
        <v>3541</v>
      </c>
      <c r="AR159">
        <v>2016</v>
      </c>
      <c r="AS159" t="s">
        <v>18</v>
      </c>
      <c r="AU159">
        <v>51.680278000000001</v>
      </c>
      <c r="AV159">
        <v>7.969722</v>
      </c>
      <c r="AY159">
        <v>0.46</v>
      </c>
      <c r="AZ159" s="2" t="s">
        <v>3927</v>
      </c>
      <c r="BA159">
        <v>0.46</v>
      </c>
      <c r="BB159" t="s">
        <v>3997</v>
      </c>
      <c r="BC159" t="s">
        <v>3497</v>
      </c>
      <c r="BE159" t="s">
        <v>3515</v>
      </c>
      <c r="BF159" t="s">
        <v>4082</v>
      </c>
      <c r="BG159" t="s">
        <v>4408</v>
      </c>
      <c r="BH159" t="s">
        <v>4460</v>
      </c>
    </row>
    <row r="160" spans="1:60" x14ac:dyDescent="0.25">
      <c r="A160">
        <f t="shared" si="16"/>
        <v>60.4</v>
      </c>
      <c r="B160" t="str">
        <f t="shared" si="17"/>
        <v>Kraftwerk II_BNA0661</v>
      </c>
      <c r="C160" t="s">
        <v>3492</v>
      </c>
      <c r="D160" t="str">
        <f>VLOOKUP(AL160,REF_TABLE!$A$19:$B$26,2,FALSE)</f>
        <v>STUR</v>
      </c>
      <c r="E160" t="str">
        <f>VLOOKUP(AK160,REF_TABLE!A:B,2,FALSE)</f>
        <v>HRD</v>
      </c>
      <c r="F160">
        <f t="shared" si="23"/>
        <v>0.34</v>
      </c>
      <c r="G160">
        <f>VLOOKUP(plants_join_OPSD!D160,REF_TABLE!M:Q,2,FALSE)</f>
        <v>9.5587323943661975</v>
      </c>
      <c r="H160">
        <f>VLOOKUP(plants_join_OPSD!D160,REF_TABLE!M:Q,3,FALSE)</f>
        <v>7.8122535211267614</v>
      </c>
      <c r="I160">
        <f>VLOOKUP(D160,Tabelle7!$A:$B,2,FALSE)</f>
        <v>4.0224969288732378E-2</v>
      </c>
      <c r="J160">
        <f>VLOOKUP(D160,Tabelle7!$A:$C,3,FALSE)</f>
        <v>4.0224969288732378E-2</v>
      </c>
      <c r="K160">
        <f>VLOOKUP($E160,Dispa_data!E:W,7,FALSE)</f>
        <v>117242.17</v>
      </c>
      <c r="L160">
        <f>IFERROR(VLOOKUP($E160,Dispa_data!E:W,8,FALSE),0)</f>
        <v>0</v>
      </c>
      <c r="M160">
        <f>IFERROR(VLOOKUP($E160,Dispa_data!E:W,9,FALSE),0)</f>
        <v>0</v>
      </c>
      <c r="N160">
        <f>IFERROR(VLOOKUP($E160,Dispa_data!$E:$W,10,FALSE),0)</f>
        <v>0.3</v>
      </c>
      <c r="O160">
        <f>IFERROR(VLOOKUP($E160,Dispa_data!$E:$W,11,FALSE),0)</f>
        <v>0.39500000000000002</v>
      </c>
      <c r="P160">
        <f>IFERROR(VLOOKUP($E160,Dispa_data!$E:$W,12,FALSE),0)</f>
        <v>7</v>
      </c>
      <c r="Q160">
        <f>IFERROR(VLOOKUP($E160,Dispa_data!$E:$W,13,FALSE),0)</f>
        <v>0.95</v>
      </c>
      <c r="S160" t="str">
        <f t="shared" si="18"/>
        <v/>
      </c>
      <c r="T160" t="str">
        <f t="shared" si="19"/>
        <v/>
      </c>
      <c r="U160" t="str">
        <f t="shared" si="20"/>
        <v/>
      </c>
      <c r="V160" t="str">
        <f t="shared" si="21"/>
        <v/>
      </c>
      <c r="W160" t="str">
        <f t="shared" si="22"/>
        <v/>
      </c>
      <c r="X160" s="1" t="s">
        <v>196</v>
      </c>
      <c r="Y160" s="6" t="e">
        <f>VLOOKUP(B160,Dispa_data!B:B,1,FALSE)</f>
        <v>#N/A</v>
      </c>
      <c r="Z160" t="s">
        <v>1035</v>
      </c>
      <c r="AA160" t="s">
        <v>1541</v>
      </c>
      <c r="AC160" t="s">
        <v>2182</v>
      </c>
      <c r="AD160" t="s">
        <v>2459</v>
      </c>
      <c r="AE160" t="s">
        <v>2795</v>
      </c>
      <c r="AF160" t="s">
        <v>3237</v>
      </c>
      <c r="AG160" t="s">
        <v>3480</v>
      </c>
      <c r="AH160" t="s">
        <v>3492</v>
      </c>
      <c r="AI160">
        <v>60.4</v>
      </c>
      <c r="AK160" t="s">
        <v>3497</v>
      </c>
      <c r="AL160" t="s">
        <v>3506</v>
      </c>
      <c r="AM160" t="s">
        <v>3514</v>
      </c>
      <c r="AO160">
        <v>1966</v>
      </c>
      <c r="AP160" t="s">
        <v>3552</v>
      </c>
      <c r="AR160">
        <v>2017</v>
      </c>
      <c r="AS160" t="s">
        <v>18</v>
      </c>
      <c r="AU160">
        <v>51.680370000000003</v>
      </c>
      <c r="AV160">
        <v>7.0968800000000014</v>
      </c>
      <c r="AY160">
        <v>0.38</v>
      </c>
      <c r="AZ160" s="2" t="s">
        <v>3940</v>
      </c>
      <c r="BA160">
        <v>0.34</v>
      </c>
      <c r="BB160" t="s">
        <v>3997</v>
      </c>
      <c r="BC160" t="s">
        <v>3497</v>
      </c>
      <c r="BE160" t="s">
        <v>3515</v>
      </c>
      <c r="BG160" t="s">
        <v>4406</v>
      </c>
      <c r="BH160" t="s">
        <v>2182</v>
      </c>
    </row>
    <row r="161" spans="1:61" x14ac:dyDescent="0.25">
      <c r="A161">
        <f t="shared" si="16"/>
        <v>280</v>
      </c>
      <c r="B161" t="str">
        <f t="shared" si="17"/>
        <v>KW Herne_BNA0449</v>
      </c>
      <c r="C161" t="s">
        <v>3492</v>
      </c>
      <c r="D161" t="str">
        <f>VLOOKUP(AL161,REF_TABLE!$A$19:$B$26,2,FALSE)</f>
        <v>STUR</v>
      </c>
      <c r="E161" t="str">
        <f>VLOOKUP(AK161,REF_TABLE!A:B,2,FALSE)</f>
        <v>HRD</v>
      </c>
      <c r="F161">
        <f t="shared" si="23"/>
        <v>0.39750000000000002</v>
      </c>
      <c r="G161">
        <f>VLOOKUP(plants_join_OPSD!D161,REF_TABLE!M:Q,2,FALSE)</f>
        <v>9.5587323943661975</v>
      </c>
      <c r="H161">
        <f>VLOOKUP(plants_join_OPSD!D161,REF_TABLE!M:Q,3,FALSE)</f>
        <v>7.8122535211267614</v>
      </c>
      <c r="I161">
        <f>VLOOKUP(D161,Tabelle7!$A:$B,2,FALSE)</f>
        <v>4.0224969288732378E-2</v>
      </c>
      <c r="J161">
        <f>VLOOKUP(D161,Tabelle7!$A:$C,3,FALSE)</f>
        <v>4.0224969288732378E-2</v>
      </c>
      <c r="K161">
        <f>VLOOKUP($E161,Dispa_data!E:W,7,FALSE)</f>
        <v>117242.17</v>
      </c>
      <c r="L161">
        <f>IFERROR(VLOOKUP($E161,Dispa_data!E:W,8,FALSE),0)</f>
        <v>0</v>
      </c>
      <c r="M161">
        <f>IFERROR(VLOOKUP($E161,Dispa_data!E:W,9,FALSE),0)</f>
        <v>0</v>
      </c>
      <c r="N161">
        <f>IFERROR(VLOOKUP($E161,Dispa_data!$E:$W,10,FALSE),0)</f>
        <v>0.3</v>
      </c>
      <c r="O161">
        <f>IFERROR(VLOOKUP($E161,Dispa_data!$E:$W,11,FALSE),0)</f>
        <v>0.39500000000000002</v>
      </c>
      <c r="P161">
        <f>IFERROR(VLOOKUP($E161,Dispa_data!$E:$W,12,FALSE),0)</f>
        <v>7</v>
      </c>
      <c r="Q161">
        <f>IFERROR(VLOOKUP($E161,Dispa_data!$E:$W,13,FALSE),0)</f>
        <v>0.95</v>
      </c>
      <c r="S161" t="str">
        <f t="shared" si="18"/>
        <v/>
      </c>
      <c r="T161" t="str">
        <f t="shared" si="19"/>
        <v/>
      </c>
      <c r="U161" t="str">
        <f t="shared" si="20"/>
        <v/>
      </c>
      <c r="V161" t="str">
        <f t="shared" si="21"/>
        <v/>
      </c>
      <c r="W161" t="str">
        <f t="shared" si="22"/>
        <v/>
      </c>
      <c r="X161" s="1" t="s">
        <v>197</v>
      </c>
      <c r="Y161" s="6" t="e">
        <f>VLOOKUP(B161,Dispa_data!B:B,1,FALSE)</f>
        <v>#N/A</v>
      </c>
      <c r="Z161" t="s">
        <v>994</v>
      </c>
      <c r="AA161" t="s">
        <v>1598</v>
      </c>
      <c r="AB161" t="s">
        <v>1598</v>
      </c>
      <c r="AC161" t="s">
        <v>2166</v>
      </c>
      <c r="AD161" t="s">
        <v>2451</v>
      </c>
      <c r="AE161" t="s">
        <v>2819</v>
      </c>
      <c r="AF161" t="s">
        <v>3230</v>
      </c>
      <c r="AG161" t="s">
        <v>3480</v>
      </c>
      <c r="AH161" t="s">
        <v>3492</v>
      </c>
      <c r="AI161">
        <v>280</v>
      </c>
      <c r="AJ161">
        <v>310</v>
      </c>
      <c r="AK161" t="s">
        <v>3497</v>
      </c>
      <c r="AL161" t="s">
        <v>3506</v>
      </c>
      <c r="AM161" t="s">
        <v>3514</v>
      </c>
      <c r="AO161">
        <v>1966</v>
      </c>
      <c r="AP161" t="s">
        <v>3552</v>
      </c>
      <c r="AQ161">
        <v>1989</v>
      </c>
      <c r="AR161">
        <v>2017</v>
      </c>
      <c r="AS161" t="s">
        <v>18</v>
      </c>
      <c r="AT161" t="s">
        <v>3629</v>
      </c>
      <c r="AU161">
        <v>51.550753</v>
      </c>
      <c r="AV161">
        <v>7.187481</v>
      </c>
      <c r="AW161" t="s">
        <v>3649</v>
      </c>
      <c r="AX161" t="s">
        <v>3784</v>
      </c>
      <c r="AY161">
        <v>0.3</v>
      </c>
      <c r="AZ161" s="2" t="s">
        <v>3941</v>
      </c>
      <c r="BA161">
        <v>0.39750000000000002</v>
      </c>
      <c r="BB161" t="s">
        <v>3997</v>
      </c>
      <c r="BC161" t="s">
        <v>3497</v>
      </c>
      <c r="BE161" t="s">
        <v>3515</v>
      </c>
      <c r="BF161" t="s">
        <v>4079</v>
      </c>
      <c r="BG161" t="s">
        <v>4407</v>
      </c>
      <c r="BH161" t="s">
        <v>4460</v>
      </c>
      <c r="BI161" t="s">
        <v>4591</v>
      </c>
    </row>
    <row r="162" spans="1:61" x14ac:dyDescent="0.25">
      <c r="A162">
        <f t="shared" si="16"/>
        <v>695</v>
      </c>
      <c r="B162" t="str">
        <f t="shared" si="17"/>
        <v>KW Voerde_BNA0991</v>
      </c>
      <c r="C162" t="s">
        <v>3492</v>
      </c>
      <c r="D162" t="str">
        <f>VLOOKUP(AL162,REF_TABLE!$A$19:$B$26,2,FALSE)</f>
        <v>STUR</v>
      </c>
      <c r="E162" t="str">
        <f>VLOOKUP(AK162,REF_TABLE!A:B,2,FALSE)</f>
        <v>HRD</v>
      </c>
      <c r="F162">
        <f t="shared" si="23"/>
        <v>0.38</v>
      </c>
      <c r="G162">
        <f>VLOOKUP(plants_join_OPSD!D162,REF_TABLE!M:Q,2,FALSE)</f>
        <v>9.5587323943661975</v>
      </c>
      <c r="H162">
        <f>VLOOKUP(plants_join_OPSD!D162,REF_TABLE!M:Q,3,FALSE)</f>
        <v>7.8122535211267614</v>
      </c>
      <c r="I162">
        <f>VLOOKUP(D162,Tabelle7!$A:$B,2,FALSE)</f>
        <v>4.0224969288732378E-2</v>
      </c>
      <c r="J162">
        <f>VLOOKUP(D162,Tabelle7!$A:$C,3,FALSE)</f>
        <v>4.0224969288732378E-2</v>
      </c>
      <c r="K162">
        <f>VLOOKUP($E162,Dispa_data!E:W,7,FALSE)</f>
        <v>117242.17</v>
      </c>
      <c r="L162">
        <f>IFERROR(VLOOKUP($E162,Dispa_data!E:W,8,FALSE),0)</f>
        <v>0</v>
      </c>
      <c r="M162">
        <f>IFERROR(VLOOKUP($E162,Dispa_data!E:W,9,FALSE),0)</f>
        <v>0</v>
      </c>
      <c r="N162">
        <f>IFERROR(VLOOKUP($E162,Dispa_data!$E:$W,10,FALSE),0)</f>
        <v>0.3</v>
      </c>
      <c r="O162">
        <f>IFERROR(VLOOKUP($E162,Dispa_data!$E:$W,11,FALSE),0)</f>
        <v>0.39500000000000002</v>
      </c>
      <c r="P162">
        <f>IFERROR(VLOOKUP($E162,Dispa_data!$E:$W,12,FALSE),0)</f>
        <v>7</v>
      </c>
      <c r="Q162">
        <f>IFERROR(VLOOKUP($E162,Dispa_data!$E:$W,13,FALSE),0)</f>
        <v>0.95</v>
      </c>
      <c r="S162" t="str">
        <f t="shared" si="18"/>
        <v/>
      </c>
      <c r="T162" t="str">
        <f t="shared" si="19"/>
        <v/>
      </c>
      <c r="U162" t="str">
        <f t="shared" si="20"/>
        <v/>
      </c>
      <c r="V162" t="str">
        <f t="shared" si="21"/>
        <v/>
      </c>
      <c r="W162" t="str">
        <f t="shared" si="22"/>
        <v/>
      </c>
      <c r="X162" s="1" t="s">
        <v>198</v>
      </c>
      <c r="Y162" s="6" t="e">
        <f>VLOOKUP(B162,Dispa_data!B:B,1,FALSE)</f>
        <v>#N/A</v>
      </c>
      <c r="Z162" t="s">
        <v>1036</v>
      </c>
      <c r="AA162" t="s">
        <v>1599</v>
      </c>
      <c r="AC162" t="s">
        <v>2160</v>
      </c>
      <c r="AD162" t="s">
        <v>2469</v>
      </c>
      <c r="AE162" t="s">
        <v>2820</v>
      </c>
      <c r="AF162" t="s">
        <v>3253</v>
      </c>
      <c r="AG162" t="s">
        <v>3480</v>
      </c>
      <c r="AH162" t="s">
        <v>3492</v>
      </c>
      <c r="AI162">
        <v>695</v>
      </c>
      <c r="AK162" t="s">
        <v>3497</v>
      </c>
      <c r="AL162" t="s">
        <v>3506</v>
      </c>
      <c r="AM162" t="s">
        <v>3515</v>
      </c>
      <c r="AO162">
        <v>1982</v>
      </c>
      <c r="AP162" t="s">
        <v>3558</v>
      </c>
      <c r="AR162">
        <v>2017</v>
      </c>
      <c r="AS162" t="s">
        <v>18</v>
      </c>
      <c r="AU162">
        <v>51.576475000000002</v>
      </c>
      <c r="AV162">
        <v>6.6894279999999986</v>
      </c>
      <c r="AW162" t="s">
        <v>3670</v>
      </c>
      <c r="AX162" t="s">
        <v>3785</v>
      </c>
      <c r="AY162">
        <v>0.38700000000000001</v>
      </c>
      <c r="AZ162" s="2" t="s">
        <v>3942</v>
      </c>
      <c r="BA162">
        <v>0.38</v>
      </c>
      <c r="BB162" t="s">
        <v>3997</v>
      </c>
      <c r="BC162" t="s">
        <v>3497</v>
      </c>
      <c r="BE162" t="s">
        <v>3515</v>
      </c>
      <c r="BF162" t="s">
        <v>4083</v>
      </c>
      <c r="BG162" t="s">
        <v>4408</v>
      </c>
      <c r="BH162" t="s">
        <v>4460</v>
      </c>
    </row>
    <row r="163" spans="1:61" x14ac:dyDescent="0.25">
      <c r="A163">
        <f t="shared" si="16"/>
        <v>695</v>
      </c>
      <c r="B163" t="str">
        <f t="shared" si="17"/>
        <v>KW Voerde_BNA0992</v>
      </c>
      <c r="C163" t="s">
        <v>3492</v>
      </c>
      <c r="D163" t="str">
        <f>VLOOKUP(AL163,REF_TABLE!$A$19:$B$26,2,FALSE)</f>
        <v>STUR</v>
      </c>
      <c r="E163" t="str">
        <f>VLOOKUP(AK163,REF_TABLE!A:B,2,FALSE)</f>
        <v>HRD</v>
      </c>
      <c r="F163">
        <f t="shared" si="23"/>
        <v>0.38750000000000001</v>
      </c>
      <c r="G163">
        <f>VLOOKUP(plants_join_OPSD!D163,REF_TABLE!M:Q,2,FALSE)</f>
        <v>9.5587323943661975</v>
      </c>
      <c r="H163">
        <f>VLOOKUP(plants_join_OPSD!D163,REF_TABLE!M:Q,3,FALSE)</f>
        <v>7.8122535211267614</v>
      </c>
      <c r="I163">
        <f>VLOOKUP(D163,Tabelle7!$A:$B,2,FALSE)</f>
        <v>4.0224969288732378E-2</v>
      </c>
      <c r="J163">
        <f>VLOOKUP(D163,Tabelle7!$A:$C,3,FALSE)</f>
        <v>4.0224969288732378E-2</v>
      </c>
      <c r="K163">
        <f>VLOOKUP($E163,Dispa_data!E:W,7,FALSE)</f>
        <v>117242.17</v>
      </c>
      <c r="L163">
        <f>IFERROR(VLOOKUP($E163,Dispa_data!E:W,8,FALSE),0)</f>
        <v>0</v>
      </c>
      <c r="M163">
        <f>IFERROR(VLOOKUP($E163,Dispa_data!E:W,9,FALSE),0)</f>
        <v>0</v>
      </c>
      <c r="N163">
        <f>IFERROR(VLOOKUP($E163,Dispa_data!$E:$W,10,FALSE),0)</f>
        <v>0.3</v>
      </c>
      <c r="O163">
        <f>IFERROR(VLOOKUP($E163,Dispa_data!$E:$W,11,FALSE),0)</f>
        <v>0.39500000000000002</v>
      </c>
      <c r="P163">
        <f>IFERROR(VLOOKUP($E163,Dispa_data!$E:$W,12,FALSE),0)</f>
        <v>7</v>
      </c>
      <c r="Q163">
        <f>IFERROR(VLOOKUP($E163,Dispa_data!$E:$W,13,FALSE),0)</f>
        <v>0.95</v>
      </c>
      <c r="S163" t="str">
        <f t="shared" si="18"/>
        <v/>
      </c>
      <c r="T163" t="str">
        <f t="shared" si="19"/>
        <v/>
      </c>
      <c r="U163" t="str">
        <f t="shared" si="20"/>
        <v/>
      </c>
      <c r="V163" t="str">
        <f t="shared" si="21"/>
        <v/>
      </c>
      <c r="W163" t="str">
        <f t="shared" si="22"/>
        <v/>
      </c>
      <c r="X163" s="1" t="s">
        <v>199</v>
      </c>
      <c r="Y163" s="6" t="e">
        <f>VLOOKUP(B163,Dispa_data!B:B,1,FALSE)</f>
        <v>#N/A</v>
      </c>
      <c r="Z163" t="s">
        <v>1036</v>
      </c>
      <c r="AA163" t="s">
        <v>1558</v>
      </c>
      <c r="AC163" t="s">
        <v>2160</v>
      </c>
      <c r="AD163" t="s">
        <v>2469</v>
      </c>
      <c r="AE163" t="s">
        <v>2821</v>
      </c>
      <c r="AF163" t="s">
        <v>3253</v>
      </c>
      <c r="AG163" t="s">
        <v>3480</v>
      </c>
      <c r="AH163" t="s">
        <v>3492</v>
      </c>
      <c r="AI163">
        <v>695</v>
      </c>
      <c r="AK163" t="s">
        <v>3497</v>
      </c>
      <c r="AL163" t="s">
        <v>3506</v>
      </c>
      <c r="AM163" t="s">
        <v>3515</v>
      </c>
      <c r="AO163">
        <v>1985</v>
      </c>
      <c r="AP163" t="s">
        <v>3534</v>
      </c>
      <c r="AR163">
        <v>2017</v>
      </c>
      <c r="AS163" t="s">
        <v>18</v>
      </c>
      <c r="AU163">
        <v>51.576475000000002</v>
      </c>
      <c r="AV163">
        <v>6.6894279999999986</v>
      </c>
      <c r="AW163" t="s">
        <v>3670</v>
      </c>
      <c r="AX163" t="s">
        <v>3786</v>
      </c>
      <c r="AY163">
        <v>0.38700000000000001</v>
      </c>
      <c r="AZ163" s="2" t="s">
        <v>3942</v>
      </c>
      <c r="BA163">
        <v>0.38750000000000001</v>
      </c>
      <c r="BB163" t="s">
        <v>3997</v>
      </c>
      <c r="BC163" t="s">
        <v>3497</v>
      </c>
      <c r="BE163" t="s">
        <v>3515</v>
      </c>
      <c r="BF163" t="s">
        <v>4083</v>
      </c>
      <c r="BG163" t="s">
        <v>4408</v>
      </c>
      <c r="BH163" t="s">
        <v>4460</v>
      </c>
    </row>
    <row r="164" spans="1:61" x14ac:dyDescent="0.25">
      <c r="A164">
        <f t="shared" si="16"/>
        <v>318</v>
      </c>
      <c r="B164" t="str">
        <f t="shared" si="17"/>
        <v>KW West_BNA0989</v>
      </c>
      <c r="C164" t="s">
        <v>3492</v>
      </c>
      <c r="D164" t="str">
        <f>VLOOKUP(AL164,REF_TABLE!$A$19:$B$26,2,FALSE)</f>
        <v>STUR</v>
      </c>
      <c r="E164" t="str">
        <f>VLOOKUP(AK164,REF_TABLE!A:B,2,FALSE)</f>
        <v>HRD</v>
      </c>
      <c r="F164">
        <f t="shared" si="23"/>
        <v>0.35249999999999998</v>
      </c>
      <c r="G164">
        <f>VLOOKUP(plants_join_OPSD!D164,REF_TABLE!M:Q,2,FALSE)</f>
        <v>9.5587323943661975</v>
      </c>
      <c r="H164">
        <f>VLOOKUP(plants_join_OPSD!D164,REF_TABLE!M:Q,3,FALSE)</f>
        <v>7.8122535211267614</v>
      </c>
      <c r="I164">
        <f>VLOOKUP(D164,Tabelle7!$A:$B,2,FALSE)</f>
        <v>4.0224969288732378E-2</v>
      </c>
      <c r="J164">
        <f>VLOOKUP(D164,Tabelle7!$A:$C,3,FALSE)</f>
        <v>4.0224969288732378E-2</v>
      </c>
      <c r="K164">
        <f>VLOOKUP($E164,Dispa_data!E:W,7,FALSE)</f>
        <v>117242.17</v>
      </c>
      <c r="L164">
        <f>IFERROR(VLOOKUP($E164,Dispa_data!E:W,8,FALSE),0)</f>
        <v>0</v>
      </c>
      <c r="M164">
        <f>IFERROR(VLOOKUP($E164,Dispa_data!E:W,9,FALSE),0)</f>
        <v>0</v>
      </c>
      <c r="N164">
        <f>IFERROR(VLOOKUP($E164,Dispa_data!$E:$W,10,FALSE),0)</f>
        <v>0.3</v>
      </c>
      <c r="O164">
        <f>IFERROR(VLOOKUP($E164,Dispa_data!$E:$W,11,FALSE),0)</f>
        <v>0.39500000000000002</v>
      </c>
      <c r="P164">
        <f>IFERROR(VLOOKUP($E164,Dispa_data!$E:$W,12,FALSE),0)</f>
        <v>7</v>
      </c>
      <c r="Q164">
        <f>IFERROR(VLOOKUP($E164,Dispa_data!$E:$W,13,FALSE),0)</f>
        <v>0.95</v>
      </c>
      <c r="S164" t="str">
        <f t="shared" si="18"/>
        <v/>
      </c>
      <c r="T164" t="str">
        <f t="shared" si="19"/>
        <v/>
      </c>
      <c r="U164" t="str">
        <f t="shared" si="20"/>
        <v/>
      </c>
      <c r="V164" t="str">
        <f t="shared" si="21"/>
        <v/>
      </c>
      <c r="W164" t="str">
        <f t="shared" si="22"/>
        <v/>
      </c>
      <c r="X164" s="1" t="s">
        <v>200</v>
      </c>
      <c r="Y164" s="6" t="e">
        <f>VLOOKUP(B164,Dispa_data!B:B,1,FALSE)</f>
        <v>#N/A</v>
      </c>
      <c r="Z164" t="s">
        <v>1037</v>
      </c>
      <c r="AA164" t="s">
        <v>1600</v>
      </c>
      <c r="AC164" t="s">
        <v>2166</v>
      </c>
      <c r="AD164" t="s">
        <v>2470</v>
      </c>
      <c r="AE164" t="s">
        <v>2821</v>
      </c>
      <c r="AF164" t="s">
        <v>3253</v>
      </c>
      <c r="AG164" t="s">
        <v>3480</v>
      </c>
      <c r="AH164" t="s">
        <v>3492</v>
      </c>
      <c r="AI164">
        <v>318</v>
      </c>
      <c r="AK164" t="s">
        <v>3497</v>
      </c>
      <c r="AL164" t="s">
        <v>3506</v>
      </c>
      <c r="AM164" t="s">
        <v>3515</v>
      </c>
      <c r="AO164">
        <v>1971</v>
      </c>
      <c r="AP164" t="s">
        <v>3556</v>
      </c>
      <c r="AR164">
        <v>2017</v>
      </c>
      <c r="AS164" t="s">
        <v>18</v>
      </c>
      <c r="AU164">
        <v>51.579619999999998</v>
      </c>
      <c r="AV164">
        <v>6.6788800000000004</v>
      </c>
      <c r="AW164" t="s">
        <v>3671</v>
      </c>
      <c r="AX164" t="s">
        <v>3787</v>
      </c>
      <c r="AY164">
        <v>0.38200000000000001</v>
      </c>
      <c r="AZ164" s="2" t="s">
        <v>3942</v>
      </c>
      <c r="BA164">
        <v>0.35249999999999998</v>
      </c>
      <c r="BB164" t="s">
        <v>3997</v>
      </c>
      <c r="BC164" t="s">
        <v>3497</v>
      </c>
      <c r="BE164" t="s">
        <v>3515</v>
      </c>
      <c r="BF164" t="s">
        <v>4084</v>
      </c>
      <c r="BG164" t="s">
        <v>4407</v>
      </c>
      <c r="BH164" t="s">
        <v>4460</v>
      </c>
    </row>
    <row r="165" spans="1:61" x14ac:dyDescent="0.25">
      <c r="A165">
        <f t="shared" si="16"/>
        <v>322</v>
      </c>
      <c r="B165" t="str">
        <f t="shared" si="17"/>
        <v>KW West_BNA0990</v>
      </c>
      <c r="C165" t="s">
        <v>3492</v>
      </c>
      <c r="D165" t="str">
        <f>VLOOKUP(AL165,REF_TABLE!$A$19:$B$26,2,FALSE)</f>
        <v>STUR</v>
      </c>
      <c r="E165" t="str">
        <f>VLOOKUP(AK165,REF_TABLE!A:B,2,FALSE)</f>
        <v>HRD</v>
      </c>
      <c r="F165">
        <f t="shared" si="23"/>
        <v>0.35249999999999998</v>
      </c>
      <c r="G165">
        <f>VLOOKUP(plants_join_OPSD!D165,REF_TABLE!M:Q,2,FALSE)</f>
        <v>9.5587323943661975</v>
      </c>
      <c r="H165">
        <f>VLOOKUP(plants_join_OPSD!D165,REF_TABLE!M:Q,3,FALSE)</f>
        <v>7.8122535211267614</v>
      </c>
      <c r="I165">
        <f>VLOOKUP(D165,Tabelle7!$A:$B,2,FALSE)</f>
        <v>4.0224969288732378E-2</v>
      </c>
      <c r="J165">
        <f>VLOOKUP(D165,Tabelle7!$A:$C,3,FALSE)</f>
        <v>4.0224969288732378E-2</v>
      </c>
      <c r="K165">
        <f>VLOOKUP($E165,Dispa_data!E:W,7,FALSE)</f>
        <v>117242.17</v>
      </c>
      <c r="L165">
        <f>IFERROR(VLOOKUP($E165,Dispa_data!E:W,8,FALSE),0)</f>
        <v>0</v>
      </c>
      <c r="M165">
        <f>IFERROR(VLOOKUP($E165,Dispa_data!E:W,9,FALSE),0)</f>
        <v>0</v>
      </c>
      <c r="N165">
        <f>IFERROR(VLOOKUP($E165,Dispa_data!$E:$W,10,FALSE),0)</f>
        <v>0.3</v>
      </c>
      <c r="O165">
        <f>IFERROR(VLOOKUP($E165,Dispa_data!$E:$W,11,FALSE),0)</f>
        <v>0.39500000000000002</v>
      </c>
      <c r="P165">
        <f>IFERROR(VLOOKUP($E165,Dispa_data!$E:$W,12,FALSE),0)</f>
        <v>7</v>
      </c>
      <c r="Q165">
        <f>IFERROR(VLOOKUP($E165,Dispa_data!$E:$W,13,FALSE),0)</f>
        <v>0.95</v>
      </c>
      <c r="S165" t="str">
        <f t="shared" si="18"/>
        <v/>
      </c>
      <c r="T165" t="str">
        <f t="shared" si="19"/>
        <v/>
      </c>
      <c r="U165" t="str">
        <f t="shared" si="20"/>
        <v/>
      </c>
      <c r="V165" t="str">
        <f t="shared" si="21"/>
        <v/>
      </c>
      <c r="W165" t="str">
        <f t="shared" si="22"/>
        <v/>
      </c>
      <c r="X165" s="1" t="s">
        <v>201</v>
      </c>
      <c r="Y165" s="6" t="e">
        <f>VLOOKUP(B165,Dispa_data!B:B,1,FALSE)</f>
        <v>#N/A</v>
      </c>
      <c r="Z165" t="s">
        <v>1037</v>
      </c>
      <c r="AA165" t="s">
        <v>1601</v>
      </c>
      <c r="AC165" t="s">
        <v>2166</v>
      </c>
      <c r="AD165" t="s">
        <v>2470</v>
      </c>
      <c r="AE165" t="s">
        <v>2820</v>
      </c>
      <c r="AF165" t="s">
        <v>3253</v>
      </c>
      <c r="AG165" t="s">
        <v>3480</v>
      </c>
      <c r="AH165" t="s">
        <v>3492</v>
      </c>
      <c r="AI165">
        <v>322</v>
      </c>
      <c r="AK165" t="s">
        <v>3497</v>
      </c>
      <c r="AL165" t="s">
        <v>3506</v>
      </c>
      <c r="AM165" t="s">
        <v>3515</v>
      </c>
      <c r="AO165">
        <v>1971</v>
      </c>
      <c r="AP165" t="s">
        <v>3556</v>
      </c>
      <c r="AR165">
        <v>2017</v>
      </c>
      <c r="AS165" t="s">
        <v>18</v>
      </c>
      <c r="AU165">
        <v>51.579619999999998</v>
      </c>
      <c r="AV165">
        <v>6.6788800000000004</v>
      </c>
      <c r="AW165" t="s">
        <v>3671</v>
      </c>
      <c r="AX165" t="s">
        <v>3788</v>
      </c>
      <c r="AY165">
        <v>0.38200000000000001</v>
      </c>
      <c r="AZ165" s="2" t="s">
        <v>3942</v>
      </c>
      <c r="BA165">
        <v>0.35249999999999998</v>
      </c>
      <c r="BB165" t="s">
        <v>3997</v>
      </c>
      <c r="BC165" t="s">
        <v>3497</v>
      </c>
      <c r="BE165" t="s">
        <v>3515</v>
      </c>
      <c r="BF165" t="s">
        <v>4084</v>
      </c>
      <c r="BG165" t="s">
        <v>4407</v>
      </c>
      <c r="BH165" t="s">
        <v>4460</v>
      </c>
    </row>
    <row r="166" spans="1:61" x14ac:dyDescent="0.25">
      <c r="A166">
        <f t="shared" ref="A166:A219" si="24">AI166</f>
        <v>297</v>
      </c>
      <c r="B166" t="str">
        <f t="shared" ref="B166:B219" si="25">CONCATENATE(Z166,"_",X166)</f>
        <v>Niederaußem_BNA0705</v>
      </c>
      <c r="C166" t="s">
        <v>3492</v>
      </c>
      <c r="D166" t="str">
        <f>VLOOKUP(AL166,REF_TABLE!$A$19:$B$26,2,FALSE)</f>
        <v>STUR</v>
      </c>
      <c r="E166" t="str">
        <f>VLOOKUP(AK166,REF_TABLE!A:B,2,FALSE)</f>
        <v>LIG</v>
      </c>
      <c r="F166">
        <f t="shared" ref="F166:F188" si="26">IF(BA166=0,IF(AY166=0,AZ166,AY166),BA166)</f>
        <v>0.32319999999999999</v>
      </c>
      <c r="G166">
        <f>VLOOKUP(plants_join_OPSD!D166,REF_TABLE!M:Q,2,FALSE)</f>
        <v>9.5587323943661975</v>
      </c>
      <c r="H166">
        <f>VLOOKUP(plants_join_OPSD!D166,REF_TABLE!M:Q,3,FALSE)</f>
        <v>7.8122535211267614</v>
      </c>
      <c r="I166">
        <f>VLOOKUP(D166,Tabelle7!$A:$B,2,FALSE)</f>
        <v>4.0224969288732378E-2</v>
      </c>
      <c r="J166">
        <f>VLOOKUP(D166,Tabelle7!$A:$C,3,FALSE)</f>
        <v>4.0224969288732378E-2</v>
      </c>
      <c r="K166">
        <f>VLOOKUP($E166,Dispa_data!E:W,7,FALSE)</f>
        <v>136849.91500000001</v>
      </c>
      <c r="L166">
        <f>IFERROR(VLOOKUP($E166,Dispa_data!E:W,8,FALSE),0)</f>
        <v>0</v>
      </c>
      <c r="M166">
        <f>IFERROR(VLOOKUP($E166,Dispa_data!E:W,9,FALSE),0)</f>
        <v>0</v>
      </c>
      <c r="N166">
        <f>IFERROR(VLOOKUP($E166,Dispa_data!$E:$W,10,FALSE),0)</f>
        <v>0.3</v>
      </c>
      <c r="O166">
        <f>IFERROR(VLOOKUP($E166,Dispa_data!$E:$W,11,FALSE),0)</f>
        <v>0.38500000000000001</v>
      </c>
      <c r="P166">
        <f>IFERROR(VLOOKUP($E166,Dispa_data!$E:$W,12,FALSE),0)</f>
        <v>7</v>
      </c>
      <c r="Q166">
        <f>IFERROR(VLOOKUP($E166,Dispa_data!$E:$W,13,FALSE),0)</f>
        <v>1</v>
      </c>
      <c r="S166" t="str">
        <f t="shared" ref="S166:S219" si="27">IF(AN166="","",AN166)</f>
        <v/>
      </c>
      <c r="T166" t="str">
        <f t="shared" ref="T166:T219" si="28">IF(D166="HPHS",A166*6.3,"")</f>
        <v/>
      </c>
      <c r="U166" t="str">
        <f t="shared" ref="U166:U219" si="29">IF(D166="HPHS",0,"")</f>
        <v/>
      </c>
      <c r="V166" t="str">
        <f t="shared" ref="V166:V219" si="30">IF(D166="HPHS",A166,"")</f>
        <v/>
      </c>
      <c r="W166" t="str">
        <f t="shared" ref="W166:W219" si="31">IF(D166="HPHS",0.86,"")</f>
        <v/>
      </c>
      <c r="X166" s="1" t="s">
        <v>368</v>
      </c>
      <c r="Y166" s="6" t="e">
        <f>VLOOKUP(B166,Dispa_data!B:B,1,FALSE)</f>
        <v>#N/A</v>
      </c>
      <c r="Z166" t="s">
        <v>1167</v>
      </c>
      <c r="AA166" t="s">
        <v>1592</v>
      </c>
      <c r="AB166" t="s">
        <v>1973</v>
      </c>
      <c r="AC166" t="s">
        <v>2203</v>
      </c>
      <c r="AE166" t="s">
        <v>2934</v>
      </c>
      <c r="AF166" t="s">
        <v>1044</v>
      </c>
      <c r="AG166" t="s">
        <v>3480</v>
      </c>
      <c r="AH166" t="s">
        <v>3492</v>
      </c>
      <c r="AI166">
        <v>297</v>
      </c>
      <c r="AJ166">
        <v>320</v>
      </c>
      <c r="AK166" t="s">
        <v>3499</v>
      </c>
      <c r="AL166" t="s">
        <v>3506</v>
      </c>
      <c r="AM166" t="s">
        <v>3515</v>
      </c>
      <c r="AO166">
        <v>1968</v>
      </c>
      <c r="AP166" t="s">
        <v>3549</v>
      </c>
      <c r="AS166" t="s">
        <v>3625</v>
      </c>
      <c r="AU166">
        <v>50.995691999999998</v>
      </c>
      <c r="AV166">
        <v>6.6690389999999997</v>
      </c>
      <c r="AW166" t="s">
        <v>3683</v>
      </c>
      <c r="AX166" t="s">
        <v>3821</v>
      </c>
      <c r="AY166">
        <v>0.35799999999999998</v>
      </c>
      <c r="AZ166" s="2" t="s">
        <v>3951</v>
      </c>
      <c r="BA166">
        <v>0.32319999999999999</v>
      </c>
      <c r="BB166" t="s">
        <v>3997</v>
      </c>
      <c r="BC166" t="s">
        <v>3499</v>
      </c>
      <c r="BE166" t="s">
        <v>3515</v>
      </c>
      <c r="BF166" t="s">
        <v>4138</v>
      </c>
      <c r="BG166" t="s">
        <v>4407</v>
      </c>
      <c r="BH166" t="s">
        <v>4460</v>
      </c>
      <c r="BI166" t="s">
        <v>4591</v>
      </c>
    </row>
    <row r="167" spans="1:61" x14ac:dyDescent="0.25">
      <c r="A167">
        <f t="shared" si="24"/>
        <v>299</v>
      </c>
      <c r="B167" t="str">
        <f t="shared" si="25"/>
        <v>Niederaußem_BNA0706</v>
      </c>
      <c r="C167" t="s">
        <v>3492</v>
      </c>
      <c r="D167" t="str">
        <f>VLOOKUP(AL167,REF_TABLE!$A$19:$B$26,2,FALSE)</f>
        <v>STUR</v>
      </c>
      <c r="E167" t="str">
        <f>VLOOKUP(AK167,REF_TABLE!A:B,2,FALSE)</f>
        <v>LIG</v>
      </c>
      <c r="F167">
        <f t="shared" si="26"/>
        <v>0.33040000000000003</v>
      </c>
      <c r="G167">
        <f>VLOOKUP(plants_join_OPSD!D167,REF_TABLE!M:Q,2,FALSE)</f>
        <v>9.5587323943661975</v>
      </c>
      <c r="H167">
        <f>VLOOKUP(plants_join_OPSD!D167,REF_TABLE!M:Q,3,FALSE)</f>
        <v>7.8122535211267614</v>
      </c>
      <c r="I167">
        <f>VLOOKUP(D167,Tabelle7!$A:$B,2,FALSE)</f>
        <v>4.0224969288732378E-2</v>
      </c>
      <c r="J167">
        <f>VLOOKUP(D167,Tabelle7!$A:$C,3,FALSE)</f>
        <v>4.0224969288732378E-2</v>
      </c>
      <c r="K167">
        <f>VLOOKUP($E167,Dispa_data!E:W,7,FALSE)</f>
        <v>136849.91500000001</v>
      </c>
      <c r="L167">
        <f>IFERROR(VLOOKUP($E167,Dispa_data!E:W,8,FALSE),0)</f>
        <v>0</v>
      </c>
      <c r="M167">
        <f>IFERROR(VLOOKUP($E167,Dispa_data!E:W,9,FALSE),0)</f>
        <v>0</v>
      </c>
      <c r="N167">
        <f>IFERROR(VLOOKUP($E167,Dispa_data!$E:$W,10,FALSE),0)</f>
        <v>0.3</v>
      </c>
      <c r="O167">
        <f>IFERROR(VLOOKUP($E167,Dispa_data!$E:$W,11,FALSE),0)</f>
        <v>0.38500000000000001</v>
      </c>
      <c r="P167">
        <f>IFERROR(VLOOKUP($E167,Dispa_data!$E:$W,12,FALSE),0)</f>
        <v>7</v>
      </c>
      <c r="Q167">
        <f>IFERROR(VLOOKUP($E167,Dispa_data!$E:$W,13,FALSE),0)</f>
        <v>1</v>
      </c>
      <c r="S167" t="str">
        <f t="shared" si="27"/>
        <v/>
      </c>
      <c r="T167" t="str">
        <f t="shared" si="28"/>
        <v/>
      </c>
      <c r="U167" t="str">
        <f t="shared" si="29"/>
        <v/>
      </c>
      <c r="V167" t="str">
        <f t="shared" si="30"/>
        <v/>
      </c>
      <c r="W167" t="str">
        <f t="shared" si="31"/>
        <v/>
      </c>
      <c r="X167" s="1" t="s">
        <v>369</v>
      </c>
      <c r="Y167" s="6" t="e">
        <f>VLOOKUP(B167,Dispa_data!B:B,1,FALSE)</f>
        <v>#N/A</v>
      </c>
      <c r="Z167" t="s">
        <v>1167</v>
      </c>
      <c r="AA167" t="s">
        <v>1593</v>
      </c>
      <c r="AB167" t="s">
        <v>1974</v>
      </c>
      <c r="AC167" t="s">
        <v>2203</v>
      </c>
      <c r="AE167" t="s">
        <v>2934</v>
      </c>
      <c r="AF167" t="s">
        <v>1044</v>
      </c>
      <c r="AG167" t="s">
        <v>3480</v>
      </c>
      <c r="AH167" t="s">
        <v>3492</v>
      </c>
      <c r="AI167">
        <v>299</v>
      </c>
      <c r="AJ167">
        <v>320</v>
      </c>
      <c r="AK167" t="s">
        <v>3499</v>
      </c>
      <c r="AL167" t="s">
        <v>3506</v>
      </c>
      <c r="AM167" t="s">
        <v>3515</v>
      </c>
      <c r="AO167">
        <v>1971</v>
      </c>
      <c r="AP167" t="s">
        <v>3556</v>
      </c>
      <c r="AS167" t="s">
        <v>3625</v>
      </c>
      <c r="AU167">
        <v>50.995691999999998</v>
      </c>
      <c r="AV167">
        <v>6.6690389999999997</v>
      </c>
      <c r="AW167" t="s">
        <v>3683</v>
      </c>
      <c r="AX167" t="s">
        <v>3822</v>
      </c>
      <c r="AY167">
        <v>0.35799999999999998</v>
      </c>
      <c r="AZ167" s="2" t="s">
        <v>3951</v>
      </c>
      <c r="BA167">
        <v>0.33040000000000003</v>
      </c>
      <c r="BB167" t="s">
        <v>3997</v>
      </c>
      <c r="BC167" t="s">
        <v>3499</v>
      </c>
      <c r="BE167" t="s">
        <v>3515</v>
      </c>
      <c r="BF167" t="s">
        <v>4139</v>
      </c>
      <c r="BG167" t="s">
        <v>4407</v>
      </c>
      <c r="BH167" t="s">
        <v>4460</v>
      </c>
      <c r="BI167" t="s">
        <v>4591</v>
      </c>
    </row>
    <row r="168" spans="1:61" x14ac:dyDescent="0.25">
      <c r="A168">
        <f t="shared" si="24"/>
        <v>648</v>
      </c>
      <c r="B168" t="str">
        <f t="shared" si="25"/>
        <v>Niederaußem_BNA0707</v>
      </c>
      <c r="C168" t="s">
        <v>3492</v>
      </c>
      <c r="D168" t="str">
        <f>VLOOKUP(AL168,REF_TABLE!$A$19:$B$26,2,FALSE)</f>
        <v>STUR</v>
      </c>
      <c r="E168" t="str">
        <f>VLOOKUP(AK168,REF_TABLE!A:B,2,FALSE)</f>
        <v>LIG</v>
      </c>
      <c r="F168">
        <f t="shared" si="26"/>
        <v>0.42159999999999997</v>
      </c>
      <c r="G168">
        <f>VLOOKUP(plants_join_OPSD!D168,REF_TABLE!M:Q,2,FALSE)</f>
        <v>9.5587323943661975</v>
      </c>
      <c r="H168">
        <f>VLOOKUP(plants_join_OPSD!D168,REF_TABLE!M:Q,3,FALSE)</f>
        <v>7.8122535211267614</v>
      </c>
      <c r="I168">
        <f>VLOOKUP(D168,Tabelle7!$A:$B,2,FALSE)</f>
        <v>4.0224969288732378E-2</v>
      </c>
      <c r="J168">
        <f>VLOOKUP(D168,Tabelle7!$A:$C,3,FALSE)</f>
        <v>4.0224969288732378E-2</v>
      </c>
      <c r="K168">
        <f>VLOOKUP($E168,Dispa_data!E:W,7,FALSE)</f>
        <v>136849.91500000001</v>
      </c>
      <c r="L168">
        <f>IFERROR(VLOOKUP($E168,Dispa_data!E:W,8,FALSE),0)</f>
        <v>0</v>
      </c>
      <c r="M168">
        <f>IFERROR(VLOOKUP($E168,Dispa_data!E:W,9,FALSE),0)</f>
        <v>0</v>
      </c>
      <c r="N168">
        <f>IFERROR(VLOOKUP($E168,Dispa_data!$E:$W,10,FALSE),0)</f>
        <v>0.3</v>
      </c>
      <c r="O168">
        <f>IFERROR(VLOOKUP($E168,Dispa_data!$E:$W,11,FALSE),0)</f>
        <v>0.38500000000000001</v>
      </c>
      <c r="P168">
        <f>IFERROR(VLOOKUP($E168,Dispa_data!$E:$W,12,FALSE),0)</f>
        <v>7</v>
      </c>
      <c r="Q168">
        <f>IFERROR(VLOOKUP($E168,Dispa_data!$E:$W,13,FALSE),0)</f>
        <v>1</v>
      </c>
      <c r="S168" t="str">
        <f t="shared" si="27"/>
        <v/>
      </c>
      <c r="T168" t="str">
        <f t="shared" si="28"/>
        <v/>
      </c>
      <c r="U168" t="str">
        <f t="shared" si="29"/>
        <v/>
      </c>
      <c r="V168" t="str">
        <f t="shared" si="30"/>
        <v/>
      </c>
      <c r="W168" t="str">
        <f t="shared" si="31"/>
        <v/>
      </c>
      <c r="X168" s="1" t="s">
        <v>370</v>
      </c>
      <c r="Y168" s="6" t="e">
        <f>VLOOKUP(B168,Dispa_data!B:B,1,FALSE)</f>
        <v>#N/A</v>
      </c>
      <c r="Z168" t="s">
        <v>1167</v>
      </c>
      <c r="AA168" t="s">
        <v>1650</v>
      </c>
      <c r="AB168" t="s">
        <v>1975</v>
      </c>
      <c r="AC168" t="s">
        <v>2203</v>
      </c>
      <c r="AE168" t="s">
        <v>2934</v>
      </c>
      <c r="AF168" t="s">
        <v>1044</v>
      </c>
      <c r="AG168" t="s">
        <v>3480</v>
      </c>
      <c r="AH168" t="s">
        <v>3492</v>
      </c>
      <c r="AI168">
        <v>648</v>
      </c>
      <c r="AJ168">
        <v>687</v>
      </c>
      <c r="AK168" t="s">
        <v>3499</v>
      </c>
      <c r="AL168" t="s">
        <v>3506</v>
      </c>
      <c r="AM168" t="s">
        <v>3515</v>
      </c>
      <c r="AO168">
        <v>1974</v>
      </c>
      <c r="AP168" t="s">
        <v>3576</v>
      </c>
      <c r="AQ168">
        <v>2009</v>
      </c>
      <c r="AS168" t="s">
        <v>3625</v>
      </c>
      <c r="AU168">
        <v>50.995691999999998</v>
      </c>
      <c r="AV168">
        <v>6.6690389999999997</v>
      </c>
      <c r="AW168" t="s">
        <v>3683</v>
      </c>
      <c r="AX168" t="s">
        <v>3823</v>
      </c>
      <c r="BA168">
        <v>0.42159999999999997</v>
      </c>
      <c r="BB168" t="s">
        <v>3997</v>
      </c>
      <c r="BC168" t="s">
        <v>3499</v>
      </c>
      <c r="BE168" t="s">
        <v>3515</v>
      </c>
      <c r="BF168" t="s">
        <v>4140</v>
      </c>
      <c r="BG168" t="s">
        <v>4408</v>
      </c>
      <c r="BH168" t="s">
        <v>4460</v>
      </c>
      <c r="BI168" t="s">
        <v>4591</v>
      </c>
    </row>
    <row r="169" spans="1:61" x14ac:dyDescent="0.25">
      <c r="A169">
        <f t="shared" si="24"/>
        <v>628</v>
      </c>
      <c r="B169" t="str">
        <f t="shared" si="25"/>
        <v>Niederaußem_BNA0708</v>
      </c>
      <c r="C169" t="s">
        <v>3492</v>
      </c>
      <c r="D169" t="str">
        <f>VLOOKUP(AL169,REF_TABLE!$A$19:$B$26,2,FALSE)</f>
        <v>STUR</v>
      </c>
      <c r="E169" t="str">
        <f>VLOOKUP(AK169,REF_TABLE!A:B,2,FALSE)</f>
        <v>LIG</v>
      </c>
      <c r="F169">
        <f t="shared" si="26"/>
        <v>0.41920000000000002</v>
      </c>
      <c r="G169">
        <f>VLOOKUP(plants_join_OPSD!D169,REF_TABLE!M:Q,2,FALSE)</f>
        <v>9.5587323943661975</v>
      </c>
      <c r="H169">
        <f>VLOOKUP(plants_join_OPSD!D169,REF_TABLE!M:Q,3,FALSE)</f>
        <v>7.8122535211267614</v>
      </c>
      <c r="I169">
        <f>VLOOKUP(D169,Tabelle7!$A:$B,2,FALSE)</f>
        <v>4.0224969288732378E-2</v>
      </c>
      <c r="J169">
        <f>VLOOKUP(D169,Tabelle7!$A:$C,3,FALSE)</f>
        <v>4.0224969288732378E-2</v>
      </c>
      <c r="K169">
        <f>VLOOKUP($E169,Dispa_data!E:W,7,FALSE)</f>
        <v>136849.91500000001</v>
      </c>
      <c r="L169">
        <f>IFERROR(VLOOKUP($E169,Dispa_data!E:W,8,FALSE),0)</f>
        <v>0</v>
      </c>
      <c r="M169">
        <f>IFERROR(VLOOKUP($E169,Dispa_data!E:W,9,FALSE),0)</f>
        <v>0</v>
      </c>
      <c r="N169">
        <f>IFERROR(VLOOKUP($E169,Dispa_data!$E:$W,10,FALSE),0)</f>
        <v>0.3</v>
      </c>
      <c r="O169">
        <f>IFERROR(VLOOKUP($E169,Dispa_data!$E:$W,11,FALSE),0)</f>
        <v>0.38500000000000001</v>
      </c>
      <c r="P169">
        <f>IFERROR(VLOOKUP($E169,Dispa_data!$E:$W,12,FALSE),0)</f>
        <v>7</v>
      </c>
      <c r="Q169">
        <f>IFERROR(VLOOKUP($E169,Dispa_data!$E:$W,13,FALSE),0)</f>
        <v>1</v>
      </c>
      <c r="S169">
        <f t="shared" si="27"/>
        <v>245</v>
      </c>
      <c r="T169" t="str">
        <f t="shared" si="28"/>
        <v/>
      </c>
      <c r="U169" t="str">
        <f t="shared" si="29"/>
        <v/>
      </c>
      <c r="V169" t="str">
        <f t="shared" si="30"/>
        <v/>
      </c>
      <c r="W169" t="str">
        <f t="shared" si="31"/>
        <v/>
      </c>
      <c r="X169" s="1" t="s">
        <v>371</v>
      </c>
      <c r="Y169" s="6" t="e">
        <f>VLOOKUP(B169,Dispa_data!B:B,1,FALSE)</f>
        <v>#N/A</v>
      </c>
      <c r="Z169" t="s">
        <v>1167</v>
      </c>
      <c r="AA169" t="s">
        <v>1651</v>
      </c>
      <c r="AB169" t="s">
        <v>1976</v>
      </c>
      <c r="AC169" t="s">
        <v>2203</v>
      </c>
      <c r="AE169" t="s">
        <v>2934</v>
      </c>
      <c r="AF169" t="s">
        <v>1044</v>
      </c>
      <c r="AG169" t="s">
        <v>3480</v>
      </c>
      <c r="AH169" t="s">
        <v>3492</v>
      </c>
      <c r="AI169">
        <v>628</v>
      </c>
      <c r="AJ169">
        <v>687</v>
      </c>
      <c r="AK169" t="s">
        <v>3499</v>
      </c>
      <c r="AL169" t="s">
        <v>3506</v>
      </c>
      <c r="AM169" t="s">
        <v>3514</v>
      </c>
      <c r="AN169">
        <v>245</v>
      </c>
      <c r="AO169">
        <v>1974</v>
      </c>
      <c r="AP169" t="s">
        <v>3576</v>
      </c>
      <c r="AQ169">
        <v>2008</v>
      </c>
      <c r="AS169" t="s">
        <v>3625</v>
      </c>
      <c r="AU169">
        <v>50.995691999999998</v>
      </c>
      <c r="AV169">
        <v>6.6690389999999997</v>
      </c>
      <c r="AW169" t="s">
        <v>3683</v>
      </c>
      <c r="AX169" t="s">
        <v>3824</v>
      </c>
      <c r="BA169">
        <v>0.41920000000000002</v>
      </c>
      <c r="BB169" t="s">
        <v>3997</v>
      </c>
      <c r="BC169" t="s">
        <v>3499</v>
      </c>
      <c r="BE169" t="s">
        <v>3515</v>
      </c>
      <c r="BF169" t="s">
        <v>4140</v>
      </c>
      <c r="BG169" t="s">
        <v>4408</v>
      </c>
      <c r="BH169" t="s">
        <v>4460</v>
      </c>
      <c r="BI169" t="s">
        <v>4591</v>
      </c>
    </row>
    <row r="170" spans="1:61" x14ac:dyDescent="0.25">
      <c r="A170">
        <f t="shared" si="24"/>
        <v>944</v>
      </c>
      <c r="B170" t="str">
        <f t="shared" si="25"/>
        <v>Niederaußem_BNA0709</v>
      </c>
      <c r="C170" t="s">
        <v>3492</v>
      </c>
      <c r="D170" t="str">
        <f>VLOOKUP(AL170,REF_TABLE!$A$19:$B$26,2,FALSE)</f>
        <v>STUR</v>
      </c>
      <c r="E170" t="str">
        <f>VLOOKUP(AK170,REF_TABLE!A:B,2,FALSE)</f>
        <v>LIG</v>
      </c>
      <c r="F170">
        <f t="shared" si="26"/>
        <v>0.40479999999999999</v>
      </c>
      <c r="G170">
        <f>VLOOKUP(plants_join_OPSD!D170,REF_TABLE!M:Q,2,FALSE)</f>
        <v>9.5587323943661975</v>
      </c>
      <c r="H170">
        <f>VLOOKUP(plants_join_OPSD!D170,REF_TABLE!M:Q,3,FALSE)</f>
        <v>7.8122535211267614</v>
      </c>
      <c r="I170">
        <f>VLOOKUP(D170,Tabelle7!$A:$B,2,FALSE)</f>
        <v>4.0224969288732378E-2</v>
      </c>
      <c r="J170">
        <f>VLOOKUP(D170,Tabelle7!$A:$C,3,FALSE)</f>
        <v>4.0224969288732378E-2</v>
      </c>
      <c r="K170">
        <f>VLOOKUP($E170,Dispa_data!E:W,7,FALSE)</f>
        <v>136849.91500000001</v>
      </c>
      <c r="L170">
        <f>IFERROR(VLOOKUP($E170,Dispa_data!E:W,8,FALSE),0)</f>
        <v>0</v>
      </c>
      <c r="M170">
        <f>IFERROR(VLOOKUP($E170,Dispa_data!E:W,9,FALSE),0)</f>
        <v>0</v>
      </c>
      <c r="N170">
        <f>IFERROR(VLOOKUP($E170,Dispa_data!$E:$W,10,FALSE),0)</f>
        <v>0.3</v>
      </c>
      <c r="O170">
        <f>IFERROR(VLOOKUP($E170,Dispa_data!$E:$W,11,FALSE),0)</f>
        <v>0.38500000000000001</v>
      </c>
      <c r="P170">
        <f>IFERROR(VLOOKUP($E170,Dispa_data!$E:$W,12,FALSE),0)</f>
        <v>7</v>
      </c>
      <c r="Q170">
        <f>IFERROR(VLOOKUP($E170,Dispa_data!$E:$W,13,FALSE),0)</f>
        <v>1</v>
      </c>
      <c r="S170" t="str">
        <f t="shared" si="27"/>
        <v/>
      </c>
      <c r="T170" t="str">
        <f t="shared" si="28"/>
        <v/>
      </c>
      <c r="U170" t="str">
        <f t="shared" si="29"/>
        <v/>
      </c>
      <c r="V170" t="str">
        <f t="shared" si="30"/>
        <v/>
      </c>
      <c r="W170" t="str">
        <f t="shared" si="31"/>
        <v/>
      </c>
      <c r="X170" s="1" t="s">
        <v>372</v>
      </c>
      <c r="Y170" s="6" t="e">
        <f>VLOOKUP(B170,Dispa_data!B:B,1,FALSE)</f>
        <v>#N/A</v>
      </c>
      <c r="Z170" t="s">
        <v>1167</v>
      </c>
      <c r="AA170" t="s">
        <v>1652</v>
      </c>
      <c r="AB170" t="s">
        <v>1977</v>
      </c>
      <c r="AC170" t="s">
        <v>2203</v>
      </c>
      <c r="AE170" t="s">
        <v>2934</v>
      </c>
      <c r="AF170" t="s">
        <v>1044</v>
      </c>
      <c r="AG170" t="s">
        <v>3480</v>
      </c>
      <c r="AH170" t="s">
        <v>3492</v>
      </c>
      <c r="AI170">
        <v>944</v>
      </c>
      <c r="AJ170">
        <v>1012</v>
      </c>
      <c r="AK170" t="s">
        <v>3499</v>
      </c>
      <c r="AL170" t="s">
        <v>3506</v>
      </c>
      <c r="AM170" t="s">
        <v>3515</v>
      </c>
      <c r="AO170">
        <v>2002</v>
      </c>
      <c r="AP170" t="s">
        <v>3521</v>
      </c>
      <c r="AS170" t="s">
        <v>3625</v>
      </c>
      <c r="AU170">
        <v>50.995691999999998</v>
      </c>
      <c r="AV170">
        <v>6.6690389999999997</v>
      </c>
      <c r="AW170" t="s">
        <v>3683</v>
      </c>
      <c r="AX170" t="s">
        <v>3825</v>
      </c>
      <c r="AY170">
        <v>0.43</v>
      </c>
      <c r="AZ170" s="2" t="s">
        <v>3952</v>
      </c>
      <c r="BA170">
        <v>0.40479999999999999</v>
      </c>
      <c r="BB170" t="s">
        <v>3997</v>
      </c>
      <c r="BC170" t="s">
        <v>3499</v>
      </c>
      <c r="BE170" t="s">
        <v>3515</v>
      </c>
      <c r="BF170" t="s">
        <v>4140</v>
      </c>
      <c r="BG170" t="s">
        <v>4408</v>
      </c>
      <c r="BH170" t="s">
        <v>4460</v>
      </c>
      <c r="BI170" t="s">
        <v>4591</v>
      </c>
    </row>
    <row r="171" spans="1:61" x14ac:dyDescent="0.25">
      <c r="A171">
        <f t="shared" si="24"/>
        <v>125</v>
      </c>
      <c r="B171" t="str">
        <f t="shared" si="25"/>
        <v>Niederaußem_BNA0710</v>
      </c>
      <c r="C171" t="s">
        <v>3492</v>
      </c>
      <c r="D171" t="str">
        <f>VLOOKUP(AL171,REF_TABLE!$A$19:$B$26,2,FALSE)</f>
        <v>STUR</v>
      </c>
      <c r="E171" t="str">
        <f>VLOOKUP(AK171,REF_TABLE!A:B,2,FALSE)</f>
        <v>LIG</v>
      </c>
      <c r="F171">
        <f t="shared" si="26"/>
        <v>0.31119999999999998</v>
      </c>
      <c r="G171">
        <f>VLOOKUP(plants_join_OPSD!D171,REF_TABLE!M:Q,2,FALSE)</f>
        <v>9.5587323943661975</v>
      </c>
      <c r="H171">
        <f>VLOOKUP(plants_join_OPSD!D171,REF_TABLE!M:Q,3,FALSE)</f>
        <v>7.8122535211267614</v>
      </c>
      <c r="I171">
        <f>VLOOKUP(D171,Tabelle7!$A:$B,2,FALSE)</f>
        <v>4.0224969288732378E-2</v>
      </c>
      <c r="J171">
        <f>VLOOKUP(D171,Tabelle7!$A:$C,3,FALSE)</f>
        <v>4.0224969288732378E-2</v>
      </c>
      <c r="K171">
        <f>VLOOKUP($E171,Dispa_data!E:W,7,FALSE)</f>
        <v>136849.91500000001</v>
      </c>
      <c r="L171">
        <f>IFERROR(VLOOKUP($E171,Dispa_data!E:W,8,FALSE),0)</f>
        <v>0</v>
      </c>
      <c r="M171">
        <f>IFERROR(VLOOKUP($E171,Dispa_data!E:W,9,FALSE),0)</f>
        <v>0</v>
      </c>
      <c r="N171">
        <f>IFERROR(VLOOKUP($E171,Dispa_data!$E:$W,10,FALSE),0)</f>
        <v>0.3</v>
      </c>
      <c r="O171">
        <f>IFERROR(VLOOKUP($E171,Dispa_data!$E:$W,11,FALSE),0)</f>
        <v>0.38500000000000001</v>
      </c>
      <c r="P171">
        <f>IFERROR(VLOOKUP($E171,Dispa_data!$E:$W,12,FALSE),0)</f>
        <v>7</v>
      </c>
      <c r="Q171">
        <f>IFERROR(VLOOKUP($E171,Dispa_data!$E:$W,13,FALSE),0)</f>
        <v>1</v>
      </c>
      <c r="S171" t="str">
        <f t="shared" si="27"/>
        <v/>
      </c>
      <c r="T171" t="str">
        <f t="shared" si="28"/>
        <v/>
      </c>
      <c r="U171" t="str">
        <f t="shared" si="29"/>
        <v/>
      </c>
      <c r="V171" t="str">
        <f t="shared" si="30"/>
        <v/>
      </c>
      <c r="W171" t="str">
        <f t="shared" si="31"/>
        <v/>
      </c>
      <c r="X171" s="1" t="s">
        <v>373</v>
      </c>
      <c r="Y171" s="6" t="e">
        <f>VLOOKUP(B171,Dispa_data!B:B,1,FALSE)</f>
        <v>#N/A</v>
      </c>
      <c r="Z171" t="s">
        <v>1167</v>
      </c>
      <c r="AA171" t="s">
        <v>1548</v>
      </c>
      <c r="AC171" t="s">
        <v>2203</v>
      </c>
      <c r="AE171" t="s">
        <v>2934</v>
      </c>
      <c r="AF171" t="s">
        <v>1044</v>
      </c>
      <c r="AG171" t="s">
        <v>3480</v>
      </c>
      <c r="AH171" t="s">
        <v>3492</v>
      </c>
      <c r="AI171">
        <v>125</v>
      </c>
      <c r="AK171" t="s">
        <v>3499</v>
      </c>
      <c r="AL171" t="s">
        <v>3506</v>
      </c>
      <c r="AM171" t="s">
        <v>3515</v>
      </c>
      <c r="AO171">
        <v>1963</v>
      </c>
      <c r="AP171" t="s">
        <v>3545</v>
      </c>
      <c r="AS171" t="s">
        <v>3628</v>
      </c>
      <c r="AU171">
        <v>50.995691999999998</v>
      </c>
      <c r="AV171">
        <v>6.6690389999999997</v>
      </c>
      <c r="AW171" t="s">
        <v>3683</v>
      </c>
      <c r="BA171">
        <v>0.31119999999999998</v>
      </c>
      <c r="BB171" t="s">
        <v>3997</v>
      </c>
      <c r="BC171" t="s">
        <v>3499</v>
      </c>
      <c r="BE171" t="s">
        <v>3515</v>
      </c>
      <c r="BF171" t="s">
        <v>4138</v>
      </c>
      <c r="BG171" t="s">
        <v>4407</v>
      </c>
      <c r="BH171" t="s">
        <v>4460</v>
      </c>
    </row>
    <row r="172" spans="1:61" x14ac:dyDescent="0.25">
      <c r="A172">
        <f t="shared" si="24"/>
        <v>125</v>
      </c>
      <c r="B172" t="str">
        <f t="shared" si="25"/>
        <v>Niederaußem_BNA0711</v>
      </c>
      <c r="C172" t="s">
        <v>3492</v>
      </c>
      <c r="D172" t="str">
        <f>VLOOKUP(AL172,REF_TABLE!$A$19:$B$26,2,FALSE)</f>
        <v>STUR</v>
      </c>
      <c r="E172" t="str">
        <f>VLOOKUP(AK172,REF_TABLE!A:B,2,FALSE)</f>
        <v>LIG</v>
      </c>
      <c r="F172">
        <f t="shared" si="26"/>
        <v>0.31119999999999998</v>
      </c>
      <c r="G172">
        <f>VLOOKUP(plants_join_OPSD!D172,REF_TABLE!M:Q,2,FALSE)</f>
        <v>9.5587323943661975</v>
      </c>
      <c r="H172">
        <f>VLOOKUP(plants_join_OPSD!D172,REF_TABLE!M:Q,3,FALSE)</f>
        <v>7.8122535211267614</v>
      </c>
      <c r="I172">
        <f>VLOOKUP(D172,Tabelle7!$A:$B,2,FALSE)</f>
        <v>4.0224969288732378E-2</v>
      </c>
      <c r="J172">
        <f>VLOOKUP(D172,Tabelle7!$A:$C,3,FALSE)</f>
        <v>4.0224969288732378E-2</v>
      </c>
      <c r="K172">
        <f>VLOOKUP($E172,Dispa_data!E:W,7,FALSE)</f>
        <v>136849.91500000001</v>
      </c>
      <c r="L172">
        <f>IFERROR(VLOOKUP($E172,Dispa_data!E:W,8,FALSE),0)</f>
        <v>0</v>
      </c>
      <c r="M172">
        <f>IFERROR(VLOOKUP($E172,Dispa_data!E:W,9,FALSE),0)</f>
        <v>0</v>
      </c>
      <c r="N172">
        <f>IFERROR(VLOOKUP($E172,Dispa_data!$E:$W,10,FALSE),0)</f>
        <v>0.3</v>
      </c>
      <c r="O172">
        <f>IFERROR(VLOOKUP($E172,Dispa_data!$E:$W,11,FALSE),0)</f>
        <v>0.38500000000000001</v>
      </c>
      <c r="P172">
        <f>IFERROR(VLOOKUP($E172,Dispa_data!$E:$W,12,FALSE),0)</f>
        <v>7</v>
      </c>
      <c r="Q172">
        <f>IFERROR(VLOOKUP($E172,Dispa_data!$E:$W,13,FALSE),0)</f>
        <v>1</v>
      </c>
      <c r="S172" t="str">
        <f t="shared" si="27"/>
        <v/>
      </c>
      <c r="T172" t="str">
        <f t="shared" si="28"/>
        <v/>
      </c>
      <c r="U172" t="str">
        <f t="shared" si="29"/>
        <v/>
      </c>
      <c r="V172" t="str">
        <f t="shared" si="30"/>
        <v/>
      </c>
      <c r="W172" t="str">
        <f t="shared" si="31"/>
        <v/>
      </c>
      <c r="X172" s="1" t="s">
        <v>374</v>
      </c>
      <c r="Y172" s="6" t="e">
        <f>VLOOKUP(B172,Dispa_data!B:B,1,FALSE)</f>
        <v>#N/A</v>
      </c>
      <c r="Z172" t="s">
        <v>1167</v>
      </c>
      <c r="AA172" t="s">
        <v>1529</v>
      </c>
      <c r="AC172" t="s">
        <v>2203</v>
      </c>
      <c r="AE172" t="s">
        <v>2934</v>
      </c>
      <c r="AF172" t="s">
        <v>1044</v>
      </c>
      <c r="AG172" t="s">
        <v>3480</v>
      </c>
      <c r="AH172" t="s">
        <v>3492</v>
      </c>
      <c r="AI172">
        <v>125</v>
      </c>
      <c r="AK172" t="s">
        <v>3499</v>
      </c>
      <c r="AL172" t="s">
        <v>3506</v>
      </c>
      <c r="AM172" t="s">
        <v>3515</v>
      </c>
      <c r="AO172">
        <v>1963</v>
      </c>
      <c r="AP172" t="s">
        <v>3545</v>
      </c>
      <c r="AS172" t="s">
        <v>3628</v>
      </c>
      <c r="AU172">
        <v>50.995691999999998</v>
      </c>
      <c r="AV172">
        <v>6.6690389999999997</v>
      </c>
      <c r="AW172" t="s">
        <v>3683</v>
      </c>
      <c r="BA172">
        <v>0.31119999999999998</v>
      </c>
      <c r="BB172" t="s">
        <v>3997</v>
      </c>
      <c r="BC172" t="s">
        <v>3499</v>
      </c>
      <c r="BE172" t="s">
        <v>3515</v>
      </c>
      <c r="BF172" t="s">
        <v>4138</v>
      </c>
      <c r="BG172" t="s">
        <v>4407</v>
      </c>
      <c r="BH172" t="s">
        <v>4460</v>
      </c>
    </row>
    <row r="173" spans="1:61" x14ac:dyDescent="0.25">
      <c r="A173">
        <f t="shared" si="24"/>
        <v>295</v>
      </c>
      <c r="B173" t="str">
        <f t="shared" si="25"/>
        <v>Niederaußem_BNA0712</v>
      </c>
      <c r="C173" t="s">
        <v>3492</v>
      </c>
      <c r="D173" t="str">
        <f>VLOOKUP(AL173,REF_TABLE!$A$19:$B$26,2,FALSE)</f>
        <v>STUR</v>
      </c>
      <c r="E173" t="str">
        <f>VLOOKUP(AK173,REF_TABLE!A:B,2,FALSE)</f>
        <v>LIG</v>
      </c>
      <c r="F173">
        <f t="shared" si="26"/>
        <v>0.316</v>
      </c>
      <c r="G173">
        <f>VLOOKUP(plants_join_OPSD!D173,REF_TABLE!M:Q,2,FALSE)</f>
        <v>9.5587323943661975</v>
      </c>
      <c r="H173">
        <f>VLOOKUP(plants_join_OPSD!D173,REF_TABLE!M:Q,3,FALSE)</f>
        <v>7.8122535211267614</v>
      </c>
      <c r="I173">
        <f>VLOOKUP(D173,Tabelle7!$A:$B,2,FALSE)</f>
        <v>4.0224969288732378E-2</v>
      </c>
      <c r="J173">
        <f>VLOOKUP(D173,Tabelle7!$A:$C,3,FALSE)</f>
        <v>4.0224969288732378E-2</v>
      </c>
      <c r="K173">
        <f>VLOOKUP($E173,Dispa_data!E:W,7,FALSE)</f>
        <v>136849.91500000001</v>
      </c>
      <c r="L173">
        <f>IFERROR(VLOOKUP($E173,Dispa_data!E:W,8,FALSE),0)</f>
        <v>0</v>
      </c>
      <c r="M173">
        <f>IFERROR(VLOOKUP($E173,Dispa_data!E:W,9,FALSE),0)</f>
        <v>0</v>
      </c>
      <c r="N173">
        <f>IFERROR(VLOOKUP($E173,Dispa_data!$E:$W,10,FALSE),0)</f>
        <v>0.3</v>
      </c>
      <c r="O173">
        <f>IFERROR(VLOOKUP($E173,Dispa_data!$E:$W,11,FALSE),0)</f>
        <v>0.38500000000000001</v>
      </c>
      <c r="P173">
        <f>IFERROR(VLOOKUP($E173,Dispa_data!$E:$W,12,FALSE),0)</f>
        <v>7</v>
      </c>
      <c r="Q173">
        <f>IFERROR(VLOOKUP($E173,Dispa_data!$E:$W,13,FALSE),0)</f>
        <v>1</v>
      </c>
      <c r="S173" t="str">
        <f t="shared" si="27"/>
        <v/>
      </c>
      <c r="T173" t="str">
        <f t="shared" si="28"/>
        <v/>
      </c>
      <c r="U173" t="str">
        <f t="shared" si="29"/>
        <v/>
      </c>
      <c r="V173" t="str">
        <f t="shared" si="30"/>
        <v/>
      </c>
      <c r="W173" t="str">
        <f t="shared" si="31"/>
        <v/>
      </c>
      <c r="X173" s="1" t="s">
        <v>375</v>
      </c>
      <c r="Y173" s="6" t="e">
        <f>VLOOKUP(B173,Dispa_data!B:B,1,FALSE)</f>
        <v>#N/A</v>
      </c>
      <c r="Z173" t="s">
        <v>1167</v>
      </c>
      <c r="AA173" t="s">
        <v>1547</v>
      </c>
      <c r="AB173" t="s">
        <v>1978</v>
      </c>
      <c r="AC173" t="s">
        <v>2203</v>
      </c>
      <c r="AE173" t="s">
        <v>2934</v>
      </c>
      <c r="AF173" t="s">
        <v>1044</v>
      </c>
      <c r="AG173" t="s">
        <v>3480</v>
      </c>
      <c r="AH173" t="s">
        <v>3492</v>
      </c>
      <c r="AI173">
        <v>295</v>
      </c>
      <c r="AJ173">
        <v>335</v>
      </c>
      <c r="AK173" t="s">
        <v>3499</v>
      </c>
      <c r="AL173" t="s">
        <v>3506</v>
      </c>
      <c r="AM173" t="s">
        <v>3515</v>
      </c>
      <c r="AO173">
        <v>1965</v>
      </c>
      <c r="AP173" t="s">
        <v>3551</v>
      </c>
      <c r="AS173" t="s">
        <v>3625</v>
      </c>
      <c r="AU173">
        <v>50.995691999999998</v>
      </c>
      <c r="AV173">
        <v>6.6690389999999997</v>
      </c>
      <c r="AW173" t="s">
        <v>3683</v>
      </c>
      <c r="AX173" t="s">
        <v>3826</v>
      </c>
      <c r="BA173">
        <v>0.316</v>
      </c>
      <c r="BB173" t="s">
        <v>3997</v>
      </c>
      <c r="BC173" t="s">
        <v>3499</v>
      </c>
      <c r="BE173" t="s">
        <v>3515</v>
      </c>
      <c r="BF173" t="s">
        <v>4138</v>
      </c>
      <c r="BG173" t="s">
        <v>4407</v>
      </c>
      <c r="BH173" t="s">
        <v>4460</v>
      </c>
      <c r="BI173" t="s">
        <v>4591</v>
      </c>
    </row>
    <row r="174" spans="1:61" x14ac:dyDescent="0.25">
      <c r="A174">
        <f t="shared" si="24"/>
        <v>295</v>
      </c>
      <c r="B174" t="str">
        <f t="shared" si="25"/>
        <v>Niederaußem_BNA0713</v>
      </c>
      <c r="C174" t="s">
        <v>3492</v>
      </c>
      <c r="D174" t="str">
        <f>VLOOKUP(AL174,REF_TABLE!$A$19:$B$26,2,FALSE)</f>
        <v>STUR</v>
      </c>
      <c r="E174" t="str">
        <f>VLOOKUP(AK174,REF_TABLE!A:B,2,FALSE)</f>
        <v>LIG</v>
      </c>
      <c r="F174">
        <f t="shared" si="26"/>
        <v>0.32800000000000001</v>
      </c>
      <c r="G174">
        <f>VLOOKUP(plants_join_OPSD!D174,REF_TABLE!M:Q,2,FALSE)</f>
        <v>9.5587323943661975</v>
      </c>
      <c r="H174">
        <f>VLOOKUP(plants_join_OPSD!D174,REF_TABLE!M:Q,3,FALSE)</f>
        <v>7.8122535211267614</v>
      </c>
      <c r="I174">
        <f>VLOOKUP(D174,Tabelle7!$A:$B,2,FALSE)</f>
        <v>4.0224969288732378E-2</v>
      </c>
      <c r="J174">
        <f>VLOOKUP(D174,Tabelle7!$A:$C,3,FALSE)</f>
        <v>4.0224969288732378E-2</v>
      </c>
      <c r="K174">
        <f>VLOOKUP($E174,Dispa_data!E:W,7,FALSE)</f>
        <v>136849.91500000001</v>
      </c>
      <c r="L174">
        <f>IFERROR(VLOOKUP($E174,Dispa_data!E:W,8,FALSE),0)</f>
        <v>0</v>
      </c>
      <c r="M174">
        <f>IFERROR(VLOOKUP($E174,Dispa_data!E:W,9,FALSE),0)</f>
        <v>0</v>
      </c>
      <c r="N174">
        <f>IFERROR(VLOOKUP($E174,Dispa_data!$E:$W,10,FALSE),0)</f>
        <v>0.3</v>
      </c>
      <c r="O174">
        <f>IFERROR(VLOOKUP($E174,Dispa_data!$E:$W,11,FALSE),0)</f>
        <v>0.38500000000000001</v>
      </c>
      <c r="P174">
        <f>IFERROR(VLOOKUP($E174,Dispa_data!$E:$W,12,FALSE),0)</f>
        <v>7</v>
      </c>
      <c r="Q174">
        <f>IFERROR(VLOOKUP($E174,Dispa_data!$E:$W,13,FALSE),0)</f>
        <v>1</v>
      </c>
      <c r="S174" t="str">
        <f t="shared" si="27"/>
        <v/>
      </c>
      <c r="T174" t="str">
        <f t="shared" si="28"/>
        <v/>
      </c>
      <c r="U174" t="str">
        <f t="shared" si="29"/>
        <v/>
      </c>
      <c r="V174" t="str">
        <f t="shared" si="30"/>
        <v/>
      </c>
      <c r="W174" t="str">
        <f t="shared" si="31"/>
        <v/>
      </c>
      <c r="X174" s="1" t="s">
        <v>376</v>
      </c>
      <c r="Y174" s="6" t="e">
        <f>VLOOKUP(B174,Dispa_data!B:B,1,FALSE)</f>
        <v>#N/A</v>
      </c>
      <c r="Z174" t="s">
        <v>1167</v>
      </c>
      <c r="AA174" t="s">
        <v>1550</v>
      </c>
      <c r="AB174" t="s">
        <v>1979</v>
      </c>
      <c r="AC174" t="s">
        <v>2203</v>
      </c>
      <c r="AE174" t="s">
        <v>2934</v>
      </c>
      <c r="AF174" t="s">
        <v>1044</v>
      </c>
      <c r="AG174" t="s">
        <v>3480</v>
      </c>
      <c r="AH174" t="s">
        <v>3492</v>
      </c>
      <c r="AI174">
        <v>295</v>
      </c>
      <c r="AJ174">
        <v>315</v>
      </c>
      <c r="AK174" t="s">
        <v>3499</v>
      </c>
      <c r="AL174" t="s">
        <v>3506</v>
      </c>
      <c r="AM174" t="s">
        <v>3515</v>
      </c>
      <c r="AO174">
        <v>1970</v>
      </c>
      <c r="AP174" t="s">
        <v>3554</v>
      </c>
      <c r="AS174" t="s">
        <v>3625</v>
      </c>
      <c r="AU174">
        <v>50.995691999999998</v>
      </c>
      <c r="AV174">
        <v>6.6690389999999997</v>
      </c>
      <c r="AW174" t="s">
        <v>3683</v>
      </c>
      <c r="AX174" t="s">
        <v>3827</v>
      </c>
      <c r="AY174">
        <v>0.35799999999999998</v>
      </c>
      <c r="AZ174" s="2" t="s">
        <v>3951</v>
      </c>
      <c r="BA174">
        <v>0.32800000000000001</v>
      </c>
      <c r="BB174" t="s">
        <v>3997</v>
      </c>
      <c r="BC174" t="s">
        <v>3499</v>
      </c>
      <c r="BE174" t="s">
        <v>3515</v>
      </c>
      <c r="BF174" t="s">
        <v>4140</v>
      </c>
      <c r="BG174" t="s">
        <v>4407</v>
      </c>
      <c r="BH174" t="s">
        <v>4460</v>
      </c>
      <c r="BI174" t="s">
        <v>4591</v>
      </c>
    </row>
    <row r="175" spans="1:61" x14ac:dyDescent="0.25">
      <c r="A175">
        <f t="shared" si="24"/>
        <v>15</v>
      </c>
      <c r="B175" t="str">
        <f t="shared" si="25"/>
        <v>Fortuna Nord_BNA0714</v>
      </c>
      <c r="C175" t="s">
        <v>3492</v>
      </c>
      <c r="D175" t="str">
        <f>VLOOKUP(AL175,REF_TABLE!$A$19:$B$26,2,FALSE)</f>
        <v>STUR</v>
      </c>
      <c r="E175" t="str">
        <f>VLOOKUP(AK175,REF_TABLE!A:B,2,FALSE)</f>
        <v>LIG</v>
      </c>
      <c r="F175">
        <f t="shared" si="26"/>
        <v>0.36159999999999998</v>
      </c>
      <c r="G175">
        <f>VLOOKUP(plants_join_OPSD!D175,REF_TABLE!M:Q,2,FALSE)</f>
        <v>9.5587323943661975</v>
      </c>
      <c r="H175">
        <f>VLOOKUP(plants_join_OPSD!D175,REF_TABLE!M:Q,3,FALSE)</f>
        <v>7.8122535211267614</v>
      </c>
      <c r="I175">
        <f>VLOOKUP(D175,Tabelle7!$A:$B,2,FALSE)</f>
        <v>4.0224969288732378E-2</v>
      </c>
      <c r="J175">
        <f>VLOOKUP(D175,Tabelle7!$A:$C,3,FALSE)</f>
        <v>4.0224969288732378E-2</v>
      </c>
      <c r="K175">
        <f>VLOOKUP($E175,Dispa_data!E:W,7,FALSE)</f>
        <v>136849.91500000001</v>
      </c>
      <c r="L175">
        <f>IFERROR(VLOOKUP($E175,Dispa_data!E:W,8,FALSE),0)</f>
        <v>0</v>
      </c>
      <c r="M175">
        <f>IFERROR(VLOOKUP($E175,Dispa_data!E:W,9,FALSE),0)</f>
        <v>0</v>
      </c>
      <c r="N175">
        <f>IFERROR(VLOOKUP($E175,Dispa_data!$E:$W,10,FALSE),0)</f>
        <v>0.3</v>
      </c>
      <c r="O175">
        <f>IFERROR(VLOOKUP($E175,Dispa_data!$E:$W,11,FALSE),0)</f>
        <v>0.38500000000000001</v>
      </c>
      <c r="P175">
        <f>IFERROR(VLOOKUP($E175,Dispa_data!$E:$W,12,FALSE),0)</f>
        <v>7</v>
      </c>
      <c r="Q175">
        <f>IFERROR(VLOOKUP($E175,Dispa_data!$E:$W,13,FALSE),0)</f>
        <v>1</v>
      </c>
      <c r="S175" t="str">
        <f t="shared" si="27"/>
        <v/>
      </c>
      <c r="T175" t="str">
        <f t="shared" si="28"/>
        <v/>
      </c>
      <c r="U175" t="str">
        <f t="shared" si="29"/>
        <v/>
      </c>
      <c r="V175" t="str">
        <f t="shared" si="30"/>
        <v/>
      </c>
      <c r="W175" t="str">
        <f t="shared" si="31"/>
        <v/>
      </c>
      <c r="X175" s="1" t="s">
        <v>377</v>
      </c>
      <c r="Y175" s="6" t="e">
        <f>VLOOKUP(B175,Dispa_data!B:B,1,FALSE)</f>
        <v>#N/A</v>
      </c>
      <c r="Z175" t="s">
        <v>1168</v>
      </c>
      <c r="AA175" t="s">
        <v>1168</v>
      </c>
      <c r="AC175" t="s">
        <v>2203</v>
      </c>
      <c r="AE175" t="s">
        <v>2934</v>
      </c>
      <c r="AF175" t="s">
        <v>1044</v>
      </c>
      <c r="AG175" t="s">
        <v>3480</v>
      </c>
      <c r="AH175" t="s">
        <v>3492</v>
      </c>
      <c r="AI175">
        <v>15</v>
      </c>
      <c r="AK175" t="s">
        <v>3499</v>
      </c>
      <c r="AL175" t="s">
        <v>3506</v>
      </c>
      <c r="AM175" t="s">
        <v>3514</v>
      </c>
      <c r="AO175">
        <v>1984</v>
      </c>
      <c r="AP175" t="s">
        <v>3540</v>
      </c>
      <c r="AS175" t="s">
        <v>3625</v>
      </c>
      <c r="AU175">
        <v>50.945597999999997</v>
      </c>
      <c r="AV175">
        <v>6.6635759999999991</v>
      </c>
      <c r="BA175">
        <v>0.36159999999999998</v>
      </c>
      <c r="BB175" t="s">
        <v>3997</v>
      </c>
      <c r="BC175" t="s">
        <v>3499</v>
      </c>
      <c r="BE175" t="s">
        <v>3515</v>
      </c>
      <c r="BF175" t="s">
        <v>4141</v>
      </c>
      <c r="BG175" t="s">
        <v>4406</v>
      </c>
      <c r="BH175" t="s">
        <v>4441</v>
      </c>
    </row>
    <row r="176" spans="1:61" x14ac:dyDescent="0.25">
      <c r="A176">
        <f t="shared" si="24"/>
        <v>10</v>
      </c>
      <c r="B176" t="str">
        <f t="shared" si="25"/>
        <v>Kraftwerk_BNA1293a</v>
      </c>
      <c r="C176" t="s">
        <v>3492</v>
      </c>
      <c r="D176" t="str">
        <f>VLOOKUP(AL176,REF_TABLE!$A$19:$B$26,2,FALSE)</f>
        <v>STUR</v>
      </c>
      <c r="E176" t="str">
        <f>VLOOKUP(AK176,REF_TABLE!A:B,2,FALSE)</f>
        <v>LIG</v>
      </c>
      <c r="F176">
        <f t="shared" si="26"/>
        <v>0.38800000000000001</v>
      </c>
      <c r="G176">
        <f>VLOOKUP(plants_join_OPSD!D176,REF_TABLE!M:Q,2,FALSE)</f>
        <v>9.5587323943661975</v>
      </c>
      <c r="H176">
        <f>VLOOKUP(plants_join_OPSD!D176,REF_TABLE!M:Q,3,FALSE)</f>
        <v>7.8122535211267614</v>
      </c>
      <c r="I176">
        <f>VLOOKUP(D176,Tabelle7!$A:$B,2,FALSE)</f>
        <v>4.0224969288732378E-2</v>
      </c>
      <c r="J176">
        <f>VLOOKUP(D176,Tabelle7!$A:$C,3,FALSE)</f>
        <v>4.0224969288732378E-2</v>
      </c>
      <c r="K176">
        <f>VLOOKUP($E176,Dispa_data!E:W,7,FALSE)</f>
        <v>136849.91500000001</v>
      </c>
      <c r="L176">
        <f>IFERROR(VLOOKUP($E176,Dispa_data!E:W,8,FALSE),0)</f>
        <v>0</v>
      </c>
      <c r="M176">
        <f>IFERROR(VLOOKUP($E176,Dispa_data!E:W,9,FALSE),0)</f>
        <v>0</v>
      </c>
      <c r="N176">
        <f>IFERROR(VLOOKUP($E176,Dispa_data!$E:$W,10,FALSE),0)</f>
        <v>0.3</v>
      </c>
      <c r="O176">
        <f>IFERROR(VLOOKUP($E176,Dispa_data!$E:$W,11,FALSE),0)</f>
        <v>0.38500000000000001</v>
      </c>
      <c r="P176">
        <f>IFERROR(VLOOKUP($E176,Dispa_data!$E:$W,12,FALSE),0)</f>
        <v>7</v>
      </c>
      <c r="Q176">
        <f>IFERROR(VLOOKUP($E176,Dispa_data!$E:$W,13,FALSE),0)</f>
        <v>1</v>
      </c>
      <c r="S176" t="str">
        <f t="shared" si="27"/>
        <v/>
      </c>
      <c r="T176" t="str">
        <f t="shared" si="28"/>
        <v/>
      </c>
      <c r="U176" t="str">
        <f t="shared" si="29"/>
        <v/>
      </c>
      <c r="V176" t="str">
        <f t="shared" si="30"/>
        <v/>
      </c>
      <c r="W176" t="str">
        <f t="shared" si="31"/>
        <v/>
      </c>
      <c r="X176" s="1" t="s">
        <v>378</v>
      </c>
      <c r="Y176" s="6" t="e">
        <f>VLOOKUP(B176,Dispa_data!B:B,1,FALSE)</f>
        <v>#N/A</v>
      </c>
      <c r="Z176" t="s">
        <v>1169</v>
      </c>
      <c r="AA176" t="s">
        <v>1653</v>
      </c>
      <c r="AC176" t="s">
        <v>2214</v>
      </c>
      <c r="AD176" t="s">
        <v>2545</v>
      </c>
      <c r="AE176" t="s">
        <v>2935</v>
      </c>
      <c r="AF176" t="s">
        <v>1044</v>
      </c>
      <c r="AG176" t="s">
        <v>3480</v>
      </c>
      <c r="AH176" t="s">
        <v>3492</v>
      </c>
      <c r="AI176">
        <v>10</v>
      </c>
      <c r="AK176" t="s">
        <v>3499</v>
      </c>
      <c r="AL176" t="s">
        <v>3506</v>
      </c>
      <c r="AM176" t="s">
        <v>3514</v>
      </c>
      <c r="AO176">
        <v>1995</v>
      </c>
      <c r="AP176" t="s">
        <v>3605</v>
      </c>
      <c r="AS176" t="s">
        <v>3628</v>
      </c>
      <c r="AU176">
        <v>50.945639999999997</v>
      </c>
      <c r="AV176">
        <v>6.6650300000000007</v>
      </c>
      <c r="BA176">
        <v>0.38800000000000001</v>
      </c>
      <c r="BB176" t="s">
        <v>3997</v>
      </c>
      <c r="BC176" t="s">
        <v>3499</v>
      </c>
      <c r="BE176" t="s">
        <v>3515</v>
      </c>
      <c r="BF176" t="s">
        <v>4142</v>
      </c>
      <c r="BG176" t="s">
        <v>1559</v>
      </c>
      <c r="BH176" t="s">
        <v>4441</v>
      </c>
    </row>
    <row r="177" spans="1:61" x14ac:dyDescent="0.25">
      <c r="A177">
        <f t="shared" si="24"/>
        <v>10</v>
      </c>
      <c r="B177" t="str">
        <f t="shared" si="25"/>
        <v>Kraftwerk_BNA1293b</v>
      </c>
      <c r="C177" t="s">
        <v>3492</v>
      </c>
      <c r="D177" t="str">
        <f>VLOOKUP(AL177,REF_TABLE!$A$19:$B$26,2,FALSE)</f>
        <v>STUR</v>
      </c>
      <c r="E177" t="str">
        <f>VLOOKUP(AK177,REF_TABLE!A:B,2,FALSE)</f>
        <v>LIG</v>
      </c>
      <c r="F177">
        <f t="shared" si="26"/>
        <v>0.38800000000000001</v>
      </c>
      <c r="G177">
        <f>VLOOKUP(plants_join_OPSD!D177,REF_TABLE!M:Q,2,FALSE)</f>
        <v>9.5587323943661975</v>
      </c>
      <c r="H177">
        <f>VLOOKUP(plants_join_OPSD!D177,REF_TABLE!M:Q,3,FALSE)</f>
        <v>7.8122535211267614</v>
      </c>
      <c r="I177">
        <f>VLOOKUP(D177,Tabelle7!$A:$B,2,FALSE)</f>
        <v>4.0224969288732378E-2</v>
      </c>
      <c r="J177">
        <f>VLOOKUP(D177,Tabelle7!$A:$C,3,FALSE)</f>
        <v>4.0224969288732378E-2</v>
      </c>
      <c r="K177">
        <f>VLOOKUP($E177,Dispa_data!E:W,7,FALSE)</f>
        <v>136849.91500000001</v>
      </c>
      <c r="L177">
        <f>IFERROR(VLOOKUP($E177,Dispa_data!E:W,8,FALSE),0)</f>
        <v>0</v>
      </c>
      <c r="M177">
        <f>IFERROR(VLOOKUP($E177,Dispa_data!E:W,9,FALSE),0)</f>
        <v>0</v>
      </c>
      <c r="N177">
        <f>IFERROR(VLOOKUP($E177,Dispa_data!$E:$W,10,FALSE),0)</f>
        <v>0.3</v>
      </c>
      <c r="O177">
        <f>IFERROR(VLOOKUP($E177,Dispa_data!$E:$W,11,FALSE),0)</f>
        <v>0.38500000000000001</v>
      </c>
      <c r="P177">
        <f>IFERROR(VLOOKUP($E177,Dispa_data!$E:$W,12,FALSE),0)</f>
        <v>7</v>
      </c>
      <c r="Q177">
        <f>IFERROR(VLOOKUP($E177,Dispa_data!$E:$W,13,FALSE),0)</f>
        <v>1</v>
      </c>
      <c r="S177" t="str">
        <f t="shared" si="27"/>
        <v/>
      </c>
      <c r="T177" t="str">
        <f t="shared" si="28"/>
        <v/>
      </c>
      <c r="U177" t="str">
        <f t="shared" si="29"/>
        <v/>
      </c>
      <c r="V177" t="str">
        <f t="shared" si="30"/>
        <v/>
      </c>
      <c r="W177" t="str">
        <f t="shared" si="31"/>
        <v/>
      </c>
      <c r="X177" s="1" t="s">
        <v>379</v>
      </c>
      <c r="Y177" s="6" t="e">
        <f>VLOOKUP(B177,Dispa_data!B:B,1,FALSE)</f>
        <v>#N/A</v>
      </c>
      <c r="Z177" t="s">
        <v>1169</v>
      </c>
      <c r="AA177" t="s">
        <v>1654</v>
      </c>
      <c r="AC177" t="s">
        <v>2214</v>
      </c>
      <c r="AD177" t="s">
        <v>2545</v>
      </c>
      <c r="AE177" t="s">
        <v>2935</v>
      </c>
      <c r="AF177" t="s">
        <v>1044</v>
      </c>
      <c r="AG177" t="s">
        <v>3480</v>
      </c>
      <c r="AH177" t="s">
        <v>3492</v>
      </c>
      <c r="AI177">
        <v>10</v>
      </c>
      <c r="AK177" t="s">
        <v>3499</v>
      </c>
      <c r="AL177" t="s">
        <v>3506</v>
      </c>
      <c r="AM177" t="s">
        <v>3514</v>
      </c>
      <c r="AO177">
        <v>1995</v>
      </c>
      <c r="AP177" t="s">
        <v>3605</v>
      </c>
      <c r="AS177" t="s">
        <v>3625</v>
      </c>
      <c r="AU177">
        <v>50.945639999999997</v>
      </c>
      <c r="AV177">
        <v>6.6650300000000007</v>
      </c>
      <c r="BA177">
        <v>0.38800000000000001</v>
      </c>
      <c r="BB177" t="s">
        <v>3997</v>
      </c>
      <c r="BC177" t="s">
        <v>3499</v>
      </c>
      <c r="BE177" t="s">
        <v>3515</v>
      </c>
      <c r="BF177" t="s">
        <v>4142</v>
      </c>
      <c r="BG177" t="s">
        <v>1559</v>
      </c>
      <c r="BH177" t="s">
        <v>4441</v>
      </c>
    </row>
    <row r="178" spans="1:61" x14ac:dyDescent="0.25">
      <c r="A178">
        <f t="shared" si="24"/>
        <v>875</v>
      </c>
      <c r="B178" t="str">
        <f t="shared" si="25"/>
        <v>Lippendorf_BNA0115</v>
      </c>
      <c r="C178" t="s">
        <v>3492</v>
      </c>
      <c r="D178" t="str">
        <f>VLOOKUP(AL178,REF_TABLE!$A$19:$B$26,2,FALSE)</f>
        <v>STUR</v>
      </c>
      <c r="E178" t="str">
        <f>VLOOKUP(AK178,REF_TABLE!A:B,2,FALSE)</f>
        <v>LIG</v>
      </c>
      <c r="F178">
        <f t="shared" si="26"/>
        <v>0.4</v>
      </c>
      <c r="G178">
        <f>VLOOKUP(plants_join_OPSD!D178,REF_TABLE!M:Q,2,FALSE)</f>
        <v>9.5587323943661975</v>
      </c>
      <c r="H178">
        <f>VLOOKUP(plants_join_OPSD!D178,REF_TABLE!M:Q,3,FALSE)</f>
        <v>7.8122535211267614</v>
      </c>
      <c r="I178">
        <f>VLOOKUP(D178,Tabelle7!$A:$B,2,FALSE)</f>
        <v>4.0224969288732378E-2</v>
      </c>
      <c r="J178">
        <f>VLOOKUP(D178,Tabelle7!$A:$C,3,FALSE)</f>
        <v>4.0224969288732378E-2</v>
      </c>
      <c r="K178">
        <f>VLOOKUP($E178,Dispa_data!E:W,7,FALSE)</f>
        <v>136849.91500000001</v>
      </c>
      <c r="L178">
        <f>IFERROR(VLOOKUP($E178,Dispa_data!E:W,8,FALSE),0)</f>
        <v>0</v>
      </c>
      <c r="M178">
        <f>IFERROR(VLOOKUP($E178,Dispa_data!E:W,9,FALSE),0)</f>
        <v>0</v>
      </c>
      <c r="N178">
        <f>IFERROR(VLOOKUP($E178,Dispa_data!$E:$W,10,FALSE),0)</f>
        <v>0.3</v>
      </c>
      <c r="O178">
        <f>IFERROR(VLOOKUP($E178,Dispa_data!$E:$W,11,FALSE),0)</f>
        <v>0.38500000000000001</v>
      </c>
      <c r="P178">
        <f>IFERROR(VLOOKUP($E178,Dispa_data!$E:$W,12,FALSE),0)</f>
        <v>7</v>
      </c>
      <c r="Q178">
        <f>IFERROR(VLOOKUP($E178,Dispa_data!$E:$W,13,FALSE),0)</f>
        <v>1</v>
      </c>
      <c r="S178">
        <f t="shared" si="27"/>
        <v>230</v>
      </c>
      <c r="T178" t="str">
        <f t="shared" si="28"/>
        <v/>
      </c>
      <c r="U178" t="str">
        <f t="shared" si="29"/>
        <v/>
      </c>
      <c r="V178" t="str">
        <f t="shared" si="30"/>
        <v/>
      </c>
      <c r="W178" t="str">
        <f t="shared" si="31"/>
        <v/>
      </c>
      <c r="X178" s="1" t="s">
        <v>380</v>
      </c>
      <c r="Y178" s="6" t="e">
        <f>VLOOKUP(B178,Dispa_data!B:B,1,FALSE)</f>
        <v>#N/A</v>
      </c>
      <c r="Z178" t="s">
        <v>1170</v>
      </c>
      <c r="AA178" t="s">
        <v>1655</v>
      </c>
      <c r="AB178" t="s">
        <v>1980</v>
      </c>
      <c r="AC178" t="s">
        <v>2215</v>
      </c>
      <c r="AD178" t="s">
        <v>2546</v>
      </c>
      <c r="AE178" t="s">
        <v>2936</v>
      </c>
      <c r="AF178" t="s">
        <v>3312</v>
      </c>
      <c r="AG178" t="s">
        <v>3490</v>
      </c>
      <c r="AH178" t="s">
        <v>3492</v>
      </c>
      <c r="AI178">
        <v>875</v>
      </c>
      <c r="AJ178">
        <v>933.6</v>
      </c>
      <c r="AK178" t="s">
        <v>3499</v>
      </c>
      <c r="AL178" t="s">
        <v>3506</v>
      </c>
      <c r="AM178" t="s">
        <v>3514</v>
      </c>
      <c r="AN178">
        <v>230</v>
      </c>
      <c r="AO178">
        <v>2000</v>
      </c>
      <c r="AP178" t="s">
        <v>3567</v>
      </c>
      <c r="AS178" t="s">
        <v>3625</v>
      </c>
      <c r="AU178">
        <v>51.182122</v>
      </c>
      <c r="AV178">
        <v>12.373286999999999</v>
      </c>
      <c r="AW178" t="s">
        <v>3684</v>
      </c>
      <c r="AX178" t="s">
        <v>3828</v>
      </c>
      <c r="AY178">
        <v>0.41</v>
      </c>
      <c r="AZ178" s="2" t="s">
        <v>3953</v>
      </c>
      <c r="BA178">
        <v>0.4</v>
      </c>
      <c r="BB178" t="s">
        <v>3997</v>
      </c>
      <c r="BC178" t="s">
        <v>3499</v>
      </c>
      <c r="BE178" t="s">
        <v>3515</v>
      </c>
      <c r="BF178" t="s">
        <v>4143</v>
      </c>
      <c r="BG178" t="s">
        <v>4408</v>
      </c>
      <c r="BH178" t="s">
        <v>4439</v>
      </c>
      <c r="BI178" t="s">
        <v>4591</v>
      </c>
    </row>
    <row r="179" spans="1:61" x14ac:dyDescent="0.25">
      <c r="A179">
        <f t="shared" si="24"/>
        <v>875</v>
      </c>
      <c r="B179" t="str">
        <f t="shared" si="25"/>
        <v>Braunkohlekraftwerk Lippendorf_BNA0116</v>
      </c>
      <c r="C179" t="s">
        <v>3492</v>
      </c>
      <c r="D179" t="str">
        <f>VLOOKUP(AL179,REF_TABLE!$A$19:$B$26,2,FALSE)</f>
        <v>STUR</v>
      </c>
      <c r="E179" t="str">
        <f>VLOOKUP(AK179,REF_TABLE!A:B,2,FALSE)</f>
        <v>LIG</v>
      </c>
      <c r="F179">
        <f t="shared" si="26"/>
        <v>0.39760000000000001</v>
      </c>
      <c r="G179">
        <f>VLOOKUP(plants_join_OPSD!D179,REF_TABLE!M:Q,2,FALSE)</f>
        <v>9.5587323943661975</v>
      </c>
      <c r="H179">
        <f>VLOOKUP(plants_join_OPSD!D179,REF_TABLE!M:Q,3,FALSE)</f>
        <v>7.8122535211267614</v>
      </c>
      <c r="I179">
        <f>VLOOKUP(D179,Tabelle7!$A:$B,2,FALSE)</f>
        <v>4.0224969288732378E-2</v>
      </c>
      <c r="J179">
        <f>VLOOKUP(D179,Tabelle7!$A:$C,3,FALSE)</f>
        <v>4.0224969288732378E-2</v>
      </c>
      <c r="K179">
        <f>VLOOKUP($E179,Dispa_data!E:W,7,FALSE)</f>
        <v>136849.91500000001</v>
      </c>
      <c r="L179">
        <f>IFERROR(VLOOKUP($E179,Dispa_data!E:W,8,FALSE),0)</f>
        <v>0</v>
      </c>
      <c r="M179">
        <f>IFERROR(VLOOKUP($E179,Dispa_data!E:W,9,FALSE),0)</f>
        <v>0</v>
      </c>
      <c r="N179">
        <f>IFERROR(VLOOKUP($E179,Dispa_data!$E:$W,10,FALSE),0)</f>
        <v>0.3</v>
      </c>
      <c r="O179">
        <f>IFERROR(VLOOKUP($E179,Dispa_data!$E:$W,11,FALSE),0)</f>
        <v>0.38500000000000001</v>
      </c>
      <c r="P179">
        <f>IFERROR(VLOOKUP($E179,Dispa_data!$E:$W,12,FALSE),0)</f>
        <v>7</v>
      </c>
      <c r="Q179">
        <f>IFERROR(VLOOKUP($E179,Dispa_data!$E:$W,13,FALSE),0)</f>
        <v>1</v>
      </c>
      <c r="S179">
        <f t="shared" si="27"/>
        <v>230</v>
      </c>
      <c r="T179" t="str">
        <f t="shared" si="28"/>
        <v/>
      </c>
      <c r="U179" t="str">
        <f t="shared" si="29"/>
        <v/>
      </c>
      <c r="V179" t="str">
        <f t="shared" si="30"/>
        <v/>
      </c>
      <c r="W179" t="str">
        <f t="shared" si="31"/>
        <v/>
      </c>
      <c r="X179" s="1" t="s">
        <v>381</v>
      </c>
      <c r="Y179" s="6" t="e">
        <f>VLOOKUP(B179,Dispa_data!B:B,1,FALSE)</f>
        <v>#N/A</v>
      </c>
      <c r="Z179" t="s">
        <v>1171</v>
      </c>
      <c r="AA179" t="s">
        <v>1656</v>
      </c>
      <c r="AB179" t="s">
        <v>1981</v>
      </c>
      <c r="AC179" t="s">
        <v>2158</v>
      </c>
      <c r="AD179" t="s">
        <v>2546</v>
      </c>
      <c r="AE179" t="s">
        <v>2937</v>
      </c>
      <c r="AF179" t="s">
        <v>3312</v>
      </c>
      <c r="AG179" t="s">
        <v>3490</v>
      </c>
      <c r="AH179" t="s">
        <v>3492</v>
      </c>
      <c r="AI179">
        <v>875</v>
      </c>
      <c r="AJ179">
        <v>933.6</v>
      </c>
      <c r="AK179" t="s">
        <v>3499</v>
      </c>
      <c r="AL179" t="s">
        <v>3506</v>
      </c>
      <c r="AM179" t="s">
        <v>3514</v>
      </c>
      <c r="AN179">
        <v>230</v>
      </c>
      <c r="AO179">
        <v>1999</v>
      </c>
      <c r="AP179" t="s">
        <v>3517</v>
      </c>
      <c r="AS179" t="s">
        <v>3625</v>
      </c>
      <c r="AU179">
        <v>51.182122</v>
      </c>
      <c r="AV179">
        <v>12.373286999999999</v>
      </c>
      <c r="AW179" t="s">
        <v>3684</v>
      </c>
      <c r="AX179" t="s">
        <v>3829</v>
      </c>
      <c r="AY179">
        <v>0.42</v>
      </c>
      <c r="AZ179" s="2" t="s">
        <v>3929</v>
      </c>
      <c r="BA179">
        <v>0.39760000000000001</v>
      </c>
      <c r="BB179" t="s">
        <v>3997</v>
      </c>
      <c r="BC179" t="s">
        <v>3499</v>
      </c>
      <c r="BE179" t="s">
        <v>3515</v>
      </c>
      <c r="BF179" t="s">
        <v>4143</v>
      </c>
      <c r="BG179" t="s">
        <v>4408</v>
      </c>
      <c r="BH179" t="s">
        <v>4439</v>
      </c>
      <c r="BI179" t="s">
        <v>4591</v>
      </c>
    </row>
    <row r="180" spans="1:61" x14ac:dyDescent="0.25">
      <c r="A180">
        <f t="shared" si="24"/>
        <v>465</v>
      </c>
      <c r="B180" t="str">
        <f t="shared" si="25"/>
        <v>Boxberg_BNA0122</v>
      </c>
      <c r="C180" t="s">
        <v>3492</v>
      </c>
      <c r="D180" t="str">
        <f>VLOOKUP(AL180,REF_TABLE!$A$19:$B$26,2,FALSE)</f>
        <v>STUR</v>
      </c>
      <c r="E180" t="str">
        <f>VLOOKUP(AK180,REF_TABLE!A:B,2,FALSE)</f>
        <v>LIG</v>
      </c>
      <c r="F180">
        <f t="shared" si="26"/>
        <v>0.38319999999999999</v>
      </c>
      <c r="G180">
        <f>VLOOKUP(plants_join_OPSD!D180,REF_TABLE!M:Q,2,FALSE)</f>
        <v>9.5587323943661975</v>
      </c>
      <c r="H180">
        <f>VLOOKUP(plants_join_OPSD!D180,REF_TABLE!M:Q,3,FALSE)</f>
        <v>7.8122535211267614</v>
      </c>
      <c r="I180">
        <f>VLOOKUP(D180,Tabelle7!$A:$B,2,FALSE)</f>
        <v>4.0224969288732378E-2</v>
      </c>
      <c r="J180">
        <f>VLOOKUP(D180,Tabelle7!$A:$C,3,FALSE)</f>
        <v>4.0224969288732378E-2</v>
      </c>
      <c r="K180">
        <f>VLOOKUP($E180,Dispa_data!E:W,7,FALSE)</f>
        <v>136849.91500000001</v>
      </c>
      <c r="L180">
        <f>IFERROR(VLOOKUP($E180,Dispa_data!E:W,8,FALSE),0)</f>
        <v>0</v>
      </c>
      <c r="M180">
        <f>IFERROR(VLOOKUP($E180,Dispa_data!E:W,9,FALSE),0)</f>
        <v>0</v>
      </c>
      <c r="N180">
        <f>IFERROR(VLOOKUP($E180,Dispa_data!$E:$W,10,FALSE),0)</f>
        <v>0.3</v>
      </c>
      <c r="O180">
        <f>IFERROR(VLOOKUP($E180,Dispa_data!$E:$W,11,FALSE),0)</f>
        <v>0.38500000000000001</v>
      </c>
      <c r="P180">
        <f>IFERROR(VLOOKUP($E180,Dispa_data!$E:$W,12,FALSE),0)</f>
        <v>7</v>
      </c>
      <c r="Q180">
        <f>IFERROR(VLOOKUP($E180,Dispa_data!$E:$W,13,FALSE),0)</f>
        <v>1</v>
      </c>
      <c r="S180">
        <f t="shared" si="27"/>
        <v>60</v>
      </c>
      <c r="T180" t="str">
        <f t="shared" si="28"/>
        <v/>
      </c>
      <c r="U180" t="str">
        <f t="shared" si="29"/>
        <v/>
      </c>
      <c r="V180" t="str">
        <f t="shared" si="30"/>
        <v/>
      </c>
      <c r="W180" t="str">
        <f t="shared" si="31"/>
        <v/>
      </c>
      <c r="X180" s="1" t="s">
        <v>382</v>
      </c>
      <c r="Y180" s="6" t="e">
        <f>VLOOKUP(B180,Dispa_data!B:B,1,FALSE)</f>
        <v>#N/A</v>
      </c>
      <c r="Z180" t="s">
        <v>1172</v>
      </c>
      <c r="AA180" t="s">
        <v>1657</v>
      </c>
      <c r="AB180" t="s">
        <v>1982</v>
      </c>
      <c r="AC180" t="s">
        <v>2215</v>
      </c>
      <c r="AD180" t="s">
        <v>2503</v>
      </c>
      <c r="AE180" t="s">
        <v>2938</v>
      </c>
      <c r="AF180" t="s">
        <v>1172</v>
      </c>
      <c r="AG180" t="s">
        <v>3490</v>
      </c>
      <c r="AH180" t="s">
        <v>3492</v>
      </c>
      <c r="AI180">
        <v>465</v>
      </c>
      <c r="AJ180">
        <v>500</v>
      </c>
      <c r="AK180" t="s">
        <v>3499</v>
      </c>
      <c r="AL180" t="s">
        <v>3506</v>
      </c>
      <c r="AM180" t="s">
        <v>3514</v>
      </c>
      <c r="AN180">
        <v>60</v>
      </c>
      <c r="AO180">
        <v>1979</v>
      </c>
      <c r="AP180" t="s">
        <v>3542</v>
      </c>
      <c r="AQ180">
        <v>1993</v>
      </c>
      <c r="AS180" t="s">
        <v>3625</v>
      </c>
      <c r="AU180">
        <v>51.416263170000001</v>
      </c>
      <c r="AV180">
        <v>14.56194878</v>
      </c>
      <c r="AW180" t="s">
        <v>3685</v>
      </c>
      <c r="AX180" t="s">
        <v>3830</v>
      </c>
      <c r="AY180">
        <v>0.35</v>
      </c>
      <c r="AZ180" s="2" t="s">
        <v>3954</v>
      </c>
      <c r="BA180">
        <v>0.38319999999999999</v>
      </c>
      <c r="BB180" t="s">
        <v>3997</v>
      </c>
      <c r="BC180" t="s">
        <v>3499</v>
      </c>
      <c r="BE180" t="s">
        <v>3515</v>
      </c>
      <c r="BF180" t="s">
        <v>4144</v>
      </c>
      <c r="BG180" t="s">
        <v>4408</v>
      </c>
      <c r="BH180" t="s">
        <v>4439</v>
      </c>
      <c r="BI180" t="s">
        <v>4591</v>
      </c>
    </row>
    <row r="181" spans="1:61" x14ac:dyDescent="0.25">
      <c r="A181">
        <f t="shared" si="24"/>
        <v>465</v>
      </c>
      <c r="B181" t="str">
        <f t="shared" si="25"/>
        <v>Boxberg_BNA0123</v>
      </c>
      <c r="C181" t="s">
        <v>3492</v>
      </c>
      <c r="D181" t="str">
        <f>VLOOKUP(AL181,REF_TABLE!$A$19:$B$26,2,FALSE)</f>
        <v>STUR</v>
      </c>
      <c r="E181" t="str">
        <f>VLOOKUP(AK181,REF_TABLE!A:B,2,FALSE)</f>
        <v>LIG</v>
      </c>
      <c r="F181">
        <f t="shared" si="26"/>
        <v>0.3856</v>
      </c>
      <c r="G181">
        <f>VLOOKUP(plants_join_OPSD!D181,REF_TABLE!M:Q,2,FALSE)</f>
        <v>9.5587323943661975</v>
      </c>
      <c r="H181">
        <f>VLOOKUP(plants_join_OPSD!D181,REF_TABLE!M:Q,3,FALSE)</f>
        <v>7.8122535211267614</v>
      </c>
      <c r="I181">
        <f>VLOOKUP(D181,Tabelle7!$A:$B,2,FALSE)</f>
        <v>4.0224969288732378E-2</v>
      </c>
      <c r="J181">
        <f>VLOOKUP(D181,Tabelle7!$A:$C,3,FALSE)</f>
        <v>4.0224969288732378E-2</v>
      </c>
      <c r="K181">
        <f>VLOOKUP($E181,Dispa_data!E:W,7,FALSE)</f>
        <v>136849.91500000001</v>
      </c>
      <c r="L181">
        <f>IFERROR(VLOOKUP($E181,Dispa_data!E:W,8,FALSE),0)</f>
        <v>0</v>
      </c>
      <c r="M181">
        <f>IFERROR(VLOOKUP($E181,Dispa_data!E:W,9,FALSE),0)</f>
        <v>0</v>
      </c>
      <c r="N181">
        <f>IFERROR(VLOOKUP($E181,Dispa_data!$E:$W,10,FALSE),0)</f>
        <v>0.3</v>
      </c>
      <c r="O181">
        <f>IFERROR(VLOOKUP($E181,Dispa_data!$E:$W,11,FALSE),0)</f>
        <v>0.38500000000000001</v>
      </c>
      <c r="P181">
        <f>IFERROR(VLOOKUP($E181,Dispa_data!$E:$W,12,FALSE),0)</f>
        <v>7</v>
      </c>
      <c r="Q181">
        <f>IFERROR(VLOOKUP($E181,Dispa_data!$E:$W,13,FALSE),0)</f>
        <v>1</v>
      </c>
      <c r="S181" t="str">
        <f t="shared" si="27"/>
        <v/>
      </c>
      <c r="T181" t="str">
        <f t="shared" si="28"/>
        <v/>
      </c>
      <c r="U181" t="str">
        <f t="shared" si="29"/>
        <v/>
      </c>
      <c r="V181" t="str">
        <f t="shared" si="30"/>
        <v/>
      </c>
      <c r="W181" t="str">
        <f t="shared" si="31"/>
        <v/>
      </c>
      <c r="X181" s="1" t="s">
        <v>383</v>
      </c>
      <c r="Y181" s="6" t="e">
        <f>VLOOKUP(B181,Dispa_data!B:B,1,FALSE)</f>
        <v>#N/A</v>
      </c>
      <c r="Z181" t="s">
        <v>1172</v>
      </c>
      <c r="AA181" t="s">
        <v>1658</v>
      </c>
      <c r="AB181" t="s">
        <v>1983</v>
      </c>
      <c r="AC181" t="s">
        <v>2215</v>
      </c>
      <c r="AD181" t="s">
        <v>2503</v>
      </c>
      <c r="AE181" t="s">
        <v>2938</v>
      </c>
      <c r="AF181" t="s">
        <v>1172</v>
      </c>
      <c r="AG181" t="s">
        <v>3490</v>
      </c>
      <c r="AH181" t="s">
        <v>3492</v>
      </c>
      <c r="AI181">
        <v>465</v>
      </c>
      <c r="AJ181">
        <v>500</v>
      </c>
      <c r="AK181" t="s">
        <v>3499</v>
      </c>
      <c r="AL181" t="s">
        <v>3506</v>
      </c>
      <c r="AM181" t="s">
        <v>3514</v>
      </c>
      <c r="AO181">
        <v>1980</v>
      </c>
      <c r="AP181" t="s">
        <v>3546</v>
      </c>
      <c r="AQ181">
        <v>1994</v>
      </c>
      <c r="AS181" t="s">
        <v>3625</v>
      </c>
      <c r="AU181">
        <v>51.416263170000001</v>
      </c>
      <c r="AV181">
        <v>14.56194878</v>
      </c>
      <c r="AW181" t="s">
        <v>3685</v>
      </c>
      <c r="AX181" t="s">
        <v>3831</v>
      </c>
      <c r="AY181">
        <v>0.35</v>
      </c>
      <c r="AZ181" s="2" t="s">
        <v>3954</v>
      </c>
      <c r="BA181">
        <v>0.3856</v>
      </c>
      <c r="BB181" t="s">
        <v>3997</v>
      </c>
      <c r="BC181" t="s">
        <v>3499</v>
      </c>
      <c r="BE181" t="s">
        <v>3515</v>
      </c>
      <c r="BF181" t="s">
        <v>4144</v>
      </c>
      <c r="BG181" t="s">
        <v>4408</v>
      </c>
      <c r="BH181" t="s">
        <v>4439</v>
      </c>
      <c r="BI181" t="s">
        <v>4591</v>
      </c>
    </row>
    <row r="182" spans="1:61" x14ac:dyDescent="0.25">
      <c r="A182">
        <f t="shared" si="24"/>
        <v>857</v>
      </c>
      <c r="B182" t="str">
        <f t="shared" si="25"/>
        <v>Boxberg_BNA0124</v>
      </c>
      <c r="C182" t="s">
        <v>3492</v>
      </c>
      <c r="D182" t="str">
        <f>VLOOKUP(AL182,REF_TABLE!$A$19:$B$26,2,FALSE)</f>
        <v>STUR</v>
      </c>
      <c r="E182" t="str">
        <f>VLOOKUP(AK182,REF_TABLE!A:B,2,FALSE)</f>
        <v>LIG</v>
      </c>
      <c r="F182">
        <f t="shared" si="26"/>
        <v>0.4</v>
      </c>
      <c r="G182">
        <f>VLOOKUP(plants_join_OPSD!D182,REF_TABLE!M:Q,2,FALSE)</f>
        <v>9.5587323943661975</v>
      </c>
      <c r="H182">
        <f>VLOOKUP(plants_join_OPSD!D182,REF_TABLE!M:Q,3,FALSE)</f>
        <v>7.8122535211267614</v>
      </c>
      <c r="I182">
        <f>VLOOKUP(D182,Tabelle7!$A:$B,2,FALSE)</f>
        <v>4.0224969288732378E-2</v>
      </c>
      <c r="J182">
        <f>VLOOKUP(D182,Tabelle7!$A:$C,3,FALSE)</f>
        <v>4.0224969288732378E-2</v>
      </c>
      <c r="K182">
        <f>VLOOKUP($E182,Dispa_data!E:W,7,FALSE)</f>
        <v>136849.91500000001</v>
      </c>
      <c r="L182">
        <f>IFERROR(VLOOKUP($E182,Dispa_data!E:W,8,FALSE),0)</f>
        <v>0</v>
      </c>
      <c r="M182">
        <f>IFERROR(VLOOKUP($E182,Dispa_data!E:W,9,FALSE),0)</f>
        <v>0</v>
      </c>
      <c r="N182">
        <f>IFERROR(VLOOKUP($E182,Dispa_data!$E:$W,10,FALSE),0)</f>
        <v>0.3</v>
      </c>
      <c r="O182">
        <f>IFERROR(VLOOKUP($E182,Dispa_data!$E:$W,11,FALSE),0)</f>
        <v>0.38500000000000001</v>
      </c>
      <c r="P182">
        <f>IFERROR(VLOOKUP($E182,Dispa_data!$E:$W,12,FALSE),0)</f>
        <v>7</v>
      </c>
      <c r="Q182">
        <f>IFERROR(VLOOKUP($E182,Dispa_data!$E:$W,13,FALSE),0)</f>
        <v>1</v>
      </c>
      <c r="S182">
        <f t="shared" si="27"/>
        <v>65</v>
      </c>
      <c r="T182" t="str">
        <f t="shared" si="28"/>
        <v/>
      </c>
      <c r="U182" t="str">
        <f t="shared" si="29"/>
        <v/>
      </c>
      <c r="V182" t="str">
        <f t="shared" si="30"/>
        <v/>
      </c>
      <c r="W182" t="str">
        <f t="shared" si="31"/>
        <v/>
      </c>
      <c r="X182" s="1" t="s">
        <v>384</v>
      </c>
      <c r="Y182" s="6" t="e">
        <f>VLOOKUP(B182,Dispa_data!B:B,1,FALSE)</f>
        <v>#N/A</v>
      </c>
      <c r="Z182" t="s">
        <v>1172</v>
      </c>
      <c r="AA182" t="s">
        <v>1659</v>
      </c>
      <c r="AB182" t="s">
        <v>1984</v>
      </c>
      <c r="AC182" t="s">
        <v>2215</v>
      </c>
      <c r="AD182" t="s">
        <v>2503</v>
      </c>
      <c r="AE182" t="s">
        <v>2938</v>
      </c>
      <c r="AF182" t="s">
        <v>1172</v>
      </c>
      <c r="AG182" t="s">
        <v>3490</v>
      </c>
      <c r="AH182" t="s">
        <v>3492</v>
      </c>
      <c r="AI182">
        <v>857</v>
      </c>
      <c r="AJ182">
        <v>907</v>
      </c>
      <c r="AK182" t="s">
        <v>3499</v>
      </c>
      <c r="AL182" t="s">
        <v>3506</v>
      </c>
      <c r="AM182" t="s">
        <v>3514</v>
      </c>
      <c r="AN182">
        <v>65</v>
      </c>
      <c r="AO182">
        <v>2000</v>
      </c>
      <c r="AP182" t="s">
        <v>3567</v>
      </c>
      <c r="AS182" t="s">
        <v>3625</v>
      </c>
      <c r="AU182">
        <v>51.416263170000001</v>
      </c>
      <c r="AV182">
        <v>14.56194878</v>
      </c>
      <c r="AW182" t="s">
        <v>3685</v>
      </c>
      <c r="AX182" t="s">
        <v>3832</v>
      </c>
      <c r="AY182">
        <v>0.42299999999999999</v>
      </c>
      <c r="AZ182" s="2" t="s">
        <v>3955</v>
      </c>
      <c r="BA182">
        <v>0.4</v>
      </c>
      <c r="BB182" t="s">
        <v>3997</v>
      </c>
      <c r="BC182" t="s">
        <v>3499</v>
      </c>
      <c r="BE182" t="s">
        <v>3515</v>
      </c>
      <c r="BF182" t="s">
        <v>4144</v>
      </c>
      <c r="BG182" t="s">
        <v>4408</v>
      </c>
      <c r="BH182" t="s">
        <v>4439</v>
      </c>
      <c r="BI182" t="s">
        <v>4591</v>
      </c>
    </row>
    <row r="183" spans="1:61" x14ac:dyDescent="0.25">
      <c r="A183">
        <f t="shared" si="24"/>
        <v>640</v>
      </c>
      <c r="B183" t="str">
        <f t="shared" si="25"/>
        <v>Boxberg_BNA1404</v>
      </c>
      <c r="C183" t="s">
        <v>3492</v>
      </c>
      <c r="D183" t="str">
        <f>VLOOKUP(AL183,REF_TABLE!$A$19:$B$26,2,FALSE)</f>
        <v>STUR</v>
      </c>
      <c r="E183" t="str">
        <f>VLOOKUP(AK183,REF_TABLE!A:B,2,FALSE)</f>
        <v>LIG</v>
      </c>
      <c r="F183">
        <f t="shared" si="26"/>
        <v>0.42880000000000001</v>
      </c>
      <c r="G183">
        <f>VLOOKUP(plants_join_OPSD!D183,REF_TABLE!M:Q,2,FALSE)</f>
        <v>9.5587323943661975</v>
      </c>
      <c r="H183">
        <f>VLOOKUP(plants_join_OPSD!D183,REF_TABLE!M:Q,3,FALSE)</f>
        <v>7.8122535211267614</v>
      </c>
      <c r="I183">
        <f>VLOOKUP(D183,Tabelle7!$A:$B,2,FALSE)</f>
        <v>4.0224969288732378E-2</v>
      </c>
      <c r="J183">
        <f>VLOOKUP(D183,Tabelle7!$A:$C,3,FALSE)</f>
        <v>4.0224969288732378E-2</v>
      </c>
      <c r="K183">
        <f>VLOOKUP($E183,Dispa_data!E:W,7,FALSE)</f>
        <v>136849.91500000001</v>
      </c>
      <c r="L183">
        <f>IFERROR(VLOOKUP($E183,Dispa_data!E:W,8,FALSE),0)</f>
        <v>0</v>
      </c>
      <c r="M183">
        <f>IFERROR(VLOOKUP($E183,Dispa_data!E:W,9,FALSE),0)</f>
        <v>0</v>
      </c>
      <c r="N183">
        <f>IFERROR(VLOOKUP($E183,Dispa_data!$E:$W,10,FALSE),0)</f>
        <v>0.3</v>
      </c>
      <c r="O183">
        <f>IFERROR(VLOOKUP($E183,Dispa_data!$E:$W,11,FALSE),0)</f>
        <v>0.38500000000000001</v>
      </c>
      <c r="P183">
        <f>IFERROR(VLOOKUP($E183,Dispa_data!$E:$W,12,FALSE),0)</f>
        <v>7</v>
      </c>
      <c r="Q183">
        <f>IFERROR(VLOOKUP($E183,Dispa_data!$E:$W,13,FALSE),0)</f>
        <v>1</v>
      </c>
      <c r="S183" t="str">
        <f t="shared" si="27"/>
        <v/>
      </c>
      <c r="T183" t="str">
        <f t="shared" si="28"/>
        <v/>
      </c>
      <c r="U183" t="str">
        <f t="shared" si="29"/>
        <v/>
      </c>
      <c r="V183" t="str">
        <f t="shared" si="30"/>
        <v/>
      </c>
      <c r="W183" t="str">
        <f t="shared" si="31"/>
        <v/>
      </c>
      <c r="X183" s="1" t="s">
        <v>385</v>
      </c>
      <c r="Y183" s="6" t="e">
        <f>VLOOKUP(B183,Dispa_data!B:B,1,FALSE)</f>
        <v>#N/A</v>
      </c>
      <c r="Z183" t="s">
        <v>1172</v>
      </c>
      <c r="AA183" t="s">
        <v>1655</v>
      </c>
      <c r="AB183" t="s">
        <v>1985</v>
      </c>
      <c r="AC183" t="s">
        <v>2215</v>
      </c>
      <c r="AD183" t="s">
        <v>2503</v>
      </c>
      <c r="AE183" t="s">
        <v>2938</v>
      </c>
      <c r="AF183" t="s">
        <v>1172</v>
      </c>
      <c r="AG183" t="s">
        <v>3490</v>
      </c>
      <c r="AH183" t="s">
        <v>3492</v>
      </c>
      <c r="AI183">
        <v>640</v>
      </c>
      <c r="AJ183">
        <v>675</v>
      </c>
      <c r="AK183" t="s">
        <v>3499</v>
      </c>
      <c r="AL183" t="s">
        <v>3506</v>
      </c>
      <c r="AM183" t="s">
        <v>3515</v>
      </c>
      <c r="AO183">
        <v>2012</v>
      </c>
      <c r="AP183" t="s">
        <v>3531</v>
      </c>
      <c r="AS183" t="s">
        <v>3625</v>
      </c>
      <c r="AU183">
        <v>51.419179999999997</v>
      </c>
      <c r="AV183">
        <v>14.569800000000001</v>
      </c>
      <c r="AW183" t="s">
        <v>3685</v>
      </c>
      <c r="AX183" t="s">
        <v>3833</v>
      </c>
      <c r="AY183">
        <v>0.43700000000000011</v>
      </c>
      <c r="AZ183" s="2" t="s">
        <v>3956</v>
      </c>
      <c r="BA183">
        <v>0.42880000000000001</v>
      </c>
      <c r="BB183" t="s">
        <v>3997</v>
      </c>
      <c r="BC183" t="s">
        <v>3499</v>
      </c>
      <c r="BE183" t="s">
        <v>3515</v>
      </c>
      <c r="BF183" t="s">
        <v>4145</v>
      </c>
      <c r="BG183" t="s">
        <v>4408</v>
      </c>
      <c r="BH183" t="s">
        <v>4439</v>
      </c>
      <c r="BI183" t="s">
        <v>4591</v>
      </c>
    </row>
    <row r="184" spans="1:61" x14ac:dyDescent="0.25">
      <c r="A184">
        <f t="shared" si="24"/>
        <v>56.8</v>
      </c>
      <c r="B184" t="str">
        <f t="shared" si="25"/>
        <v>HKW Chemnitz  Nord II_BNA0177</v>
      </c>
      <c r="C184" t="s">
        <v>3492</v>
      </c>
      <c r="D184" t="str">
        <f>VLOOKUP(AL184,REF_TABLE!$A$19:$B$26,2,FALSE)</f>
        <v>STUR</v>
      </c>
      <c r="E184" t="str">
        <f>VLOOKUP(AK184,REF_TABLE!A:B,2,FALSE)</f>
        <v>LIG</v>
      </c>
      <c r="F184">
        <f t="shared" si="26"/>
        <v>0.37119999999999997</v>
      </c>
      <c r="G184">
        <f>VLOOKUP(plants_join_OPSD!D184,REF_TABLE!M:Q,2,FALSE)</f>
        <v>9.5587323943661975</v>
      </c>
      <c r="H184">
        <f>VLOOKUP(plants_join_OPSD!D184,REF_TABLE!M:Q,3,FALSE)</f>
        <v>7.8122535211267614</v>
      </c>
      <c r="I184">
        <f>VLOOKUP(D184,Tabelle7!$A:$B,2,FALSE)</f>
        <v>4.0224969288732378E-2</v>
      </c>
      <c r="J184">
        <f>VLOOKUP(D184,Tabelle7!$A:$C,3,FALSE)</f>
        <v>4.0224969288732378E-2</v>
      </c>
      <c r="K184">
        <f>VLOOKUP($E184,Dispa_data!E:W,7,FALSE)</f>
        <v>136849.91500000001</v>
      </c>
      <c r="L184">
        <f>IFERROR(VLOOKUP($E184,Dispa_data!E:W,8,FALSE),0)</f>
        <v>0</v>
      </c>
      <c r="M184">
        <f>IFERROR(VLOOKUP($E184,Dispa_data!E:W,9,FALSE),0)</f>
        <v>0</v>
      </c>
      <c r="N184">
        <f>IFERROR(VLOOKUP($E184,Dispa_data!$E:$W,10,FALSE),0)</f>
        <v>0.3</v>
      </c>
      <c r="O184">
        <f>IFERROR(VLOOKUP($E184,Dispa_data!$E:$W,11,FALSE),0)</f>
        <v>0.38500000000000001</v>
      </c>
      <c r="P184">
        <f>IFERROR(VLOOKUP($E184,Dispa_data!$E:$W,12,FALSE),0)</f>
        <v>7</v>
      </c>
      <c r="Q184">
        <f>IFERROR(VLOOKUP($E184,Dispa_data!$E:$W,13,FALSE),0)</f>
        <v>1</v>
      </c>
      <c r="S184" t="str">
        <f t="shared" si="27"/>
        <v/>
      </c>
      <c r="T184" t="str">
        <f t="shared" si="28"/>
        <v/>
      </c>
      <c r="U184" t="str">
        <f t="shared" si="29"/>
        <v/>
      </c>
      <c r="V184" t="str">
        <f t="shared" si="30"/>
        <v/>
      </c>
      <c r="W184" t="str">
        <f t="shared" si="31"/>
        <v/>
      </c>
      <c r="X184" s="1" t="s">
        <v>386</v>
      </c>
      <c r="Y184" s="6" t="e">
        <f>VLOOKUP(B184,Dispa_data!B:B,1,FALSE)</f>
        <v>#N/A</v>
      </c>
      <c r="Z184" t="s">
        <v>1173</v>
      </c>
      <c r="AA184" t="s">
        <v>1558</v>
      </c>
      <c r="AC184" t="s">
        <v>2216</v>
      </c>
      <c r="AE184" t="s">
        <v>2939</v>
      </c>
      <c r="AF184" t="s">
        <v>3313</v>
      </c>
      <c r="AG184" t="s">
        <v>3490</v>
      </c>
      <c r="AH184" t="s">
        <v>3492</v>
      </c>
      <c r="AI184">
        <v>56.8</v>
      </c>
      <c r="AK184" t="s">
        <v>3499</v>
      </c>
      <c r="AL184" t="s">
        <v>3506</v>
      </c>
      <c r="AM184" t="s">
        <v>3514</v>
      </c>
      <c r="AO184">
        <v>1988</v>
      </c>
      <c r="AP184" t="s">
        <v>3516</v>
      </c>
      <c r="AS184" t="s">
        <v>3625</v>
      </c>
      <c r="AU184">
        <v>50.856980999999998</v>
      </c>
      <c r="AV184">
        <v>12.923095999999999</v>
      </c>
      <c r="BA184">
        <v>0.37119999999999997</v>
      </c>
      <c r="BB184" t="s">
        <v>3997</v>
      </c>
      <c r="BC184" t="s">
        <v>3499</v>
      </c>
      <c r="BE184" t="s">
        <v>3515</v>
      </c>
      <c r="BF184" t="s">
        <v>4146</v>
      </c>
      <c r="BG184" t="s">
        <v>4406</v>
      </c>
      <c r="BH184" t="s">
        <v>4494</v>
      </c>
    </row>
    <row r="185" spans="1:61" x14ac:dyDescent="0.25">
      <c r="A185">
        <f t="shared" si="24"/>
        <v>90.8</v>
      </c>
      <c r="B185" t="str">
        <f t="shared" si="25"/>
        <v>HKW Chemnitz  Nord II_BNA0179</v>
      </c>
      <c r="C185" t="s">
        <v>3492</v>
      </c>
      <c r="D185" t="str">
        <f>VLOOKUP(AL185,REF_TABLE!$A$19:$B$26,2,FALSE)</f>
        <v>STUR</v>
      </c>
      <c r="E185" t="str">
        <f>VLOOKUP(AK185,REF_TABLE!A:B,2,FALSE)</f>
        <v>LIG</v>
      </c>
      <c r="F185">
        <f t="shared" si="26"/>
        <v>0.42399999999999999</v>
      </c>
      <c r="G185">
        <f>VLOOKUP(plants_join_OPSD!D185,REF_TABLE!M:Q,2,FALSE)</f>
        <v>9.5587323943661975</v>
      </c>
      <c r="H185">
        <f>VLOOKUP(plants_join_OPSD!D185,REF_TABLE!M:Q,3,FALSE)</f>
        <v>7.8122535211267614</v>
      </c>
      <c r="I185">
        <f>VLOOKUP(D185,Tabelle7!$A:$B,2,FALSE)</f>
        <v>4.0224969288732378E-2</v>
      </c>
      <c r="J185">
        <f>VLOOKUP(D185,Tabelle7!$A:$C,3,FALSE)</f>
        <v>4.0224969288732378E-2</v>
      </c>
      <c r="K185">
        <f>VLOOKUP($E185,Dispa_data!E:W,7,FALSE)</f>
        <v>136849.91500000001</v>
      </c>
      <c r="L185">
        <f>IFERROR(VLOOKUP($E185,Dispa_data!E:W,8,FALSE),0)</f>
        <v>0</v>
      </c>
      <c r="M185">
        <f>IFERROR(VLOOKUP($E185,Dispa_data!E:W,9,FALSE),0)</f>
        <v>0</v>
      </c>
      <c r="N185">
        <f>IFERROR(VLOOKUP($E185,Dispa_data!$E:$W,10,FALSE),0)</f>
        <v>0.3</v>
      </c>
      <c r="O185">
        <f>IFERROR(VLOOKUP($E185,Dispa_data!$E:$W,11,FALSE),0)</f>
        <v>0.38500000000000001</v>
      </c>
      <c r="P185">
        <f>IFERROR(VLOOKUP($E185,Dispa_data!$E:$W,12,FALSE),0)</f>
        <v>7</v>
      </c>
      <c r="Q185">
        <f>IFERROR(VLOOKUP($E185,Dispa_data!$E:$W,13,FALSE),0)</f>
        <v>1</v>
      </c>
      <c r="S185">
        <f t="shared" si="27"/>
        <v>130</v>
      </c>
      <c r="T185" t="str">
        <f t="shared" si="28"/>
        <v/>
      </c>
      <c r="U185" t="str">
        <f t="shared" si="29"/>
        <v/>
      </c>
      <c r="V185" t="str">
        <f t="shared" si="30"/>
        <v/>
      </c>
      <c r="W185" t="str">
        <f t="shared" si="31"/>
        <v/>
      </c>
      <c r="X185" s="1" t="s">
        <v>387</v>
      </c>
      <c r="Y185" s="6" t="e">
        <f>VLOOKUP(B185,Dispa_data!B:B,1,FALSE)</f>
        <v>#N/A</v>
      </c>
      <c r="Z185" t="s">
        <v>1173</v>
      </c>
      <c r="AA185" t="s">
        <v>1660</v>
      </c>
      <c r="AB185" t="s">
        <v>1986</v>
      </c>
      <c r="AC185" t="s">
        <v>2216</v>
      </c>
      <c r="AE185" t="s">
        <v>2940</v>
      </c>
      <c r="AF185" t="s">
        <v>3313</v>
      </c>
      <c r="AG185" t="s">
        <v>3490</v>
      </c>
      <c r="AH185" t="s">
        <v>3492</v>
      </c>
      <c r="AI185">
        <v>90.8</v>
      </c>
      <c r="AJ185">
        <v>100</v>
      </c>
      <c r="AK185" t="s">
        <v>3499</v>
      </c>
      <c r="AL185" t="s">
        <v>3506</v>
      </c>
      <c r="AM185" t="s">
        <v>3514</v>
      </c>
      <c r="AN185">
        <v>130</v>
      </c>
      <c r="AO185">
        <v>1990</v>
      </c>
      <c r="AP185" t="s">
        <v>3525</v>
      </c>
      <c r="AQ185">
        <v>2010</v>
      </c>
      <c r="AS185" t="s">
        <v>3625</v>
      </c>
      <c r="AT185" t="s">
        <v>3629</v>
      </c>
      <c r="AU185">
        <v>50.856980999999998</v>
      </c>
      <c r="AV185">
        <v>12.923095999999999</v>
      </c>
      <c r="BA185">
        <v>0.42399999999999999</v>
      </c>
      <c r="BB185" t="s">
        <v>3997</v>
      </c>
      <c r="BC185" t="s">
        <v>3499</v>
      </c>
      <c r="BE185" t="s">
        <v>3515</v>
      </c>
      <c r="BF185" t="s">
        <v>4147</v>
      </c>
      <c r="BG185" t="s">
        <v>4406</v>
      </c>
      <c r="BH185" t="s">
        <v>4494</v>
      </c>
      <c r="BI185" t="s">
        <v>4591</v>
      </c>
    </row>
    <row r="186" spans="1:61" x14ac:dyDescent="0.25">
      <c r="A186">
        <f t="shared" si="24"/>
        <v>74</v>
      </c>
      <c r="B186" t="str">
        <f t="shared" si="25"/>
        <v>HKW Cottbus_BNA0183</v>
      </c>
      <c r="C186" t="s">
        <v>3492</v>
      </c>
      <c r="D186" t="str">
        <f>VLOOKUP(AL186,REF_TABLE!$A$19:$B$26,2,FALSE)</f>
        <v>STUR</v>
      </c>
      <c r="E186" t="str">
        <f>VLOOKUP(AK186,REF_TABLE!A:B,2,FALSE)</f>
        <v>LIG</v>
      </c>
      <c r="F186">
        <f t="shared" si="26"/>
        <v>0.39760000000000001</v>
      </c>
      <c r="G186">
        <f>VLOOKUP(plants_join_OPSD!D186,REF_TABLE!M:Q,2,FALSE)</f>
        <v>9.5587323943661975</v>
      </c>
      <c r="H186">
        <f>VLOOKUP(plants_join_OPSD!D186,REF_TABLE!M:Q,3,FALSE)</f>
        <v>7.8122535211267614</v>
      </c>
      <c r="I186">
        <f>VLOOKUP(D186,Tabelle7!$A:$B,2,FALSE)</f>
        <v>4.0224969288732378E-2</v>
      </c>
      <c r="J186">
        <f>VLOOKUP(D186,Tabelle7!$A:$C,3,FALSE)</f>
        <v>4.0224969288732378E-2</v>
      </c>
      <c r="K186">
        <f>VLOOKUP($E186,Dispa_data!E:W,7,FALSE)</f>
        <v>136849.91500000001</v>
      </c>
      <c r="L186">
        <f>IFERROR(VLOOKUP($E186,Dispa_data!E:W,8,FALSE),0)</f>
        <v>0</v>
      </c>
      <c r="M186">
        <f>IFERROR(VLOOKUP($E186,Dispa_data!E:W,9,FALSE),0)</f>
        <v>0</v>
      </c>
      <c r="N186">
        <f>IFERROR(VLOOKUP($E186,Dispa_data!$E:$W,10,FALSE),0)</f>
        <v>0.3</v>
      </c>
      <c r="O186">
        <f>IFERROR(VLOOKUP($E186,Dispa_data!$E:$W,11,FALSE),0)</f>
        <v>0.38500000000000001</v>
      </c>
      <c r="P186">
        <f>IFERROR(VLOOKUP($E186,Dispa_data!$E:$W,12,FALSE),0)</f>
        <v>7</v>
      </c>
      <c r="Q186">
        <f>IFERROR(VLOOKUP($E186,Dispa_data!$E:$W,13,FALSE),0)</f>
        <v>1</v>
      </c>
      <c r="S186" t="str">
        <f t="shared" si="27"/>
        <v/>
      </c>
      <c r="T186" t="str">
        <f t="shared" si="28"/>
        <v/>
      </c>
      <c r="U186" t="str">
        <f t="shared" si="29"/>
        <v/>
      </c>
      <c r="V186" t="str">
        <f t="shared" si="30"/>
        <v/>
      </c>
      <c r="W186" t="str">
        <f t="shared" si="31"/>
        <v/>
      </c>
      <c r="X186" s="1" t="s">
        <v>388</v>
      </c>
      <c r="Y186" s="6" t="e">
        <f>VLOOKUP(B186,Dispa_data!B:B,1,FALSE)</f>
        <v>#N/A</v>
      </c>
      <c r="Z186" t="s">
        <v>1174</v>
      </c>
      <c r="AA186" t="s">
        <v>1586</v>
      </c>
      <c r="AC186" t="s">
        <v>2217</v>
      </c>
      <c r="AE186" t="s">
        <v>2941</v>
      </c>
      <c r="AF186" t="s">
        <v>3314</v>
      </c>
      <c r="AG186" t="s">
        <v>3346</v>
      </c>
      <c r="AH186" t="s">
        <v>3492</v>
      </c>
      <c r="AI186">
        <v>74</v>
      </c>
      <c r="AK186" t="s">
        <v>3499</v>
      </c>
      <c r="AL186" t="s">
        <v>3506</v>
      </c>
      <c r="AM186" t="s">
        <v>3514</v>
      </c>
      <c r="AO186">
        <v>1999</v>
      </c>
      <c r="AP186" t="s">
        <v>3517</v>
      </c>
      <c r="AS186" t="s">
        <v>3625</v>
      </c>
      <c r="AU186">
        <v>51.760170000000002</v>
      </c>
      <c r="AV186">
        <v>14.370039999999999</v>
      </c>
      <c r="AY186">
        <v>0.4</v>
      </c>
      <c r="AZ186" s="2" t="s">
        <v>3957</v>
      </c>
      <c r="BA186">
        <v>0.39760000000000001</v>
      </c>
      <c r="BB186" t="s">
        <v>3997</v>
      </c>
      <c r="BC186" t="s">
        <v>3499</v>
      </c>
      <c r="BE186" t="s">
        <v>3515</v>
      </c>
      <c r="BF186" t="s">
        <v>4148</v>
      </c>
      <c r="BG186" t="s">
        <v>4406</v>
      </c>
      <c r="BH186" t="s">
        <v>4458</v>
      </c>
    </row>
    <row r="187" spans="1:61" x14ac:dyDescent="0.25">
      <c r="A187">
        <f t="shared" si="24"/>
        <v>49</v>
      </c>
      <c r="B187" t="str">
        <f t="shared" si="25"/>
        <v>Kraftwerk Dessau_BNA0194</v>
      </c>
      <c r="C187" t="s">
        <v>3492</v>
      </c>
      <c r="D187" t="str">
        <f>VLOOKUP(AL187,REF_TABLE!$A$19:$B$26,2,FALSE)</f>
        <v>STUR</v>
      </c>
      <c r="E187" t="str">
        <f>VLOOKUP(AK187,REF_TABLE!A:B,2,FALSE)</f>
        <v>LIG</v>
      </c>
      <c r="F187">
        <f t="shared" si="26"/>
        <v>0.39040000000000002</v>
      </c>
      <c r="G187">
        <f>VLOOKUP(plants_join_OPSD!D187,REF_TABLE!M:Q,2,FALSE)</f>
        <v>9.5587323943661975</v>
      </c>
      <c r="H187">
        <f>VLOOKUP(plants_join_OPSD!D187,REF_TABLE!M:Q,3,FALSE)</f>
        <v>7.8122535211267614</v>
      </c>
      <c r="I187">
        <f>VLOOKUP(D187,Tabelle7!$A:$B,2,FALSE)</f>
        <v>4.0224969288732378E-2</v>
      </c>
      <c r="J187">
        <f>VLOOKUP(D187,Tabelle7!$A:$C,3,FALSE)</f>
        <v>4.0224969288732378E-2</v>
      </c>
      <c r="K187">
        <f>VLOOKUP($E187,Dispa_data!E:W,7,FALSE)</f>
        <v>136849.91500000001</v>
      </c>
      <c r="L187">
        <f>IFERROR(VLOOKUP($E187,Dispa_data!E:W,8,FALSE),0)</f>
        <v>0</v>
      </c>
      <c r="M187">
        <f>IFERROR(VLOOKUP($E187,Dispa_data!E:W,9,FALSE),0)</f>
        <v>0</v>
      </c>
      <c r="N187">
        <f>IFERROR(VLOOKUP($E187,Dispa_data!$E:$W,10,FALSE),0)</f>
        <v>0.3</v>
      </c>
      <c r="O187">
        <f>IFERROR(VLOOKUP($E187,Dispa_data!$E:$W,11,FALSE),0)</f>
        <v>0.38500000000000001</v>
      </c>
      <c r="P187">
        <f>IFERROR(VLOOKUP($E187,Dispa_data!$E:$W,12,FALSE),0)</f>
        <v>7</v>
      </c>
      <c r="Q187">
        <f>IFERROR(VLOOKUP($E187,Dispa_data!$E:$W,13,FALSE),0)</f>
        <v>1</v>
      </c>
      <c r="S187" t="str">
        <f t="shared" si="27"/>
        <v/>
      </c>
      <c r="T187" t="str">
        <f t="shared" si="28"/>
        <v/>
      </c>
      <c r="U187" t="str">
        <f t="shared" si="29"/>
        <v/>
      </c>
      <c r="V187" t="str">
        <f t="shared" si="30"/>
        <v/>
      </c>
      <c r="W187" t="str">
        <f t="shared" si="31"/>
        <v/>
      </c>
      <c r="X187" s="1" t="s">
        <v>389</v>
      </c>
      <c r="Y187" s="6" t="e">
        <f>VLOOKUP(B187,Dispa_data!B:B,1,FALSE)</f>
        <v>#N/A</v>
      </c>
      <c r="Z187" t="s">
        <v>1175</v>
      </c>
      <c r="AC187" t="s">
        <v>2218</v>
      </c>
      <c r="AE187" t="s">
        <v>2942</v>
      </c>
      <c r="AF187" t="s">
        <v>3315</v>
      </c>
      <c r="AG187" t="s">
        <v>3479</v>
      </c>
      <c r="AH187" t="s">
        <v>3492</v>
      </c>
      <c r="AI187">
        <v>49</v>
      </c>
      <c r="AK187" t="s">
        <v>3499</v>
      </c>
      <c r="AL187" t="s">
        <v>3506</v>
      </c>
      <c r="AM187" t="s">
        <v>3514</v>
      </c>
      <c r="AO187">
        <v>1996</v>
      </c>
      <c r="AP187" t="s">
        <v>3553</v>
      </c>
      <c r="AS187" t="s">
        <v>3625</v>
      </c>
      <c r="AU187">
        <v>51.82685</v>
      </c>
      <c r="AV187">
        <v>12.230029999999999</v>
      </c>
      <c r="BA187">
        <v>0.39040000000000002</v>
      </c>
      <c r="BB187" t="s">
        <v>3997</v>
      </c>
      <c r="BC187" t="s">
        <v>3499</v>
      </c>
      <c r="BE187" t="s">
        <v>3515</v>
      </c>
      <c r="BF187" t="s">
        <v>4149</v>
      </c>
      <c r="BG187" t="s">
        <v>4419</v>
      </c>
      <c r="BH187" t="s">
        <v>4495</v>
      </c>
    </row>
    <row r="188" spans="1:61" x14ac:dyDescent="0.25">
      <c r="A188">
        <f t="shared" si="24"/>
        <v>27.5</v>
      </c>
      <c r="B188" t="str">
        <f t="shared" si="25"/>
        <v>HKW Sachtleben_BNA1451</v>
      </c>
      <c r="C188" t="s">
        <v>3492</v>
      </c>
      <c r="D188" t="str">
        <f>VLOOKUP(AL188,REF_TABLE!$A$19:$B$26,2,FALSE)</f>
        <v>STUR</v>
      </c>
      <c r="E188" t="str">
        <f>VLOOKUP(AK188,REF_TABLE!A:B,2,FALSE)</f>
        <v>LIG</v>
      </c>
      <c r="F188">
        <f t="shared" si="26"/>
        <v>0.30880000000000002</v>
      </c>
      <c r="G188">
        <f>VLOOKUP(plants_join_OPSD!D188,REF_TABLE!M:Q,2,FALSE)</f>
        <v>9.5587323943661975</v>
      </c>
      <c r="H188">
        <f>VLOOKUP(plants_join_OPSD!D188,REF_TABLE!M:Q,3,FALSE)</f>
        <v>7.8122535211267614</v>
      </c>
      <c r="I188">
        <f>VLOOKUP(D188,Tabelle7!$A:$B,2,FALSE)</f>
        <v>4.0224969288732378E-2</v>
      </c>
      <c r="J188">
        <f>VLOOKUP(D188,Tabelle7!$A:$C,3,FALSE)</f>
        <v>4.0224969288732378E-2</v>
      </c>
      <c r="K188">
        <f>VLOOKUP($E188,Dispa_data!E:W,7,FALSE)</f>
        <v>136849.91500000001</v>
      </c>
      <c r="L188">
        <f>IFERROR(VLOOKUP($E188,Dispa_data!E:W,8,FALSE),0)</f>
        <v>0</v>
      </c>
      <c r="M188">
        <f>IFERROR(VLOOKUP($E188,Dispa_data!E:W,9,FALSE),0)</f>
        <v>0</v>
      </c>
      <c r="N188">
        <f>IFERROR(VLOOKUP($E188,Dispa_data!$E:$W,10,FALSE),0)</f>
        <v>0.3</v>
      </c>
      <c r="O188">
        <f>IFERROR(VLOOKUP($E188,Dispa_data!$E:$W,11,FALSE),0)</f>
        <v>0.38500000000000001</v>
      </c>
      <c r="P188">
        <f>IFERROR(VLOOKUP($E188,Dispa_data!$E:$W,12,FALSE),0)</f>
        <v>7</v>
      </c>
      <c r="Q188">
        <f>IFERROR(VLOOKUP($E188,Dispa_data!$E:$W,13,FALSE),0)</f>
        <v>1</v>
      </c>
      <c r="S188" t="str">
        <f t="shared" si="27"/>
        <v/>
      </c>
      <c r="T188" t="str">
        <f t="shared" si="28"/>
        <v/>
      </c>
      <c r="U188" t="str">
        <f t="shared" si="29"/>
        <v/>
      </c>
      <c r="V188" t="str">
        <f t="shared" si="30"/>
        <v/>
      </c>
      <c r="W188" t="str">
        <f t="shared" si="31"/>
        <v/>
      </c>
      <c r="X188" s="1" t="s">
        <v>390</v>
      </c>
      <c r="Y188" s="6" t="e">
        <f>VLOOKUP(B188,Dispa_data!B:B,1,FALSE)</f>
        <v>#N/A</v>
      </c>
      <c r="Z188" t="s">
        <v>1176</v>
      </c>
      <c r="AC188" t="s">
        <v>2219</v>
      </c>
      <c r="AD188" t="s">
        <v>2547</v>
      </c>
      <c r="AE188" t="s">
        <v>2943</v>
      </c>
      <c r="AF188" t="s">
        <v>3222</v>
      </c>
      <c r="AG188" t="s">
        <v>3480</v>
      </c>
      <c r="AH188" t="s">
        <v>3492</v>
      </c>
      <c r="AI188">
        <v>27.5</v>
      </c>
      <c r="AK188" t="s">
        <v>3499</v>
      </c>
      <c r="AL188" t="s">
        <v>3506</v>
      </c>
      <c r="AM188" t="s">
        <v>3514</v>
      </c>
      <c r="AO188">
        <v>1962</v>
      </c>
      <c r="AP188" t="s">
        <v>3557</v>
      </c>
      <c r="AS188" t="s">
        <v>3625</v>
      </c>
      <c r="AU188">
        <v>51.440890000000003</v>
      </c>
      <c r="AV188">
        <v>6.7054300000000007</v>
      </c>
      <c r="BA188">
        <v>0.30880000000000002</v>
      </c>
      <c r="BB188" t="s">
        <v>3997</v>
      </c>
      <c r="BC188" t="s">
        <v>3499</v>
      </c>
      <c r="BE188" t="s">
        <v>3515</v>
      </c>
      <c r="BF188" t="s">
        <v>4150</v>
      </c>
      <c r="BG188" t="s">
        <v>4420</v>
      </c>
      <c r="BH188" t="s">
        <v>4464</v>
      </c>
    </row>
    <row r="189" spans="1:61" x14ac:dyDescent="0.25">
      <c r="A189">
        <f t="shared" si="24"/>
        <v>9.3000000000000007</v>
      </c>
      <c r="B189" t="str">
        <f t="shared" si="25"/>
        <v>Kessel 4_BNA1511a</v>
      </c>
      <c r="C189" t="s">
        <v>3492</v>
      </c>
      <c r="D189" t="str">
        <f>VLOOKUP(AL189,REF_TABLE!$A$19:$B$26,2,FALSE)</f>
        <v>STUR</v>
      </c>
      <c r="E189" t="str">
        <f>VLOOKUP(AK189,REF_TABLE!A:B,2,FALSE)</f>
        <v>LIG</v>
      </c>
      <c r="F189">
        <f t="shared" ref="F189:F252" si="32">IF(BA189=0,IF(AY189=0,AZ189,AY189),BA189)</f>
        <v>0.35920000000000002</v>
      </c>
      <c r="G189">
        <f>VLOOKUP(plants_join_OPSD!D189,REF_TABLE!M:Q,2,FALSE)</f>
        <v>9.5587323943661975</v>
      </c>
      <c r="H189">
        <f>VLOOKUP(plants_join_OPSD!D189,REF_TABLE!M:Q,3,FALSE)</f>
        <v>7.8122535211267614</v>
      </c>
      <c r="I189">
        <f>VLOOKUP(D189,Tabelle7!$A:$B,2,FALSE)</f>
        <v>4.0224969288732378E-2</v>
      </c>
      <c r="J189">
        <f>VLOOKUP(D189,Tabelle7!$A:$C,3,FALSE)</f>
        <v>4.0224969288732378E-2</v>
      </c>
      <c r="K189">
        <f>VLOOKUP($E189,Dispa_data!E:W,7,FALSE)</f>
        <v>136849.91500000001</v>
      </c>
      <c r="L189">
        <f>IFERROR(VLOOKUP($E189,Dispa_data!E:W,8,FALSE),0)</f>
        <v>0</v>
      </c>
      <c r="M189">
        <f>IFERROR(VLOOKUP($E189,Dispa_data!E:W,9,FALSE),0)</f>
        <v>0</v>
      </c>
      <c r="N189">
        <f>IFERROR(VLOOKUP($E189,Dispa_data!$E:$W,10,FALSE),0)</f>
        <v>0.3</v>
      </c>
      <c r="O189">
        <f>IFERROR(VLOOKUP($E189,Dispa_data!$E:$W,11,FALSE),0)</f>
        <v>0.38500000000000001</v>
      </c>
      <c r="P189">
        <f>IFERROR(VLOOKUP($E189,Dispa_data!$E:$W,12,FALSE),0)</f>
        <v>7</v>
      </c>
      <c r="Q189">
        <f>IFERROR(VLOOKUP($E189,Dispa_data!$E:$W,13,FALSE),0)</f>
        <v>1</v>
      </c>
      <c r="S189" t="str">
        <f t="shared" si="27"/>
        <v/>
      </c>
      <c r="T189" t="str">
        <f t="shared" si="28"/>
        <v/>
      </c>
      <c r="U189" t="str">
        <f t="shared" si="29"/>
        <v/>
      </c>
      <c r="V189" t="str">
        <f t="shared" si="30"/>
        <v/>
      </c>
      <c r="W189" t="str">
        <f t="shared" si="31"/>
        <v/>
      </c>
      <c r="X189" s="1" t="s">
        <v>391</v>
      </c>
      <c r="Y189" s="6" t="e">
        <f>VLOOKUP(B189,Dispa_data!B:B,1,FALSE)</f>
        <v>#N/A</v>
      </c>
      <c r="Z189" t="s">
        <v>1177</v>
      </c>
      <c r="AC189" t="s">
        <v>2220</v>
      </c>
      <c r="AD189" t="s">
        <v>2548</v>
      </c>
      <c r="AE189" t="s">
        <v>2944</v>
      </c>
      <c r="AF189" t="s">
        <v>3316</v>
      </c>
      <c r="AG189" t="s">
        <v>3480</v>
      </c>
      <c r="AH189" t="s">
        <v>3492</v>
      </c>
      <c r="AI189">
        <v>9.3000000000000007</v>
      </c>
      <c r="AK189" t="s">
        <v>3499</v>
      </c>
      <c r="AL189" t="s">
        <v>3506</v>
      </c>
      <c r="AM189" t="s">
        <v>3514</v>
      </c>
      <c r="AO189">
        <v>1983</v>
      </c>
      <c r="AP189" t="s">
        <v>3539</v>
      </c>
      <c r="AS189" t="s">
        <v>3625</v>
      </c>
      <c r="AU189">
        <v>50.777009999999997</v>
      </c>
      <c r="AV189">
        <v>6.4860499999999996</v>
      </c>
      <c r="BA189">
        <v>0.35920000000000002</v>
      </c>
      <c r="BB189" t="s">
        <v>3997</v>
      </c>
      <c r="BC189" t="s">
        <v>3499</v>
      </c>
      <c r="BE189" t="s">
        <v>3515</v>
      </c>
      <c r="BF189" t="s">
        <v>4151</v>
      </c>
      <c r="BG189" t="s">
        <v>1559</v>
      </c>
      <c r="BH189" t="s">
        <v>4496</v>
      </c>
    </row>
    <row r="190" spans="1:61" x14ac:dyDescent="0.25">
      <c r="A190">
        <f t="shared" si="24"/>
        <v>321</v>
      </c>
      <c r="B190" t="str">
        <f t="shared" si="25"/>
        <v>Weisweiler_BNA1025</v>
      </c>
      <c r="C190" t="s">
        <v>3492</v>
      </c>
      <c r="D190" t="str">
        <f>VLOOKUP(AL190,REF_TABLE!$A$19:$B$26,2,FALSE)</f>
        <v>STUR</v>
      </c>
      <c r="E190" t="str">
        <f>VLOOKUP(AK190,REF_TABLE!A:B,2,FALSE)</f>
        <v>LIG</v>
      </c>
      <c r="F190">
        <f t="shared" si="32"/>
        <v>0.316</v>
      </c>
      <c r="G190">
        <f>VLOOKUP(plants_join_OPSD!D190,REF_TABLE!M:Q,2,FALSE)</f>
        <v>9.5587323943661975</v>
      </c>
      <c r="H190">
        <f>VLOOKUP(plants_join_OPSD!D190,REF_TABLE!M:Q,3,FALSE)</f>
        <v>7.8122535211267614</v>
      </c>
      <c r="I190">
        <f>VLOOKUP(D190,Tabelle7!$A:$B,2,FALSE)</f>
        <v>4.0224969288732378E-2</v>
      </c>
      <c r="J190">
        <f>VLOOKUP(D190,Tabelle7!$A:$C,3,FALSE)</f>
        <v>4.0224969288732378E-2</v>
      </c>
      <c r="K190">
        <f>VLOOKUP($E190,Dispa_data!E:W,7,FALSE)</f>
        <v>136849.91500000001</v>
      </c>
      <c r="L190">
        <f>IFERROR(VLOOKUP($E190,Dispa_data!E:W,8,FALSE),0)</f>
        <v>0</v>
      </c>
      <c r="M190">
        <f>IFERROR(VLOOKUP($E190,Dispa_data!E:W,9,FALSE),0)</f>
        <v>0</v>
      </c>
      <c r="N190">
        <f>IFERROR(VLOOKUP($E190,Dispa_data!$E:$W,10,FALSE),0)</f>
        <v>0.3</v>
      </c>
      <c r="O190">
        <f>IFERROR(VLOOKUP($E190,Dispa_data!$E:$W,11,FALSE),0)</f>
        <v>0.38500000000000001</v>
      </c>
      <c r="P190">
        <f>IFERROR(VLOOKUP($E190,Dispa_data!$E:$W,12,FALSE),0)</f>
        <v>7</v>
      </c>
      <c r="Q190">
        <f>IFERROR(VLOOKUP($E190,Dispa_data!$E:$W,13,FALSE),0)</f>
        <v>1</v>
      </c>
      <c r="S190" t="str">
        <f t="shared" si="27"/>
        <v/>
      </c>
      <c r="T190" t="str">
        <f t="shared" si="28"/>
        <v/>
      </c>
      <c r="U190" t="str">
        <f t="shared" si="29"/>
        <v/>
      </c>
      <c r="V190" t="str">
        <f t="shared" si="30"/>
        <v/>
      </c>
      <c r="W190" t="str">
        <f t="shared" si="31"/>
        <v/>
      </c>
      <c r="X190" s="1" t="s">
        <v>392</v>
      </c>
      <c r="Y190" s="6" t="e">
        <f>VLOOKUP(B190,Dispa_data!B:B,1,FALSE)</f>
        <v>#N/A</v>
      </c>
      <c r="Z190" t="s">
        <v>1178</v>
      </c>
      <c r="AA190" t="s">
        <v>1550</v>
      </c>
      <c r="AB190" t="s">
        <v>1987</v>
      </c>
      <c r="AC190" t="s">
        <v>2203</v>
      </c>
      <c r="AE190" t="s">
        <v>2945</v>
      </c>
      <c r="AF190" t="s">
        <v>3317</v>
      </c>
      <c r="AG190" t="s">
        <v>3480</v>
      </c>
      <c r="AH190" t="s">
        <v>3492</v>
      </c>
      <c r="AI190">
        <v>321</v>
      </c>
      <c r="AJ190">
        <v>363</v>
      </c>
      <c r="AK190" t="s">
        <v>3499</v>
      </c>
      <c r="AL190" t="s">
        <v>3506</v>
      </c>
      <c r="AM190" t="s">
        <v>3515</v>
      </c>
      <c r="AO190">
        <v>1965</v>
      </c>
      <c r="AP190" t="s">
        <v>3551</v>
      </c>
      <c r="AS190" t="s">
        <v>3625</v>
      </c>
      <c r="AU190">
        <v>50.839167000000003</v>
      </c>
      <c r="AV190">
        <v>6.3211110000000001</v>
      </c>
      <c r="AW190" t="s">
        <v>3686</v>
      </c>
      <c r="AX190" t="s">
        <v>3834</v>
      </c>
      <c r="AY190">
        <v>0.33</v>
      </c>
      <c r="AZ190" s="2" t="s">
        <v>3958</v>
      </c>
      <c r="BA190">
        <v>0.316</v>
      </c>
      <c r="BB190" t="s">
        <v>3997</v>
      </c>
      <c r="BC190" t="s">
        <v>3499</v>
      </c>
      <c r="BE190" t="s">
        <v>3515</v>
      </c>
      <c r="BF190" t="s">
        <v>4152</v>
      </c>
      <c r="BG190" t="s">
        <v>4406</v>
      </c>
      <c r="BH190" t="s">
        <v>4441</v>
      </c>
      <c r="BI190" t="s">
        <v>4591</v>
      </c>
    </row>
    <row r="191" spans="1:61" x14ac:dyDescent="0.25">
      <c r="A191">
        <f t="shared" si="24"/>
        <v>321</v>
      </c>
      <c r="B191" t="str">
        <f t="shared" si="25"/>
        <v>Weisweiler_BNA1026</v>
      </c>
      <c r="C191" t="s">
        <v>3492</v>
      </c>
      <c r="D191" t="str">
        <f>VLOOKUP(AL191,REF_TABLE!$A$19:$B$26,2,FALSE)</f>
        <v>STUR</v>
      </c>
      <c r="E191" t="str">
        <f>VLOOKUP(AK191,REF_TABLE!A:B,2,FALSE)</f>
        <v>LIG</v>
      </c>
      <c r="F191">
        <f t="shared" si="32"/>
        <v>0.32079999999999997</v>
      </c>
      <c r="G191">
        <f>VLOOKUP(plants_join_OPSD!D191,REF_TABLE!M:Q,2,FALSE)</f>
        <v>9.5587323943661975</v>
      </c>
      <c r="H191">
        <f>VLOOKUP(plants_join_OPSD!D191,REF_TABLE!M:Q,3,FALSE)</f>
        <v>7.8122535211267614</v>
      </c>
      <c r="I191">
        <f>VLOOKUP(D191,Tabelle7!$A:$B,2,FALSE)</f>
        <v>4.0224969288732378E-2</v>
      </c>
      <c r="J191">
        <f>VLOOKUP(D191,Tabelle7!$A:$C,3,FALSE)</f>
        <v>4.0224969288732378E-2</v>
      </c>
      <c r="K191">
        <f>VLOOKUP($E191,Dispa_data!E:W,7,FALSE)</f>
        <v>136849.91500000001</v>
      </c>
      <c r="L191">
        <f>IFERROR(VLOOKUP($E191,Dispa_data!E:W,8,FALSE),0)</f>
        <v>0</v>
      </c>
      <c r="M191">
        <f>IFERROR(VLOOKUP($E191,Dispa_data!E:W,9,FALSE),0)</f>
        <v>0</v>
      </c>
      <c r="N191">
        <f>IFERROR(VLOOKUP($E191,Dispa_data!$E:$W,10,FALSE),0)</f>
        <v>0.3</v>
      </c>
      <c r="O191">
        <f>IFERROR(VLOOKUP($E191,Dispa_data!$E:$W,11,FALSE),0)</f>
        <v>0.38500000000000001</v>
      </c>
      <c r="P191">
        <f>IFERROR(VLOOKUP($E191,Dispa_data!$E:$W,12,FALSE),0)</f>
        <v>7</v>
      </c>
      <c r="Q191">
        <f>IFERROR(VLOOKUP($E191,Dispa_data!$E:$W,13,FALSE),0)</f>
        <v>1</v>
      </c>
      <c r="S191" t="str">
        <f t="shared" si="27"/>
        <v/>
      </c>
      <c r="T191" t="str">
        <f t="shared" si="28"/>
        <v/>
      </c>
      <c r="U191" t="str">
        <f t="shared" si="29"/>
        <v/>
      </c>
      <c r="V191" t="str">
        <f t="shared" si="30"/>
        <v/>
      </c>
      <c r="W191" t="str">
        <f t="shared" si="31"/>
        <v/>
      </c>
      <c r="X191" s="1" t="s">
        <v>393</v>
      </c>
      <c r="Y191" s="6" t="e">
        <f>VLOOKUP(B191,Dispa_data!B:B,1,FALSE)</f>
        <v>#N/A</v>
      </c>
      <c r="Z191" t="s">
        <v>1178</v>
      </c>
      <c r="AA191" t="s">
        <v>1593</v>
      </c>
      <c r="AB191" t="s">
        <v>1988</v>
      </c>
      <c r="AC191" t="s">
        <v>2203</v>
      </c>
      <c r="AE191" t="s">
        <v>2945</v>
      </c>
      <c r="AF191" t="s">
        <v>3317</v>
      </c>
      <c r="AG191" t="s">
        <v>3480</v>
      </c>
      <c r="AH191" t="s">
        <v>3492</v>
      </c>
      <c r="AI191">
        <v>321</v>
      </c>
      <c r="AJ191">
        <v>340</v>
      </c>
      <c r="AK191" t="s">
        <v>3499</v>
      </c>
      <c r="AL191" t="s">
        <v>3506</v>
      </c>
      <c r="AM191" t="s">
        <v>3515</v>
      </c>
      <c r="AO191">
        <v>1967</v>
      </c>
      <c r="AP191" t="s">
        <v>3566</v>
      </c>
      <c r="AS191" t="s">
        <v>3625</v>
      </c>
      <c r="AU191">
        <v>50.839167000000003</v>
      </c>
      <c r="AV191">
        <v>6.3211110000000001</v>
      </c>
      <c r="AW191" t="s">
        <v>3686</v>
      </c>
      <c r="AX191" t="s">
        <v>3835</v>
      </c>
      <c r="AY191">
        <v>0.33</v>
      </c>
      <c r="AZ191" s="2" t="s">
        <v>3958</v>
      </c>
      <c r="BA191">
        <v>0.32079999999999997</v>
      </c>
      <c r="BB191" t="s">
        <v>3997</v>
      </c>
      <c r="BC191" t="s">
        <v>3499</v>
      </c>
      <c r="BE191" t="s">
        <v>3515</v>
      </c>
      <c r="BF191" t="s">
        <v>4153</v>
      </c>
      <c r="BG191" t="s">
        <v>4411</v>
      </c>
      <c r="BH191" t="s">
        <v>4467</v>
      </c>
      <c r="BI191" t="s">
        <v>4591</v>
      </c>
    </row>
    <row r="192" spans="1:61" x14ac:dyDescent="0.25">
      <c r="A192">
        <f t="shared" si="24"/>
        <v>663</v>
      </c>
      <c r="B192" t="str">
        <f t="shared" si="25"/>
        <v>Weisweiler_BNA1027</v>
      </c>
      <c r="C192" t="s">
        <v>3492</v>
      </c>
      <c r="D192" t="str">
        <f>VLOOKUP(AL192,REF_TABLE!$A$19:$B$26,2,FALSE)</f>
        <v>STUR</v>
      </c>
      <c r="E192" t="str">
        <f>VLOOKUP(AK192,REF_TABLE!A:B,2,FALSE)</f>
        <v>LIG</v>
      </c>
      <c r="F192">
        <f t="shared" si="32"/>
        <v>0.33760000000000001</v>
      </c>
      <c r="G192">
        <f>VLOOKUP(plants_join_OPSD!D192,REF_TABLE!M:Q,2,FALSE)</f>
        <v>9.5587323943661975</v>
      </c>
      <c r="H192">
        <f>VLOOKUP(plants_join_OPSD!D192,REF_TABLE!M:Q,3,FALSE)</f>
        <v>7.8122535211267614</v>
      </c>
      <c r="I192">
        <f>VLOOKUP(D192,Tabelle7!$A:$B,2,FALSE)</f>
        <v>4.0224969288732378E-2</v>
      </c>
      <c r="J192">
        <f>VLOOKUP(D192,Tabelle7!$A:$C,3,FALSE)</f>
        <v>4.0224969288732378E-2</v>
      </c>
      <c r="K192">
        <f>VLOOKUP($E192,Dispa_data!E:W,7,FALSE)</f>
        <v>136849.91500000001</v>
      </c>
      <c r="L192">
        <f>IFERROR(VLOOKUP($E192,Dispa_data!E:W,8,FALSE),0)</f>
        <v>0</v>
      </c>
      <c r="M192">
        <f>IFERROR(VLOOKUP($E192,Dispa_data!E:W,9,FALSE),0)</f>
        <v>0</v>
      </c>
      <c r="N192">
        <f>IFERROR(VLOOKUP($E192,Dispa_data!$E:$W,10,FALSE),0)</f>
        <v>0.3</v>
      </c>
      <c r="O192">
        <f>IFERROR(VLOOKUP($E192,Dispa_data!$E:$W,11,FALSE),0)</f>
        <v>0.38500000000000001</v>
      </c>
      <c r="P192">
        <f>IFERROR(VLOOKUP($E192,Dispa_data!$E:$W,12,FALSE),0)</f>
        <v>7</v>
      </c>
      <c r="Q192">
        <f>IFERROR(VLOOKUP($E192,Dispa_data!$E:$W,13,FALSE),0)</f>
        <v>1</v>
      </c>
      <c r="S192">
        <f t="shared" si="27"/>
        <v>91.5</v>
      </c>
      <c r="T192" t="str">
        <f t="shared" si="28"/>
        <v/>
      </c>
      <c r="U192" t="str">
        <f t="shared" si="29"/>
        <v/>
      </c>
      <c r="V192" t="str">
        <f t="shared" si="30"/>
        <v/>
      </c>
      <c r="W192" t="str">
        <f t="shared" si="31"/>
        <v/>
      </c>
      <c r="X192" s="1" t="s">
        <v>394</v>
      </c>
      <c r="Y192" s="6" t="e">
        <f>VLOOKUP(B192,Dispa_data!B:B,1,FALSE)</f>
        <v>#N/A</v>
      </c>
      <c r="Z192" t="s">
        <v>1178</v>
      </c>
      <c r="AA192" t="s">
        <v>1651</v>
      </c>
      <c r="AB192" t="s">
        <v>1989</v>
      </c>
      <c r="AC192" t="s">
        <v>2203</v>
      </c>
      <c r="AE192" t="s">
        <v>2945</v>
      </c>
      <c r="AF192" t="s">
        <v>3317</v>
      </c>
      <c r="AG192" t="s">
        <v>3480</v>
      </c>
      <c r="AH192" t="s">
        <v>3492</v>
      </c>
      <c r="AI192">
        <v>663</v>
      </c>
      <c r="AJ192">
        <v>630</v>
      </c>
      <c r="AK192" t="s">
        <v>3499</v>
      </c>
      <c r="AL192" t="s">
        <v>3506</v>
      </c>
      <c r="AM192" t="s">
        <v>3514</v>
      </c>
      <c r="AN192">
        <v>91.5</v>
      </c>
      <c r="AO192">
        <v>1974</v>
      </c>
      <c r="AP192" t="s">
        <v>3576</v>
      </c>
      <c r="AS192" t="s">
        <v>3625</v>
      </c>
      <c r="AU192">
        <v>50.839167000000003</v>
      </c>
      <c r="AV192">
        <v>6.3211110000000001</v>
      </c>
      <c r="AW192" t="s">
        <v>3686</v>
      </c>
      <c r="AX192" t="s">
        <v>3836</v>
      </c>
      <c r="AY192">
        <v>0.36</v>
      </c>
      <c r="AZ192" s="2" t="s">
        <v>3957</v>
      </c>
      <c r="BA192">
        <v>0.33760000000000001</v>
      </c>
      <c r="BB192" t="s">
        <v>3997</v>
      </c>
      <c r="BC192" t="s">
        <v>3499</v>
      </c>
      <c r="BE192" t="s">
        <v>3515</v>
      </c>
      <c r="BF192" t="s">
        <v>4154</v>
      </c>
      <c r="BG192" t="s">
        <v>4408</v>
      </c>
      <c r="BH192" t="s">
        <v>4460</v>
      </c>
      <c r="BI192" t="s">
        <v>4591</v>
      </c>
    </row>
    <row r="193" spans="1:61" x14ac:dyDescent="0.25">
      <c r="A193">
        <f t="shared" si="24"/>
        <v>656</v>
      </c>
      <c r="B193" t="str">
        <f t="shared" si="25"/>
        <v>Weisweiler_BNA1028</v>
      </c>
      <c r="C193" t="s">
        <v>3492</v>
      </c>
      <c r="D193" t="str">
        <f>VLOOKUP(AL193,REF_TABLE!$A$19:$B$26,2,FALSE)</f>
        <v>STUR</v>
      </c>
      <c r="E193" t="str">
        <f>VLOOKUP(AK193,REF_TABLE!A:B,2,FALSE)</f>
        <v>LIG</v>
      </c>
      <c r="F193">
        <f t="shared" si="32"/>
        <v>0.34</v>
      </c>
      <c r="G193">
        <f>VLOOKUP(plants_join_OPSD!D193,REF_TABLE!M:Q,2,FALSE)</f>
        <v>9.5587323943661975</v>
      </c>
      <c r="H193">
        <f>VLOOKUP(plants_join_OPSD!D193,REF_TABLE!M:Q,3,FALSE)</f>
        <v>7.8122535211267614</v>
      </c>
      <c r="I193">
        <f>VLOOKUP(D193,Tabelle7!$A:$B,2,FALSE)</f>
        <v>4.0224969288732378E-2</v>
      </c>
      <c r="J193">
        <f>VLOOKUP(D193,Tabelle7!$A:$C,3,FALSE)</f>
        <v>4.0224969288732378E-2</v>
      </c>
      <c r="K193">
        <f>VLOOKUP($E193,Dispa_data!E:W,7,FALSE)</f>
        <v>136849.91500000001</v>
      </c>
      <c r="L193">
        <f>IFERROR(VLOOKUP($E193,Dispa_data!E:W,8,FALSE),0)</f>
        <v>0</v>
      </c>
      <c r="M193">
        <f>IFERROR(VLOOKUP($E193,Dispa_data!E:W,9,FALSE),0)</f>
        <v>0</v>
      </c>
      <c r="N193">
        <f>IFERROR(VLOOKUP($E193,Dispa_data!$E:$W,10,FALSE),0)</f>
        <v>0.3</v>
      </c>
      <c r="O193">
        <f>IFERROR(VLOOKUP($E193,Dispa_data!$E:$W,11,FALSE),0)</f>
        <v>0.38500000000000001</v>
      </c>
      <c r="P193">
        <f>IFERROR(VLOOKUP($E193,Dispa_data!$E:$W,12,FALSE),0)</f>
        <v>7</v>
      </c>
      <c r="Q193">
        <f>IFERROR(VLOOKUP($E193,Dispa_data!$E:$W,13,FALSE),0)</f>
        <v>1</v>
      </c>
      <c r="S193">
        <f t="shared" si="27"/>
        <v>91.5</v>
      </c>
      <c r="T193" t="str">
        <f t="shared" si="28"/>
        <v/>
      </c>
      <c r="U193" t="str">
        <f t="shared" si="29"/>
        <v/>
      </c>
      <c r="V193" t="str">
        <f t="shared" si="30"/>
        <v/>
      </c>
      <c r="W193" t="str">
        <f t="shared" si="31"/>
        <v/>
      </c>
      <c r="X193" s="1" t="s">
        <v>395</v>
      </c>
      <c r="Y193" s="6" t="e">
        <f>VLOOKUP(B193,Dispa_data!B:B,1,FALSE)</f>
        <v>#N/A</v>
      </c>
      <c r="Z193" t="s">
        <v>1178</v>
      </c>
      <c r="AA193" t="s">
        <v>1650</v>
      </c>
      <c r="AB193" t="s">
        <v>1990</v>
      </c>
      <c r="AC193" t="s">
        <v>2203</v>
      </c>
      <c r="AE193" t="s">
        <v>2945</v>
      </c>
      <c r="AF193" t="s">
        <v>3317</v>
      </c>
      <c r="AG193" t="s">
        <v>3480</v>
      </c>
      <c r="AH193" t="s">
        <v>3492</v>
      </c>
      <c r="AI193">
        <v>656</v>
      </c>
      <c r="AJ193">
        <v>625</v>
      </c>
      <c r="AK193" t="s">
        <v>3499</v>
      </c>
      <c r="AL193" t="s">
        <v>3506</v>
      </c>
      <c r="AM193" t="s">
        <v>3514</v>
      </c>
      <c r="AN193">
        <v>91.5</v>
      </c>
      <c r="AO193">
        <v>1975</v>
      </c>
      <c r="AP193" t="s">
        <v>3590</v>
      </c>
      <c r="AS193" t="s">
        <v>3625</v>
      </c>
      <c r="AU193">
        <v>50.839167000000003</v>
      </c>
      <c r="AV193">
        <v>6.3211110000000001</v>
      </c>
      <c r="AW193" t="s">
        <v>3686</v>
      </c>
      <c r="AX193" t="s">
        <v>3837</v>
      </c>
      <c r="AY193">
        <v>0.36</v>
      </c>
      <c r="AZ193" s="2" t="s">
        <v>3957</v>
      </c>
      <c r="BA193">
        <v>0.34</v>
      </c>
      <c r="BB193" t="s">
        <v>3997</v>
      </c>
      <c r="BC193" t="s">
        <v>3499</v>
      </c>
      <c r="BE193" t="s">
        <v>3515</v>
      </c>
      <c r="BF193" t="s">
        <v>4154</v>
      </c>
      <c r="BG193" t="s">
        <v>4408</v>
      </c>
      <c r="BH193" t="s">
        <v>4460</v>
      </c>
      <c r="BI193" t="s">
        <v>4591</v>
      </c>
    </row>
    <row r="194" spans="1:61" x14ac:dyDescent="0.25">
      <c r="A194">
        <f t="shared" si="24"/>
        <v>14.5</v>
      </c>
      <c r="B194" t="str">
        <f t="shared" si="25"/>
        <v>P&amp;L Werk Euskirchen_BNA1141</v>
      </c>
      <c r="C194" t="s">
        <v>3492</v>
      </c>
      <c r="D194" t="str">
        <f>VLOOKUP(AL194,REF_TABLE!$A$19:$B$26,2,FALSE)</f>
        <v>STUR</v>
      </c>
      <c r="E194" t="str">
        <f>VLOOKUP(AK194,REF_TABLE!A:B,2,FALSE)</f>
        <v>LIG</v>
      </c>
      <c r="F194">
        <f t="shared" si="32"/>
        <v>0.43120000000000003</v>
      </c>
      <c r="G194">
        <f>VLOOKUP(plants_join_OPSD!D194,REF_TABLE!M:Q,2,FALSE)</f>
        <v>9.5587323943661975</v>
      </c>
      <c r="H194">
        <f>VLOOKUP(plants_join_OPSD!D194,REF_TABLE!M:Q,3,FALSE)</f>
        <v>7.8122535211267614</v>
      </c>
      <c r="I194">
        <f>VLOOKUP(D194,Tabelle7!$A:$B,2,FALSE)</f>
        <v>4.0224969288732378E-2</v>
      </c>
      <c r="J194">
        <f>VLOOKUP(D194,Tabelle7!$A:$C,3,FALSE)</f>
        <v>4.0224969288732378E-2</v>
      </c>
      <c r="K194">
        <f>VLOOKUP($E194,Dispa_data!E:W,7,FALSE)</f>
        <v>136849.91500000001</v>
      </c>
      <c r="L194">
        <f>IFERROR(VLOOKUP($E194,Dispa_data!E:W,8,FALSE),0)</f>
        <v>0</v>
      </c>
      <c r="M194">
        <f>IFERROR(VLOOKUP($E194,Dispa_data!E:W,9,FALSE),0)</f>
        <v>0</v>
      </c>
      <c r="N194">
        <f>IFERROR(VLOOKUP($E194,Dispa_data!$E:$W,10,FALSE),0)</f>
        <v>0.3</v>
      </c>
      <c r="O194">
        <f>IFERROR(VLOOKUP($E194,Dispa_data!$E:$W,11,FALSE),0)</f>
        <v>0.38500000000000001</v>
      </c>
      <c r="P194">
        <f>IFERROR(VLOOKUP($E194,Dispa_data!$E:$W,12,FALSE),0)</f>
        <v>7</v>
      </c>
      <c r="Q194">
        <f>IFERROR(VLOOKUP($E194,Dispa_data!$E:$W,13,FALSE),0)</f>
        <v>1</v>
      </c>
      <c r="S194" t="str">
        <f t="shared" si="27"/>
        <v/>
      </c>
      <c r="T194" t="str">
        <f t="shared" si="28"/>
        <v/>
      </c>
      <c r="U194" t="str">
        <f t="shared" si="29"/>
        <v/>
      </c>
      <c r="V194" t="str">
        <f t="shared" si="30"/>
        <v/>
      </c>
      <c r="W194" t="str">
        <f t="shared" si="31"/>
        <v/>
      </c>
      <c r="X194" s="1" t="s">
        <v>396</v>
      </c>
      <c r="Y194" s="6" t="e">
        <f>VLOOKUP(B194,Dispa_data!B:B,1,FALSE)</f>
        <v>#N/A</v>
      </c>
      <c r="Z194" t="s">
        <v>1179</v>
      </c>
      <c r="AA194" t="s">
        <v>1661</v>
      </c>
      <c r="AC194" t="s">
        <v>2221</v>
      </c>
      <c r="AD194" t="s">
        <v>2549</v>
      </c>
      <c r="AE194" t="s">
        <v>2946</v>
      </c>
      <c r="AF194" t="s">
        <v>3318</v>
      </c>
      <c r="AG194" t="s">
        <v>3480</v>
      </c>
      <c r="AH194" t="s">
        <v>3492</v>
      </c>
      <c r="AI194">
        <v>14.5</v>
      </c>
      <c r="AK194" t="s">
        <v>3499</v>
      </c>
      <c r="AL194" t="s">
        <v>3506</v>
      </c>
      <c r="AM194" t="s">
        <v>3514</v>
      </c>
      <c r="AO194">
        <v>2013</v>
      </c>
      <c r="AP194" t="s">
        <v>3606</v>
      </c>
      <c r="AS194" t="s">
        <v>3625</v>
      </c>
      <c r="AU194">
        <v>50.658029999999997</v>
      </c>
      <c r="AV194">
        <v>6.8101200000000004</v>
      </c>
      <c r="BA194">
        <v>0.43120000000000003</v>
      </c>
      <c r="BB194" t="s">
        <v>3997</v>
      </c>
      <c r="BC194" t="s">
        <v>3499</v>
      </c>
      <c r="BE194" t="s">
        <v>3515</v>
      </c>
      <c r="BG194" t="s">
        <v>4421</v>
      </c>
      <c r="BH194" t="s">
        <v>4441</v>
      </c>
    </row>
    <row r="195" spans="1:61" x14ac:dyDescent="0.25">
      <c r="A195">
        <f t="shared" si="24"/>
        <v>45</v>
      </c>
      <c r="B195" t="str">
        <f t="shared" si="25"/>
        <v>Heizkraftwerk FFO_BNA0284</v>
      </c>
      <c r="C195" t="s">
        <v>3492</v>
      </c>
      <c r="D195" t="str">
        <f>VLOOKUP(AL195,REF_TABLE!$A$19:$B$26,2,FALSE)</f>
        <v>STUR</v>
      </c>
      <c r="E195" t="str">
        <f>VLOOKUP(AK195,REF_TABLE!A:B,2,FALSE)</f>
        <v>LIG</v>
      </c>
      <c r="F195">
        <f t="shared" si="32"/>
        <v>0.39279999999999998</v>
      </c>
      <c r="G195">
        <f>VLOOKUP(plants_join_OPSD!D195,REF_TABLE!M:Q,2,FALSE)</f>
        <v>9.5587323943661975</v>
      </c>
      <c r="H195">
        <f>VLOOKUP(plants_join_OPSD!D195,REF_TABLE!M:Q,3,FALSE)</f>
        <v>7.8122535211267614</v>
      </c>
      <c r="I195">
        <f>VLOOKUP(D195,Tabelle7!$A:$B,2,FALSE)</f>
        <v>4.0224969288732378E-2</v>
      </c>
      <c r="J195">
        <f>VLOOKUP(D195,Tabelle7!$A:$C,3,FALSE)</f>
        <v>4.0224969288732378E-2</v>
      </c>
      <c r="K195">
        <f>VLOOKUP($E195,Dispa_data!E:W,7,FALSE)</f>
        <v>136849.91500000001</v>
      </c>
      <c r="L195">
        <f>IFERROR(VLOOKUP($E195,Dispa_data!E:W,8,FALSE),0)</f>
        <v>0</v>
      </c>
      <c r="M195">
        <f>IFERROR(VLOOKUP($E195,Dispa_data!E:W,9,FALSE),0)</f>
        <v>0</v>
      </c>
      <c r="N195">
        <f>IFERROR(VLOOKUP($E195,Dispa_data!$E:$W,10,FALSE),0)</f>
        <v>0.3</v>
      </c>
      <c r="O195">
        <f>IFERROR(VLOOKUP($E195,Dispa_data!$E:$W,11,FALSE),0)</f>
        <v>0.38500000000000001</v>
      </c>
      <c r="P195">
        <f>IFERROR(VLOOKUP($E195,Dispa_data!$E:$W,12,FALSE),0)</f>
        <v>7</v>
      </c>
      <c r="Q195">
        <f>IFERROR(VLOOKUP($E195,Dispa_data!$E:$W,13,FALSE),0)</f>
        <v>1</v>
      </c>
      <c r="S195" t="str">
        <f t="shared" si="27"/>
        <v/>
      </c>
      <c r="T195" t="str">
        <f t="shared" si="28"/>
        <v/>
      </c>
      <c r="U195" t="str">
        <f t="shared" si="29"/>
        <v/>
      </c>
      <c r="V195" t="str">
        <f t="shared" si="30"/>
        <v/>
      </c>
      <c r="W195" t="str">
        <f t="shared" si="31"/>
        <v/>
      </c>
      <c r="X195" s="1" t="s">
        <v>397</v>
      </c>
      <c r="Y195" s="6" t="e">
        <f>VLOOKUP(B195,Dispa_data!B:B,1,FALSE)</f>
        <v>#N/A</v>
      </c>
      <c r="Z195" t="s">
        <v>1180</v>
      </c>
      <c r="AA195" t="s">
        <v>1662</v>
      </c>
      <c r="AC195" t="s">
        <v>2222</v>
      </c>
      <c r="AE195" t="s">
        <v>2947</v>
      </c>
      <c r="AF195" t="s">
        <v>3319</v>
      </c>
      <c r="AG195" t="s">
        <v>3346</v>
      </c>
      <c r="AH195" t="s">
        <v>3492</v>
      </c>
      <c r="AI195">
        <v>45</v>
      </c>
      <c r="AK195" t="s">
        <v>3499</v>
      </c>
      <c r="AL195" t="s">
        <v>3506</v>
      </c>
      <c r="AM195" t="s">
        <v>3514</v>
      </c>
      <c r="AO195">
        <v>1997</v>
      </c>
      <c r="AP195" t="s">
        <v>3529</v>
      </c>
      <c r="AS195" t="s">
        <v>3625</v>
      </c>
      <c r="AU195">
        <v>52.345999999999997</v>
      </c>
      <c r="AV195">
        <v>14.545999999999999</v>
      </c>
      <c r="AY195">
        <v>0.4</v>
      </c>
      <c r="AZ195" s="2" t="s">
        <v>3959</v>
      </c>
      <c r="BA195">
        <v>0.39279999999999998</v>
      </c>
      <c r="BB195" t="s">
        <v>3997</v>
      </c>
      <c r="BC195" t="s">
        <v>3499</v>
      </c>
      <c r="BE195" t="s">
        <v>3515</v>
      </c>
      <c r="BF195" t="s">
        <v>4155</v>
      </c>
      <c r="BG195" t="s">
        <v>1559</v>
      </c>
      <c r="BH195" t="s">
        <v>4497</v>
      </c>
    </row>
    <row r="196" spans="1:61" x14ac:dyDescent="0.25">
      <c r="A196">
        <f t="shared" si="24"/>
        <v>176</v>
      </c>
      <c r="B196" t="str">
        <f t="shared" si="25"/>
        <v>Frechen/Wachtberg_BNA0292</v>
      </c>
      <c r="C196" t="s">
        <v>3492</v>
      </c>
      <c r="D196" t="str">
        <f>VLOOKUP(AL196,REF_TABLE!$A$19:$B$26,2,FALSE)</f>
        <v>STUR</v>
      </c>
      <c r="E196" t="str">
        <f>VLOOKUP(AK196,REF_TABLE!A:B,2,FALSE)</f>
        <v>LIG</v>
      </c>
      <c r="F196">
        <f t="shared" si="32"/>
        <v>0.37119999999999997</v>
      </c>
      <c r="G196">
        <f>VLOOKUP(plants_join_OPSD!D196,REF_TABLE!M:Q,2,FALSE)</f>
        <v>9.5587323943661975</v>
      </c>
      <c r="H196">
        <f>VLOOKUP(plants_join_OPSD!D196,REF_TABLE!M:Q,3,FALSE)</f>
        <v>7.8122535211267614</v>
      </c>
      <c r="I196">
        <f>VLOOKUP(D196,Tabelle7!$A:$B,2,FALSE)</f>
        <v>4.0224969288732378E-2</v>
      </c>
      <c r="J196">
        <f>VLOOKUP(D196,Tabelle7!$A:$C,3,FALSE)</f>
        <v>4.0224969288732378E-2</v>
      </c>
      <c r="K196">
        <f>VLOOKUP($E196,Dispa_data!E:W,7,FALSE)</f>
        <v>136849.91500000001</v>
      </c>
      <c r="L196">
        <f>IFERROR(VLOOKUP($E196,Dispa_data!E:W,8,FALSE),0)</f>
        <v>0</v>
      </c>
      <c r="M196">
        <f>IFERROR(VLOOKUP($E196,Dispa_data!E:W,9,FALSE),0)</f>
        <v>0</v>
      </c>
      <c r="N196">
        <f>IFERROR(VLOOKUP($E196,Dispa_data!$E:$W,10,FALSE),0)</f>
        <v>0.3</v>
      </c>
      <c r="O196">
        <f>IFERROR(VLOOKUP($E196,Dispa_data!$E:$W,11,FALSE),0)</f>
        <v>0.38500000000000001</v>
      </c>
      <c r="P196">
        <f>IFERROR(VLOOKUP($E196,Dispa_data!$E:$W,12,FALSE),0)</f>
        <v>7</v>
      </c>
      <c r="Q196">
        <f>IFERROR(VLOOKUP($E196,Dispa_data!$E:$W,13,FALSE),0)</f>
        <v>1</v>
      </c>
      <c r="S196">
        <f t="shared" si="27"/>
        <v>251</v>
      </c>
      <c r="T196" t="str">
        <f t="shared" si="28"/>
        <v/>
      </c>
      <c r="U196" t="str">
        <f t="shared" si="29"/>
        <v/>
      </c>
      <c r="V196" t="str">
        <f t="shared" si="30"/>
        <v/>
      </c>
      <c r="W196" t="str">
        <f t="shared" si="31"/>
        <v/>
      </c>
      <c r="X196" s="1" t="s">
        <v>398</v>
      </c>
      <c r="Y196" s="6" t="e">
        <f>VLOOKUP(B196,Dispa_data!B:B,1,FALSE)</f>
        <v>#N/A</v>
      </c>
      <c r="Z196" t="s">
        <v>1181</v>
      </c>
      <c r="AA196" t="s">
        <v>1181</v>
      </c>
      <c r="AB196" t="s">
        <v>1991</v>
      </c>
      <c r="AC196" t="s">
        <v>2203</v>
      </c>
      <c r="AE196" t="s">
        <v>2948</v>
      </c>
      <c r="AF196" t="s">
        <v>3320</v>
      </c>
      <c r="AG196" t="s">
        <v>3480</v>
      </c>
      <c r="AH196" t="s">
        <v>3492</v>
      </c>
      <c r="AI196">
        <v>176</v>
      </c>
      <c r="AJ196">
        <v>201</v>
      </c>
      <c r="AK196" t="s">
        <v>3499</v>
      </c>
      <c r="AL196" t="s">
        <v>3506</v>
      </c>
      <c r="AM196" t="s">
        <v>3514</v>
      </c>
      <c r="AN196">
        <v>251</v>
      </c>
      <c r="AO196">
        <v>1959</v>
      </c>
      <c r="AP196" t="s">
        <v>3569</v>
      </c>
      <c r="AQ196">
        <v>1988</v>
      </c>
      <c r="AS196" t="s">
        <v>3625</v>
      </c>
      <c r="AT196" t="s">
        <v>3630</v>
      </c>
      <c r="AU196">
        <v>50.897599999999997</v>
      </c>
      <c r="AV196">
        <v>6.7930990000000007</v>
      </c>
      <c r="BA196">
        <v>0.37119999999999997</v>
      </c>
      <c r="BB196" t="s">
        <v>3997</v>
      </c>
      <c r="BC196" t="s">
        <v>3499</v>
      </c>
      <c r="BE196" t="s">
        <v>3515</v>
      </c>
      <c r="BF196" t="s">
        <v>3320</v>
      </c>
      <c r="BG196" t="s">
        <v>4406</v>
      </c>
      <c r="BH196" t="s">
        <v>4441</v>
      </c>
      <c r="BI196" t="s">
        <v>4591</v>
      </c>
    </row>
    <row r="197" spans="1:61" x14ac:dyDescent="0.25">
      <c r="A197">
        <f t="shared" si="24"/>
        <v>1060</v>
      </c>
      <c r="B197" t="str">
        <f t="shared" si="25"/>
        <v>BoA 2_BNA1401a</v>
      </c>
      <c r="C197" t="s">
        <v>3492</v>
      </c>
      <c r="D197" t="str">
        <f>VLOOKUP(AL197,REF_TABLE!$A$19:$B$26,2,FALSE)</f>
        <v>STUR</v>
      </c>
      <c r="E197" t="str">
        <f>VLOOKUP(AK197,REF_TABLE!A:B,2,FALSE)</f>
        <v>LIG</v>
      </c>
      <c r="F197">
        <f t="shared" si="32"/>
        <v>0.42880000000000001</v>
      </c>
      <c r="G197">
        <f>VLOOKUP(plants_join_OPSD!D197,REF_TABLE!M:Q,2,FALSE)</f>
        <v>9.5587323943661975</v>
      </c>
      <c r="H197">
        <f>VLOOKUP(plants_join_OPSD!D197,REF_TABLE!M:Q,3,FALSE)</f>
        <v>7.8122535211267614</v>
      </c>
      <c r="I197">
        <f>VLOOKUP(D197,Tabelle7!$A:$B,2,FALSE)</f>
        <v>4.0224969288732378E-2</v>
      </c>
      <c r="J197">
        <f>VLOOKUP(D197,Tabelle7!$A:$C,3,FALSE)</f>
        <v>4.0224969288732378E-2</v>
      </c>
      <c r="K197">
        <f>VLOOKUP($E197,Dispa_data!E:W,7,FALSE)</f>
        <v>136849.91500000001</v>
      </c>
      <c r="L197">
        <f>IFERROR(VLOOKUP($E197,Dispa_data!E:W,8,FALSE),0)</f>
        <v>0</v>
      </c>
      <c r="M197">
        <f>IFERROR(VLOOKUP($E197,Dispa_data!E:W,9,FALSE),0)</f>
        <v>0</v>
      </c>
      <c r="N197">
        <f>IFERROR(VLOOKUP($E197,Dispa_data!$E:$W,10,FALSE),0)</f>
        <v>0.3</v>
      </c>
      <c r="O197">
        <f>IFERROR(VLOOKUP($E197,Dispa_data!$E:$W,11,FALSE),0)</f>
        <v>0.38500000000000001</v>
      </c>
      <c r="P197">
        <f>IFERROR(VLOOKUP($E197,Dispa_data!$E:$W,12,FALSE),0)</f>
        <v>7</v>
      </c>
      <c r="Q197">
        <f>IFERROR(VLOOKUP($E197,Dispa_data!$E:$W,13,FALSE),0)</f>
        <v>1</v>
      </c>
      <c r="S197" t="str">
        <f t="shared" si="27"/>
        <v/>
      </c>
      <c r="T197" t="str">
        <f t="shared" si="28"/>
        <v/>
      </c>
      <c r="U197" t="str">
        <f t="shared" si="29"/>
        <v/>
      </c>
      <c r="V197" t="str">
        <f t="shared" si="30"/>
        <v/>
      </c>
      <c r="W197" t="str">
        <f t="shared" si="31"/>
        <v/>
      </c>
      <c r="X197" s="1" t="s">
        <v>399</v>
      </c>
      <c r="Y197" s="6" t="e">
        <f>VLOOKUP(B197,Dispa_data!B:B,1,FALSE)</f>
        <v>#N/A</v>
      </c>
      <c r="Z197" t="s">
        <v>1182</v>
      </c>
      <c r="AA197" t="s">
        <v>1663</v>
      </c>
      <c r="AB197" t="s">
        <v>1992</v>
      </c>
      <c r="AC197" t="s">
        <v>2203</v>
      </c>
      <c r="AD197" t="s">
        <v>2550</v>
      </c>
      <c r="AE197" t="s">
        <v>2949</v>
      </c>
      <c r="AF197" t="s">
        <v>3321</v>
      </c>
      <c r="AG197" t="s">
        <v>3480</v>
      </c>
      <c r="AH197" t="s">
        <v>3492</v>
      </c>
      <c r="AI197">
        <v>1060</v>
      </c>
      <c r="AJ197">
        <v>1100</v>
      </c>
      <c r="AK197" t="s">
        <v>3499</v>
      </c>
      <c r="AL197" t="s">
        <v>3506</v>
      </c>
      <c r="AM197" t="s">
        <v>3515</v>
      </c>
      <c r="AO197">
        <v>2012</v>
      </c>
      <c r="AP197" t="s">
        <v>3531</v>
      </c>
      <c r="AS197" t="s">
        <v>3625</v>
      </c>
      <c r="AU197">
        <v>51.036499999999997</v>
      </c>
      <c r="AV197">
        <v>6.6133199999999999</v>
      </c>
      <c r="AW197" t="s">
        <v>3687</v>
      </c>
      <c r="AX197" t="s">
        <v>3838</v>
      </c>
      <c r="AY197">
        <v>0.43</v>
      </c>
      <c r="AZ197" s="2" t="s">
        <v>3960</v>
      </c>
      <c r="BA197">
        <v>0.42880000000000001</v>
      </c>
      <c r="BB197" t="s">
        <v>3997</v>
      </c>
      <c r="BC197" t="s">
        <v>3499</v>
      </c>
      <c r="BE197" t="s">
        <v>3515</v>
      </c>
      <c r="BF197" t="s">
        <v>4140</v>
      </c>
      <c r="BG197" t="s">
        <v>4408</v>
      </c>
      <c r="BH197" t="s">
        <v>4460</v>
      </c>
      <c r="BI197" t="s">
        <v>4591</v>
      </c>
    </row>
    <row r="198" spans="1:61" x14ac:dyDescent="0.25">
      <c r="A198">
        <f t="shared" si="24"/>
        <v>1060</v>
      </c>
      <c r="B198" t="str">
        <f t="shared" si="25"/>
        <v>BoA 3_BNA1401b</v>
      </c>
      <c r="C198" t="s">
        <v>3492</v>
      </c>
      <c r="D198" t="str">
        <f>VLOOKUP(AL198,REF_TABLE!$A$19:$B$26,2,FALSE)</f>
        <v>STUR</v>
      </c>
      <c r="E198" t="str">
        <f>VLOOKUP(AK198,REF_TABLE!A:B,2,FALSE)</f>
        <v>LIG</v>
      </c>
      <c r="F198">
        <f t="shared" si="32"/>
        <v>0.42880000000000001</v>
      </c>
      <c r="G198">
        <f>VLOOKUP(plants_join_OPSD!D198,REF_TABLE!M:Q,2,FALSE)</f>
        <v>9.5587323943661975</v>
      </c>
      <c r="H198">
        <f>VLOOKUP(plants_join_OPSD!D198,REF_TABLE!M:Q,3,FALSE)</f>
        <v>7.8122535211267614</v>
      </c>
      <c r="I198">
        <f>VLOOKUP(D198,Tabelle7!$A:$B,2,FALSE)</f>
        <v>4.0224969288732378E-2</v>
      </c>
      <c r="J198">
        <f>VLOOKUP(D198,Tabelle7!$A:$C,3,FALSE)</f>
        <v>4.0224969288732378E-2</v>
      </c>
      <c r="K198">
        <f>VLOOKUP($E198,Dispa_data!E:W,7,FALSE)</f>
        <v>136849.91500000001</v>
      </c>
      <c r="L198">
        <f>IFERROR(VLOOKUP($E198,Dispa_data!E:W,8,FALSE),0)</f>
        <v>0</v>
      </c>
      <c r="M198">
        <f>IFERROR(VLOOKUP($E198,Dispa_data!E:W,9,FALSE),0)</f>
        <v>0</v>
      </c>
      <c r="N198">
        <f>IFERROR(VLOOKUP($E198,Dispa_data!$E:$W,10,FALSE),0)</f>
        <v>0.3</v>
      </c>
      <c r="O198">
        <f>IFERROR(VLOOKUP($E198,Dispa_data!$E:$W,11,FALSE),0)</f>
        <v>0.38500000000000001</v>
      </c>
      <c r="P198">
        <f>IFERROR(VLOOKUP($E198,Dispa_data!$E:$W,12,FALSE),0)</f>
        <v>7</v>
      </c>
      <c r="Q198">
        <f>IFERROR(VLOOKUP($E198,Dispa_data!$E:$W,13,FALSE),0)</f>
        <v>1</v>
      </c>
      <c r="S198" t="str">
        <f t="shared" si="27"/>
        <v/>
      </c>
      <c r="T198" t="str">
        <f t="shared" si="28"/>
        <v/>
      </c>
      <c r="U198" t="str">
        <f t="shared" si="29"/>
        <v/>
      </c>
      <c r="V198" t="str">
        <f t="shared" si="30"/>
        <v/>
      </c>
      <c r="W198" t="str">
        <f t="shared" si="31"/>
        <v/>
      </c>
      <c r="X198" s="1" t="s">
        <v>400</v>
      </c>
      <c r="Y198" s="6" t="e">
        <f>VLOOKUP(B198,Dispa_data!B:B,1,FALSE)</f>
        <v>#N/A</v>
      </c>
      <c r="Z198" t="s">
        <v>1183</v>
      </c>
      <c r="AA198" t="s">
        <v>1664</v>
      </c>
      <c r="AB198" t="s">
        <v>1993</v>
      </c>
      <c r="AC198" t="s">
        <v>2203</v>
      </c>
      <c r="AD198" t="s">
        <v>2550</v>
      </c>
      <c r="AE198" t="s">
        <v>2949</v>
      </c>
      <c r="AF198" t="s">
        <v>3321</v>
      </c>
      <c r="AG198" t="s">
        <v>3480</v>
      </c>
      <c r="AH198" t="s">
        <v>3492</v>
      </c>
      <c r="AI198">
        <v>1060</v>
      </c>
      <c r="AJ198">
        <v>1100</v>
      </c>
      <c r="AK198" t="s">
        <v>3499</v>
      </c>
      <c r="AL198" t="s">
        <v>3506</v>
      </c>
      <c r="AM198" t="s">
        <v>3515</v>
      </c>
      <c r="AO198">
        <v>2012</v>
      </c>
      <c r="AP198" t="s">
        <v>3531</v>
      </c>
      <c r="AS198" t="s">
        <v>3625</v>
      </c>
      <c r="AU198">
        <v>51.036499999999997</v>
      </c>
      <c r="AV198">
        <v>6.6133199999999999</v>
      </c>
      <c r="AW198" t="s">
        <v>3687</v>
      </c>
      <c r="AX198" t="s">
        <v>3839</v>
      </c>
      <c r="AY198">
        <v>0.43</v>
      </c>
      <c r="AZ198" s="2" t="s">
        <v>3960</v>
      </c>
      <c r="BA198">
        <v>0.42880000000000001</v>
      </c>
      <c r="BB198" t="s">
        <v>3997</v>
      </c>
      <c r="BC198" t="s">
        <v>3499</v>
      </c>
      <c r="BE198" t="s">
        <v>3515</v>
      </c>
      <c r="BF198" t="s">
        <v>4140</v>
      </c>
      <c r="BG198" t="s">
        <v>4408</v>
      </c>
      <c r="BH198" t="s">
        <v>4460</v>
      </c>
      <c r="BI198" t="s">
        <v>4591</v>
      </c>
    </row>
    <row r="199" spans="1:61" x14ac:dyDescent="0.25">
      <c r="A199">
        <f t="shared" si="24"/>
        <v>284</v>
      </c>
      <c r="B199" t="str">
        <f t="shared" si="25"/>
        <v>Frimmersdorf_BNA0313</v>
      </c>
      <c r="C199" t="s">
        <v>3492</v>
      </c>
      <c r="D199" t="str">
        <f>VLOOKUP(AL199,REF_TABLE!$A$19:$B$26,2,FALSE)</f>
        <v>STUR</v>
      </c>
      <c r="E199" t="str">
        <f>VLOOKUP(AK199,REF_TABLE!A:B,2,FALSE)</f>
        <v>LIG</v>
      </c>
      <c r="F199">
        <f t="shared" si="32"/>
        <v>0.376</v>
      </c>
      <c r="G199">
        <f>VLOOKUP(plants_join_OPSD!D199,REF_TABLE!M:Q,2,FALSE)</f>
        <v>9.5587323943661975</v>
      </c>
      <c r="H199">
        <f>VLOOKUP(plants_join_OPSD!D199,REF_TABLE!M:Q,3,FALSE)</f>
        <v>7.8122535211267614</v>
      </c>
      <c r="I199">
        <f>VLOOKUP(D199,Tabelle7!$A:$B,2,FALSE)</f>
        <v>4.0224969288732378E-2</v>
      </c>
      <c r="J199">
        <f>VLOOKUP(D199,Tabelle7!$A:$C,3,FALSE)</f>
        <v>4.0224969288732378E-2</v>
      </c>
      <c r="K199">
        <f>VLOOKUP($E199,Dispa_data!E:W,7,FALSE)</f>
        <v>136849.91500000001</v>
      </c>
      <c r="L199">
        <f>IFERROR(VLOOKUP($E199,Dispa_data!E:W,8,FALSE),0)</f>
        <v>0</v>
      </c>
      <c r="M199">
        <f>IFERROR(VLOOKUP($E199,Dispa_data!E:W,9,FALSE),0)</f>
        <v>0</v>
      </c>
      <c r="N199">
        <f>IFERROR(VLOOKUP($E199,Dispa_data!$E:$W,10,FALSE),0)</f>
        <v>0.3</v>
      </c>
      <c r="O199">
        <f>IFERROR(VLOOKUP($E199,Dispa_data!$E:$W,11,FALSE),0)</f>
        <v>0.38500000000000001</v>
      </c>
      <c r="P199">
        <f>IFERROR(VLOOKUP($E199,Dispa_data!$E:$W,12,FALSE),0)</f>
        <v>7</v>
      </c>
      <c r="Q199">
        <f>IFERROR(VLOOKUP($E199,Dispa_data!$E:$W,13,FALSE),0)</f>
        <v>1</v>
      </c>
      <c r="S199">
        <f t="shared" si="27"/>
        <v>30</v>
      </c>
      <c r="T199" t="str">
        <f t="shared" si="28"/>
        <v/>
      </c>
      <c r="U199" t="str">
        <f t="shared" si="29"/>
        <v/>
      </c>
      <c r="V199" t="str">
        <f t="shared" si="30"/>
        <v/>
      </c>
      <c r="W199" t="str">
        <f t="shared" si="31"/>
        <v/>
      </c>
      <c r="X199" s="1" t="s">
        <v>401</v>
      </c>
      <c r="Y199" s="6" t="e">
        <f>VLOOKUP(B199,Dispa_data!B:B,1,FALSE)</f>
        <v>#N/A</v>
      </c>
      <c r="Z199" t="s">
        <v>1184</v>
      </c>
      <c r="AA199" t="s">
        <v>1658</v>
      </c>
      <c r="AB199" t="s">
        <v>1994</v>
      </c>
      <c r="AC199" t="s">
        <v>2203</v>
      </c>
      <c r="AE199" t="s">
        <v>2949</v>
      </c>
      <c r="AF199" t="s">
        <v>3322</v>
      </c>
      <c r="AG199" t="s">
        <v>3480</v>
      </c>
      <c r="AH199" t="s">
        <v>3492</v>
      </c>
      <c r="AI199">
        <v>284</v>
      </c>
      <c r="AJ199">
        <v>325</v>
      </c>
      <c r="AK199" t="s">
        <v>3499</v>
      </c>
      <c r="AL199" t="s">
        <v>3506</v>
      </c>
      <c r="AM199" t="s">
        <v>3514</v>
      </c>
      <c r="AN199">
        <v>30</v>
      </c>
      <c r="AO199">
        <v>1966</v>
      </c>
      <c r="AP199" t="s">
        <v>3552</v>
      </c>
      <c r="AQ199">
        <v>1990</v>
      </c>
      <c r="AS199" t="s">
        <v>3626</v>
      </c>
      <c r="AT199" t="s">
        <v>3629</v>
      </c>
      <c r="AU199">
        <v>51.057445180000002</v>
      </c>
      <c r="AV199">
        <v>6.5770803950000003</v>
      </c>
      <c r="AW199" t="s">
        <v>3688</v>
      </c>
      <c r="AX199" t="s">
        <v>3840</v>
      </c>
      <c r="BA199">
        <v>0.376</v>
      </c>
      <c r="BB199" t="s">
        <v>3997</v>
      </c>
      <c r="BC199" t="s">
        <v>3499</v>
      </c>
      <c r="BE199" t="s">
        <v>3515</v>
      </c>
      <c r="BF199" t="s">
        <v>4156</v>
      </c>
      <c r="BG199" t="s">
        <v>4406</v>
      </c>
      <c r="BH199" t="s">
        <v>4441</v>
      </c>
      <c r="BI199" t="s">
        <v>4591</v>
      </c>
    </row>
    <row r="200" spans="1:61" x14ac:dyDescent="0.25">
      <c r="A200">
        <f t="shared" si="24"/>
        <v>278</v>
      </c>
      <c r="B200" t="str">
        <f t="shared" si="25"/>
        <v>Frimmersdorf_BNA0314</v>
      </c>
      <c r="C200" t="s">
        <v>3492</v>
      </c>
      <c r="D200" t="str">
        <f>VLOOKUP(AL200,REF_TABLE!$A$19:$B$26,2,FALSE)</f>
        <v>STUR</v>
      </c>
      <c r="E200" t="str">
        <f>VLOOKUP(AK200,REF_TABLE!A:B,2,FALSE)</f>
        <v>LIG</v>
      </c>
      <c r="F200">
        <f t="shared" si="32"/>
        <v>0.376</v>
      </c>
      <c r="G200">
        <f>VLOOKUP(plants_join_OPSD!D200,REF_TABLE!M:Q,2,FALSE)</f>
        <v>9.5587323943661975</v>
      </c>
      <c r="H200">
        <f>VLOOKUP(plants_join_OPSD!D200,REF_TABLE!M:Q,3,FALSE)</f>
        <v>7.8122535211267614</v>
      </c>
      <c r="I200">
        <f>VLOOKUP(D200,Tabelle7!$A:$B,2,FALSE)</f>
        <v>4.0224969288732378E-2</v>
      </c>
      <c r="J200">
        <f>VLOOKUP(D200,Tabelle7!$A:$C,3,FALSE)</f>
        <v>4.0224969288732378E-2</v>
      </c>
      <c r="K200">
        <f>VLOOKUP($E200,Dispa_data!E:W,7,FALSE)</f>
        <v>136849.91500000001</v>
      </c>
      <c r="L200">
        <f>IFERROR(VLOOKUP($E200,Dispa_data!E:W,8,FALSE),0)</f>
        <v>0</v>
      </c>
      <c r="M200">
        <f>IFERROR(VLOOKUP($E200,Dispa_data!E:W,9,FALSE),0)</f>
        <v>0</v>
      </c>
      <c r="N200">
        <f>IFERROR(VLOOKUP($E200,Dispa_data!$E:$W,10,FALSE),0)</f>
        <v>0.3</v>
      </c>
      <c r="O200">
        <f>IFERROR(VLOOKUP($E200,Dispa_data!$E:$W,11,FALSE),0)</f>
        <v>0.38500000000000001</v>
      </c>
      <c r="P200">
        <f>IFERROR(VLOOKUP($E200,Dispa_data!$E:$W,12,FALSE),0)</f>
        <v>7</v>
      </c>
      <c r="Q200">
        <f>IFERROR(VLOOKUP($E200,Dispa_data!$E:$W,13,FALSE),0)</f>
        <v>1</v>
      </c>
      <c r="S200" t="str">
        <f t="shared" si="27"/>
        <v/>
      </c>
      <c r="T200" t="str">
        <f t="shared" si="28"/>
        <v/>
      </c>
      <c r="U200" t="str">
        <f t="shared" si="29"/>
        <v/>
      </c>
      <c r="V200" t="str">
        <f t="shared" si="30"/>
        <v/>
      </c>
      <c r="W200" t="str">
        <f t="shared" si="31"/>
        <v/>
      </c>
      <c r="X200" s="1" t="s">
        <v>402</v>
      </c>
      <c r="Y200" s="6" t="e">
        <f>VLOOKUP(B200,Dispa_data!B:B,1,FALSE)</f>
        <v>#N/A</v>
      </c>
      <c r="Z200" t="s">
        <v>1184</v>
      </c>
      <c r="AA200" t="s">
        <v>1659</v>
      </c>
      <c r="AB200" t="s">
        <v>1995</v>
      </c>
      <c r="AC200" t="s">
        <v>2203</v>
      </c>
      <c r="AE200" t="s">
        <v>2949</v>
      </c>
      <c r="AF200" t="s">
        <v>3322</v>
      </c>
      <c r="AG200" t="s">
        <v>3480</v>
      </c>
      <c r="AH200" t="s">
        <v>3492</v>
      </c>
      <c r="AI200">
        <v>278</v>
      </c>
      <c r="AJ200">
        <v>310</v>
      </c>
      <c r="AK200" t="s">
        <v>3499</v>
      </c>
      <c r="AL200" t="s">
        <v>3506</v>
      </c>
      <c r="AM200" t="s">
        <v>3515</v>
      </c>
      <c r="AO200">
        <v>1970</v>
      </c>
      <c r="AP200" t="s">
        <v>3554</v>
      </c>
      <c r="AQ200">
        <v>1990</v>
      </c>
      <c r="AS200" t="s">
        <v>3626</v>
      </c>
      <c r="AU200">
        <v>51.057445180000002</v>
      </c>
      <c r="AV200">
        <v>6.5770803950000003</v>
      </c>
      <c r="AW200" t="s">
        <v>3688</v>
      </c>
      <c r="AX200" t="s">
        <v>3841</v>
      </c>
      <c r="BA200">
        <v>0.376</v>
      </c>
      <c r="BB200" t="s">
        <v>3997</v>
      </c>
      <c r="BC200" t="s">
        <v>3499</v>
      </c>
      <c r="BE200" t="s">
        <v>3515</v>
      </c>
      <c r="BF200" t="s">
        <v>4157</v>
      </c>
      <c r="BG200" t="s">
        <v>4422</v>
      </c>
      <c r="BH200" t="s">
        <v>4460</v>
      </c>
      <c r="BI200" t="s">
        <v>4591</v>
      </c>
    </row>
    <row r="201" spans="1:61" x14ac:dyDescent="0.25">
      <c r="A201">
        <f t="shared" si="24"/>
        <v>292</v>
      </c>
      <c r="B201" t="str">
        <f t="shared" si="25"/>
        <v>Neurath_BNA0698</v>
      </c>
      <c r="C201" t="s">
        <v>3492</v>
      </c>
      <c r="D201" t="str">
        <f>VLOOKUP(AL201,REF_TABLE!$A$19:$B$26,2,FALSE)</f>
        <v>STUR</v>
      </c>
      <c r="E201" t="str">
        <f>VLOOKUP(AK201,REF_TABLE!A:B,2,FALSE)</f>
        <v>LIG</v>
      </c>
      <c r="F201">
        <f t="shared" si="32"/>
        <v>0.3352</v>
      </c>
      <c r="G201">
        <f>VLOOKUP(plants_join_OPSD!D201,REF_TABLE!M:Q,2,FALSE)</f>
        <v>9.5587323943661975</v>
      </c>
      <c r="H201">
        <f>VLOOKUP(plants_join_OPSD!D201,REF_TABLE!M:Q,3,FALSE)</f>
        <v>7.8122535211267614</v>
      </c>
      <c r="I201">
        <f>VLOOKUP(D201,Tabelle7!$A:$B,2,FALSE)</f>
        <v>4.0224969288732378E-2</v>
      </c>
      <c r="J201">
        <f>VLOOKUP(D201,Tabelle7!$A:$C,3,FALSE)</f>
        <v>4.0224969288732378E-2</v>
      </c>
      <c r="K201">
        <f>VLOOKUP($E201,Dispa_data!E:W,7,FALSE)</f>
        <v>136849.91500000001</v>
      </c>
      <c r="L201">
        <f>IFERROR(VLOOKUP($E201,Dispa_data!E:W,8,FALSE),0)</f>
        <v>0</v>
      </c>
      <c r="M201">
        <f>IFERROR(VLOOKUP($E201,Dispa_data!E:W,9,FALSE),0)</f>
        <v>0</v>
      </c>
      <c r="N201">
        <f>IFERROR(VLOOKUP($E201,Dispa_data!$E:$W,10,FALSE),0)</f>
        <v>0.3</v>
      </c>
      <c r="O201">
        <f>IFERROR(VLOOKUP($E201,Dispa_data!$E:$W,11,FALSE),0)</f>
        <v>0.38500000000000001</v>
      </c>
      <c r="P201">
        <f>IFERROR(VLOOKUP($E201,Dispa_data!$E:$W,12,FALSE),0)</f>
        <v>7</v>
      </c>
      <c r="Q201">
        <f>IFERROR(VLOOKUP($E201,Dispa_data!$E:$W,13,FALSE),0)</f>
        <v>1</v>
      </c>
      <c r="S201" t="str">
        <f t="shared" si="27"/>
        <v/>
      </c>
      <c r="T201" t="str">
        <f t="shared" si="28"/>
        <v/>
      </c>
      <c r="U201" t="str">
        <f t="shared" si="29"/>
        <v/>
      </c>
      <c r="V201" t="str">
        <f t="shared" si="30"/>
        <v/>
      </c>
      <c r="W201" t="str">
        <f t="shared" si="31"/>
        <v/>
      </c>
      <c r="X201" s="1" t="s">
        <v>403</v>
      </c>
      <c r="Y201" s="6" t="e">
        <f>VLOOKUP(B201,Dispa_data!B:B,1,FALSE)</f>
        <v>#N/A</v>
      </c>
      <c r="Z201" t="s">
        <v>1185</v>
      </c>
      <c r="AA201" t="s">
        <v>1547</v>
      </c>
      <c r="AB201" t="s">
        <v>1996</v>
      </c>
      <c r="AC201" t="s">
        <v>2203</v>
      </c>
      <c r="AE201" t="s">
        <v>2949</v>
      </c>
      <c r="AF201" t="s">
        <v>3323</v>
      </c>
      <c r="AG201" t="s">
        <v>3480</v>
      </c>
      <c r="AH201" t="s">
        <v>3492</v>
      </c>
      <c r="AI201">
        <v>292</v>
      </c>
      <c r="AJ201">
        <v>312</v>
      </c>
      <c r="AK201" t="s">
        <v>3499</v>
      </c>
      <c r="AL201" t="s">
        <v>3506</v>
      </c>
      <c r="AM201" t="s">
        <v>3515</v>
      </c>
      <c r="AO201">
        <v>1973</v>
      </c>
      <c r="AP201" t="s">
        <v>3607</v>
      </c>
      <c r="AS201" t="s">
        <v>3625</v>
      </c>
      <c r="AU201">
        <v>51.039475000000003</v>
      </c>
      <c r="AV201">
        <v>6.6150410000000006</v>
      </c>
      <c r="AW201" t="s">
        <v>3687</v>
      </c>
      <c r="AX201" t="s">
        <v>3842</v>
      </c>
      <c r="AY201">
        <v>0.33</v>
      </c>
      <c r="AZ201" s="2" t="s">
        <v>3961</v>
      </c>
      <c r="BA201">
        <v>0.3352</v>
      </c>
      <c r="BB201" t="s">
        <v>3997</v>
      </c>
      <c r="BC201" t="s">
        <v>3499</v>
      </c>
      <c r="BE201" t="s">
        <v>3515</v>
      </c>
      <c r="BF201" t="s">
        <v>4139</v>
      </c>
      <c r="BG201" t="s">
        <v>4408</v>
      </c>
      <c r="BH201" t="s">
        <v>4460</v>
      </c>
      <c r="BI201" t="s">
        <v>4591</v>
      </c>
    </row>
    <row r="202" spans="1:61" x14ac:dyDescent="0.25">
      <c r="A202">
        <f t="shared" si="24"/>
        <v>294</v>
      </c>
      <c r="B202" t="str">
        <f t="shared" si="25"/>
        <v>Neurath_BNA0696</v>
      </c>
      <c r="C202" t="s">
        <v>3492</v>
      </c>
      <c r="D202" t="str">
        <f>VLOOKUP(AL202,REF_TABLE!$A$19:$B$26,2,FALSE)</f>
        <v>STUR</v>
      </c>
      <c r="E202" t="str">
        <f>VLOOKUP(AK202,REF_TABLE!A:B,2,FALSE)</f>
        <v>LIG</v>
      </c>
      <c r="F202">
        <f t="shared" si="32"/>
        <v>0.33279999999999998</v>
      </c>
      <c r="G202">
        <f>VLOOKUP(plants_join_OPSD!D202,REF_TABLE!M:Q,2,FALSE)</f>
        <v>9.5587323943661975</v>
      </c>
      <c r="H202">
        <f>VLOOKUP(plants_join_OPSD!D202,REF_TABLE!M:Q,3,FALSE)</f>
        <v>7.8122535211267614</v>
      </c>
      <c r="I202">
        <f>VLOOKUP(D202,Tabelle7!$A:$B,2,FALSE)</f>
        <v>4.0224969288732378E-2</v>
      </c>
      <c r="J202">
        <f>VLOOKUP(D202,Tabelle7!$A:$C,3,FALSE)</f>
        <v>4.0224969288732378E-2</v>
      </c>
      <c r="K202">
        <f>VLOOKUP($E202,Dispa_data!E:W,7,FALSE)</f>
        <v>136849.91500000001</v>
      </c>
      <c r="L202">
        <f>IFERROR(VLOOKUP($E202,Dispa_data!E:W,8,FALSE),0)</f>
        <v>0</v>
      </c>
      <c r="M202">
        <f>IFERROR(VLOOKUP($E202,Dispa_data!E:W,9,FALSE),0)</f>
        <v>0</v>
      </c>
      <c r="N202">
        <f>IFERROR(VLOOKUP($E202,Dispa_data!$E:$W,10,FALSE),0)</f>
        <v>0.3</v>
      </c>
      <c r="O202">
        <f>IFERROR(VLOOKUP($E202,Dispa_data!$E:$W,11,FALSE),0)</f>
        <v>0.38500000000000001</v>
      </c>
      <c r="P202">
        <f>IFERROR(VLOOKUP($E202,Dispa_data!$E:$W,12,FALSE),0)</f>
        <v>7</v>
      </c>
      <c r="Q202">
        <f>IFERROR(VLOOKUP($E202,Dispa_data!$E:$W,13,FALSE),0)</f>
        <v>1</v>
      </c>
      <c r="S202" t="str">
        <f t="shared" si="27"/>
        <v/>
      </c>
      <c r="T202" t="str">
        <f t="shared" si="28"/>
        <v/>
      </c>
      <c r="U202" t="str">
        <f t="shared" si="29"/>
        <v/>
      </c>
      <c r="V202" t="str">
        <f t="shared" si="30"/>
        <v/>
      </c>
      <c r="W202" t="str">
        <f t="shared" si="31"/>
        <v/>
      </c>
      <c r="X202" s="1" t="s">
        <v>404</v>
      </c>
      <c r="Y202" s="6" t="e">
        <f>VLOOKUP(B202,Dispa_data!B:B,1,FALSE)</f>
        <v>#N/A</v>
      </c>
      <c r="Z202" t="s">
        <v>1185</v>
      </c>
      <c r="AA202" t="s">
        <v>1529</v>
      </c>
      <c r="AB202" t="s">
        <v>1997</v>
      </c>
      <c r="AC202" t="s">
        <v>2203</v>
      </c>
      <c r="AE202" t="s">
        <v>2949</v>
      </c>
      <c r="AF202" t="s">
        <v>3323</v>
      </c>
      <c r="AG202" t="s">
        <v>3480</v>
      </c>
      <c r="AH202" t="s">
        <v>3492</v>
      </c>
      <c r="AI202">
        <v>294</v>
      </c>
      <c r="AJ202">
        <v>312</v>
      </c>
      <c r="AK202" t="s">
        <v>3499</v>
      </c>
      <c r="AL202" t="s">
        <v>3506</v>
      </c>
      <c r="AM202" t="s">
        <v>3515</v>
      </c>
      <c r="AO202">
        <v>1972</v>
      </c>
      <c r="AP202" t="s">
        <v>3608</v>
      </c>
      <c r="AS202" t="s">
        <v>3625</v>
      </c>
      <c r="AU202">
        <v>51.039475000000003</v>
      </c>
      <c r="AV202">
        <v>6.6150410000000006</v>
      </c>
      <c r="AW202" t="s">
        <v>3687</v>
      </c>
      <c r="AX202" t="s">
        <v>3843</v>
      </c>
      <c r="AY202">
        <v>0.33</v>
      </c>
      <c r="AZ202" s="2" t="s">
        <v>3961</v>
      </c>
      <c r="BA202">
        <v>0.33279999999999998</v>
      </c>
      <c r="BB202" t="s">
        <v>3997</v>
      </c>
      <c r="BC202" t="s">
        <v>3499</v>
      </c>
      <c r="BE202" t="s">
        <v>3515</v>
      </c>
      <c r="BF202" t="s">
        <v>4158</v>
      </c>
      <c r="BG202" t="s">
        <v>4422</v>
      </c>
      <c r="BH202" t="s">
        <v>4467</v>
      </c>
      <c r="BI202" t="s">
        <v>4591</v>
      </c>
    </row>
    <row r="203" spans="1:61" x14ac:dyDescent="0.25">
      <c r="A203">
        <f t="shared" si="24"/>
        <v>294</v>
      </c>
      <c r="B203" t="str">
        <f t="shared" si="25"/>
        <v>Neurath_BNA0697</v>
      </c>
      <c r="C203" t="s">
        <v>3492</v>
      </c>
      <c r="D203" t="str">
        <f>VLOOKUP(AL203,REF_TABLE!$A$19:$B$26,2,FALSE)</f>
        <v>STUR</v>
      </c>
      <c r="E203" t="str">
        <f>VLOOKUP(AK203,REF_TABLE!A:B,2,FALSE)</f>
        <v>LIG</v>
      </c>
      <c r="F203">
        <f t="shared" si="32"/>
        <v>0.33279999999999998</v>
      </c>
      <c r="G203">
        <f>VLOOKUP(plants_join_OPSD!D203,REF_TABLE!M:Q,2,FALSE)</f>
        <v>9.5587323943661975</v>
      </c>
      <c r="H203">
        <f>VLOOKUP(plants_join_OPSD!D203,REF_TABLE!M:Q,3,FALSE)</f>
        <v>7.8122535211267614</v>
      </c>
      <c r="I203">
        <f>VLOOKUP(D203,Tabelle7!$A:$B,2,FALSE)</f>
        <v>4.0224969288732378E-2</v>
      </c>
      <c r="J203">
        <f>VLOOKUP(D203,Tabelle7!$A:$C,3,FALSE)</f>
        <v>4.0224969288732378E-2</v>
      </c>
      <c r="K203">
        <f>VLOOKUP($E203,Dispa_data!E:W,7,FALSE)</f>
        <v>136849.91500000001</v>
      </c>
      <c r="L203">
        <f>IFERROR(VLOOKUP($E203,Dispa_data!E:W,8,FALSE),0)</f>
        <v>0</v>
      </c>
      <c r="M203">
        <f>IFERROR(VLOOKUP($E203,Dispa_data!E:W,9,FALSE),0)</f>
        <v>0</v>
      </c>
      <c r="N203">
        <f>IFERROR(VLOOKUP($E203,Dispa_data!$E:$W,10,FALSE),0)</f>
        <v>0.3</v>
      </c>
      <c r="O203">
        <f>IFERROR(VLOOKUP($E203,Dispa_data!$E:$W,11,FALSE),0)</f>
        <v>0.38500000000000001</v>
      </c>
      <c r="P203">
        <f>IFERROR(VLOOKUP($E203,Dispa_data!$E:$W,12,FALSE),0)</f>
        <v>7</v>
      </c>
      <c r="Q203">
        <f>IFERROR(VLOOKUP($E203,Dispa_data!$E:$W,13,FALSE),0)</f>
        <v>1</v>
      </c>
      <c r="S203" t="str">
        <f t="shared" si="27"/>
        <v/>
      </c>
      <c r="T203" t="str">
        <f t="shared" si="28"/>
        <v/>
      </c>
      <c r="U203" t="str">
        <f t="shared" si="29"/>
        <v/>
      </c>
      <c r="V203" t="str">
        <f t="shared" si="30"/>
        <v/>
      </c>
      <c r="W203" t="str">
        <f t="shared" si="31"/>
        <v/>
      </c>
      <c r="X203" s="1" t="s">
        <v>405</v>
      </c>
      <c r="Y203" s="6" t="e">
        <f>VLOOKUP(B203,Dispa_data!B:B,1,FALSE)</f>
        <v>#N/A</v>
      </c>
      <c r="Z203" t="s">
        <v>1185</v>
      </c>
      <c r="AA203" t="s">
        <v>1548</v>
      </c>
      <c r="AB203" t="s">
        <v>1998</v>
      </c>
      <c r="AC203" t="s">
        <v>2203</v>
      </c>
      <c r="AE203" t="s">
        <v>2949</v>
      </c>
      <c r="AF203" t="s">
        <v>3323</v>
      </c>
      <c r="AG203" t="s">
        <v>3480</v>
      </c>
      <c r="AH203" t="s">
        <v>3492</v>
      </c>
      <c r="AI203">
        <v>294</v>
      </c>
      <c r="AJ203">
        <v>312</v>
      </c>
      <c r="AK203" t="s">
        <v>3499</v>
      </c>
      <c r="AL203" t="s">
        <v>3506</v>
      </c>
      <c r="AM203" t="s">
        <v>3515</v>
      </c>
      <c r="AO203">
        <v>1972</v>
      </c>
      <c r="AP203" t="s">
        <v>3608</v>
      </c>
      <c r="AS203" t="s">
        <v>3625</v>
      </c>
      <c r="AU203">
        <v>51.039475000000003</v>
      </c>
      <c r="AV203">
        <v>6.6150410000000006</v>
      </c>
      <c r="AW203" t="s">
        <v>3687</v>
      </c>
      <c r="AX203" t="s">
        <v>3844</v>
      </c>
      <c r="AY203">
        <v>0.33</v>
      </c>
      <c r="AZ203" s="2" t="s">
        <v>3961</v>
      </c>
      <c r="BA203">
        <v>0.33279999999999998</v>
      </c>
      <c r="BB203" t="s">
        <v>3997</v>
      </c>
      <c r="BC203" t="s">
        <v>3499</v>
      </c>
      <c r="BE203" t="s">
        <v>3515</v>
      </c>
      <c r="BF203" t="s">
        <v>4139</v>
      </c>
      <c r="BG203" t="s">
        <v>4408</v>
      </c>
      <c r="BH203" t="s">
        <v>4460</v>
      </c>
      <c r="BI203" t="s">
        <v>4591</v>
      </c>
    </row>
    <row r="204" spans="1:61" x14ac:dyDescent="0.25">
      <c r="A204">
        <f t="shared" si="24"/>
        <v>607</v>
      </c>
      <c r="B204" t="str">
        <f t="shared" si="25"/>
        <v>Neurath_BNA0699</v>
      </c>
      <c r="C204" t="s">
        <v>3492</v>
      </c>
      <c r="D204" t="str">
        <f>VLOOKUP(AL204,REF_TABLE!$A$19:$B$26,2,FALSE)</f>
        <v>STUR</v>
      </c>
      <c r="E204" t="str">
        <f>VLOOKUP(AK204,REF_TABLE!A:B,2,FALSE)</f>
        <v>LIG</v>
      </c>
      <c r="F204">
        <f t="shared" si="32"/>
        <v>0.34</v>
      </c>
      <c r="G204">
        <f>VLOOKUP(plants_join_OPSD!D204,REF_TABLE!M:Q,2,FALSE)</f>
        <v>9.5587323943661975</v>
      </c>
      <c r="H204">
        <f>VLOOKUP(plants_join_OPSD!D204,REF_TABLE!M:Q,3,FALSE)</f>
        <v>7.8122535211267614</v>
      </c>
      <c r="I204">
        <f>VLOOKUP(D204,Tabelle7!$A:$B,2,FALSE)</f>
        <v>4.0224969288732378E-2</v>
      </c>
      <c r="J204">
        <f>VLOOKUP(D204,Tabelle7!$A:$C,3,FALSE)</f>
        <v>4.0224969288732378E-2</v>
      </c>
      <c r="K204">
        <f>VLOOKUP($E204,Dispa_data!E:W,7,FALSE)</f>
        <v>136849.91500000001</v>
      </c>
      <c r="L204">
        <f>IFERROR(VLOOKUP($E204,Dispa_data!E:W,8,FALSE),0)</f>
        <v>0</v>
      </c>
      <c r="M204">
        <f>IFERROR(VLOOKUP($E204,Dispa_data!E:W,9,FALSE),0)</f>
        <v>0</v>
      </c>
      <c r="N204">
        <f>IFERROR(VLOOKUP($E204,Dispa_data!$E:$W,10,FALSE),0)</f>
        <v>0.3</v>
      </c>
      <c r="O204">
        <f>IFERROR(VLOOKUP($E204,Dispa_data!$E:$W,11,FALSE),0)</f>
        <v>0.38500000000000001</v>
      </c>
      <c r="P204">
        <f>IFERROR(VLOOKUP($E204,Dispa_data!$E:$W,12,FALSE),0)</f>
        <v>7</v>
      </c>
      <c r="Q204">
        <f>IFERROR(VLOOKUP($E204,Dispa_data!$E:$W,13,FALSE),0)</f>
        <v>1</v>
      </c>
      <c r="S204">
        <f t="shared" si="27"/>
        <v>4.5</v>
      </c>
      <c r="T204" t="str">
        <f t="shared" si="28"/>
        <v/>
      </c>
      <c r="U204" t="str">
        <f t="shared" si="29"/>
        <v/>
      </c>
      <c r="V204" t="str">
        <f t="shared" si="30"/>
        <v/>
      </c>
      <c r="W204" t="str">
        <f t="shared" si="31"/>
        <v/>
      </c>
      <c r="X204" s="1" t="s">
        <v>406</v>
      </c>
      <c r="Y204" s="6" t="e">
        <f>VLOOKUP(B204,Dispa_data!B:B,1,FALSE)</f>
        <v>#N/A</v>
      </c>
      <c r="Z204" t="s">
        <v>1185</v>
      </c>
      <c r="AA204" t="s">
        <v>1592</v>
      </c>
      <c r="AB204" t="s">
        <v>1999</v>
      </c>
      <c r="AC204" t="s">
        <v>2203</v>
      </c>
      <c r="AE204" t="s">
        <v>2949</v>
      </c>
      <c r="AF204" t="s">
        <v>3323</v>
      </c>
      <c r="AG204" t="s">
        <v>3480</v>
      </c>
      <c r="AH204" t="s">
        <v>3492</v>
      </c>
      <c r="AI204">
        <v>607</v>
      </c>
      <c r="AJ204">
        <v>644</v>
      </c>
      <c r="AK204" t="s">
        <v>3499</v>
      </c>
      <c r="AL204" t="s">
        <v>3506</v>
      </c>
      <c r="AM204" t="s">
        <v>3514</v>
      </c>
      <c r="AN204">
        <v>4.5</v>
      </c>
      <c r="AO204">
        <v>1975</v>
      </c>
      <c r="AP204" t="s">
        <v>3590</v>
      </c>
      <c r="AS204" t="s">
        <v>3625</v>
      </c>
      <c r="AU204">
        <v>51.039475000000003</v>
      </c>
      <c r="AV204">
        <v>6.6150410000000006</v>
      </c>
      <c r="AW204" t="s">
        <v>3687</v>
      </c>
      <c r="AX204" t="s">
        <v>3845</v>
      </c>
      <c r="AY204">
        <v>0.36599999999999999</v>
      </c>
      <c r="AZ204" s="2" t="s">
        <v>3951</v>
      </c>
      <c r="BA204">
        <v>0.34</v>
      </c>
      <c r="BB204" t="s">
        <v>3997</v>
      </c>
      <c r="BC204" t="s">
        <v>3499</v>
      </c>
      <c r="BE204" t="s">
        <v>3515</v>
      </c>
      <c r="BF204" t="s">
        <v>4139</v>
      </c>
      <c r="BG204" t="s">
        <v>4408</v>
      </c>
      <c r="BH204" t="s">
        <v>4460</v>
      </c>
      <c r="BI204" t="s">
        <v>4591</v>
      </c>
    </row>
    <row r="205" spans="1:61" x14ac:dyDescent="0.25">
      <c r="A205">
        <f t="shared" si="24"/>
        <v>604</v>
      </c>
      <c r="B205" t="str">
        <f t="shared" si="25"/>
        <v>Neurath_BNA0700</v>
      </c>
      <c r="C205" t="s">
        <v>3492</v>
      </c>
      <c r="D205" t="str">
        <f>VLOOKUP(AL205,REF_TABLE!$A$19:$B$26,2,FALSE)</f>
        <v>STUR</v>
      </c>
      <c r="E205" t="str">
        <f>VLOOKUP(AK205,REF_TABLE!A:B,2,FALSE)</f>
        <v>LIG</v>
      </c>
      <c r="F205">
        <f t="shared" si="32"/>
        <v>0.34239999999999998</v>
      </c>
      <c r="G205">
        <f>VLOOKUP(plants_join_OPSD!D205,REF_TABLE!M:Q,2,FALSE)</f>
        <v>9.5587323943661975</v>
      </c>
      <c r="H205">
        <f>VLOOKUP(plants_join_OPSD!D205,REF_TABLE!M:Q,3,FALSE)</f>
        <v>7.8122535211267614</v>
      </c>
      <c r="I205">
        <f>VLOOKUP(D205,Tabelle7!$A:$B,2,FALSE)</f>
        <v>4.0224969288732378E-2</v>
      </c>
      <c r="J205">
        <f>VLOOKUP(D205,Tabelle7!$A:$C,3,FALSE)</f>
        <v>4.0224969288732378E-2</v>
      </c>
      <c r="K205">
        <f>VLOOKUP($E205,Dispa_data!E:W,7,FALSE)</f>
        <v>136849.91500000001</v>
      </c>
      <c r="L205">
        <f>IFERROR(VLOOKUP($E205,Dispa_data!E:W,8,FALSE),0)</f>
        <v>0</v>
      </c>
      <c r="M205">
        <f>IFERROR(VLOOKUP($E205,Dispa_data!E:W,9,FALSE),0)</f>
        <v>0</v>
      </c>
      <c r="N205">
        <f>IFERROR(VLOOKUP($E205,Dispa_data!$E:$W,10,FALSE),0)</f>
        <v>0.3</v>
      </c>
      <c r="O205">
        <f>IFERROR(VLOOKUP($E205,Dispa_data!$E:$W,11,FALSE),0)</f>
        <v>0.38500000000000001</v>
      </c>
      <c r="P205">
        <f>IFERROR(VLOOKUP($E205,Dispa_data!$E:$W,12,FALSE),0)</f>
        <v>7</v>
      </c>
      <c r="Q205">
        <f>IFERROR(VLOOKUP($E205,Dispa_data!$E:$W,13,FALSE),0)</f>
        <v>1</v>
      </c>
      <c r="S205">
        <f t="shared" si="27"/>
        <v>4.5</v>
      </c>
      <c r="T205" t="str">
        <f t="shared" si="28"/>
        <v/>
      </c>
      <c r="U205" t="str">
        <f t="shared" si="29"/>
        <v/>
      </c>
      <c r="V205" t="str">
        <f t="shared" si="30"/>
        <v/>
      </c>
      <c r="W205" t="str">
        <f t="shared" si="31"/>
        <v/>
      </c>
      <c r="X205" s="1" t="s">
        <v>407</v>
      </c>
      <c r="Y205" s="6" t="e">
        <f>VLOOKUP(B205,Dispa_data!B:B,1,FALSE)</f>
        <v>#N/A</v>
      </c>
      <c r="Z205" t="s">
        <v>1185</v>
      </c>
      <c r="AA205" t="s">
        <v>1550</v>
      </c>
      <c r="AB205" t="s">
        <v>2000</v>
      </c>
      <c r="AC205" t="s">
        <v>2203</v>
      </c>
      <c r="AE205" t="s">
        <v>2949</v>
      </c>
      <c r="AF205" t="s">
        <v>3323</v>
      </c>
      <c r="AG205" t="s">
        <v>3480</v>
      </c>
      <c r="AH205" t="s">
        <v>3492</v>
      </c>
      <c r="AI205">
        <v>604</v>
      </c>
      <c r="AJ205">
        <v>644</v>
      </c>
      <c r="AK205" t="s">
        <v>3499</v>
      </c>
      <c r="AL205" t="s">
        <v>3506</v>
      </c>
      <c r="AM205" t="s">
        <v>3514</v>
      </c>
      <c r="AN205">
        <v>4.5</v>
      </c>
      <c r="AO205">
        <v>1976</v>
      </c>
      <c r="AP205" t="s">
        <v>3560</v>
      </c>
      <c r="AS205" t="s">
        <v>3625</v>
      </c>
      <c r="AU205">
        <v>51.039475000000003</v>
      </c>
      <c r="AV205">
        <v>6.6150410000000006</v>
      </c>
      <c r="AW205" t="s">
        <v>3687</v>
      </c>
      <c r="AX205" t="s">
        <v>3846</v>
      </c>
      <c r="AY205">
        <v>0.36599999999999999</v>
      </c>
      <c r="AZ205" s="2" t="s">
        <v>3951</v>
      </c>
      <c r="BA205">
        <v>0.34239999999999998</v>
      </c>
      <c r="BB205" t="s">
        <v>3997</v>
      </c>
      <c r="BC205" t="s">
        <v>3499</v>
      </c>
      <c r="BE205" t="s">
        <v>3515</v>
      </c>
      <c r="BF205" t="s">
        <v>4140</v>
      </c>
      <c r="BG205" t="s">
        <v>4408</v>
      </c>
      <c r="BH205" t="s">
        <v>4460</v>
      </c>
      <c r="BI205" t="s">
        <v>4591</v>
      </c>
    </row>
    <row r="206" spans="1:61" x14ac:dyDescent="0.25">
      <c r="A206">
        <f t="shared" si="24"/>
        <v>352</v>
      </c>
      <c r="B206" t="str">
        <f t="shared" si="25"/>
        <v>Buschhaus_BNA0439</v>
      </c>
      <c r="C206" t="s">
        <v>3492</v>
      </c>
      <c r="D206" t="str">
        <f>VLOOKUP(AL206,REF_TABLE!$A$19:$B$26,2,FALSE)</f>
        <v>STUR</v>
      </c>
      <c r="E206" t="str">
        <f>VLOOKUP(AK206,REF_TABLE!A:B,2,FALSE)</f>
        <v>LIG</v>
      </c>
      <c r="F206">
        <f t="shared" si="32"/>
        <v>0.36399999999999999</v>
      </c>
      <c r="G206">
        <f>VLOOKUP(plants_join_OPSD!D206,REF_TABLE!M:Q,2,FALSE)</f>
        <v>9.5587323943661975</v>
      </c>
      <c r="H206">
        <f>VLOOKUP(plants_join_OPSD!D206,REF_TABLE!M:Q,3,FALSE)</f>
        <v>7.8122535211267614</v>
      </c>
      <c r="I206">
        <f>VLOOKUP(D206,Tabelle7!$A:$B,2,FALSE)</f>
        <v>4.0224969288732378E-2</v>
      </c>
      <c r="J206">
        <f>VLOOKUP(D206,Tabelle7!$A:$C,3,FALSE)</f>
        <v>4.0224969288732378E-2</v>
      </c>
      <c r="K206">
        <f>VLOOKUP($E206,Dispa_data!E:W,7,FALSE)</f>
        <v>136849.91500000001</v>
      </c>
      <c r="L206">
        <f>IFERROR(VLOOKUP($E206,Dispa_data!E:W,8,FALSE),0)</f>
        <v>0</v>
      </c>
      <c r="M206">
        <f>IFERROR(VLOOKUP($E206,Dispa_data!E:W,9,FALSE),0)</f>
        <v>0</v>
      </c>
      <c r="N206">
        <f>IFERROR(VLOOKUP($E206,Dispa_data!$E:$W,10,FALSE),0)</f>
        <v>0.3</v>
      </c>
      <c r="O206">
        <f>IFERROR(VLOOKUP($E206,Dispa_data!$E:$W,11,FALSE),0)</f>
        <v>0.38500000000000001</v>
      </c>
      <c r="P206">
        <f>IFERROR(VLOOKUP($E206,Dispa_data!$E:$W,12,FALSE),0)</f>
        <v>7</v>
      </c>
      <c r="Q206">
        <f>IFERROR(VLOOKUP($E206,Dispa_data!$E:$W,13,FALSE),0)</f>
        <v>1</v>
      </c>
      <c r="S206" t="str">
        <f t="shared" si="27"/>
        <v/>
      </c>
      <c r="T206" t="str">
        <f t="shared" si="28"/>
        <v/>
      </c>
      <c r="U206" t="str">
        <f t="shared" si="29"/>
        <v/>
      </c>
      <c r="V206" t="str">
        <f t="shared" si="30"/>
        <v/>
      </c>
      <c r="W206" t="str">
        <f t="shared" si="31"/>
        <v/>
      </c>
      <c r="X206" s="1" t="s">
        <v>408</v>
      </c>
      <c r="Y206" s="6" t="e">
        <f>VLOOKUP(B206,Dispa_data!B:B,1,FALSE)</f>
        <v>#N/A</v>
      </c>
      <c r="Z206" t="s">
        <v>1186</v>
      </c>
      <c r="AA206" t="s">
        <v>1592</v>
      </c>
      <c r="AB206" t="s">
        <v>2001</v>
      </c>
      <c r="AC206" t="s">
        <v>2223</v>
      </c>
      <c r="AE206" t="s">
        <v>2950</v>
      </c>
      <c r="AF206" t="s">
        <v>3324</v>
      </c>
      <c r="AG206" t="s">
        <v>3477</v>
      </c>
      <c r="AH206" t="s">
        <v>3492</v>
      </c>
      <c r="AI206">
        <v>352</v>
      </c>
      <c r="AJ206">
        <v>405</v>
      </c>
      <c r="AK206" t="s">
        <v>3499</v>
      </c>
      <c r="AL206" t="s">
        <v>3506</v>
      </c>
      <c r="AM206" t="s">
        <v>3515</v>
      </c>
      <c r="AO206">
        <v>1985</v>
      </c>
      <c r="AP206" t="s">
        <v>3534</v>
      </c>
      <c r="AS206" t="s">
        <v>3626</v>
      </c>
      <c r="AU206">
        <v>52.172371560000002</v>
      </c>
      <c r="AV206">
        <v>10.976828729999999</v>
      </c>
      <c r="AW206" t="s">
        <v>3689</v>
      </c>
      <c r="AX206" t="s">
        <v>3847</v>
      </c>
      <c r="AY206">
        <v>0.36</v>
      </c>
      <c r="AZ206" s="2" t="s">
        <v>3962</v>
      </c>
      <c r="BA206">
        <v>0.36399999999999999</v>
      </c>
      <c r="BB206" t="s">
        <v>3997</v>
      </c>
      <c r="BC206" t="s">
        <v>3499</v>
      </c>
      <c r="BE206" t="s">
        <v>3515</v>
      </c>
      <c r="BF206" t="s">
        <v>3324</v>
      </c>
      <c r="BG206" t="s">
        <v>4408</v>
      </c>
      <c r="BH206" t="s">
        <v>4463</v>
      </c>
      <c r="BI206" t="s">
        <v>4591</v>
      </c>
    </row>
    <row r="207" spans="1:61" x14ac:dyDescent="0.25">
      <c r="A207">
        <f t="shared" si="24"/>
        <v>40</v>
      </c>
      <c r="B207" t="str">
        <f t="shared" si="25"/>
        <v>Goldenberg_BNA0489</v>
      </c>
      <c r="C207" t="s">
        <v>3492</v>
      </c>
      <c r="D207" t="str">
        <f>VLOOKUP(AL207,REF_TABLE!$A$19:$B$26,2,FALSE)</f>
        <v>STUR</v>
      </c>
      <c r="E207" t="str">
        <f>VLOOKUP(AK207,REF_TABLE!A:B,2,FALSE)</f>
        <v>LIG</v>
      </c>
      <c r="F207">
        <f t="shared" si="32"/>
        <v>0.38080000000000003</v>
      </c>
      <c r="G207">
        <f>VLOOKUP(plants_join_OPSD!D207,REF_TABLE!M:Q,2,FALSE)</f>
        <v>9.5587323943661975</v>
      </c>
      <c r="H207">
        <f>VLOOKUP(plants_join_OPSD!D207,REF_TABLE!M:Q,3,FALSE)</f>
        <v>7.8122535211267614</v>
      </c>
      <c r="I207">
        <f>VLOOKUP(D207,Tabelle7!$A:$B,2,FALSE)</f>
        <v>4.0224969288732378E-2</v>
      </c>
      <c r="J207">
        <f>VLOOKUP(D207,Tabelle7!$A:$C,3,FALSE)</f>
        <v>4.0224969288732378E-2</v>
      </c>
      <c r="K207">
        <f>VLOOKUP($E207,Dispa_data!E:W,7,FALSE)</f>
        <v>136849.91500000001</v>
      </c>
      <c r="L207">
        <f>IFERROR(VLOOKUP($E207,Dispa_data!E:W,8,FALSE),0)</f>
        <v>0</v>
      </c>
      <c r="M207">
        <f>IFERROR(VLOOKUP($E207,Dispa_data!E:W,9,FALSE),0)</f>
        <v>0</v>
      </c>
      <c r="N207">
        <f>IFERROR(VLOOKUP($E207,Dispa_data!$E:$W,10,FALSE),0)</f>
        <v>0.3</v>
      </c>
      <c r="O207">
        <f>IFERROR(VLOOKUP($E207,Dispa_data!$E:$W,11,FALSE),0)</f>
        <v>0.38500000000000001</v>
      </c>
      <c r="P207">
        <f>IFERROR(VLOOKUP($E207,Dispa_data!$E:$W,12,FALSE),0)</f>
        <v>7</v>
      </c>
      <c r="Q207">
        <f>IFERROR(VLOOKUP($E207,Dispa_data!$E:$W,13,FALSE),0)</f>
        <v>1</v>
      </c>
      <c r="S207" t="str">
        <f t="shared" si="27"/>
        <v/>
      </c>
      <c r="T207" t="str">
        <f t="shared" si="28"/>
        <v/>
      </c>
      <c r="U207" t="str">
        <f t="shared" si="29"/>
        <v/>
      </c>
      <c r="V207" t="str">
        <f t="shared" si="30"/>
        <v/>
      </c>
      <c r="W207" t="str">
        <f t="shared" si="31"/>
        <v/>
      </c>
      <c r="X207" s="1" t="s">
        <v>409</v>
      </c>
      <c r="Y207" s="6" t="e">
        <f>VLOOKUP(B207,Dispa_data!B:B,1,FALSE)</f>
        <v>#N/A</v>
      </c>
      <c r="Z207" t="s">
        <v>1187</v>
      </c>
      <c r="AA207" t="s">
        <v>1665</v>
      </c>
      <c r="AC207" t="s">
        <v>2203</v>
      </c>
      <c r="AE207" t="s">
        <v>2951</v>
      </c>
      <c r="AF207" t="s">
        <v>3325</v>
      </c>
      <c r="AG207" t="s">
        <v>3480</v>
      </c>
      <c r="AH207" t="s">
        <v>3492</v>
      </c>
      <c r="AI207">
        <v>40</v>
      </c>
      <c r="AK207" t="s">
        <v>3499</v>
      </c>
      <c r="AL207" t="s">
        <v>3506</v>
      </c>
      <c r="AM207" t="s">
        <v>3514</v>
      </c>
      <c r="AO207">
        <v>1992</v>
      </c>
      <c r="AP207" t="s">
        <v>3547</v>
      </c>
      <c r="AS207" t="s">
        <v>3628</v>
      </c>
      <c r="AU207">
        <v>50.860799999999998</v>
      </c>
      <c r="AV207">
        <v>6.8402000000000003</v>
      </c>
      <c r="BA207">
        <v>0.38080000000000003</v>
      </c>
      <c r="BB207" t="s">
        <v>3997</v>
      </c>
      <c r="BC207" t="s">
        <v>3499</v>
      </c>
      <c r="BE207" t="s">
        <v>3515</v>
      </c>
      <c r="BF207" t="s">
        <v>4159</v>
      </c>
      <c r="BG207" t="s">
        <v>4406</v>
      </c>
      <c r="BH207" t="s">
        <v>4441</v>
      </c>
    </row>
    <row r="208" spans="1:61" x14ac:dyDescent="0.25">
      <c r="A208">
        <f t="shared" si="24"/>
        <v>0</v>
      </c>
      <c r="B208" t="str">
        <f t="shared" si="25"/>
        <v>Goldenberg_BNA0490a</v>
      </c>
      <c r="C208" t="s">
        <v>3492</v>
      </c>
      <c r="D208" t="str">
        <f>VLOOKUP(AL208,REF_TABLE!$A$19:$B$26,2,FALSE)</f>
        <v>STUR</v>
      </c>
      <c r="E208" t="str">
        <f>VLOOKUP(AK208,REF_TABLE!A:B,2,FALSE)</f>
        <v>LIG</v>
      </c>
      <c r="F208">
        <f t="shared" si="32"/>
        <v>0.38319999999999999</v>
      </c>
      <c r="G208">
        <f>VLOOKUP(plants_join_OPSD!D208,REF_TABLE!M:Q,2,FALSE)</f>
        <v>9.5587323943661975</v>
      </c>
      <c r="H208">
        <f>VLOOKUP(plants_join_OPSD!D208,REF_TABLE!M:Q,3,FALSE)</f>
        <v>7.8122535211267614</v>
      </c>
      <c r="I208">
        <f>VLOOKUP(D208,Tabelle7!$A:$B,2,FALSE)</f>
        <v>4.0224969288732378E-2</v>
      </c>
      <c r="J208">
        <f>VLOOKUP(D208,Tabelle7!$A:$C,3,FALSE)</f>
        <v>4.0224969288732378E-2</v>
      </c>
      <c r="K208">
        <f>VLOOKUP($E208,Dispa_data!E:W,7,FALSE)</f>
        <v>136849.91500000001</v>
      </c>
      <c r="L208">
        <f>IFERROR(VLOOKUP($E208,Dispa_data!E:W,8,FALSE),0)</f>
        <v>0</v>
      </c>
      <c r="M208">
        <f>IFERROR(VLOOKUP($E208,Dispa_data!E:W,9,FALSE),0)</f>
        <v>0</v>
      </c>
      <c r="N208">
        <f>IFERROR(VLOOKUP($E208,Dispa_data!$E:$W,10,FALSE),0)</f>
        <v>0.3</v>
      </c>
      <c r="O208">
        <f>IFERROR(VLOOKUP($E208,Dispa_data!$E:$W,11,FALSE),0)</f>
        <v>0.38500000000000001</v>
      </c>
      <c r="P208">
        <f>IFERROR(VLOOKUP($E208,Dispa_data!$E:$W,12,FALSE),0)</f>
        <v>7</v>
      </c>
      <c r="Q208">
        <f>IFERROR(VLOOKUP($E208,Dispa_data!$E:$W,13,FALSE),0)</f>
        <v>1</v>
      </c>
      <c r="S208" t="str">
        <f t="shared" si="27"/>
        <v/>
      </c>
      <c r="T208" t="str">
        <f t="shared" si="28"/>
        <v/>
      </c>
      <c r="U208" t="str">
        <f t="shared" si="29"/>
        <v/>
      </c>
      <c r="V208" t="str">
        <f t="shared" si="30"/>
        <v/>
      </c>
      <c r="W208" t="str">
        <f t="shared" si="31"/>
        <v/>
      </c>
      <c r="X208" s="1" t="s">
        <v>410</v>
      </c>
      <c r="Y208" s="6" t="e">
        <f>VLOOKUP(B208,Dispa_data!B:B,1,FALSE)</f>
        <v>#N/A</v>
      </c>
      <c r="Z208" t="s">
        <v>1187</v>
      </c>
      <c r="AA208" t="s">
        <v>1593</v>
      </c>
      <c r="AC208" t="s">
        <v>2203</v>
      </c>
      <c r="AE208" t="s">
        <v>2951</v>
      </c>
      <c r="AF208" t="s">
        <v>3325</v>
      </c>
      <c r="AG208" t="s">
        <v>3480</v>
      </c>
      <c r="AH208" t="s">
        <v>3492</v>
      </c>
      <c r="AI208">
        <v>0</v>
      </c>
      <c r="AK208" t="s">
        <v>3499</v>
      </c>
      <c r="AL208" t="s">
        <v>3506</v>
      </c>
      <c r="AM208" t="s">
        <v>3514</v>
      </c>
      <c r="AO208">
        <v>1993</v>
      </c>
      <c r="AP208" t="s">
        <v>3530</v>
      </c>
      <c r="AS208" t="s">
        <v>3627</v>
      </c>
      <c r="AU208">
        <v>50.860799999999998</v>
      </c>
      <c r="AV208">
        <v>6.8402000000000003</v>
      </c>
      <c r="BA208">
        <v>0.38319999999999999</v>
      </c>
      <c r="BB208" t="s">
        <v>3997</v>
      </c>
      <c r="BC208" t="s">
        <v>3499</v>
      </c>
      <c r="BE208" t="s">
        <v>3515</v>
      </c>
      <c r="BF208" t="s">
        <v>4159</v>
      </c>
      <c r="BG208" t="s">
        <v>4406</v>
      </c>
      <c r="BH208" t="s">
        <v>4441</v>
      </c>
    </row>
    <row r="209" spans="1:61" x14ac:dyDescent="0.25">
      <c r="A209">
        <f t="shared" si="24"/>
        <v>98</v>
      </c>
      <c r="B209" t="str">
        <f t="shared" si="25"/>
        <v>Ville/Berrenrath_BNA0491</v>
      </c>
      <c r="C209" t="s">
        <v>3492</v>
      </c>
      <c r="D209" t="str">
        <f>VLOOKUP(AL209,REF_TABLE!$A$19:$B$26,2,FALSE)</f>
        <v>STUR</v>
      </c>
      <c r="E209" t="str">
        <f>VLOOKUP(AK209,REF_TABLE!A:B,2,FALSE)</f>
        <v>LIG</v>
      </c>
      <c r="F209">
        <f t="shared" si="32"/>
        <v>0.37840000000000001</v>
      </c>
      <c r="G209">
        <f>VLOOKUP(plants_join_OPSD!D209,REF_TABLE!M:Q,2,FALSE)</f>
        <v>9.5587323943661975</v>
      </c>
      <c r="H209">
        <f>VLOOKUP(plants_join_OPSD!D209,REF_TABLE!M:Q,3,FALSE)</f>
        <v>7.8122535211267614</v>
      </c>
      <c r="I209">
        <f>VLOOKUP(D209,Tabelle7!$A:$B,2,FALSE)</f>
        <v>4.0224969288732378E-2</v>
      </c>
      <c r="J209">
        <f>VLOOKUP(D209,Tabelle7!$A:$C,3,FALSE)</f>
        <v>4.0224969288732378E-2</v>
      </c>
      <c r="K209">
        <f>VLOOKUP($E209,Dispa_data!E:W,7,FALSE)</f>
        <v>136849.91500000001</v>
      </c>
      <c r="L209">
        <f>IFERROR(VLOOKUP($E209,Dispa_data!E:W,8,FALSE),0)</f>
        <v>0</v>
      </c>
      <c r="M209">
        <f>IFERROR(VLOOKUP($E209,Dispa_data!E:W,9,FALSE),0)</f>
        <v>0</v>
      </c>
      <c r="N209">
        <f>IFERROR(VLOOKUP($E209,Dispa_data!$E:$W,10,FALSE),0)</f>
        <v>0.3</v>
      </c>
      <c r="O209">
        <f>IFERROR(VLOOKUP($E209,Dispa_data!$E:$W,11,FALSE),0)</f>
        <v>0.38500000000000001</v>
      </c>
      <c r="P209">
        <f>IFERROR(VLOOKUP($E209,Dispa_data!$E:$W,12,FALSE),0)</f>
        <v>7</v>
      </c>
      <c r="Q209">
        <f>IFERROR(VLOOKUP($E209,Dispa_data!$E:$W,13,FALSE),0)</f>
        <v>1</v>
      </c>
      <c r="S209" t="str">
        <f t="shared" si="27"/>
        <v/>
      </c>
      <c r="T209" t="str">
        <f t="shared" si="28"/>
        <v/>
      </c>
      <c r="U209" t="str">
        <f t="shared" si="29"/>
        <v/>
      </c>
      <c r="V209" t="str">
        <f t="shared" si="30"/>
        <v/>
      </c>
      <c r="W209" t="str">
        <f t="shared" si="31"/>
        <v/>
      </c>
      <c r="X209" s="1" t="s">
        <v>411</v>
      </c>
      <c r="Y209" s="6" t="e">
        <f>VLOOKUP(B209,Dispa_data!B:B,1,FALSE)</f>
        <v>#N/A</v>
      </c>
      <c r="Z209" t="s">
        <v>1188</v>
      </c>
      <c r="AA209" t="s">
        <v>1188</v>
      </c>
      <c r="AB209" t="s">
        <v>2002</v>
      </c>
      <c r="AC209" t="s">
        <v>2203</v>
      </c>
      <c r="AE209" t="s">
        <v>2951</v>
      </c>
      <c r="AF209" t="s">
        <v>3325</v>
      </c>
      <c r="AG209" t="s">
        <v>3480</v>
      </c>
      <c r="AH209" t="s">
        <v>3492</v>
      </c>
      <c r="AI209">
        <v>98</v>
      </c>
      <c r="AJ209">
        <v>107</v>
      </c>
      <c r="AK209" t="s">
        <v>3499</v>
      </c>
      <c r="AL209" t="s">
        <v>3506</v>
      </c>
      <c r="AM209" t="s">
        <v>3514</v>
      </c>
      <c r="AO209">
        <v>1991</v>
      </c>
      <c r="AP209" t="s">
        <v>3564</v>
      </c>
      <c r="AS209" t="s">
        <v>3625</v>
      </c>
      <c r="AU209">
        <v>50.861379999999997</v>
      </c>
      <c r="AV209">
        <v>6.8406600000000006</v>
      </c>
      <c r="BA209">
        <v>0.37840000000000001</v>
      </c>
      <c r="BB209" t="s">
        <v>3997</v>
      </c>
      <c r="BC209" t="s">
        <v>3499</v>
      </c>
      <c r="BE209" t="s">
        <v>3515</v>
      </c>
      <c r="BF209" t="s">
        <v>4160</v>
      </c>
      <c r="BG209" t="s">
        <v>4406</v>
      </c>
      <c r="BH209" t="s">
        <v>4441</v>
      </c>
      <c r="BI209" t="s">
        <v>4591</v>
      </c>
    </row>
    <row r="210" spans="1:61" x14ac:dyDescent="0.25">
      <c r="A210">
        <f t="shared" si="24"/>
        <v>24.6</v>
      </c>
      <c r="B210" t="str">
        <f t="shared" si="25"/>
        <v>P&amp;L Werk Jülich_BNA1164</v>
      </c>
      <c r="C210" t="s">
        <v>3492</v>
      </c>
      <c r="D210" t="str">
        <f>VLOOKUP(AL210,REF_TABLE!$A$19:$B$26,2,FALSE)</f>
        <v>STUR</v>
      </c>
      <c r="E210" t="str">
        <f>VLOOKUP(AK210,REF_TABLE!A:B,2,FALSE)</f>
        <v>LIG</v>
      </c>
      <c r="F210">
        <f t="shared" si="32"/>
        <v>0.40960000000000002</v>
      </c>
      <c r="G210">
        <f>VLOOKUP(plants_join_OPSD!D210,REF_TABLE!M:Q,2,FALSE)</f>
        <v>9.5587323943661975</v>
      </c>
      <c r="H210">
        <f>VLOOKUP(plants_join_OPSD!D210,REF_TABLE!M:Q,3,FALSE)</f>
        <v>7.8122535211267614</v>
      </c>
      <c r="I210">
        <f>VLOOKUP(D210,Tabelle7!$A:$B,2,FALSE)</f>
        <v>4.0224969288732378E-2</v>
      </c>
      <c r="J210">
        <f>VLOOKUP(D210,Tabelle7!$A:$C,3,FALSE)</f>
        <v>4.0224969288732378E-2</v>
      </c>
      <c r="K210">
        <f>VLOOKUP($E210,Dispa_data!E:W,7,FALSE)</f>
        <v>136849.91500000001</v>
      </c>
      <c r="L210">
        <f>IFERROR(VLOOKUP($E210,Dispa_data!E:W,8,FALSE),0)</f>
        <v>0</v>
      </c>
      <c r="M210">
        <f>IFERROR(VLOOKUP($E210,Dispa_data!E:W,9,FALSE),0)</f>
        <v>0</v>
      </c>
      <c r="N210">
        <f>IFERROR(VLOOKUP($E210,Dispa_data!$E:$W,10,FALSE),0)</f>
        <v>0.3</v>
      </c>
      <c r="O210">
        <f>IFERROR(VLOOKUP($E210,Dispa_data!$E:$W,11,FALSE),0)</f>
        <v>0.38500000000000001</v>
      </c>
      <c r="P210">
        <f>IFERROR(VLOOKUP($E210,Dispa_data!$E:$W,12,FALSE),0)</f>
        <v>7</v>
      </c>
      <c r="Q210">
        <f>IFERROR(VLOOKUP($E210,Dispa_data!$E:$W,13,FALSE),0)</f>
        <v>1</v>
      </c>
      <c r="S210" t="str">
        <f t="shared" si="27"/>
        <v/>
      </c>
      <c r="T210" t="str">
        <f t="shared" si="28"/>
        <v/>
      </c>
      <c r="U210" t="str">
        <f t="shared" si="29"/>
        <v/>
      </c>
      <c r="V210" t="str">
        <f t="shared" si="30"/>
        <v/>
      </c>
      <c r="W210" t="str">
        <f t="shared" si="31"/>
        <v/>
      </c>
      <c r="X210" s="1" t="s">
        <v>412</v>
      </c>
      <c r="Y210" s="6" t="e">
        <f>VLOOKUP(B210,Dispa_data!B:B,1,FALSE)</f>
        <v>#N/A</v>
      </c>
      <c r="Z210" t="s">
        <v>1189</v>
      </c>
      <c r="AA210" t="s">
        <v>1666</v>
      </c>
      <c r="AC210" t="s">
        <v>2221</v>
      </c>
      <c r="AD210" t="s">
        <v>2551</v>
      </c>
      <c r="AE210" t="s">
        <v>2952</v>
      </c>
      <c r="AF210" t="s">
        <v>3326</v>
      </c>
      <c r="AG210" t="s">
        <v>3480</v>
      </c>
      <c r="AH210" t="s">
        <v>3492</v>
      </c>
      <c r="AI210">
        <v>24.6</v>
      </c>
      <c r="AK210" t="s">
        <v>3499</v>
      </c>
      <c r="AL210" t="s">
        <v>3506</v>
      </c>
      <c r="AM210" t="s">
        <v>3514</v>
      </c>
      <c r="AO210">
        <v>2004</v>
      </c>
      <c r="AP210" t="s">
        <v>3518</v>
      </c>
      <c r="AS210" t="s">
        <v>3625</v>
      </c>
      <c r="AU210">
        <v>50.915170000000003</v>
      </c>
      <c r="AV210">
        <v>6.3693499999999998</v>
      </c>
      <c r="BA210">
        <v>0.40960000000000002</v>
      </c>
      <c r="BB210" t="s">
        <v>3997</v>
      </c>
      <c r="BC210" t="s">
        <v>3499</v>
      </c>
      <c r="BE210" t="s">
        <v>3515</v>
      </c>
      <c r="BG210" t="s">
        <v>1715</v>
      </c>
      <c r="BH210" t="s">
        <v>4498</v>
      </c>
    </row>
    <row r="211" spans="1:61" x14ac:dyDescent="0.25">
      <c r="A211">
        <f t="shared" si="24"/>
        <v>33.5</v>
      </c>
      <c r="B211" t="str">
        <f t="shared" si="25"/>
        <v>FKK_BNA0523</v>
      </c>
      <c r="C211" t="s">
        <v>3492</v>
      </c>
      <c r="D211" t="str">
        <f>VLOOKUP(AL211,REF_TABLE!$A$19:$B$26,2,FALSE)</f>
        <v>STUR</v>
      </c>
      <c r="E211" t="str">
        <f>VLOOKUP(AK211,REF_TABLE!A:B,2,FALSE)</f>
        <v>LIG</v>
      </c>
      <c r="F211">
        <f t="shared" si="32"/>
        <v>0.37119999999999997</v>
      </c>
      <c r="G211">
        <f>VLOOKUP(plants_join_OPSD!D211,REF_TABLE!M:Q,2,FALSE)</f>
        <v>9.5587323943661975</v>
      </c>
      <c r="H211">
        <f>VLOOKUP(plants_join_OPSD!D211,REF_TABLE!M:Q,3,FALSE)</f>
        <v>7.8122535211267614</v>
      </c>
      <c r="I211">
        <f>VLOOKUP(D211,Tabelle7!$A:$B,2,FALSE)</f>
        <v>4.0224969288732378E-2</v>
      </c>
      <c r="J211">
        <f>VLOOKUP(D211,Tabelle7!$A:$C,3,FALSE)</f>
        <v>4.0224969288732378E-2</v>
      </c>
      <c r="K211">
        <f>VLOOKUP($E211,Dispa_data!E:W,7,FALSE)</f>
        <v>136849.91500000001</v>
      </c>
      <c r="L211">
        <f>IFERROR(VLOOKUP($E211,Dispa_data!E:W,8,FALSE),0)</f>
        <v>0</v>
      </c>
      <c r="M211">
        <f>IFERROR(VLOOKUP($E211,Dispa_data!E:W,9,FALSE),0)</f>
        <v>0</v>
      </c>
      <c r="N211">
        <f>IFERROR(VLOOKUP($E211,Dispa_data!$E:$W,10,FALSE),0)</f>
        <v>0.3</v>
      </c>
      <c r="O211">
        <f>IFERROR(VLOOKUP($E211,Dispa_data!$E:$W,11,FALSE),0)</f>
        <v>0.38500000000000001</v>
      </c>
      <c r="P211">
        <f>IFERROR(VLOOKUP($E211,Dispa_data!$E:$W,12,FALSE),0)</f>
        <v>7</v>
      </c>
      <c r="Q211">
        <f>IFERROR(VLOOKUP($E211,Dispa_data!$E:$W,13,FALSE),0)</f>
        <v>1</v>
      </c>
      <c r="S211" t="str">
        <f t="shared" si="27"/>
        <v/>
      </c>
      <c r="T211" t="str">
        <f t="shared" si="28"/>
        <v/>
      </c>
      <c r="U211" t="str">
        <f t="shared" si="29"/>
        <v/>
      </c>
      <c r="V211" t="str">
        <f t="shared" si="30"/>
        <v/>
      </c>
      <c r="W211" t="str">
        <f t="shared" si="31"/>
        <v/>
      </c>
      <c r="X211" s="1" t="s">
        <v>413</v>
      </c>
      <c r="Y211" s="6" t="e">
        <f>VLOOKUP(B211,Dispa_data!B:B,1,FALSE)</f>
        <v>#N/A</v>
      </c>
      <c r="Z211" t="s">
        <v>1190</v>
      </c>
      <c r="AC211" t="s">
        <v>2224</v>
      </c>
      <c r="AE211" t="s">
        <v>2953</v>
      </c>
      <c r="AF211" t="s">
        <v>3327</v>
      </c>
      <c r="AG211" t="s">
        <v>3483</v>
      </c>
      <c r="AH211" t="s">
        <v>3492</v>
      </c>
      <c r="AI211">
        <v>33.5</v>
      </c>
      <c r="AK211" t="s">
        <v>3499</v>
      </c>
      <c r="AL211" t="s">
        <v>3506</v>
      </c>
      <c r="AM211" t="s">
        <v>3514</v>
      </c>
      <c r="AO211">
        <v>1988</v>
      </c>
      <c r="AP211" t="s">
        <v>3516</v>
      </c>
      <c r="AS211" t="s">
        <v>3625</v>
      </c>
      <c r="AU211">
        <v>51.279099000000002</v>
      </c>
      <c r="AV211">
        <v>9.4840119999999999</v>
      </c>
      <c r="BA211">
        <v>0.37119999999999997</v>
      </c>
      <c r="BB211" t="s">
        <v>3997</v>
      </c>
      <c r="BC211" t="s">
        <v>3499</v>
      </c>
      <c r="BE211" t="s">
        <v>3515</v>
      </c>
      <c r="BF211" t="s">
        <v>4161</v>
      </c>
      <c r="BG211" t="s">
        <v>4406</v>
      </c>
      <c r="BH211" t="s">
        <v>4443</v>
      </c>
    </row>
    <row r="212" spans="1:61" x14ac:dyDescent="0.25">
      <c r="A212">
        <f t="shared" si="24"/>
        <v>75.3</v>
      </c>
      <c r="B212" t="str">
        <f t="shared" si="25"/>
        <v>HKW Merkenich_BNA0543</v>
      </c>
      <c r="C212" t="s">
        <v>3492</v>
      </c>
      <c r="D212" t="str">
        <f>VLOOKUP(AL212,REF_TABLE!$A$19:$B$26,2,FALSE)</f>
        <v>STUR</v>
      </c>
      <c r="E212" t="str">
        <f>VLOOKUP(AK212,REF_TABLE!A:B,2,FALSE)</f>
        <v>LIG</v>
      </c>
      <c r="F212">
        <f t="shared" si="32"/>
        <v>0.42399999999999999</v>
      </c>
      <c r="G212">
        <f>VLOOKUP(plants_join_OPSD!D212,REF_TABLE!M:Q,2,FALSE)</f>
        <v>9.5587323943661975</v>
      </c>
      <c r="H212">
        <f>VLOOKUP(plants_join_OPSD!D212,REF_TABLE!M:Q,3,FALSE)</f>
        <v>7.8122535211267614</v>
      </c>
      <c r="I212">
        <f>VLOOKUP(D212,Tabelle7!$A:$B,2,FALSE)</f>
        <v>4.0224969288732378E-2</v>
      </c>
      <c r="J212">
        <f>VLOOKUP(D212,Tabelle7!$A:$C,3,FALSE)</f>
        <v>4.0224969288732378E-2</v>
      </c>
      <c r="K212">
        <f>VLOOKUP($E212,Dispa_data!E:W,7,FALSE)</f>
        <v>136849.91500000001</v>
      </c>
      <c r="L212">
        <f>IFERROR(VLOOKUP($E212,Dispa_data!E:W,8,FALSE),0)</f>
        <v>0</v>
      </c>
      <c r="M212">
        <f>IFERROR(VLOOKUP($E212,Dispa_data!E:W,9,FALSE),0)</f>
        <v>0</v>
      </c>
      <c r="N212">
        <f>IFERROR(VLOOKUP($E212,Dispa_data!$E:$W,10,FALSE),0)</f>
        <v>0.3</v>
      </c>
      <c r="O212">
        <f>IFERROR(VLOOKUP($E212,Dispa_data!$E:$W,11,FALSE),0)</f>
        <v>0.38500000000000001</v>
      </c>
      <c r="P212">
        <f>IFERROR(VLOOKUP($E212,Dispa_data!$E:$W,12,FALSE),0)</f>
        <v>7</v>
      </c>
      <c r="Q212">
        <f>IFERROR(VLOOKUP($E212,Dispa_data!$E:$W,13,FALSE),0)</f>
        <v>1</v>
      </c>
      <c r="S212">
        <f t="shared" si="27"/>
        <v>137.66299559471369</v>
      </c>
      <c r="T212" t="str">
        <f t="shared" si="28"/>
        <v/>
      </c>
      <c r="U212" t="str">
        <f t="shared" si="29"/>
        <v/>
      </c>
      <c r="V212" t="str">
        <f t="shared" si="30"/>
        <v/>
      </c>
      <c r="W212" t="str">
        <f t="shared" si="31"/>
        <v/>
      </c>
      <c r="X212" s="1" t="s">
        <v>414</v>
      </c>
      <c r="Y212" s="6" t="e">
        <f>VLOOKUP(B212,Dispa_data!B:B,1,FALSE)</f>
        <v>#N/A</v>
      </c>
      <c r="Z212" t="s">
        <v>1191</v>
      </c>
      <c r="AA212" t="s">
        <v>1537</v>
      </c>
      <c r="AB212" t="s">
        <v>2003</v>
      </c>
      <c r="AC212" t="s">
        <v>2225</v>
      </c>
      <c r="AE212" t="s">
        <v>2954</v>
      </c>
      <c r="AF212" t="s">
        <v>3328</v>
      </c>
      <c r="AG212" t="s">
        <v>3480</v>
      </c>
      <c r="AH212" t="s">
        <v>3492</v>
      </c>
      <c r="AI212">
        <v>75.3</v>
      </c>
      <c r="AJ212">
        <v>85.417400000000001</v>
      </c>
      <c r="AK212" t="s">
        <v>3499</v>
      </c>
      <c r="AL212" t="s">
        <v>3506</v>
      </c>
      <c r="AM212" t="s">
        <v>3514</v>
      </c>
      <c r="AN212">
        <v>137.66299559471369</v>
      </c>
      <c r="AO212">
        <v>2010</v>
      </c>
      <c r="AP212" t="s">
        <v>3520</v>
      </c>
      <c r="AS212" t="s">
        <v>3625</v>
      </c>
      <c r="AU212">
        <v>51.017809999999997</v>
      </c>
      <c r="AV212">
        <v>6.9643499999999996</v>
      </c>
      <c r="BA212">
        <v>0.42399999999999999</v>
      </c>
      <c r="BB212" t="s">
        <v>3997</v>
      </c>
      <c r="BC212" t="s">
        <v>3499</v>
      </c>
      <c r="BE212" t="s">
        <v>3515</v>
      </c>
      <c r="BF212" t="s">
        <v>4162</v>
      </c>
      <c r="BG212" t="s">
        <v>4406</v>
      </c>
      <c r="BH212" t="s">
        <v>4499</v>
      </c>
      <c r="BI212" t="s">
        <v>4592</v>
      </c>
    </row>
    <row r="213" spans="1:61" x14ac:dyDescent="0.25">
      <c r="A213">
        <f t="shared" si="24"/>
        <v>20.3</v>
      </c>
      <c r="B213" t="str">
        <f t="shared" si="25"/>
        <v>P&amp;L Werk Könnern_BNA1185</v>
      </c>
      <c r="C213" t="s">
        <v>3492</v>
      </c>
      <c r="D213" t="str">
        <f>VLOOKUP(AL213,REF_TABLE!$A$19:$B$26,2,FALSE)</f>
        <v>STUR</v>
      </c>
      <c r="E213" t="str">
        <f>VLOOKUP(AK213,REF_TABLE!A:B,2,FALSE)</f>
        <v>LIG</v>
      </c>
      <c r="F213">
        <f t="shared" si="32"/>
        <v>0.38319999999999999</v>
      </c>
      <c r="G213">
        <f>VLOOKUP(plants_join_OPSD!D213,REF_TABLE!M:Q,2,FALSE)</f>
        <v>9.5587323943661975</v>
      </c>
      <c r="H213">
        <f>VLOOKUP(plants_join_OPSD!D213,REF_TABLE!M:Q,3,FALSE)</f>
        <v>7.8122535211267614</v>
      </c>
      <c r="I213">
        <f>VLOOKUP(D213,Tabelle7!$A:$B,2,FALSE)</f>
        <v>4.0224969288732378E-2</v>
      </c>
      <c r="J213">
        <f>VLOOKUP(D213,Tabelle7!$A:$C,3,FALSE)</f>
        <v>4.0224969288732378E-2</v>
      </c>
      <c r="K213">
        <f>VLOOKUP($E213,Dispa_data!E:W,7,FALSE)</f>
        <v>136849.91500000001</v>
      </c>
      <c r="L213">
        <f>IFERROR(VLOOKUP($E213,Dispa_data!E:W,8,FALSE),0)</f>
        <v>0</v>
      </c>
      <c r="M213">
        <f>IFERROR(VLOOKUP($E213,Dispa_data!E:W,9,FALSE),0)</f>
        <v>0</v>
      </c>
      <c r="N213">
        <f>IFERROR(VLOOKUP($E213,Dispa_data!$E:$W,10,FALSE),0)</f>
        <v>0.3</v>
      </c>
      <c r="O213">
        <f>IFERROR(VLOOKUP($E213,Dispa_data!$E:$W,11,FALSE),0)</f>
        <v>0.38500000000000001</v>
      </c>
      <c r="P213">
        <f>IFERROR(VLOOKUP($E213,Dispa_data!$E:$W,12,FALSE),0)</f>
        <v>7</v>
      </c>
      <c r="Q213">
        <f>IFERROR(VLOOKUP($E213,Dispa_data!$E:$W,13,FALSE),0)</f>
        <v>1</v>
      </c>
      <c r="S213" t="str">
        <f t="shared" si="27"/>
        <v/>
      </c>
      <c r="T213" t="str">
        <f t="shared" si="28"/>
        <v/>
      </c>
      <c r="U213" t="str">
        <f t="shared" si="29"/>
        <v/>
      </c>
      <c r="V213" t="str">
        <f t="shared" si="30"/>
        <v/>
      </c>
      <c r="W213" t="str">
        <f t="shared" si="31"/>
        <v/>
      </c>
      <c r="X213" s="1" t="s">
        <v>415</v>
      </c>
      <c r="Y213" s="6" t="e">
        <f>VLOOKUP(B213,Dispa_data!B:B,1,FALSE)</f>
        <v>#N/A</v>
      </c>
      <c r="Z213" t="s">
        <v>1192</v>
      </c>
      <c r="AA213" t="s">
        <v>1667</v>
      </c>
      <c r="AC213" t="s">
        <v>2221</v>
      </c>
      <c r="AD213" t="s">
        <v>2552</v>
      </c>
      <c r="AE213" t="s">
        <v>2955</v>
      </c>
      <c r="AF213" t="s">
        <v>3329</v>
      </c>
      <c r="AG213" t="s">
        <v>3479</v>
      </c>
      <c r="AH213" t="s">
        <v>3492</v>
      </c>
      <c r="AI213">
        <v>20.3</v>
      </c>
      <c r="AK213" t="s">
        <v>3499</v>
      </c>
      <c r="AL213" t="s">
        <v>3506</v>
      </c>
      <c r="AM213" t="s">
        <v>3514</v>
      </c>
      <c r="AO213">
        <v>1993</v>
      </c>
      <c r="AP213" t="s">
        <v>3530</v>
      </c>
      <c r="AS213" t="s">
        <v>3625</v>
      </c>
      <c r="AU213">
        <v>51.697839999999999</v>
      </c>
      <c r="AV213">
        <v>11.758100000000001</v>
      </c>
      <c r="BA213">
        <v>0.38319999999999999</v>
      </c>
      <c r="BB213" t="s">
        <v>3997</v>
      </c>
      <c r="BC213" t="s">
        <v>3499</v>
      </c>
      <c r="BE213" t="s">
        <v>3515</v>
      </c>
      <c r="BF213" t="s">
        <v>4163</v>
      </c>
      <c r="BG213" t="s">
        <v>1559</v>
      </c>
      <c r="BH213" t="s">
        <v>4458</v>
      </c>
    </row>
    <row r="214" spans="1:61" x14ac:dyDescent="0.25">
      <c r="A214">
        <f t="shared" si="24"/>
        <v>465</v>
      </c>
      <c r="B214" t="str">
        <f t="shared" si="25"/>
        <v>KW Jänschwalde_BNA0785</v>
      </c>
      <c r="C214" t="s">
        <v>3492</v>
      </c>
      <c r="D214" t="str">
        <f>VLOOKUP(AL214,REF_TABLE!$A$19:$B$26,2,FALSE)</f>
        <v>STUR</v>
      </c>
      <c r="E214" t="str">
        <f>VLOOKUP(AK214,REF_TABLE!A:B,2,FALSE)</f>
        <v>LIG</v>
      </c>
      <c r="F214">
        <f t="shared" si="32"/>
        <v>0.39040000000000002</v>
      </c>
      <c r="G214">
        <f>VLOOKUP(plants_join_OPSD!D214,REF_TABLE!M:Q,2,FALSE)</f>
        <v>9.5587323943661975</v>
      </c>
      <c r="H214">
        <f>VLOOKUP(plants_join_OPSD!D214,REF_TABLE!M:Q,3,FALSE)</f>
        <v>7.8122535211267614</v>
      </c>
      <c r="I214">
        <f>VLOOKUP(D214,Tabelle7!$A:$B,2,FALSE)</f>
        <v>4.0224969288732378E-2</v>
      </c>
      <c r="J214">
        <f>VLOOKUP(D214,Tabelle7!$A:$C,3,FALSE)</f>
        <v>4.0224969288732378E-2</v>
      </c>
      <c r="K214">
        <f>VLOOKUP($E214,Dispa_data!E:W,7,FALSE)</f>
        <v>136849.91500000001</v>
      </c>
      <c r="L214">
        <f>IFERROR(VLOOKUP($E214,Dispa_data!E:W,8,FALSE),0)</f>
        <v>0</v>
      </c>
      <c r="M214">
        <f>IFERROR(VLOOKUP($E214,Dispa_data!E:W,9,FALSE),0)</f>
        <v>0</v>
      </c>
      <c r="N214">
        <f>IFERROR(VLOOKUP($E214,Dispa_data!$E:$W,10,FALSE),0)</f>
        <v>0.3</v>
      </c>
      <c r="O214">
        <f>IFERROR(VLOOKUP($E214,Dispa_data!$E:$W,11,FALSE),0)</f>
        <v>0.38500000000000001</v>
      </c>
      <c r="P214">
        <f>IFERROR(VLOOKUP($E214,Dispa_data!$E:$W,12,FALSE),0)</f>
        <v>7</v>
      </c>
      <c r="Q214">
        <f>IFERROR(VLOOKUP($E214,Dispa_data!$E:$W,13,FALSE),0)</f>
        <v>1</v>
      </c>
      <c r="S214">
        <f t="shared" si="27"/>
        <v>76.3</v>
      </c>
      <c r="T214" t="str">
        <f t="shared" si="28"/>
        <v/>
      </c>
      <c r="U214" t="str">
        <f t="shared" si="29"/>
        <v/>
      </c>
      <c r="V214" t="str">
        <f t="shared" si="30"/>
        <v/>
      </c>
      <c r="W214" t="str">
        <f t="shared" si="31"/>
        <v/>
      </c>
      <c r="X214" s="1" t="s">
        <v>416</v>
      </c>
      <c r="Y214" s="6" t="e">
        <f>VLOOKUP(B214,Dispa_data!B:B,1,FALSE)</f>
        <v>#N/A</v>
      </c>
      <c r="Z214" t="s">
        <v>1193</v>
      </c>
      <c r="AA214" t="s">
        <v>1529</v>
      </c>
      <c r="AB214" t="s">
        <v>2004</v>
      </c>
      <c r="AC214" t="s">
        <v>2215</v>
      </c>
      <c r="AD214" t="s">
        <v>2553</v>
      </c>
      <c r="AE214" t="s">
        <v>2956</v>
      </c>
      <c r="AF214" t="s">
        <v>3330</v>
      </c>
      <c r="AG214" t="s">
        <v>3346</v>
      </c>
      <c r="AH214" t="s">
        <v>3492</v>
      </c>
      <c r="AI214">
        <v>465</v>
      </c>
      <c r="AJ214">
        <v>535</v>
      </c>
      <c r="AK214" t="s">
        <v>3499</v>
      </c>
      <c r="AL214" t="s">
        <v>3506</v>
      </c>
      <c r="AM214" t="s">
        <v>3514</v>
      </c>
      <c r="AN214">
        <v>76.3</v>
      </c>
      <c r="AO214">
        <v>1981</v>
      </c>
      <c r="AP214" t="s">
        <v>3536</v>
      </c>
      <c r="AQ214">
        <v>1996</v>
      </c>
      <c r="AS214" t="s">
        <v>3625</v>
      </c>
      <c r="AU214">
        <v>51.834440989999997</v>
      </c>
      <c r="AV214">
        <v>14.459037779999999</v>
      </c>
      <c r="AW214" t="s">
        <v>3690</v>
      </c>
      <c r="AX214" t="s">
        <v>3848</v>
      </c>
      <c r="AY214">
        <v>0.375</v>
      </c>
      <c r="AZ214" s="2" t="s">
        <v>3963</v>
      </c>
      <c r="BA214">
        <v>0.39040000000000002</v>
      </c>
      <c r="BB214" t="s">
        <v>3997</v>
      </c>
      <c r="BC214" t="s">
        <v>3499</v>
      </c>
      <c r="BE214" t="s">
        <v>3515</v>
      </c>
      <c r="BF214" t="s">
        <v>4164</v>
      </c>
      <c r="BG214" t="s">
        <v>4408</v>
      </c>
      <c r="BH214" t="s">
        <v>4439</v>
      </c>
      <c r="BI214" t="s">
        <v>4591</v>
      </c>
    </row>
    <row r="215" spans="1:61" x14ac:dyDescent="0.25">
      <c r="A215">
        <f t="shared" si="24"/>
        <v>465</v>
      </c>
      <c r="B215" t="str">
        <f t="shared" si="25"/>
        <v>KW Jänschwalde_BNA0786</v>
      </c>
      <c r="C215" t="s">
        <v>3492</v>
      </c>
      <c r="D215" t="str">
        <f>VLOOKUP(AL215,REF_TABLE!$A$19:$B$26,2,FALSE)</f>
        <v>STUR</v>
      </c>
      <c r="E215" t="str">
        <f>VLOOKUP(AK215,REF_TABLE!A:B,2,FALSE)</f>
        <v>LIG</v>
      </c>
      <c r="F215">
        <f t="shared" si="32"/>
        <v>0.39040000000000002</v>
      </c>
      <c r="G215">
        <f>VLOOKUP(plants_join_OPSD!D215,REF_TABLE!M:Q,2,FALSE)</f>
        <v>9.5587323943661975</v>
      </c>
      <c r="H215">
        <f>VLOOKUP(plants_join_OPSD!D215,REF_TABLE!M:Q,3,FALSE)</f>
        <v>7.8122535211267614</v>
      </c>
      <c r="I215">
        <f>VLOOKUP(D215,Tabelle7!$A:$B,2,FALSE)</f>
        <v>4.0224969288732378E-2</v>
      </c>
      <c r="J215">
        <f>VLOOKUP(D215,Tabelle7!$A:$C,3,FALSE)</f>
        <v>4.0224969288732378E-2</v>
      </c>
      <c r="K215">
        <f>VLOOKUP($E215,Dispa_data!E:W,7,FALSE)</f>
        <v>136849.91500000001</v>
      </c>
      <c r="L215">
        <f>IFERROR(VLOOKUP($E215,Dispa_data!E:W,8,FALSE),0)</f>
        <v>0</v>
      </c>
      <c r="M215">
        <f>IFERROR(VLOOKUP($E215,Dispa_data!E:W,9,FALSE),0)</f>
        <v>0</v>
      </c>
      <c r="N215">
        <f>IFERROR(VLOOKUP($E215,Dispa_data!$E:$W,10,FALSE),0)</f>
        <v>0.3</v>
      </c>
      <c r="O215">
        <f>IFERROR(VLOOKUP($E215,Dispa_data!$E:$W,11,FALSE),0)</f>
        <v>0.38500000000000001</v>
      </c>
      <c r="P215">
        <f>IFERROR(VLOOKUP($E215,Dispa_data!$E:$W,12,FALSE),0)</f>
        <v>7</v>
      </c>
      <c r="Q215">
        <f>IFERROR(VLOOKUP($E215,Dispa_data!$E:$W,13,FALSE),0)</f>
        <v>1</v>
      </c>
      <c r="S215">
        <f t="shared" si="27"/>
        <v>76.3</v>
      </c>
      <c r="T215" t="str">
        <f t="shared" si="28"/>
        <v/>
      </c>
      <c r="U215" t="str">
        <f t="shared" si="29"/>
        <v/>
      </c>
      <c r="V215" t="str">
        <f t="shared" si="30"/>
        <v/>
      </c>
      <c r="W215" t="str">
        <f t="shared" si="31"/>
        <v/>
      </c>
      <c r="X215" s="1" t="s">
        <v>417</v>
      </c>
      <c r="Y215" s="6" t="e">
        <f>VLOOKUP(B215,Dispa_data!B:B,1,FALSE)</f>
        <v>#N/A</v>
      </c>
      <c r="Z215" t="s">
        <v>1193</v>
      </c>
      <c r="AA215" t="s">
        <v>1548</v>
      </c>
      <c r="AB215" t="s">
        <v>2005</v>
      </c>
      <c r="AC215" t="s">
        <v>2215</v>
      </c>
      <c r="AD215" t="s">
        <v>2553</v>
      </c>
      <c r="AE215" t="s">
        <v>2956</v>
      </c>
      <c r="AF215" t="s">
        <v>3330</v>
      </c>
      <c r="AG215" t="s">
        <v>3346</v>
      </c>
      <c r="AH215" t="s">
        <v>3492</v>
      </c>
      <c r="AI215">
        <v>465</v>
      </c>
      <c r="AJ215">
        <v>535</v>
      </c>
      <c r="AK215" t="s">
        <v>3499</v>
      </c>
      <c r="AL215" t="s">
        <v>3506</v>
      </c>
      <c r="AM215" t="s">
        <v>3514</v>
      </c>
      <c r="AN215">
        <v>76.3</v>
      </c>
      <c r="AO215">
        <v>1982</v>
      </c>
      <c r="AP215" t="s">
        <v>3558</v>
      </c>
      <c r="AQ215">
        <v>1996</v>
      </c>
      <c r="AS215" t="s">
        <v>3625</v>
      </c>
      <c r="AU215">
        <v>51.834440989999997</v>
      </c>
      <c r="AV215">
        <v>14.459037779999999</v>
      </c>
      <c r="AW215" t="s">
        <v>3690</v>
      </c>
      <c r="AX215" t="s">
        <v>3849</v>
      </c>
      <c r="AY215">
        <v>0.375</v>
      </c>
      <c r="AZ215" s="2" t="s">
        <v>3963</v>
      </c>
      <c r="BA215">
        <v>0.39040000000000002</v>
      </c>
      <c r="BB215" t="s">
        <v>3997</v>
      </c>
      <c r="BC215" t="s">
        <v>3499</v>
      </c>
      <c r="BE215" t="s">
        <v>3515</v>
      </c>
      <c r="BF215" t="s">
        <v>4164</v>
      </c>
      <c r="BG215" t="s">
        <v>4408</v>
      </c>
      <c r="BH215" t="s">
        <v>4439</v>
      </c>
      <c r="BI215" t="s">
        <v>4591</v>
      </c>
    </row>
    <row r="216" spans="1:61" x14ac:dyDescent="0.25">
      <c r="A216">
        <f t="shared" si="24"/>
        <v>465</v>
      </c>
      <c r="B216" t="str">
        <f t="shared" si="25"/>
        <v>KW Jänschwalde_BNA0787</v>
      </c>
      <c r="C216" t="s">
        <v>3492</v>
      </c>
      <c r="D216" t="str">
        <f>VLOOKUP(AL216,REF_TABLE!$A$19:$B$26,2,FALSE)</f>
        <v>STUR</v>
      </c>
      <c r="E216" t="str">
        <f>VLOOKUP(AK216,REF_TABLE!A:B,2,FALSE)</f>
        <v>LIG</v>
      </c>
      <c r="F216">
        <f t="shared" si="32"/>
        <v>0.39040000000000002</v>
      </c>
      <c r="G216">
        <f>VLOOKUP(plants_join_OPSD!D216,REF_TABLE!M:Q,2,FALSE)</f>
        <v>9.5587323943661975</v>
      </c>
      <c r="H216">
        <f>VLOOKUP(plants_join_OPSD!D216,REF_TABLE!M:Q,3,FALSE)</f>
        <v>7.8122535211267614</v>
      </c>
      <c r="I216">
        <f>VLOOKUP(D216,Tabelle7!$A:$B,2,FALSE)</f>
        <v>4.0224969288732378E-2</v>
      </c>
      <c r="J216">
        <f>VLOOKUP(D216,Tabelle7!$A:$C,3,FALSE)</f>
        <v>4.0224969288732378E-2</v>
      </c>
      <c r="K216">
        <f>VLOOKUP($E216,Dispa_data!E:W,7,FALSE)</f>
        <v>136849.91500000001</v>
      </c>
      <c r="L216">
        <f>IFERROR(VLOOKUP($E216,Dispa_data!E:W,8,FALSE),0)</f>
        <v>0</v>
      </c>
      <c r="M216">
        <f>IFERROR(VLOOKUP($E216,Dispa_data!E:W,9,FALSE),0)</f>
        <v>0</v>
      </c>
      <c r="N216">
        <f>IFERROR(VLOOKUP($E216,Dispa_data!$E:$W,10,FALSE),0)</f>
        <v>0.3</v>
      </c>
      <c r="O216">
        <f>IFERROR(VLOOKUP($E216,Dispa_data!$E:$W,11,FALSE),0)</f>
        <v>0.38500000000000001</v>
      </c>
      <c r="P216">
        <f>IFERROR(VLOOKUP($E216,Dispa_data!$E:$W,12,FALSE),0)</f>
        <v>7</v>
      </c>
      <c r="Q216">
        <f>IFERROR(VLOOKUP($E216,Dispa_data!$E:$W,13,FALSE),0)</f>
        <v>1</v>
      </c>
      <c r="S216">
        <f t="shared" si="27"/>
        <v>76.3</v>
      </c>
      <c r="T216" t="str">
        <f t="shared" si="28"/>
        <v/>
      </c>
      <c r="U216" t="str">
        <f t="shared" si="29"/>
        <v/>
      </c>
      <c r="V216" t="str">
        <f t="shared" si="30"/>
        <v/>
      </c>
      <c r="W216" t="str">
        <f t="shared" si="31"/>
        <v/>
      </c>
      <c r="X216" s="1" t="s">
        <v>418</v>
      </c>
      <c r="Y216" s="6" t="e">
        <f>VLOOKUP(B216,Dispa_data!B:B,1,FALSE)</f>
        <v>#N/A</v>
      </c>
      <c r="Z216" t="s">
        <v>1193</v>
      </c>
      <c r="AA216" t="s">
        <v>1547</v>
      </c>
      <c r="AB216" t="s">
        <v>2006</v>
      </c>
      <c r="AC216" t="s">
        <v>2215</v>
      </c>
      <c r="AD216" t="s">
        <v>2553</v>
      </c>
      <c r="AE216" t="s">
        <v>2956</v>
      </c>
      <c r="AF216" t="s">
        <v>3330</v>
      </c>
      <c r="AG216" t="s">
        <v>3346</v>
      </c>
      <c r="AH216" t="s">
        <v>3492</v>
      </c>
      <c r="AI216">
        <v>465</v>
      </c>
      <c r="AJ216">
        <v>535</v>
      </c>
      <c r="AK216" t="s">
        <v>3499</v>
      </c>
      <c r="AL216" t="s">
        <v>3506</v>
      </c>
      <c r="AM216" t="s">
        <v>3514</v>
      </c>
      <c r="AN216">
        <v>76.3</v>
      </c>
      <c r="AO216">
        <v>1984</v>
      </c>
      <c r="AP216" t="s">
        <v>3540</v>
      </c>
      <c r="AQ216">
        <v>1996</v>
      </c>
      <c r="AS216" t="s">
        <v>3625</v>
      </c>
      <c r="AU216">
        <v>51.834440989999997</v>
      </c>
      <c r="AV216">
        <v>14.459037779999999</v>
      </c>
      <c r="AW216" t="s">
        <v>3690</v>
      </c>
      <c r="AX216" t="s">
        <v>3850</v>
      </c>
      <c r="AY216">
        <v>0.375</v>
      </c>
      <c r="AZ216" s="2" t="s">
        <v>3963</v>
      </c>
      <c r="BA216">
        <v>0.39040000000000002</v>
      </c>
      <c r="BB216" t="s">
        <v>3997</v>
      </c>
      <c r="BC216" t="s">
        <v>3499</v>
      </c>
      <c r="BE216" t="s">
        <v>3515</v>
      </c>
      <c r="BF216" t="s">
        <v>4164</v>
      </c>
      <c r="BG216" t="s">
        <v>4408</v>
      </c>
      <c r="BH216" t="s">
        <v>4439</v>
      </c>
      <c r="BI216" t="s">
        <v>4591</v>
      </c>
    </row>
    <row r="217" spans="1:61" x14ac:dyDescent="0.25">
      <c r="A217">
        <f t="shared" si="24"/>
        <v>465</v>
      </c>
      <c r="B217" t="str">
        <f t="shared" si="25"/>
        <v>KW Jänschwalde_BNA0788</v>
      </c>
      <c r="C217" t="s">
        <v>3492</v>
      </c>
      <c r="D217" t="str">
        <f>VLOOKUP(AL217,REF_TABLE!$A$19:$B$26,2,FALSE)</f>
        <v>STUR</v>
      </c>
      <c r="E217" t="str">
        <f>VLOOKUP(AK217,REF_TABLE!A:B,2,FALSE)</f>
        <v>LIG</v>
      </c>
      <c r="F217">
        <f t="shared" si="32"/>
        <v>0.39040000000000002</v>
      </c>
      <c r="G217">
        <f>VLOOKUP(plants_join_OPSD!D217,REF_TABLE!M:Q,2,FALSE)</f>
        <v>9.5587323943661975</v>
      </c>
      <c r="H217">
        <f>VLOOKUP(plants_join_OPSD!D217,REF_TABLE!M:Q,3,FALSE)</f>
        <v>7.8122535211267614</v>
      </c>
      <c r="I217">
        <f>VLOOKUP(D217,Tabelle7!$A:$B,2,FALSE)</f>
        <v>4.0224969288732378E-2</v>
      </c>
      <c r="J217">
        <f>VLOOKUP(D217,Tabelle7!$A:$C,3,FALSE)</f>
        <v>4.0224969288732378E-2</v>
      </c>
      <c r="K217">
        <f>VLOOKUP($E217,Dispa_data!E:W,7,FALSE)</f>
        <v>136849.91500000001</v>
      </c>
      <c r="L217">
        <f>IFERROR(VLOOKUP($E217,Dispa_data!E:W,8,FALSE),0)</f>
        <v>0</v>
      </c>
      <c r="M217">
        <f>IFERROR(VLOOKUP($E217,Dispa_data!E:W,9,FALSE),0)</f>
        <v>0</v>
      </c>
      <c r="N217">
        <f>IFERROR(VLOOKUP($E217,Dispa_data!$E:$W,10,FALSE),0)</f>
        <v>0.3</v>
      </c>
      <c r="O217">
        <f>IFERROR(VLOOKUP($E217,Dispa_data!$E:$W,11,FALSE),0)</f>
        <v>0.38500000000000001</v>
      </c>
      <c r="P217">
        <f>IFERROR(VLOOKUP($E217,Dispa_data!$E:$W,12,FALSE),0)</f>
        <v>7</v>
      </c>
      <c r="Q217">
        <f>IFERROR(VLOOKUP($E217,Dispa_data!$E:$W,13,FALSE),0)</f>
        <v>1</v>
      </c>
      <c r="S217">
        <f t="shared" si="27"/>
        <v>76.3</v>
      </c>
      <c r="T217" t="str">
        <f t="shared" si="28"/>
        <v/>
      </c>
      <c r="U217" t="str">
        <f t="shared" si="29"/>
        <v/>
      </c>
      <c r="V217" t="str">
        <f t="shared" si="30"/>
        <v/>
      </c>
      <c r="W217" t="str">
        <f t="shared" si="31"/>
        <v/>
      </c>
      <c r="X217" s="1" t="s">
        <v>419</v>
      </c>
      <c r="Y217" s="6" t="e">
        <f>VLOOKUP(B217,Dispa_data!B:B,1,FALSE)</f>
        <v>#N/A</v>
      </c>
      <c r="Z217" t="s">
        <v>1193</v>
      </c>
      <c r="AA217" t="s">
        <v>1592</v>
      </c>
      <c r="AB217" t="s">
        <v>2007</v>
      </c>
      <c r="AC217" t="s">
        <v>2215</v>
      </c>
      <c r="AD217" t="s">
        <v>2553</v>
      </c>
      <c r="AE217" t="s">
        <v>2956</v>
      </c>
      <c r="AF217" t="s">
        <v>3330</v>
      </c>
      <c r="AG217" t="s">
        <v>3346</v>
      </c>
      <c r="AH217" t="s">
        <v>3492</v>
      </c>
      <c r="AI217">
        <v>465</v>
      </c>
      <c r="AJ217">
        <v>535</v>
      </c>
      <c r="AK217" t="s">
        <v>3499</v>
      </c>
      <c r="AL217" t="s">
        <v>3506</v>
      </c>
      <c r="AM217" t="s">
        <v>3514</v>
      </c>
      <c r="AN217">
        <v>76.3</v>
      </c>
      <c r="AO217">
        <v>1985</v>
      </c>
      <c r="AP217" t="s">
        <v>3534</v>
      </c>
      <c r="AQ217">
        <v>1996</v>
      </c>
      <c r="AS217" t="s">
        <v>3625</v>
      </c>
      <c r="AU217">
        <v>51.834440989999997</v>
      </c>
      <c r="AV217">
        <v>14.459037779999999</v>
      </c>
      <c r="AW217" t="s">
        <v>3690</v>
      </c>
      <c r="AX217" t="s">
        <v>3851</v>
      </c>
      <c r="AY217">
        <v>0.375</v>
      </c>
      <c r="AZ217" s="2" t="s">
        <v>3963</v>
      </c>
      <c r="BA217">
        <v>0.39040000000000002</v>
      </c>
      <c r="BB217" t="s">
        <v>3997</v>
      </c>
      <c r="BC217" t="s">
        <v>3499</v>
      </c>
      <c r="BE217" t="s">
        <v>3515</v>
      </c>
      <c r="BF217" t="s">
        <v>4164</v>
      </c>
      <c r="BG217" t="s">
        <v>4408</v>
      </c>
      <c r="BH217" t="s">
        <v>4439</v>
      </c>
      <c r="BI217" t="s">
        <v>4591</v>
      </c>
    </row>
    <row r="218" spans="1:61" x14ac:dyDescent="0.25">
      <c r="A218">
        <f t="shared" si="24"/>
        <v>465</v>
      </c>
      <c r="B218" t="str">
        <f t="shared" si="25"/>
        <v>KW Jänschwalde_BNA0789</v>
      </c>
      <c r="C218" t="s">
        <v>3492</v>
      </c>
      <c r="D218" t="str">
        <f>VLOOKUP(AL218,REF_TABLE!$A$19:$B$26,2,FALSE)</f>
        <v>STUR</v>
      </c>
      <c r="E218" t="str">
        <f>VLOOKUP(AK218,REF_TABLE!A:B,2,FALSE)</f>
        <v>LIG</v>
      </c>
      <c r="F218">
        <f t="shared" si="32"/>
        <v>0.39040000000000002</v>
      </c>
      <c r="G218">
        <f>VLOOKUP(plants_join_OPSD!D218,REF_TABLE!M:Q,2,FALSE)</f>
        <v>9.5587323943661975</v>
      </c>
      <c r="H218">
        <f>VLOOKUP(plants_join_OPSD!D218,REF_TABLE!M:Q,3,FALSE)</f>
        <v>7.8122535211267614</v>
      </c>
      <c r="I218">
        <f>VLOOKUP(D218,Tabelle7!$A:$B,2,FALSE)</f>
        <v>4.0224969288732378E-2</v>
      </c>
      <c r="J218">
        <f>VLOOKUP(D218,Tabelle7!$A:$C,3,FALSE)</f>
        <v>4.0224969288732378E-2</v>
      </c>
      <c r="K218">
        <f>VLOOKUP($E218,Dispa_data!E:W,7,FALSE)</f>
        <v>136849.91500000001</v>
      </c>
      <c r="L218">
        <f>IFERROR(VLOOKUP($E218,Dispa_data!E:W,8,FALSE),0)</f>
        <v>0</v>
      </c>
      <c r="M218">
        <f>IFERROR(VLOOKUP($E218,Dispa_data!E:W,9,FALSE),0)</f>
        <v>0</v>
      </c>
      <c r="N218">
        <f>IFERROR(VLOOKUP($E218,Dispa_data!$E:$W,10,FALSE),0)</f>
        <v>0.3</v>
      </c>
      <c r="O218">
        <f>IFERROR(VLOOKUP($E218,Dispa_data!$E:$W,11,FALSE),0)</f>
        <v>0.38500000000000001</v>
      </c>
      <c r="P218">
        <f>IFERROR(VLOOKUP($E218,Dispa_data!$E:$W,12,FALSE),0)</f>
        <v>7</v>
      </c>
      <c r="Q218">
        <f>IFERROR(VLOOKUP($E218,Dispa_data!$E:$W,13,FALSE),0)</f>
        <v>1</v>
      </c>
      <c r="S218">
        <f t="shared" si="27"/>
        <v>76.3</v>
      </c>
      <c r="T218" t="str">
        <f t="shared" si="28"/>
        <v/>
      </c>
      <c r="U218" t="str">
        <f t="shared" si="29"/>
        <v/>
      </c>
      <c r="V218" t="str">
        <f t="shared" si="30"/>
        <v/>
      </c>
      <c r="W218" t="str">
        <f t="shared" si="31"/>
        <v/>
      </c>
      <c r="X218" s="1" t="s">
        <v>420</v>
      </c>
      <c r="Y218" s="6" t="e">
        <f>VLOOKUP(B218,Dispa_data!B:B,1,FALSE)</f>
        <v>#N/A</v>
      </c>
      <c r="Z218" t="s">
        <v>1193</v>
      </c>
      <c r="AA218" t="s">
        <v>1550</v>
      </c>
      <c r="AB218" t="s">
        <v>2008</v>
      </c>
      <c r="AC218" t="s">
        <v>2215</v>
      </c>
      <c r="AD218" t="s">
        <v>2553</v>
      </c>
      <c r="AE218" t="s">
        <v>2956</v>
      </c>
      <c r="AF218" t="s">
        <v>3330</v>
      </c>
      <c r="AG218" t="s">
        <v>3346</v>
      </c>
      <c r="AH218" t="s">
        <v>3492</v>
      </c>
      <c r="AI218">
        <v>465</v>
      </c>
      <c r="AJ218">
        <v>535</v>
      </c>
      <c r="AK218" t="s">
        <v>3499</v>
      </c>
      <c r="AL218" t="s">
        <v>3506</v>
      </c>
      <c r="AM218" t="s">
        <v>3514</v>
      </c>
      <c r="AN218">
        <v>76.3</v>
      </c>
      <c r="AO218">
        <v>1987</v>
      </c>
      <c r="AP218" t="s">
        <v>3538</v>
      </c>
      <c r="AQ218">
        <v>1996</v>
      </c>
      <c r="AS218" t="s">
        <v>3625</v>
      </c>
      <c r="AU218">
        <v>51.834440989999997</v>
      </c>
      <c r="AV218">
        <v>14.459037779999999</v>
      </c>
      <c r="AW218" t="s">
        <v>3690</v>
      </c>
      <c r="AX218" t="s">
        <v>3852</v>
      </c>
      <c r="AY218">
        <v>0.375</v>
      </c>
      <c r="AZ218" s="2" t="s">
        <v>3963</v>
      </c>
      <c r="BA218">
        <v>0.39040000000000002</v>
      </c>
      <c r="BB218" t="s">
        <v>3997</v>
      </c>
      <c r="BC218" t="s">
        <v>3499</v>
      </c>
      <c r="BE218" t="s">
        <v>3515</v>
      </c>
      <c r="BF218" t="s">
        <v>4164</v>
      </c>
      <c r="BG218" t="s">
        <v>4408</v>
      </c>
      <c r="BH218" t="s">
        <v>4439</v>
      </c>
      <c r="BI218" t="s">
        <v>4591</v>
      </c>
    </row>
    <row r="219" spans="1:61" x14ac:dyDescent="0.25">
      <c r="A219">
        <f t="shared" si="24"/>
        <v>465</v>
      </c>
      <c r="B219" t="str">
        <f t="shared" si="25"/>
        <v>KW Jänschwalde_BNA0790</v>
      </c>
      <c r="C219" t="s">
        <v>3492</v>
      </c>
      <c r="D219" t="str">
        <f>VLOOKUP(AL219,REF_TABLE!$A$19:$B$26,2,FALSE)</f>
        <v>STUR</v>
      </c>
      <c r="E219" t="str">
        <f>VLOOKUP(AK219,REF_TABLE!A:B,2,FALSE)</f>
        <v>LIG</v>
      </c>
      <c r="F219">
        <f t="shared" si="32"/>
        <v>0.39040000000000002</v>
      </c>
      <c r="G219">
        <f>VLOOKUP(plants_join_OPSD!D219,REF_TABLE!M:Q,2,FALSE)</f>
        <v>9.5587323943661975</v>
      </c>
      <c r="H219">
        <f>VLOOKUP(plants_join_OPSD!D219,REF_TABLE!M:Q,3,FALSE)</f>
        <v>7.8122535211267614</v>
      </c>
      <c r="I219">
        <f>VLOOKUP(D219,Tabelle7!$A:$B,2,FALSE)</f>
        <v>4.0224969288732378E-2</v>
      </c>
      <c r="J219">
        <f>VLOOKUP(D219,Tabelle7!$A:$C,3,FALSE)</f>
        <v>4.0224969288732378E-2</v>
      </c>
      <c r="K219">
        <f>VLOOKUP($E219,Dispa_data!E:W,7,FALSE)</f>
        <v>136849.91500000001</v>
      </c>
      <c r="L219">
        <f>IFERROR(VLOOKUP($E219,Dispa_data!E:W,8,FALSE),0)</f>
        <v>0</v>
      </c>
      <c r="M219">
        <f>IFERROR(VLOOKUP($E219,Dispa_data!E:W,9,FALSE),0)</f>
        <v>0</v>
      </c>
      <c r="N219">
        <f>IFERROR(VLOOKUP($E219,Dispa_data!$E:$W,10,FALSE),0)</f>
        <v>0.3</v>
      </c>
      <c r="O219">
        <f>IFERROR(VLOOKUP($E219,Dispa_data!$E:$W,11,FALSE),0)</f>
        <v>0.38500000000000001</v>
      </c>
      <c r="P219">
        <f>IFERROR(VLOOKUP($E219,Dispa_data!$E:$W,12,FALSE),0)</f>
        <v>7</v>
      </c>
      <c r="Q219">
        <f>IFERROR(VLOOKUP($E219,Dispa_data!$E:$W,13,FALSE),0)</f>
        <v>1</v>
      </c>
      <c r="S219">
        <f t="shared" si="27"/>
        <v>76.3</v>
      </c>
      <c r="T219" t="str">
        <f t="shared" si="28"/>
        <v/>
      </c>
      <c r="U219" t="str">
        <f t="shared" si="29"/>
        <v/>
      </c>
      <c r="V219" t="str">
        <f t="shared" si="30"/>
        <v/>
      </c>
      <c r="W219" t="str">
        <f t="shared" si="31"/>
        <v/>
      </c>
      <c r="X219" s="1" t="s">
        <v>421</v>
      </c>
      <c r="Y219" s="6" t="e">
        <f>VLOOKUP(B219,Dispa_data!B:B,1,FALSE)</f>
        <v>#N/A</v>
      </c>
      <c r="Z219" t="s">
        <v>1193</v>
      </c>
      <c r="AA219" t="s">
        <v>1593</v>
      </c>
      <c r="AB219" t="s">
        <v>2009</v>
      </c>
      <c r="AC219" t="s">
        <v>2215</v>
      </c>
      <c r="AD219" t="s">
        <v>2553</v>
      </c>
      <c r="AE219" t="s">
        <v>2956</v>
      </c>
      <c r="AF219" t="s">
        <v>3330</v>
      </c>
      <c r="AG219" t="s">
        <v>3346</v>
      </c>
      <c r="AH219" t="s">
        <v>3492</v>
      </c>
      <c r="AI219">
        <v>465</v>
      </c>
      <c r="AJ219">
        <v>535</v>
      </c>
      <c r="AK219" t="s">
        <v>3499</v>
      </c>
      <c r="AL219" t="s">
        <v>3506</v>
      </c>
      <c r="AM219" t="s">
        <v>3514</v>
      </c>
      <c r="AN219">
        <v>76.3</v>
      </c>
      <c r="AO219">
        <v>1989</v>
      </c>
      <c r="AP219" t="s">
        <v>3548</v>
      </c>
      <c r="AQ219">
        <v>1996</v>
      </c>
      <c r="AS219" t="s">
        <v>3625</v>
      </c>
      <c r="AU219">
        <v>51.834440989999997</v>
      </c>
      <c r="AV219">
        <v>14.459037779999999</v>
      </c>
      <c r="AW219" t="s">
        <v>3690</v>
      </c>
      <c r="AX219" t="s">
        <v>3853</v>
      </c>
      <c r="AY219">
        <v>0.375</v>
      </c>
      <c r="AZ219" s="2" t="s">
        <v>3963</v>
      </c>
      <c r="BA219">
        <v>0.39040000000000002</v>
      </c>
      <c r="BB219" t="s">
        <v>3997</v>
      </c>
      <c r="BC219" t="s">
        <v>3499</v>
      </c>
      <c r="BE219" t="s">
        <v>3515</v>
      </c>
      <c r="BF219" t="s">
        <v>4164</v>
      </c>
      <c r="BG219" t="s">
        <v>4408</v>
      </c>
      <c r="BH219" t="s">
        <v>4439</v>
      </c>
      <c r="BI219" t="s">
        <v>4591</v>
      </c>
    </row>
    <row r="220" spans="1:61" x14ac:dyDescent="0.25">
      <c r="A220">
        <f t="shared" ref="A220:A283" si="33">AI220</f>
        <v>450</v>
      </c>
      <c r="B220" t="str">
        <f t="shared" ref="B220:B283" si="34">CONCATENATE(Z220,"_",X220)</f>
        <v>Schkopau_BNA0878</v>
      </c>
      <c r="C220" t="s">
        <v>3492</v>
      </c>
      <c r="D220" t="str">
        <f>VLOOKUP(AL220,REF_TABLE!$A$19:$B$26,2,FALSE)</f>
        <v>STUR</v>
      </c>
      <c r="E220" t="str">
        <f>VLOOKUP(AK220,REF_TABLE!A:B,2,FALSE)</f>
        <v>LIG</v>
      </c>
      <c r="F220">
        <f t="shared" si="32"/>
        <v>0.39040000000000002</v>
      </c>
      <c r="G220">
        <f>VLOOKUP(plants_join_OPSD!D220,REF_TABLE!M:Q,2,FALSE)</f>
        <v>9.5587323943661975</v>
      </c>
      <c r="H220">
        <f>VLOOKUP(plants_join_OPSD!D220,REF_TABLE!M:Q,3,FALSE)</f>
        <v>7.8122535211267614</v>
      </c>
      <c r="I220">
        <f>VLOOKUP(D220,Tabelle7!$A:$B,2,FALSE)</f>
        <v>4.0224969288732378E-2</v>
      </c>
      <c r="J220">
        <f>VLOOKUP(D220,Tabelle7!$A:$C,3,FALSE)</f>
        <v>4.0224969288732378E-2</v>
      </c>
      <c r="K220">
        <f>VLOOKUP($E220,Dispa_data!E:W,7,FALSE)</f>
        <v>136849.91500000001</v>
      </c>
      <c r="L220">
        <f>IFERROR(VLOOKUP($E220,Dispa_data!E:W,8,FALSE),0)</f>
        <v>0</v>
      </c>
      <c r="M220">
        <f>IFERROR(VLOOKUP($E220,Dispa_data!E:W,9,FALSE),0)</f>
        <v>0</v>
      </c>
      <c r="N220">
        <f>IFERROR(VLOOKUP($E220,Dispa_data!$E:$W,10,FALSE),0)</f>
        <v>0.3</v>
      </c>
      <c r="O220">
        <f>IFERROR(VLOOKUP($E220,Dispa_data!$E:$W,11,FALSE),0)</f>
        <v>0.38500000000000001</v>
      </c>
      <c r="P220">
        <f>IFERROR(VLOOKUP($E220,Dispa_data!$E:$W,12,FALSE),0)</f>
        <v>7</v>
      </c>
      <c r="Q220">
        <f>IFERROR(VLOOKUP($E220,Dispa_data!$E:$W,13,FALSE),0)</f>
        <v>1</v>
      </c>
      <c r="S220">
        <f t="shared" ref="S220:S283" si="35">IF(AN220="","",AN220)</f>
        <v>100</v>
      </c>
      <c r="T220" t="str">
        <f t="shared" ref="T220:T283" si="36">IF(D220="HPHS",A220*6.3,"")</f>
        <v/>
      </c>
      <c r="U220" t="str">
        <f t="shared" ref="U220:U283" si="37">IF(D220="HPHS",0,"")</f>
        <v/>
      </c>
      <c r="V220" t="str">
        <f t="shared" ref="V220:V283" si="38">IF(D220="HPHS",A220,"")</f>
        <v/>
      </c>
      <c r="W220" t="str">
        <f t="shared" ref="W220:W283" si="39">IF(D220="HPHS",0.86,"")</f>
        <v/>
      </c>
      <c r="X220" s="1" t="s">
        <v>422</v>
      </c>
      <c r="Y220" s="6" t="e">
        <f>VLOOKUP(B220,Dispa_data!B:B,1,FALSE)</f>
        <v>#N/A</v>
      </c>
      <c r="Z220" t="s">
        <v>1194</v>
      </c>
      <c r="AA220" t="s">
        <v>1529</v>
      </c>
      <c r="AB220" t="s">
        <v>2010</v>
      </c>
      <c r="AC220" t="s">
        <v>2172</v>
      </c>
      <c r="AE220" t="s">
        <v>2957</v>
      </c>
      <c r="AF220" t="s">
        <v>1194</v>
      </c>
      <c r="AG220" t="s">
        <v>3479</v>
      </c>
      <c r="AH220" t="s">
        <v>3492</v>
      </c>
      <c r="AI220">
        <v>450</v>
      </c>
      <c r="AJ220">
        <v>490</v>
      </c>
      <c r="AK220" t="s">
        <v>3499</v>
      </c>
      <c r="AL220" t="s">
        <v>3506</v>
      </c>
      <c r="AM220" t="s">
        <v>3514</v>
      </c>
      <c r="AN220">
        <v>100</v>
      </c>
      <c r="AO220">
        <v>1996</v>
      </c>
      <c r="AP220" t="s">
        <v>3553</v>
      </c>
      <c r="AS220" t="s">
        <v>3625</v>
      </c>
      <c r="AU220">
        <v>51.398454630000003</v>
      </c>
      <c r="AV220">
        <v>11.950420100000001</v>
      </c>
      <c r="AW220" t="s">
        <v>3691</v>
      </c>
      <c r="AX220" t="s">
        <v>3854</v>
      </c>
      <c r="AY220">
        <v>0.4</v>
      </c>
      <c r="AZ220" s="2" t="s">
        <v>3964</v>
      </c>
      <c r="BA220">
        <v>0.39040000000000002</v>
      </c>
      <c r="BB220" t="s">
        <v>3997</v>
      </c>
      <c r="BC220" t="s">
        <v>3499</v>
      </c>
      <c r="BE220" t="s">
        <v>3515</v>
      </c>
      <c r="BF220" t="s">
        <v>4165</v>
      </c>
      <c r="BG220" t="s">
        <v>4408</v>
      </c>
      <c r="BH220" t="s">
        <v>4439</v>
      </c>
      <c r="BI220" t="s">
        <v>4591</v>
      </c>
    </row>
    <row r="221" spans="1:61" x14ac:dyDescent="0.25">
      <c r="A221">
        <f t="shared" si="33"/>
        <v>450</v>
      </c>
      <c r="B221" t="str">
        <f t="shared" si="34"/>
        <v>Schkopau_BNA0879</v>
      </c>
      <c r="C221" t="s">
        <v>3492</v>
      </c>
      <c r="D221" t="str">
        <f>VLOOKUP(AL221,REF_TABLE!$A$19:$B$26,2,FALSE)</f>
        <v>STUR</v>
      </c>
      <c r="E221" t="str">
        <f>VLOOKUP(AK221,REF_TABLE!A:B,2,FALSE)</f>
        <v>LIG</v>
      </c>
      <c r="F221">
        <f t="shared" si="32"/>
        <v>0.39040000000000002</v>
      </c>
      <c r="G221">
        <f>VLOOKUP(plants_join_OPSD!D221,REF_TABLE!M:Q,2,FALSE)</f>
        <v>9.5587323943661975</v>
      </c>
      <c r="H221">
        <f>VLOOKUP(plants_join_OPSD!D221,REF_TABLE!M:Q,3,FALSE)</f>
        <v>7.8122535211267614</v>
      </c>
      <c r="I221">
        <f>VLOOKUP(D221,Tabelle7!$A:$B,2,FALSE)</f>
        <v>4.0224969288732378E-2</v>
      </c>
      <c r="J221">
        <f>VLOOKUP(D221,Tabelle7!$A:$C,3,FALSE)</f>
        <v>4.0224969288732378E-2</v>
      </c>
      <c r="K221">
        <f>VLOOKUP($E221,Dispa_data!E:W,7,FALSE)</f>
        <v>136849.91500000001</v>
      </c>
      <c r="L221">
        <f>IFERROR(VLOOKUP($E221,Dispa_data!E:W,8,FALSE),0)</f>
        <v>0</v>
      </c>
      <c r="M221">
        <f>IFERROR(VLOOKUP($E221,Dispa_data!E:W,9,FALSE),0)</f>
        <v>0</v>
      </c>
      <c r="N221">
        <f>IFERROR(VLOOKUP($E221,Dispa_data!$E:$W,10,FALSE),0)</f>
        <v>0.3</v>
      </c>
      <c r="O221">
        <f>IFERROR(VLOOKUP($E221,Dispa_data!$E:$W,11,FALSE),0)</f>
        <v>0.38500000000000001</v>
      </c>
      <c r="P221">
        <f>IFERROR(VLOOKUP($E221,Dispa_data!$E:$W,12,FALSE),0)</f>
        <v>7</v>
      </c>
      <c r="Q221">
        <f>IFERROR(VLOOKUP($E221,Dispa_data!$E:$W,13,FALSE),0)</f>
        <v>1</v>
      </c>
      <c r="S221">
        <f t="shared" si="35"/>
        <v>100</v>
      </c>
      <c r="T221" t="str">
        <f t="shared" si="36"/>
        <v/>
      </c>
      <c r="U221" t="str">
        <f t="shared" si="37"/>
        <v/>
      </c>
      <c r="V221" t="str">
        <f t="shared" si="38"/>
        <v/>
      </c>
      <c r="W221" t="str">
        <f t="shared" si="39"/>
        <v/>
      </c>
      <c r="X221" s="1" t="s">
        <v>423</v>
      </c>
      <c r="Y221" s="6" t="e">
        <f>VLOOKUP(B221,Dispa_data!B:B,1,FALSE)</f>
        <v>#N/A</v>
      </c>
      <c r="Z221" t="s">
        <v>1194</v>
      </c>
      <c r="AA221" t="s">
        <v>1548</v>
      </c>
      <c r="AB221" t="s">
        <v>2011</v>
      </c>
      <c r="AC221" t="s">
        <v>2172</v>
      </c>
      <c r="AE221" t="s">
        <v>2957</v>
      </c>
      <c r="AF221" t="s">
        <v>1194</v>
      </c>
      <c r="AG221" t="s">
        <v>3479</v>
      </c>
      <c r="AH221" t="s">
        <v>3492</v>
      </c>
      <c r="AI221">
        <v>450</v>
      </c>
      <c r="AJ221">
        <v>490</v>
      </c>
      <c r="AK221" t="s">
        <v>3499</v>
      </c>
      <c r="AL221" t="s">
        <v>3506</v>
      </c>
      <c r="AM221" t="s">
        <v>3514</v>
      </c>
      <c r="AN221">
        <v>100</v>
      </c>
      <c r="AO221">
        <v>1996</v>
      </c>
      <c r="AP221" t="s">
        <v>3553</v>
      </c>
      <c r="AS221" t="s">
        <v>3625</v>
      </c>
      <c r="AU221">
        <v>51.398454630000003</v>
      </c>
      <c r="AV221">
        <v>11.950420100000001</v>
      </c>
      <c r="AW221" t="s">
        <v>3691</v>
      </c>
      <c r="AX221" t="s">
        <v>3855</v>
      </c>
      <c r="AY221">
        <v>0.4</v>
      </c>
      <c r="AZ221" s="2" t="s">
        <v>3964</v>
      </c>
      <c r="BA221">
        <v>0.39040000000000002</v>
      </c>
      <c r="BB221" t="s">
        <v>3997</v>
      </c>
      <c r="BC221" t="s">
        <v>3499</v>
      </c>
      <c r="BE221" t="s">
        <v>3515</v>
      </c>
      <c r="BF221" t="s">
        <v>4165</v>
      </c>
      <c r="BG221" t="s">
        <v>4408</v>
      </c>
      <c r="BH221" t="s">
        <v>4500</v>
      </c>
      <c r="BI221" t="s">
        <v>4591</v>
      </c>
    </row>
    <row r="222" spans="1:61" x14ac:dyDescent="0.25">
      <c r="A222">
        <f t="shared" si="33"/>
        <v>45</v>
      </c>
      <c r="B222" t="str">
        <f t="shared" si="34"/>
        <v>Grubenheizkraftwerk_BNA1486</v>
      </c>
      <c r="C222" t="s">
        <v>3492</v>
      </c>
      <c r="D222" t="str">
        <f>VLOOKUP(AL222,REF_TABLE!$A$19:$B$26,2,FALSE)</f>
        <v>STUR</v>
      </c>
      <c r="E222" t="str">
        <f>VLOOKUP(AK222,REF_TABLE!A:B,2,FALSE)</f>
        <v>LIG</v>
      </c>
      <c r="F222">
        <f t="shared" si="32"/>
        <v>0.34960000000000002</v>
      </c>
      <c r="G222">
        <f>VLOOKUP(plants_join_OPSD!D222,REF_TABLE!M:Q,2,FALSE)</f>
        <v>9.5587323943661975</v>
      </c>
      <c r="H222">
        <f>VLOOKUP(plants_join_OPSD!D222,REF_TABLE!M:Q,3,FALSE)</f>
        <v>7.8122535211267614</v>
      </c>
      <c r="I222">
        <f>VLOOKUP(D222,Tabelle7!$A:$B,2,FALSE)</f>
        <v>4.0224969288732378E-2</v>
      </c>
      <c r="J222">
        <f>VLOOKUP(D222,Tabelle7!$A:$C,3,FALSE)</f>
        <v>4.0224969288732378E-2</v>
      </c>
      <c r="K222">
        <f>VLOOKUP($E222,Dispa_data!E:W,7,FALSE)</f>
        <v>136849.91500000001</v>
      </c>
      <c r="L222">
        <f>IFERROR(VLOOKUP($E222,Dispa_data!E:W,8,FALSE),0)</f>
        <v>0</v>
      </c>
      <c r="M222">
        <f>IFERROR(VLOOKUP($E222,Dispa_data!E:W,9,FALSE),0)</f>
        <v>0</v>
      </c>
      <c r="N222">
        <f>IFERROR(VLOOKUP($E222,Dispa_data!$E:$W,10,FALSE),0)</f>
        <v>0.3</v>
      </c>
      <c r="O222">
        <f>IFERROR(VLOOKUP($E222,Dispa_data!$E:$W,11,FALSE),0)</f>
        <v>0.38500000000000001</v>
      </c>
      <c r="P222">
        <f>IFERROR(VLOOKUP($E222,Dispa_data!$E:$W,12,FALSE),0)</f>
        <v>7</v>
      </c>
      <c r="Q222">
        <f>IFERROR(VLOOKUP($E222,Dispa_data!$E:$W,13,FALSE),0)</f>
        <v>1</v>
      </c>
      <c r="S222" t="str">
        <f t="shared" si="35"/>
        <v/>
      </c>
      <c r="T222" t="str">
        <f t="shared" si="36"/>
        <v/>
      </c>
      <c r="U222" t="str">
        <f t="shared" si="37"/>
        <v/>
      </c>
      <c r="V222" t="str">
        <f t="shared" si="38"/>
        <v/>
      </c>
      <c r="W222" t="str">
        <f t="shared" si="39"/>
        <v/>
      </c>
      <c r="X222" s="1" t="s">
        <v>424</v>
      </c>
      <c r="Y222" s="6" t="e">
        <f>VLOOKUP(B222,Dispa_data!B:B,1,FALSE)</f>
        <v>#N/A</v>
      </c>
      <c r="Z222" t="s">
        <v>1195</v>
      </c>
      <c r="AC222" t="s">
        <v>2226</v>
      </c>
      <c r="AD222" t="s">
        <v>2554</v>
      </c>
      <c r="AE222" t="s">
        <v>2958</v>
      </c>
      <c r="AF222" t="s">
        <v>3331</v>
      </c>
      <c r="AG222" t="s">
        <v>3479</v>
      </c>
      <c r="AH222" t="s">
        <v>3492</v>
      </c>
      <c r="AI222">
        <v>45</v>
      </c>
      <c r="AK222" t="s">
        <v>3499</v>
      </c>
      <c r="AL222" t="s">
        <v>3506</v>
      </c>
      <c r="AM222" t="s">
        <v>3514</v>
      </c>
      <c r="AO222">
        <v>1979</v>
      </c>
      <c r="AP222" t="s">
        <v>3542</v>
      </c>
      <c r="AS222" t="s">
        <v>3625</v>
      </c>
      <c r="AU222">
        <v>51.462749000000002</v>
      </c>
      <c r="AV222">
        <v>11.714028000000001</v>
      </c>
      <c r="BA222">
        <v>0.34960000000000002</v>
      </c>
      <c r="BB222" t="s">
        <v>3997</v>
      </c>
      <c r="BC222" t="s">
        <v>3499</v>
      </c>
      <c r="BE222" t="s">
        <v>3515</v>
      </c>
      <c r="BF222" t="s">
        <v>4166</v>
      </c>
      <c r="BG222" t="s">
        <v>4406</v>
      </c>
      <c r="BH222" t="s">
        <v>4458</v>
      </c>
    </row>
    <row r="223" spans="1:61" x14ac:dyDescent="0.25">
      <c r="A223">
        <f t="shared" si="33"/>
        <v>750</v>
      </c>
      <c r="B223" t="str">
        <f t="shared" si="34"/>
        <v>Schwarze Pumpe_BNA0914</v>
      </c>
      <c r="C223" t="s">
        <v>3492</v>
      </c>
      <c r="D223" t="str">
        <f>VLOOKUP(AL223,REF_TABLE!$A$19:$B$26,2,FALSE)</f>
        <v>STUR</v>
      </c>
      <c r="E223" t="str">
        <f>VLOOKUP(AK223,REF_TABLE!A:B,2,FALSE)</f>
        <v>LIG</v>
      </c>
      <c r="F223">
        <f t="shared" si="32"/>
        <v>0.39279999999999998</v>
      </c>
      <c r="G223">
        <f>VLOOKUP(plants_join_OPSD!D223,REF_TABLE!M:Q,2,FALSE)</f>
        <v>9.5587323943661975</v>
      </c>
      <c r="H223">
        <f>VLOOKUP(plants_join_OPSD!D223,REF_TABLE!M:Q,3,FALSE)</f>
        <v>7.8122535211267614</v>
      </c>
      <c r="I223">
        <f>VLOOKUP(D223,Tabelle7!$A:$B,2,FALSE)</f>
        <v>4.0224969288732378E-2</v>
      </c>
      <c r="J223">
        <f>VLOOKUP(D223,Tabelle7!$A:$C,3,FALSE)</f>
        <v>4.0224969288732378E-2</v>
      </c>
      <c r="K223">
        <f>VLOOKUP($E223,Dispa_data!E:W,7,FALSE)</f>
        <v>136849.91500000001</v>
      </c>
      <c r="L223">
        <f>IFERROR(VLOOKUP($E223,Dispa_data!E:W,8,FALSE),0)</f>
        <v>0</v>
      </c>
      <c r="M223">
        <f>IFERROR(VLOOKUP($E223,Dispa_data!E:W,9,FALSE),0)</f>
        <v>0</v>
      </c>
      <c r="N223">
        <f>IFERROR(VLOOKUP($E223,Dispa_data!$E:$W,10,FALSE),0)</f>
        <v>0.3</v>
      </c>
      <c r="O223">
        <f>IFERROR(VLOOKUP($E223,Dispa_data!$E:$W,11,FALSE),0)</f>
        <v>0.38500000000000001</v>
      </c>
      <c r="P223">
        <f>IFERROR(VLOOKUP($E223,Dispa_data!$E:$W,12,FALSE),0)</f>
        <v>7</v>
      </c>
      <c r="Q223">
        <f>IFERROR(VLOOKUP($E223,Dispa_data!$E:$W,13,FALSE),0)</f>
        <v>1</v>
      </c>
      <c r="S223">
        <f t="shared" si="35"/>
        <v>60</v>
      </c>
      <c r="T223" t="str">
        <f t="shared" si="36"/>
        <v/>
      </c>
      <c r="U223" t="str">
        <f t="shared" si="37"/>
        <v/>
      </c>
      <c r="V223" t="str">
        <f t="shared" si="38"/>
        <v/>
      </c>
      <c r="W223" t="str">
        <f t="shared" si="39"/>
        <v/>
      </c>
      <c r="X223" s="1" t="s">
        <v>425</v>
      </c>
      <c r="Y223" s="6" t="e">
        <f>VLOOKUP(B223,Dispa_data!B:B,1,FALSE)</f>
        <v>#N/A</v>
      </c>
      <c r="Z223" t="s">
        <v>1196</v>
      </c>
      <c r="AA223" t="s">
        <v>1529</v>
      </c>
      <c r="AB223" t="s">
        <v>2012</v>
      </c>
      <c r="AC223" t="s">
        <v>2215</v>
      </c>
      <c r="AD223" t="s">
        <v>2555</v>
      </c>
      <c r="AE223" t="s">
        <v>2959</v>
      </c>
      <c r="AF223" t="s">
        <v>3332</v>
      </c>
      <c r="AG223" t="s">
        <v>3346</v>
      </c>
      <c r="AH223" t="s">
        <v>3492</v>
      </c>
      <c r="AI223">
        <v>750</v>
      </c>
      <c r="AJ223">
        <v>800</v>
      </c>
      <c r="AK223" t="s">
        <v>3499</v>
      </c>
      <c r="AL223" t="s">
        <v>3506</v>
      </c>
      <c r="AM223" t="s">
        <v>3514</v>
      </c>
      <c r="AN223">
        <v>60</v>
      </c>
      <c r="AO223">
        <v>1997</v>
      </c>
      <c r="AP223" t="s">
        <v>3529</v>
      </c>
      <c r="AS223" t="s">
        <v>3625</v>
      </c>
      <c r="AU223">
        <v>51.534820279999998</v>
      </c>
      <c r="AV223">
        <v>14.353122709999999</v>
      </c>
      <c r="AW223" t="s">
        <v>3692</v>
      </c>
      <c r="AX223" t="s">
        <v>3856</v>
      </c>
      <c r="AY223">
        <v>0.41</v>
      </c>
      <c r="AZ223" t="s">
        <v>3965</v>
      </c>
      <c r="BA223">
        <v>0.39279999999999998</v>
      </c>
      <c r="BB223" t="s">
        <v>3997</v>
      </c>
      <c r="BC223" t="s">
        <v>3499</v>
      </c>
      <c r="BE223" t="s">
        <v>3515</v>
      </c>
      <c r="BF223" t="s">
        <v>4167</v>
      </c>
      <c r="BG223" t="s">
        <v>4408</v>
      </c>
      <c r="BH223" t="s">
        <v>4439</v>
      </c>
      <c r="BI223" t="s">
        <v>4591</v>
      </c>
    </row>
    <row r="224" spans="1:61" x14ac:dyDescent="0.25">
      <c r="A224">
        <f t="shared" si="33"/>
        <v>750</v>
      </c>
      <c r="B224" t="str">
        <f t="shared" si="34"/>
        <v>Schwarze Pumpe_BNA0915</v>
      </c>
      <c r="C224" t="s">
        <v>3492</v>
      </c>
      <c r="D224" t="str">
        <f>VLOOKUP(AL224,REF_TABLE!$A$19:$B$26,2,FALSE)</f>
        <v>STUR</v>
      </c>
      <c r="E224" t="str">
        <f>VLOOKUP(AK224,REF_TABLE!A:B,2,FALSE)</f>
        <v>LIG</v>
      </c>
      <c r="F224">
        <f t="shared" si="32"/>
        <v>0.3952</v>
      </c>
      <c r="G224">
        <f>VLOOKUP(plants_join_OPSD!D224,REF_TABLE!M:Q,2,FALSE)</f>
        <v>9.5587323943661975</v>
      </c>
      <c r="H224">
        <f>VLOOKUP(plants_join_OPSD!D224,REF_TABLE!M:Q,3,FALSE)</f>
        <v>7.8122535211267614</v>
      </c>
      <c r="I224">
        <f>VLOOKUP(D224,Tabelle7!$A:$B,2,FALSE)</f>
        <v>4.0224969288732378E-2</v>
      </c>
      <c r="J224">
        <f>VLOOKUP(D224,Tabelle7!$A:$C,3,FALSE)</f>
        <v>4.0224969288732378E-2</v>
      </c>
      <c r="K224">
        <f>VLOOKUP($E224,Dispa_data!E:W,7,FALSE)</f>
        <v>136849.91500000001</v>
      </c>
      <c r="L224">
        <f>IFERROR(VLOOKUP($E224,Dispa_data!E:W,8,FALSE),0)</f>
        <v>0</v>
      </c>
      <c r="M224">
        <f>IFERROR(VLOOKUP($E224,Dispa_data!E:W,9,FALSE),0)</f>
        <v>0</v>
      </c>
      <c r="N224">
        <f>IFERROR(VLOOKUP($E224,Dispa_data!$E:$W,10,FALSE),0)</f>
        <v>0.3</v>
      </c>
      <c r="O224">
        <f>IFERROR(VLOOKUP($E224,Dispa_data!$E:$W,11,FALSE),0)</f>
        <v>0.38500000000000001</v>
      </c>
      <c r="P224">
        <f>IFERROR(VLOOKUP($E224,Dispa_data!$E:$W,12,FALSE),0)</f>
        <v>7</v>
      </c>
      <c r="Q224">
        <f>IFERROR(VLOOKUP($E224,Dispa_data!$E:$W,13,FALSE),0)</f>
        <v>1</v>
      </c>
      <c r="S224">
        <f t="shared" si="35"/>
        <v>60</v>
      </c>
      <c r="T224" t="str">
        <f t="shared" si="36"/>
        <v/>
      </c>
      <c r="U224" t="str">
        <f t="shared" si="37"/>
        <v/>
      </c>
      <c r="V224" t="str">
        <f t="shared" si="38"/>
        <v/>
      </c>
      <c r="W224" t="str">
        <f t="shared" si="39"/>
        <v/>
      </c>
      <c r="X224" s="1" t="s">
        <v>426</v>
      </c>
      <c r="Y224" s="6" t="e">
        <f>VLOOKUP(B224,Dispa_data!B:B,1,FALSE)</f>
        <v>#N/A</v>
      </c>
      <c r="Z224" t="s">
        <v>1196</v>
      </c>
      <c r="AA224" t="s">
        <v>1548</v>
      </c>
      <c r="AB224" t="s">
        <v>2013</v>
      </c>
      <c r="AC224" t="s">
        <v>2215</v>
      </c>
      <c r="AD224" t="s">
        <v>2555</v>
      </c>
      <c r="AE224" t="s">
        <v>2959</v>
      </c>
      <c r="AF224" t="s">
        <v>3332</v>
      </c>
      <c r="AG224" t="s">
        <v>3346</v>
      </c>
      <c r="AH224" t="s">
        <v>3492</v>
      </c>
      <c r="AI224">
        <v>750</v>
      </c>
      <c r="AJ224">
        <v>800</v>
      </c>
      <c r="AK224" t="s">
        <v>3499</v>
      </c>
      <c r="AL224" t="s">
        <v>3506</v>
      </c>
      <c r="AM224" t="s">
        <v>3514</v>
      </c>
      <c r="AN224">
        <v>60</v>
      </c>
      <c r="AO224">
        <v>1998</v>
      </c>
      <c r="AP224" t="s">
        <v>3609</v>
      </c>
      <c r="AS224" t="s">
        <v>3625</v>
      </c>
      <c r="AU224">
        <v>51.534820279999998</v>
      </c>
      <c r="AV224">
        <v>14.353122709999999</v>
      </c>
      <c r="AW224" t="s">
        <v>3692</v>
      </c>
      <c r="AX224" t="s">
        <v>3857</v>
      </c>
      <c r="AY224">
        <v>0.41</v>
      </c>
      <c r="AZ224" t="s">
        <v>3965</v>
      </c>
      <c r="BA224">
        <v>0.3952</v>
      </c>
      <c r="BB224" t="s">
        <v>3997</v>
      </c>
      <c r="BC224" t="s">
        <v>3499</v>
      </c>
      <c r="BE224" t="s">
        <v>3515</v>
      </c>
      <c r="BF224" t="s">
        <v>4167</v>
      </c>
      <c r="BG224" t="s">
        <v>4408</v>
      </c>
      <c r="BH224" t="s">
        <v>4439</v>
      </c>
      <c r="BI224" t="s">
        <v>4591</v>
      </c>
    </row>
    <row r="225" spans="1:60" x14ac:dyDescent="0.25">
      <c r="A225">
        <f t="shared" si="33"/>
        <v>67</v>
      </c>
      <c r="B225" t="str">
        <f t="shared" si="34"/>
        <v>Deuben_BNA0196</v>
      </c>
      <c r="C225" t="s">
        <v>3492</v>
      </c>
      <c r="D225" t="str">
        <f>VLOOKUP(AL225,REF_TABLE!$A$19:$B$26,2,FALSE)</f>
        <v>STUR</v>
      </c>
      <c r="E225" t="str">
        <f>VLOOKUP(AK225,REF_TABLE!A:B,2,FALSE)</f>
        <v>LIG</v>
      </c>
      <c r="F225">
        <f t="shared" si="32"/>
        <v>0.24640000000000001</v>
      </c>
      <c r="G225">
        <f>VLOOKUP(plants_join_OPSD!D225,REF_TABLE!M:Q,2,FALSE)</f>
        <v>9.5587323943661975</v>
      </c>
      <c r="H225">
        <f>VLOOKUP(plants_join_OPSD!D225,REF_TABLE!M:Q,3,FALSE)</f>
        <v>7.8122535211267614</v>
      </c>
      <c r="I225">
        <f>VLOOKUP(D225,Tabelle7!$A:$B,2,FALSE)</f>
        <v>4.0224969288732378E-2</v>
      </c>
      <c r="J225">
        <f>VLOOKUP(D225,Tabelle7!$A:$C,3,FALSE)</f>
        <v>4.0224969288732378E-2</v>
      </c>
      <c r="K225">
        <f>VLOOKUP($E225,Dispa_data!E:W,7,FALSE)</f>
        <v>136849.91500000001</v>
      </c>
      <c r="L225">
        <f>IFERROR(VLOOKUP($E225,Dispa_data!E:W,8,FALSE),0)</f>
        <v>0</v>
      </c>
      <c r="M225">
        <f>IFERROR(VLOOKUP($E225,Dispa_data!E:W,9,FALSE),0)</f>
        <v>0</v>
      </c>
      <c r="N225">
        <f>IFERROR(VLOOKUP($E225,Dispa_data!$E:$W,10,FALSE),0)</f>
        <v>0.3</v>
      </c>
      <c r="O225">
        <f>IFERROR(VLOOKUP($E225,Dispa_data!$E:$W,11,FALSE),0)</f>
        <v>0.38500000000000001</v>
      </c>
      <c r="P225">
        <f>IFERROR(VLOOKUP($E225,Dispa_data!$E:$W,12,FALSE),0)</f>
        <v>7</v>
      </c>
      <c r="Q225">
        <f>IFERROR(VLOOKUP($E225,Dispa_data!$E:$W,13,FALSE),0)</f>
        <v>1</v>
      </c>
      <c r="S225" t="str">
        <f t="shared" si="35"/>
        <v/>
      </c>
      <c r="T225" t="str">
        <f t="shared" si="36"/>
        <v/>
      </c>
      <c r="U225" t="str">
        <f t="shared" si="37"/>
        <v/>
      </c>
      <c r="V225" t="str">
        <f t="shared" si="38"/>
        <v/>
      </c>
      <c r="W225" t="str">
        <f t="shared" si="39"/>
        <v/>
      </c>
      <c r="X225" s="1" t="s">
        <v>427</v>
      </c>
      <c r="Y225" s="6" t="e">
        <f>VLOOKUP(B225,Dispa_data!B:B,1,FALSE)</f>
        <v>#N/A</v>
      </c>
      <c r="Z225" t="s">
        <v>1197</v>
      </c>
      <c r="AC225" t="s">
        <v>2227</v>
      </c>
      <c r="AE225" t="s">
        <v>2960</v>
      </c>
      <c r="AF225" t="s">
        <v>3333</v>
      </c>
      <c r="AG225" t="s">
        <v>3479</v>
      </c>
      <c r="AH225" t="s">
        <v>3492</v>
      </c>
      <c r="AI225">
        <v>67</v>
      </c>
      <c r="AK225" t="s">
        <v>3499</v>
      </c>
      <c r="AL225" t="s">
        <v>3506</v>
      </c>
      <c r="AM225" t="s">
        <v>3514</v>
      </c>
      <c r="AO225">
        <v>1936</v>
      </c>
      <c r="AP225" t="s">
        <v>3610</v>
      </c>
      <c r="AS225" t="s">
        <v>3625</v>
      </c>
      <c r="AU225">
        <v>51.111870000000003</v>
      </c>
      <c r="AV225">
        <v>12.076169999999999</v>
      </c>
      <c r="BA225">
        <v>0.24640000000000001</v>
      </c>
      <c r="BB225" t="s">
        <v>3997</v>
      </c>
      <c r="BC225" t="s">
        <v>3499</v>
      </c>
      <c r="BE225" t="s">
        <v>3515</v>
      </c>
      <c r="BF225" t="s">
        <v>4168</v>
      </c>
      <c r="BG225" t="s">
        <v>4406</v>
      </c>
      <c r="BH225" t="s">
        <v>4458</v>
      </c>
    </row>
    <row r="226" spans="1:60" x14ac:dyDescent="0.25">
      <c r="A226">
        <f t="shared" si="33"/>
        <v>31</v>
      </c>
      <c r="B226" t="str">
        <f t="shared" si="34"/>
        <v>Wählitz_BNA1002</v>
      </c>
      <c r="C226" t="s">
        <v>3492</v>
      </c>
      <c r="D226" t="str">
        <f>VLOOKUP(AL226,REF_TABLE!$A$19:$B$26,2,FALSE)</f>
        <v>STUR</v>
      </c>
      <c r="E226" t="str">
        <f>VLOOKUP(AK226,REF_TABLE!A:B,2,FALSE)</f>
        <v>LIG</v>
      </c>
      <c r="F226">
        <f t="shared" si="32"/>
        <v>0.3856</v>
      </c>
      <c r="G226">
        <f>VLOOKUP(plants_join_OPSD!D226,REF_TABLE!M:Q,2,FALSE)</f>
        <v>9.5587323943661975</v>
      </c>
      <c r="H226">
        <f>VLOOKUP(plants_join_OPSD!D226,REF_TABLE!M:Q,3,FALSE)</f>
        <v>7.8122535211267614</v>
      </c>
      <c r="I226">
        <f>VLOOKUP(D226,Tabelle7!$A:$B,2,FALSE)</f>
        <v>4.0224969288732378E-2</v>
      </c>
      <c r="J226">
        <f>VLOOKUP(D226,Tabelle7!$A:$C,3,FALSE)</f>
        <v>4.0224969288732378E-2</v>
      </c>
      <c r="K226">
        <f>VLOOKUP($E226,Dispa_data!E:W,7,FALSE)</f>
        <v>136849.91500000001</v>
      </c>
      <c r="L226">
        <f>IFERROR(VLOOKUP($E226,Dispa_data!E:W,8,FALSE),0)</f>
        <v>0</v>
      </c>
      <c r="M226">
        <f>IFERROR(VLOOKUP($E226,Dispa_data!E:W,9,FALSE),0)</f>
        <v>0</v>
      </c>
      <c r="N226">
        <f>IFERROR(VLOOKUP($E226,Dispa_data!$E:$W,10,FALSE),0)</f>
        <v>0.3</v>
      </c>
      <c r="O226">
        <f>IFERROR(VLOOKUP($E226,Dispa_data!$E:$W,11,FALSE),0)</f>
        <v>0.38500000000000001</v>
      </c>
      <c r="P226">
        <f>IFERROR(VLOOKUP($E226,Dispa_data!$E:$W,12,FALSE),0)</f>
        <v>7</v>
      </c>
      <c r="Q226">
        <f>IFERROR(VLOOKUP($E226,Dispa_data!$E:$W,13,FALSE),0)</f>
        <v>1</v>
      </c>
      <c r="S226" t="str">
        <f t="shared" si="35"/>
        <v/>
      </c>
      <c r="T226" t="str">
        <f t="shared" si="36"/>
        <v/>
      </c>
      <c r="U226" t="str">
        <f t="shared" si="37"/>
        <v/>
      </c>
      <c r="V226" t="str">
        <f t="shared" si="38"/>
        <v/>
      </c>
      <c r="W226" t="str">
        <f t="shared" si="39"/>
        <v/>
      </c>
      <c r="X226" s="1" t="s">
        <v>428</v>
      </c>
      <c r="Y226" s="6" t="e">
        <f>VLOOKUP(B226,Dispa_data!B:B,1,FALSE)</f>
        <v>#N/A</v>
      </c>
      <c r="Z226" t="s">
        <v>1198</v>
      </c>
      <c r="AC226" t="s">
        <v>2227</v>
      </c>
      <c r="AE226" t="s">
        <v>2961</v>
      </c>
      <c r="AF226" t="s">
        <v>1198</v>
      </c>
      <c r="AG226" t="s">
        <v>3479</v>
      </c>
      <c r="AH226" t="s">
        <v>3492</v>
      </c>
      <c r="AI226">
        <v>31</v>
      </c>
      <c r="AK226" t="s">
        <v>3499</v>
      </c>
      <c r="AL226" t="s">
        <v>3506</v>
      </c>
      <c r="AM226" t="s">
        <v>3514</v>
      </c>
      <c r="AO226">
        <v>1994</v>
      </c>
      <c r="AP226" t="s">
        <v>3561</v>
      </c>
      <c r="AS226" t="s">
        <v>3625</v>
      </c>
      <c r="AU226">
        <v>51.166640000000001</v>
      </c>
      <c r="AV226">
        <v>12.076219999999999</v>
      </c>
      <c r="AY226">
        <v>0.38500000000000001</v>
      </c>
      <c r="AZ226" s="2" t="s">
        <v>3966</v>
      </c>
      <c r="BA226">
        <v>0.3856</v>
      </c>
      <c r="BB226" t="s">
        <v>3997</v>
      </c>
      <c r="BC226" t="s">
        <v>3499</v>
      </c>
      <c r="BE226" t="s">
        <v>3515</v>
      </c>
      <c r="BF226" t="s">
        <v>4168</v>
      </c>
      <c r="BG226" t="s">
        <v>4406</v>
      </c>
      <c r="BH226" t="s">
        <v>4458</v>
      </c>
    </row>
    <row r="227" spans="1:60" x14ac:dyDescent="0.25">
      <c r="A227">
        <f t="shared" si="33"/>
        <v>23.3</v>
      </c>
      <c r="B227" t="str">
        <f t="shared" si="34"/>
        <v>EZ1_BNA1400a</v>
      </c>
      <c r="C227" t="s">
        <v>3492</v>
      </c>
      <c r="D227" t="str">
        <f>VLOOKUP(AL227,REF_TABLE!$A$19:$B$26,2,FALSE)</f>
        <v>STUR</v>
      </c>
      <c r="E227" t="str">
        <f>VLOOKUP(AK227,REF_TABLE!A:B,2,FALSE)</f>
        <v>LIG</v>
      </c>
      <c r="F227">
        <f t="shared" si="32"/>
        <v>0.38319999999999999</v>
      </c>
      <c r="G227">
        <f>VLOOKUP(plants_join_OPSD!D227,REF_TABLE!M:Q,2,FALSE)</f>
        <v>9.5587323943661975</v>
      </c>
      <c r="H227">
        <f>VLOOKUP(plants_join_OPSD!D227,REF_TABLE!M:Q,3,FALSE)</f>
        <v>7.8122535211267614</v>
      </c>
      <c r="I227">
        <f>VLOOKUP(D227,Tabelle7!$A:$B,2,FALSE)</f>
        <v>4.0224969288732378E-2</v>
      </c>
      <c r="J227">
        <f>VLOOKUP(D227,Tabelle7!$A:$C,3,FALSE)</f>
        <v>4.0224969288732378E-2</v>
      </c>
      <c r="K227">
        <f>VLOOKUP($E227,Dispa_data!E:W,7,FALSE)</f>
        <v>136849.91500000001</v>
      </c>
      <c r="L227">
        <f>IFERROR(VLOOKUP($E227,Dispa_data!E:W,8,FALSE),0)</f>
        <v>0</v>
      </c>
      <c r="M227">
        <f>IFERROR(VLOOKUP($E227,Dispa_data!E:W,9,FALSE),0)</f>
        <v>0</v>
      </c>
      <c r="N227">
        <f>IFERROR(VLOOKUP($E227,Dispa_data!$E:$W,10,FALSE),0)</f>
        <v>0.3</v>
      </c>
      <c r="O227">
        <f>IFERROR(VLOOKUP($E227,Dispa_data!$E:$W,11,FALSE),0)</f>
        <v>0.38500000000000001</v>
      </c>
      <c r="P227">
        <f>IFERROR(VLOOKUP($E227,Dispa_data!$E:$W,12,FALSE),0)</f>
        <v>7</v>
      </c>
      <c r="Q227">
        <f>IFERROR(VLOOKUP($E227,Dispa_data!$E:$W,13,FALSE),0)</f>
        <v>1</v>
      </c>
      <c r="S227" t="str">
        <f t="shared" si="35"/>
        <v/>
      </c>
      <c r="T227" t="str">
        <f t="shared" si="36"/>
        <v/>
      </c>
      <c r="U227" t="str">
        <f t="shared" si="37"/>
        <v/>
      </c>
      <c r="V227" t="str">
        <f t="shared" si="38"/>
        <v/>
      </c>
      <c r="W227" t="str">
        <f t="shared" si="39"/>
        <v/>
      </c>
      <c r="X227" s="1" t="s">
        <v>429</v>
      </c>
      <c r="Y227" s="6" t="e">
        <f>VLOOKUP(B227,Dispa_data!B:B,1,FALSE)</f>
        <v>#N/A</v>
      </c>
      <c r="Z227" t="s">
        <v>1199</v>
      </c>
      <c r="AA227" t="s">
        <v>1668</v>
      </c>
      <c r="AC227" t="s">
        <v>2228</v>
      </c>
      <c r="AD227" t="s">
        <v>2556</v>
      </c>
      <c r="AE227" t="s">
        <v>2962</v>
      </c>
      <c r="AF227" t="s">
        <v>3334</v>
      </c>
      <c r="AG227" t="s">
        <v>3479</v>
      </c>
      <c r="AH227" t="s">
        <v>3492</v>
      </c>
      <c r="AI227">
        <v>23.3</v>
      </c>
      <c r="AK227" t="s">
        <v>3499</v>
      </c>
      <c r="AL227" t="s">
        <v>3506</v>
      </c>
      <c r="AM227" t="s">
        <v>3514</v>
      </c>
      <c r="AO227">
        <v>1993</v>
      </c>
      <c r="AP227" t="s">
        <v>3530</v>
      </c>
      <c r="AS227" t="s">
        <v>3625</v>
      </c>
      <c r="AU227">
        <v>51.048850000000002</v>
      </c>
      <c r="AV227">
        <v>12.110379999999999</v>
      </c>
      <c r="BA227">
        <v>0.38319999999999999</v>
      </c>
      <c r="BB227" t="s">
        <v>3997</v>
      </c>
      <c r="BC227" t="s">
        <v>3499</v>
      </c>
      <c r="BE227" t="s">
        <v>3515</v>
      </c>
      <c r="BF227" t="s">
        <v>4169</v>
      </c>
      <c r="BG227" t="s">
        <v>4423</v>
      </c>
      <c r="BH227" t="s">
        <v>4501</v>
      </c>
    </row>
    <row r="228" spans="1:60" x14ac:dyDescent="0.25">
      <c r="A228">
        <f t="shared" si="33"/>
        <v>19.5</v>
      </c>
      <c r="B228" t="str">
        <f t="shared" si="34"/>
        <v>Kohlekraftwerk_BNA1097</v>
      </c>
      <c r="C228" t="s">
        <v>3492</v>
      </c>
      <c r="D228" t="str">
        <f>VLOOKUP(AL228,REF_TABLE!$A$19:$B$26,2,FALSE)</f>
        <v>STUR</v>
      </c>
      <c r="E228" t="str">
        <f>VLOOKUP(AK228,REF_TABLE!A:B,2,FALSE)</f>
        <v>LIG</v>
      </c>
      <c r="F228">
        <f t="shared" si="32"/>
        <v>0.34720000000000001</v>
      </c>
      <c r="G228">
        <f>VLOOKUP(plants_join_OPSD!D228,REF_TABLE!M:Q,2,FALSE)</f>
        <v>9.5587323943661975</v>
      </c>
      <c r="H228">
        <f>VLOOKUP(plants_join_OPSD!D228,REF_TABLE!M:Q,3,FALSE)</f>
        <v>7.8122535211267614</v>
      </c>
      <c r="I228">
        <f>VLOOKUP(D228,Tabelle7!$A:$B,2,FALSE)</f>
        <v>4.0224969288732378E-2</v>
      </c>
      <c r="J228">
        <f>VLOOKUP(D228,Tabelle7!$A:$C,3,FALSE)</f>
        <v>4.0224969288732378E-2</v>
      </c>
      <c r="K228">
        <f>VLOOKUP($E228,Dispa_data!E:W,7,FALSE)</f>
        <v>136849.91500000001</v>
      </c>
      <c r="L228">
        <f>IFERROR(VLOOKUP($E228,Dispa_data!E:W,8,FALSE),0)</f>
        <v>0</v>
      </c>
      <c r="M228">
        <f>IFERROR(VLOOKUP($E228,Dispa_data!E:W,9,FALSE),0)</f>
        <v>0</v>
      </c>
      <c r="N228">
        <f>IFERROR(VLOOKUP($E228,Dispa_data!$E:$W,10,FALSE),0)</f>
        <v>0.3</v>
      </c>
      <c r="O228">
        <f>IFERROR(VLOOKUP($E228,Dispa_data!$E:$W,11,FALSE),0)</f>
        <v>0.38500000000000001</v>
      </c>
      <c r="P228">
        <f>IFERROR(VLOOKUP($E228,Dispa_data!$E:$W,12,FALSE),0)</f>
        <v>7</v>
      </c>
      <c r="Q228">
        <f>IFERROR(VLOOKUP($E228,Dispa_data!$E:$W,13,FALSE),0)</f>
        <v>1</v>
      </c>
      <c r="S228" t="str">
        <f t="shared" si="35"/>
        <v/>
      </c>
      <c r="T228" t="str">
        <f t="shared" si="36"/>
        <v/>
      </c>
      <c r="U228" t="str">
        <f t="shared" si="37"/>
        <v/>
      </c>
      <c r="V228" t="str">
        <f t="shared" si="38"/>
        <v/>
      </c>
      <c r="W228" t="str">
        <f t="shared" si="39"/>
        <v/>
      </c>
      <c r="X228" s="1" t="s">
        <v>430</v>
      </c>
      <c r="Y228" s="6" t="e">
        <f>VLOOKUP(B228,Dispa_data!B:B,1,FALSE)</f>
        <v>#N/A</v>
      </c>
      <c r="Z228" t="s">
        <v>1200</v>
      </c>
      <c r="AA228" t="s">
        <v>1669</v>
      </c>
      <c r="AC228" t="s">
        <v>2229</v>
      </c>
      <c r="AD228" t="s">
        <v>2557</v>
      </c>
      <c r="AE228" t="s">
        <v>2963</v>
      </c>
      <c r="AF228" t="s">
        <v>3335</v>
      </c>
      <c r="AG228" t="s">
        <v>3480</v>
      </c>
      <c r="AH228" t="s">
        <v>3492</v>
      </c>
      <c r="AI228">
        <v>19.5</v>
      </c>
      <c r="AK228" t="s">
        <v>3499</v>
      </c>
      <c r="AL228" t="s">
        <v>3506</v>
      </c>
      <c r="AM228" t="s">
        <v>3514</v>
      </c>
      <c r="AO228">
        <v>1978</v>
      </c>
      <c r="AP228" t="s">
        <v>3563</v>
      </c>
      <c r="AS228" t="s">
        <v>3625</v>
      </c>
      <c r="AU228">
        <v>50.705500000000001</v>
      </c>
      <c r="AV228">
        <v>6.6536200000000001</v>
      </c>
      <c r="BA228">
        <v>0.34720000000000001</v>
      </c>
      <c r="BB228" t="s">
        <v>3997</v>
      </c>
      <c r="BC228" t="s">
        <v>3499</v>
      </c>
      <c r="BE228" t="s">
        <v>3515</v>
      </c>
      <c r="BF228" t="s">
        <v>4170</v>
      </c>
      <c r="BG228" t="s">
        <v>1559</v>
      </c>
      <c r="BH228" t="s">
        <v>4441</v>
      </c>
    </row>
    <row r="229" spans="1:60" x14ac:dyDescent="0.25">
      <c r="A229">
        <f t="shared" si="33"/>
        <v>129</v>
      </c>
      <c r="B229" t="str">
        <f t="shared" si="34"/>
        <v>Frimmersdorf_BNA0302</v>
      </c>
      <c r="C229" t="s">
        <v>3492</v>
      </c>
      <c r="D229" t="str">
        <f>VLOOKUP(AL229,REF_TABLE!$A$19:$B$26,2,FALSE)</f>
        <v>STUR</v>
      </c>
      <c r="E229" t="str">
        <f>VLOOKUP(AK229,REF_TABLE!A:B,2,FALSE)</f>
        <v>LIG</v>
      </c>
      <c r="F229">
        <f t="shared" si="32"/>
        <v>0.29680000000000001</v>
      </c>
      <c r="G229">
        <f>VLOOKUP(plants_join_OPSD!D229,REF_TABLE!M:Q,2,FALSE)</f>
        <v>9.5587323943661975</v>
      </c>
      <c r="H229">
        <f>VLOOKUP(plants_join_OPSD!D229,REF_TABLE!M:Q,3,FALSE)</f>
        <v>7.8122535211267614</v>
      </c>
      <c r="I229">
        <f>VLOOKUP(D229,Tabelle7!$A:$B,2,FALSE)</f>
        <v>4.0224969288732378E-2</v>
      </c>
      <c r="J229">
        <f>VLOOKUP(D229,Tabelle7!$A:$C,3,FALSE)</f>
        <v>4.0224969288732378E-2</v>
      </c>
      <c r="K229">
        <f>VLOOKUP($E229,Dispa_data!E:W,7,FALSE)</f>
        <v>136849.91500000001</v>
      </c>
      <c r="L229">
        <f>IFERROR(VLOOKUP($E229,Dispa_data!E:W,8,FALSE),0)</f>
        <v>0</v>
      </c>
      <c r="M229">
        <f>IFERROR(VLOOKUP($E229,Dispa_data!E:W,9,FALSE),0)</f>
        <v>0</v>
      </c>
      <c r="N229">
        <f>IFERROR(VLOOKUP($E229,Dispa_data!$E:$W,10,FALSE),0)</f>
        <v>0.3</v>
      </c>
      <c r="O229">
        <f>IFERROR(VLOOKUP($E229,Dispa_data!$E:$W,11,FALSE),0)</f>
        <v>0.38500000000000001</v>
      </c>
      <c r="P229">
        <f>IFERROR(VLOOKUP($E229,Dispa_data!$E:$W,12,FALSE),0)</f>
        <v>7</v>
      </c>
      <c r="Q229">
        <f>IFERROR(VLOOKUP($E229,Dispa_data!$E:$W,13,FALSE),0)</f>
        <v>1</v>
      </c>
      <c r="S229" t="str">
        <f t="shared" si="35"/>
        <v/>
      </c>
      <c r="T229" t="str">
        <f t="shared" si="36"/>
        <v/>
      </c>
      <c r="U229" t="str">
        <f t="shared" si="37"/>
        <v/>
      </c>
      <c r="V229" t="str">
        <f t="shared" si="38"/>
        <v/>
      </c>
      <c r="W229" t="str">
        <f t="shared" si="39"/>
        <v/>
      </c>
      <c r="X229" s="1" t="s">
        <v>431</v>
      </c>
      <c r="Y229" s="6" t="e">
        <f>VLOOKUP(B229,Dispa_data!B:B,1,FALSE)</f>
        <v>#N/A</v>
      </c>
      <c r="Z229" t="s">
        <v>1184</v>
      </c>
      <c r="AA229" t="s">
        <v>1547</v>
      </c>
      <c r="AC229" t="s">
        <v>2203</v>
      </c>
      <c r="AE229" t="s">
        <v>2949</v>
      </c>
      <c r="AF229" t="s">
        <v>1184</v>
      </c>
      <c r="AG229" t="s">
        <v>3480</v>
      </c>
      <c r="AH229" t="s">
        <v>3492</v>
      </c>
      <c r="AI229">
        <v>129</v>
      </c>
      <c r="AK229" t="s">
        <v>3499</v>
      </c>
      <c r="AL229" t="s">
        <v>3506</v>
      </c>
      <c r="AM229" t="s">
        <v>3515</v>
      </c>
      <c r="AO229">
        <v>1957</v>
      </c>
      <c r="AP229" t="s">
        <v>3555</v>
      </c>
      <c r="AR229">
        <v>2011</v>
      </c>
      <c r="AS229" t="s">
        <v>18</v>
      </c>
      <c r="AU229">
        <v>51.057445180000002</v>
      </c>
      <c r="AV229">
        <v>6.5770803950000003</v>
      </c>
      <c r="BA229">
        <v>0.29680000000000001</v>
      </c>
      <c r="BB229" t="s">
        <v>3997</v>
      </c>
      <c r="BC229" t="s">
        <v>3499</v>
      </c>
      <c r="BE229" t="s">
        <v>3515</v>
      </c>
      <c r="BF229" t="s">
        <v>1184</v>
      </c>
      <c r="BG229" t="s">
        <v>4406</v>
      </c>
      <c r="BH229" t="s">
        <v>4441</v>
      </c>
    </row>
    <row r="230" spans="1:60" x14ac:dyDescent="0.25">
      <c r="A230">
        <f t="shared" si="33"/>
        <v>130</v>
      </c>
      <c r="B230" t="str">
        <f t="shared" si="34"/>
        <v>Frimmersdorf_BNA0303</v>
      </c>
      <c r="C230" t="s">
        <v>3492</v>
      </c>
      <c r="D230" t="str">
        <f>VLOOKUP(AL230,REF_TABLE!$A$19:$B$26,2,FALSE)</f>
        <v>STUR</v>
      </c>
      <c r="E230" t="str">
        <f>VLOOKUP(AK230,REF_TABLE!A:B,2,FALSE)</f>
        <v>LIG</v>
      </c>
      <c r="F230">
        <f t="shared" si="32"/>
        <v>0.29680000000000001</v>
      </c>
      <c r="G230">
        <f>VLOOKUP(plants_join_OPSD!D230,REF_TABLE!M:Q,2,FALSE)</f>
        <v>9.5587323943661975</v>
      </c>
      <c r="H230">
        <f>VLOOKUP(plants_join_OPSD!D230,REF_TABLE!M:Q,3,FALSE)</f>
        <v>7.8122535211267614</v>
      </c>
      <c r="I230">
        <f>VLOOKUP(D230,Tabelle7!$A:$B,2,FALSE)</f>
        <v>4.0224969288732378E-2</v>
      </c>
      <c r="J230">
        <f>VLOOKUP(D230,Tabelle7!$A:$C,3,FALSE)</f>
        <v>4.0224969288732378E-2</v>
      </c>
      <c r="K230">
        <f>VLOOKUP($E230,Dispa_data!E:W,7,FALSE)</f>
        <v>136849.91500000001</v>
      </c>
      <c r="L230">
        <f>IFERROR(VLOOKUP($E230,Dispa_data!E:W,8,FALSE),0)</f>
        <v>0</v>
      </c>
      <c r="M230">
        <f>IFERROR(VLOOKUP($E230,Dispa_data!E:W,9,FALSE),0)</f>
        <v>0</v>
      </c>
      <c r="N230">
        <f>IFERROR(VLOOKUP($E230,Dispa_data!$E:$W,10,FALSE),0)</f>
        <v>0.3</v>
      </c>
      <c r="O230">
        <f>IFERROR(VLOOKUP($E230,Dispa_data!$E:$W,11,FALSE),0)</f>
        <v>0.38500000000000001</v>
      </c>
      <c r="P230">
        <f>IFERROR(VLOOKUP($E230,Dispa_data!$E:$W,12,FALSE),0)</f>
        <v>7</v>
      </c>
      <c r="Q230">
        <f>IFERROR(VLOOKUP($E230,Dispa_data!$E:$W,13,FALSE),0)</f>
        <v>1</v>
      </c>
      <c r="S230" t="str">
        <f t="shared" si="35"/>
        <v/>
      </c>
      <c r="T230" t="str">
        <f t="shared" si="36"/>
        <v/>
      </c>
      <c r="U230" t="str">
        <f t="shared" si="37"/>
        <v/>
      </c>
      <c r="V230" t="str">
        <f t="shared" si="38"/>
        <v/>
      </c>
      <c r="W230" t="str">
        <f t="shared" si="39"/>
        <v/>
      </c>
      <c r="X230" s="1" t="s">
        <v>432</v>
      </c>
      <c r="Y230" s="6" t="e">
        <f>VLOOKUP(B230,Dispa_data!B:B,1,FALSE)</f>
        <v>#N/A</v>
      </c>
      <c r="Z230" t="s">
        <v>1184</v>
      </c>
      <c r="AA230" t="s">
        <v>1592</v>
      </c>
      <c r="AC230" t="s">
        <v>2203</v>
      </c>
      <c r="AE230" t="s">
        <v>2949</v>
      </c>
      <c r="AF230" t="s">
        <v>1184</v>
      </c>
      <c r="AG230" t="s">
        <v>3480</v>
      </c>
      <c r="AH230" t="s">
        <v>3492</v>
      </c>
      <c r="AI230">
        <v>130</v>
      </c>
      <c r="AK230" t="s">
        <v>3499</v>
      </c>
      <c r="AL230" t="s">
        <v>3506</v>
      </c>
      <c r="AM230" t="s">
        <v>3515</v>
      </c>
      <c r="AO230">
        <v>1957</v>
      </c>
      <c r="AP230" t="s">
        <v>3555</v>
      </c>
      <c r="AR230">
        <v>2011</v>
      </c>
      <c r="AS230" t="s">
        <v>18</v>
      </c>
      <c r="AU230">
        <v>51.057445180000002</v>
      </c>
      <c r="AV230">
        <v>6.5770803950000003</v>
      </c>
      <c r="BA230">
        <v>0.29680000000000001</v>
      </c>
      <c r="BB230" t="s">
        <v>3997</v>
      </c>
      <c r="BC230" t="s">
        <v>3499</v>
      </c>
      <c r="BE230" t="s">
        <v>3515</v>
      </c>
      <c r="BF230" t="s">
        <v>1184</v>
      </c>
      <c r="BG230" t="s">
        <v>4406</v>
      </c>
      <c r="BH230" t="s">
        <v>4441</v>
      </c>
    </row>
    <row r="231" spans="1:60" x14ac:dyDescent="0.25">
      <c r="A231">
        <f t="shared" si="33"/>
        <v>124</v>
      </c>
      <c r="B231" t="str">
        <f t="shared" si="34"/>
        <v>Frimmersdorf_BNA0304</v>
      </c>
      <c r="C231" t="s">
        <v>3492</v>
      </c>
      <c r="D231" t="str">
        <f>VLOOKUP(AL231,REF_TABLE!$A$19:$B$26,2,FALSE)</f>
        <v>STUR</v>
      </c>
      <c r="E231" t="str">
        <f>VLOOKUP(AK231,REF_TABLE!A:B,2,FALSE)</f>
        <v>LIG</v>
      </c>
      <c r="F231">
        <f t="shared" si="32"/>
        <v>0.30399999999999999</v>
      </c>
      <c r="G231">
        <f>VLOOKUP(plants_join_OPSD!D231,REF_TABLE!M:Q,2,FALSE)</f>
        <v>9.5587323943661975</v>
      </c>
      <c r="H231">
        <f>VLOOKUP(plants_join_OPSD!D231,REF_TABLE!M:Q,3,FALSE)</f>
        <v>7.8122535211267614</v>
      </c>
      <c r="I231">
        <f>VLOOKUP(D231,Tabelle7!$A:$B,2,FALSE)</f>
        <v>4.0224969288732378E-2</v>
      </c>
      <c r="J231">
        <f>VLOOKUP(D231,Tabelle7!$A:$C,3,FALSE)</f>
        <v>4.0224969288732378E-2</v>
      </c>
      <c r="K231">
        <f>VLOOKUP($E231,Dispa_data!E:W,7,FALSE)</f>
        <v>136849.91500000001</v>
      </c>
      <c r="L231">
        <f>IFERROR(VLOOKUP($E231,Dispa_data!E:W,8,FALSE),0)</f>
        <v>0</v>
      </c>
      <c r="M231">
        <f>IFERROR(VLOOKUP($E231,Dispa_data!E:W,9,FALSE),0)</f>
        <v>0</v>
      </c>
      <c r="N231">
        <f>IFERROR(VLOOKUP($E231,Dispa_data!$E:$W,10,FALSE),0)</f>
        <v>0.3</v>
      </c>
      <c r="O231">
        <f>IFERROR(VLOOKUP($E231,Dispa_data!$E:$W,11,FALSE),0)</f>
        <v>0.38500000000000001</v>
      </c>
      <c r="P231">
        <f>IFERROR(VLOOKUP($E231,Dispa_data!$E:$W,12,FALSE),0)</f>
        <v>7</v>
      </c>
      <c r="Q231">
        <f>IFERROR(VLOOKUP($E231,Dispa_data!$E:$W,13,FALSE),0)</f>
        <v>1</v>
      </c>
      <c r="S231" t="str">
        <f t="shared" si="35"/>
        <v/>
      </c>
      <c r="T231" t="str">
        <f t="shared" si="36"/>
        <v/>
      </c>
      <c r="U231" t="str">
        <f t="shared" si="37"/>
        <v/>
      </c>
      <c r="V231" t="str">
        <f t="shared" si="38"/>
        <v/>
      </c>
      <c r="W231" t="str">
        <f t="shared" si="39"/>
        <v/>
      </c>
      <c r="X231" s="1" t="s">
        <v>433</v>
      </c>
      <c r="Y231" s="6" t="e">
        <f>VLOOKUP(B231,Dispa_data!B:B,1,FALSE)</f>
        <v>#N/A</v>
      </c>
      <c r="Z231" t="s">
        <v>1184</v>
      </c>
      <c r="AA231" t="s">
        <v>1651</v>
      </c>
      <c r="AC231" t="s">
        <v>2203</v>
      </c>
      <c r="AE231" t="s">
        <v>2949</v>
      </c>
      <c r="AF231" t="s">
        <v>1184</v>
      </c>
      <c r="AG231" t="s">
        <v>3480</v>
      </c>
      <c r="AH231" t="s">
        <v>3492</v>
      </c>
      <c r="AI231">
        <v>124</v>
      </c>
      <c r="AK231" t="s">
        <v>3499</v>
      </c>
      <c r="AL231" t="s">
        <v>3506</v>
      </c>
      <c r="AM231" t="s">
        <v>3515</v>
      </c>
      <c r="AO231">
        <v>1960</v>
      </c>
      <c r="AP231" t="s">
        <v>3600</v>
      </c>
      <c r="AR231">
        <v>2011</v>
      </c>
      <c r="AS231" t="s">
        <v>18</v>
      </c>
      <c r="AU231">
        <v>51.057445180000002</v>
      </c>
      <c r="AV231">
        <v>6.5770803950000003</v>
      </c>
      <c r="BA231">
        <v>0.30399999999999999</v>
      </c>
      <c r="BB231" t="s">
        <v>3997</v>
      </c>
      <c r="BC231" t="s">
        <v>3499</v>
      </c>
      <c r="BE231" t="s">
        <v>3515</v>
      </c>
      <c r="BF231" t="s">
        <v>4140</v>
      </c>
      <c r="BG231" t="s">
        <v>4407</v>
      </c>
      <c r="BH231" t="s">
        <v>4460</v>
      </c>
    </row>
    <row r="232" spans="1:60" x14ac:dyDescent="0.25">
      <c r="A232">
        <f t="shared" si="33"/>
        <v>123</v>
      </c>
      <c r="B232" t="str">
        <f t="shared" si="34"/>
        <v>Weisweiler_BNA1021</v>
      </c>
      <c r="C232" t="s">
        <v>3492</v>
      </c>
      <c r="D232" t="str">
        <f>VLOOKUP(AL232,REF_TABLE!$A$19:$B$26,2,FALSE)</f>
        <v>STUR</v>
      </c>
      <c r="E232" t="str">
        <f>VLOOKUP(AK232,REF_TABLE!A:B,2,FALSE)</f>
        <v>LIG</v>
      </c>
      <c r="F232">
        <f t="shared" si="32"/>
        <v>0.29199999999999998</v>
      </c>
      <c r="G232">
        <f>VLOOKUP(plants_join_OPSD!D232,REF_TABLE!M:Q,2,FALSE)</f>
        <v>9.5587323943661975</v>
      </c>
      <c r="H232">
        <f>VLOOKUP(plants_join_OPSD!D232,REF_TABLE!M:Q,3,FALSE)</f>
        <v>7.8122535211267614</v>
      </c>
      <c r="I232">
        <f>VLOOKUP(D232,Tabelle7!$A:$B,2,FALSE)</f>
        <v>4.0224969288732378E-2</v>
      </c>
      <c r="J232">
        <f>VLOOKUP(D232,Tabelle7!$A:$C,3,FALSE)</f>
        <v>4.0224969288732378E-2</v>
      </c>
      <c r="K232">
        <f>VLOOKUP($E232,Dispa_data!E:W,7,FALSE)</f>
        <v>136849.91500000001</v>
      </c>
      <c r="L232">
        <f>IFERROR(VLOOKUP($E232,Dispa_data!E:W,8,FALSE),0)</f>
        <v>0</v>
      </c>
      <c r="M232">
        <f>IFERROR(VLOOKUP($E232,Dispa_data!E:W,9,FALSE),0)</f>
        <v>0</v>
      </c>
      <c r="N232">
        <f>IFERROR(VLOOKUP($E232,Dispa_data!$E:$W,10,FALSE),0)</f>
        <v>0.3</v>
      </c>
      <c r="O232">
        <f>IFERROR(VLOOKUP($E232,Dispa_data!$E:$W,11,FALSE),0)</f>
        <v>0.38500000000000001</v>
      </c>
      <c r="P232">
        <f>IFERROR(VLOOKUP($E232,Dispa_data!$E:$W,12,FALSE),0)</f>
        <v>7</v>
      </c>
      <c r="Q232">
        <f>IFERROR(VLOOKUP($E232,Dispa_data!$E:$W,13,FALSE),0)</f>
        <v>1</v>
      </c>
      <c r="S232" t="str">
        <f t="shared" si="35"/>
        <v/>
      </c>
      <c r="T232" t="str">
        <f t="shared" si="36"/>
        <v/>
      </c>
      <c r="U232" t="str">
        <f t="shared" si="37"/>
        <v/>
      </c>
      <c r="V232" t="str">
        <f t="shared" si="38"/>
        <v/>
      </c>
      <c r="W232" t="str">
        <f t="shared" si="39"/>
        <v/>
      </c>
      <c r="X232" s="1" t="s">
        <v>434</v>
      </c>
      <c r="Y232" s="6" t="e">
        <f>VLOOKUP(B232,Dispa_data!B:B,1,FALSE)</f>
        <v>#N/A</v>
      </c>
      <c r="Z232" t="s">
        <v>1178</v>
      </c>
      <c r="AA232" t="s">
        <v>1547</v>
      </c>
      <c r="AC232" t="s">
        <v>2203</v>
      </c>
      <c r="AE232" t="s">
        <v>2945</v>
      </c>
      <c r="AF232" t="s">
        <v>3317</v>
      </c>
      <c r="AG232" t="s">
        <v>3480</v>
      </c>
      <c r="AH232" t="s">
        <v>3492</v>
      </c>
      <c r="AI232">
        <v>123</v>
      </c>
      <c r="AK232" t="s">
        <v>3499</v>
      </c>
      <c r="AL232" t="s">
        <v>3506</v>
      </c>
      <c r="AM232" t="s">
        <v>3514</v>
      </c>
      <c r="AO232">
        <v>1955</v>
      </c>
      <c r="AP232" t="s">
        <v>3586</v>
      </c>
      <c r="AR232">
        <v>2012</v>
      </c>
      <c r="AS232" t="s">
        <v>18</v>
      </c>
      <c r="AU232">
        <v>50.839167000000003</v>
      </c>
      <c r="AV232">
        <v>6.3211110000000001</v>
      </c>
      <c r="BA232">
        <v>0.29199999999999998</v>
      </c>
      <c r="BB232" t="s">
        <v>3997</v>
      </c>
      <c r="BC232" t="s">
        <v>3499</v>
      </c>
      <c r="BE232" t="s">
        <v>3515</v>
      </c>
      <c r="BF232" t="s">
        <v>4154</v>
      </c>
      <c r="BG232" t="s">
        <v>4408</v>
      </c>
      <c r="BH232" t="s">
        <v>4460</v>
      </c>
    </row>
    <row r="233" spans="1:60" x14ac:dyDescent="0.25">
      <c r="A233">
        <f t="shared" si="33"/>
        <v>135</v>
      </c>
      <c r="B233" t="str">
        <f t="shared" si="34"/>
        <v>Weisweiler_BNA1022</v>
      </c>
      <c r="C233" t="s">
        <v>3492</v>
      </c>
      <c r="D233" t="str">
        <f>VLOOKUP(AL233,REF_TABLE!$A$19:$B$26,2,FALSE)</f>
        <v>STUR</v>
      </c>
      <c r="E233" t="str">
        <f>VLOOKUP(AK233,REF_TABLE!A:B,2,FALSE)</f>
        <v>LIG</v>
      </c>
      <c r="F233">
        <f t="shared" si="32"/>
        <v>0.30159999999999998</v>
      </c>
      <c r="G233">
        <f>VLOOKUP(plants_join_OPSD!D233,REF_TABLE!M:Q,2,FALSE)</f>
        <v>9.5587323943661975</v>
      </c>
      <c r="H233">
        <f>VLOOKUP(plants_join_OPSD!D233,REF_TABLE!M:Q,3,FALSE)</f>
        <v>7.8122535211267614</v>
      </c>
      <c r="I233">
        <f>VLOOKUP(D233,Tabelle7!$A:$B,2,FALSE)</f>
        <v>4.0224969288732378E-2</v>
      </c>
      <c r="J233">
        <f>VLOOKUP(D233,Tabelle7!$A:$C,3,FALSE)</f>
        <v>4.0224969288732378E-2</v>
      </c>
      <c r="K233">
        <f>VLOOKUP($E233,Dispa_data!E:W,7,FALSE)</f>
        <v>136849.91500000001</v>
      </c>
      <c r="L233">
        <f>IFERROR(VLOOKUP($E233,Dispa_data!E:W,8,FALSE),0)</f>
        <v>0</v>
      </c>
      <c r="M233">
        <f>IFERROR(VLOOKUP($E233,Dispa_data!E:W,9,FALSE),0)</f>
        <v>0</v>
      </c>
      <c r="N233">
        <f>IFERROR(VLOOKUP($E233,Dispa_data!$E:$W,10,FALSE),0)</f>
        <v>0.3</v>
      </c>
      <c r="O233">
        <f>IFERROR(VLOOKUP($E233,Dispa_data!$E:$W,11,FALSE),0)</f>
        <v>0.38500000000000001</v>
      </c>
      <c r="P233">
        <f>IFERROR(VLOOKUP($E233,Dispa_data!$E:$W,12,FALSE),0)</f>
        <v>7</v>
      </c>
      <c r="Q233">
        <f>IFERROR(VLOOKUP($E233,Dispa_data!$E:$W,13,FALSE),0)</f>
        <v>1</v>
      </c>
      <c r="S233" t="str">
        <f t="shared" si="35"/>
        <v/>
      </c>
      <c r="T233" t="str">
        <f t="shared" si="36"/>
        <v/>
      </c>
      <c r="U233" t="str">
        <f t="shared" si="37"/>
        <v/>
      </c>
      <c r="V233" t="str">
        <f t="shared" si="38"/>
        <v/>
      </c>
      <c r="W233" t="str">
        <f t="shared" si="39"/>
        <v/>
      </c>
      <c r="X233" s="1" t="s">
        <v>435</v>
      </c>
      <c r="Y233" s="6" t="e">
        <f>VLOOKUP(B233,Dispa_data!B:B,1,FALSE)</f>
        <v>#N/A</v>
      </c>
      <c r="Z233" t="s">
        <v>1178</v>
      </c>
      <c r="AA233" t="s">
        <v>1592</v>
      </c>
      <c r="AC233" t="s">
        <v>2203</v>
      </c>
      <c r="AE233" t="s">
        <v>2945</v>
      </c>
      <c r="AF233" t="s">
        <v>3317</v>
      </c>
      <c r="AG233" t="s">
        <v>3480</v>
      </c>
      <c r="AH233" t="s">
        <v>3492</v>
      </c>
      <c r="AI233">
        <v>135</v>
      </c>
      <c r="AK233" t="s">
        <v>3499</v>
      </c>
      <c r="AL233" t="s">
        <v>3506</v>
      </c>
      <c r="AM233" t="s">
        <v>3515</v>
      </c>
      <c r="AO233">
        <v>1959</v>
      </c>
      <c r="AP233" t="s">
        <v>3569</v>
      </c>
      <c r="AR233">
        <v>2012</v>
      </c>
      <c r="AS233" t="s">
        <v>18</v>
      </c>
      <c r="AU233">
        <v>50.839167000000003</v>
      </c>
      <c r="AV233">
        <v>6.3211110000000001</v>
      </c>
      <c r="BA233">
        <v>0.30159999999999998</v>
      </c>
      <c r="BB233" t="s">
        <v>3997</v>
      </c>
      <c r="BC233" t="s">
        <v>3499</v>
      </c>
      <c r="BE233" t="s">
        <v>3515</v>
      </c>
      <c r="BF233" t="s">
        <v>4154</v>
      </c>
      <c r="BG233" t="s">
        <v>4408</v>
      </c>
      <c r="BH233" t="s">
        <v>4460</v>
      </c>
    </row>
    <row r="234" spans="1:60" x14ac:dyDescent="0.25">
      <c r="A234">
        <f t="shared" si="33"/>
        <v>128</v>
      </c>
      <c r="B234" t="str">
        <f t="shared" si="34"/>
        <v>Frimmersdorf_BNA0307</v>
      </c>
      <c r="C234" t="s">
        <v>3492</v>
      </c>
      <c r="D234" t="str">
        <f>VLOOKUP(AL234,REF_TABLE!$A$19:$B$26,2,FALSE)</f>
        <v>STUR</v>
      </c>
      <c r="E234" t="str">
        <f>VLOOKUP(AK234,REF_TABLE!A:B,2,FALSE)</f>
        <v>LIG</v>
      </c>
      <c r="F234">
        <f t="shared" si="32"/>
        <v>0.30399999999999999</v>
      </c>
      <c r="G234">
        <f>VLOOKUP(plants_join_OPSD!D234,REF_TABLE!M:Q,2,FALSE)</f>
        <v>9.5587323943661975</v>
      </c>
      <c r="H234">
        <f>VLOOKUP(plants_join_OPSD!D234,REF_TABLE!M:Q,3,FALSE)</f>
        <v>7.8122535211267614</v>
      </c>
      <c r="I234">
        <f>VLOOKUP(D234,Tabelle7!$A:$B,2,FALSE)</f>
        <v>4.0224969288732378E-2</v>
      </c>
      <c r="J234">
        <f>VLOOKUP(D234,Tabelle7!$A:$C,3,FALSE)</f>
        <v>4.0224969288732378E-2</v>
      </c>
      <c r="K234">
        <f>VLOOKUP($E234,Dispa_data!E:W,7,FALSE)</f>
        <v>136849.91500000001</v>
      </c>
      <c r="L234">
        <f>IFERROR(VLOOKUP($E234,Dispa_data!E:W,8,FALSE),0)</f>
        <v>0</v>
      </c>
      <c r="M234">
        <f>IFERROR(VLOOKUP($E234,Dispa_data!E:W,9,FALSE),0)</f>
        <v>0</v>
      </c>
      <c r="N234">
        <f>IFERROR(VLOOKUP($E234,Dispa_data!$E:$W,10,FALSE),0)</f>
        <v>0.3</v>
      </c>
      <c r="O234">
        <f>IFERROR(VLOOKUP($E234,Dispa_data!$E:$W,11,FALSE),0)</f>
        <v>0.38500000000000001</v>
      </c>
      <c r="P234">
        <f>IFERROR(VLOOKUP($E234,Dispa_data!$E:$W,12,FALSE),0)</f>
        <v>7</v>
      </c>
      <c r="Q234">
        <f>IFERROR(VLOOKUP($E234,Dispa_data!$E:$W,13,FALSE),0)</f>
        <v>1</v>
      </c>
      <c r="S234" t="str">
        <f t="shared" si="35"/>
        <v/>
      </c>
      <c r="T234" t="str">
        <f t="shared" si="36"/>
        <v/>
      </c>
      <c r="U234" t="str">
        <f t="shared" si="37"/>
        <v/>
      </c>
      <c r="V234" t="str">
        <f t="shared" si="38"/>
        <v/>
      </c>
      <c r="W234" t="str">
        <f t="shared" si="39"/>
        <v/>
      </c>
      <c r="X234" s="1" t="s">
        <v>436</v>
      </c>
      <c r="Y234" s="6" t="e">
        <f>VLOOKUP(B234,Dispa_data!B:B,1,FALSE)</f>
        <v>#N/A</v>
      </c>
      <c r="Z234" t="s">
        <v>1184</v>
      </c>
      <c r="AA234" t="s">
        <v>1670</v>
      </c>
      <c r="AC234" t="s">
        <v>2203</v>
      </c>
      <c r="AE234" t="s">
        <v>2949</v>
      </c>
      <c r="AF234" t="s">
        <v>1184</v>
      </c>
      <c r="AG234" t="s">
        <v>3480</v>
      </c>
      <c r="AH234" t="s">
        <v>3492</v>
      </c>
      <c r="AI234">
        <v>128</v>
      </c>
      <c r="AK234" t="s">
        <v>3499</v>
      </c>
      <c r="AL234" t="s">
        <v>3506</v>
      </c>
      <c r="AM234" t="s">
        <v>3515</v>
      </c>
      <c r="AO234">
        <v>1960</v>
      </c>
      <c r="AP234" t="s">
        <v>3600</v>
      </c>
      <c r="AR234">
        <v>2012</v>
      </c>
      <c r="AS234" t="s">
        <v>18</v>
      </c>
      <c r="AU234">
        <v>51.057445180000002</v>
      </c>
      <c r="AV234">
        <v>6.5770803950000003</v>
      </c>
      <c r="BA234">
        <v>0.30399999999999999</v>
      </c>
      <c r="BB234" t="s">
        <v>3997</v>
      </c>
      <c r="BC234" t="s">
        <v>3499</v>
      </c>
      <c r="BE234" t="s">
        <v>3515</v>
      </c>
      <c r="BF234" t="s">
        <v>4139</v>
      </c>
      <c r="BG234" t="s">
        <v>4408</v>
      </c>
      <c r="BH234" t="s">
        <v>4460</v>
      </c>
    </row>
    <row r="235" spans="1:60" x14ac:dyDescent="0.25">
      <c r="A235">
        <f t="shared" si="33"/>
        <v>136</v>
      </c>
      <c r="B235" t="str">
        <f t="shared" si="34"/>
        <v>Frimmersdorf_BNA0308</v>
      </c>
      <c r="C235" t="s">
        <v>3492</v>
      </c>
      <c r="D235" t="str">
        <f>VLOOKUP(AL235,REF_TABLE!$A$19:$B$26,2,FALSE)</f>
        <v>STUR</v>
      </c>
      <c r="E235" t="str">
        <f>VLOOKUP(AK235,REF_TABLE!A:B,2,FALSE)</f>
        <v>LIG</v>
      </c>
      <c r="F235">
        <f t="shared" si="32"/>
        <v>0.30880000000000002</v>
      </c>
      <c r="G235">
        <f>VLOOKUP(plants_join_OPSD!D235,REF_TABLE!M:Q,2,FALSE)</f>
        <v>9.5587323943661975</v>
      </c>
      <c r="H235">
        <f>VLOOKUP(plants_join_OPSD!D235,REF_TABLE!M:Q,3,FALSE)</f>
        <v>7.8122535211267614</v>
      </c>
      <c r="I235">
        <f>VLOOKUP(D235,Tabelle7!$A:$B,2,FALSE)</f>
        <v>4.0224969288732378E-2</v>
      </c>
      <c r="J235">
        <f>VLOOKUP(D235,Tabelle7!$A:$C,3,FALSE)</f>
        <v>4.0224969288732378E-2</v>
      </c>
      <c r="K235">
        <f>VLOOKUP($E235,Dispa_data!E:W,7,FALSE)</f>
        <v>136849.91500000001</v>
      </c>
      <c r="L235">
        <f>IFERROR(VLOOKUP($E235,Dispa_data!E:W,8,FALSE),0)</f>
        <v>0</v>
      </c>
      <c r="M235">
        <f>IFERROR(VLOOKUP($E235,Dispa_data!E:W,9,FALSE),0)</f>
        <v>0</v>
      </c>
      <c r="N235">
        <f>IFERROR(VLOOKUP($E235,Dispa_data!$E:$W,10,FALSE),0)</f>
        <v>0.3</v>
      </c>
      <c r="O235">
        <f>IFERROR(VLOOKUP($E235,Dispa_data!$E:$W,11,FALSE),0)</f>
        <v>0.38500000000000001</v>
      </c>
      <c r="P235">
        <f>IFERROR(VLOOKUP($E235,Dispa_data!$E:$W,12,FALSE),0)</f>
        <v>7</v>
      </c>
      <c r="Q235">
        <f>IFERROR(VLOOKUP($E235,Dispa_data!$E:$W,13,FALSE),0)</f>
        <v>1</v>
      </c>
      <c r="S235" t="str">
        <f t="shared" si="35"/>
        <v/>
      </c>
      <c r="T235" t="str">
        <f t="shared" si="36"/>
        <v/>
      </c>
      <c r="U235" t="str">
        <f t="shared" si="37"/>
        <v/>
      </c>
      <c r="V235" t="str">
        <f t="shared" si="38"/>
        <v/>
      </c>
      <c r="W235" t="str">
        <f t="shared" si="39"/>
        <v/>
      </c>
      <c r="X235" s="1" t="s">
        <v>437</v>
      </c>
      <c r="Y235" s="6" t="e">
        <f>VLOOKUP(B235,Dispa_data!B:B,1,FALSE)</f>
        <v>#N/A</v>
      </c>
      <c r="Z235" t="s">
        <v>1184</v>
      </c>
      <c r="AA235" t="s">
        <v>1652</v>
      </c>
      <c r="AC235" t="s">
        <v>2203</v>
      </c>
      <c r="AE235" t="s">
        <v>2949</v>
      </c>
      <c r="AF235" t="s">
        <v>1184</v>
      </c>
      <c r="AG235" t="s">
        <v>3480</v>
      </c>
      <c r="AH235" t="s">
        <v>3492</v>
      </c>
      <c r="AI235">
        <v>136</v>
      </c>
      <c r="AK235" t="s">
        <v>3499</v>
      </c>
      <c r="AL235" t="s">
        <v>3506</v>
      </c>
      <c r="AM235" t="s">
        <v>3515</v>
      </c>
      <c r="AO235">
        <v>1962</v>
      </c>
      <c r="AP235" t="s">
        <v>3557</v>
      </c>
      <c r="AR235">
        <v>2012</v>
      </c>
      <c r="AS235" t="s">
        <v>18</v>
      </c>
      <c r="AU235">
        <v>51.057445180000002</v>
      </c>
      <c r="AV235">
        <v>6.5770803950000003</v>
      </c>
      <c r="BA235">
        <v>0.30880000000000002</v>
      </c>
      <c r="BB235" t="s">
        <v>3997</v>
      </c>
      <c r="BC235" t="s">
        <v>3499</v>
      </c>
      <c r="BE235" t="s">
        <v>3515</v>
      </c>
      <c r="BF235" t="s">
        <v>4139</v>
      </c>
      <c r="BG235" t="s">
        <v>4408</v>
      </c>
      <c r="BH235" t="s">
        <v>4460</v>
      </c>
    </row>
    <row r="236" spans="1:60" x14ac:dyDescent="0.25">
      <c r="A236">
        <f t="shared" si="33"/>
        <v>130</v>
      </c>
      <c r="B236" t="str">
        <f t="shared" si="34"/>
        <v>Frimmersdorf_BNA0305</v>
      </c>
      <c r="C236" t="s">
        <v>3492</v>
      </c>
      <c r="D236" t="str">
        <f>VLOOKUP(AL236,REF_TABLE!$A$19:$B$26,2,FALSE)</f>
        <v>STUR</v>
      </c>
      <c r="E236" t="str">
        <f>VLOOKUP(AK236,REF_TABLE!A:B,2,FALSE)</f>
        <v>LIG</v>
      </c>
      <c r="F236">
        <f t="shared" si="32"/>
        <v>0.30159999999999998</v>
      </c>
      <c r="G236">
        <f>VLOOKUP(plants_join_OPSD!D236,REF_TABLE!M:Q,2,FALSE)</f>
        <v>9.5587323943661975</v>
      </c>
      <c r="H236">
        <f>VLOOKUP(plants_join_OPSD!D236,REF_TABLE!M:Q,3,FALSE)</f>
        <v>7.8122535211267614</v>
      </c>
      <c r="I236">
        <f>VLOOKUP(D236,Tabelle7!$A:$B,2,FALSE)</f>
        <v>4.0224969288732378E-2</v>
      </c>
      <c r="J236">
        <f>VLOOKUP(D236,Tabelle7!$A:$C,3,FALSE)</f>
        <v>4.0224969288732378E-2</v>
      </c>
      <c r="K236">
        <f>VLOOKUP($E236,Dispa_data!E:W,7,FALSE)</f>
        <v>136849.91500000001</v>
      </c>
      <c r="L236">
        <f>IFERROR(VLOOKUP($E236,Dispa_data!E:W,8,FALSE),0)</f>
        <v>0</v>
      </c>
      <c r="M236">
        <f>IFERROR(VLOOKUP($E236,Dispa_data!E:W,9,FALSE),0)</f>
        <v>0</v>
      </c>
      <c r="N236">
        <f>IFERROR(VLOOKUP($E236,Dispa_data!$E:$W,10,FALSE),0)</f>
        <v>0.3</v>
      </c>
      <c r="O236">
        <f>IFERROR(VLOOKUP($E236,Dispa_data!$E:$W,11,FALSE),0)</f>
        <v>0.38500000000000001</v>
      </c>
      <c r="P236">
        <f>IFERROR(VLOOKUP($E236,Dispa_data!$E:$W,12,FALSE),0)</f>
        <v>7</v>
      </c>
      <c r="Q236">
        <f>IFERROR(VLOOKUP($E236,Dispa_data!$E:$W,13,FALSE),0)</f>
        <v>1</v>
      </c>
      <c r="S236" t="str">
        <f t="shared" si="35"/>
        <v/>
      </c>
      <c r="T236" t="str">
        <f t="shared" si="36"/>
        <v/>
      </c>
      <c r="U236" t="str">
        <f t="shared" si="37"/>
        <v/>
      </c>
      <c r="V236" t="str">
        <f t="shared" si="38"/>
        <v/>
      </c>
      <c r="W236" t="str">
        <f t="shared" si="39"/>
        <v/>
      </c>
      <c r="X236" s="1" t="s">
        <v>438</v>
      </c>
      <c r="Y236" s="6" t="e">
        <f>VLOOKUP(B236,Dispa_data!B:B,1,FALSE)</f>
        <v>#N/A</v>
      </c>
      <c r="Z236" t="s">
        <v>1184</v>
      </c>
      <c r="AA236" t="s">
        <v>1550</v>
      </c>
      <c r="AC236" t="s">
        <v>2203</v>
      </c>
      <c r="AE236" t="s">
        <v>2949</v>
      </c>
      <c r="AF236" t="s">
        <v>3322</v>
      </c>
      <c r="AG236" t="s">
        <v>3480</v>
      </c>
      <c r="AH236" t="s">
        <v>3492</v>
      </c>
      <c r="AI236">
        <v>130</v>
      </c>
      <c r="AK236" t="s">
        <v>3499</v>
      </c>
      <c r="AL236" t="s">
        <v>3506</v>
      </c>
      <c r="AM236" t="s">
        <v>3515</v>
      </c>
      <c r="AO236">
        <v>1959</v>
      </c>
      <c r="AP236" t="s">
        <v>3569</v>
      </c>
      <c r="AR236">
        <v>2012</v>
      </c>
      <c r="AS236" t="s">
        <v>18</v>
      </c>
      <c r="AU236">
        <v>51.057445180000002</v>
      </c>
      <c r="AV236">
        <v>6.5770803950000003</v>
      </c>
      <c r="BA236">
        <v>0.30159999999999998</v>
      </c>
      <c r="BB236" t="s">
        <v>3997</v>
      </c>
      <c r="BC236" t="s">
        <v>3499</v>
      </c>
      <c r="BE236" t="s">
        <v>3515</v>
      </c>
      <c r="BF236" t="s">
        <v>4171</v>
      </c>
      <c r="BG236" t="s">
        <v>4407</v>
      </c>
      <c r="BH236" t="s">
        <v>4460</v>
      </c>
    </row>
    <row r="237" spans="1:60" x14ac:dyDescent="0.25">
      <c r="A237">
        <f t="shared" si="33"/>
        <v>132</v>
      </c>
      <c r="B237" t="str">
        <f t="shared" si="34"/>
        <v>Frimmersdorf_BNA0306</v>
      </c>
      <c r="C237" t="s">
        <v>3492</v>
      </c>
      <c r="D237" t="str">
        <f>VLOOKUP(AL237,REF_TABLE!$A$19:$B$26,2,FALSE)</f>
        <v>STUR</v>
      </c>
      <c r="E237" t="str">
        <f>VLOOKUP(AK237,REF_TABLE!A:B,2,FALSE)</f>
        <v>LIG</v>
      </c>
      <c r="F237">
        <f t="shared" si="32"/>
        <v>0.30399999999999999</v>
      </c>
      <c r="G237">
        <f>VLOOKUP(plants_join_OPSD!D237,REF_TABLE!M:Q,2,FALSE)</f>
        <v>9.5587323943661975</v>
      </c>
      <c r="H237">
        <f>VLOOKUP(plants_join_OPSD!D237,REF_TABLE!M:Q,3,FALSE)</f>
        <v>7.8122535211267614</v>
      </c>
      <c r="I237">
        <f>VLOOKUP(D237,Tabelle7!$A:$B,2,FALSE)</f>
        <v>4.0224969288732378E-2</v>
      </c>
      <c r="J237">
        <f>VLOOKUP(D237,Tabelle7!$A:$C,3,FALSE)</f>
        <v>4.0224969288732378E-2</v>
      </c>
      <c r="K237">
        <f>VLOOKUP($E237,Dispa_data!E:W,7,FALSE)</f>
        <v>136849.91500000001</v>
      </c>
      <c r="L237">
        <f>IFERROR(VLOOKUP($E237,Dispa_data!E:W,8,FALSE),0)</f>
        <v>0</v>
      </c>
      <c r="M237">
        <f>IFERROR(VLOOKUP($E237,Dispa_data!E:W,9,FALSE),0)</f>
        <v>0</v>
      </c>
      <c r="N237">
        <f>IFERROR(VLOOKUP($E237,Dispa_data!$E:$W,10,FALSE),0)</f>
        <v>0.3</v>
      </c>
      <c r="O237">
        <f>IFERROR(VLOOKUP($E237,Dispa_data!$E:$W,11,FALSE),0)</f>
        <v>0.38500000000000001</v>
      </c>
      <c r="P237">
        <f>IFERROR(VLOOKUP($E237,Dispa_data!$E:$W,12,FALSE),0)</f>
        <v>7</v>
      </c>
      <c r="Q237">
        <f>IFERROR(VLOOKUP($E237,Dispa_data!$E:$W,13,FALSE),0)</f>
        <v>1</v>
      </c>
      <c r="S237" t="str">
        <f t="shared" si="35"/>
        <v/>
      </c>
      <c r="T237" t="str">
        <f t="shared" si="36"/>
        <v/>
      </c>
      <c r="U237" t="str">
        <f t="shared" si="37"/>
        <v/>
      </c>
      <c r="V237" t="str">
        <f t="shared" si="38"/>
        <v/>
      </c>
      <c r="W237" t="str">
        <f t="shared" si="39"/>
        <v/>
      </c>
      <c r="X237" s="1" t="s">
        <v>439</v>
      </c>
      <c r="Y237" s="6" t="e">
        <f>VLOOKUP(B237,Dispa_data!B:B,1,FALSE)</f>
        <v>#N/A</v>
      </c>
      <c r="Z237" t="s">
        <v>1184</v>
      </c>
      <c r="AA237" t="s">
        <v>1593</v>
      </c>
      <c r="AC237" t="s">
        <v>2203</v>
      </c>
      <c r="AE237" t="s">
        <v>2949</v>
      </c>
      <c r="AF237" t="s">
        <v>3322</v>
      </c>
      <c r="AG237" t="s">
        <v>3480</v>
      </c>
      <c r="AH237" t="s">
        <v>3492</v>
      </c>
      <c r="AI237">
        <v>132</v>
      </c>
      <c r="AK237" t="s">
        <v>3499</v>
      </c>
      <c r="AL237" t="s">
        <v>3506</v>
      </c>
      <c r="AM237" t="s">
        <v>3515</v>
      </c>
      <c r="AO237">
        <v>1960</v>
      </c>
      <c r="AP237" t="s">
        <v>3600</v>
      </c>
      <c r="AR237">
        <v>2012</v>
      </c>
      <c r="AS237" t="s">
        <v>18</v>
      </c>
      <c r="AU237">
        <v>51.057445180000002</v>
      </c>
      <c r="AV237">
        <v>6.5770803950000003</v>
      </c>
      <c r="BA237">
        <v>0.30399999999999999</v>
      </c>
      <c r="BB237" t="s">
        <v>3997</v>
      </c>
      <c r="BC237" t="s">
        <v>3499</v>
      </c>
      <c r="BE237" t="s">
        <v>3515</v>
      </c>
      <c r="BF237" t="s">
        <v>4171</v>
      </c>
      <c r="BG237" t="s">
        <v>4407</v>
      </c>
      <c r="BH237" t="s">
        <v>4460</v>
      </c>
    </row>
    <row r="238" spans="1:60" x14ac:dyDescent="0.25">
      <c r="A238">
        <f t="shared" si="33"/>
        <v>135</v>
      </c>
      <c r="B238" t="str">
        <f t="shared" si="34"/>
        <v>Frimmersdorf_BNA0309</v>
      </c>
      <c r="C238" t="s">
        <v>3492</v>
      </c>
      <c r="D238" t="str">
        <f>VLOOKUP(AL238,REF_TABLE!$A$19:$B$26,2,FALSE)</f>
        <v>STUR</v>
      </c>
      <c r="E238" t="str">
        <f>VLOOKUP(AK238,REF_TABLE!A:B,2,FALSE)</f>
        <v>LIG</v>
      </c>
      <c r="F238">
        <f t="shared" si="32"/>
        <v>0.31359999999999999</v>
      </c>
      <c r="G238">
        <f>VLOOKUP(plants_join_OPSD!D238,REF_TABLE!M:Q,2,FALSE)</f>
        <v>9.5587323943661975</v>
      </c>
      <c r="H238">
        <f>VLOOKUP(plants_join_OPSD!D238,REF_TABLE!M:Q,3,FALSE)</f>
        <v>7.8122535211267614</v>
      </c>
      <c r="I238">
        <f>VLOOKUP(D238,Tabelle7!$A:$B,2,FALSE)</f>
        <v>4.0224969288732378E-2</v>
      </c>
      <c r="J238">
        <f>VLOOKUP(D238,Tabelle7!$A:$C,3,FALSE)</f>
        <v>4.0224969288732378E-2</v>
      </c>
      <c r="K238">
        <f>VLOOKUP($E238,Dispa_data!E:W,7,FALSE)</f>
        <v>136849.91500000001</v>
      </c>
      <c r="L238">
        <f>IFERROR(VLOOKUP($E238,Dispa_data!E:W,8,FALSE),0)</f>
        <v>0</v>
      </c>
      <c r="M238">
        <f>IFERROR(VLOOKUP($E238,Dispa_data!E:W,9,FALSE),0)</f>
        <v>0</v>
      </c>
      <c r="N238">
        <f>IFERROR(VLOOKUP($E238,Dispa_data!$E:$W,10,FALSE),0)</f>
        <v>0.3</v>
      </c>
      <c r="O238">
        <f>IFERROR(VLOOKUP($E238,Dispa_data!$E:$W,11,FALSE),0)</f>
        <v>0.38500000000000001</v>
      </c>
      <c r="P238">
        <f>IFERROR(VLOOKUP($E238,Dispa_data!$E:$W,12,FALSE),0)</f>
        <v>7</v>
      </c>
      <c r="Q238">
        <f>IFERROR(VLOOKUP($E238,Dispa_data!$E:$W,13,FALSE),0)</f>
        <v>1</v>
      </c>
      <c r="S238" t="str">
        <f t="shared" si="35"/>
        <v/>
      </c>
      <c r="T238" t="str">
        <f t="shared" si="36"/>
        <v/>
      </c>
      <c r="U238" t="str">
        <f t="shared" si="37"/>
        <v/>
      </c>
      <c r="V238" t="str">
        <f t="shared" si="38"/>
        <v/>
      </c>
      <c r="W238" t="str">
        <f t="shared" si="39"/>
        <v/>
      </c>
      <c r="X238" s="1" t="s">
        <v>440</v>
      </c>
      <c r="Y238" s="6" t="e">
        <f>VLOOKUP(B238,Dispa_data!B:B,1,FALSE)</f>
        <v>#N/A</v>
      </c>
      <c r="Z238" t="s">
        <v>1184</v>
      </c>
      <c r="AA238" t="s">
        <v>1657</v>
      </c>
      <c r="AC238" t="s">
        <v>2203</v>
      </c>
      <c r="AE238" t="s">
        <v>2949</v>
      </c>
      <c r="AF238" t="s">
        <v>3322</v>
      </c>
      <c r="AG238" t="s">
        <v>3480</v>
      </c>
      <c r="AH238" t="s">
        <v>3492</v>
      </c>
      <c r="AI238">
        <v>135</v>
      </c>
      <c r="AK238" t="s">
        <v>3499</v>
      </c>
      <c r="AL238" t="s">
        <v>3506</v>
      </c>
      <c r="AM238" t="s">
        <v>3515</v>
      </c>
      <c r="AO238">
        <v>1964</v>
      </c>
      <c r="AP238" t="s">
        <v>3565</v>
      </c>
      <c r="AR238">
        <v>2012</v>
      </c>
      <c r="AS238" t="s">
        <v>18</v>
      </c>
      <c r="AU238">
        <v>51.057445180000002</v>
      </c>
      <c r="AV238">
        <v>6.5770803950000003</v>
      </c>
      <c r="BA238">
        <v>0.31359999999999999</v>
      </c>
      <c r="BB238" t="s">
        <v>3997</v>
      </c>
      <c r="BC238" t="s">
        <v>3499</v>
      </c>
      <c r="BE238" t="s">
        <v>3515</v>
      </c>
      <c r="BF238" t="s">
        <v>4172</v>
      </c>
      <c r="BG238" t="s">
        <v>4407</v>
      </c>
      <c r="BH238" t="s">
        <v>4460</v>
      </c>
    </row>
    <row r="239" spans="1:60" x14ac:dyDescent="0.25">
      <c r="A239">
        <f t="shared" si="33"/>
        <v>138</v>
      </c>
      <c r="B239" t="str">
        <f t="shared" si="34"/>
        <v>Frimmersdorf_BNA0310</v>
      </c>
      <c r="C239" t="s">
        <v>3492</v>
      </c>
      <c r="D239" t="str">
        <f>VLOOKUP(AL239,REF_TABLE!$A$19:$B$26,2,FALSE)</f>
        <v>STUR</v>
      </c>
      <c r="E239" t="str">
        <f>VLOOKUP(AK239,REF_TABLE!A:B,2,FALSE)</f>
        <v>LIG</v>
      </c>
      <c r="F239">
        <f t="shared" si="32"/>
        <v>0.30880000000000002</v>
      </c>
      <c r="G239">
        <f>VLOOKUP(plants_join_OPSD!D239,REF_TABLE!M:Q,2,FALSE)</f>
        <v>9.5587323943661975</v>
      </c>
      <c r="H239">
        <f>VLOOKUP(plants_join_OPSD!D239,REF_TABLE!M:Q,3,FALSE)</f>
        <v>7.8122535211267614</v>
      </c>
      <c r="I239">
        <f>VLOOKUP(D239,Tabelle7!$A:$B,2,FALSE)</f>
        <v>4.0224969288732378E-2</v>
      </c>
      <c r="J239">
        <f>VLOOKUP(D239,Tabelle7!$A:$C,3,FALSE)</f>
        <v>4.0224969288732378E-2</v>
      </c>
      <c r="K239">
        <f>VLOOKUP($E239,Dispa_data!E:W,7,FALSE)</f>
        <v>136849.91500000001</v>
      </c>
      <c r="L239">
        <f>IFERROR(VLOOKUP($E239,Dispa_data!E:W,8,FALSE),0)</f>
        <v>0</v>
      </c>
      <c r="M239">
        <f>IFERROR(VLOOKUP($E239,Dispa_data!E:W,9,FALSE),0)</f>
        <v>0</v>
      </c>
      <c r="N239">
        <f>IFERROR(VLOOKUP($E239,Dispa_data!$E:$W,10,FALSE),0)</f>
        <v>0.3</v>
      </c>
      <c r="O239">
        <f>IFERROR(VLOOKUP($E239,Dispa_data!$E:$W,11,FALSE),0)</f>
        <v>0.38500000000000001</v>
      </c>
      <c r="P239">
        <f>IFERROR(VLOOKUP($E239,Dispa_data!$E:$W,12,FALSE),0)</f>
        <v>7</v>
      </c>
      <c r="Q239">
        <f>IFERROR(VLOOKUP($E239,Dispa_data!$E:$W,13,FALSE),0)</f>
        <v>1</v>
      </c>
      <c r="S239" t="str">
        <f t="shared" si="35"/>
        <v/>
      </c>
      <c r="T239" t="str">
        <f t="shared" si="36"/>
        <v/>
      </c>
      <c r="U239" t="str">
        <f t="shared" si="37"/>
        <v/>
      </c>
      <c r="V239" t="str">
        <f t="shared" si="38"/>
        <v/>
      </c>
      <c r="W239" t="str">
        <f t="shared" si="39"/>
        <v/>
      </c>
      <c r="X239" s="1" t="s">
        <v>441</v>
      </c>
      <c r="Y239" s="6" t="e">
        <f>VLOOKUP(B239,Dispa_data!B:B,1,FALSE)</f>
        <v>#N/A</v>
      </c>
      <c r="Z239" t="s">
        <v>1184</v>
      </c>
      <c r="AA239" t="s">
        <v>1671</v>
      </c>
      <c r="AC239" t="s">
        <v>2203</v>
      </c>
      <c r="AE239" t="s">
        <v>2949</v>
      </c>
      <c r="AF239" t="s">
        <v>3322</v>
      </c>
      <c r="AG239" t="s">
        <v>3480</v>
      </c>
      <c r="AH239" t="s">
        <v>3492</v>
      </c>
      <c r="AI239">
        <v>138</v>
      </c>
      <c r="AK239" t="s">
        <v>3499</v>
      </c>
      <c r="AL239" t="s">
        <v>3506</v>
      </c>
      <c r="AM239" t="s">
        <v>3515</v>
      </c>
      <c r="AO239">
        <v>1962</v>
      </c>
      <c r="AP239" t="s">
        <v>3557</v>
      </c>
      <c r="AR239">
        <v>2012</v>
      </c>
      <c r="AS239" t="s">
        <v>18</v>
      </c>
      <c r="AU239">
        <v>51.057445180000002</v>
      </c>
      <c r="AV239">
        <v>6.5770803950000003</v>
      </c>
      <c r="BA239">
        <v>0.30880000000000002</v>
      </c>
      <c r="BB239" t="s">
        <v>3997</v>
      </c>
      <c r="BC239" t="s">
        <v>3499</v>
      </c>
      <c r="BE239" t="s">
        <v>3515</v>
      </c>
      <c r="BF239" t="s">
        <v>1184</v>
      </c>
      <c r="BG239" t="s">
        <v>4406</v>
      </c>
      <c r="BH239" t="s">
        <v>4441</v>
      </c>
    </row>
    <row r="240" spans="1:60" x14ac:dyDescent="0.25">
      <c r="A240">
        <f t="shared" si="33"/>
        <v>131</v>
      </c>
      <c r="B240" t="str">
        <f t="shared" si="34"/>
        <v>Frimmersdorf_BNA0311</v>
      </c>
      <c r="C240" t="s">
        <v>3492</v>
      </c>
      <c r="D240" t="str">
        <f>VLOOKUP(AL240,REF_TABLE!$A$19:$B$26,2,FALSE)</f>
        <v>STUR</v>
      </c>
      <c r="E240" t="str">
        <f>VLOOKUP(AK240,REF_TABLE!A:B,2,FALSE)</f>
        <v>LIG</v>
      </c>
      <c r="F240">
        <f t="shared" si="32"/>
        <v>0.30880000000000002</v>
      </c>
      <c r="G240">
        <f>VLOOKUP(plants_join_OPSD!D240,REF_TABLE!M:Q,2,FALSE)</f>
        <v>9.5587323943661975</v>
      </c>
      <c r="H240">
        <f>VLOOKUP(plants_join_OPSD!D240,REF_TABLE!M:Q,3,FALSE)</f>
        <v>7.8122535211267614</v>
      </c>
      <c r="I240">
        <f>VLOOKUP(D240,Tabelle7!$A:$B,2,FALSE)</f>
        <v>4.0224969288732378E-2</v>
      </c>
      <c r="J240">
        <f>VLOOKUP(D240,Tabelle7!$A:$C,3,FALSE)</f>
        <v>4.0224969288732378E-2</v>
      </c>
      <c r="K240">
        <f>VLOOKUP($E240,Dispa_data!E:W,7,FALSE)</f>
        <v>136849.91500000001</v>
      </c>
      <c r="L240">
        <f>IFERROR(VLOOKUP($E240,Dispa_data!E:W,8,FALSE),0)</f>
        <v>0</v>
      </c>
      <c r="M240">
        <f>IFERROR(VLOOKUP($E240,Dispa_data!E:W,9,FALSE),0)</f>
        <v>0</v>
      </c>
      <c r="N240">
        <f>IFERROR(VLOOKUP($E240,Dispa_data!$E:$W,10,FALSE),0)</f>
        <v>0.3</v>
      </c>
      <c r="O240">
        <f>IFERROR(VLOOKUP($E240,Dispa_data!$E:$W,11,FALSE),0)</f>
        <v>0.38500000000000001</v>
      </c>
      <c r="P240">
        <f>IFERROR(VLOOKUP($E240,Dispa_data!$E:$W,12,FALSE),0)</f>
        <v>7</v>
      </c>
      <c r="Q240">
        <f>IFERROR(VLOOKUP($E240,Dispa_data!$E:$W,13,FALSE),0)</f>
        <v>1</v>
      </c>
      <c r="S240" t="str">
        <f t="shared" si="35"/>
        <v/>
      </c>
      <c r="T240" t="str">
        <f t="shared" si="36"/>
        <v/>
      </c>
      <c r="U240" t="str">
        <f t="shared" si="37"/>
        <v/>
      </c>
      <c r="V240" t="str">
        <f t="shared" si="38"/>
        <v/>
      </c>
      <c r="W240" t="str">
        <f t="shared" si="39"/>
        <v/>
      </c>
      <c r="X240" s="1" t="s">
        <v>442</v>
      </c>
      <c r="Y240" s="6" t="e">
        <f>VLOOKUP(B240,Dispa_data!B:B,1,FALSE)</f>
        <v>#N/A</v>
      </c>
      <c r="Z240" t="s">
        <v>1184</v>
      </c>
      <c r="AA240" t="s">
        <v>1672</v>
      </c>
      <c r="AC240" t="s">
        <v>2203</v>
      </c>
      <c r="AE240" t="s">
        <v>2949</v>
      </c>
      <c r="AF240" t="s">
        <v>3322</v>
      </c>
      <c r="AG240" t="s">
        <v>3480</v>
      </c>
      <c r="AH240" t="s">
        <v>3492</v>
      </c>
      <c r="AI240">
        <v>131</v>
      </c>
      <c r="AK240" t="s">
        <v>3499</v>
      </c>
      <c r="AL240" t="s">
        <v>3506</v>
      </c>
      <c r="AM240" t="s">
        <v>3515</v>
      </c>
      <c r="AO240">
        <v>1962</v>
      </c>
      <c r="AP240" t="s">
        <v>3557</v>
      </c>
      <c r="AR240">
        <v>2012</v>
      </c>
      <c r="AS240" t="s">
        <v>18</v>
      </c>
      <c r="AU240">
        <v>51.057445180000002</v>
      </c>
      <c r="AV240">
        <v>6.5770803950000003</v>
      </c>
      <c r="BA240">
        <v>0.30880000000000002</v>
      </c>
      <c r="BB240" t="s">
        <v>3997</v>
      </c>
      <c r="BC240" t="s">
        <v>3499</v>
      </c>
      <c r="BE240" t="s">
        <v>3515</v>
      </c>
      <c r="BF240" t="s">
        <v>1184</v>
      </c>
      <c r="BG240" t="s">
        <v>4406</v>
      </c>
      <c r="BH240" t="s">
        <v>4441</v>
      </c>
    </row>
    <row r="241" spans="1:61" x14ac:dyDescent="0.25">
      <c r="A241">
        <f t="shared" si="33"/>
        <v>133</v>
      </c>
      <c r="B241" t="str">
        <f t="shared" si="34"/>
        <v>Frimmersdorf_BNA0312</v>
      </c>
      <c r="C241" t="s">
        <v>3492</v>
      </c>
      <c r="D241" t="str">
        <f>VLOOKUP(AL241,REF_TABLE!$A$19:$B$26,2,FALSE)</f>
        <v>STUR</v>
      </c>
      <c r="E241" t="str">
        <f>VLOOKUP(AK241,REF_TABLE!A:B,2,FALSE)</f>
        <v>LIG</v>
      </c>
      <c r="F241">
        <f t="shared" si="32"/>
        <v>0.31359999999999999</v>
      </c>
      <c r="G241">
        <f>VLOOKUP(plants_join_OPSD!D241,REF_TABLE!M:Q,2,FALSE)</f>
        <v>9.5587323943661975</v>
      </c>
      <c r="H241">
        <f>VLOOKUP(plants_join_OPSD!D241,REF_TABLE!M:Q,3,FALSE)</f>
        <v>7.8122535211267614</v>
      </c>
      <c r="I241">
        <f>VLOOKUP(D241,Tabelle7!$A:$B,2,FALSE)</f>
        <v>4.0224969288732378E-2</v>
      </c>
      <c r="J241">
        <f>VLOOKUP(D241,Tabelle7!$A:$C,3,FALSE)</f>
        <v>4.0224969288732378E-2</v>
      </c>
      <c r="K241">
        <f>VLOOKUP($E241,Dispa_data!E:W,7,FALSE)</f>
        <v>136849.91500000001</v>
      </c>
      <c r="L241">
        <f>IFERROR(VLOOKUP($E241,Dispa_data!E:W,8,FALSE),0)</f>
        <v>0</v>
      </c>
      <c r="M241">
        <f>IFERROR(VLOOKUP($E241,Dispa_data!E:W,9,FALSE),0)</f>
        <v>0</v>
      </c>
      <c r="N241">
        <f>IFERROR(VLOOKUP($E241,Dispa_data!$E:$W,10,FALSE),0)</f>
        <v>0.3</v>
      </c>
      <c r="O241">
        <f>IFERROR(VLOOKUP($E241,Dispa_data!$E:$W,11,FALSE),0)</f>
        <v>0.38500000000000001</v>
      </c>
      <c r="P241">
        <f>IFERROR(VLOOKUP($E241,Dispa_data!$E:$W,12,FALSE),0)</f>
        <v>7</v>
      </c>
      <c r="Q241">
        <f>IFERROR(VLOOKUP($E241,Dispa_data!$E:$W,13,FALSE),0)</f>
        <v>1</v>
      </c>
      <c r="S241" t="str">
        <f t="shared" si="35"/>
        <v/>
      </c>
      <c r="T241" t="str">
        <f t="shared" si="36"/>
        <v/>
      </c>
      <c r="U241" t="str">
        <f t="shared" si="37"/>
        <v/>
      </c>
      <c r="V241" t="str">
        <f t="shared" si="38"/>
        <v/>
      </c>
      <c r="W241" t="str">
        <f t="shared" si="39"/>
        <v/>
      </c>
      <c r="X241" s="1" t="s">
        <v>443</v>
      </c>
      <c r="Y241" s="6" t="e">
        <f>VLOOKUP(B241,Dispa_data!B:B,1,FALSE)</f>
        <v>#N/A</v>
      </c>
      <c r="Z241" t="s">
        <v>1184</v>
      </c>
      <c r="AA241" t="s">
        <v>1673</v>
      </c>
      <c r="AC241" t="s">
        <v>2203</v>
      </c>
      <c r="AE241" t="s">
        <v>2949</v>
      </c>
      <c r="AF241" t="s">
        <v>3322</v>
      </c>
      <c r="AG241" t="s">
        <v>3480</v>
      </c>
      <c r="AH241" t="s">
        <v>3492</v>
      </c>
      <c r="AI241">
        <v>133</v>
      </c>
      <c r="AK241" t="s">
        <v>3499</v>
      </c>
      <c r="AL241" t="s">
        <v>3506</v>
      </c>
      <c r="AM241" t="s">
        <v>3515</v>
      </c>
      <c r="AO241">
        <v>1964</v>
      </c>
      <c r="AP241" t="s">
        <v>3565</v>
      </c>
      <c r="AR241">
        <v>2012</v>
      </c>
      <c r="AS241" t="s">
        <v>18</v>
      </c>
      <c r="AU241">
        <v>51.057445180000002</v>
      </c>
      <c r="AV241">
        <v>6.5770803950000003</v>
      </c>
      <c r="BA241">
        <v>0.31359999999999999</v>
      </c>
      <c r="BB241" t="s">
        <v>3997</v>
      </c>
      <c r="BC241" t="s">
        <v>3499</v>
      </c>
      <c r="BE241" t="s">
        <v>3515</v>
      </c>
      <c r="BF241" t="s">
        <v>4140</v>
      </c>
      <c r="BG241" t="s">
        <v>4407</v>
      </c>
      <c r="BH241" t="s">
        <v>4460</v>
      </c>
    </row>
    <row r="242" spans="1:61" x14ac:dyDescent="0.25">
      <c r="A242">
        <f t="shared" si="33"/>
        <v>60</v>
      </c>
      <c r="B242" t="str">
        <f t="shared" si="34"/>
        <v>Mumsdorf_BNA0680</v>
      </c>
      <c r="C242" t="s">
        <v>3492</v>
      </c>
      <c r="D242" t="str">
        <f>VLOOKUP(AL242,REF_TABLE!$A$19:$B$26,2,FALSE)</f>
        <v>STUR</v>
      </c>
      <c r="E242" t="str">
        <f>VLOOKUP(AK242,REF_TABLE!A:B,2,FALSE)</f>
        <v>LIG</v>
      </c>
      <c r="F242">
        <f t="shared" si="32"/>
        <v>0.32319999999999999</v>
      </c>
      <c r="G242">
        <f>VLOOKUP(plants_join_OPSD!D242,REF_TABLE!M:Q,2,FALSE)</f>
        <v>9.5587323943661975</v>
      </c>
      <c r="H242">
        <f>VLOOKUP(plants_join_OPSD!D242,REF_TABLE!M:Q,3,FALSE)</f>
        <v>7.8122535211267614</v>
      </c>
      <c r="I242">
        <f>VLOOKUP(D242,Tabelle7!$A:$B,2,FALSE)</f>
        <v>4.0224969288732378E-2</v>
      </c>
      <c r="J242">
        <f>VLOOKUP(D242,Tabelle7!$A:$C,3,FALSE)</f>
        <v>4.0224969288732378E-2</v>
      </c>
      <c r="K242">
        <f>VLOOKUP($E242,Dispa_data!E:W,7,FALSE)</f>
        <v>136849.91500000001</v>
      </c>
      <c r="L242">
        <f>IFERROR(VLOOKUP($E242,Dispa_data!E:W,8,FALSE),0)</f>
        <v>0</v>
      </c>
      <c r="M242">
        <f>IFERROR(VLOOKUP($E242,Dispa_data!E:W,9,FALSE),0)</f>
        <v>0</v>
      </c>
      <c r="N242">
        <f>IFERROR(VLOOKUP($E242,Dispa_data!$E:$W,10,FALSE),0)</f>
        <v>0.3</v>
      </c>
      <c r="O242">
        <f>IFERROR(VLOOKUP($E242,Dispa_data!$E:$W,11,FALSE),0)</f>
        <v>0.38500000000000001</v>
      </c>
      <c r="P242">
        <f>IFERROR(VLOOKUP($E242,Dispa_data!$E:$W,12,FALSE),0)</f>
        <v>7</v>
      </c>
      <c r="Q242">
        <f>IFERROR(VLOOKUP($E242,Dispa_data!$E:$W,13,FALSE),0)</f>
        <v>1</v>
      </c>
      <c r="S242" t="str">
        <f t="shared" si="35"/>
        <v/>
      </c>
      <c r="T242" t="str">
        <f t="shared" si="36"/>
        <v/>
      </c>
      <c r="U242" t="str">
        <f t="shared" si="37"/>
        <v/>
      </c>
      <c r="V242" t="str">
        <f t="shared" si="38"/>
        <v/>
      </c>
      <c r="W242" t="str">
        <f t="shared" si="39"/>
        <v/>
      </c>
      <c r="X242" s="1" t="s">
        <v>444</v>
      </c>
      <c r="Y242" s="6" t="e">
        <f>VLOOKUP(B242,Dispa_data!B:B,1,FALSE)</f>
        <v>#N/A</v>
      </c>
      <c r="Z242" t="s">
        <v>1201</v>
      </c>
      <c r="AC242" t="s">
        <v>2227</v>
      </c>
      <c r="AE242" t="s">
        <v>2964</v>
      </c>
      <c r="AF242" t="s">
        <v>1201</v>
      </c>
      <c r="AG242" t="s">
        <v>3479</v>
      </c>
      <c r="AH242" t="s">
        <v>3492</v>
      </c>
      <c r="AI242">
        <v>60</v>
      </c>
      <c r="AK242" t="s">
        <v>3499</v>
      </c>
      <c r="AL242" t="s">
        <v>3506</v>
      </c>
      <c r="AM242" t="s">
        <v>3514</v>
      </c>
      <c r="AO242">
        <v>1968</v>
      </c>
      <c r="AP242" t="s">
        <v>3549</v>
      </c>
      <c r="AR242">
        <v>2013</v>
      </c>
      <c r="AS242" t="s">
        <v>18</v>
      </c>
      <c r="AU242">
        <v>51.07114395</v>
      </c>
      <c r="AV242">
        <v>12.260814010000001</v>
      </c>
      <c r="BA242">
        <v>0.32319999999999999</v>
      </c>
      <c r="BB242" t="s">
        <v>3997</v>
      </c>
      <c r="BC242" t="s">
        <v>3499</v>
      </c>
      <c r="BE242" t="s">
        <v>3515</v>
      </c>
      <c r="BF242" t="s">
        <v>4173</v>
      </c>
      <c r="BG242" t="s">
        <v>4406</v>
      </c>
      <c r="BH242" t="s">
        <v>4458</v>
      </c>
    </row>
    <row r="243" spans="1:61" x14ac:dyDescent="0.25">
      <c r="A243">
        <f t="shared" si="33"/>
        <v>45</v>
      </c>
      <c r="B243" t="str">
        <f t="shared" si="34"/>
        <v>Goldenberg_BNA0490b</v>
      </c>
      <c r="C243" t="s">
        <v>3492</v>
      </c>
      <c r="D243" t="str">
        <f>VLOOKUP(AL243,REF_TABLE!$A$19:$B$26,2,FALSE)</f>
        <v>STUR</v>
      </c>
      <c r="E243" t="str">
        <f>VLOOKUP(AK243,REF_TABLE!A:B,2,FALSE)</f>
        <v>LIG</v>
      </c>
      <c r="F243">
        <f t="shared" si="32"/>
        <v>0.38319999999999999</v>
      </c>
      <c r="G243">
        <f>VLOOKUP(plants_join_OPSD!D243,REF_TABLE!M:Q,2,FALSE)</f>
        <v>9.5587323943661975</v>
      </c>
      <c r="H243">
        <f>VLOOKUP(plants_join_OPSD!D243,REF_TABLE!M:Q,3,FALSE)</f>
        <v>7.8122535211267614</v>
      </c>
      <c r="I243">
        <f>VLOOKUP(D243,Tabelle7!$A:$B,2,FALSE)</f>
        <v>4.0224969288732378E-2</v>
      </c>
      <c r="J243">
        <f>VLOOKUP(D243,Tabelle7!$A:$C,3,FALSE)</f>
        <v>4.0224969288732378E-2</v>
      </c>
      <c r="K243">
        <f>VLOOKUP($E243,Dispa_data!E:W,7,FALSE)</f>
        <v>136849.91500000001</v>
      </c>
      <c r="L243">
        <f>IFERROR(VLOOKUP($E243,Dispa_data!E:W,8,FALSE),0)</f>
        <v>0</v>
      </c>
      <c r="M243">
        <f>IFERROR(VLOOKUP($E243,Dispa_data!E:W,9,FALSE),0)</f>
        <v>0</v>
      </c>
      <c r="N243">
        <f>IFERROR(VLOOKUP($E243,Dispa_data!$E:$W,10,FALSE),0)</f>
        <v>0.3</v>
      </c>
      <c r="O243">
        <f>IFERROR(VLOOKUP($E243,Dispa_data!$E:$W,11,FALSE),0)</f>
        <v>0.38500000000000001</v>
      </c>
      <c r="P243">
        <f>IFERROR(VLOOKUP($E243,Dispa_data!$E:$W,12,FALSE),0)</f>
        <v>7</v>
      </c>
      <c r="Q243">
        <f>IFERROR(VLOOKUP($E243,Dispa_data!$E:$W,13,FALSE),0)</f>
        <v>1</v>
      </c>
      <c r="S243" t="str">
        <f t="shared" si="35"/>
        <v/>
      </c>
      <c r="T243" t="str">
        <f t="shared" si="36"/>
        <v/>
      </c>
      <c r="U243" t="str">
        <f t="shared" si="37"/>
        <v/>
      </c>
      <c r="V243" t="str">
        <f t="shared" si="38"/>
        <v/>
      </c>
      <c r="W243" t="str">
        <f t="shared" si="39"/>
        <v/>
      </c>
      <c r="X243" s="1" t="s">
        <v>445</v>
      </c>
      <c r="Y243" s="6" t="e">
        <f>VLOOKUP(B243,Dispa_data!B:B,1,FALSE)</f>
        <v>#N/A</v>
      </c>
      <c r="Z243" t="s">
        <v>1187</v>
      </c>
      <c r="AA243" t="s">
        <v>1593</v>
      </c>
      <c r="AC243" t="s">
        <v>2203</v>
      </c>
      <c r="AE243" t="s">
        <v>2951</v>
      </c>
      <c r="AF243" t="s">
        <v>3325</v>
      </c>
      <c r="AG243" t="s">
        <v>3480</v>
      </c>
      <c r="AH243" t="s">
        <v>3492</v>
      </c>
      <c r="AI243">
        <v>45</v>
      </c>
      <c r="AK243" t="s">
        <v>3499</v>
      </c>
      <c r="AL243" t="s">
        <v>3506</v>
      </c>
      <c r="AM243" t="s">
        <v>3514</v>
      </c>
      <c r="AO243">
        <v>1993</v>
      </c>
      <c r="AP243" t="s">
        <v>3530</v>
      </c>
      <c r="AR243">
        <v>2015</v>
      </c>
      <c r="AS243" t="s">
        <v>18</v>
      </c>
      <c r="AU243">
        <v>50.860799999999998</v>
      </c>
      <c r="AV243">
        <v>6.8402000000000003</v>
      </c>
      <c r="BA243">
        <v>0.38319999999999999</v>
      </c>
      <c r="BB243" t="s">
        <v>3997</v>
      </c>
      <c r="BC243" t="s">
        <v>3499</v>
      </c>
      <c r="BE243" t="s">
        <v>3515</v>
      </c>
      <c r="BF243" t="s">
        <v>4159</v>
      </c>
      <c r="BG243" t="s">
        <v>4406</v>
      </c>
      <c r="BH243" t="s">
        <v>4441</v>
      </c>
    </row>
    <row r="244" spans="1:61" x14ac:dyDescent="0.25">
      <c r="A244">
        <f t="shared" si="33"/>
        <v>37.5</v>
      </c>
      <c r="B244" t="str">
        <f t="shared" si="34"/>
        <v>Ahrensfelde_BNA0005</v>
      </c>
      <c r="C244" t="s">
        <v>3492</v>
      </c>
      <c r="D244" t="str">
        <f>VLOOKUP(AL244,REF_TABLE!$A$19:$B$26,2,FALSE)</f>
        <v>GTUR</v>
      </c>
      <c r="E244" t="str">
        <f>VLOOKUP(AK244,REF_TABLE!A:B,2,FALSE)</f>
        <v>GAS</v>
      </c>
      <c r="F244">
        <f t="shared" si="32"/>
        <v>0.35399999999999998</v>
      </c>
      <c r="G244">
        <f>VLOOKUP(plants_join_OPSD!D244,REF_TABLE!M:Q,2,FALSE)</f>
        <v>0</v>
      </c>
      <c r="H244">
        <f>VLOOKUP(plants_join_OPSD!D244,REF_TABLE!M:Q,3,FALSE)</f>
        <v>0</v>
      </c>
      <c r="I244">
        <f>VLOOKUP(D244,Tabelle7!$A:$B,2,FALSE)</f>
        <v>1</v>
      </c>
      <c r="J244">
        <f>VLOOKUP(D244,Tabelle7!$A:$C,3,FALSE)</f>
        <v>1</v>
      </c>
      <c r="K244">
        <f>VLOOKUP($E244,Dispa_data!E:W,7,FALSE)</f>
        <v>112542.12</v>
      </c>
      <c r="L244">
        <f>IFERROR(VLOOKUP($E244,Dispa_data!E:W,8,FALSE),0)</f>
        <v>0</v>
      </c>
      <c r="M244">
        <f>IFERROR(VLOOKUP($E244,Dispa_data!E:W,9,FALSE),0)</f>
        <v>0</v>
      </c>
      <c r="N244">
        <f>IFERROR(VLOOKUP($E244,Dispa_data!$E:$W,10,FALSE),0)</f>
        <v>0.4</v>
      </c>
      <c r="O244">
        <f>IFERROR(VLOOKUP($E244,Dispa_data!$E:$W,11,FALSE),0)</f>
        <v>0.52500000000000002</v>
      </c>
      <c r="P244">
        <f>IFERROR(VLOOKUP($E244,Dispa_data!$E:$W,12,FALSE),0)</f>
        <v>1</v>
      </c>
      <c r="Q244">
        <f>IFERROR(VLOOKUP($E244,Dispa_data!$E:$W,13,FALSE),0)</f>
        <v>0.45</v>
      </c>
      <c r="S244" t="str">
        <f t="shared" si="35"/>
        <v/>
      </c>
      <c r="T244" t="str">
        <f t="shared" si="36"/>
        <v/>
      </c>
      <c r="U244" t="str">
        <f t="shared" si="37"/>
        <v/>
      </c>
      <c r="V244" t="str">
        <f t="shared" si="38"/>
        <v/>
      </c>
      <c r="W244" t="str">
        <f t="shared" si="39"/>
        <v/>
      </c>
      <c r="X244" s="1" t="s">
        <v>446</v>
      </c>
      <c r="Y244" s="6" t="e">
        <f>VLOOKUP(B244,Dispa_data!B:B,1,FALSE)</f>
        <v>#N/A</v>
      </c>
      <c r="Z244" t="s">
        <v>1202</v>
      </c>
      <c r="AA244" t="s">
        <v>1674</v>
      </c>
      <c r="AB244" t="s">
        <v>2014</v>
      </c>
      <c r="AC244" t="s">
        <v>2215</v>
      </c>
      <c r="AD244" t="s">
        <v>2558</v>
      </c>
      <c r="AE244" t="s">
        <v>2965</v>
      </c>
      <c r="AF244" t="s">
        <v>1202</v>
      </c>
      <c r="AG244" t="s">
        <v>3346</v>
      </c>
      <c r="AH244" t="s">
        <v>3492</v>
      </c>
      <c r="AI244">
        <v>37.5</v>
      </c>
      <c r="AJ244">
        <v>38</v>
      </c>
      <c r="AK244" t="s">
        <v>3500</v>
      </c>
      <c r="AL244" t="s">
        <v>3512</v>
      </c>
      <c r="AM244" t="s">
        <v>3515</v>
      </c>
      <c r="AO244">
        <v>1990</v>
      </c>
      <c r="AP244" t="s">
        <v>3525</v>
      </c>
      <c r="AS244" t="s">
        <v>3628</v>
      </c>
      <c r="AU244">
        <v>52.589500010000002</v>
      </c>
      <c r="AV244">
        <v>13.5586524</v>
      </c>
      <c r="AY244">
        <v>0.31</v>
      </c>
      <c r="AZ244" s="2" t="s">
        <v>3967</v>
      </c>
      <c r="BA244">
        <v>0.35399999999999998</v>
      </c>
      <c r="BB244" t="s">
        <v>3997</v>
      </c>
      <c r="BC244" t="s">
        <v>3500</v>
      </c>
      <c r="BE244" t="s">
        <v>3515</v>
      </c>
      <c r="BF244" t="s">
        <v>4174</v>
      </c>
      <c r="BG244" t="s">
        <v>4406</v>
      </c>
      <c r="BH244" t="s">
        <v>4439</v>
      </c>
      <c r="BI244" t="s">
        <v>4592</v>
      </c>
    </row>
    <row r="245" spans="1:61" x14ac:dyDescent="0.25">
      <c r="A245">
        <f t="shared" si="33"/>
        <v>37.5</v>
      </c>
      <c r="B245" t="str">
        <f t="shared" si="34"/>
        <v>Ahrensfelde_BNA0006</v>
      </c>
      <c r="C245" t="s">
        <v>3492</v>
      </c>
      <c r="D245" t="str">
        <f>VLOOKUP(AL245,REF_TABLE!$A$19:$B$26,2,FALSE)</f>
        <v>GTUR</v>
      </c>
      <c r="E245" t="str">
        <f>VLOOKUP(AK245,REF_TABLE!A:B,2,FALSE)</f>
        <v>GAS</v>
      </c>
      <c r="F245">
        <f t="shared" si="32"/>
        <v>0.35399999999999998</v>
      </c>
      <c r="G245">
        <f>VLOOKUP(plants_join_OPSD!D245,REF_TABLE!M:Q,2,FALSE)</f>
        <v>0</v>
      </c>
      <c r="H245">
        <f>VLOOKUP(plants_join_OPSD!D245,REF_TABLE!M:Q,3,FALSE)</f>
        <v>0</v>
      </c>
      <c r="I245">
        <f>VLOOKUP(D245,Tabelle7!$A:$B,2,FALSE)</f>
        <v>1</v>
      </c>
      <c r="J245">
        <f>VLOOKUP(D245,Tabelle7!$A:$C,3,FALSE)</f>
        <v>1</v>
      </c>
      <c r="K245">
        <f>VLOOKUP($E245,Dispa_data!E:W,7,FALSE)</f>
        <v>112542.12</v>
      </c>
      <c r="L245">
        <f>IFERROR(VLOOKUP($E245,Dispa_data!E:W,8,FALSE),0)</f>
        <v>0</v>
      </c>
      <c r="M245">
        <f>IFERROR(VLOOKUP($E245,Dispa_data!E:W,9,FALSE),0)</f>
        <v>0</v>
      </c>
      <c r="N245">
        <f>IFERROR(VLOOKUP($E245,Dispa_data!$E:$W,10,FALSE),0)</f>
        <v>0.4</v>
      </c>
      <c r="O245">
        <f>IFERROR(VLOOKUP($E245,Dispa_data!$E:$W,11,FALSE),0)</f>
        <v>0.52500000000000002</v>
      </c>
      <c r="P245">
        <f>IFERROR(VLOOKUP($E245,Dispa_data!$E:$W,12,FALSE),0)</f>
        <v>1</v>
      </c>
      <c r="Q245">
        <f>IFERROR(VLOOKUP($E245,Dispa_data!$E:$W,13,FALSE),0)</f>
        <v>0.45</v>
      </c>
      <c r="S245" t="str">
        <f t="shared" si="35"/>
        <v/>
      </c>
      <c r="T245" t="str">
        <f t="shared" si="36"/>
        <v/>
      </c>
      <c r="U245" t="str">
        <f t="shared" si="37"/>
        <v/>
      </c>
      <c r="V245" t="str">
        <f t="shared" si="38"/>
        <v/>
      </c>
      <c r="W245" t="str">
        <f t="shared" si="39"/>
        <v/>
      </c>
      <c r="X245" s="1" t="s">
        <v>447</v>
      </c>
      <c r="Y245" s="6" t="e">
        <f>VLOOKUP(B245,Dispa_data!B:B,1,FALSE)</f>
        <v>#N/A</v>
      </c>
      <c r="Z245" t="s">
        <v>1202</v>
      </c>
      <c r="AA245" t="s">
        <v>1675</v>
      </c>
      <c r="AB245" t="s">
        <v>2014</v>
      </c>
      <c r="AC245" t="s">
        <v>2215</v>
      </c>
      <c r="AD245" t="s">
        <v>2558</v>
      </c>
      <c r="AE245" t="s">
        <v>2965</v>
      </c>
      <c r="AF245" t="s">
        <v>1202</v>
      </c>
      <c r="AG245" t="s">
        <v>3346</v>
      </c>
      <c r="AH245" t="s">
        <v>3492</v>
      </c>
      <c r="AI245">
        <v>37.5</v>
      </c>
      <c r="AJ245">
        <v>38</v>
      </c>
      <c r="AK245" t="s">
        <v>3500</v>
      </c>
      <c r="AL245" t="s">
        <v>3512</v>
      </c>
      <c r="AM245" t="s">
        <v>3515</v>
      </c>
      <c r="AO245">
        <v>1990</v>
      </c>
      <c r="AP245" t="s">
        <v>3525</v>
      </c>
      <c r="AS245" t="s">
        <v>3628</v>
      </c>
      <c r="AU245">
        <v>52.589500010000002</v>
      </c>
      <c r="AV245">
        <v>13.5586524</v>
      </c>
      <c r="AY245">
        <v>0.31</v>
      </c>
      <c r="AZ245" s="2" t="s">
        <v>3967</v>
      </c>
      <c r="BA245">
        <v>0.35399999999999998</v>
      </c>
      <c r="BB245" t="s">
        <v>3997</v>
      </c>
      <c r="BC245" t="s">
        <v>3500</v>
      </c>
      <c r="BE245" t="s">
        <v>3515</v>
      </c>
      <c r="BF245" t="s">
        <v>4174</v>
      </c>
      <c r="BG245" t="s">
        <v>4406</v>
      </c>
      <c r="BH245" t="s">
        <v>4439</v>
      </c>
      <c r="BI245" t="s">
        <v>4592</v>
      </c>
    </row>
    <row r="246" spans="1:61" x14ac:dyDescent="0.25">
      <c r="A246">
        <f t="shared" si="33"/>
        <v>37.5</v>
      </c>
      <c r="B246" t="str">
        <f t="shared" si="34"/>
        <v>Ahrensfelde_BNA0007</v>
      </c>
      <c r="C246" t="s">
        <v>3492</v>
      </c>
      <c r="D246" t="str">
        <f>VLOOKUP(AL246,REF_TABLE!$A$19:$B$26,2,FALSE)</f>
        <v>GTUR</v>
      </c>
      <c r="E246" t="str">
        <f>VLOOKUP(AK246,REF_TABLE!A:B,2,FALSE)</f>
        <v>GAS</v>
      </c>
      <c r="F246">
        <f t="shared" si="32"/>
        <v>0.35399999999999998</v>
      </c>
      <c r="G246">
        <f>VLOOKUP(plants_join_OPSD!D246,REF_TABLE!M:Q,2,FALSE)</f>
        <v>0</v>
      </c>
      <c r="H246">
        <f>VLOOKUP(plants_join_OPSD!D246,REF_TABLE!M:Q,3,FALSE)</f>
        <v>0</v>
      </c>
      <c r="I246">
        <f>VLOOKUP(D246,Tabelle7!$A:$B,2,FALSE)</f>
        <v>1</v>
      </c>
      <c r="J246">
        <f>VLOOKUP(D246,Tabelle7!$A:$C,3,FALSE)</f>
        <v>1</v>
      </c>
      <c r="K246">
        <f>VLOOKUP($E246,Dispa_data!E:W,7,FALSE)</f>
        <v>112542.12</v>
      </c>
      <c r="L246">
        <f>IFERROR(VLOOKUP($E246,Dispa_data!E:W,8,FALSE),0)</f>
        <v>0</v>
      </c>
      <c r="M246">
        <f>IFERROR(VLOOKUP($E246,Dispa_data!E:W,9,FALSE),0)</f>
        <v>0</v>
      </c>
      <c r="N246">
        <f>IFERROR(VLOOKUP($E246,Dispa_data!$E:$W,10,FALSE),0)</f>
        <v>0.4</v>
      </c>
      <c r="O246">
        <f>IFERROR(VLOOKUP($E246,Dispa_data!$E:$W,11,FALSE),0)</f>
        <v>0.52500000000000002</v>
      </c>
      <c r="P246">
        <f>IFERROR(VLOOKUP($E246,Dispa_data!$E:$W,12,FALSE),0)</f>
        <v>1</v>
      </c>
      <c r="Q246">
        <f>IFERROR(VLOOKUP($E246,Dispa_data!$E:$W,13,FALSE),0)</f>
        <v>0.45</v>
      </c>
      <c r="S246" t="str">
        <f t="shared" si="35"/>
        <v/>
      </c>
      <c r="T246" t="str">
        <f t="shared" si="36"/>
        <v/>
      </c>
      <c r="U246" t="str">
        <f t="shared" si="37"/>
        <v/>
      </c>
      <c r="V246" t="str">
        <f t="shared" si="38"/>
        <v/>
      </c>
      <c r="W246" t="str">
        <f t="shared" si="39"/>
        <v/>
      </c>
      <c r="X246" s="1" t="s">
        <v>448</v>
      </c>
      <c r="Y246" s="6" t="e">
        <f>VLOOKUP(B246,Dispa_data!B:B,1,FALSE)</f>
        <v>#N/A</v>
      </c>
      <c r="Z246" t="s">
        <v>1202</v>
      </c>
      <c r="AA246" t="s">
        <v>1676</v>
      </c>
      <c r="AB246" t="s">
        <v>2014</v>
      </c>
      <c r="AC246" t="s">
        <v>2215</v>
      </c>
      <c r="AD246" t="s">
        <v>2558</v>
      </c>
      <c r="AE246" t="s">
        <v>2965</v>
      </c>
      <c r="AF246" t="s">
        <v>1202</v>
      </c>
      <c r="AG246" t="s">
        <v>3346</v>
      </c>
      <c r="AH246" t="s">
        <v>3492</v>
      </c>
      <c r="AI246">
        <v>37.5</v>
      </c>
      <c r="AJ246">
        <v>38</v>
      </c>
      <c r="AK246" t="s">
        <v>3500</v>
      </c>
      <c r="AL246" t="s">
        <v>3512</v>
      </c>
      <c r="AM246" t="s">
        <v>3515</v>
      </c>
      <c r="AO246">
        <v>1990</v>
      </c>
      <c r="AP246" t="s">
        <v>3525</v>
      </c>
      <c r="AS246" t="s">
        <v>3628</v>
      </c>
      <c r="AU246">
        <v>52.589500010000002</v>
      </c>
      <c r="AV246">
        <v>13.5586524</v>
      </c>
      <c r="AY246">
        <v>0.31</v>
      </c>
      <c r="AZ246" s="2" t="s">
        <v>3967</v>
      </c>
      <c r="BA246">
        <v>0.35399999999999998</v>
      </c>
      <c r="BB246" t="s">
        <v>3997</v>
      </c>
      <c r="BC246" t="s">
        <v>3500</v>
      </c>
      <c r="BE246" t="s">
        <v>3515</v>
      </c>
      <c r="BF246" t="s">
        <v>4174</v>
      </c>
      <c r="BG246" t="s">
        <v>4406</v>
      </c>
      <c r="BH246" t="s">
        <v>4439</v>
      </c>
      <c r="BI246" t="s">
        <v>4592</v>
      </c>
    </row>
    <row r="247" spans="1:61" x14ac:dyDescent="0.25">
      <c r="A247">
        <f t="shared" si="33"/>
        <v>37.5</v>
      </c>
      <c r="B247" t="str">
        <f t="shared" si="34"/>
        <v>Ahrensfelde_BNA0008</v>
      </c>
      <c r="C247" t="s">
        <v>3492</v>
      </c>
      <c r="D247" t="str">
        <f>VLOOKUP(AL247,REF_TABLE!$A$19:$B$26,2,FALSE)</f>
        <v>GTUR</v>
      </c>
      <c r="E247" t="str">
        <f>VLOOKUP(AK247,REF_TABLE!A:B,2,FALSE)</f>
        <v>GAS</v>
      </c>
      <c r="F247">
        <f t="shared" si="32"/>
        <v>0.35399999999999998</v>
      </c>
      <c r="G247">
        <f>VLOOKUP(plants_join_OPSD!D247,REF_TABLE!M:Q,2,FALSE)</f>
        <v>0</v>
      </c>
      <c r="H247">
        <f>VLOOKUP(plants_join_OPSD!D247,REF_TABLE!M:Q,3,FALSE)</f>
        <v>0</v>
      </c>
      <c r="I247">
        <f>VLOOKUP(D247,Tabelle7!$A:$B,2,FALSE)</f>
        <v>1</v>
      </c>
      <c r="J247">
        <f>VLOOKUP(D247,Tabelle7!$A:$C,3,FALSE)</f>
        <v>1</v>
      </c>
      <c r="K247">
        <f>VLOOKUP($E247,Dispa_data!E:W,7,FALSE)</f>
        <v>112542.12</v>
      </c>
      <c r="L247">
        <f>IFERROR(VLOOKUP($E247,Dispa_data!E:W,8,FALSE),0)</f>
        <v>0</v>
      </c>
      <c r="M247">
        <f>IFERROR(VLOOKUP($E247,Dispa_data!E:W,9,FALSE),0)</f>
        <v>0</v>
      </c>
      <c r="N247">
        <f>IFERROR(VLOOKUP($E247,Dispa_data!$E:$W,10,FALSE),0)</f>
        <v>0.4</v>
      </c>
      <c r="O247">
        <f>IFERROR(VLOOKUP($E247,Dispa_data!$E:$W,11,FALSE),0)</f>
        <v>0.52500000000000002</v>
      </c>
      <c r="P247">
        <f>IFERROR(VLOOKUP($E247,Dispa_data!$E:$W,12,FALSE),0)</f>
        <v>1</v>
      </c>
      <c r="Q247">
        <f>IFERROR(VLOOKUP($E247,Dispa_data!$E:$W,13,FALSE),0)</f>
        <v>0.45</v>
      </c>
      <c r="S247" t="str">
        <f t="shared" si="35"/>
        <v/>
      </c>
      <c r="T247" t="str">
        <f t="shared" si="36"/>
        <v/>
      </c>
      <c r="U247" t="str">
        <f t="shared" si="37"/>
        <v/>
      </c>
      <c r="V247" t="str">
        <f t="shared" si="38"/>
        <v/>
      </c>
      <c r="W247" t="str">
        <f t="shared" si="39"/>
        <v/>
      </c>
      <c r="X247" s="1" t="s">
        <v>449</v>
      </c>
      <c r="Y247" s="6" t="e">
        <f>VLOOKUP(B247,Dispa_data!B:B,1,FALSE)</f>
        <v>#N/A</v>
      </c>
      <c r="Z247" t="s">
        <v>1202</v>
      </c>
      <c r="AA247" t="s">
        <v>1677</v>
      </c>
      <c r="AB247" t="s">
        <v>2014</v>
      </c>
      <c r="AC247" t="s">
        <v>2215</v>
      </c>
      <c r="AD247" t="s">
        <v>2558</v>
      </c>
      <c r="AE247" t="s">
        <v>2965</v>
      </c>
      <c r="AF247" t="s">
        <v>1202</v>
      </c>
      <c r="AG247" t="s">
        <v>3346</v>
      </c>
      <c r="AH247" t="s">
        <v>3492</v>
      </c>
      <c r="AI247">
        <v>37.5</v>
      </c>
      <c r="AJ247">
        <v>38</v>
      </c>
      <c r="AK247" t="s">
        <v>3500</v>
      </c>
      <c r="AL247" t="s">
        <v>3512</v>
      </c>
      <c r="AM247" t="s">
        <v>3515</v>
      </c>
      <c r="AO247">
        <v>1990</v>
      </c>
      <c r="AP247" t="s">
        <v>3525</v>
      </c>
      <c r="AS247" t="s">
        <v>3628</v>
      </c>
      <c r="AU247">
        <v>52.589500010000002</v>
      </c>
      <c r="AV247">
        <v>13.5586524</v>
      </c>
      <c r="AY247">
        <v>0.31</v>
      </c>
      <c r="AZ247" s="2" t="s">
        <v>3967</v>
      </c>
      <c r="BA247">
        <v>0.35399999999999998</v>
      </c>
      <c r="BB247" t="s">
        <v>3997</v>
      </c>
      <c r="BC247" t="s">
        <v>3500</v>
      </c>
      <c r="BE247" t="s">
        <v>3515</v>
      </c>
      <c r="BF247" t="s">
        <v>4174</v>
      </c>
      <c r="BG247" t="s">
        <v>4406</v>
      </c>
      <c r="BH247" t="s">
        <v>4439</v>
      </c>
      <c r="BI247" t="s">
        <v>4592</v>
      </c>
    </row>
    <row r="248" spans="1:61" x14ac:dyDescent="0.25">
      <c r="A248">
        <f t="shared" si="33"/>
        <v>11</v>
      </c>
      <c r="B248" t="str">
        <f t="shared" si="34"/>
        <v>Werkskraftwerk Sappi Alfeld_BNA0012b</v>
      </c>
      <c r="C248" t="s">
        <v>3492</v>
      </c>
      <c r="D248" t="str">
        <f>VLOOKUP(AL248,REF_TABLE!$A$19:$B$26,2,FALSE)</f>
        <v>STUR</v>
      </c>
      <c r="E248" t="str">
        <f>VLOOKUP(AK248,REF_TABLE!A:B,2,FALSE)</f>
        <v>GAS</v>
      </c>
      <c r="F248">
        <f t="shared" si="32"/>
        <v>0.32669999999999999</v>
      </c>
      <c r="G248">
        <f>VLOOKUP(plants_join_OPSD!D248,REF_TABLE!M:Q,2,FALSE)</f>
        <v>9.5587323943661975</v>
      </c>
      <c r="H248">
        <f>VLOOKUP(plants_join_OPSD!D248,REF_TABLE!M:Q,3,FALSE)</f>
        <v>7.8122535211267614</v>
      </c>
      <c r="I248">
        <f>VLOOKUP(D248,Tabelle7!$A:$B,2,FALSE)</f>
        <v>4.0224969288732378E-2</v>
      </c>
      <c r="J248">
        <f>VLOOKUP(D248,Tabelle7!$A:$C,3,FALSE)</f>
        <v>4.0224969288732378E-2</v>
      </c>
      <c r="K248">
        <f>VLOOKUP($E248,Dispa_data!E:W,7,FALSE)</f>
        <v>112542.12</v>
      </c>
      <c r="L248">
        <f>IFERROR(VLOOKUP($E248,Dispa_data!E:W,8,FALSE),0)</f>
        <v>0</v>
      </c>
      <c r="M248">
        <f>IFERROR(VLOOKUP($E248,Dispa_data!E:W,9,FALSE),0)</f>
        <v>0</v>
      </c>
      <c r="N248">
        <f>IFERROR(VLOOKUP($E248,Dispa_data!$E:$W,10,FALSE),0)</f>
        <v>0.4</v>
      </c>
      <c r="O248">
        <f>IFERROR(VLOOKUP($E248,Dispa_data!$E:$W,11,FALSE),0)</f>
        <v>0.52500000000000002</v>
      </c>
      <c r="P248">
        <f>IFERROR(VLOOKUP($E248,Dispa_data!$E:$W,12,FALSE),0)</f>
        <v>1</v>
      </c>
      <c r="Q248">
        <f>IFERROR(VLOOKUP($E248,Dispa_data!$E:$W,13,FALSE),0)</f>
        <v>0.45</v>
      </c>
      <c r="S248" t="str">
        <f t="shared" si="35"/>
        <v/>
      </c>
      <c r="T248" t="str">
        <f t="shared" si="36"/>
        <v/>
      </c>
      <c r="U248" t="str">
        <f t="shared" si="37"/>
        <v/>
      </c>
      <c r="V248" t="str">
        <f t="shared" si="38"/>
        <v/>
      </c>
      <c r="W248" t="str">
        <f t="shared" si="39"/>
        <v/>
      </c>
      <c r="X248" s="1" t="s">
        <v>450</v>
      </c>
      <c r="Y248" s="6" t="e">
        <f>VLOOKUP(B248,Dispa_data!B:B,1,FALSE)</f>
        <v>#N/A</v>
      </c>
      <c r="Z248" t="s">
        <v>925</v>
      </c>
      <c r="AA248" t="s">
        <v>1377</v>
      </c>
      <c r="AC248" t="s">
        <v>2122</v>
      </c>
      <c r="AD248" t="s">
        <v>2400</v>
      </c>
      <c r="AE248" t="s">
        <v>2721</v>
      </c>
      <c r="AF248" t="s">
        <v>3181</v>
      </c>
      <c r="AG248" t="s">
        <v>3477</v>
      </c>
      <c r="AH248" t="s">
        <v>3492</v>
      </c>
      <c r="AI248">
        <v>11</v>
      </c>
      <c r="AK248" t="s">
        <v>3500</v>
      </c>
      <c r="AL248" t="s">
        <v>3506</v>
      </c>
      <c r="AM248" t="s">
        <v>3514</v>
      </c>
      <c r="AO248">
        <v>1947</v>
      </c>
      <c r="AP248" t="s">
        <v>3611</v>
      </c>
      <c r="AS248" t="s">
        <v>3625</v>
      </c>
      <c r="AU248">
        <v>51.985129999999998</v>
      </c>
      <c r="AV248">
        <v>9.8224600000000013</v>
      </c>
      <c r="BA248">
        <v>0.32669999999999999</v>
      </c>
      <c r="BB248" t="s">
        <v>3997</v>
      </c>
      <c r="BC248" t="s">
        <v>3500</v>
      </c>
      <c r="BE248" t="s">
        <v>3515</v>
      </c>
      <c r="BG248" t="s">
        <v>4402</v>
      </c>
      <c r="BH248" t="s">
        <v>4432</v>
      </c>
    </row>
    <row r="249" spans="1:61" x14ac:dyDescent="0.25">
      <c r="A249">
        <f t="shared" si="33"/>
        <v>65</v>
      </c>
      <c r="B249" t="str">
        <f t="shared" si="34"/>
        <v>Heizkraftwerk Altbach/Deizisau_BNA0015</v>
      </c>
      <c r="C249" t="s">
        <v>3492</v>
      </c>
      <c r="D249" t="str">
        <f>VLOOKUP(AL249,REF_TABLE!$A$19:$B$26,2,FALSE)</f>
        <v>GTUR</v>
      </c>
      <c r="E249" t="str">
        <f>VLOOKUP(AK249,REF_TABLE!A:B,2,FALSE)</f>
        <v>GAS</v>
      </c>
      <c r="F249">
        <f t="shared" si="32"/>
        <v>0.37219999999999998</v>
      </c>
      <c r="G249">
        <f>VLOOKUP(plants_join_OPSD!D249,REF_TABLE!M:Q,2,FALSE)</f>
        <v>0</v>
      </c>
      <c r="H249">
        <f>VLOOKUP(plants_join_OPSD!D249,REF_TABLE!M:Q,3,FALSE)</f>
        <v>0</v>
      </c>
      <c r="I249">
        <f>VLOOKUP(D249,Tabelle7!$A:$B,2,FALSE)</f>
        <v>1</v>
      </c>
      <c r="J249">
        <f>VLOOKUP(D249,Tabelle7!$A:$C,3,FALSE)</f>
        <v>1</v>
      </c>
      <c r="K249">
        <f>VLOOKUP($E249,Dispa_data!E:W,7,FALSE)</f>
        <v>112542.12</v>
      </c>
      <c r="L249">
        <f>IFERROR(VLOOKUP($E249,Dispa_data!E:W,8,FALSE),0)</f>
        <v>0</v>
      </c>
      <c r="M249">
        <f>IFERROR(VLOOKUP($E249,Dispa_data!E:W,9,FALSE),0)</f>
        <v>0</v>
      </c>
      <c r="N249">
        <f>IFERROR(VLOOKUP($E249,Dispa_data!$E:$W,10,FALSE),0)</f>
        <v>0.4</v>
      </c>
      <c r="O249">
        <f>IFERROR(VLOOKUP($E249,Dispa_data!$E:$W,11,FALSE),0)</f>
        <v>0.52500000000000002</v>
      </c>
      <c r="P249">
        <f>IFERROR(VLOOKUP($E249,Dispa_data!$E:$W,12,FALSE),0)</f>
        <v>1</v>
      </c>
      <c r="Q249">
        <f>IFERROR(VLOOKUP($E249,Dispa_data!$E:$W,13,FALSE),0)</f>
        <v>0.45</v>
      </c>
      <c r="S249" t="str">
        <f t="shared" si="35"/>
        <v/>
      </c>
      <c r="T249" t="str">
        <f t="shared" si="36"/>
        <v/>
      </c>
      <c r="U249" t="str">
        <f t="shared" si="37"/>
        <v/>
      </c>
      <c r="V249" t="str">
        <f t="shared" si="38"/>
        <v/>
      </c>
      <c r="W249" t="str">
        <f t="shared" si="39"/>
        <v/>
      </c>
      <c r="X249" s="1" t="s">
        <v>451</v>
      </c>
      <c r="Y249" s="6" t="e">
        <f>VLOOKUP(B249,Dispa_data!B:B,1,FALSE)</f>
        <v>#N/A</v>
      </c>
      <c r="Z249" t="s">
        <v>968</v>
      </c>
      <c r="AA249" t="s">
        <v>1678</v>
      </c>
      <c r="AB249" t="s">
        <v>2015</v>
      </c>
      <c r="AC249" t="s">
        <v>2158</v>
      </c>
      <c r="AD249" t="s">
        <v>2432</v>
      </c>
      <c r="AE249" t="s">
        <v>2763</v>
      </c>
      <c r="AF249" t="s">
        <v>3218</v>
      </c>
      <c r="AG249" t="s">
        <v>3482</v>
      </c>
      <c r="AH249" t="s">
        <v>3492</v>
      </c>
      <c r="AI249">
        <v>65</v>
      </c>
      <c r="AJ249">
        <v>78.359679999999997</v>
      </c>
      <c r="AK249" t="s">
        <v>3500</v>
      </c>
      <c r="AL249" t="s">
        <v>3512</v>
      </c>
      <c r="AM249" t="s">
        <v>3514</v>
      </c>
      <c r="AO249">
        <v>1997</v>
      </c>
      <c r="AP249" t="s">
        <v>3529</v>
      </c>
      <c r="AS249" t="s">
        <v>3625</v>
      </c>
      <c r="AU249">
        <v>48.717610999999998</v>
      </c>
      <c r="AV249">
        <v>9.3749169999999999</v>
      </c>
      <c r="AY249">
        <v>0.44</v>
      </c>
      <c r="AZ249" s="2" t="s">
        <v>3922</v>
      </c>
      <c r="BA249">
        <v>0.37219999999999998</v>
      </c>
      <c r="BB249" t="s">
        <v>3997</v>
      </c>
      <c r="BC249" t="s">
        <v>3500</v>
      </c>
      <c r="BE249" t="s">
        <v>3515</v>
      </c>
      <c r="BF249" t="s">
        <v>3218</v>
      </c>
      <c r="BG249" t="s">
        <v>4406</v>
      </c>
      <c r="BH249" t="s">
        <v>4442</v>
      </c>
      <c r="BI249" t="s">
        <v>4592</v>
      </c>
    </row>
    <row r="250" spans="1:61" x14ac:dyDescent="0.25">
      <c r="A250">
        <f t="shared" si="33"/>
        <v>50</v>
      </c>
      <c r="B250" t="str">
        <f t="shared" si="34"/>
        <v>Heizkraftwerk Altbach/Deizisau_BNA0016</v>
      </c>
      <c r="C250" t="s">
        <v>3492</v>
      </c>
      <c r="D250" t="str">
        <f>VLOOKUP(AL250,REF_TABLE!$A$19:$B$26,2,FALSE)</f>
        <v>GTUR</v>
      </c>
      <c r="E250" t="str">
        <f>VLOOKUP(AK250,REF_TABLE!A:B,2,FALSE)</f>
        <v>GAS</v>
      </c>
      <c r="F250">
        <f t="shared" si="32"/>
        <v>0.30459999999999998</v>
      </c>
      <c r="G250">
        <f>VLOOKUP(plants_join_OPSD!D250,REF_TABLE!M:Q,2,FALSE)</f>
        <v>0</v>
      </c>
      <c r="H250">
        <f>VLOOKUP(plants_join_OPSD!D250,REF_TABLE!M:Q,3,FALSE)</f>
        <v>0</v>
      </c>
      <c r="I250">
        <f>VLOOKUP(D250,Tabelle7!$A:$B,2,FALSE)</f>
        <v>1</v>
      </c>
      <c r="J250">
        <f>VLOOKUP(D250,Tabelle7!$A:$C,3,FALSE)</f>
        <v>1</v>
      </c>
      <c r="K250">
        <f>VLOOKUP($E250,Dispa_data!E:W,7,FALSE)</f>
        <v>112542.12</v>
      </c>
      <c r="L250">
        <f>IFERROR(VLOOKUP($E250,Dispa_data!E:W,8,FALSE),0)</f>
        <v>0</v>
      </c>
      <c r="M250">
        <f>IFERROR(VLOOKUP($E250,Dispa_data!E:W,9,FALSE),0)</f>
        <v>0</v>
      </c>
      <c r="N250">
        <f>IFERROR(VLOOKUP($E250,Dispa_data!$E:$W,10,FALSE),0)</f>
        <v>0.4</v>
      </c>
      <c r="O250">
        <f>IFERROR(VLOOKUP($E250,Dispa_data!$E:$W,11,FALSE),0)</f>
        <v>0.52500000000000002</v>
      </c>
      <c r="P250">
        <f>IFERROR(VLOOKUP($E250,Dispa_data!$E:$W,12,FALSE),0)</f>
        <v>1</v>
      </c>
      <c r="Q250">
        <f>IFERROR(VLOOKUP($E250,Dispa_data!$E:$W,13,FALSE),0)</f>
        <v>0.45</v>
      </c>
      <c r="S250" t="str">
        <f t="shared" si="35"/>
        <v/>
      </c>
      <c r="T250" t="str">
        <f t="shared" si="36"/>
        <v/>
      </c>
      <c r="U250" t="str">
        <f t="shared" si="37"/>
        <v/>
      </c>
      <c r="V250" t="str">
        <f t="shared" si="38"/>
        <v/>
      </c>
      <c r="W250" t="str">
        <f t="shared" si="39"/>
        <v/>
      </c>
      <c r="X250" s="1" t="s">
        <v>452</v>
      </c>
      <c r="Y250" s="6" t="e">
        <f>VLOOKUP(B250,Dispa_data!B:B,1,FALSE)</f>
        <v>#N/A</v>
      </c>
      <c r="Z250" t="s">
        <v>968</v>
      </c>
      <c r="AA250" t="s">
        <v>1679</v>
      </c>
      <c r="AB250" t="s">
        <v>2015</v>
      </c>
      <c r="AC250" t="s">
        <v>2158</v>
      </c>
      <c r="AD250" t="s">
        <v>2432</v>
      </c>
      <c r="AE250" t="s">
        <v>2763</v>
      </c>
      <c r="AF250" t="s">
        <v>3218</v>
      </c>
      <c r="AG250" t="s">
        <v>3482</v>
      </c>
      <c r="AH250" t="s">
        <v>3492</v>
      </c>
      <c r="AI250">
        <v>50</v>
      </c>
      <c r="AJ250">
        <v>60.276679999999999</v>
      </c>
      <c r="AK250" t="s">
        <v>3500</v>
      </c>
      <c r="AL250" t="s">
        <v>3512</v>
      </c>
      <c r="AM250" t="s">
        <v>3515</v>
      </c>
      <c r="AO250">
        <v>1971</v>
      </c>
      <c r="AP250" t="s">
        <v>3556</v>
      </c>
      <c r="AS250" t="s">
        <v>3625</v>
      </c>
      <c r="AU250">
        <v>48.717610999999998</v>
      </c>
      <c r="AV250">
        <v>9.3749169999999999</v>
      </c>
      <c r="BA250">
        <v>0.30459999999999998</v>
      </c>
      <c r="BB250" t="s">
        <v>3997</v>
      </c>
      <c r="BC250" t="s">
        <v>3500</v>
      </c>
      <c r="BE250" t="s">
        <v>3515</v>
      </c>
      <c r="BF250" t="s">
        <v>3218</v>
      </c>
      <c r="BG250" t="s">
        <v>4406</v>
      </c>
      <c r="BH250" t="s">
        <v>4442</v>
      </c>
      <c r="BI250" t="s">
        <v>4592</v>
      </c>
    </row>
    <row r="251" spans="1:61" x14ac:dyDescent="0.25">
      <c r="A251">
        <f t="shared" si="33"/>
        <v>57</v>
      </c>
      <c r="B251" t="str">
        <f t="shared" si="34"/>
        <v>Heizkraftwerk Altbach/Deizisau_BNA0017</v>
      </c>
      <c r="C251" t="s">
        <v>3492</v>
      </c>
      <c r="D251" t="str">
        <f>VLOOKUP(AL251,REF_TABLE!$A$19:$B$26,2,FALSE)</f>
        <v>GTUR</v>
      </c>
      <c r="E251" t="str">
        <f>VLOOKUP(AK251,REF_TABLE!A:B,2,FALSE)</f>
        <v>GAS</v>
      </c>
      <c r="F251">
        <f t="shared" si="32"/>
        <v>0.30980000000000002</v>
      </c>
      <c r="G251">
        <f>VLOOKUP(plants_join_OPSD!D251,REF_TABLE!M:Q,2,FALSE)</f>
        <v>0</v>
      </c>
      <c r="H251">
        <f>VLOOKUP(plants_join_OPSD!D251,REF_TABLE!M:Q,3,FALSE)</f>
        <v>0</v>
      </c>
      <c r="I251">
        <f>VLOOKUP(D251,Tabelle7!$A:$B,2,FALSE)</f>
        <v>1</v>
      </c>
      <c r="J251">
        <f>VLOOKUP(D251,Tabelle7!$A:$C,3,FALSE)</f>
        <v>1</v>
      </c>
      <c r="K251">
        <f>VLOOKUP($E251,Dispa_data!E:W,7,FALSE)</f>
        <v>112542.12</v>
      </c>
      <c r="L251">
        <f>IFERROR(VLOOKUP($E251,Dispa_data!E:W,8,FALSE),0)</f>
        <v>0</v>
      </c>
      <c r="M251">
        <f>IFERROR(VLOOKUP($E251,Dispa_data!E:W,9,FALSE),0)</f>
        <v>0</v>
      </c>
      <c r="N251">
        <f>IFERROR(VLOOKUP($E251,Dispa_data!$E:$W,10,FALSE),0)</f>
        <v>0.4</v>
      </c>
      <c r="O251">
        <f>IFERROR(VLOOKUP($E251,Dispa_data!$E:$W,11,FALSE),0)</f>
        <v>0.52500000000000002</v>
      </c>
      <c r="P251">
        <f>IFERROR(VLOOKUP($E251,Dispa_data!$E:$W,12,FALSE),0)</f>
        <v>1</v>
      </c>
      <c r="Q251">
        <f>IFERROR(VLOOKUP($E251,Dispa_data!$E:$W,13,FALSE),0)</f>
        <v>0.45</v>
      </c>
      <c r="S251" t="str">
        <f t="shared" si="35"/>
        <v/>
      </c>
      <c r="T251" t="str">
        <f t="shared" si="36"/>
        <v/>
      </c>
      <c r="U251" t="str">
        <f t="shared" si="37"/>
        <v/>
      </c>
      <c r="V251" t="str">
        <f t="shared" si="38"/>
        <v/>
      </c>
      <c r="W251" t="str">
        <f t="shared" si="39"/>
        <v/>
      </c>
      <c r="X251" s="1" t="s">
        <v>453</v>
      </c>
      <c r="Y251" s="6" t="e">
        <f>VLOOKUP(B251,Dispa_data!B:B,1,FALSE)</f>
        <v>#N/A</v>
      </c>
      <c r="Z251" t="s">
        <v>968</v>
      </c>
      <c r="AA251" t="s">
        <v>1680</v>
      </c>
      <c r="AB251" t="s">
        <v>2015</v>
      </c>
      <c r="AC251" t="s">
        <v>2158</v>
      </c>
      <c r="AD251" t="s">
        <v>2432</v>
      </c>
      <c r="AE251" t="s">
        <v>2763</v>
      </c>
      <c r="AF251" t="s">
        <v>3218</v>
      </c>
      <c r="AG251" t="s">
        <v>3482</v>
      </c>
      <c r="AH251" t="s">
        <v>3492</v>
      </c>
      <c r="AI251">
        <v>57</v>
      </c>
      <c r="AJ251">
        <v>68.715419999999995</v>
      </c>
      <c r="AK251" t="s">
        <v>3500</v>
      </c>
      <c r="AL251" t="s">
        <v>3512</v>
      </c>
      <c r="AM251" t="s">
        <v>3515</v>
      </c>
      <c r="AO251">
        <v>1973</v>
      </c>
      <c r="AP251" t="s">
        <v>3607</v>
      </c>
      <c r="AS251" t="s">
        <v>3625</v>
      </c>
      <c r="AU251">
        <v>48.717610999999998</v>
      </c>
      <c r="AV251">
        <v>9.3749169999999999</v>
      </c>
      <c r="BA251">
        <v>0.30980000000000002</v>
      </c>
      <c r="BB251" t="s">
        <v>3997</v>
      </c>
      <c r="BC251" t="s">
        <v>3500</v>
      </c>
      <c r="BE251" t="s">
        <v>3515</v>
      </c>
      <c r="BF251" t="s">
        <v>3218</v>
      </c>
      <c r="BG251" t="s">
        <v>4406</v>
      </c>
      <c r="BH251" t="s">
        <v>4442</v>
      </c>
      <c r="BI251" t="s">
        <v>4592</v>
      </c>
    </row>
    <row r="252" spans="1:61" x14ac:dyDescent="0.25">
      <c r="A252">
        <f t="shared" si="33"/>
        <v>81</v>
      </c>
      <c r="B252" t="str">
        <f t="shared" si="34"/>
        <v>Heizkraftwerk Altbach/Deizisau_BNA0018</v>
      </c>
      <c r="C252" t="s">
        <v>3492</v>
      </c>
      <c r="D252" t="str">
        <f>VLOOKUP(AL252,REF_TABLE!$A$19:$B$26,2,FALSE)</f>
        <v>GTUR</v>
      </c>
      <c r="E252" t="str">
        <f>VLOOKUP(AK252,REF_TABLE!A:B,2,FALSE)</f>
        <v>GAS</v>
      </c>
      <c r="F252">
        <f t="shared" si="32"/>
        <v>0.315</v>
      </c>
      <c r="G252">
        <f>VLOOKUP(plants_join_OPSD!D252,REF_TABLE!M:Q,2,FALSE)</f>
        <v>0</v>
      </c>
      <c r="H252">
        <f>VLOOKUP(plants_join_OPSD!D252,REF_TABLE!M:Q,3,FALSE)</f>
        <v>0</v>
      </c>
      <c r="I252">
        <f>VLOOKUP(D252,Tabelle7!$A:$B,2,FALSE)</f>
        <v>1</v>
      </c>
      <c r="J252">
        <f>VLOOKUP(D252,Tabelle7!$A:$C,3,FALSE)</f>
        <v>1</v>
      </c>
      <c r="K252">
        <f>VLOOKUP($E252,Dispa_data!E:W,7,FALSE)</f>
        <v>112542.12</v>
      </c>
      <c r="L252">
        <f>IFERROR(VLOOKUP($E252,Dispa_data!E:W,8,FALSE),0)</f>
        <v>0</v>
      </c>
      <c r="M252">
        <f>IFERROR(VLOOKUP($E252,Dispa_data!E:W,9,FALSE),0)</f>
        <v>0</v>
      </c>
      <c r="N252">
        <f>IFERROR(VLOOKUP($E252,Dispa_data!$E:$W,10,FALSE),0)</f>
        <v>0.4</v>
      </c>
      <c r="O252">
        <f>IFERROR(VLOOKUP($E252,Dispa_data!$E:$W,11,FALSE),0)</f>
        <v>0.52500000000000002</v>
      </c>
      <c r="P252">
        <f>IFERROR(VLOOKUP($E252,Dispa_data!$E:$W,12,FALSE),0)</f>
        <v>1</v>
      </c>
      <c r="Q252">
        <f>IFERROR(VLOOKUP($E252,Dispa_data!$E:$W,13,FALSE),0)</f>
        <v>0.45</v>
      </c>
      <c r="S252" t="str">
        <f t="shared" si="35"/>
        <v/>
      </c>
      <c r="T252" t="str">
        <f t="shared" si="36"/>
        <v/>
      </c>
      <c r="U252" t="str">
        <f t="shared" si="37"/>
        <v/>
      </c>
      <c r="V252" t="str">
        <f t="shared" si="38"/>
        <v/>
      </c>
      <c r="W252" t="str">
        <f t="shared" si="39"/>
        <v/>
      </c>
      <c r="X252" s="1" t="s">
        <v>454</v>
      </c>
      <c r="Y252" s="6" t="e">
        <f>VLOOKUP(B252,Dispa_data!B:B,1,FALSE)</f>
        <v>#N/A</v>
      </c>
      <c r="Z252" t="s">
        <v>968</v>
      </c>
      <c r="AA252" t="s">
        <v>1681</v>
      </c>
      <c r="AB252" t="s">
        <v>2015</v>
      </c>
      <c r="AC252" t="s">
        <v>2158</v>
      </c>
      <c r="AD252" t="s">
        <v>2432</v>
      </c>
      <c r="AE252" t="s">
        <v>2763</v>
      </c>
      <c r="AF252" t="s">
        <v>3218</v>
      </c>
      <c r="AG252" t="s">
        <v>3482</v>
      </c>
      <c r="AH252" t="s">
        <v>3492</v>
      </c>
      <c r="AI252">
        <v>81</v>
      </c>
      <c r="AJ252">
        <v>97.648219999999995</v>
      </c>
      <c r="AK252" t="s">
        <v>3500</v>
      </c>
      <c r="AL252" t="s">
        <v>3512</v>
      </c>
      <c r="AM252" t="s">
        <v>3515</v>
      </c>
      <c r="AO252">
        <v>1975</v>
      </c>
      <c r="AP252" t="s">
        <v>3590</v>
      </c>
      <c r="AS252" t="s">
        <v>3625</v>
      </c>
      <c r="AU252">
        <v>48.717610999999998</v>
      </c>
      <c r="AV252">
        <v>9.3749169999999999</v>
      </c>
      <c r="BA252">
        <v>0.315</v>
      </c>
      <c r="BB252" t="s">
        <v>3997</v>
      </c>
      <c r="BC252" t="s">
        <v>3500</v>
      </c>
      <c r="BE252" t="s">
        <v>3515</v>
      </c>
      <c r="BF252" t="s">
        <v>3218</v>
      </c>
      <c r="BG252" t="s">
        <v>4406</v>
      </c>
      <c r="BH252" t="s">
        <v>4442</v>
      </c>
      <c r="BI252" t="s">
        <v>4592</v>
      </c>
    </row>
    <row r="253" spans="1:61" x14ac:dyDescent="0.25">
      <c r="A253">
        <f t="shared" si="33"/>
        <v>15.1</v>
      </c>
      <c r="B253" t="str">
        <f t="shared" si="34"/>
        <v>Kesselhaus Zuckerfabrik_BNA0025</v>
      </c>
      <c r="C253" t="s">
        <v>3492</v>
      </c>
      <c r="D253" t="str">
        <f>VLOOKUP(AL253,REF_TABLE!$A$19:$B$26,2,FALSE)</f>
        <v>STUR</v>
      </c>
      <c r="E253" t="str">
        <f>VLOOKUP(AK253,REF_TABLE!A:B,2,FALSE)</f>
        <v>GAS</v>
      </c>
      <c r="F253">
        <f t="shared" ref="F253:F316" si="40">IF(BA253=0,IF(AY253=0,AZ253,AY253),BA253)</f>
        <v>0.37730000000000002</v>
      </c>
      <c r="G253">
        <f>VLOOKUP(plants_join_OPSD!D253,REF_TABLE!M:Q,2,FALSE)</f>
        <v>9.5587323943661975</v>
      </c>
      <c r="H253">
        <f>VLOOKUP(plants_join_OPSD!D253,REF_TABLE!M:Q,3,FALSE)</f>
        <v>7.8122535211267614</v>
      </c>
      <c r="I253">
        <f>VLOOKUP(D253,Tabelle7!$A:$B,2,FALSE)</f>
        <v>4.0224969288732378E-2</v>
      </c>
      <c r="J253">
        <f>VLOOKUP(D253,Tabelle7!$A:$C,3,FALSE)</f>
        <v>4.0224969288732378E-2</v>
      </c>
      <c r="K253">
        <f>VLOOKUP($E253,Dispa_data!E:W,7,FALSE)</f>
        <v>112542.12</v>
      </c>
      <c r="L253">
        <f>IFERROR(VLOOKUP($E253,Dispa_data!E:W,8,FALSE),0)</f>
        <v>0</v>
      </c>
      <c r="M253">
        <f>IFERROR(VLOOKUP($E253,Dispa_data!E:W,9,FALSE),0)</f>
        <v>0</v>
      </c>
      <c r="N253">
        <f>IFERROR(VLOOKUP($E253,Dispa_data!$E:$W,10,FALSE),0)</f>
        <v>0.4</v>
      </c>
      <c r="O253">
        <f>IFERROR(VLOOKUP($E253,Dispa_data!$E:$W,11,FALSE),0)</f>
        <v>0.52500000000000002</v>
      </c>
      <c r="P253">
        <f>IFERROR(VLOOKUP($E253,Dispa_data!$E:$W,12,FALSE),0)</f>
        <v>1</v>
      </c>
      <c r="Q253">
        <f>IFERROR(VLOOKUP($E253,Dispa_data!$E:$W,13,FALSE),0)</f>
        <v>0.45</v>
      </c>
      <c r="S253" t="str">
        <f t="shared" si="35"/>
        <v/>
      </c>
      <c r="T253" t="str">
        <f t="shared" si="36"/>
        <v/>
      </c>
      <c r="U253" t="str">
        <f t="shared" si="37"/>
        <v/>
      </c>
      <c r="V253" t="str">
        <f t="shared" si="38"/>
        <v/>
      </c>
      <c r="W253" t="str">
        <f t="shared" si="39"/>
        <v/>
      </c>
      <c r="X253" s="1" t="s">
        <v>455</v>
      </c>
      <c r="Y253" s="6" t="e">
        <f>VLOOKUP(B253,Dispa_data!B:B,1,FALSE)</f>
        <v>#N/A</v>
      </c>
      <c r="Z253" t="s">
        <v>1203</v>
      </c>
      <c r="AC253" t="s">
        <v>2230</v>
      </c>
      <c r="AD253" t="s">
        <v>2559</v>
      </c>
      <c r="AE253" t="s">
        <v>2966</v>
      </c>
      <c r="AF253" t="s">
        <v>3336</v>
      </c>
      <c r="AG253" t="s">
        <v>3484</v>
      </c>
      <c r="AH253" t="s">
        <v>3492</v>
      </c>
      <c r="AI253">
        <v>15.1</v>
      </c>
      <c r="AK253" t="s">
        <v>3500</v>
      </c>
      <c r="AL253" t="s">
        <v>3506</v>
      </c>
      <c r="AM253" t="s">
        <v>3514</v>
      </c>
      <c r="AO253">
        <v>1993</v>
      </c>
      <c r="AP253" t="s">
        <v>3530</v>
      </c>
      <c r="AS253" t="s">
        <v>3625</v>
      </c>
      <c r="AU253">
        <v>53.856250000000003</v>
      </c>
      <c r="AV253">
        <v>13.710100000000001</v>
      </c>
      <c r="BA253">
        <v>0.37730000000000002</v>
      </c>
      <c r="BB253" t="s">
        <v>3997</v>
      </c>
      <c r="BC253" t="s">
        <v>3500</v>
      </c>
      <c r="BE253" t="s">
        <v>3515</v>
      </c>
      <c r="BF253" t="s">
        <v>4175</v>
      </c>
      <c r="BG253" t="s">
        <v>1559</v>
      </c>
      <c r="BH253" t="s">
        <v>4436</v>
      </c>
    </row>
    <row r="254" spans="1:61" x14ac:dyDescent="0.25">
      <c r="A254">
        <f t="shared" si="33"/>
        <v>47</v>
      </c>
      <c r="B254" t="str">
        <f t="shared" si="34"/>
        <v>GuD-Anlage_BNA1337e</v>
      </c>
      <c r="C254" t="s">
        <v>3492</v>
      </c>
      <c r="D254" t="str">
        <f>VLOOKUP(AL254,REF_TABLE!$A$19:$B$26,2,FALSE)</f>
        <v>COMC</v>
      </c>
      <c r="E254" t="str">
        <f>VLOOKUP(AK254,REF_TABLE!A:B,2,FALSE)</f>
        <v>GAS</v>
      </c>
      <c r="F254">
        <f t="shared" si="40"/>
        <v>0.59850000000000003</v>
      </c>
      <c r="G254">
        <f>VLOOKUP(plants_join_OPSD!D254,REF_TABLE!M:Q,2,FALSE)</f>
        <v>5</v>
      </c>
      <c r="H254">
        <f>VLOOKUP(plants_join_OPSD!D254,REF_TABLE!M:Q,3,FALSE)</f>
        <v>1</v>
      </c>
      <c r="I254">
        <f>VLOOKUP(D254,Tabelle7!$A:$B,2,FALSE)</f>
        <v>3.8508725075675675E-2</v>
      </c>
      <c r="J254">
        <f>VLOOKUP(D254,Tabelle7!$A:$C,3,FALSE)</f>
        <v>3.8508725075675675E-2</v>
      </c>
      <c r="K254">
        <f>VLOOKUP($E254,Dispa_data!E:W,7,FALSE)</f>
        <v>112542.12</v>
      </c>
      <c r="L254">
        <f>IFERROR(VLOOKUP($E254,Dispa_data!E:W,8,FALSE),0)</f>
        <v>0</v>
      </c>
      <c r="M254">
        <f>IFERROR(VLOOKUP($E254,Dispa_data!E:W,9,FALSE),0)</f>
        <v>0</v>
      </c>
      <c r="N254">
        <f>IFERROR(VLOOKUP($E254,Dispa_data!$E:$W,10,FALSE),0)</f>
        <v>0.4</v>
      </c>
      <c r="O254">
        <f>IFERROR(VLOOKUP($E254,Dispa_data!$E:$W,11,FALSE),0)</f>
        <v>0.52500000000000002</v>
      </c>
      <c r="P254">
        <f>IFERROR(VLOOKUP($E254,Dispa_data!$E:$W,12,FALSE),0)</f>
        <v>1</v>
      </c>
      <c r="Q254">
        <f>IFERROR(VLOOKUP($E254,Dispa_data!$E:$W,13,FALSE),0)</f>
        <v>0.45</v>
      </c>
      <c r="S254" t="str">
        <f t="shared" si="35"/>
        <v/>
      </c>
      <c r="T254" t="str">
        <f t="shared" si="36"/>
        <v/>
      </c>
      <c r="U254" t="str">
        <f t="shared" si="37"/>
        <v/>
      </c>
      <c r="V254" t="str">
        <f t="shared" si="38"/>
        <v/>
      </c>
      <c r="W254" t="str">
        <f t="shared" si="39"/>
        <v/>
      </c>
      <c r="X254" s="1" t="s">
        <v>456</v>
      </c>
      <c r="Y254" s="6" t="e">
        <f>VLOOKUP(B254,Dispa_data!B:B,1,FALSE)</f>
        <v>#N/A</v>
      </c>
      <c r="Z254" t="s">
        <v>1204</v>
      </c>
      <c r="AA254" t="s">
        <v>1204</v>
      </c>
      <c r="AC254" t="s">
        <v>2124</v>
      </c>
      <c r="AD254" t="s">
        <v>2403</v>
      </c>
      <c r="AE254" t="s">
        <v>2724</v>
      </c>
      <c r="AF254" t="s">
        <v>3183</v>
      </c>
      <c r="AG254" t="s">
        <v>3478</v>
      </c>
      <c r="AH254" t="s">
        <v>3492</v>
      </c>
      <c r="AI254">
        <v>47</v>
      </c>
      <c r="AK254" t="s">
        <v>3500</v>
      </c>
      <c r="AL254" t="s">
        <v>3508</v>
      </c>
      <c r="AM254" t="s">
        <v>3514</v>
      </c>
      <c r="AO254">
        <v>2013</v>
      </c>
      <c r="AP254" t="s">
        <v>3543</v>
      </c>
      <c r="AS254" t="s">
        <v>3625</v>
      </c>
      <c r="AU254">
        <v>49.988218000000003</v>
      </c>
      <c r="AV254">
        <v>9.155761</v>
      </c>
      <c r="BA254">
        <v>0.59850000000000003</v>
      </c>
      <c r="BB254" t="s">
        <v>3997</v>
      </c>
      <c r="BC254" t="s">
        <v>3500</v>
      </c>
      <c r="BE254" t="s">
        <v>3515</v>
      </c>
      <c r="BG254" t="s">
        <v>1559</v>
      </c>
      <c r="BH254" t="s">
        <v>4435</v>
      </c>
    </row>
    <row r="255" spans="1:61" x14ac:dyDescent="0.25">
      <c r="A255">
        <f t="shared" si="33"/>
        <v>29</v>
      </c>
      <c r="B255" t="str">
        <f t="shared" si="34"/>
        <v>UPM Augsburg_BNA1103</v>
      </c>
      <c r="C255" t="s">
        <v>3492</v>
      </c>
      <c r="D255" t="str">
        <f>VLOOKUP(AL255,REF_TABLE!$A$19:$B$26,2,FALSE)</f>
        <v>STUR</v>
      </c>
      <c r="E255" t="str">
        <f>VLOOKUP(AK255,REF_TABLE!A:B,2,FALSE)</f>
        <v>GAS</v>
      </c>
      <c r="F255">
        <f t="shared" si="40"/>
        <v>0.34760000000000002</v>
      </c>
      <c r="G255">
        <f>VLOOKUP(plants_join_OPSD!D255,REF_TABLE!M:Q,2,FALSE)</f>
        <v>9.5587323943661975</v>
      </c>
      <c r="H255">
        <f>VLOOKUP(plants_join_OPSD!D255,REF_TABLE!M:Q,3,FALSE)</f>
        <v>7.8122535211267614</v>
      </c>
      <c r="I255">
        <f>VLOOKUP(D255,Tabelle7!$A:$B,2,FALSE)</f>
        <v>4.0224969288732378E-2</v>
      </c>
      <c r="J255">
        <f>VLOOKUP(D255,Tabelle7!$A:$C,3,FALSE)</f>
        <v>4.0224969288732378E-2</v>
      </c>
      <c r="K255">
        <f>VLOOKUP($E255,Dispa_data!E:W,7,FALSE)</f>
        <v>112542.12</v>
      </c>
      <c r="L255">
        <f>IFERROR(VLOOKUP($E255,Dispa_data!E:W,8,FALSE),0)</f>
        <v>0</v>
      </c>
      <c r="M255">
        <f>IFERROR(VLOOKUP($E255,Dispa_data!E:W,9,FALSE),0)</f>
        <v>0</v>
      </c>
      <c r="N255">
        <f>IFERROR(VLOOKUP($E255,Dispa_data!$E:$W,10,FALSE),0)</f>
        <v>0.4</v>
      </c>
      <c r="O255">
        <f>IFERROR(VLOOKUP($E255,Dispa_data!$E:$W,11,FALSE),0)</f>
        <v>0.52500000000000002</v>
      </c>
      <c r="P255">
        <f>IFERROR(VLOOKUP($E255,Dispa_data!$E:$W,12,FALSE),0)</f>
        <v>1</v>
      </c>
      <c r="Q255">
        <f>IFERROR(VLOOKUP($E255,Dispa_data!$E:$W,13,FALSE),0)</f>
        <v>0.45</v>
      </c>
      <c r="S255" t="str">
        <f t="shared" si="35"/>
        <v/>
      </c>
      <c r="T255" t="str">
        <f t="shared" si="36"/>
        <v/>
      </c>
      <c r="U255" t="str">
        <f t="shared" si="37"/>
        <v/>
      </c>
      <c r="V255" t="str">
        <f t="shared" si="38"/>
        <v/>
      </c>
      <c r="W255" t="str">
        <f t="shared" si="39"/>
        <v/>
      </c>
      <c r="X255" s="1" t="s">
        <v>457</v>
      </c>
      <c r="Y255" s="6" t="e">
        <f>VLOOKUP(B255,Dispa_data!B:B,1,FALSE)</f>
        <v>#N/A</v>
      </c>
      <c r="Z255" t="s">
        <v>1205</v>
      </c>
      <c r="AA255" t="s">
        <v>1682</v>
      </c>
      <c r="AC255" t="s">
        <v>2231</v>
      </c>
      <c r="AD255" t="s">
        <v>2560</v>
      </c>
      <c r="AE255" t="s">
        <v>2967</v>
      </c>
      <c r="AF255" t="s">
        <v>3337</v>
      </c>
      <c r="AG255" t="s">
        <v>3478</v>
      </c>
      <c r="AH255" t="s">
        <v>3492</v>
      </c>
      <c r="AI255">
        <v>29</v>
      </c>
      <c r="AK255" t="s">
        <v>3500</v>
      </c>
      <c r="AL255" t="s">
        <v>3506</v>
      </c>
      <c r="AM255" t="s">
        <v>3514</v>
      </c>
      <c r="AO255">
        <v>1966</v>
      </c>
      <c r="AP255" t="s">
        <v>3552</v>
      </c>
      <c r="AS255" t="s">
        <v>3628</v>
      </c>
      <c r="AU255">
        <v>48.38008</v>
      </c>
      <c r="AV255">
        <v>10.90143</v>
      </c>
      <c r="BA255">
        <v>0.34760000000000002</v>
      </c>
      <c r="BB255" t="s">
        <v>3997</v>
      </c>
      <c r="BC255" t="s">
        <v>3500</v>
      </c>
      <c r="BE255" t="s">
        <v>3515</v>
      </c>
      <c r="BG255" t="s">
        <v>1715</v>
      </c>
      <c r="BH255" t="s">
        <v>4502</v>
      </c>
    </row>
    <row r="256" spans="1:61" x14ac:dyDescent="0.25">
      <c r="A256">
        <f t="shared" si="33"/>
        <v>30.7</v>
      </c>
      <c r="B256" t="str">
        <f t="shared" si="34"/>
        <v>Gasturbine_BNA0033</v>
      </c>
      <c r="C256" t="s">
        <v>3492</v>
      </c>
      <c r="D256" t="str">
        <f>VLOOKUP(AL256,REF_TABLE!$A$19:$B$26,2,FALSE)</f>
        <v>GTUR</v>
      </c>
      <c r="E256" t="str">
        <f>VLOOKUP(AK256,REF_TABLE!A:B,2,FALSE)</f>
        <v>GAS</v>
      </c>
      <c r="F256">
        <f t="shared" si="40"/>
        <v>0.39040000000000002</v>
      </c>
      <c r="G256">
        <f>VLOOKUP(plants_join_OPSD!D256,REF_TABLE!M:Q,2,FALSE)</f>
        <v>0</v>
      </c>
      <c r="H256">
        <f>VLOOKUP(plants_join_OPSD!D256,REF_TABLE!M:Q,3,FALSE)</f>
        <v>0</v>
      </c>
      <c r="I256">
        <f>VLOOKUP(D256,Tabelle7!$A:$B,2,FALSE)</f>
        <v>1</v>
      </c>
      <c r="J256">
        <f>VLOOKUP(D256,Tabelle7!$A:$C,3,FALSE)</f>
        <v>1</v>
      </c>
      <c r="K256">
        <f>VLOOKUP($E256,Dispa_data!E:W,7,FALSE)</f>
        <v>112542.12</v>
      </c>
      <c r="L256">
        <f>IFERROR(VLOOKUP($E256,Dispa_data!E:W,8,FALSE),0)</f>
        <v>0</v>
      </c>
      <c r="M256">
        <f>IFERROR(VLOOKUP($E256,Dispa_data!E:W,9,FALSE),0)</f>
        <v>0</v>
      </c>
      <c r="N256">
        <f>IFERROR(VLOOKUP($E256,Dispa_data!$E:$W,10,FALSE),0)</f>
        <v>0.4</v>
      </c>
      <c r="O256">
        <f>IFERROR(VLOOKUP($E256,Dispa_data!$E:$W,11,FALSE),0)</f>
        <v>0.52500000000000002</v>
      </c>
      <c r="P256">
        <f>IFERROR(VLOOKUP($E256,Dispa_data!$E:$W,12,FALSE),0)</f>
        <v>1</v>
      </c>
      <c r="Q256">
        <f>IFERROR(VLOOKUP($E256,Dispa_data!$E:$W,13,FALSE),0)</f>
        <v>0.45</v>
      </c>
      <c r="S256" t="str">
        <f t="shared" si="35"/>
        <v/>
      </c>
      <c r="T256" t="str">
        <f t="shared" si="36"/>
        <v/>
      </c>
      <c r="U256" t="str">
        <f t="shared" si="37"/>
        <v/>
      </c>
      <c r="V256" t="str">
        <f t="shared" si="38"/>
        <v/>
      </c>
      <c r="W256" t="str">
        <f t="shared" si="39"/>
        <v/>
      </c>
      <c r="X256" s="1" t="s">
        <v>458</v>
      </c>
      <c r="Y256" s="6" t="e">
        <f>VLOOKUP(B256,Dispa_data!B:B,1,FALSE)</f>
        <v>#N/A</v>
      </c>
      <c r="Z256" t="s">
        <v>1206</v>
      </c>
      <c r="AA256" t="s">
        <v>1244</v>
      </c>
      <c r="AC256" t="s">
        <v>2232</v>
      </c>
      <c r="AD256" t="s">
        <v>2561</v>
      </c>
      <c r="AE256" t="s">
        <v>2968</v>
      </c>
      <c r="AF256" t="s">
        <v>3338</v>
      </c>
      <c r="AG256" t="s">
        <v>3478</v>
      </c>
      <c r="AH256" t="s">
        <v>3492</v>
      </c>
      <c r="AI256">
        <v>30.7</v>
      </c>
      <c r="AK256" t="s">
        <v>3500</v>
      </c>
      <c r="AL256" t="s">
        <v>3512</v>
      </c>
      <c r="AM256" t="s">
        <v>3514</v>
      </c>
      <c r="AO256">
        <v>2004</v>
      </c>
      <c r="AP256" t="s">
        <v>3518</v>
      </c>
      <c r="AS256" t="s">
        <v>3625</v>
      </c>
      <c r="AU256">
        <v>48.40099</v>
      </c>
      <c r="AV256">
        <v>10.93576</v>
      </c>
      <c r="BA256">
        <v>0.39040000000000002</v>
      </c>
      <c r="BB256" t="s">
        <v>3997</v>
      </c>
      <c r="BC256" t="s">
        <v>3500</v>
      </c>
      <c r="BE256" t="s">
        <v>3515</v>
      </c>
      <c r="BF256" t="s">
        <v>4176</v>
      </c>
      <c r="BG256" t="s">
        <v>4406</v>
      </c>
      <c r="BH256" t="s">
        <v>4503</v>
      </c>
    </row>
    <row r="257" spans="1:61" x14ac:dyDescent="0.25">
      <c r="A257">
        <f t="shared" si="33"/>
        <v>20.399999999999999</v>
      </c>
      <c r="B257" t="str">
        <f t="shared" si="34"/>
        <v>Heizkraftwerk_BNA1104</v>
      </c>
      <c r="C257" t="s">
        <v>3492</v>
      </c>
      <c r="D257" t="str">
        <f>VLOOKUP(AL257,REF_TABLE!$A$19:$B$26,2,FALSE)</f>
        <v>STUR</v>
      </c>
      <c r="E257" t="str">
        <f>VLOOKUP(AK257,REF_TABLE!A:B,2,FALSE)</f>
        <v>GAS</v>
      </c>
      <c r="F257">
        <f t="shared" si="40"/>
        <v>0.35859999999999997</v>
      </c>
      <c r="G257">
        <f>VLOOKUP(plants_join_OPSD!D257,REF_TABLE!M:Q,2,FALSE)</f>
        <v>9.5587323943661975</v>
      </c>
      <c r="H257">
        <f>VLOOKUP(plants_join_OPSD!D257,REF_TABLE!M:Q,3,FALSE)</f>
        <v>7.8122535211267614</v>
      </c>
      <c r="I257">
        <f>VLOOKUP(D257,Tabelle7!$A:$B,2,FALSE)</f>
        <v>4.0224969288732378E-2</v>
      </c>
      <c r="J257">
        <f>VLOOKUP(D257,Tabelle7!$A:$C,3,FALSE)</f>
        <v>4.0224969288732378E-2</v>
      </c>
      <c r="K257">
        <f>VLOOKUP($E257,Dispa_data!E:W,7,FALSE)</f>
        <v>112542.12</v>
      </c>
      <c r="L257">
        <f>IFERROR(VLOOKUP($E257,Dispa_data!E:W,8,FALSE),0)</f>
        <v>0</v>
      </c>
      <c r="M257">
        <f>IFERROR(VLOOKUP($E257,Dispa_data!E:W,9,FALSE),0)</f>
        <v>0</v>
      </c>
      <c r="N257">
        <f>IFERROR(VLOOKUP($E257,Dispa_data!$E:$W,10,FALSE),0)</f>
        <v>0.4</v>
      </c>
      <c r="O257">
        <f>IFERROR(VLOOKUP($E257,Dispa_data!$E:$W,11,FALSE),0)</f>
        <v>0.52500000000000002</v>
      </c>
      <c r="P257">
        <f>IFERROR(VLOOKUP($E257,Dispa_data!$E:$W,12,FALSE),0)</f>
        <v>1</v>
      </c>
      <c r="Q257">
        <f>IFERROR(VLOOKUP($E257,Dispa_data!$E:$W,13,FALSE),0)</f>
        <v>0.45</v>
      </c>
      <c r="S257" t="str">
        <f t="shared" si="35"/>
        <v/>
      </c>
      <c r="T257" t="str">
        <f t="shared" si="36"/>
        <v/>
      </c>
      <c r="U257" t="str">
        <f t="shared" si="37"/>
        <v/>
      </c>
      <c r="V257" t="str">
        <f t="shared" si="38"/>
        <v/>
      </c>
      <c r="W257" t="str">
        <f t="shared" si="39"/>
        <v/>
      </c>
      <c r="X257" s="1" t="s">
        <v>459</v>
      </c>
      <c r="Y257" s="6" t="e">
        <f>VLOOKUP(B257,Dispa_data!B:B,1,FALSE)</f>
        <v>#N/A</v>
      </c>
      <c r="Z257" t="s">
        <v>997</v>
      </c>
      <c r="AA257" t="s">
        <v>1683</v>
      </c>
      <c r="AC257" t="s">
        <v>2232</v>
      </c>
      <c r="AD257" t="s">
        <v>2562</v>
      </c>
      <c r="AE257" t="s">
        <v>2969</v>
      </c>
      <c r="AF257" t="s">
        <v>3338</v>
      </c>
      <c r="AG257" t="s">
        <v>3478</v>
      </c>
      <c r="AH257" t="s">
        <v>3492</v>
      </c>
      <c r="AI257">
        <v>20.399999999999999</v>
      </c>
      <c r="AK257" t="s">
        <v>3500</v>
      </c>
      <c r="AL257" t="s">
        <v>3506</v>
      </c>
      <c r="AM257" t="s">
        <v>3514</v>
      </c>
      <c r="AO257">
        <v>1976</v>
      </c>
      <c r="AP257" t="s">
        <v>3560</v>
      </c>
      <c r="AS257" t="s">
        <v>3626</v>
      </c>
      <c r="AU257">
        <v>48.37509</v>
      </c>
      <c r="AV257">
        <v>10.90277</v>
      </c>
      <c r="BA257">
        <v>0.35859999999999997</v>
      </c>
      <c r="BB257" t="s">
        <v>3997</v>
      </c>
      <c r="BC257" t="s">
        <v>3500</v>
      </c>
      <c r="BE257" t="s">
        <v>3515</v>
      </c>
      <c r="BF257" t="s">
        <v>4177</v>
      </c>
      <c r="BG257" t="s">
        <v>1715</v>
      </c>
      <c r="BH257" t="s">
        <v>4503</v>
      </c>
    </row>
    <row r="258" spans="1:61" x14ac:dyDescent="0.25">
      <c r="A258">
        <f t="shared" si="33"/>
        <v>9.6999999999999993</v>
      </c>
      <c r="B258" t="str">
        <f t="shared" si="34"/>
        <v>HKW Bad Salzungen_BNA1105</v>
      </c>
      <c r="C258" t="s">
        <v>3492</v>
      </c>
      <c r="D258" t="str">
        <f>VLOOKUP(AL258,REF_TABLE!$A$19:$B$26,2,FALSE)</f>
        <v>STUR</v>
      </c>
      <c r="E258" t="str">
        <f>VLOOKUP(AK258,REF_TABLE!A:B,2,FALSE)</f>
        <v>GAS</v>
      </c>
      <c r="F258">
        <f t="shared" si="40"/>
        <v>0.37840000000000001</v>
      </c>
      <c r="G258">
        <f>VLOOKUP(plants_join_OPSD!D258,REF_TABLE!M:Q,2,FALSE)</f>
        <v>9.5587323943661975</v>
      </c>
      <c r="H258">
        <f>VLOOKUP(plants_join_OPSD!D258,REF_TABLE!M:Q,3,FALSE)</f>
        <v>7.8122535211267614</v>
      </c>
      <c r="I258">
        <f>VLOOKUP(D258,Tabelle7!$A:$B,2,FALSE)</f>
        <v>4.0224969288732378E-2</v>
      </c>
      <c r="J258">
        <f>VLOOKUP(D258,Tabelle7!$A:$C,3,FALSE)</f>
        <v>4.0224969288732378E-2</v>
      </c>
      <c r="K258">
        <f>VLOOKUP($E258,Dispa_data!E:W,7,FALSE)</f>
        <v>112542.12</v>
      </c>
      <c r="L258">
        <f>IFERROR(VLOOKUP($E258,Dispa_data!E:W,8,FALSE),0)</f>
        <v>0</v>
      </c>
      <c r="M258">
        <f>IFERROR(VLOOKUP($E258,Dispa_data!E:W,9,FALSE),0)</f>
        <v>0</v>
      </c>
      <c r="N258">
        <f>IFERROR(VLOOKUP($E258,Dispa_data!$E:$W,10,FALSE),0)</f>
        <v>0.4</v>
      </c>
      <c r="O258">
        <f>IFERROR(VLOOKUP($E258,Dispa_data!$E:$W,11,FALSE),0)</f>
        <v>0.52500000000000002</v>
      </c>
      <c r="P258">
        <f>IFERROR(VLOOKUP($E258,Dispa_data!$E:$W,12,FALSE),0)</f>
        <v>1</v>
      </c>
      <c r="Q258">
        <f>IFERROR(VLOOKUP($E258,Dispa_data!$E:$W,13,FALSE),0)</f>
        <v>0.45</v>
      </c>
      <c r="S258" t="str">
        <f t="shared" si="35"/>
        <v/>
      </c>
      <c r="T258" t="str">
        <f t="shared" si="36"/>
        <v/>
      </c>
      <c r="U258" t="str">
        <f t="shared" si="37"/>
        <v/>
      </c>
      <c r="V258" t="str">
        <f t="shared" si="38"/>
        <v/>
      </c>
      <c r="W258" t="str">
        <f t="shared" si="39"/>
        <v/>
      </c>
      <c r="X258" s="1" t="s">
        <v>460</v>
      </c>
      <c r="Y258" s="6" t="e">
        <f>VLOOKUP(B258,Dispa_data!B:B,1,FALSE)</f>
        <v>#N/A</v>
      </c>
      <c r="Z258" t="s">
        <v>1207</v>
      </c>
      <c r="AA258" t="s">
        <v>1207</v>
      </c>
      <c r="AC258" t="s">
        <v>2233</v>
      </c>
      <c r="AE258" t="s">
        <v>2970</v>
      </c>
      <c r="AF258" t="s">
        <v>3339</v>
      </c>
      <c r="AG258" t="s">
        <v>3481</v>
      </c>
      <c r="AH258" t="s">
        <v>3492</v>
      </c>
      <c r="AI258">
        <v>9.6999999999999993</v>
      </c>
      <c r="AK258" t="s">
        <v>3500</v>
      </c>
      <c r="AL258" t="s">
        <v>3506</v>
      </c>
      <c r="AM258" t="s">
        <v>3514</v>
      </c>
      <c r="AO258">
        <v>1994</v>
      </c>
      <c r="AP258" t="s">
        <v>3561</v>
      </c>
      <c r="AS258" t="s">
        <v>3625</v>
      </c>
      <c r="AU258">
        <v>50.800266000000001</v>
      </c>
      <c r="AV258">
        <v>10.220563</v>
      </c>
      <c r="BA258">
        <v>0.37840000000000001</v>
      </c>
      <c r="BB258" t="s">
        <v>3997</v>
      </c>
      <c r="BC258" t="s">
        <v>3500</v>
      </c>
      <c r="BE258" t="s">
        <v>3515</v>
      </c>
      <c r="BF258" t="s">
        <v>4178</v>
      </c>
      <c r="BG258" t="s">
        <v>1559</v>
      </c>
      <c r="BH258" t="s">
        <v>4440</v>
      </c>
    </row>
    <row r="259" spans="1:61" x14ac:dyDescent="0.25">
      <c r="A259">
        <f t="shared" si="33"/>
        <v>17.8</v>
      </c>
      <c r="B259" t="str">
        <f t="shared" si="34"/>
        <v>KWK-Anlage Barby_BNA0051</v>
      </c>
      <c r="C259" t="s">
        <v>3492</v>
      </c>
      <c r="D259" t="str">
        <f>VLOOKUP(AL259,REF_TABLE!$A$19:$B$26,2,FALSE)</f>
        <v>STUR</v>
      </c>
      <c r="E259" t="str">
        <f>VLOOKUP(AK259,REF_TABLE!A:B,2,FALSE)</f>
        <v>GAS</v>
      </c>
      <c r="F259">
        <f t="shared" si="40"/>
        <v>0.39929999999999999</v>
      </c>
      <c r="G259">
        <f>VLOOKUP(plants_join_OPSD!D259,REF_TABLE!M:Q,2,FALSE)</f>
        <v>9.5587323943661975</v>
      </c>
      <c r="H259">
        <f>VLOOKUP(plants_join_OPSD!D259,REF_TABLE!M:Q,3,FALSE)</f>
        <v>7.8122535211267614</v>
      </c>
      <c r="I259">
        <f>VLOOKUP(D259,Tabelle7!$A:$B,2,FALSE)</f>
        <v>4.0224969288732378E-2</v>
      </c>
      <c r="J259">
        <f>VLOOKUP(D259,Tabelle7!$A:$C,3,FALSE)</f>
        <v>4.0224969288732378E-2</v>
      </c>
      <c r="K259">
        <f>VLOOKUP($E259,Dispa_data!E:W,7,FALSE)</f>
        <v>112542.12</v>
      </c>
      <c r="L259">
        <f>IFERROR(VLOOKUP($E259,Dispa_data!E:W,8,FALSE),0)</f>
        <v>0</v>
      </c>
      <c r="M259">
        <f>IFERROR(VLOOKUP($E259,Dispa_data!E:W,9,FALSE),0)</f>
        <v>0</v>
      </c>
      <c r="N259">
        <f>IFERROR(VLOOKUP($E259,Dispa_data!$E:$W,10,FALSE),0)</f>
        <v>0.4</v>
      </c>
      <c r="O259">
        <f>IFERROR(VLOOKUP($E259,Dispa_data!$E:$W,11,FALSE),0)</f>
        <v>0.52500000000000002</v>
      </c>
      <c r="P259">
        <f>IFERROR(VLOOKUP($E259,Dispa_data!$E:$W,12,FALSE),0)</f>
        <v>1</v>
      </c>
      <c r="Q259">
        <f>IFERROR(VLOOKUP($E259,Dispa_data!$E:$W,13,FALSE),0)</f>
        <v>0.45</v>
      </c>
      <c r="S259" t="str">
        <f t="shared" si="35"/>
        <v/>
      </c>
      <c r="T259" t="str">
        <f t="shared" si="36"/>
        <v/>
      </c>
      <c r="U259" t="str">
        <f t="shared" si="37"/>
        <v/>
      </c>
      <c r="V259" t="str">
        <f t="shared" si="38"/>
        <v/>
      </c>
      <c r="W259" t="str">
        <f t="shared" si="39"/>
        <v/>
      </c>
      <c r="X259" s="1" t="s">
        <v>461</v>
      </c>
      <c r="Y259" s="6" t="e">
        <f>VLOOKUP(B259,Dispa_data!B:B,1,FALSE)</f>
        <v>#N/A</v>
      </c>
      <c r="Z259" t="s">
        <v>1208</v>
      </c>
      <c r="AA259" t="s">
        <v>1516</v>
      </c>
      <c r="AC259" t="s">
        <v>2234</v>
      </c>
      <c r="AD259" t="s">
        <v>2563</v>
      </c>
      <c r="AE259" t="s">
        <v>2971</v>
      </c>
      <c r="AF259" t="s">
        <v>3340</v>
      </c>
      <c r="AG259" t="s">
        <v>3479</v>
      </c>
      <c r="AH259" t="s">
        <v>3492</v>
      </c>
      <c r="AI259">
        <v>17.8</v>
      </c>
      <c r="AK259" t="s">
        <v>3500</v>
      </c>
      <c r="AL259" t="s">
        <v>3506</v>
      </c>
      <c r="AM259" t="s">
        <v>3514</v>
      </c>
      <c r="AO259">
        <v>2013</v>
      </c>
      <c r="AP259" t="s">
        <v>3543</v>
      </c>
      <c r="AS259" t="s">
        <v>3625</v>
      </c>
      <c r="AU259">
        <v>51.983192000000003</v>
      </c>
      <c r="AV259">
        <v>11.87656</v>
      </c>
      <c r="BA259">
        <v>0.39929999999999999</v>
      </c>
      <c r="BB259" t="s">
        <v>3997</v>
      </c>
      <c r="BC259" t="s">
        <v>3500</v>
      </c>
      <c r="BE259" t="s">
        <v>3515</v>
      </c>
      <c r="BF259" t="s">
        <v>4179</v>
      </c>
      <c r="BG259" t="s">
        <v>1559</v>
      </c>
      <c r="BH259" t="s">
        <v>4443</v>
      </c>
    </row>
    <row r="260" spans="1:61" x14ac:dyDescent="0.25">
      <c r="A260">
        <f t="shared" si="33"/>
        <v>78</v>
      </c>
      <c r="B260" t="str">
        <f t="shared" si="34"/>
        <v>GuD Baunatal, VW Werksgelände_BNA0059b</v>
      </c>
      <c r="C260" t="s">
        <v>3492</v>
      </c>
      <c r="D260" t="str">
        <f>VLOOKUP(AL260,REF_TABLE!$A$19:$B$26,2,FALSE)</f>
        <v>COMC</v>
      </c>
      <c r="E260" t="str">
        <f>VLOOKUP(AK260,REF_TABLE!A:B,2,FALSE)</f>
        <v>GAS</v>
      </c>
      <c r="F260">
        <f t="shared" si="40"/>
        <v>0.59850000000000003</v>
      </c>
      <c r="G260">
        <f>VLOOKUP(plants_join_OPSD!D260,REF_TABLE!M:Q,2,FALSE)</f>
        <v>5</v>
      </c>
      <c r="H260">
        <f>VLOOKUP(plants_join_OPSD!D260,REF_TABLE!M:Q,3,FALSE)</f>
        <v>1</v>
      </c>
      <c r="I260">
        <f>VLOOKUP(D260,Tabelle7!$A:$B,2,FALSE)</f>
        <v>3.8508725075675675E-2</v>
      </c>
      <c r="J260">
        <f>VLOOKUP(D260,Tabelle7!$A:$C,3,FALSE)</f>
        <v>3.8508725075675675E-2</v>
      </c>
      <c r="K260">
        <f>VLOOKUP($E260,Dispa_data!E:W,7,FALSE)</f>
        <v>112542.12</v>
      </c>
      <c r="L260">
        <f>IFERROR(VLOOKUP($E260,Dispa_data!E:W,8,FALSE),0)</f>
        <v>0</v>
      </c>
      <c r="M260">
        <f>IFERROR(VLOOKUP($E260,Dispa_data!E:W,9,FALSE),0)</f>
        <v>0</v>
      </c>
      <c r="N260">
        <f>IFERROR(VLOOKUP($E260,Dispa_data!$E:$W,10,FALSE),0)</f>
        <v>0.4</v>
      </c>
      <c r="O260">
        <f>IFERROR(VLOOKUP($E260,Dispa_data!$E:$W,11,FALSE),0)</f>
        <v>0.52500000000000002</v>
      </c>
      <c r="P260">
        <f>IFERROR(VLOOKUP($E260,Dispa_data!$E:$W,12,FALSE),0)</f>
        <v>1</v>
      </c>
      <c r="Q260">
        <f>IFERROR(VLOOKUP($E260,Dispa_data!$E:$W,13,FALSE),0)</f>
        <v>0.45</v>
      </c>
      <c r="S260" t="str">
        <f t="shared" si="35"/>
        <v/>
      </c>
      <c r="T260" t="str">
        <f t="shared" si="36"/>
        <v/>
      </c>
      <c r="U260" t="str">
        <f t="shared" si="37"/>
        <v/>
      </c>
      <c r="V260" t="str">
        <f t="shared" si="38"/>
        <v/>
      </c>
      <c r="W260" t="str">
        <f t="shared" si="39"/>
        <v/>
      </c>
      <c r="X260" s="1" t="s">
        <v>462</v>
      </c>
      <c r="Y260" s="6" t="e">
        <f>VLOOKUP(B260,Dispa_data!B:B,1,FALSE)</f>
        <v>#N/A</v>
      </c>
      <c r="Z260" t="s">
        <v>1209</v>
      </c>
      <c r="AC260" t="s">
        <v>2187</v>
      </c>
      <c r="AE260" t="s">
        <v>2972</v>
      </c>
      <c r="AF260" t="s">
        <v>3341</v>
      </c>
      <c r="AG260" t="s">
        <v>3483</v>
      </c>
      <c r="AH260" t="s">
        <v>3492</v>
      </c>
      <c r="AI260">
        <v>78</v>
      </c>
      <c r="AK260" t="s">
        <v>3500</v>
      </c>
      <c r="AL260" t="s">
        <v>3508</v>
      </c>
      <c r="AM260" t="s">
        <v>3514</v>
      </c>
      <c r="AO260">
        <v>2013</v>
      </c>
      <c r="AP260" t="s">
        <v>3543</v>
      </c>
      <c r="AS260" t="s">
        <v>3625</v>
      </c>
      <c r="AU260">
        <v>51.253079999999997</v>
      </c>
      <c r="AV260">
        <v>9.4379000000000008</v>
      </c>
      <c r="AY260">
        <v>0.47</v>
      </c>
      <c r="AZ260" s="2" t="s">
        <v>3968</v>
      </c>
      <c r="BA260">
        <v>0.59850000000000003</v>
      </c>
      <c r="BB260" t="s">
        <v>3997</v>
      </c>
      <c r="BC260" t="s">
        <v>3500</v>
      </c>
      <c r="BE260" t="s">
        <v>3515</v>
      </c>
      <c r="BF260" t="s">
        <v>4180</v>
      </c>
      <c r="BG260" t="s">
        <v>4406</v>
      </c>
      <c r="BH260" t="s">
        <v>4443</v>
      </c>
    </row>
    <row r="261" spans="1:61" x14ac:dyDescent="0.25">
      <c r="A261">
        <f t="shared" si="33"/>
        <v>3</v>
      </c>
      <c r="B261" t="str">
        <f t="shared" si="34"/>
        <v>Kraftwerk_BNA1293c</v>
      </c>
      <c r="C261" t="s">
        <v>3492</v>
      </c>
      <c r="D261" t="str">
        <f>VLOOKUP(AL261,REF_TABLE!$A$19:$B$26,2,FALSE)</f>
        <v>STUR</v>
      </c>
      <c r="E261" t="str">
        <f>VLOOKUP(AK261,REF_TABLE!A:B,2,FALSE)</f>
        <v>GAS</v>
      </c>
      <c r="F261">
        <f t="shared" si="40"/>
        <v>0.3795</v>
      </c>
      <c r="G261">
        <f>VLOOKUP(plants_join_OPSD!D261,REF_TABLE!M:Q,2,FALSE)</f>
        <v>9.5587323943661975</v>
      </c>
      <c r="H261">
        <f>VLOOKUP(plants_join_OPSD!D261,REF_TABLE!M:Q,3,FALSE)</f>
        <v>7.8122535211267614</v>
      </c>
      <c r="I261">
        <f>VLOOKUP(D261,Tabelle7!$A:$B,2,FALSE)</f>
        <v>4.0224969288732378E-2</v>
      </c>
      <c r="J261">
        <f>VLOOKUP(D261,Tabelle7!$A:$C,3,FALSE)</f>
        <v>4.0224969288732378E-2</v>
      </c>
      <c r="K261">
        <f>VLOOKUP($E261,Dispa_data!E:W,7,FALSE)</f>
        <v>112542.12</v>
      </c>
      <c r="L261">
        <f>IFERROR(VLOOKUP($E261,Dispa_data!E:W,8,FALSE),0)</f>
        <v>0</v>
      </c>
      <c r="M261">
        <f>IFERROR(VLOOKUP($E261,Dispa_data!E:W,9,FALSE),0)</f>
        <v>0</v>
      </c>
      <c r="N261">
        <f>IFERROR(VLOOKUP($E261,Dispa_data!$E:$W,10,FALSE),0)</f>
        <v>0.4</v>
      </c>
      <c r="O261">
        <f>IFERROR(VLOOKUP($E261,Dispa_data!$E:$W,11,FALSE),0)</f>
        <v>0.52500000000000002</v>
      </c>
      <c r="P261">
        <f>IFERROR(VLOOKUP($E261,Dispa_data!$E:$W,12,FALSE),0)</f>
        <v>1</v>
      </c>
      <c r="Q261">
        <f>IFERROR(VLOOKUP($E261,Dispa_data!$E:$W,13,FALSE),0)</f>
        <v>0.45</v>
      </c>
      <c r="S261" t="str">
        <f t="shared" si="35"/>
        <v/>
      </c>
      <c r="T261" t="str">
        <f t="shared" si="36"/>
        <v/>
      </c>
      <c r="U261" t="str">
        <f t="shared" si="37"/>
        <v/>
      </c>
      <c r="V261" t="str">
        <f t="shared" si="38"/>
        <v/>
      </c>
      <c r="W261" t="str">
        <f t="shared" si="39"/>
        <v/>
      </c>
      <c r="X261" s="1" t="s">
        <v>463</v>
      </c>
      <c r="Y261" s="6" t="e">
        <f>VLOOKUP(B261,Dispa_data!B:B,1,FALSE)</f>
        <v>#N/A</v>
      </c>
      <c r="Z261" t="s">
        <v>1169</v>
      </c>
      <c r="AA261" t="s">
        <v>1684</v>
      </c>
      <c r="AC261" t="s">
        <v>2214</v>
      </c>
      <c r="AD261" t="s">
        <v>2545</v>
      </c>
      <c r="AE261" t="s">
        <v>2935</v>
      </c>
      <c r="AF261" t="s">
        <v>1044</v>
      </c>
      <c r="AG261" t="s">
        <v>3480</v>
      </c>
      <c r="AH261" t="s">
        <v>3492</v>
      </c>
      <c r="AI261">
        <v>3</v>
      </c>
      <c r="AK261" t="s">
        <v>3500</v>
      </c>
      <c r="AL261" t="s">
        <v>3506</v>
      </c>
      <c r="AM261" t="s">
        <v>3514</v>
      </c>
      <c r="AO261">
        <v>1995</v>
      </c>
      <c r="AP261" t="s">
        <v>3605</v>
      </c>
      <c r="AS261" t="s">
        <v>3628</v>
      </c>
      <c r="AU261">
        <v>50.945630000000001</v>
      </c>
      <c r="AV261">
        <v>6.6649600000000007</v>
      </c>
      <c r="BA261">
        <v>0.3795</v>
      </c>
      <c r="BB261" t="s">
        <v>3997</v>
      </c>
      <c r="BC261" t="s">
        <v>3500</v>
      </c>
      <c r="BE261" t="s">
        <v>3515</v>
      </c>
      <c r="BF261" t="s">
        <v>4142</v>
      </c>
      <c r="BG261" t="s">
        <v>1559</v>
      </c>
      <c r="BH261" t="s">
        <v>4441</v>
      </c>
    </row>
    <row r="262" spans="1:61" x14ac:dyDescent="0.25">
      <c r="A262">
        <f t="shared" si="33"/>
        <v>164</v>
      </c>
      <c r="B262" t="str">
        <f t="shared" si="34"/>
        <v>Klingenberg_BNA0081</v>
      </c>
      <c r="C262" t="s">
        <v>3492</v>
      </c>
      <c r="D262" t="str">
        <f>VLOOKUP(AL262,REF_TABLE!$A$19:$B$26,2,FALSE)</f>
        <v>STUR</v>
      </c>
      <c r="E262" t="str">
        <f>VLOOKUP(AK262,REF_TABLE!A:B,2,FALSE)</f>
        <v>GAS</v>
      </c>
      <c r="F262">
        <f t="shared" si="40"/>
        <v>0.4037</v>
      </c>
      <c r="G262">
        <f>VLOOKUP(plants_join_OPSD!D262,REF_TABLE!M:Q,2,FALSE)</f>
        <v>9.5587323943661975</v>
      </c>
      <c r="H262">
        <f>VLOOKUP(plants_join_OPSD!D262,REF_TABLE!M:Q,3,FALSE)</f>
        <v>7.8122535211267614</v>
      </c>
      <c r="I262">
        <f>VLOOKUP(D262,Tabelle7!$A:$B,2,FALSE)</f>
        <v>4.0224969288732378E-2</v>
      </c>
      <c r="J262">
        <f>VLOOKUP(D262,Tabelle7!$A:$C,3,FALSE)</f>
        <v>4.0224969288732378E-2</v>
      </c>
      <c r="K262">
        <f>VLOOKUP($E262,Dispa_data!E:W,7,FALSE)</f>
        <v>112542.12</v>
      </c>
      <c r="L262">
        <f>IFERROR(VLOOKUP($E262,Dispa_data!E:W,8,FALSE),0)</f>
        <v>0</v>
      </c>
      <c r="M262">
        <f>IFERROR(VLOOKUP($E262,Dispa_data!E:W,9,FALSE),0)</f>
        <v>0</v>
      </c>
      <c r="N262">
        <f>IFERROR(VLOOKUP($E262,Dispa_data!$E:$W,10,FALSE),0)</f>
        <v>0.4</v>
      </c>
      <c r="O262">
        <f>IFERROR(VLOOKUP($E262,Dispa_data!$E:$W,11,FALSE),0)</f>
        <v>0.52500000000000002</v>
      </c>
      <c r="P262">
        <f>IFERROR(VLOOKUP($E262,Dispa_data!$E:$W,12,FALSE),0)</f>
        <v>1</v>
      </c>
      <c r="Q262">
        <f>IFERROR(VLOOKUP($E262,Dispa_data!$E:$W,13,FALSE),0)</f>
        <v>0.45</v>
      </c>
      <c r="S262">
        <f t="shared" si="35"/>
        <v>590</v>
      </c>
      <c r="T262" t="str">
        <f t="shared" si="36"/>
        <v/>
      </c>
      <c r="U262" t="str">
        <f t="shared" si="37"/>
        <v/>
      </c>
      <c r="V262" t="str">
        <f t="shared" si="38"/>
        <v/>
      </c>
      <c r="W262" t="str">
        <f t="shared" si="39"/>
        <v/>
      </c>
      <c r="X262" s="1" t="s">
        <v>464</v>
      </c>
      <c r="Y262" s="6" t="e">
        <f>VLOOKUP(B262,Dispa_data!B:B,1,FALSE)</f>
        <v>#N/A</v>
      </c>
      <c r="Z262" t="s">
        <v>1210</v>
      </c>
      <c r="AA262" t="s">
        <v>1210</v>
      </c>
      <c r="AB262" t="s">
        <v>2016</v>
      </c>
      <c r="AC262" t="s">
        <v>2161</v>
      </c>
      <c r="AD262" t="s">
        <v>2564</v>
      </c>
      <c r="AE262" t="s">
        <v>2973</v>
      </c>
      <c r="AF262" t="s">
        <v>3186</v>
      </c>
      <c r="AG262" t="s">
        <v>3186</v>
      </c>
      <c r="AH262" t="s">
        <v>3492</v>
      </c>
      <c r="AI262">
        <v>164</v>
      </c>
      <c r="AJ262">
        <v>188</v>
      </c>
      <c r="AK262" t="s">
        <v>3500</v>
      </c>
      <c r="AL262" t="s">
        <v>3506</v>
      </c>
      <c r="AM262" t="s">
        <v>3514</v>
      </c>
      <c r="AN262">
        <v>590</v>
      </c>
      <c r="AO262">
        <v>1981</v>
      </c>
      <c r="AP262" t="s">
        <v>3536</v>
      </c>
      <c r="AQ262">
        <v>2017</v>
      </c>
      <c r="AS262" t="s">
        <v>3625</v>
      </c>
      <c r="AT262" t="s">
        <v>3629</v>
      </c>
      <c r="AU262">
        <v>52.48891639</v>
      </c>
      <c r="AV262">
        <v>13.49696159</v>
      </c>
      <c r="AW262" t="s">
        <v>3693</v>
      </c>
      <c r="AX262" t="s">
        <v>3858</v>
      </c>
      <c r="BA262">
        <v>0.4037</v>
      </c>
      <c r="BB262" t="s">
        <v>3997</v>
      </c>
      <c r="BC262" t="s">
        <v>3500</v>
      </c>
      <c r="BE262" t="s">
        <v>3515</v>
      </c>
      <c r="BF262" t="s">
        <v>1210</v>
      </c>
      <c r="BG262" t="s">
        <v>4406</v>
      </c>
      <c r="BH262" t="s">
        <v>4438</v>
      </c>
      <c r="BI262" t="s">
        <v>4591</v>
      </c>
    </row>
    <row r="263" spans="1:61" x14ac:dyDescent="0.25">
      <c r="A263">
        <f t="shared" si="33"/>
        <v>444</v>
      </c>
      <c r="B263" t="str">
        <f t="shared" si="34"/>
        <v>Mitte_BNA0073</v>
      </c>
      <c r="C263" t="s">
        <v>3492</v>
      </c>
      <c r="D263" t="str">
        <f>VLOOKUP(AL263,REF_TABLE!$A$19:$B$26,2,FALSE)</f>
        <v>COMC</v>
      </c>
      <c r="E263" t="str">
        <f>VLOOKUP(AK263,REF_TABLE!A:B,2,FALSE)</f>
        <v>GAS</v>
      </c>
      <c r="F263">
        <f t="shared" si="40"/>
        <v>0.52200000000000002</v>
      </c>
      <c r="G263">
        <f>VLOOKUP(plants_join_OPSD!D263,REF_TABLE!M:Q,2,FALSE)</f>
        <v>5</v>
      </c>
      <c r="H263">
        <f>VLOOKUP(plants_join_OPSD!D263,REF_TABLE!M:Q,3,FALSE)</f>
        <v>1</v>
      </c>
      <c r="I263">
        <f>VLOOKUP(D263,Tabelle7!$A:$B,2,FALSE)</f>
        <v>3.8508725075675675E-2</v>
      </c>
      <c r="J263">
        <f>VLOOKUP(D263,Tabelle7!$A:$C,3,FALSE)</f>
        <v>3.8508725075675675E-2</v>
      </c>
      <c r="K263">
        <f>VLOOKUP($E263,Dispa_data!E:W,7,FALSE)</f>
        <v>112542.12</v>
      </c>
      <c r="L263">
        <f>IFERROR(VLOOKUP($E263,Dispa_data!E:W,8,FALSE),0)</f>
        <v>0</v>
      </c>
      <c r="M263">
        <f>IFERROR(VLOOKUP($E263,Dispa_data!E:W,9,FALSE),0)</f>
        <v>0</v>
      </c>
      <c r="N263">
        <f>IFERROR(VLOOKUP($E263,Dispa_data!$E:$W,10,FALSE),0)</f>
        <v>0.4</v>
      </c>
      <c r="O263">
        <f>IFERROR(VLOOKUP($E263,Dispa_data!$E:$W,11,FALSE),0)</f>
        <v>0.52500000000000002</v>
      </c>
      <c r="P263">
        <f>IFERROR(VLOOKUP($E263,Dispa_data!$E:$W,12,FALSE),0)</f>
        <v>1</v>
      </c>
      <c r="Q263">
        <f>IFERROR(VLOOKUP($E263,Dispa_data!$E:$W,13,FALSE),0)</f>
        <v>0.45</v>
      </c>
      <c r="S263">
        <f t="shared" si="35"/>
        <v>1210</v>
      </c>
      <c r="T263" t="str">
        <f t="shared" si="36"/>
        <v/>
      </c>
      <c r="U263" t="str">
        <f t="shared" si="37"/>
        <v/>
      </c>
      <c r="V263" t="str">
        <f t="shared" si="38"/>
        <v/>
      </c>
      <c r="W263" t="str">
        <f t="shared" si="39"/>
        <v/>
      </c>
      <c r="X263" s="1" t="s">
        <v>465</v>
      </c>
      <c r="Y263" s="6" t="e">
        <f>VLOOKUP(B263,Dispa_data!B:B,1,FALSE)</f>
        <v>#N/A</v>
      </c>
      <c r="Z263" t="s">
        <v>1211</v>
      </c>
      <c r="AA263" t="s">
        <v>1685</v>
      </c>
      <c r="AB263" t="s">
        <v>2017</v>
      </c>
      <c r="AC263" t="s">
        <v>2161</v>
      </c>
      <c r="AD263" t="s">
        <v>2565</v>
      </c>
      <c r="AE263" t="s">
        <v>2974</v>
      </c>
      <c r="AF263" t="s">
        <v>3186</v>
      </c>
      <c r="AG263" t="s">
        <v>3186</v>
      </c>
      <c r="AH263" t="s">
        <v>3492</v>
      </c>
      <c r="AI263">
        <v>444</v>
      </c>
      <c r="AJ263">
        <v>468</v>
      </c>
      <c r="AK263" t="s">
        <v>3500</v>
      </c>
      <c r="AL263" t="s">
        <v>3508</v>
      </c>
      <c r="AM263" t="s">
        <v>3514</v>
      </c>
      <c r="AN263">
        <v>1210</v>
      </c>
      <c r="AO263">
        <v>1996</v>
      </c>
      <c r="AP263" t="s">
        <v>3553</v>
      </c>
      <c r="AS263" t="s">
        <v>3625</v>
      </c>
      <c r="AT263" t="s">
        <v>3629</v>
      </c>
      <c r="AU263">
        <v>52.511723529999998</v>
      </c>
      <c r="AV263">
        <v>13.420915600000001</v>
      </c>
      <c r="AW263" t="s">
        <v>3694</v>
      </c>
      <c r="AX263" t="s">
        <v>3859</v>
      </c>
      <c r="AY263">
        <v>0.49</v>
      </c>
      <c r="AZ263" s="2" t="s">
        <v>3969</v>
      </c>
      <c r="BA263">
        <v>0.52200000000000002</v>
      </c>
      <c r="BB263" t="s">
        <v>3997</v>
      </c>
      <c r="BC263" t="s">
        <v>3500</v>
      </c>
      <c r="BE263" t="s">
        <v>3515</v>
      </c>
      <c r="BF263" t="s">
        <v>1211</v>
      </c>
      <c r="BG263" t="s">
        <v>4406</v>
      </c>
      <c r="BH263" t="s">
        <v>4438</v>
      </c>
      <c r="BI263" t="s">
        <v>4593</v>
      </c>
    </row>
    <row r="264" spans="1:61" x14ac:dyDescent="0.25">
      <c r="A264">
        <f t="shared" si="33"/>
        <v>144</v>
      </c>
      <c r="B264" t="str">
        <f t="shared" si="34"/>
        <v>Charlottenburg_BNA0074</v>
      </c>
      <c r="C264" t="s">
        <v>3492</v>
      </c>
      <c r="D264" t="str">
        <f>VLOOKUP(AL264,REF_TABLE!$A$19:$B$26,2,FALSE)</f>
        <v>GTUR</v>
      </c>
      <c r="E264" t="str">
        <f>VLOOKUP(AK264,REF_TABLE!A:B,2,FALSE)</f>
        <v>GAS</v>
      </c>
      <c r="F264">
        <f t="shared" si="40"/>
        <v>0.38</v>
      </c>
      <c r="G264">
        <f>VLOOKUP(plants_join_OPSD!D264,REF_TABLE!M:Q,2,FALSE)</f>
        <v>0</v>
      </c>
      <c r="H264">
        <f>VLOOKUP(plants_join_OPSD!D264,REF_TABLE!M:Q,3,FALSE)</f>
        <v>0</v>
      </c>
      <c r="I264">
        <f>VLOOKUP(D264,Tabelle7!$A:$B,2,FALSE)</f>
        <v>1</v>
      </c>
      <c r="J264">
        <f>VLOOKUP(D264,Tabelle7!$A:$C,3,FALSE)</f>
        <v>1</v>
      </c>
      <c r="K264">
        <f>VLOOKUP($E264,Dispa_data!E:W,7,FALSE)</f>
        <v>112542.12</v>
      </c>
      <c r="L264">
        <f>IFERROR(VLOOKUP($E264,Dispa_data!E:W,8,FALSE),0)</f>
        <v>0</v>
      </c>
      <c r="M264">
        <f>IFERROR(VLOOKUP($E264,Dispa_data!E:W,9,FALSE),0)</f>
        <v>0</v>
      </c>
      <c r="N264">
        <f>IFERROR(VLOOKUP($E264,Dispa_data!$E:$W,10,FALSE),0)</f>
        <v>0.4</v>
      </c>
      <c r="O264">
        <f>IFERROR(VLOOKUP($E264,Dispa_data!$E:$W,11,FALSE),0)</f>
        <v>0.52500000000000002</v>
      </c>
      <c r="P264">
        <f>IFERROR(VLOOKUP($E264,Dispa_data!$E:$W,12,FALSE),0)</f>
        <v>1</v>
      </c>
      <c r="Q264">
        <f>IFERROR(VLOOKUP($E264,Dispa_data!$E:$W,13,FALSE),0)</f>
        <v>0.45</v>
      </c>
      <c r="S264">
        <f t="shared" si="35"/>
        <v>300</v>
      </c>
      <c r="T264" t="str">
        <f t="shared" si="36"/>
        <v/>
      </c>
      <c r="U264" t="str">
        <f t="shared" si="37"/>
        <v/>
      </c>
      <c r="V264" t="str">
        <f t="shared" si="38"/>
        <v/>
      </c>
      <c r="W264" t="str">
        <f t="shared" si="39"/>
        <v/>
      </c>
      <c r="X264" s="1" t="s">
        <v>466</v>
      </c>
      <c r="Y264" s="6" t="e">
        <f>VLOOKUP(B264,Dispa_data!B:B,1,FALSE)</f>
        <v>#N/A</v>
      </c>
      <c r="Z264" t="s">
        <v>1212</v>
      </c>
      <c r="AA264" t="s">
        <v>1212</v>
      </c>
      <c r="AB264" t="s">
        <v>2018</v>
      </c>
      <c r="AC264" t="s">
        <v>2161</v>
      </c>
      <c r="AD264" t="s">
        <v>2566</v>
      </c>
      <c r="AE264" t="s">
        <v>2975</v>
      </c>
      <c r="AF264" t="s">
        <v>3186</v>
      </c>
      <c r="AG264" t="s">
        <v>3186</v>
      </c>
      <c r="AH264" t="s">
        <v>3492</v>
      </c>
      <c r="AI264">
        <v>144</v>
      </c>
      <c r="AJ264">
        <v>214</v>
      </c>
      <c r="AK264" t="s">
        <v>3500</v>
      </c>
      <c r="AL264" t="s">
        <v>3512</v>
      </c>
      <c r="AM264" t="s">
        <v>3514</v>
      </c>
      <c r="AN264">
        <v>300</v>
      </c>
      <c r="AO264">
        <v>1975</v>
      </c>
      <c r="AP264" t="s">
        <v>3590</v>
      </c>
      <c r="AQ264">
        <v>2000</v>
      </c>
      <c r="AS264" t="s">
        <v>3625</v>
      </c>
      <c r="AU264">
        <v>52.521856239999998</v>
      </c>
      <c r="AV264">
        <v>13.31109524</v>
      </c>
      <c r="BA264">
        <v>0.38</v>
      </c>
      <c r="BB264" t="s">
        <v>3997</v>
      </c>
      <c r="BC264" t="s">
        <v>3500</v>
      </c>
      <c r="BE264" t="s">
        <v>3515</v>
      </c>
      <c r="BF264" t="s">
        <v>1212</v>
      </c>
      <c r="BG264" t="s">
        <v>4406</v>
      </c>
      <c r="BH264" t="s">
        <v>4438</v>
      </c>
      <c r="BI264" t="s">
        <v>4591</v>
      </c>
    </row>
    <row r="265" spans="1:61" x14ac:dyDescent="0.25">
      <c r="A265">
        <f t="shared" si="33"/>
        <v>144</v>
      </c>
      <c r="B265" t="str">
        <f t="shared" si="34"/>
        <v>Lichterfelde_BNA0075</v>
      </c>
      <c r="C265" t="s">
        <v>3492</v>
      </c>
      <c r="D265" t="str">
        <f>VLOOKUP(AL265,REF_TABLE!$A$19:$B$26,2,FALSE)</f>
        <v>STUR</v>
      </c>
      <c r="E265" t="str">
        <f>VLOOKUP(AK265,REF_TABLE!A:B,2,FALSE)</f>
        <v>GAS</v>
      </c>
      <c r="F265">
        <f t="shared" si="40"/>
        <v>0.38279999999999997</v>
      </c>
      <c r="G265">
        <f>VLOOKUP(plants_join_OPSD!D265,REF_TABLE!M:Q,2,FALSE)</f>
        <v>9.5587323943661975</v>
      </c>
      <c r="H265">
        <f>VLOOKUP(plants_join_OPSD!D265,REF_TABLE!M:Q,3,FALSE)</f>
        <v>7.8122535211267614</v>
      </c>
      <c r="I265">
        <f>VLOOKUP(D265,Tabelle7!$A:$B,2,FALSE)</f>
        <v>4.0224969288732378E-2</v>
      </c>
      <c r="J265">
        <f>VLOOKUP(D265,Tabelle7!$A:$C,3,FALSE)</f>
        <v>4.0224969288732378E-2</v>
      </c>
      <c r="K265">
        <f>VLOOKUP($E265,Dispa_data!E:W,7,FALSE)</f>
        <v>112542.12</v>
      </c>
      <c r="L265">
        <f>IFERROR(VLOOKUP($E265,Dispa_data!E:W,8,FALSE),0)</f>
        <v>0</v>
      </c>
      <c r="M265">
        <f>IFERROR(VLOOKUP($E265,Dispa_data!E:W,9,FALSE),0)</f>
        <v>0</v>
      </c>
      <c r="N265">
        <f>IFERROR(VLOOKUP($E265,Dispa_data!$E:$W,10,FALSE),0)</f>
        <v>0.4</v>
      </c>
      <c r="O265">
        <f>IFERROR(VLOOKUP($E265,Dispa_data!$E:$W,11,FALSE),0)</f>
        <v>0.52500000000000002</v>
      </c>
      <c r="P265">
        <f>IFERROR(VLOOKUP($E265,Dispa_data!$E:$W,12,FALSE),0)</f>
        <v>1</v>
      </c>
      <c r="Q265">
        <f>IFERROR(VLOOKUP($E265,Dispa_data!$E:$W,13,FALSE),0)</f>
        <v>0.45</v>
      </c>
      <c r="S265">
        <f t="shared" si="35"/>
        <v>240</v>
      </c>
      <c r="T265" t="str">
        <f t="shared" si="36"/>
        <v/>
      </c>
      <c r="U265" t="str">
        <f t="shared" si="37"/>
        <v/>
      </c>
      <c r="V265" t="str">
        <f t="shared" si="38"/>
        <v/>
      </c>
      <c r="W265" t="str">
        <f t="shared" si="39"/>
        <v/>
      </c>
      <c r="X265" s="1" t="s">
        <v>467</v>
      </c>
      <c r="Y265" s="6" t="e">
        <f>VLOOKUP(B265,Dispa_data!B:B,1,FALSE)</f>
        <v>#N/A</v>
      </c>
      <c r="Z265" t="s">
        <v>1213</v>
      </c>
      <c r="AA265" t="s">
        <v>1686</v>
      </c>
      <c r="AB265" t="s">
        <v>2019</v>
      </c>
      <c r="AC265" t="s">
        <v>2161</v>
      </c>
      <c r="AD265" t="s">
        <v>2567</v>
      </c>
      <c r="AE265" t="s">
        <v>2976</v>
      </c>
      <c r="AF265" t="s">
        <v>3186</v>
      </c>
      <c r="AG265" t="s">
        <v>3186</v>
      </c>
      <c r="AH265" t="s">
        <v>3492</v>
      </c>
      <c r="AI265">
        <v>144</v>
      </c>
      <c r="AJ265">
        <v>150</v>
      </c>
      <c r="AK265" t="s">
        <v>3500</v>
      </c>
      <c r="AL265" t="s">
        <v>3506</v>
      </c>
      <c r="AM265" t="s">
        <v>3514</v>
      </c>
      <c r="AN265">
        <v>240</v>
      </c>
      <c r="AO265">
        <v>1972</v>
      </c>
      <c r="AP265" t="s">
        <v>3608</v>
      </c>
      <c r="AQ265">
        <v>1998</v>
      </c>
      <c r="AS265" t="s">
        <v>3625</v>
      </c>
      <c r="AT265" t="s">
        <v>3629</v>
      </c>
      <c r="AU265">
        <v>52.425208040000001</v>
      </c>
      <c r="AV265">
        <v>13.30976486</v>
      </c>
      <c r="AW265" t="s">
        <v>3695</v>
      </c>
      <c r="AX265" t="s">
        <v>3860</v>
      </c>
      <c r="BA265">
        <v>0.38279999999999997</v>
      </c>
      <c r="BB265" t="s">
        <v>3997</v>
      </c>
      <c r="BC265" t="s">
        <v>3500</v>
      </c>
      <c r="BE265" t="s">
        <v>3515</v>
      </c>
      <c r="BF265" t="s">
        <v>1213</v>
      </c>
      <c r="BG265" t="s">
        <v>4406</v>
      </c>
      <c r="BH265" t="s">
        <v>4438</v>
      </c>
      <c r="BI265" t="s">
        <v>4591</v>
      </c>
    </row>
    <row r="266" spans="1:61" x14ac:dyDescent="0.25">
      <c r="A266">
        <f t="shared" si="33"/>
        <v>144</v>
      </c>
      <c r="B266" t="str">
        <f t="shared" si="34"/>
        <v>Lichterfelde_BNA0076</v>
      </c>
      <c r="C266" t="s">
        <v>3492</v>
      </c>
      <c r="D266" t="str">
        <f>VLOOKUP(AL266,REF_TABLE!$A$19:$B$26,2,FALSE)</f>
        <v>STUR</v>
      </c>
      <c r="E266" t="str">
        <f>VLOOKUP(AK266,REF_TABLE!A:B,2,FALSE)</f>
        <v>GAS</v>
      </c>
      <c r="F266">
        <f t="shared" si="40"/>
        <v>0.38279999999999997</v>
      </c>
      <c r="G266">
        <f>VLOOKUP(plants_join_OPSD!D266,REF_TABLE!M:Q,2,FALSE)</f>
        <v>9.5587323943661975</v>
      </c>
      <c r="H266">
        <f>VLOOKUP(plants_join_OPSD!D266,REF_TABLE!M:Q,3,FALSE)</f>
        <v>7.8122535211267614</v>
      </c>
      <c r="I266">
        <f>VLOOKUP(D266,Tabelle7!$A:$B,2,FALSE)</f>
        <v>4.0224969288732378E-2</v>
      </c>
      <c r="J266">
        <f>VLOOKUP(D266,Tabelle7!$A:$C,3,FALSE)</f>
        <v>4.0224969288732378E-2</v>
      </c>
      <c r="K266">
        <f>VLOOKUP($E266,Dispa_data!E:W,7,FALSE)</f>
        <v>112542.12</v>
      </c>
      <c r="L266">
        <f>IFERROR(VLOOKUP($E266,Dispa_data!E:W,8,FALSE),0)</f>
        <v>0</v>
      </c>
      <c r="M266">
        <f>IFERROR(VLOOKUP($E266,Dispa_data!E:W,9,FALSE),0)</f>
        <v>0</v>
      </c>
      <c r="N266">
        <f>IFERROR(VLOOKUP($E266,Dispa_data!$E:$W,10,FALSE),0)</f>
        <v>0.4</v>
      </c>
      <c r="O266">
        <f>IFERROR(VLOOKUP($E266,Dispa_data!$E:$W,11,FALSE),0)</f>
        <v>0.52500000000000002</v>
      </c>
      <c r="P266">
        <f>IFERROR(VLOOKUP($E266,Dispa_data!$E:$W,12,FALSE),0)</f>
        <v>1</v>
      </c>
      <c r="Q266">
        <f>IFERROR(VLOOKUP($E266,Dispa_data!$E:$W,13,FALSE),0)</f>
        <v>0.45</v>
      </c>
      <c r="S266">
        <f t="shared" si="35"/>
        <v>240</v>
      </c>
      <c r="T266" t="str">
        <f t="shared" si="36"/>
        <v/>
      </c>
      <c r="U266" t="str">
        <f t="shared" si="37"/>
        <v/>
      </c>
      <c r="V266" t="str">
        <f t="shared" si="38"/>
        <v/>
      </c>
      <c r="W266" t="str">
        <f t="shared" si="39"/>
        <v/>
      </c>
      <c r="X266" s="1" t="s">
        <v>468</v>
      </c>
      <c r="Y266" s="6" t="e">
        <f>VLOOKUP(B266,Dispa_data!B:B,1,FALSE)</f>
        <v>#N/A</v>
      </c>
      <c r="Z266" t="s">
        <v>1213</v>
      </c>
      <c r="AA266" t="s">
        <v>1687</v>
      </c>
      <c r="AB266" t="s">
        <v>2020</v>
      </c>
      <c r="AC266" t="s">
        <v>2161</v>
      </c>
      <c r="AD266" t="s">
        <v>2567</v>
      </c>
      <c r="AE266" t="s">
        <v>2976</v>
      </c>
      <c r="AF266" t="s">
        <v>3186</v>
      </c>
      <c r="AG266" t="s">
        <v>3186</v>
      </c>
      <c r="AH266" t="s">
        <v>3492</v>
      </c>
      <c r="AI266">
        <v>144</v>
      </c>
      <c r="AJ266">
        <v>150</v>
      </c>
      <c r="AK266" t="s">
        <v>3500</v>
      </c>
      <c r="AL266" t="s">
        <v>3506</v>
      </c>
      <c r="AM266" t="s">
        <v>3514</v>
      </c>
      <c r="AN266">
        <v>240</v>
      </c>
      <c r="AO266">
        <v>1974</v>
      </c>
      <c r="AP266" t="s">
        <v>3576</v>
      </c>
      <c r="AQ266">
        <v>1998</v>
      </c>
      <c r="AS266" t="s">
        <v>3625</v>
      </c>
      <c r="AT266" t="s">
        <v>3629</v>
      </c>
      <c r="AU266">
        <v>52.425208040000001</v>
      </c>
      <c r="AV266">
        <v>13.30976486</v>
      </c>
      <c r="AW266" t="s">
        <v>3695</v>
      </c>
      <c r="AX266" t="s">
        <v>3861</v>
      </c>
      <c r="BA266">
        <v>0.38279999999999997</v>
      </c>
      <c r="BB266" t="s">
        <v>3997</v>
      </c>
      <c r="BC266" t="s">
        <v>3500</v>
      </c>
      <c r="BE266" t="s">
        <v>3515</v>
      </c>
      <c r="BF266" t="s">
        <v>1213</v>
      </c>
      <c r="BG266" t="s">
        <v>4406</v>
      </c>
      <c r="BH266" t="s">
        <v>4438</v>
      </c>
      <c r="BI266" t="s">
        <v>4591</v>
      </c>
    </row>
    <row r="267" spans="1:61" x14ac:dyDescent="0.25">
      <c r="A267">
        <f t="shared" si="33"/>
        <v>0</v>
      </c>
      <c r="B267" t="str">
        <f t="shared" si="34"/>
        <v>Energieversogung Wedding_BNA1821</v>
      </c>
      <c r="C267" t="s">
        <v>3492</v>
      </c>
      <c r="D267" t="str">
        <f>VLOOKUP(AL267,REF_TABLE!$A$19:$B$26,2,FALSE)</f>
        <v>STUR</v>
      </c>
      <c r="E267" t="str">
        <f>VLOOKUP(AK267,REF_TABLE!A:B,2,FALSE)</f>
        <v>GAS</v>
      </c>
      <c r="F267">
        <f t="shared" si="40"/>
        <v>0.35420000000000001</v>
      </c>
      <c r="G267">
        <f>VLOOKUP(plants_join_OPSD!D267,REF_TABLE!M:Q,2,FALSE)</f>
        <v>9.5587323943661975</v>
      </c>
      <c r="H267">
        <f>VLOOKUP(plants_join_OPSD!D267,REF_TABLE!M:Q,3,FALSE)</f>
        <v>7.8122535211267614</v>
      </c>
      <c r="I267">
        <f>VLOOKUP(D267,Tabelle7!$A:$B,2,FALSE)</f>
        <v>4.0224969288732378E-2</v>
      </c>
      <c r="J267">
        <f>VLOOKUP(D267,Tabelle7!$A:$C,3,FALSE)</f>
        <v>4.0224969288732378E-2</v>
      </c>
      <c r="K267">
        <f>VLOOKUP($E267,Dispa_data!E:W,7,FALSE)</f>
        <v>112542.12</v>
      </c>
      <c r="L267">
        <f>IFERROR(VLOOKUP($E267,Dispa_data!E:W,8,FALSE),0)</f>
        <v>0</v>
      </c>
      <c r="M267">
        <f>IFERROR(VLOOKUP($E267,Dispa_data!E:W,9,FALSE),0)</f>
        <v>0</v>
      </c>
      <c r="N267">
        <f>IFERROR(VLOOKUP($E267,Dispa_data!$E:$W,10,FALSE),0)</f>
        <v>0.4</v>
      </c>
      <c r="O267">
        <f>IFERROR(VLOOKUP($E267,Dispa_data!$E:$W,11,FALSE),0)</f>
        <v>0.52500000000000002</v>
      </c>
      <c r="P267">
        <f>IFERROR(VLOOKUP($E267,Dispa_data!$E:$W,12,FALSE),0)</f>
        <v>1</v>
      </c>
      <c r="Q267">
        <f>IFERROR(VLOOKUP($E267,Dispa_data!$E:$W,13,FALSE),0)</f>
        <v>0.45</v>
      </c>
      <c r="S267" t="str">
        <f t="shared" si="35"/>
        <v/>
      </c>
      <c r="T267" t="str">
        <f t="shared" si="36"/>
        <v/>
      </c>
      <c r="U267" t="str">
        <f t="shared" si="37"/>
        <v/>
      </c>
      <c r="V267" t="str">
        <f t="shared" si="38"/>
        <v/>
      </c>
      <c r="W267" t="str">
        <f t="shared" si="39"/>
        <v/>
      </c>
      <c r="X267" s="1" t="s">
        <v>469</v>
      </c>
      <c r="Y267" s="6" t="e">
        <f>VLOOKUP(B267,Dispa_data!B:B,1,FALSE)</f>
        <v>#N/A</v>
      </c>
      <c r="Z267" t="s">
        <v>1214</v>
      </c>
      <c r="AC267" t="s">
        <v>2235</v>
      </c>
      <c r="AD267" t="s">
        <v>2568</v>
      </c>
      <c r="AE267" t="s">
        <v>2766</v>
      </c>
      <c r="AF267" t="s">
        <v>3186</v>
      </c>
      <c r="AG267" t="s">
        <v>3186</v>
      </c>
      <c r="AH267" t="s">
        <v>3492</v>
      </c>
      <c r="AK267" t="s">
        <v>3500</v>
      </c>
      <c r="AL267" t="s">
        <v>3506</v>
      </c>
      <c r="AM267" t="s">
        <v>3514</v>
      </c>
      <c r="AO267">
        <v>1972</v>
      </c>
      <c r="AP267" t="s">
        <v>3608</v>
      </c>
      <c r="AS267" t="s">
        <v>3625</v>
      </c>
      <c r="AU267">
        <v>52.53931</v>
      </c>
      <c r="AV267">
        <v>13.363904</v>
      </c>
      <c r="BA267">
        <v>0.35420000000000001</v>
      </c>
      <c r="BB267" t="s">
        <v>3997</v>
      </c>
      <c r="BC267" t="s">
        <v>3500</v>
      </c>
      <c r="BE267" t="s">
        <v>3515</v>
      </c>
      <c r="BG267" t="s">
        <v>4406</v>
      </c>
      <c r="BH267" t="s">
        <v>4438</v>
      </c>
    </row>
    <row r="268" spans="1:61" x14ac:dyDescent="0.25">
      <c r="A268">
        <f t="shared" si="33"/>
        <v>66</v>
      </c>
      <c r="B268" t="str">
        <f t="shared" si="34"/>
        <v>Industriekraftwerk Bernburg (IKB)_BNA0088a</v>
      </c>
      <c r="C268" t="s">
        <v>3492</v>
      </c>
      <c r="D268" t="str">
        <f>VLOOKUP(AL268,REF_TABLE!$A$19:$B$26,2,FALSE)</f>
        <v>COMC</v>
      </c>
      <c r="E268" t="str">
        <f>VLOOKUP(AK268,REF_TABLE!A:B,2,FALSE)</f>
        <v>GAS</v>
      </c>
      <c r="F268">
        <f t="shared" si="40"/>
        <v>0.51300000000000001</v>
      </c>
      <c r="G268">
        <f>VLOOKUP(plants_join_OPSD!D268,REF_TABLE!M:Q,2,FALSE)</f>
        <v>5</v>
      </c>
      <c r="H268">
        <f>VLOOKUP(plants_join_OPSD!D268,REF_TABLE!M:Q,3,FALSE)</f>
        <v>1</v>
      </c>
      <c r="I268">
        <f>VLOOKUP(D268,Tabelle7!$A:$B,2,FALSE)</f>
        <v>3.8508725075675675E-2</v>
      </c>
      <c r="J268">
        <f>VLOOKUP(D268,Tabelle7!$A:$C,3,FALSE)</f>
        <v>3.8508725075675675E-2</v>
      </c>
      <c r="K268">
        <f>VLOOKUP($E268,Dispa_data!E:W,7,FALSE)</f>
        <v>112542.12</v>
      </c>
      <c r="L268">
        <f>IFERROR(VLOOKUP($E268,Dispa_data!E:W,8,FALSE),0)</f>
        <v>0</v>
      </c>
      <c r="M268">
        <f>IFERROR(VLOOKUP($E268,Dispa_data!E:W,9,FALSE),0)</f>
        <v>0</v>
      </c>
      <c r="N268">
        <f>IFERROR(VLOOKUP($E268,Dispa_data!$E:$W,10,FALSE),0)</f>
        <v>0.4</v>
      </c>
      <c r="O268">
        <f>IFERROR(VLOOKUP($E268,Dispa_data!$E:$W,11,FALSE),0)</f>
        <v>0.52500000000000002</v>
      </c>
      <c r="P268">
        <f>IFERROR(VLOOKUP($E268,Dispa_data!$E:$W,12,FALSE),0)</f>
        <v>1</v>
      </c>
      <c r="Q268">
        <f>IFERROR(VLOOKUP($E268,Dispa_data!$E:$W,13,FALSE),0)</f>
        <v>0.45</v>
      </c>
      <c r="S268">
        <f t="shared" si="35"/>
        <v>151.60396039603961</v>
      </c>
      <c r="T268" t="str">
        <f t="shared" si="36"/>
        <v/>
      </c>
      <c r="U268" t="str">
        <f t="shared" si="37"/>
        <v/>
      </c>
      <c r="V268" t="str">
        <f t="shared" si="38"/>
        <v/>
      </c>
      <c r="W268" t="str">
        <f t="shared" si="39"/>
        <v/>
      </c>
      <c r="X268" s="1" t="s">
        <v>470</v>
      </c>
      <c r="Y268" s="6" t="e">
        <f>VLOOKUP(B268,Dispa_data!B:B,1,FALSE)</f>
        <v>#N/A</v>
      </c>
      <c r="Z268" t="s">
        <v>1215</v>
      </c>
      <c r="AB268" t="s">
        <v>2021</v>
      </c>
      <c r="AC268" t="s">
        <v>2236</v>
      </c>
      <c r="AE268" t="s">
        <v>2977</v>
      </c>
      <c r="AF268" t="s">
        <v>2021</v>
      </c>
      <c r="AG268" t="s">
        <v>3479</v>
      </c>
      <c r="AH268" t="s">
        <v>3492</v>
      </c>
      <c r="AI268">
        <v>66</v>
      </c>
      <c r="AJ268">
        <v>101.28713</v>
      </c>
      <c r="AK268" t="s">
        <v>3500</v>
      </c>
      <c r="AL268" t="s">
        <v>3508</v>
      </c>
      <c r="AM268" t="s">
        <v>3514</v>
      </c>
      <c r="AN268">
        <v>151.60396039603961</v>
      </c>
      <c r="AO268">
        <v>1994</v>
      </c>
      <c r="AP268" t="s">
        <v>3561</v>
      </c>
      <c r="AS268" t="s">
        <v>3625</v>
      </c>
      <c r="AT268" t="s">
        <v>3630</v>
      </c>
      <c r="AU268">
        <v>51.802608999999997</v>
      </c>
      <c r="AV268">
        <v>11.751511000000001</v>
      </c>
      <c r="BA268">
        <v>0.51300000000000001</v>
      </c>
      <c r="BB268" t="s">
        <v>3997</v>
      </c>
      <c r="BC268" t="s">
        <v>3500</v>
      </c>
      <c r="BE268" t="s">
        <v>3515</v>
      </c>
      <c r="BF268" t="s">
        <v>4181</v>
      </c>
      <c r="BG268" t="s">
        <v>4406</v>
      </c>
      <c r="BH268" t="s">
        <v>4458</v>
      </c>
      <c r="BI268" t="s">
        <v>4592</v>
      </c>
    </row>
    <row r="269" spans="1:61" x14ac:dyDescent="0.25">
      <c r="A269">
        <f t="shared" si="33"/>
        <v>23</v>
      </c>
      <c r="B269" t="str">
        <f t="shared" si="34"/>
        <v>HKW Schildescher Straße_BNA0098</v>
      </c>
      <c r="C269" t="s">
        <v>3492</v>
      </c>
      <c r="D269" t="str">
        <f>VLOOKUP(AL269,REF_TABLE!$A$19:$B$26,2,FALSE)</f>
        <v>STUR</v>
      </c>
      <c r="E269" t="str">
        <f>VLOOKUP(AK269,REF_TABLE!A:B,2,FALSE)</f>
        <v>GAS</v>
      </c>
      <c r="F269">
        <f t="shared" si="40"/>
        <v>0.36080000000000001</v>
      </c>
      <c r="G269">
        <f>VLOOKUP(plants_join_OPSD!D269,REF_TABLE!M:Q,2,FALSE)</f>
        <v>9.5587323943661975</v>
      </c>
      <c r="H269">
        <f>VLOOKUP(plants_join_OPSD!D269,REF_TABLE!M:Q,3,FALSE)</f>
        <v>7.8122535211267614</v>
      </c>
      <c r="I269">
        <f>VLOOKUP(D269,Tabelle7!$A:$B,2,FALSE)</f>
        <v>4.0224969288732378E-2</v>
      </c>
      <c r="J269">
        <f>VLOOKUP(D269,Tabelle7!$A:$C,3,FALSE)</f>
        <v>4.0224969288732378E-2</v>
      </c>
      <c r="K269">
        <f>VLOOKUP($E269,Dispa_data!E:W,7,FALSE)</f>
        <v>112542.12</v>
      </c>
      <c r="L269">
        <f>IFERROR(VLOOKUP($E269,Dispa_data!E:W,8,FALSE),0)</f>
        <v>0</v>
      </c>
      <c r="M269">
        <f>IFERROR(VLOOKUP($E269,Dispa_data!E:W,9,FALSE),0)</f>
        <v>0</v>
      </c>
      <c r="N269">
        <f>IFERROR(VLOOKUP($E269,Dispa_data!$E:$W,10,FALSE),0)</f>
        <v>0.4</v>
      </c>
      <c r="O269">
        <f>IFERROR(VLOOKUP($E269,Dispa_data!$E:$W,11,FALSE),0)</f>
        <v>0.52500000000000002</v>
      </c>
      <c r="P269">
        <f>IFERROR(VLOOKUP($E269,Dispa_data!$E:$W,12,FALSE),0)</f>
        <v>1</v>
      </c>
      <c r="Q269">
        <f>IFERROR(VLOOKUP($E269,Dispa_data!$E:$W,13,FALSE),0)</f>
        <v>0.45</v>
      </c>
      <c r="S269" t="str">
        <f t="shared" si="35"/>
        <v/>
      </c>
      <c r="T269" t="str">
        <f t="shared" si="36"/>
        <v/>
      </c>
      <c r="U269" t="str">
        <f t="shared" si="37"/>
        <v/>
      </c>
      <c r="V269" t="str">
        <f t="shared" si="38"/>
        <v/>
      </c>
      <c r="W269" t="str">
        <f t="shared" si="39"/>
        <v/>
      </c>
      <c r="X269" s="1" t="s">
        <v>471</v>
      </c>
      <c r="Y269" s="6" t="e">
        <f>VLOOKUP(B269,Dispa_data!B:B,1,FALSE)</f>
        <v>#N/A</v>
      </c>
      <c r="Z269" t="s">
        <v>1216</v>
      </c>
      <c r="AC269" t="s">
        <v>2237</v>
      </c>
      <c r="AE269" t="s">
        <v>2978</v>
      </c>
      <c r="AF269" t="s">
        <v>3342</v>
      </c>
      <c r="AG269" t="s">
        <v>3480</v>
      </c>
      <c r="AH269" t="s">
        <v>3492</v>
      </c>
      <c r="AI269">
        <v>23</v>
      </c>
      <c r="AK269" t="s">
        <v>3500</v>
      </c>
      <c r="AL269" t="s">
        <v>3506</v>
      </c>
      <c r="AM269" t="s">
        <v>3514</v>
      </c>
      <c r="AO269">
        <v>1978</v>
      </c>
      <c r="AP269" t="s">
        <v>3563</v>
      </c>
      <c r="AS269" t="s">
        <v>3627</v>
      </c>
      <c r="AU269">
        <v>52.033503000000003</v>
      </c>
      <c r="AV269">
        <v>8.5390610000000002</v>
      </c>
      <c r="BA269">
        <v>0.36080000000000001</v>
      </c>
      <c r="BB269" t="s">
        <v>3997</v>
      </c>
      <c r="BC269" t="s">
        <v>3500</v>
      </c>
      <c r="BE269" t="s">
        <v>3515</v>
      </c>
      <c r="BF269" t="s">
        <v>4182</v>
      </c>
      <c r="BG269" t="s">
        <v>4406</v>
      </c>
      <c r="BH269" t="s">
        <v>4504</v>
      </c>
    </row>
    <row r="270" spans="1:61" x14ac:dyDescent="0.25">
      <c r="A270">
        <f t="shared" si="33"/>
        <v>37.5</v>
      </c>
      <c r="B270" t="str">
        <f t="shared" si="34"/>
        <v>GuD Kraftwerk Hillegossen_BNA0100</v>
      </c>
      <c r="C270" t="s">
        <v>3492</v>
      </c>
      <c r="D270" t="str">
        <f>VLOOKUP(AL270,REF_TABLE!$A$19:$B$26,2,FALSE)</f>
        <v>COMC</v>
      </c>
      <c r="E270" t="str">
        <f>VLOOKUP(AK270,REF_TABLE!A:B,2,FALSE)</f>
        <v>GAS</v>
      </c>
      <c r="F270">
        <f t="shared" si="40"/>
        <v>0.5625</v>
      </c>
      <c r="G270">
        <f>VLOOKUP(plants_join_OPSD!D270,REF_TABLE!M:Q,2,FALSE)</f>
        <v>5</v>
      </c>
      <c r="H270">
        <f>VLOOKUP(plants_join_OPSD!D270,REF_TABLE!M:Q,3,FALSE)</f>
        <v>1</v>
      </c>
      <c r="I270">
        <f>VLOOKUP(D270,Tabelle7!$A:$B,2,FALSE)</f>
        <v>3.8508725075675675E-2</v>
      </c>
      <c r="J270">
        <f>VLOOKUP(D270,Tabelle7!$A:$C,3,FALSE)</f>
        <v>3.8508725075675675E-2</v>
      </c>
      <c r="K270">
        <f>VLOOKUP($E270,Dispa_data!E:W,7,FALSE)</f>
        <v>112542.12</v>
      </c>
      <c r="L270">
        <f>IFERROR(VLOOKUP($E270,Dispa_data!E:W,8,FALSE),0)</f>
        <v>0</v>
      </c>
      <c r="M270">
        <f>IFERROR(VLOOKUP($E270,Dispa_data!E:W,9,FALSE),0)</f>
        <v>0</v>
      </c>
      <c r="N270">
        <f>IFERROR(VLOOKUP($E270,Dispa_data!$E:$W,10,FALSE),0)</f>
        <v>0.4</v>
      </c>
      <c r="O270">
        <f>IFERROR(VLOOKUP($E270,Dispa_data!$E:$W,11,FALSE),0)</f>
        <v>0.52500000000000002</v>
      </c>
      <c r="P270">
        <f>IFERROR(VLOOKUP($E270,Dispa_data!$E:$W,12,FALSE),0)</f>
        <v>1</v>
      </c>
      <c r="Q270">
        <f>IFERROR(VLOOKUP($E270,Dispa_data!$E:$W,13,FALSE),0)</f>
        <v>0.45</v>
      </c>
      <c r="S270" t="str">
        <f t="shared" si="35"/>
        <v/>
      </c>
      <c r="T270" t="str">
        <f t="shared" si="36"/>
        <v/>
      </c>
      <c r="U270" t="str">
        <f t="shared" si="37"/>
        <v/>
      </c>
      <c r="V270" t="str">
        <f t="shared" si="38"/>
        <v/>
      </c>
      <c r="W270" t="str">
        <f t="shared" si="39"/>
        <v/>
      </c>
      <c r="X270" s="1" t="s">
        <v>472</v>
      </c>
      <c r="Y270" s="6" t="e">
        <f>VLOOKUP(B270,Dispa_data!B:B,1,FALSE)</f>
        <v>#N/A</v>
      </c>
      <c r="Z270" t="s">
        <v>1217</v>
      </c>
      <c r="AA270" t="s">
        <v>1242</v>
      </c>
      <c r="AC270" t="s">
        <v>2237</v>
      </c>
      <c r="AE270" t="s">
        <v>2979</v>
      </c>
      <c r="AF270" t="s">
        <v>3342</v>
      </c>
      <c r="AG270" t="s">
        <v>3480</v>
      </c>
      <c r="AH270" t="s">
        <v>3492</v>
      </c>
      <c r="AI270">
        <v>37.5</v>
      </c>
      <c r="AK270" t="s">
        <v>3500</v>
      </c>
      <c r="AL270" t="s">
        <v>3508</v>
      </c>
      <c r="AM270" t="s">
        <v>3514</v>
      </c>
      <c r="AO270">
        <v>2005</v>
      </c>
      <c r="AP270" t="s">
        <v>3519</v>
      </c>
      <c r="AS270" t="s">
        <v>3625</v>
      </c>
      <c r="AU270">
        <v>52.033503000000003</v>
      </c>
      <c r="AV270">
        <v>8.5390610000000002</v>
      </c>
      <c r="BA270">
        <v>0.5625</v>
      </c>
      <c r="BB270" t="s">
        <v>3997</v>
      </c>
      <c r="BC270" t="s">
        <v>3500</v>
      </c>
      <c r="BE270" t="s">
        <v>3515</v>
      </c>
      <c r="BG270" t="s">
        <v>4406</v>
      </c>
      <c r="BH270" t="s">
        <v>4504</v>
      </c>
    </row>
    <row r="271" spans="1:61" x14ac:dyDescent="0.25">
      <c r="A271">
        <f t="shared" si="33"/>
        <v>41</v>
      </c>
      <c r="B271" t="str">
        <f t="shared" si="34"/>
        <v>HKW Schildescher Straße_BNA0101</v>
      </c>
      <c r="C271" t="s">
        <v>3492</v>
      </c>
      <c r="D271" t="str">
        <f>VLOOKUP(AL271,REF_TABLE!$A$19:$B$26,2,FALSE)</f>
        <v>STUR</v>
      </c>
      <c r="E271" t="str">
        <f>VLOOKUP(AK271,REF_TABLE!A:B,2,FALSE)</f>
        <v>GAS</v>
      </c>
      <c r="F271">
        <f t="shared" si="40"/>
        <v>0.34760000000000002</v>
      </c>
      <c r="G271">
        <f>VLOOKUP(plants_join_OPSD!D271,REF_TABLE!M:Q,2,FALSE)</f>
        <v>9.5587323943661975</v>
      </c>
      <c r="H271">
        <f>VLOOKUP(plants_join_OPSD!D271,REF_TABLE!M:Q,3,FALSE)</f>
        <v>7.8122535211267614</v>
      </c>
      <c r="I271">
        <f>VLOOKUP(D271,Tabelle7!$A:$B,2,FALSE)</f>
        <v>4.0224969288732378E-2</v>
      </c>
      <c r="J271">
        <f>VLOOKUP(D271,Tabelle7!$A:$C,3,FALSE)</f>
        <v>4.0224969288732378E-2</v>
      </c>
      <c r="K271">
        <f>VLOOKUP($E271,Dispa_data!E:W,7,FALSE)</f>
        <v>112542.12</v>
      </c>
      <c r="L271">
        <f>IFERROR(VLOOKUP($E271,Dispa_data!E:W,8,FALSE),0)</f>
        <v>0</v>
      </c>
      <c r="M271">
        <f>IFERROR(VLOOKUP($E271,Dispa_data!E:W,9,FALSE),0)</f>
        <v>0</v>
      </c>
      <c r="N271">
        <f>IFERROR(VLOOKUP($E271,Dispa_data!$E:$W,10,FALSE),0)</f>
        <v>0.4</v>
      </c>
      <c r="O271">
        <f>IFERROR(VLOOKUP($E271,Dispa_data!$E:$W,11,FALSE),0)</f>
        <v>0.52500000000000002</v>
      </c>
      <c r="P271">
        <f>IFERROR(VLOOKUP($E271,Dispa_data!$E:$W,12,FALSE),0)</f>
        <v>1</v>
      </c>
      <c r="Q271">
        <f>IFERROR(VLOOKUP($E271,Dispa_data!$E:$W,13,FALSE),0)</f>
        <v>0.45</v>
      </c>
      <c r="S271" t="str">
        <f t="shared" si="35"/>
        <v/>
      </c>
      <c r="T271" t="str">
        <f t="shared" si="36"/>
        <v/>
      </c>
      <c r="U271" t="str">
        <f t="shared" si="37"/>
        <v/>
      </c>
      <c r="V271" t="str">
        <f t="shared" si="38"/>
        <v/>
      </c>
      <c r="W271" t="str">
        <f t="shared" si="39"/>
        <v/>
      </c>
      <c r="X271" s="1" t="s">
        <v>473</v>
      </c>
      <c r="Y271" s="6" t="e">
        <f>VLOOKUP(B271,Dispa_data!B:B,1,FALSE)</f>
        <v>#N/A</v>
      </c>
      <c r="Z271" t="s">
        <v>1216</v>
      </c>
      <c r="AC271" t="s">
        <v>2237</v>
      </c>
      <c r="AE271" t="s">
        <v>2978</v>
      </c>
      <c r="AF271" t="s">
        <v>3342</v>
      </c>
      <c r="AG271" t="s">
        <v>3480</v>
      </c>
      <c r="AH271" t="s">
        <v>3492</v>
      </c>
      <c r="AI271">
        <v>41</v>
      </c>
      <c r="AK271" t="s">
        <v>3500</v>
      </c>
      <c r="AL271" t="s">
        <v>3506</v>
      </c>
      <c r="AM271" t="s">
        <v>3514</v>
      </c>
      <c r="AO271">
        <v>1966</v>
      </c>
      <c r="AP271" t="s">
        <v>3552</v>
      </c>
      <c r="AS271" t="s">
        <v>3627</v>
      </c>
      <c r="AU271">
        <v>52.033503000000003</v>
      </c>
      <c r="AV271">
        <v>8.5390610000000002</v>
      </c>
      <c r="BA271">
        <v>0.34760000000000002</v>
      </c>
      <c r="BB271" t="s">
        <v>3997</v>
      </c>
      <c r="BC271" t="s">
        <v>3500</v>
      </c>
      <c r="BE271" t="s">
        <v>3515</v>
      </c>
      <c r="BF271" t="s">
        <v>4182</v>
      </c>
      <c r="BG271" t="s">
        <v>4406</v>
      </c>
      <c r="BH271" t="s">
        <v>4504</v>
      </c>
    </row>
    <row r="272" spans="1:61" x14ac:dyDescent="0.25">
      <c r="A272">
        <f t="shared" si="33"/>
        <v>106</v>
      </c>
      <c r="B272" t="str">
        <f t="shared" si="34"/>
        <v>GuD Bitterfeld_BNA0105</v>
      </c>
      <c r="C272" t="s">
        <v>3492</v>
      </c>
      <c r="D272" t="str">
        <f>VLOOKUP(AL272,REF_TABLE!$A$19:$B$26,2,FALSE)</f>
        <v>COMC</v>
      </c>
      <c r="E272" t="str">
        <f>VLOOKUP(AK272,REF_TABLE!A:B,2,FALSE)</f>
        <v>GAS</v>
      </c>
      <c r="F272">
        <f t="shared" si="40"/>
        <v>0.54</v>
      </c>
      <c r="G272">
        <f>VLOOKUP(plants_join_OPSD!D272,REF_TABLE!M:Q,2,FALSE)</f>
        <v>5</v>
      </c>
      <c r="H272">
        <f>VLOOKUP(plants_join_OPSD!D272,REF_TABLE!M:Q,3,FALSE)</f>
        <v>1</v>
      </c>
      <c r="I272">
        <f>VLOOKUP(D272,Tabelle7!$A:$B,2,FALSE)</f>
        <v>3.8508725075675675E-2</v>
      </c>
      <c r="J272">
        <f>VLOOKUP(D272,Tabelle7!$A:$C,3,FALSE)</f>
        <v>3.8508725075675675E-2</v>
      </c>
      <c r="K272">
        <f>VLOOKUP($E272,Dispa_data!E:W,7,FALSE)</f>
        <v>112542.12</v>
      </c>
      <c r="L272">
        <f>IFERROR(VLOOKUP($E272,Dispa_data!E:W,8,FALSE),0)</f>
        <v>0</v>
      </c>
      <c r="M272">
        <f>IFERROR(VLOOKUP($E272,Dispa_data!E:W,9,FALSE),0)</f>
        <v>0</v>
      </c>
      <c r="N272">
        <f>IFERROR(VLOOKUP($E272,Dispa_data!$E:$W,10,FALSE),0)</f>
        <v>0.4</v>
      </c>
      <c r="O272">
        <f>IFERROR(VLOOKUP($E272,Dispa_data!$E:$W,11,FALSE),0)</f>
        <v>0.52500000000000002</v>
      </c>
      <c r="P272">
        <f>IFERROR(VLOOKUP($E272,Dispa_data!$E:$W,12,FALSE),0)</f>
        <v>1</v>
      </c>
      <c r="Q272">
        <f>IFERROR(VLOOKUP($E272,Dispa_data!$E:$W,13,FALSE),0)</f>
        <v>0.45</v>
      </c>
      <c r="S272">
        <f t="shared" si="35"/>
        <v>110</v>
      </c>
      <c r="T272" t="str">
        <f t="shared" si="36"/>
        <v/>
      </c>
      <c r="U272" t="str">
        <f t="shared" si="37"/>
        <v/>
      </c>
      <c r="V272" t="str">
        <f t="shared" si="38"/>
        <v/>
      </c>
      <c r="W272" t="str">
        <f t="shared" si="39"/>
        <v/>
      </c>
      <c r="X272" s="1" t="s">
        <v>474</v>
      </c>
      <c r="Y272" s="6" t="e">
        <f>VLOOKUP(B272,Dispa_data!B:B,1,FALSE)</f>
        <v>#N/A</v>
      </c>
      <c r="Z272" t="s">
        <v>1218</v>
      </c>
      <c r="AB272" t="s">
        <v>2022</v>
      </c>
      <c r="AC272" t="s">
        <v>2147</v>
      </c>
      <c r="AE272" t="s">
        <v>2980</v>
      </c>
      <c r="AF272" t="s">
        <v>3343</v>
      </c>
      <c r="AG272" t="s">
        <v>3479</v>
      </c>
      <c r="AH272" t="s">
        <v>3492</v>
      </c>
      <c r="AI272">
        <v>106</v>
      </c>
      <c r="AJ272">
        <v>114</v>
      </c>
      <c r="AK272" t="s">
        <v>3500</v>
      </c>
      <c r="AL272" t="s">
        <v>3508</v>
      </c>
      <c r="AM272" t="s">
        <v>3514</v>
      </c>
      <c r="AN272">
        <v>110</v>
      </c>
      <c r="AO272">
        <v>2000</v>
      </c>
      <c r="AP272" t="s">
        <v>3567</v>
      </c>
      <c r="AQ272">
        <v>2000</v>
      </c>
      <c r="AS272" t="s">
        <v>3625</v>
      </c>
      <c r="AT272" t="s">
        <v>3630</v>
      </c>
      <c r="AU272">
        <v>51.633861000000003</v>
      </c>
      <c r="AV272">
        <v>12.299357000000001</v>
      </c>
      <c r="BA272">
        <v>0.54</v>
      </c>
      <c r="BB272" t="s">
        <v>3997</v>
      </c>
      <c r="BC272" t="s">
        <v>3500</v>
      </c>
      <c r="BE272" t="s">
        <v>3515</v>
      </c>
      <c r="BF272" t="s">
        <v>4183</v>
      </c>
      <c r="BG272" t="s">
        <v>4406</v>
      </c>
      <c r="BH272" t="s">
        <v>4458</v>
      </c>
      <c r="BI272" t="s">
        <v>4591</v>
      </c>
    </row>
    <row r="273" spans="1:61" x14ac:dyDescent="0.25">
      <c r="A273">
        <f t="shared" si="33"/>
        <v>20.7</v>
      </c>
      <c r="B273" t="str">
        <f t="shared" si="34"/>
        <v>Bochum_BNA0110</v>
      </c>
      <c r="C273" t="s">
        <v>3492</v>
      </c>
      <c r="D273" t="str">
        <f>VLOOKUP(AL273,REF_TABLE!$A$19:$B$26,2,FALSE)</f>
        <v>STUR</v>
      </c>
      <c r="E273" t="str">
        <f>VLOOKUP(AK273,REF_TABLE!A:B,2,FALSE)</f>
        <v>GAS</v>
      </c>
      <c r="F273">
        <f t="shared" si="40"/>
        <v>0.38940000000000002</v>
      </c>
      <c r="G273">
        <f>VLOOKUP(plants_join_OPSD!D273,REF_TABLE!M:Q,2,FALSE)</f>
        <v>9.5587323943661975</v>
      </c>
      <c r="H273">
        <f>VLOOKUP(plants_join_OPSD!D273,REF_TABLE!M:Q,3,FALSE)</f>
        <v>7.8122535211267614</v>
      </c>
      <c r="I273">
        <f>VLOOKUP(D273,Tabelle7!$A:$B,2,FALSE)</f>
        <v>4.0224969288732378E-2</v>
      </c>
      <c r="J273">
        <f>VLOOKUP(D273,Tabelle7!$A:$C,3,FALSE)</f>
        <v>4.0224969288732378E-2</v>
      </c>
      <c r="K273">
        <f>VLOOKUP($E273,Dispa_data!E:W,7,FALSE)</f>
        <v>112542.12</v>
      </c>
      <c r="L273">
        <f>IFERROR(VLOOKUP($E273,Dispa_data!E:W,8,FALSE),0)</f>
        <v>0</v>
      </c>
      <c r="M273">
        <f>IFERROR(VLOOKUP($E273,Dispa_data!E:W,9,FALSE),0)</f>
        <v>0</v>
      </c>
      <c r="N273">
        <f>IFERROR(VLOOKUP($E273,Dispa_data!$E:$W,10,FALSE),0)</f>
        <v>0.4</v>
      </c>
      <c r="O273">
        <f>IFERROR(VLOOKUP($E273,Dispa_data!$E:$W,11,FALSE),0)</f>
        <v>0.52500000000000002</v>
      </c>
      <c r="P273">
        <f>IFERROR(VLOOKUP($E273,Dispa_data!$E:$W,12,FALSE),0)</f>
        <v>1</v>
      </c>
      <c r="Q273">
        <f>IFERROR(VLOOKUP($E273,Dispa_data!$E:$W,13,FALSE),0)</f>
        <v>0.45</v>
      </c>
      <c r="S273" t="str">
        <f t="shared" si="35"/>
        <v/>
      </c>
      <c r="T273" t="str">
        <f t="shared" si="36"/>
        <v/>
      </c>
      <c r="U273" t="str">
        <f t="shared" si="37"/>
        <v/>
      </c>
      <c r="V273" t="str">
        <f t="shared" si="38"/>
        <v/>
      </c>
      <c r="W273" t="str">
        <f t="shared" si="39"/>
        <v/>
      </c>
      <c r="X273" s="1" t="s">
        <v>475</v>
      </c>
      <c r="Y273" s="6" t="e">
        <f>VLOOKUP(B273,Dispa_data!B:B,1,FALSE)</f>
        <v>#N/A</v>
      </c>
      <c r="Z273" t="s">
        <v>1219</v>
      </c>
      <c r="AA273" t="s">
        <v>1688</v>
      </c>
      <c r="AC273" t="s">
        <v>2160</v>
      </c>
      <c r="AE273" t="s">
        <v>2981</v>
      </c>
      <c r="AF273" t="s">
        <v>1219</v>
      </c>
      <c r="AG273" t="s">
        <v>3480</v>
      </c>
      <c r="AH273" t="s">
        <v>3492</v>
      </c>
      <c r="AI273">
        <v>20.7</v>
      </c>
      <c r="AK273" t="s">
        <v>3500</v>
      </c>
      <c r="AL273" t="s">
        <v>3506</v>
      </c>
      <c r="AM273" t="s">
        <v>3514</v>
      </c>
      <c r="AO273">
        <v>2004</v>
      </c>
      <c r="AP273" t="s">
        <v>3518</v>
      </c>
      <c r="AS273" t="s">
        <v>3625</v>
      </c>
      <c r="AU273">
        <v>51.483333330000001</v>
      </c>
      <c r="AV273">
        <v>7.2166666670000001</v>
      </c>
      <c r="BA273">
        <v>0.38940000000000002</v>
      </c>
      <c r="BB273" t="s">
        <v>3997</v>
      </c>
      <c r="BC273" t="s">
        <v>3500</v>
      </c>
      <c r="BE273" t="s">
        <v>3515</v>
      </c>
      <c r="BF273" t="s">
        <v>4184</v>
      </c>
      <c r="BG273" t="s">
        <v>4406</v>
      </c>
      <c r="BH273" t="s">
        <v>4441</v>
      </c>
    </row>
    <row r="274" spans="1:61" x14ac:dyDescent="0.25">
      <c r="A274">
        <f t="shared" si="33"/>
        <v>44</v>
      </c>
      <c r="B274" t="str">
        <f t="shared" si="34"/>
        <v>HKW Hiltrop_BNA0111</v>
      </c>
      <c r="C274" t="s">
        <v>3492</v>
      </c>
      <c r="D274" t="str">
        <f>VLOOKUP(AL274,REF_TABLE!$A$19:$B$26,2,FALSE)</f>
        <v>STUR</v>
      </c>
      <c r="E274" t="str">
        <f>VLOOKUP(AK274,REF_TABLE!A:B,2,FALSE)</f>
        <v>GAS</v>
      </c>
      <c r="F274">
        <f t="shared" si="40"/>
        <v>0.40039999999999998</v>
      </c>
      <c r="G274">
        <f>VLOOKUP(plants_join_OPSD!D274,REF_TABLE!M:Q,2,FALSE)</f>
        <v>9.5587323943661975</v>
      </c>
      <c r="H274">
        <f>VLOOKUP(plants_join_OPSD!D274,REF_TABLE!M:Q,3,FALSE)</f>
        <v>7.8122535211267614</v>
      </c>
      <c r="I274">
        <f>VLOOKUP(D274,Tabelle7!$A:$B,2,FALSE)</f>
        <v>4.0224969288732378E-2</v>
      </c>
      <c r="J274">
        <f>VLOOKUP(D274,Tabelle7!$A:$C,3,FALSE)</f>
        <v>4.0224969288732378E-2</v>
      </c>
      <c r="K274">
        <f>VLOOKUP($E274,Dispa_data!E:W,7,FALSE)</f>
        <v>112542.12</v>
      </c>
      <c r="L274">
        <f>IFERROR(VLOOKUP($E274,Dispa_data!E:W,8,FALSE),0)</f>
        <v>0</v>
      </c>
      <c r="M274">
        <f>IFERROR(VLOOKUP($E274,Dispa_data!E:W,9,FALSE),0)</f>
        <v>0</v>
      </c>
      <c r="N274">
        <f>IFERROR(VLOOKUP($E274,Dispa_data!$E:$W,10,FALSE),0)</f>
        <v>0.4</v>
      </c>
      <c r="O274">
        <f>IFERROR(VLOOKUP($E274,Dispa_data!$E:$W,11,FALSE),0)</f>
        <v>0.52500000000000002</v>
      </c>
      <c r="P274">
        <f>IFERROR(VLOOKUP($E274,Dispa_data!$E:$W,12,FALSE),0)</f>
        <v>1</v>
      </c>
      <c r="Q274">
        <f>IFERROR(VLOOKUP($E274,Dispa_data!$E:$W,13,FALSE),0)</f>
        <v>0.45</v>
      </c>
      <c r="S274" t="str">
        <f t="shared" si="35"/>
        <v/>
      </c>
      <c r="T274" t="str">
        <f t="shared" si="36"/>
        <v/>
      </c>
      <c r="U274" t="str">
        <f t="shared" si="37"/>
        <v/>
      </c>
      <c r="V274" t="str">
        <f t="shared" si="38"/>
        <v/>
      </c>
      <c r="W274" t="str">
        <f t="shared" si="39"/>
        <v/>
      </c>
      <c r="X274" s="1" t="s">
        <v>476</v>
      </c>
      <c r="Y274" s="6" t="e">
        <f>VLOOKUP(B274,Dispa_data!B:B,1,FALSE)</f>
        <v>#N/A</v>
      </c>
      <c r="Z274" t="s">
        <v>1220</v>
      </c>
      <c r="AC274" t="s">
        <v>2238</v>
      </c>
      <c r="AE274" t="s">
        <v>2982</v>
      </c>
      <c r="AF274" t="s">
        <v>1219</v>
      </c>
      <c r="AG274" t="s">
        <v>3480</v>
      </c>
      <c r="AH274" t="s">
        <v>3492</v>
      </c>
      <c r="AI274">
        <v>44</v>
      </c>
      <c r="AK274" t="s">
        <v>3500</v>
      </c>
      <c r="AL274" t="s">
        <v>3506</v>
      </c>
      <c r="AM274" t="s">
        <v>3514</v>
      </c>
      <c r="AO274">
        <v>2014</v>
      </c>
      <c r="AP274" t="s">
        <v>3541</v>
      </c>
      <c r="AS274" t="s">
        <v>3625</v>
      </c>
      <c r="AU274">
        <v>51.507950000000001</v>
      </c>
      <c r="AV274">
        <v>7.2502899999999997</v>
      </c>
      <c r="BA274">
        <v>0.40039999999999998</v>
      </c>
      <c r="BB274" t="s">
        <v>3997</v>
      </c>
      <c r="BC274" t="s">
        <v>3500</v>
      </c>
      <c r="BE274" t="s">
        <v>3515</v>
      </c>
      <c r="BF274" t="s">
        <v>4185</v>
      </c>
      <c r="BG274" t="s">
        <v>1715</v>
      </c>
      <c r="BH274" t="s">
        <v>4505</v>
      </c>
    </row>
    <row r="275" spans="1:61" x14ac:dyDescent="0.25">
      <c r="A275">
        <f t="shared" si="33"/>
        <v>22.1</v>
      </c>
      <c r="B275" t="str">
        <f t="shared" si="34"/>
        <v>Heizkraftwerk Bomlitz_BNA1524</v>
      </c>
      <c r="C275" t="s">
        <v>3492</v>
      </c>
      <c r="D275" t="str">
        <f>VLOOKUP(AL275,REF_TABLE!$A$19:$B$26,2,FALSE)</f>
        <v>STUR</v>
      </c>
      <c r="E275" t="str">
        <f>VLOOKUP(AK275,REF_TABLE!A:B,2,FALSE)</f>
        <v>GAS</v>
      </c>
      <c r="F275">
        <f t="shared" si="40"/>
        <v>0.28820000000000001</v>
      </c>
      <c r="G275">
        <f>VLOOKUP(plants_join_OPSD!D275,REF_TABLE!M:Q,2,FALSE)</f>
        <v>9.5587323943661975</v>
      </c>
      <c r="H275">
        <f>VLOOKUP(plants_join_OPSD!D275,REF_TABLE!M:Q,3,FALSE)</f>
        <v>7.8122535211267614</v>
      </c>
      <c r="I275">
        <f>VLOOKUP(D275,Tabelle7!$A:$B,2,FALSE)</f>
        <v>4.0224969288732378E-2</v>
      </c>
      <c r="J275">
        <f>VLOOKUP(D275,Tabelle7!$A:$C,3,FALSE)</f>
        <v>4.0224969288732378E-2</v>
      </c>
      <c r="K275">
        <f>VLOOKUP($E275,Dispa_data!E:W,7,FALSE)</f>
        <v>112542.12</v>
      </c>
      <c r="L275">
        <f>IFERROR(VLOOKUP($E275,Dispa_data!E:W,8,FALSE),0)</f>
        <v>0</v>
      </c>
      <c r="M275">
        <f>IFERROR(VLOOKUP($E275,Dispa_data!E:W,9,FALSE),0)</f>
        <v>0</v>
      </c>
      <c r="N275">
        <f>IFERROR(VLOOKUP($E275,Dispa_data!$E:$W,10,FALSE),0)</f>
        <v>0.4</v>
      </c>
      <c r="O275">
        <f>IFERROR(VLOOKUP($E275,Dispa_data!$E:$W,11,FALSE),0)</f>
        <v>0.52500000000000002</v>
      </c>
      <c r="P275">
        <f>IFERROR(VLOOKUP($E275,Dispa_data!$E:$W,12,FALSE),0)</f>
        <v>1</v>
      </c>
      <c r="Q275">
        <f>IFERROR(VLOOKUP($E275,Dispa_data!$E:$W,13,FALSE),0)</f>
        <v>0.45</v>
      </c>
      <c r="S275" t="str">
        <f t="shared" si="35"/>
        <v/>
      </c>
      <c r="T275" t="str">
        <f t="shared" si="36"/>
        <v/>
      </c>
      <c r="U275" t="str">
        <f t="shared" si="37"/>
        <v/>
      </c>
      <c r="V275" t="str">
        <f t="shared" si="38"/>
        <v/>
      </c>
      <c r="W275" t="str">
        <f t="shared" si="39"/>
        <v/>
      </c>
      <c r="X275" s="1" t="s">
        <v>477</v>
      </c>
      <c r="Y275" s="6" t="e">
        <f>VLOOKUP(B275,Dispa_data!B:B,1,FALSE)</f>
        <v>#N/A</v>
      </c>
      <c r="Z275" t="s">
        <v>1221</v>
      </c>
      <c r="AC275" t="s">
        <v>2239</v>
      </c>
      <c r="AD275" t="s">
        <v>2569</v>
      </c>
      <c r="AE275" t="s">
        <v>2983</v>
      </c>
      <c r="AF275" t="s">
        <v>3344</v>
      </c>
      <c r="AG275" t="s">
        <v>3477</v>
      </c>
      <c r="AH275" t="s">
        <v>3492</v>
      </c>
      <c r="AI275">
        <v>22.1</v>
      </c>
      <c r="AK275" t="s">
        <v>3500</v>
      </c>
      <c r="AL275" t="s">
        <v>3506</v>
      </c>
      <c r="AM275" t="s">
        <v>3514</v>
      </c>
      <c r="AO275">
        <v>1912</v>
      </c>
      <c r="AP275" t="s">
        <v>3571</v>
      </c>
      <c r="AS275" t="s">
        <v>3625</v>
      </c>
      <c r="AU275">
        <v>52.904778</v>
      </c>
      <c r="AV275">
        <v>9.658513000000001</v>
      </c>
      <c r="BA275">
        <v>0.28820000000000001</v>
      </c>
      <c r="BB275" t="s">
        <v>3997</v>
      </c>
      <c r="BC275" t="s">
        <v>3500</v>
      </c>
      <c r="BE275" t="s">
        <v>3515</v>
      </c>
      <c r="BF275" t="s">
        <v>4186</v>
      </c>
      <c r="BG275" t="s">
        <v>1559</v>
      </c>
      <c r="BH275" t="s">
        <v>4443</v>
      </c>
    </row>
    <row r="276" spans="1:61" x14ac:dyDescent="0.25">
      <c r="A276">
        <f t="shared" si="33"/>
        <v>95</v>
      </c>
      <c r="B276" t="str">
        <f t="shared" si="34"/>
        <v>Heizkraftwerk Karlstraße_BNA0117b</v>
      </c>
      <c r="C276" t="s">
        <v>3492</v>
      </c>
      <c r="D276" t="str">
        <f>VLOOKUP(AL276,REF_TABLE!$A$19:$B$26,2,FALSE)</f>
        <v>STUR</v>
      </c>
      <c r="E276" t="str">
        <f>VLOOKUP(AK276,REF_TABLE!A:B,2,FALSE)</f>
        <v>GAS</v>
      </c>
      <c r="F276">
        <f t="shared" si="40"/>
        <v>0.39929999999999999</v>
      </c>
      <c r="G276">
        <f>VLOOKUP(plants_join_OPSD!D276,REF_TABLE!M:Q,2,FALSE)</f>
        <v>9.5587323943661975</v>
      </c>
      <c r="H276">
        <f>VLOOKUP(plants_join_OPSD!D276,REF_TABLE!M:Q,3,FALSE)</f>
        <v>7.8122535211267614</v>
      </c>
      <c r="I276">
        <f>VLOOKUP(D276,Tabelle7!$A:$B,2,FALSE)</f>
        <v>4.0224969288732378E-2</v>
      </c>
      <c r="J276">
        <f>VLOOKUP(D276,Tabelle7!$A:$C,3,FALSE)</f>
        <v>4.0224969288732378E-2</v>
      </c>
      <c r="K276">
        <f>VLOOKUP($E276,Dispa_data!E:W,7,FALSE)</f>
        <v>112542.12</v>
      </c>
      <c r="L276">
        <f>IFERROR(VLOOKUP($E276,Dispa_data!E:W,8,FALSE),0)</f>
        <v>0</v>
      </c>
      <c r="M276">
        <f>IFERROR(VLOOKUP($E276,Dispa_data!E:W,9,FALSE),0)</f>
        <v>0</v>
      </c>
      <c r="N276">
        <f>IFERROR(VLOOKUP($E276,Dispa_data!$E:$W,10,FALSE),0)</f>
        <v>0.4</v>
      </c>
      <c r="O276">
        <f>IFERROR(VLOOKUP($E276,Dispa_data!$E:$W,11,FALSE),0)</f>
        <v>0.52500000000000002</v>
      </c>
      <c r="P276">
        <f>IFERROR(VLOOKUP($E276,Dispa_data!$E:$W,12,FALSE),0)</f>
        <v>1</v>
      </c>
      <c r="Q276">
        <f>IFERROR(VLOOKUP($E276,Dispa_data!$E:$W,13,FALSE),0)</f>
        <v>0.45</v>
      </c>
      <c r="S276" t="str">
        <f t="shared" si="35"/>
        <v/>
      </c>
      <c r="T276" t="str">
        <f t="shared" si="36"/>
        <v/>
      </c>
      <c r="U276" t="str">
        <f t="shared" si="37"/>
        <v/>
      </c>
      <c r="V276" t="str">
        <f t="shared" si="38"/>
        <v/>
      </c>
      <c r="W276" t="str">
        <f t="shared" si="39"/>
        <v/>
      </c>
      <c r="X276" s="1" t="s">
        <v>478</v>
      </c>
      <c r="Y276" s="6" t="e">
        <f>VLOOKUP(B276,Dispa_data!B:B,1,FALSE)</f>
        <v>#N/A</v>
      </c>
      <c r="Z276" t="s">
        <v>1222</v>
      </c>
      <c r="AA276" t="s">
        <v>1222</v>
      </c>
      <c r="AC276" t="s">
        <v>2240</v>
      </c>
      <c r="AE276" t="s">
        <v>2984</v>
      </c>
      <c r="AF276" t="s">
        <v>3345</v>
      </c>
      <c r="AG276" t="s">
        <v>3480</v>
      </c>
      <c r="AH276" t="s">
        <v>3492</v>
      </c>
      <c r="AI276">
        <v>95</v>
      </c>
      <c r="AK276" t="s">
        <v>3500</v>
      </c>
      <c r="AL276" t="s">
        <v>3506</v>
      </c>
      <c r="AM276" t="s">
        <v>3514</v>
      </c>
      <c r="AO276">
        <v>2013</v>
      </c>
      <c r="AP276" t="s">
        <v>3543</v>
      </c>
      <c r="AS276" t="s">
        <v>3625</v>
      </c>
      <c r="AU276">
        <v>50.733820000000001</v>
      </c>
      <c r="AV276">
        <v>7.0805499999999997</v>
      </c>
      <c r="BA276">
        <v>0.39929999999999999</v>
      </c>
      <c r="BB276" t="s">
        <v>3997</v>
      </c>
      <c r="BC276" t="s">
        <v>3500</v>
      </c>
      <c r="BE276" t="s">
        <v>3515</v>
      </c>
      <c r="BG276" t="s">
        <v>4424</v>
      </c>
      <c r="BH276" t="s">
        <v>4506</v>
      </c>
    </row>
    <row r="277" spans="1:61" x14ac:dyDescent="0.25">
      <c r="A277">
        <f t="shared" si="33"/>
        <v>36</v>
      </c>
      <c r="B277" t="str">
        <f t="shared" si="34"/>
        <v>HKW_BNA0129</v>
      </c>
      <c r="C277" t="s">
        <v>3492</v>
      </c>
      <c r="D277" t="str">
        <f>VLOOKUP(AL277,REF_TABLE!$A$19:$B$26,2,FALSE)</f>
        <v>STUR</v>
      </c>
      <c r="E277" t="str">
        <f>VLOOKUP(AK277,REF_TABLE!A:B,2,FALSE)</f>
        <v>GAS</v>
      </c>
      <c r="F277">
        <f t="shared" si="40"/>
        <v>0.38169999999999998</v>
      </c>
      <c r="G277">
        <f>VLOOKUP(plants_join_OPSD!D277,REF_TABLE!M:Q,2,FALSE)</f>
        <v>9.5587323943661975</v>
      </c>
      <c r="H277">
        <f>VLOOKUP(plants_join_OPSD!D277,REF_TABLE!M:Q,3,FALSE)</f>
        <v>7.8122535211267614</v>
      </c>
      <c r="I277">
        <f>VLOOKUP(D277,Tabelle7!$A:$B,2,FALSE)</f>
        <v>4.0224969288732378E-2</v>
      </c>
      <c r="J277">
        <f>VLOOKUP(D277,Tabelle7!$A:$C,3,FALSE)</f>
        <v>4.0224969288732378E-2</v>
      </c>
      <c r="K277">
        <f>VLOOKUP($E277,Dispa_data!E:W,7,FALSE)</f>
        <v>112542.12</v>
      </c>
      <c r="L277">
        <f>IFERROR(VLOOKUP($E277,Dispa_data!E:W,8,FALSE),0)</f>
        <v>0</v>
      </c>
      <c r="M277">
        <f>IFERROR(VLOOKUP($E277,Dispa_data!E:W,9,FALSE),0)</f>
        <v>0</v>
      </c>
      <c r="N277">
        <f>IFERROR(VLOOKUP($E277,Dispa_data!$E:$W,10,FALSE),0)</f>
        <v>0.4</v>
      </c>
      <c r="O277">
        <f>IFERROR(VLOOKUP($E277,Dispa_data!$E:$W,11,FALSE),0)</f>
        <v>0.52500000000000002</v>
      </c>
      <c r="P277">
        <f>IFERROR(VLOOKUP($E277,Dispa_data!$E:$W,12,FALSE),0)</f>
        <v>1</v>
      </c>
      <c r="Q277">
        <f>IFERROR(VLOOKUP($E277,Dispa_data!$E:$W,13,FALSE),0)</f>
        <v>0.45</v>
      </c>
      <c r="S277" t="str">
        <f t="shared" si="35"/>
        <v/>
      </c>
      <c r="T277" t="str">
        <f t="shared" si="36"/>
        <v/>
      </c>
      <c r="U277" t="str">
        <f t="shared" si="37"/>
        <v/>
      </c>
      <c r="V277" t="str">
        <f t="shared" si="38"/>
        <v/>
      </c>
      <c r="W277" t="str">
        <f t="shared" si="39"/>
        <v/>
      </c>
      <c r="X277" s="1" t="s">
        <v>479</v>
      </c>
      <c r="Y277" s="6" t="e">
        <f>VLOOKUP(B277,Dispa_data!B:B,1,FALSE)</f>
        <v>#N/A</v>
      </c>
      <c r="Z277" t="s">
        <v>1223</v>
      </c>
      <c r="AC277" t="s">
        <v>2241</v>
      </c>
      <c r="AE277" t="s">
        <v>2985</v>
      </c>
      <c r="AF277" t="s">
        <v>3346</v>
      </c>
      <c r="AG277" t="s">
        <v>3346</v>
      </c>
      <c r="AH277" t="s">
        <v>3492</v>
      </c>
      <c r="AI277">
        <v>36</v>
      </c>
      <c r="AK277" t="s">
        <v>3500</v>
      </c>
      <c r="AL277" t="s">
        <v>3506</v>
      </c>
      <c r="AM277" t="s">
        <v>3514</v>
      </c>
      <c r="AO277">
        <v>1997</v>
      </c>
      <c r="AP277" t="s">
        <v>3529</v>
      </c>
      <c r="AS277" t="s">
        <v>3625</v>
      </c>
      <c r="AU277">
        <v>51.512174999999999</v>
      </c>
      <c r="AV277">
        <v>13.97109</v>
      </c>
      <c r="BA277">
        <v>0.38169999999999998</v>
      </c>
      <c r="BB277" t="s">
        <v>3997</v>
      </c>
      <c r="BC277" t="s">
        <v>3500</v>
      </c>
      <c r="BE277" t="s">
        <v>3515</v>
      </c>
      <c r="BF277" t="s">
        <v>4187</v>
      </c>
      <c r="BG277" t="s">
        <v>4406</v>
      </c>
      <c r="BH277" t="s">
        <v>4507</v>
      </c>
    </row>
    <row r="278" spans="1:61" x14ac:dyDescent="0.25">
      <c r="A278">
        <f t="shared" si="33"/>
        <v>160</v>
      </c>
      <c r="B278" t="str">
        <f t="shared" si="34"/>
        <v>Kirchmöser_BNA0130</v>
      </c>
      <c r="C278" t="s">
        <v>3492</v>
      </c>
      <c r="D278" t="str">
        <f>VLOOKUP(AL278,REF_TABLE!$A$19:$B$26,2,FALSE)</f>
        <v>COMC</v>
      </c>
      <c r="E278" t="str">
        <f>VLOOKUP(AK278,REF_TABLE!A:B,2,FALSE)</f>
        <v>GAS</v>
      </c>
      <c r="F278">
        <f t="shared" si="40"/>
        <v>0.51300000000000001</v>
      </c>
      <c r="G278">
        <f>VLOOKUP(plants_join_OPSD!D278,REF_TABLE!M:Q,2,FALSE)</f>
        <v>5</v>
      </c>
      <c r="H278">
        <f>VLOOKUP(plants_join_OPSD!D278,REF_TABLE!M:Q,3,FALSE)</f>
        <v>1</v>
      </c>
      <c r="I278">
        <f>VLOOKUP(D278,Tabelle7!$A:$B,2,FALSE)</f>
        <v>3.8508725075675675E-2</v>
      </c>
      <c r="J278">
        <f>VLOOKUP(D278,Tabelle7!$A:$C,3,FALSE)</f>
        <v>3.8508725075675675E-2</v>
      </c>
      <c r="K278">
        <f>VLOOKUP($E278,Dispa_data!E:W,7,FALSE)</f>
        <v>112542.12</v>
      </c>
      <c r="L278">
        <f>IFERROR(VLOOKUP($E278,Dispa_data!E:W,8,FALSE),0)</f>
        <v>0</v>
      </c>
      <c r="M278">
        <f>IFERROR(VLOOKUP($E278,Dispa_data!E:W,9,FALSE),0)</f>
        <v>0</v>
      </c>
      <c r="N278">
        <f>IFERROR(VLOOKUP($E278,Dispa_data!$E:$W,10,FALSE),0)</f>
        <v>0.4</v>
      </c>
      <c r="O278">
        <f>IFERROR(VLOOKUP($E278,Dispa_data!$E:$W,11,FALSE),0)</f>
        <v>0.52500000000000002</v>
      </c>
      <c r="P278">
        <f>IFERROR(VLOOKUP($E278,Dispa_data!$E:$W,12,FALSE),0)</f>
        <v>1</v>
      </c>
      <c r="Q278">
        <f>IFERROR(VLOOKUP($E278,Dispa_data!$E:$W,13,FALSE),0)</f>
        <v>0.45</v>
      </c>
      <c r="S278" t="str">
        <f t="shared" si="35"/>
        <v/>
      </c>
      <c r="T278" t="str">
        <f t="shared" si="36"/>
        <v/>
      </c>
      <c r="U278" t="str">
        <f t="shared" si="37"/>
        <v/>
      </c>
      <c r="V278" t="str">
        <f t="shared" si="38"/>
        <v/>
      </c>
      <c r="W278" t="str">
        <f t="shared" si="39"/>
        <v/>
      </c>
      <c r="X278" s="1" t="s">
        <v>480</v>
      </c>
      <c r="Y278" s="6" t="e">
        <f>VLOOKUP(B278,Dispa_data!B:B,1,FALSE)</f>
        <v>#N/A</v>
      </c>
      <c r="Z278" t="s">
        <v>1224</v>
      </c>
      <c r="AB278" t="s">
        <v>1224</v>
      </c>
      <c r="AC278" t="s">
        <v>2172</v>
      </c>
      <c r="AE278" t="s">
        <v>2986</v>
      </c>
      <c r="AF278" t="s">
        <v>3346</v>
      </c>
      <c r="AG278" t="s">
        <v>3346</v>
      </c>
      <c r="AH278" t="s">
        <v>3492</v>
      </c>
      <c r="AI278">
        <v>160</v>
      </c>
      <c r="AJ278">
        <v>207</v>
      </c>
      <c r="AK278" t="s">
        <v>3500</v>
      </c>
      <c r="AL278" t="s">
        <v>3508</v>
      </c>
      <c r="AM278" t="s">
        <v>3515</v>
      </c>
      <c r="AO278">
        <v>1994</v>
      </c>
      <c r="AP278" t="s">
        <v>3561</v>
      </c>
      <c r="AS278" t="s">
        <v>3625</v>
      </c>
      <c r="AU278">
        <v>52.394167000000003</v>
      </c>
      <c r="AV278">
        <v>12.418056</v>
      </c>
      <c r="BA278">
        <v>0.51300000000000001</v>
      </c>
      <c r="BB278" t="s">
        <v>3997</v>
      </c>
      <c r="BC278" t="s">
        <v>3500</v>
      </c>
      <c r="BE278" t="s">
        <v>3515</v>
      </c>
      <c r="BF278" t="s">
        <v>4188</v>
      </c>
      <c r="BG278" t="s">
        <v>4406</v>
      </c>
      <c r="BH278" t="s">
        <v>4500</v>
      </c>
      <c r="BI278" t="s">
        <v>4591</v>
      </c>
    </row>
    <row r="279" spans="1:61" x14ac:dyDescent="0.25">
      <c r="A279">
        <f t="shared" si="33"/>
        <v>20</v>
      </c>
      <c r="B279" t="str">
        <f t="shared" si="34"/>
        <v>HKW-Mitte_BNA0135</v>
      </c>
      <c r="C279" t="s">
        <v>3492</v>
      </c>
      <c r="D279" t="str">
        <f>VLOOKUP(AL279,REF_TABLE!$A$19:$B$26,2,FALSE)</f>
        <v>COMC</v>
      </c>
      <c r="E279" t="str">
        <f>VLOOKUP(AK279,REF_TABLE!A:B,2,FALSE)</f>
        <v>GAS</v>
      </c>
      <c r="F279">
        <f t="shared" si="40"/>
        <v>0.40949999999999998</v>
      </c>
      <c r="G279">
        <f>VLOOKUP(plants_join_OPSD!D279,REF_TABLE!M:Q,2,FALSE)</f>
        <v>5</v>
      </c>
      <c r="H279">
        <f>VLOOKUP(plants_join_OPSD!D279,REF_TABLE!M:Q,3,FALSE)</f>
        <v>1</v>
      </c>
      <c r="I279">
        <f>VLOOKUP(D279,Tabelle7!$A:$B,2,FALSE)</f>
        <v>3.8508725075675675E-2</v>
      </c>
      <c r="J279">
        <f>VLOOKUP(D279,Tabelle7!$A:$C,3,FALSE)</f>
        <v>3.8508725075675675E-2</v>
      </c>
      <c r="K279">
        <f>VLOOKUP($E279,Dispa_data!E:W,7,FALSE)</f>
        <v>112542.12</v>
      </c>
      <c r="L279">
        <f>IFERROR(VLOOKUP($E279,Dispa_data!E:W,8,FALSE),0)</f>
        <v>0</v>
      </c>
      <c r="M279">
        <f>IFERROR(VLOOKUP($E279,Dispa_data!E:W,9,FALSE),0)</f>
        <v>0</v>
      </c>
      <c r="N279">
        <f>IFERROR(VLOOKUP($E279,Dispa_data!$E:$W,10,FALSE),0)</f>
        <v>0.4</v>
      </c>
      <c r="O279">
        <f>IFERROR(VLOOKUP($E279,Dispa_data!$E:$W,11,FALSE),0)</f>
        <v>0.52500000000000002</v>
      </c>
      <c r="P279">
        <f>IFERROR(VLOOKUP($E279,Dispa_data!$E:$W,12,FALSE),0)</f>
        <v>1</v>
      </c>
      <c r="Q279">
        <f>IFERROR(VLOOKUP($E279,Dispa_data!$E:$W,13,FALSE),0)</f>
        <v>0.45</v>
      </c>
      <c r="S279">
        <f t="shared" si="35"/>
        <v>56.183539694100503</v>
      </c>
      <c r="T279" t="str">
        <f t="shared" si="36"/>
        <v/>
      </c>
      <c r="U279" t="str">
        <f t="shared" si="37"/>
        <v/>
      </c>
      <c r="V279" t="str">
        <f t="shared" si="38"/>
        <v/>
      </c>
      <c r="W279" t="str">
        <f t="shared" si="39"/>
        <v/>
      </c>
      <c r="X279" s="1" t="s">
        <v>481</v>
      </c>
      <c r="Y279" s="6" t="e">
        <f>VLOOKUP(B279,Dispa_data!B:B,1,FALSE)</f>
        <v>#N/A</v>
      </c>
      <c r="Z279" t="s">
        <v>975</v>
      </c>
      <c r="AA279" t="s">
        <v>1689</v>
      </c>
      <c r="AB279" t="s">
        <v>1888</v>
      </c>
      <c r="AC279" t="s">
        <v>2163</v>
      </c>
      <c r="AE279" t="s">
        <v>2768</v>
      </c>
      <c r="AF279" t="s">
        <v>3220</v>
      </c>
      <c r="AG279" t="s">
        <v>3477</v>
      </c>
      <c r="AH279" t="s">
        <v>3492</v>
      </c>
      <c r="AI279">
        <v>20</v>
      </c>
      <c r="AJ279">
        <v>26.68609</v>
      </c>
      <c r="AK279" t="s">
        <v>3500</v>
      </c>
      <c r="AL279" t="s">
        <v>3508</v>
      </c>
      <c r="AM279" t="s">
        <v>3514</v>
      </c>
      <c r="AN279">
        <v>56.183539694100503</v>
      </c>
      <c r="AO279">
        <v>1971</v>
      </c>
      <c r="AP279" t="s">
        <v>3556</v>
      </c>
      <c r="AS279" t="s">
        <v>3625</v>
      </c>
      <c r="AT279" t="s">
        <v>3629</v>
      </c>
      <c r="AU279">
        <v>52.278610999999998</v>
      </c>
      <c r="AV279">
        <v>10.514722000000001</v>
      </c>
      <c r="BA279">
        <v>0.40949999999999998</v>
      </c>
      <c r="BB279" t="s">
        <v>3997</v>
      </c>
      <c r="BC279" t="s">
        <v>3500</v>
      </c>
      <c r="BE279" t="s">
        <v>3515</v>
      </c>
      <c r="BF279" t="s">
        <v>4189</v>
      </c>
      <c r="BG279" t="s">
        <v>4406</v>
      </c>
      <c r="BH279" t="s">
        <v>4461</v>
      </c>
      <c r="BI279" t="s">
        <v>4592</v>
      </c>
    </row>
    <row r="280" spans="1:61" x14ac:dyDescent="0.25">
      <c r="A280">
        <f t="shared" si="33"/>
        <v>74</v>
      </c>
      <c r="B280" t="str">
        <f t="shared" si="34"/>
        <v>HKW-Mitte_BNA0136</v>
      </c>
      <c r="C280" t="s">
        <v>3492</v>
      </c>
      <c r="D280" t="str">
        <f>VLOOKUP(AL280,REF_TABLE!$A$19:$B$26,2,FALSE)</f>
        <v>COMC</v>
      </c>
      <c r="E280" t="str">
        <f>VLOOKUP(AK280,REF_TABLE!A:B,2,FALSE)</f>
        <v>GAS</v>
      </c>
      <c r="F280">
        <f t="shared" si="40"/>
        <v>0.58499999999999996</v>
      </c>
      <c r="G280">
        <f>VLOOKUP(plants_join_OPSD!D280,REF_TABLE!M:Q,2,FALSE)</f>
        <v>5</v>
      </c>
      <c r="H280">
        <f>VLOOKUP(plants_join_OPSD!D280,REF_TABLE!M:Q,3,FALSE)</f>
        <v>1</v>
      </c>
      <c r="I280">
        <f>VLOOKUP(D280,Tabelle7!$A:$B,2,FALSE)</f>
        <v>3.8508725075675675E-2</v>
      </c>
      <c r="J280">
        <f>VLOOKUP(D280,Tabelle7!$A:$C,3,FALSE)</f>
        <v>3.8508725075675675E-2</v>
      </c>
      <c r="K280">
        <f>VLOOKUP($E280,Dispa_data!E:W,7,FALSE)</f>
        <v>112542.12</v>
      </c>
      <c r="L280">
        <f>IFERROR(VLOOKUP($E280,Dispa_data!E:W,8,FALSE),0)</f>
        <v>0</v>
      </c>
      <c r="M280">
        <f>IFERROR(VLOOKUP($E280,Dispa_data!E:W,9,FALSE),0)</f>
        <v>0</v>
      </c>
      <c r="N280">
        <f>IFERROR(VLOOKUP($E280,Dispa_data!$E:$W,10,FALSE),0)</f>
        <v>0.4</v>
      </c>
      <c r="O280">
        <f>IFERROR(VLOOKUP($E280,Dispa_data!$E:$W,11,FALSE),0)</f>
        <v>0.52500000000000002</v>
      </c>
      <c r="P280">
        <f>IFERROR(VLOOKUP($E280,Dispa_data!$E:$W,12,FALSE),0)</f>
        <v>1</v>
      </c>
      <c r="Q280">
        <f>IFERROR(VLOOKUP($E280,Dispa_data!$E:$W,13,FALSE),0)</f>
        <v>0.45</v>
      </c>
      <c r="S280">
        <f t="shared" si="35"/>
        <v>207.8790968681719</v>
      </c>
      <c r="T280" t="str">
        <f t="shared" si="36"/>
        <v/>
      </c>
      <c r="U280" t="str">
        <f t="shared" si="37"/>
        <v/>
      </c>
      <c r="V280" t="str">
        <f t="shared" si="38"/>
        <v/>
      </c>
      <c r="W280" t="str">
        <f t="shared" si="39"/>
        <v/>
      </c>
      <c r="X280" s="1" t="s">
        <v>482</v>
      </c>
      <c r="Y280" s="6" t="e">
        <f>VLOOKUP(B280,Dispa_data!B:B,1,FALSE)</f>
        <v>#N/A</v>
      </c>
      <c r="Z280" t="s">
        <v>975</v>
      </c>
      <c r="AA280" t="s">
        <v>1242</v>
      </c>
      <c r="AB280" t="s">
        <v>1888</v>
      </c>
      <c r="AC280" t="s">
        <v>2163</v>
      </c>
      <c r="AE280" t="s">
        <v>2768</v>
      </c>
      <c r="AF280" t="s">
        <v>3220</v>
      </c>
      <c r="AG280" t="s">
        <v>3477</v>
      </c>
      <c r="AH280" t="s">
        <v>3492</v>
      </c>
      <c r="AI280">
        <v>74</v>
      </c>
      <c r="AJ280">
        <v>98.738529999999997</v>
      </c>
      <c r="AK280" t="s">
        <v>3500</v>
      </c>
      <c r="AL280" t="s">
        <v>3508</v>
      </c>
      <c r="AM280" t="s">
        <v>3514</v>
      </c>
      <c r="AN280">
        <v>207.8790968681719</v>
      </c>
      <c r="AO280">
        <v>2010</v>
      </c>
      <c r="AP280" t="s">
        <v>3520</v>
      </c>
      <c r="AS280" t="s">
        <v>3625</v>
      </c>
      <c r="AT280" t="s">
        <v>3629</v>
      </c>
      <c r="AU280">
        <v>52.278610999999998</v>
      </c>
      <c r="AV280">
        <v>10.514722000000001</v>
      </c>
      <c r="BA280">
        <v>0.58499999999999996</v>
      </c>
      <c r="BB280" t="s">
        <v>3997</v>
      </c>
      <c r="BC280" t="s">
        <v>3500</v>
      </c>
      <c r="BE280" t="s">
        <v>3515</v>
      </c>
      <c r="BF280" t="s">
        <v>4190</v>
      </c>
      <c r="BG280" t="s">
        <v>4406</v>
      </c>
      <c r="BH280" t="s">
        <v>4461</v>
      </c>
      <c r="BI280" t="s">
        <v>4592</v>
      </c>
    </row>
    <row r="281" spans="1:61" x14ac:dyDescent="0.25">
      <c r="A281">
        <f t="shared" si="33"/>
        <v>25</v>
      </c>
      <c r="B281" t="str">
        <f t="shared" si="34"/>
        <v>HKW-Nord_BNA0137</v>
      </c>
      <c r="C281" t="s">
        <v>3492</v>
      </c>
      <c r="D281" t="str">
        <f>VLOOKUP(AL281,REF_TABLE!$A$19:$B$26,2,FALSE)</f>
        <v>GTUR</v>
      </c>
      <c r="E281" t="str">
        <f>VLOOKUP(AK281,REF_TABLE!A:B,2,FALSE)</f>
        <v>GAS</v>
      </c>
      <c r="F281">
        <f t="shared" si="40"/>
        <v>0.28899999999999998</v>
      </c>
      <c r="G281">
        <f>VLOOKUP(plants_join_OPSD!D281,REF_TABLE!M:Q,2,FALSE)</f>
        <v>0</v>
      </c>
      <c r="H281">
        <f>VLOOKUP(plants_join_OPSD!D281,REF_TABLE!M:Q,3,FALSE)</f>
        <v>0</v>
      </c>
      <c r="I281">
        <f>VLOOKUP(D281,Tabelle7!$A:$B,2,FALSE)</f>
        <v>1</v>
      </c>
      <c r="J281">
        <f>VLOOKUP(D281,Tabelle7!$A:$C,3,FALSE)</f>
        <v>1</v>
      </c>
      <c r="K281">
        <f>VLOOKUP($E281,Dispa_data!E:W,7,FALSE)</f>
        <v>112542.12</v>
      </c>
      <c r="L281">
        <f>IFERROR(VLOOKUP($E281,Dispa_data!E:W,8,FALSE),0)</f>
        <v>0</v>
      </c>
      <c r="M281">
        <f>IFERROR(VLOOKUP($E281,Dispa_data!E:W,9,FALSE),0)</f>
        <v>0</v>
      </c>
      <c r="N281">
        <f>IFERROR(VLOOKUP($E281,Dispa_data!$E:$W,10,FALSE),0)</f>
        <v>0.4</v>
      </c>
      <c r="O281">
        <f>IFERROR(VLOOKUP($E281,Dispa_data!$E:$W,11,FALSE),0)</f>
        <v>0.52500000000000002</v>
      </c>
      <c r="P281">
        <f>IFERROR(VLOOKUP($E281,Dispa_data!$E:$W,12,FALSE),0)</f>
        <v>1</v>
      </c>
      <c r="Q281">
        <f>IFERROR(VLOOKUP($E281,Dispa_data!$E:$W,13,FALSE),0)</f>
        <v>0.45</v>
      </c>
      <c r="S281" t="str">
        <f t="shared" si="35"/>
        <v/>
      </c>
      <c r="T281" t="str">
        <f t="shared" si="36"/>
        <v/>
      </c>
      <c r="U281" t="str">
        <f t="shared" si="37"/>
        <v/>
      </c>
      <c r="V281" t="str">
        <f t="shared" si="38"/>
        <v/>
      </c>
      <c r="W281" t="str">
        <f t="shared" si="39"/>
        <v/>
      </c>
      <c r="X281" s="1" t="s">
        <v>483</v>
      </c>
      <c r="Y281" s="6" t="e">
        <f>VLOOKUP(B281,Dispa_data!B:B,1,FALSE)</f>
        <v>#N/A</v>
      </c>
      <c r="Z281" t="s">
        <v>1225</v>
      </c>
      <c r="AA281" t="s">
        <v>1244</v>
      </c>
      <c r="AC281" t="s">
        <v>2163</v>
      </c>
      <c r="AE281" t="s">
        <v>2987</v>
      </c>
      <c r="AF281" t="s">
        <v>3220</v>
      </c>
      <c r="AG281" t="s">
        <v>3477</v>
      </c>
      <c r="AH281" t="s">
        <v>3492</v>
      </c>
      <c r="AI281">
        <v>25</v>
      </c>
      <c r="AK281" t="s">
        <v>3500</v>
      </c>
      <c r="AL281" t="s">
        <v>3512</v>
      </c>
      <c r="AM281" t="s">
        <v>3514</v>
      </c>
      <c r="AO281">
        <v>1965</v>
      </c>
      <c r="AP281" t="s">
        <v>3551</v>
      </c>
      <c r="AS281" t="s">
        <v>3625</v>
      </c>
      <c r="AU281">
        <v>52.278610999999998</v>
      </c>
      <c r="AV281">
        <v>10.514722000000001</v>
      </c>
      <c r="BA281">
        <v>0.28899999999999998</v>
      </c>
      <c r="BB281" t="s">
        <v>3997</v>
      </c>
      <c r="BC281" t="s">
        <v>3500</v>
      </c>
      <c r="BE281" t="s">
        <v>3515</v>
      </c>
      <c r="BF281" t="s">
        <v>4191</v>
      </c>
      <c r="BG281" t="s">
        <v>4406</v>
      </c>
      <c r="BH281" t="s">
        <v>4461</v>
      </c>
    </row>
    <row r="282" spans="1:61" x14ac:dyDescent="0.25">
      <c r="A282">
        <f t="shared" si="33"/>
        <v>14.8</v>
      </c>
      <c r="B282" t="str">
        <f t="shared" si="34"/>
        <v>KWK-Anlage_BNA1334</v>
      </c>
      <c r="C282" t="s">
        <v>3492</v>
      </c>
      <c r="D282" t="str">
        <f>VLOOKUP(AL282,REF_TABLE!$A$19:$B$26,2,FALSE)</f>
        <v>COMC</v>
      </c>
      <c r="E282" t="str">
        <f>VLOOKUP(AK282,REF_TABLE!A:B,2,FALSE)</f>
        <v>GAS</v>
      </c>
      <c r="F282">
        <f t="shared" si="40"/>
        <v>0.54900000000000004</v>
      </c>
      <c r="G282">
        <f>VLOOKUP(plants_join_OPSD!D282,REF_TABLE!M:Q,2,FALSE)</f>
        <v>5</v>
      </c>
      <c r="H282">
        <f>VLOOKUP(plants_join_OPSD!D282,REF_TABLE!M:Q,3,FALSE)</f>
        <v>1</v>
      </c>
      <c r="I282">
        <f>VLOOKUP(D282,Tabelle7!$A:$B,2,FALSE)</f>
        <v>3.8508725075675675E-2</v>
      </c>
      <c r="J282">
        <f>VLOOKUP(D282,Tabelle7!$A:$C,3,FALSE)</f>
        <v>3.8508725075675675E-2</v>
      </c>
      <c r="K282">
        <f>VLOOKUP($E282,Dispa_data!E:W,7,FALSE)</f>
        <v>112542.12</v>
      </c>
      <c r="L282">
        <f>IFERROR(VLOOKUP($E282,Dispa_data!E:W,8,FALSE),0)</f>
        <v>0</v>
      </c>
      <c r="M282">
        <f>IFERROR(VLOOKUP($E282,Dispa_data!E:W,9,FALSE),0)</f>
        <v>0</v>
      </c>
      <c r="N282">
        <f>IFERROR(VLOOKUP($E282,Dispa_data!$E:$W,10,FALSE),0)</f>
        <v>0.4</v>
      </c>
      <c r="O282">
        <f>IFERROR(VLOOKUP($E282,Dispa_data!$E:$W,11,FALSE),0)</f>
        <v>0.52500000000000002</v>
      </c>
      <c r="P282">
        <f>IFERROR(VLOOKUP($E282,Dispa_data!$E:$W,12,FALSE),0)</f>
        <v>1</v>
      </c>
      <c r="Q282">
        <f>IFERROR(VLOOKUP($E282,Dispa_data!$E:$W,13,FALSE),0)</f>
        <v>0.45</v>
      </c>
      <c r="S282" t="str">
        <f t="shared" si="35"/>
        <v/>
      </c>
      <c r="T282" t="str">
        <f t="shared" si="36"/>
        <v/>
      </c>
      <c r="U282" t="str">
        <f t="shared" si="37"/>
        <v/>
      </c>
      <c r="V282" t="str">
        <f t="shared" si="38"/>
        <v/>
      </c>
      <c r="W282" t="str">
        <f t="shared" si="39"/>
        <v/>
      </c>
      <c r="X282" s="1" t="s">
        <v>484</v>
      </c>
      <c r="Y282" s="6" t="e">
        <f>VLOOKUP(B282,Dispa_data!B:B,1,FALSE)</f>
        <v>#N/A</v>
      </c>
      <c r="Z282" t="s">
        <v>1226</v>
      </c>
      <c r="AA282" t="s">
        <v>1690</v>
      </c>
      <c r="AC282" t="s">
        <v>2242</v>
      </c>
      <c r="AD282" t="s">
        <v>2570</v>
      </c>
      <c r="AE282" t="s">
        <v>2770</v>
      </c>
      <c r="AF282" t="s">
        <v>3221</v>
      </c>
      <c r="AG282" t="s">
        <v>3221</v>
      </c>
      <c r="AH282" t="s">
        <v>3492</v>
      </c>
      <c r="AI282">
        <v>14.8</v>
      </c>
      <c r="AK282" t="s">
        <v>3500</v>
      </c>
      <c r="AL282" t="s">
        <v>3508</v>
      </c>
      <c r="AM282" t="s">
        <v>3514</v>
      </c>
      <c r="AO282">
        <v>2002</v>
      </c>
      <c r="AP282" t="s">
        <v>3612</v>
      </c>
      <c r="AS282" t="s">
        <v>3625</v>
      </c>
      <c r="AU282">
        <v>53.120989999999999</v>
      </c>
      <c r="AV282">
        <v>8.7347760000000001</v>
      </c>
      <c r="BA282">
        <v>0.54900000000000004</v>
      </c>
      <c r="BB282" t="s">
        <v>3997</v>
      </c>
      <c r="BC282" t="s">
        <v>3500</v>
      </c>
      <c r="BE282" t="s">
        <v>3515</v>
      </c>
      <c r="BF282" t="s">
        <v>4192</v>
      </c>
      <c r="BG282" t="s">
        <v>1715</v>
      </c>
      <c r="BH282" t="s">
        <v>4462</v>
      </c>
    </row>
    <row r="283" spans="1:61" x14ac:dyDescent="0.25">
      <c r="A283">
        <f t="shared" si="33"/>
        <v>444.5</v>
      </c>
      <c r="B283" t="str">
        <f t="shared" si="34"/>
        <v>KW Mittelsbüren_BNA1820</v>
      </c>
      <c r="C283" t="s">
        <v>3492</v>
      </c>
      <c r="D283" t="str">
        <f>VLOOKUP(AL283,REF_TABLE!$A$19:$B$26,2,FALSE)</f>
        <v>COMC</v>
      </c>
      <c r="E283" t="str">
        <f>VLOOKUP(AK283,REF_TABLE!A:B,2,FALSE)</f>
        <v>GAS</v>
      </c>
      <c r="F283">
        <f t="shared" si="40"/>
        <v>0.61199999999999999</v>
      </c>
      <c r="G283">
        <f>VLOOKUP(plants_join_OPSD!D283,REF_TABLE!M:Q,2,FALSE)</f>
        <v>5</v>
      </c>
      <c r="H283">
        <f>VLOOKUP(plants_join_OPSD!D283,REF_TABLE!M:Q,3,FALSE)</f>
        <v>1</v>
      </c>
      <c r="I283">
        <f>VLOOKUP(D283,Tabelle7!$A:$B,2,FALSE)</f>
        <v>3.8508725075675675E-2</v>
      </c>
      <c r="J283">
        <f>VLOOKUP(D283,Tabelle7!$A:$C,3,FALSE)</f>
        <v>3.8508725075675675E-2</v>
      </c>
      <c r="K283">
        <f>VLOOKUP($E283,Dispa_data!E:W,7,FALSE)</f>
        <v>112542.12</v>
      </c>
      <c r="L283">
        <f>IFERROR(VLOOKUP($E283,Dispa_data!E:W,8,FALSE),0)</f>
        <v>0</v>
      </c>
      <c r="M283">
        <f>IFERROR(VLOOKUP($E283,Dispa_data!E:W,9,FALSE),0)</f>
        <v>0</v>
      </c>
      <c r="N283">
        <f>IFERROR(VLOOKUP($E283,Dispa_data!$E:$W,10,FALSE),0)</f>
        <v>0.4</v>
      </c>
      <c r="O283">
        <f>IFERROR(VLOOKUP($E283,Dispa_data!$E:$W,11,FALSE),0)</f>
        <v>0.52500000000000002</v>
      </c>
      <c r="P283">
        <f>IFERROR(VLOOKUP($E283,Dispa_data!$E:$W,12,FALSE),0)</f>
        <v>1</v>
      </c>
      <c r="Q283">
        <f>IFERROR(VLOOKUP($E283,Dispa_data!$E:$W,13,FALSE),0)</f>
        <v>0.45</v>
      </c>
      <c r="S283" t="str">
        <f t="shared" si="35"/>
        <v/>
      </c>
      <c r="T283" t="str">
        <f t="shared" si="36"/>
        <v/>
      </c>
      <c r="U283" t="str">
        <f t="shared" si="37"/>
        <v/>
      </c>
      <c r="V283" t="str">
        <f t="shared" si="38"/>
        <v/>
      </c>
      <c r="W283" t="str">
        <f t="shared" si="39"/>
        <v/>
      </c>
      <c r="X283" s="1" t="s">
        <v>485</v>
      </c>
      <c r="Y283" s="6" t="e">
        <f>VLOOKUP(B283,Dispa_data!B:B,1,FALSE)</f>
        <v>#N/A</v>
      </c>
      <c r="Z283" t="s">
        <v>1227</v>
      </c>
      <c r="AA283" t="s">
        <v>1691</v>
      </c>
      <c r="AC283" t="s">
        <v>2243</v>
      </c>
      <c r="AE283" t="s">
        <v>2770</v>
      </c>
      <c r="AF283" t="s">
        <v>3221</v>
      </c>
      <c r="AG283" t="s">
        <v>3221</v>
      </c>
      <c r="AH283" t="s">
        <v>3492</v>
      </c>
      <c r="AI283">
        <v>444.5</v>
      </c>
      <c r="AK283" t="s">
        <v>3500</v>
      </c>
      <c r="AL283" t="s">
        <v>3508</v>
      </c>
      <c r="AM283" t="s">
        <v>3515</v>
      </c>
      <c r="AO283">
        <v>2016</v>
      </c>
      <c r="AP283" t="s">
        <v>3613</v>
      </c>
      <c r="AS283" t="s">
        <v>3625</v>
      </c>
      <c r="AU283">
        <v>53.128909999999998</v>
      </c>
      <c r="AV283">
        <v>8.6852400000000003</v>
      </c>
      <c r="BA283">
        <v>0.61199999999999999</v>
      </c>
      <c r="BB283" t="s">
        <v>3997</v>
      </c>
      <c r="BC283" t="s">
        <v>3500</v>
      </c>
      <c r="BE283" t="s">
        <v>3515</v>
      </c>
      <c r="BF283" t="s">
        <v>4193</v>
      </c>
      <c r="BG283" t="s">
        <v>4406</v>
      </c>
      <c r="BH283" t="s">
        <v>4508</v>
      </c>
    </row>
    <row r="284" spans="1:61" x14ac:dyDescent="0.25">
      <c r="A284">
        <f t="shared" ref="A284:A347" si="41">AI284</f>
        <v>11.4</v>
      </c>
      <c r="B284" t="str">
        <f t="shared" ref="B284:B347" si="42">CONCATENATE(Z284,"_",X284)</f>
        <v>Industriekraftwerk Breuberg_BNA1117</v>
      </c>
      <c r="C284" t="s">
        <v>3492</v>
      </c>
      <c r="D284" t="str">
        <f>VLOOKUP(AL284,REF_TABLE!$A$19:$B$26,2,FALSE)</f>
        <v>STUR</v>
      </c>
      <c r="E284" t="str">
        <f>VLOOKUP(AK284,REF_TABLE!A:B,2,FALSE)</f>
        <v>GAS</v>
      </c>
      <c r="F284">
        <f t="shared" si="40"/>
        <v>0.38390000000000002</v>
      </c>
      <c r="G284">
        <f>VLOOKUP(plants_join_OPSD!D284,REF_TABLE!M:Q,2,FALSE)</f>
        <v>9.5587323943661975</v>
      </c>
      <c r="H284">
        <f>VLOOKUP(plants_join_OPSD!D284,REF_TABLE!M:Q,3,FALSE)</f>
        <v>7.8122535211267614</v>
      </c>
      <c r="I284">
        <f>VLOOKUP(D284,Tabelle7!$A:$B,2,FALSE)</f>
        <v>4.0224969288732378E-2</v>
      </c>
      <c r="J284">
        <f>VLOOKUP(D284,Tabelle7!$A:$C,3,FALSE)</f>
        <v>4.0224969288732378E-2</v>
      </c>
      <c r="K284">
        <f>VLOOKUP($E284,Dispa_data!E:W,7,FALSE)</f>
        <v>112542.12</v>
      </c>
      <c r="L284">
        <f>IFERROR(VLOOKUP($E284,Dispa_data!E:W,8,FALSE),0)</f>
        <v>0</v>
      </c>
      <c r="M284">
        <f>IFERROR(VLOOKUP($E284,Dispa_data!E:W,9,FALSE),0)</f>
        <v>0</v>
      </c>
      <c r="N284">
        <f>IFERROR(VLOOKUP($E284,Dispa_data!$E:$W,10,FALSE),0)</f>
        <v>0.4</v>
      </c>
      <c r="O284">
        <f>IFERROR(VLOOKUP($E284,Dispa_data!$E:$W,11,FALSE),0)</f>
        <v>0.52500000000000002</v>
      </c>
      <c r="P284">
        <f>IFERROR(VLOOKUP($E284,Dispa_data!$E:$W,12,FALSE),0)</f>
        <v>1</v>
      </c>
      <c r="Q284">
        <f>IFERROR(VLOOKUP($E284,Dispa_data!$E:$W,13,FALSE),0)</f>
        <v>0.45</v>
      </c>
      <c r="S284" t="str">
        <f t="shared" ref="S284:S347" si="43">IF(AN284="","",AN284)</f>
        <v/>
      </c>
      <c r="T284" t="str">
        <f t="shared" ref="T284:T347" si="44">IF(D284="HPHS",A284*6.3,"")</f>
        <v/>
      </c>
      <c r="U284" t="str">
        <f t="shared" ref="U284:U347" si="45">IF(D284="HPHS",0,"")</f>
        <v/>
      </c>
      <c r="V284" t="str">
        <f t="shared" ref="V284:V347" si="46">IF(D284="HPHS",A284,"")</f>
        <v/>
      </c>
      <c r="W284" t="str">
        <f t="shared" ref="W284:W347" si="47">IF(D284="HPHS",0.86,"")</f>
        <v/>
      </c>
      <c r="X284" s="1" t="s">
        <v>486</v>
      </c>
      <c r="Y284" s="6" t="e">
        <f>VLOOKUP(B284,Dispa_data!B:B,1,FALSE)</f>
        <v>#N/A</v>
      </c>
      <c r="Z284" t="s">
        <v>1228</v>
      </c>
      <c r="AC284" t="s">
        <v>2244</v>
      </c>
      <c r="AD284" t="s">
        <v>2571</v>
      </c>
      <c r="AE284" t="s">
        <v>2988</v>
      </c>
      <c r="AF284" t="s">
        <v>3347</v>
      </c>
      <c r="AG284" t="s">
        <v>3483</v>
      </c>
      <c r="AH284" t="s">
        <v>3492</v>
      </c>
      <c r="AI284">
        <v>11.4</v>
      </c>
      <c r="AK284" t="s">
        <v>3500</v>
      </c>
      <c r="AL284" t="s">
        <v>3506</v>
      </c>
      <c r="AM284" t="s">
        <v>3514</v>
      </c>
      <c r="AO284">
        <v>1999</v>
      </c>
      <c r="AP284" t="s">
        <v>3517</v>
      </c>
      <c r="AS284" t="s">
        <v>3625</v>
      </c>
      <c r="AU284">
        <v>49.81082</v>
      </c>
      <c r="AV284">
        <v>9.0116899999999998</v>
      </c>
      <c r="BA284">
        <v>0.38390000000000002</v>
      </c>
      <c r="BB284" t="s">
        <v>3997</v>
      </c>
      <c r="BC284" t="s">
        <v>3500</v>
      </c>
      <c r="BE284" t="s">
        <v>3515</v>
      </c>
      <c r="BF284" t="s">
        <v>4194</v>
      </c>
      <c r="BG284" t="s">
        <v>1559</v>
      </c>
      <c r="BH284" t="s">
        <v>4509</v>
      </c>
    </row>
    <row r="285" spans="1:61" x14ac:dyDescent="0.25">
      <c r="A285">
        <f t="shared" si="41"/>
        <v>13.5</v>
      </c>
      <c r="B285" t="str">
        <f t="shared" si="42"/>
        <v>Egger Kraftwerk Brilon_BNA0156b</v>
      </c>
      <c r="C285" t="s">
        <v>3492</v>
      </c>
      <c r="D285" t="str">
        <f>VLOOKUP(AL285,REF_TABLE!$A$19:$B$26,2,FALSE)</f>
        <v>GTUR</v>
      </c>
      <c r="E285" t="str">
        <f>VLOOKUP(AK285,REF_TABLE!A:B,2,FALSE)</f>
        <v>GAS</v>
      </c>
      <c r="F285">
        <f t="shared" si="40"/>
        <v>0.36959999999999998</v>
      </c>
      <c r="G285">
        <f>VLOOKUP(plants_join_OPSD!D285,REF_TABLE!M:Q,2,FALSE)</f>
        <v>0</v>
      </c>
      <c r="H285">
        <f>VLOOKUP(plants_join_OPSD!D285,REF_TABLE!M:Q,3,FALSE)</f>
        <v>0</v>
      </c>
      <c r="I285">
        <f>VLOOKUP(D285,Tabelle7!$A:$B,2,FALSE)</f>
        <v>1</v>
      </c>
      <c r="J285">
        <f>VLOOKUP(D285,Tabelle7!$A:$C,3,FALSE)</f>
        <v>1</v>
      </c>
      <c r="K285">
        <f>VLOOKUP($E285,Dispa_data!E:W,7,FALSE)</f>
        <v>112542.12</v>
      </c>
      <c r="L285">
        <f>IFERROR(VLOOKUP($E285,Dispa_data!E:W,8,FALSE),0)</f>
        <v>0</v>
      </c>
      <c r="M285">
        <f>IFERROR(VLOOKUP($E285,Dispa_data!E:W,9,FALSE),0)</f>
        <v>0</v>
      </c>
      <c r="N285">
        <f>IFERROR(VLOOKUP($E285,Dispa_data!$E:$W,10,FALSE),0)</f>
        <v>0.4</v>
      </c>
      <c r="O285">
        <f>IFERROR(VLOOKUP($E285,Dispa_data!$E:$W,11,FALSE),0)</f>
        <v>0.52500000000000002</v>
      </c>
      <c r="P285">
        <f>IFERROR(VLOOKUP($E285,Dispa_data!$E:$W,12,FALSE),0)</f>
        <v>1</v>
      </c>
      <c r="Q285">
        <f>IFERROR(VLOOKUP($E285,Dispa_data!$E:$W,13,FALSE),0)</f>
        <v>0.45</v>
      </c>
      <c r="S285" t="str">
        <f t="shared" si="43"/>
        <v/>
      </c>
      <c r="T285" t="str">
        <f t="shared" si="44"/>
        <v/>
      </c>
      <c r="U285" t="str">
        <f t="shared" si="45"/>
        <v/>
      </c>
      <c r="V285" t="str">
        <f t="shared" si="46"/>
        <v/>
      </c>
      <c r="W285" t="str">
        <f t="shared" si="47"/>
        <v/>
      </c>
      <c r="X285" s="1" t="s">
        <v>487</v>
      </c>
      <c r="Y285" s="6" t="e">
        <f>VLOOKUP(B285,Dispa_data!B:B,1,FALSE)</f>
        <v>#N/A</v>
      </c>
      <c r="Z285" t="s">
        <v>936</v>
      </c>
      <c r="AA285" t="s">
        <v>1692</v>
      </c>
      <c r="AC285" t="s">
        <v>2131</v>
      </c>
      <c r="AD285" t="s">
        <v>2407</v>
      </c>
      <c r="AE285" t="s">
        <v>2731</v>
      </c>
      <c r="AF285" t="s">
        <v>3189</v>
      </c>
      <c r="AG285" t="s">
        <v>3480</v>
      </c>
      <c r="AH285" t="s">
        <v>3492</v>
      </c>
      <c r="AI285">
        <v>13.5</v>
      </c>
      <c r="AK285" t="s">
        <v>3500</v>
      </c>
      <c r="AL285" t="s">
        <v>3512</v>
      </c>
      <c r="AM285" t="s">
        <v>3514</v>
      </c>
      <c r="AO285">
        <v>1996</v>
      </c>
      <c r="AP285" t="s">
        <v>3553</v>
      </c>
      <c r="AS285" t="s">
        <v>3625</v>
      </c>
      <c r="AU285">
        <v>51.40845951</v>
      </c>
      <c r="AV285">
        <v>8.5999354090000004</v>
      </c>
      <c r="BA285">
        <v>0.36959999999999998</v>
      </c>
      <c r="BB285" t="s">
        <v>3997</v>
      </c>
      <c r="BC285" t="s">
        <v>3500</v>
      </c>
      <c r="BE285" t="s">
        <v>3515</v>
      </c>
      <c r="BG285" t="s">
        <v>1715</v>
      </c>
      <c r="BH285" t="s">
        <v>4441</v>
      </c>
    </row>
    <row r="286" spans="1:61" x14ac:dyDescent="0.25">
      <c r="A286">
        <f t="shared" si="41"/>
        <v>120</v>
      </c>
      <c r="B286" t="str">
        <f t="shared" si="42"/>
        <v>Burghausen 01 - GT_BNA0172a</v>
      </c>
      <c r="C286" t="s">
        <v>3492</v>
      </c>
      <c r="D286" t="str">
        <f>VLOOKUP(AL286,REF_TABLE!$A$19:$B$26,2,FALSE)</f>
        <v>COMC</v>
      </c>
      <c r="E286" t="str">
        <f>VLOOKUP(AK286,REF_TABLE!A:B,2,FALSE)</f>
        <v>GAS</v>
      </c>
      <c r="F286">
        <f t="shared" si="40"/>
        <v>0.54449999999999998</v>
      </c>
      <c r="G286">
        <f>VLOOKUP(plants_join_OPSD!D286,REF_TABLE!M:Q,2,FALSE)</f>
        <v>5</v>
      </c>
      <c r="H286">
        <f>VLOOKUP(plants_join_OPSD!D286,REF_TABLE!M:Q,3,FALSE)</f>
        <v>1</v>
      </c>
      <c r="I286">
        <f>VLOOKUP(D286,Tabelle7!$A:$B,2,FALSE)</f>
        <v>3.8508725075675675E-2</v>
      </c>
      <c r="J286">
        <f>VLOOKUP(D286,Tabelle7!$A:$C,3,FALSE)</f>
        <v>3.8508725075675675E-2</v>
      </c>
      <c r="K286">
        <f>VLOOKUP($E286,Dispa_data!E:W,7,FALSE)</f>
        <v>112542.12</v>
      </c>
      <c r="L286">
        <f>IFERROR(VLOOKUP($E286,Dispa_data!E:W,8,FALSE),0)</f>
        <v>0</v>
      </c>
      <c r="M286">
        <f>IFERROR(VLOOKUP($E286,Dispa_data!E:W,9,FALSE),0)</f>
        <v>0</v>
      </c>
      <c r="N286">
        <f>IFERROR(VLOOKUP($E286,Dispa_data!$E:$W,10,FALSE),0)</f>
        <v>0.4</v>
      </c>
      <c r="O286">
        <f>IFERROR(VLOOKUP($E286,Dispa_data!$E:$W,11,FALSE),0)</f>
        <v>0.52500000000000002</v>
      </c>
      <c r="P286">
        <f>IFERROR(VLOOKUP($E286,Dispa_data!$E:$W,12,FALSE),0)</f>
        <v>1</v>
      </c>
      <c r="Q286">
        <f>IFERROR(VLOOKUP($E286,Dispa_data!$E:$W,13,FALSE),0)</f>
        <v>0.45</v>
      </c>
      <c r="S286">
        <f t="shared" si="43"/>
        <v>350</v>
      </c>
      <c r="T286" t="str">
        <f t="shared" si="44"/>
        <v/>
      </c>
      <c r="U286" t="str">
        <f t="shared" si="45"/>
        <v/>
      </c>
      <c r="V286" t="str">
        <f t="shared" si="46"/>
        <v/>
      </c>
      <c r="W286" t="str">
        <f t="shared" si="47"/>
        <v/>
      </c>
      <c r="X286" s="1" t="s">
        <v>488</v>
      </c>
      <c r="Y286" s="6" t="e">
        <f>VLOOKUP(B286,Dispa_data!B:B,1,FALSE)</f>
        <v>#N/A</v>
      </c>
      <c r="Z286" t="s">
        <v>1229</v>
      </c>
      <c r="AB286" t="s">
        <v>2023</v>
      </c>
      <c r="AC286" t="s">
        <v>2245</v>
      </c>
      <c r="AD286" t="s">
        <v>2476</v>
      </c>
      <c r="AE286" t="s">
        <v>2828</v>
      </c>
      <c r="AF286" t="s">
        <v>2023</v>
      </c>
      <c r="AG286" t="s">
        <v>3478</v>
      </c>
      <c r="AH286" t="s">
        <v>3492</v>
      </c>
      <c r="AI286">
        <v>120</v>
      </c>
      <c r="AJ286">
        <v>178</v>
      </c>
      <c r="AK286" t="s">
        <v>3500</v>
      </c>
      <c r="AL286" t="s">
        <v>3508</v>
      </c>
      <c r="AM286" t="s">
        <v>3514</v>
      </c>
      <c r="AN286">
        <v>350</v>
      </c>
      <c r="AO286">
        <v>2001</v>
      </c>
      <c r="AP286" t="s">
        <v>3522</v>
      </c>
      <c r="AS286" t="s">
        <v>3625</v>
      </c>
      <c r="AT286" t="s">
        <v>3629</v>
      </c>
      <c r="AU286">
        <v>48.186211999999998</v>
      </c>
      <c r="AV286">
        <v>12.845768</v>
      </c>
      <c r="AW286" t="s">
        <v>3696</v>
      </c>
      <c r="AX286" t="s">
        <v>3862</v>
      </c>
      <c r="BA286">
        <v>0.54449999999999998</v>
      </c>
      <c r="BB286" t="s">
        <v>3997</v>
      </c>
      <c r="BC286" t="s">
        <v>3500</v>
      </c>
      <c r="BE286" t="s">
        <v>3515</v>
      </c>
      <c r="BF286" t="s">
        <v>2023</v>
      </c>
      <c r="BG286" t="s">
        <v>4406</v>
      </c>
      <c r="BH286" t="s">
        <v>4451</v>
      </c>
      <c r="BI286" t="s">
        <v>4591</v>
      </c>
    </row>
    <row r="287" spans="1:61" x14ac:dyDescent="0.25">
      <c r="A287">
        <f t="shared" si="41"/>
        <v>50</v>
      </c>
      <c r="B287" t="str">
        <f t="shared" si="42"/>
        <v>Burghausen 01 - DT_BNA0172b</v>
      </c>
      <c r="C287" t="s">
        <v>3492</v>
      </c>
      <c r="D287" t="str">
        <f>VLOOKUP(AL287,REF_TABLE!$A$19:$B$26,2,FALSE)</f>
        <v>STUR</v>
      </c>
      <c r="E287" t="str">
        <f>VLOOKUP(AK287,REF_TABLE!A:B,2,FALSE)</f>
        <v>GAS</v>
      </c>
      <c r="F287">
        <f t="shared" si="40"/>
        <v>0.35970000000000002</v>
      </c>
      <c r="G287">
        <f>VLOOKUP(plants_join_OPSD!D287,REF_TABLE!M:Q,2,FALSE)</f>
        <v>9.5587323943661975</v>
      </c>
      <c r="H287">
        <f>VLOOKUP(plants_join_OPSD!D287,REF_TABLE!M:Q,3,FALSE)</f>
        <v>7.8122535211267614</v>
      </c>
      <c r="I287">
        <f>VLOOKUP(D287,Tabelle7!$A:$B,2,FALSE)</f>
        <v>4.0224969288732378E-2</v>
      </c>
      <c r="J287">
        <f>VLOOKUP(D287,Tabelle7!$A:$C,3,FALSE)</f>
        <v>4.0224969288732378E-2</v>
      </c>
      <c r="K287">
        <f>VLOOKUP($E287,Dispa_data!E:W,7,FALSE)</f>
        <v>112542.12</v>
      </c>
      <c r="L287">
        <f>IFERROR(VLOOKUP($E287,Dispa_data!E:W,8,FALSE),0)</f>
        <v>0</v>
      </c>
      <c r="M287">
        <f>IFERROR(VLOOKUP($E287,Dispa_data!E:W,9,FALSE),0)</f>
        <v>0</v>
      </c>
      <c r="N287">
        <f>IFERROR(VLOOKUP($E287,Dispa_data!$E:$W,10,FALSE),0)</f>
        <v>0.4</v>
      </c>
      <c r="O287">
        <f>IFERROR(VLOOKUP($E287,Dispa_data!$E:$W,11,FALSE),0)</f>
        <v>0.52500000000000002</v>
      </c>
      <c r="P287">
        <f>IFERROR(VLOOKUP($E287,Dispa_data!$E:$W,12,FALSE),0)</f>
        <v>1</v>
      </c>
      <c r="Q287">
        <f>IFERROR(VLOOKUP($E287,Dispa_data!$E:$W,13,FALSE),0)</f>
        <v>0.45</v>
      </c>
      <c r="S287" t="str">
        <f t="shared" si="43"/>
        <v/>
      </c>
      <c r="T287" t="str">
        <f t="shared" si="44"/>
        <v/>
      </c>
      <c r="U287" t="str">
        <f t="shared" si="45"/>
        <v/>
      </c>
      <c r="V287" t="str">
        <f t="shared" si="46"/>
        <v/>
      </c>
      <c r="W287" t="str">
        <f t="shared" si="47"/>
        <v/>
      </c>
      <c r="X287" s="1" t="s">
        <v>489</v>
      </c>
      <c r="Y287" s="6" t="e">
        <f>VLOOKUP(B287,Dispa_data!B:B,1,FALSE)</f>
        <v>#N/A</v>
      </c>
      <c r="Z287" t="s">
        <v>1230</v>
      </c>
      <c r="AC287" t="s">
        <v>2245</v>
      </c>
      <c r="AD287" t="s">
        <v>2476</v>
      </c>
      <c r="AE287" t="s">
        <v>2828</v>
      </c>
      <c r="AF287" t="s">
        <v>2023</v>
      </c>
      <c r="AG287" t="s">
        <v>3478</v>
      </c>
      <c r="AH287" t="s">
        <v>3492</v>
      </c>
      <c r="AI287">
        <v>50</v>
      </c>
      <c r="AK287" t="s">
        <v>3500</v>
      </c>
      <c r="AL287" t="s">
        <v>3506</v>
      </c>
      <c r="AM287" t="s">
        <v>3514</v>
      </c>
      <c r="AO287">
        <v>1977</v>
      </c>
      <c r="AP287" t="s">
        <v>3599</v>
      </c>
      <c r="AS287" t="s">
        <v>3625</v>
      </c>
      <c r="AU287">
        <v>48.186211999999998</v>
      </c>
      <c r="AV287">
        <v>12.845768</v>
      </c>
      <c r="BA287">
        <v>0.35970000000000002</v>
      </c>
      <c r="BB287" t="s">
        <v>3997</v>
      </c>
      <c r="BC287" t="s">
        <v>3500</v>
      </c>
      <c r="BE287" t="s">
        <v>3515</v>
      </c>
      <c r="BF287" t="s">
        <v>4092</v>
      </c>
      <c r="BG287" t="s">
        <v>1715</v>
      </c>
      <c r="BH287" t="s">
        <v>4485</v>
      </c>
    </row>
    <row r="288" spans="1:61" x14ac:dyDescent="0.25">
      <c r="A288">
        <f t="shared" si="41"/>
        <v>62</v>
      </c>
      <c r="B288" t="str">
        <f t="shared" si="42"/>
        <v>Industriepark Werk Gendorf_BNA0174</v>
      </c>
      <c r="C288" t="s">
        <v>3492</v>
      </c>
      <c r="D288" t="str">
        <f>VLOOKUP(AL288,REF_TABLE!$A$19:$B$26,2,FALSE)</f>
        <v>STUR</v>
      </c>
      <c r="E288" t="str">
        <f>VLOOKUP(AK288,REF_TABLE!A:B,2,FALSE)</f>
        <v>GAS</v>
      </c>
      <c r="F288">
        <f t="shared" si="40"/>
        <v>0.38719999999999999</v>
      </c>
      <c r="G288">
        <f>VLOOKUP(plants_join_OPSD!D288,REF_TABLE!M:Q,2,FALSE)</f>
        <v>9.5587323943661975</v>
      </c>
      <c r="H288">
        <f>VLOOKUP(plants_join_OPSD!D288,REF_TABLE!M:Q,3,FALSE)</f>
        <v>7.8122535211267614</v>
      </c>
      <c r="I288">
        <f>VLOOKUP(D288,Tabelle7!$A:$B,2,FALSE)</f>
        <v>4.0224969288732378E-2</v>
      </c>
      <c r="J288">
        <f>VLOOKUP(D288,Tabelle7!$A:$C,3,FALSE)</f>
        <v>4.0224969288732378E-2</v>
      </c>
      <c r="K288">
        <f>VLOOKUP($E288,Dispa_data!E:W,7,FALSE)</f>
        <v>112542.12</v>
      </c>
      <c r="L288">
        <f>IFERROR(VLOOKUP($E288,Dispa_data!E:W,8,FALSE),0)</f>
        <v>0</v>
      </c>
      <c r="M288">
        <f>IFERROR(VLOOKUP($E288,Dispa_data!E:W,9,FALSE),0)</f>
        <v>0</v>
      </c>
      <c r="N288">
        <f>IFERROR(VLOOKUP($E288,Dispa_data!$E:$W,10,FALSE),0)</f>
        <v>0.4</v>
      </c>
      <c r="O288">
        <f>IFERROR(VLOOKUP($E288,Dispa_data!$E:$W,11,FALSE),0)</f>
        <v>0.52500000000000002</v>
      </c>
      <c r="P288">
        <f>IFERROR(VLOOKUP($E288,Dispa_data!$E:$W,12,FALSE),0)</f>
        <v>1</v>
      </c>
      <c r="Q288">
        <f>IFERROR(VLOOKUP($E288,Dispa_data!$E:$W,13,FALSE),0)</f>
        <v>0.45</v>
      </c>
      <c r="S288" t="str">
        <f t="shared" si="43"/>
        <v/>
      </c>
      <c r="T288" t="str">
        <f t="shared" si="44"/>
        <v/>
      </c>
      <c r="U288" t="str">
        <f t="shared" si="45"/>
        <v/>
      </c>
      <c r="V288" t="str">
        <f t="shared" si="46"/>
        <v/>
      </c>
      <c r="W288" t="str">
        <f t="shared" si="47"/>
        <v/>
      </c>
      <c r="X288" s="1" t="s">
        <v>490</v>
      </c>
      <c r="Y288" s="6" t="e">
        <f>VLOOKUP(B288,Dispa_data!B:B,1,FALSE)</f>
        <v>#N/A</v>
      </c>
      <c r="Z288" t="s">
        <v>1231</v>
      </c>
      <c r="AC288" t="s">
        <v>2246</v>
      </c>
      <c r="AE288" t="s">
        <v>2989</v>
      </c>
      <c r="AF288" t="s">
        <v>3348</v>
      </c>
      <c r="AG288" t="s">
        <v>3478</v>
      </c>
      <c r="AH288" t="s">
        <v>3492</v>
      </c>
      <c r="AI288">
        <v>62</v>
      </c>
      <c r="AK288" t="s">
        <v>3500</v>
      </c>
      <c r="AL288" t="s">
        <v>3506</v>
      </c>
      <c r="AM288" t="s">
        <v>3514</v>
      </c>
      <c r="AO288">
        <v>2002</v>
      </c>
      <c r="AP288" t="s">
        <v>3521</v>
      </c>
      <c r="AS288" t="s">
        <v>3625</v>
      </c>
      <c r="AU288">
        <v>48.176789999999997</v>
      </c>
      <c r="AV288">
        <v>12.730560000000001</v>
      </c>
      <c r="BA288">
        <v>0.38719999999999999</v>
      </c>
      <c r="BB288" t="s">
        <v>3997</v>
      </c>
      <c r="BC288" t="s">
        <v>3500</v>
      </c>
      <c r="BE288" t="s">
        <v>3515</v>
      </c>
      <c r="BF288" t="s">
        <v>4195</v>
      </c>
      <c r="BG288" t="s">
        <v>4404</v>
      </c>
      <c r="BH288" t="s">
        <v>2246</v>
      </c>
    </row>
    <row r="289" spans="1:61" x14ac:dyDescent="0.25">
      <c r="A289">
        <f t="shared" si="41"/>
        <v>0.9</v>
      </c>
      <c r="B289" t="str">
        <f t="shared" si="42"/>
        <v>Energiezentrale_BNA1121</v>
      </c>
      <c r="C289" t="s">
        <v>3492</v>
      </c>
      <c r="D289" t="str">
        <f>VLOOKUP(AL289,REF_TABLE!$A$19:$B$26,2,FALSE)</f>
        <v>STUR</v>
      </c>
      <c r="E289" t="str">
        <f>VLOOKUP(AK289,REF_TABLE!A:B,2,FALSE)</f>
        <v>GAS</v>
      </c>
      <c r="F289">
        <f t="shared" si="40"/>
        <v>0.39050000000000001</v>
      </c>
      <c r="G289">
        <f>VLOOKUP(plants_join_OPSD!D289,REF_TABLE!M:Q,2,FALSE)</f>
        <v>9.5587323943661975</v>
      </c>
      <c r="H289">
        <f>VLOOKUP(plants_join_OPSD!D289,REF_TABLE!M:Q,3,FALSE)</f>
        <v>7.8122535211267614</v>
      </c>
      <c r="I289">
        <f>VLOOKUP(D289,Tabelle7!$A:$B,2,FALSE)</f>
        <v>4.0224969288732378E-2</v>
      </c>
      <c r="J289">
        <f>VLOOKUP(D289,Tabelle7!$A:$C,3,FALSE)</f>
        <v>4.0224969288732378E-2</v>
      </c>
      <c r="K289">
        <f>VLOOKUP($E289,Dispa_data!E:W,7,FALSE)</f>
        <v>112542.12</v>
      </c>
      <c r="L289">
        <f>IFERROR(VLOOKUP($E289,Dispa_data!E:W,8,FALSE),0)</f>
        <v>0</v>
      </c>
      <c r="M289">
        <f>IFERROR(VLOOKUP($E289,Dispa_data!E:W,9,FALSE),0)</f>
        <v>0</v>
      </c>
      <c r="N289">
        <f>IFERROR(VLOOKUP($E289,Dispa_data!$E:$W,10,FALSE),0)</f>
        <v>0.4</v>
      </c>
      <c r="O289">
        <f>IFERROR(VLOOKUP($E289,Dispa_data!$E:$W,11,FALSE),0)</f>
        <v>0.52500000000000002</v>
      </c>
      <c r="P289">
        <f>IFERROR(VLOOKUP($E289,Dispa_data!$E:$W,12,FALSE),0)</f>
        <v>1</v>
      </c>
      <c r="Q289">
        <f>IFERROR(VLOOKUP($E289,Dispa_data!$E:$W,13,FALSE),0)</f>
        <v>0.45</v>
      </c>
      <c r="S289" t="str">
        <f t="shared" si="43"/>
        <v/>
      </c>
      <c r="T289" t="str">
        <f t="shared" si="44"/>
        <v/>
      </c>
      <c r="U289" t="str">
        <f t="shared" si="45"/>
        <v/>
      </c>
      <c r="V289" t="str">
        <f t="shared" si="46"/>
        <v/>
      </c>
      <c r="W289" t="str">
        <f t="shared" si="47"/>
        <v/>
      </c>
      <c r="X289" s="1" t="s">
        <v>491</v>
      </c>
      <c r="Y289" s="6" t="e">
        <f>VLOOKUP(B289,Dispa_data!B:B,1,FALSE)</f>
        <v>#N/A</v>
      </c>
      <c r="Z289" t="s">
        <v>1232</v>
      </c>
      <c r="AA289" t="s">
        <v>1693</v>
      </c>
      <c r="AC289" t="s">
        <v>2247</v>
      </c>
      <c r="AD289" t="s">
        <v>2572</v>
      </c>
      <c r="AE289" t="s">
        <v>2990</v>
      </c>
      <c r="AF289" t="s">
        <v>3349</v>
      </c>
      <c r="AG289" t="s">
        <v>3480</v>
      </c>
      <c r="AH289" t="s">
        <v>3492</v>
      </c>
      <c r="AI289">
        <v>0.9</v>
      </c>
      <c r="AK289" t="s">
        <v>3500</v>
      </c>
      <c r="AL289" t="s">
        <v>3506</v>
      </c>
      <c r="AM289" t="s">
        <v>3514</v>
      </c>
      <c r="AO289">
        <v>2005</v>
      </c>
      <c r="AP289" t="s">
        <v>3519</v>
      </c>
      <c r="AS289" t="s">
        <v>3625</v>
      </c>
      <c r="AU289">
        <v>51.574420000000003</v>
      </c>
      <c r="AV289">
        <v>7.2979399999999996</v>
      </c>
      <c r="BA289">
        <v>0.39050000000000001</v>
      </c>
      <c r="BB289" t="s">
        <v>3997</v>
      </c>
      <c r="BC289" t="s">
        <v>3500</v>
      </c>
      <c r="BE289" t="s">
        <v>3515</v>
      </c>
      <c r="BH289" t="s">
        <v>4441</v>
      </c>
    </row>
    <row r="290" spans="1:61" x14ac:dyDescent="0.25">
      <c r="A290">
        <f t="shared" si="41"/>
        <v>10.199999999999999</v>
      </c>
      <c r="B290" t="str">
        <f t="shared" si="42"/>
        <v>Energiezentrale_BNA1120</v>
      </c>
      <c r="C290" t="s">
        <v>3492</v>
      </c>
      <c r="D290" t="str">
        <f>VLOOKUP(AL290,REF_TABLE!$A$19:$B$26,2,FALSE)</f>
        <v>GTUR</v>
      </c>
      <c r="E290" t="str">
        <f>VLOOKUP(AK290,REF_TABLE!A:B,2,FALSE)</f>
        <v>GAS</v>
      </c>
      <c r="F290">
        <f t="shared" si="40"/>
        <v>0.35659999999999997</v>
      </c>
      <c r="G290">
        <f>VLOOKUP(plants_join_OPSD!D290,REF_TABLE!M:Q,2,FALSE)</f>
        <v>0</v>
      </c>
      <c r="H290">
        <f>VLOOKUP(plants_join_OPSD!D290,REF_TABLE!M:Q,3,FALSE)</f>
        <v>0</v>
      </c>
      <c r="I290">
        <f>VLOOKUP(D290,Tabelle7!$A:$B,2,FALSE)</f>
        <v>1</v>
      </c>
      <c r="J290">
        <f>VLOOKUP(D290,Tabelle7!$A:$C,3,FALSE)</f>
        <v>1</v>
      </c>
      <c r="K290">
        <f>VLOOKUP($E290,Dispa_data!E:W,7,FALSE)</f>
        <v>112542.12</v>
      </c>
      <c r="L290">
        <f>IFERROR(VLOOKUP($E290,Dispa_data!E:W,8,FALSE),0)</f>
        <v>0</v>
      </c>
      <c r="M290">
        <f>IFERROR(VLOOKUP($E290,Dispa_data!E:W,9,FALSE),0)</f>
        <v>0</v>
      </c>
      <c r="N290">
        <f>IFERROR(VLOOKUP($E290,Dispa_data!$E:$W,10,FALSE),0)</f>
        <v>0.4</v>
      </c>
      <c r="O290">
        <f>IFERROR(VLOOKUP($E290,Dispa_data!$E:$W,11,FALSE),0)</f>
        <v>0.52500000000000002</v>
      </c>
      <c r="P290">
        <f>IFERROR(VLOOKUP($E290,Dispa_data!$E:$W,12,FALSE),0)</f>
        <v>1</v>
      </c>
      <c r="Q290">
        <f>IFERROR(VLOOKUP($E290,Dispa_data!$E:$W,13,FALSE),0)</f>
        <v>0.45</v>
      </c>
      <c r="S290" t="str">
        <f t="shared" si="43"/>
        <v/>
      </c>
      <c r="T290" t="str">
        <f t="shared" si="44"/>
        <v/>
      </c>
      <c r="U290" t="str">
        <f t="shared" si="45"/>
        <v/>
      </c>
      <c r="V290" t="str">
        <f t="shared" si="46"/>
        <v/>
      </c>
      <c r="W290" t="str">
        <f t="shared" si="47"/>
        <v/>
      </c>
      <c r="X290" s="1" t="s">
        <v>492</v>
      </c>
      <c r="Y290" s="6" t="e">
        <f>VLOOKUP(B290,Dispa_data!B:B,1,FALSE)</f>
        <v>#N/A</v>
      </c>
      <c r="Z290" t="s">
        <v>1232</v>
      </c>
      <c r="AA290" t="s">
        <v>1206</v>
      </c>
      <c r="AC290" t="s">
        <v>2247</v>
      </c>
      <c r="AD290" t="s">
        <v>2572</v>
      </c>
      <c r="AE290" t="s">
        <v>2990</v>
      </c>
      <c r="AF290" t="s">
        <v>3349</v>
      </c>
      <c r="AG290" t="s">
        <v>3480</v>
      </c>
      <c r="AH290" t="s">
        <v>3492</v>
      </c>
      <c r="AI290">
        <v>10.199999999999999</v>
      </c>
      <c r="AK290" t="s">
        <v>3500</v>
      </c>
      <c r="AL290" t="s">
        <v>3512</v>
      </c>
      <c r="AM290" t="s">
        <v>3514</v>
      </c>
      <c r="AO290">
        <v>1991</v>
      </c>
      <c r="AP290" t="s">
        <v>3564</v>
      </c>
      <c r="AS290" t="s">
        <v>3625</v>
      </c>
      <c r="AU290">
        <v>51.574420000000003</v>
      </c>
      <c r="AV290">
        <v>7.2979399999999996</v>
      </c>
      <c r="BA290">
        <v>0.35659999999999997</v>
      </c>
      <c r="BB290" t="s">
        <v>3997</v>
      </c>
      <c r="BC290" t="s">
        <v>3500</v>
      </c>
      <c r="BE290" t="s">
        <v>3515</v>
      </c>
      <c r="BF290" t="s">
        <v>4196</v>
      </c>
      <c r="BG290" t="s">
        <v>1715</v>
      </c>
      <c r="BH290" t="s">
        <v>4441</v>
      </c>
    </row>
    <row r="291" spans="1:61" x14ac:dyDescent="0.25">
      <c r="A291">
        <f t="shared" si="41"/>
        <v>57.2</v>
      </c>
      <c r="B291" t="str">
        <f t="shared" si="42"/>
        <v>HKW Chemnitz  Nord II_BNA0178</v>
      </c>
      <c r="C291" t="s">
        <v>3492</v>
      </c>
      <c r="D291" t="str">
        <f>VLOOKUP(AL291,REF_TABLE!$A$19:$B$26,2,FALSE)</f>
        <v>STUR</v>
      </c>
      <c r="E291" t="str">
        <f>VLOOKUP(AK291,REF_TABLE!A:B,2,FALSE)</f>
        <v>GAS</v>
      </c>
      <c r="F291">
        <f t="shared" si="40"/>
        <v>0.36959999999999998</v>
      </c>
      <c r="G291">
        <f>VLOOKUP(plants_join_OPSD!D291,REF_TABLE!M:Q,2,FALSE)</f>
        <v>9.5587323943661975</v>
      </c>
      <c r="H291">
        <f>VLOOKUP(plants_join_OPSD!D291,REF_TABLE!M:Q,3,FALSE)</f>
        <v>7.8122535211267614</v>
      </c>
      <c r="I291">
        <f>VLOOKUP(D291,Tabelle7!$A:$B,2,FALSE)</f>
        <v>4.0224969288732378E-2</v>
      </c>
      <c r="J291">
        <f>VLOOKUP(D291,Tabelle7!$A:$C,3,FALSE)</f>
        <v>4.0224969288732378E-2</v>
      </c>
      <c r="K291">
        <f>VLOOKUP($E291,Dispa_data!E:W,7,FALSE)</f>
        <v>112542.12</v>
      </c>
      <c r="L291">
        <f>IFERROR(VLOOKUP($E291,Dispa_data!E:W,8,FALSE),0)</f>
        <v>0</v>
      </c>
      <c r="M291">
        <f>IFERROR(VLOOKUP($E291,Dispa_data!E:W,9,FALSE),0)</f>
        <v>0</v>
      </c>
      <c r="N291">
        <f>IFERROR(VLOOKUP($E291,Dispa_data!$E:$W,10,FALSE),0)</f>
        <v>0.4</v>
      </c>
      <c r="O291">
        <f>IFERROR(VLOOKUP($E291,Dispa_data!$E:$W,11,FALSE),0)</f>
        <v>0.52500000000000002</v>
      </c>
      <c r="P291">
        <f>IFERROR(VLOOKUP($E291,Dispa_data!$E:$W,12,FALSE),0)</f>
        <v>1</v>
      </c>
      <c r="Q291">
        <f>IFERROR(VLOOKUP($E291,Dispa_data!$E:$W,13,FALSE),0)</f>
        <v>0.45</v>
      </c>
      <c r="S291" t="str">
        <f t="shared" si="43"/>
        <v/>
      </c>
      <c r="T291" t="str">
        <f t="shared" si="44"/>
        <v/>
      </c>
      <c r="U291" t="str">
        <f t="shared" si="45"/>
        <v/>
      </c>
      <c r="V291" t="str">
        <f t="shared" si="46"/>
        <v/>
      </c>
      <c r="W291" t="str">
        <f t="shared" si="47"/>
        <v/>
      </c>
      <c r="X291" s="1" t="s">
        <v>493</v>
      </c>
      <c r="Y291" s="6" t="e">
        <f>VLOOKUP(B291,Dispa_data!B:B,1,FALSE)</f>
        <v>#N/A</v>
      </c>
      <c r="Z291" t="s">
        <v>1173</v>
      </c>
      <c r="AA291" t="s">
        <v>1599</v>
      </c>
      <c r="AC291" t="s">
        <v>2216</v>
      </c>
      <c r="AE291" t="s">
        <v>2991</v>
      </c>
      <c r="AF291" t="s">
        <v>3313</v>
      </c>
      <c r="AG291" t="s">
        <v>3490</v>
      </c>
      <c r="AH291" t="s">
        <v>3492</v>
      </c>
      <c r="AI291">
        <v>57.2</v>
      </c>
      <c r="AK291" t="s">
        <v>3500</v>
      </c>
      <c r="AL291" t="s">
        <v>3506</v>
      </c>
      <c r="AM291" t="s">
        <v>3514</v>
      </c>
      <c r="AO291">
        <v>1986</v>
      </c>
      <c r="AP291" t="s">
        <v>3568</v>
      </c>
      <c r="AS291" t="s">
        <v>3628</v>
      </c>
      <c r="AU291">
        <v>50.856980999999998</v>
      </c>
      <c r="AV291">
        <v>12.923095999999999</v>
      </c>
      <c r="BA291">
        <v>0.36959999999999998</v>
      </c>
      <c r="BB291" t="s">
        <v>3997</v>
      </c>
      <c r="BC291" t="s">
        <v>3500</v>
      </c>
      <c r="BE291" t="s">
        <v>3515</v>
      </c>
      <c r="BF291" t="s">
        <v>4147</v>
      </c>
      <c r="BG291" t="s">
        <v>4406</v>
      </c>
      <c r="BH291" t="s">
        <v>4494</v>
      </c>
    </row>
    <row r="292" spans="1:61" x14ac:dyDescent="0.25">
      <c r="A292">
        <f t="shared" si="41"/>
        <v>94.6</v>
      </c>
      <c r="B292" t="str">
        <f t="shared" si="42"/>
        <v>GTKW Darmstadt_BNA1487</v>
      </c>
      <c r="C292" t="s">
        <v>3492</v>
      </c>
      <c r="D292" t="str">
        <f>VLOOKUP(AL292,REF_TABLE!$A$19:$B$26,2,FALSE)</f>
        <v>COMC</v>
      </c>
      <c r="E292" t="str">
        <f>VLOOKUP(AK292,REF_TABLE!A:B,2,FALSE)</f>
        <v>GAS</v>
      </c>
      <c r="F292">
        <f t="shared" si="40"/>
        <v>0.59850000000000003</v>
      </c>
      <c r="G292">
        <f>VLOOKUP(plants_join_OPSD!D292,REF_TABLE!M:Q,2,FALSE)</f>
        <v>5</v>
      </c>
      <c r="H292">
        <f>VLOOKUP(plants_join_OPSD!D292,REF_TABLE!M:Q,3,FALSE)</f>
        <v>1</v>
      </c>
      <c r="I292">
        <f>VLOOKUP(D292,Tabelle7!$A:$B,2,FALSE)</f>
        <v>3.8508725075675675E-2</v>
      </c>
      <c r="J292">
        <f>VLOOKUP(D292,Tabelle7!$A:$C,3,FALSE)</f>
        <v>3.8508725075675675E-2</v>
      </c>
      <c r="K292">
        <f>VLOOKUP($E292,Dispa_data!E:W,7,FALSE)</f>
        <v>112542.12</v>
      </c>
      <c r="L292">
        <f>IFERROR(VLOOKUP($E292,Dispa_data!E:W,8,FALSE),0)</f>
        <v>0</v>
      </c>
      <c r="M292">
        <f>IFERROR(VLOOKUP($E292,Dispa_data!E:W,9,FALSE),0)</f>
        <v>0</v>
      </c>
      <c r="N292">
        <f>IFERROR(VLOOKUP($E292,Dispa_data!$E:$W,10,FALSE),0)</f>
        <v>0.4</v>
      </c>
      <c r="O292">
        <f>IFERROR(VLOOKUP($E292,Dispa_data!$E:$W,11,FALSE),0)</f>
        <v>0.52500000000000002</v>
      </c>
      <c r="P292">
        <f>IFERROR(VLOOKUP($E292,Dispa_data!$E:$W,12,FALSE),0)</f>
        <v>1</v>
      </c>
      <c r="Q292">
        <f>IFERROR(VLOOKUP($E292,Dispa_data!$E:$W,13,FALSE),0)</f>
        <v>0.45</v>
      </c>
      <c r="S292" t="str">
        <f t="shared" si="43"/>
        <v/>
      </c>
      <c r="T292" t="str">
        <f t="shared" si="44"/>
        <v/>
      </c>
      <c r="U292" t="str">
        <f t="shared" si="45"/>
        <v/>
      </c>
      <c r="V292" t="str">
        <f t="shared" si="46"/>
        <v/>
      </c>
      <c r="W292" t="str">
        <f t="shared" si="47"/>
        <v/>
      </c>
      <c r="X292" s="1" t="s">
        <v>494</v>
      </c>
      <c r="Y292" s="6" t="e">
        <f>VLOOKUP(B292,Dispa_data!B:B,1,FALSE)</f>
        <v>#N/A</v>
      </c>
      <c r="Z292" t="s">
        <v>1233</v>
      </c>
      <c r="AB292" t="s">
        <v>2024</v>
      </c>
      <c r="AC292" t="s">
        <v>2248</v>
      </c>
      <c r="AD292" t="s">
        <v>2573</v>
      </c>
      <c r="AE292" t="s">
        <v>2992</v>
      </c>
      <c r="AF292" t="s">
        <v>2024</v>
      </c>
      <c r="AG292" t="s">
        <v>3483</v>
      </c>
      <c r="AH292" t="s">
        <v>3492</v>
      </c>
      <c r="AI292">
        <v>94.6</v>
      </c>
      <c r="AJ292">
        <v>100</v>
      </c>
      <c r="AK292" t="s">
        <v>3500</v>
      </c>
      <c r="AL292" t="s">
        <v>3508</v>
      </c>
      <c r="AM292" t="s">
        <v>3515</v>
      </c>
      <c r="AO292">
        <v>2013</v>
      </c>
      <c r="AP292" t="s">
        <v>3543</v>
      </c>
      <c r="AS292" t="s">
        <v>3626</v>
      </c>
      <c r="AU292">
        <v>49.884878999999998</v>
      </c>
      <c r="AV292">
        <v>8.650067</v>
      </c>
      <c r="BA292">
        <v>0.59850000000000003</v>
      </c>
      <c r="BB292" t="s">
        <v>3997</v>
      </c>
      <c r="BC292" t="s">
        <v>3500</v>
      </c>
      <c r="BE292" t="s">
        <v>3515</v>
      </c>
      <c r="BF292" t="s">
        <v>4197</v>
      </c>
      <c r="BG292" t="s">
        <v>4406</v>
      </c>
      <c r="BH292" t="s">
        <v>4509</v>
      </c>
      <c r="BI292" t="s">
        <v>4591</v>
      </c>
    </row>
    <row r="293" spans="1:61" x14ac:dyDescent="0.25">
      <c r="A293">
        <f t="shared" si="41"/>
        <v>10</v>
      </c>
      <c r="B293" t="str">
        <f t="shared" si="42"/>
        <v>Heizkraftwerk_BNA1125</v>
      </c>
      <c r="C293" t="s">
        <v>3492</v>
      </c>
      <c r="D293" t="str">
        <f>VLOOKUP(AL293,REF_TABLE!$A$19:$B$26,2,FALSE)</f>
        <v>GTUR</v>
      </c>
      <c r="E293" t="str">
        <f>VLOOKUP(AK293,REF_TABLE!A:B,2,FALSE)</f>
        <v>GAS</v>
      </c>
      <c r="F293">
        <f t="shared" si="40"/>
        <v>0.37740000000000001</v>
      </c>
      <c r="G293">
        <f>VLOOKUP(plants_join_OPSD!D293,REF_TABLE!M:Q,2,FALSE)</f>
        <v>0</v>
      </c>
      <c r="H293">
        <f>VLOOKUP(plants_join_OPSD!D293,REF_TABLE!M:Q,3,FALSE)</f>
        <v>0</v>
      </c>
      <c r="I293">
        <f>VLOOKUP(D293,Tabelle7!$A:$B,2,FALSE)</f>
        <v>1</v>
      </c>
      <c r="J293">
        <f>VLOOKUP(D293,Tabelle7!$A:$C,3,FALSE)</f>
        <v>1</v>
      </c>
      <c r="K293">
        <f>VLOOKUP($E293,Dispa_data!E:W,7,FALSE)</f>
        <v>112542.12</v>
      </c>
      <c r="L293">
        <f>IFERROR(VLOOKUP($E293,Dispa_data!E:W,8,FALSE),0)</f>
        <v>0</v>
      </c>
      <c r="M293">
        <f>IFERROR(VLOOKUP($E293,Dispa_data!E:W,9,FALSE),0)</f>
        <v>0</v>
      </c>
      <c r="N293">
        <f>IFERROR(VLOOKUP($E293,Dispa_data!$E:$W,10,FALSE),0)</f>
        <v>0.4</v>
      </c>
      <c r="O293">
        <f>IFERROR(VLOOKUP($E293,Dispa_data!$E:$W,11,FALSE),0)</f>
        <v>0.52500000000000002</v>
      </c>
      <c r="P293">
        <f>IFERROR(VLOOKUP($E293,Dispa_data!$E:$W,12,FALSE),0)</f>
        <v>1</v>
      </c>
      <c r="Q293">
        <f>IFERROR(VLOOKUP($E293,Dispa_data!$E:$W,13,FALSE),0)</f>
        <v>0.45</v>
      </c>
      <c r="S293" t="str">
        <f t="shared" si="43"/>
        <v/>
      </c>
      <c r="T293" t="str">
        <f t="shared" si="44"/>
        <v/>
      </c>
      <c r="U293" t="str">
        <f t="shared" si="45"/>
        <v/>
      </c>
      <c r="V293" t="str">
        <f t="shared" si="46"/>
        <v/>
      </c>
      <c r="W293" t="str">
        <f t="shared" si="47"/>
        <v/>
      </c>
      <c r="X293" s="1" t="s">
        <v>495</v>
      </c>
      <c r="Y293" s="6" t="e">
        <f>VLOOKUP(B293,Dispa_data!B:B,1,FALSE)</f>
        <v>#N/A</v>
      </c>
      <c r="Z293" t="s">
        <v>997</v>
      </c>
      <c r="AA293" t="s">
        <v>1244</v>
      </c>
      <c r="AC293" t="s">
        <v>2249</v>
      </c>
      <c r="AD293" t="s">
        <v>2574</v>
      </c>
      <c r="AE293" t="s">
        <v>2992</v>
      </c>
      <c r="AF293" t="s">
        <v>3350</v>
      </c>
      <c r="AG293" t="s">
        <v>3483</v>
      </c>
      <c r="AH293" t="s">
        <v>3492</v>
      </c>
      <c r="AI293">
        <v>10</v>
      </c>
      <c r="AK293" t="s">
        <v>3500</v>
      </c>
      <c r="AL293" t="s">
        <v>3512</v>
      </c>
      <c r="AM293" t="s">
        <v>3514</v>
      </c>
      <c r="AO293">
        <v>1999</v>
      </c>
      <c r="AP293" t="s">
        <v>3517</v>
      </c>
      <c r="AS293" t="s">
        <v>3625</v>
      </c>
      <c r="AU293">
        <v>49.882818299999997</v>
      </c>
      <c r="AV293">
        <v>8.6287185849999997</v>
      </c>
      <c r="BA293">
        <v>0.37740000000000001</v>
      </c>
      <c r="BB293" t="s">
        <v>3997</v>
      </c>
      <c r="BC293" t="s">
        <v>3500</v>
      </c>
      <c r="BE293" t="s">
        <v>3515</v>
      </c>
      <c r="BF293" t="s">
        <v>4198</v>
      </c>
      <c r="BG293" t="s">
        <v>1559</v>
      </c>
      <c r="BH293" t="s">
        <v>4509</v>
      </c>
    </row>
    <row r="294" spans="1:61" x14ac:dyDescent="0.25">
      <c r="A294">
        <f t="shared" si="41"/>
        <v>6.7</v>
      </c>
      <c r="B294" t="str">
        <f t="shared" si="42"/>
        <v>GHD_BNA1127</v>
      </c>
      <c r="C294" t="s">
        <v>3492</v>
      </c>
      <c r="D294" t="str">
        <f>VLOOKUP(AL294,REF_TABLE!$A$19:$B$26,2,FALSE)</f>
        <v>GTUR</v>
      </c>
      <c r="E294" t="str">
        <f>VLOOKUP(AK294,REF_TABLE!A:B,2,FALSE)</f>
        <v>GAS</v>
      </c>
      <c r="F294">
        <f t="shared" si="40"/>
        <v>0.37480000000000002</v>
      </c>
      <c r="G294">
        <f>VLOOKUP(plants_join_OPSD!D294,REF_TABLE!M:Q,2,FALSE)</f>
        <v>0</v>
      </c>
      <c r="H294">
        <f>VLOOKUP(plants_join_OPSD!D294,REF_TABLE!M:Q,3,FALSE)</f>
        <v>0</v>
      </c>
      <c r="I294">
        <f>VLOOKUP(D294,Tabelle7!$A:$B,2,FALSE)</f>
        <v>1</v>
      </c>
      <c r="J294">
        <f>VLOOKUP(D294,Tabelle7!$A:$C,3,FALSE)</f>
        <v>1</v>
      </c>
      <c r="K294">
        <f>VLOOKUP($E294,Dispa_data!E:W,7,FALSE)</f>
        <v>112542.12</v>
      </c>
      <c r="L294">
        <f>IFERROR(VLOOKUP($E294,Dispa_data!E:W,8,FALSE),0)</f>
        <v>0</v>
      </c>
      <c r="M294">
        <f>IFERROR(VLOOKUP($E294,Dispa_data!E:W,9,FALSE),0)</f>
        <v>0</v>
      </c>
      <c r="N294">
        <f>IFERROR(VLOOKUP($E294,Dispa_data!$E:$W,10,FALSE),0)</f>
        <v>0.4</v>
      </c>
      <c r="O294">
        <f>IFERROR(VLOOKUP($E294,Dispa_data!$E:$W,11,FALSE),0)</f>
        <v>0.52500000000000002</v>
      </c>
      <c r="P294">
        <f>IFERROR(VLOOKUP($E294,Dispa_data!$E:$W,12,FALSE),0)</f>
        <v>1</v>
      </c>
      <c r="Q294">
        <f>IFERROR(VLOOKUP($E294,Dispa_data!$E:$W,13,FALSE),0)</f>
        <v>0.45</v>
      </c>
      <c r="S294" t="str">
        <f t="shared" si="43"/>
        <v/>
      </c>
      <c r="T294" t="str">
        <f t="shared" si="44"/>
        <v/>
      </c>
      <c r="U294" t="str">
        <f t="shared" si="45"/>
        <v/>
      </c>
      <c r="V294" t="str">
        <f t="shared" si="46"/>
        <v/>
      </c>
      <c r="W294" t="str">
        <f t="shared" si="47"/>
        <v/>
      </c>
      <c r="X294" s="1" t="s">
        <v>496</v>
      </c>
      <c r="Y294" s="6" t="e">
        <f>VLOOKUP(B294,Dispa_data!B:B,1,FALSE)</f>
        <v>#N/A</v>
      </c>
      <c r="Z294" t="s">
        <v>1234</v>
      </c>
      <c r="AA294" t="s">
        <v>1694</v>
      </c>
      <c r="AC294" t="s">
        <v>2250</v>
      </c>
      <c r="AD294" t="s">
        <v>2575</v>
      </c>
      <c r="AE294" t="s">
        <v>2830</v>
      </c>
      <c r="AF294" t="s">
        <v>1049</v>
      </c>
      <c r="AG294" t="s">
        <v>3478</v>
      </c>
      <c r="AH294" t="s">
        <v>3492</v>
      </c>
      <c r="AI294">
        <v>6.7</v>
      </c>
      <c r="AK294" t="s">
        <v>3500</v>
      </c>
      <c r="AL294" t="s">
        <v>3512</v>
      </c>
      <c r="AM294" t="s">
        <v>3514</v>
      </c>
      <c r="AO294">
        <v>1998</v>
      </c>
      <c r="AP294" t="s">
        <v>3609</v>
      </c>
      <c r="AS294" t="s">
        <v>3625</v>
      </c>
      <c r="AU294">
        <v>48.640307</v>
      </c>
      <c r="AV294">
        <v>12.463436</v>
      </c>
      <c r="BA294">
        <v>0.37480000000000002</v>
      </c>
      <c r="BB294" t="s">
        <v>3997</v>
      </c>
      <c r="BC294" t="s">
        <v>3500</v>
      </c>
      <c r="BE294" t="s">
        <v>3515</v>
      </c>
      <c r="BF294" t="s">
        <v>1516</v>
      </c>
      <c r="BG294" t="s">
        <v>1559</v>
      </c>
      <c r="BH294" t="s">
        <v>4451</v>
      </c>
    </row>
    <row r="295" spans="1:61" x14ac:dyDescent="0.25">
      <c r="A295">
        <f t="shared" si="41"/>
        <v>6.7</v>
      </c>
      <c r="B295" t="str">
        <f t="shared" si="42"/>
        <v>GHD_BNA1128</v>
      </c>
      <c r="C295" t="s">
        <v>3492</v>
      </c>
      <c r="D295" t="str">
        <f>VLOOKUP(AL295,REF_TABLE!$A$19:$B$26,2,FALSE)</f>
        <v>GTUR</v>
      </c>
      <c r="E295" t="str">
        <f>VLOOKUP(AK295,REF_TABLE!A:B,2,FALSE)</f>
        <v>GAS</v>
      </c>
      <c r="F295">
        <f t="shared" si="40"/>
        <v>0.37480000000000002</v>
      </c>
      <c r="G295">
        <f>VLOOKUP(plants_join_OPSD!D295,REF_TABLE!M:Q,2,FALSE)</f>
        <v>0</v>
      </c>
      <c r="H295">
        <f>VLOOKUP(plants_join_OPSD!D295,REF_TABLE!M:Q,3,FALSE)</f>
        <v>0</v>
      </c>
      <c r="I295">
        <f>VLOOKUP(D295,Tabelle7!$A:$B,2,FALSE)</f>
        <v>1</v>
      </c>
      <c r="J295">
        <f>VLOOKUP(D295,Tabelle7!$A:$C,3,FALSE)</f>
        <v>1</v>
      </c>
      <c r="K295">
        <f>VLOOKUP($E295,Dispa_data!E:W,7,FALSE)</f>
        <v>112542.12</v>
      </c>
      <c r="L295">
        <f>IFERROR(VLOOKUP($E295,Dispa_data!E:W,8,FALSE),0)</f>
        <v>0</v>
      </c>
      <c r="M295">
        <f>IFERROR(VLOOKUP($E295,Dispa_data!E:W,9,FALSE),0)</f>
        <v>0</v>
      </c>
      <c r="N295">
        <f>IFERROR(VLOOKUP($E295,Dispa_data!$E:$W,10,FALSE),0)</f>
        <v>0.4</v>
      </c>
      <c r="O295">
        <f>IFERROR(VLOOKUP($E295,Dispa_data!$E:$W,11,FALSE),0)</f>
        <v>0.52500000000000002</v>
      </c>
      <c r="P295">
        <f>IFERROR(VLOOKUP($E295,Dispa_data!$E:$W,12,FALSE),0)</f>
        <v>1</v>
      </c>
      <c r="Q295">
        <f>IFERROR(VLOOKUP($E295,Dispa_data!$E:$W,13,FALSE),0)</f>
        <v>0.45</v>
      </c>
      <c r="S295" t="str">
        <f t="shared" si="43"/>
        <v/>
      </c>
      <c r="T295" t="str">
        <f t="shared" si="44"/>
        <v/>
      </c>
      <c r="U295" t="str">
        <f t="shared" si="45"/>
        <v/>
      </c>
      <c r="V295" t="str">
        <f t="shared" si="46"/>
        <v/>
      </c>
      <c r="W295" t="str">
        <f t="shared" si="47"/>
        <v/>
      </c>
      <c r="X295" s="1" t="s">
        <v>497</v>
      </c>
      <c r="Y295" s="6" t="e">
        <f>VLOOKUP(B295,Dispa_data!B:B,1,FALSE)</f>
        <v>#N/A</v>
      </c>
      <c r="Z295" t="s">
        <v>1234</v>
      </c>
      <c r="AA295" t="s">
        <v>1695</v>
      </c>
      <c r="AC295" t="s">
        <v>2250</v>
      </c>
      <c r="AD295" t="s">
        <v>2575</v>
      </c>
      <c r="AE295" t="s">
        <v>2830</v>
      </c>
      <c r="AF295" t="s">
        <v>1049</v>
      </c>
      <c r="AG295" t="s">
        <v>3478</v>
      </c>
      <c r="AH295" t="s">
        <v>3492</v>
      </c>
      <c r="AI295">
        <v>6.7</v>
      </c>
      <c r="AK295" t="s">
        <v>3500</v>
      </c>
      <c r="AL295" t="s">
        <v>3512</v>
      </c>
      <c r="AM295" t="s">
        <v>3514</v>
      </c>
      <c r="AO295">
        <v>1998</v>
      </c>
      <c r="AP295" t="s">
        <v>3609</v>
      </c>
      <c r="AS295" t="s">
        <v>3625</v>
      </c>
      <c r="AU295">
        <v>48.640307</v>
      </c>
      <c r="AV295">
        <v>12.463436</v>
      </c>
      <c r="BA295">
        <v>0.37480000000000002</v>
      </c>
      <c r="BB295" t="s">
        <v>3997</v>
      </c>
      <c r="BC295" t="s">
        <v>3500</v>
      </c>
      <c r="BE295" t="s">
        <v>3515</v>
      </c>
      <c r="BF295" t="s">
        <v>1516</v>
      </c>
      <c r="BG295" t="s">
        <v>1559</v>
      </c>
      <c r="BH295" t="s">
        <v>4451</v>
      </c>
    </row>
    <row r="296" spans="1:61" x14ac:dyDescent="0.25">
      <c r="A296">
        <f t="shared" si="41"/>
        <v>585.5</v>
      </c>
      <c r="B296" t="str">
        <f t="shared" si="42"/>
        <v>Dormagen_BNA0199</v>
      </c>
      <c r="C296" t="s">
        <v>3492</v>
      </c>
      <c r="D296" t="str">
        <f>VLOOKUP(AL296,REF_TABLE!$A$19:$B$26,2,FALSE)</f>
        <v>COMC</v>
      </c>
      <c r="E296" t="str">
        <f>VLOOKUP(AK296,REF_TABLE!A:B,2,FALSE)</f>
        <v>GAS</v>
      </c>
      <c r="F296">
        <f t="shared" si="40"/>
        <v>0.54</v>
      </c>
      <c r="G296">
        <f>VLOOKUP(plants_join_OPSD!D296,REF_TABLE!M:Q,2,FALSE)</f>
        <v>5</v>
      </c>
      <c r="H296">
        <f>VLOOKUP(plants_join_OPSD!D296,REF_TABLE!M:Q,3,FALSE)</f>
        <v>1</v>
      </c>
      <c r="I296">
        <f>VLOOKUP(D296,Tabelle7!$A:$B,2,FALSE)</f>
        <v>3.8508725075675675E-2</v>
      </c>
      <c r="J296">
        <f>VLOOKUP(D296,Tabelle7!$A:$C,3,FALSE)</f>
        <v>3.8508725075675675E-2</v>
      </c>
      <c r="K296">
        <f>VLOOKUP($E296,Dispa_data!E:W,7,FALSE)</f>
        <v>112542.12</v>
      </c>
      <c r="L296">
        <f>IFERROR(VLOOKUP($E296,Dispa_data!E:W,8,FALSE),0)</f>
        <v>0</v>
      </c>
      <c r="M296">
        <f>IFERROR(VLOOKUP($E296,Dispa_data!E:W,9,FALSE),0)</f>
        <v>0</v>
      </c>
      <c r="N296">
        <f>IFERROR(VLOOKUP($E296,Dispa_data!$E:$W,10,FALSE),0)</f>
        <v>0.4</v>
      </c>
      <c r="O296">
        <f>IFERROR(VLOOKUP($E296,Dispa_data!$E:$W,11,FALSE),0)</f>
        <v>0.52500000000000002</v>
      </c>
      <c r="P296">
        <f>IFERROR(VLOOKUP($E296,Dispa_data!$E:$W,12,FALSE),0)</f>
        <v>1</v>
      </c>
      <c r="Q296">
        <f>IFERROR(VLOOKUP($E296,Dispa_data!$E:$W,13,FALSE),0)</f>
        <v>0.45</v>
      </c>
      <c r="S296">
        <f t="shared" si="43"/>
        <v>480</v>
      </c>
      <c r="T296" t="str">
        <f t="shared" si="44"/>
        <v/>
      </c>
      <c r="U296" t="str">
        <f t="shared" si="45"/>
        <v/>
      </c>
      <c r="V296" t="str">
        <f t="shared" si="46"/>
        <v/>
      </c>
      <c r="W296" t="str">
        <f t="shared" si="47"/>
        <v/>
      </c>
      <c r="X296" s="1" t="s">
        <v>498</v>
      </c>
      <c r="Y296" s="6" t="e">
        <f>VLOOKUP(B296,Dispa_data!B:B,1,FALSE)</f>
        <v>#N/A</v>
      </c>
      <c r="Z296" t="s">
        <v>1235</v>
      </c>
      <c r="AA296" t="s">
        <v>1242</v>
      </c>
      <c r="AB296" t="s">
        <v>1235</v>
      </c>
      <c r="AC296" t="s">
        <v>2160</v>
      </c>
      <c r="AE296" t="s">
        <v>2993</v>
      </c>
      <c r="AF296" t="s">
        <v>1235</v>
      </c>
      <c r="AG296" t="s">
        <v>3480</v>
      </c>
      <c r="AH296" t="s">
        <v>3492</v>
      </c>
      <c r="AI296">
        <v>585.5</v>
      </c>
      <c r="AJ296">
        <v>597.1</v>
      </c>
      <c r="AK296" t="s">
        <v>3500</v>
      </c>
      <c r="AL296" t="s">
        <v>3508</v>
      </c>
      <c r="AM296" t="s">
        <v>3514</v>
      </c>
      <c r="AN296">
        <v>480</v>
      </c>
      <c r="AO296">
        <v>2000</v>
      </c>
      <c r="AP296" t="s">
        <v>3567</v>
      </c>
      <c r="AQ296">
        <v>2000</v>
      </c>
      <c r="AS296" t="s">
        <v>3625</v>
      </c>
      <c r="AT296" t="s">
        <v>3630</v>
      </c>
      <c r="AU296">
        <v>51.079079999999998</v>
      </c>
      <c r="AV296">
        <v>6.8287100000000009</v>
      </c>
      <c r="AW296" t="s">
        <v>3697</v>
      </c>
      <c r="AX296" t="s">
        <v>3863</v>
      </c>
      <c r="BA296">
        <v>0.54</v>
      </c>
      <c r="BB296" t="s">
        <v>3997</v>
      </c>
      <c r="BC296" t="s">
        <v>3500</v>
      </c>
      <c r="BE296" t="s">
        <v>3515</v>
      </c>
      <c r="BF296" t="s">
        <v>4199</v>
      </c>
      <c r="BG296" t="s">
        <v>4406</v>
      </c>
      <c r="BH296" t="s">
        <v>4441</v>
      </c>
      <c r="BI296" t="s">
        <v>4591</v>
      </c>
    </row>
    <row r="297" spans="1:61" x14ac:dyDescent="0.25">
      <c r="A297">
        <f t="shared" si="41"/>
        <v>26</v>
      </c>
      <c r="B297" t="str">
        <f t="shared" si="42"/>
        <v>Dortmund_BNA0202</v>
      </c>
      <c r="C297" t="s">
        <v>3492</v>
      </c>
      <c r="D297" t="str">
        <f>VLOOKUP(AL297,REF_TABLE!$A$19:$B$26,2,FALSE)</f>
        <v>STUR</v>
      </c>
      <c r="E297" t="str">
        <f>VLOOKUP(AK297,REF_TABLE!A:B,2,FALSE)</f>
        <v>GAS</v>
      </c>
      <c r="F297">
        <f t="shared" si="40"/>
        <v>0.38940000000000002</v>
      </c>
      <c r="G297">
        <f>VLOOKUP(plants_join_OPSD!D297,REF_TABLE!M:Q,2,FALSE)</f>
        <v>9.5587323943661975</v>
      </c>
      <c r="H297">
        <f>VLOOKUP(plants_join_OPSD!D297,REF_TABLE!M:Q,3,FALSE)</f>
        <v>7.8122535211267614</v>
      </c>
      <c r="I297">
        <f>VLOOKUP(D297,Tabelle7!$A:$B,2,FALSE)</f>
        <v>4.0224969288732378E-2</v>
      </c>
      <c r="J297">
        <f>VLOOKUP(D297,Tabelle7!$A:$C,3,FALSE)</f>
        <v>4.0224969288732378E-2</v>
      </c>
      <c r="K297">
        <f>VLOOKUP($E297,Dispa_data!E:W,7,FALSE)</f>
        <v>112542.12</v>
      </c>
      <c r="L297">
        <f>IFERROR(VLOOKUP($E297,Dispa_data!E:W,8,FALSE),0)</f>
        <v>0</v>
      </c>
      <c r="M297">
        <f>IFERROR(VLOOKUP($E297,Dispa_data!E:W,9,FALSE),0)</f>
        <v>0</v>
      </c>
      <c r="N297">
        <f>IFERROR(VLOOKUP($E297,Dispa_data!$E:$W,10,FALSE),0)</f>
        <v>0.4</v>
      </c>
      <c r="O297">
        <f>IFERROR(VLOOKUP($E297,Dispa_data!$E:$W,11,FALSE),0)</f>
        <v>0.52500000000000002</v>
      </c>
      <c r="P297">
        <f>IFERROR(VLOOKUP($E297,Dispa_data!$E:$W,12,FALSE),0)</f>
        <v>1</v>
      </c>
      <c r="Q297">
        <f>IFERROR(VLOOKUP($E297,Dispa_data!$E:$W,13,FALSE),0)</f>
        <v>0.45</v>
      </c>
      <c r="S297" t="str">
        <f t="shared" si="43"/>
        <v/>
      </c>
      <c r="T297" t="str">
        <f t="shared" si="44"/>
        <v/>
      </c>
      <c r="U297" t="str">
        <f t="shared" si="45"/>
        <v/>
      </c>
      <c r="V297" t="str">
        <f t="shared" si="46"/>
        <v/>
      </c>
      <c r="W297" t="str">
        <f t="shared" si="47"/>
        <v/>
      </c>
      <c r="X297" s="1" t="s">
        <v>499</v>
      </c>
      <c r="Y297" s="6" t="e">
        <f>VLOOKUP(B297,Dispa_data!B:B,1,FALSE)</f>
        <v>#N/A</v>
      </c>
      <c r="Z297" t="s">
        <v>1236</v>
      </c>
      <c r="AA297" t="s">
        <v>1696</v>
      </c>
      <c r="AC297" t="s">
        <v>2160</v>
      </c>
      <c r="AE297" t="s">
        <v>2994</v>
      </c>
      <c r="AF297" t="s">
        <v>1236</v>
      </c>
      <c r="AG297" t="s">
        <v>3480</v>
      </c>
      <c r="AH297" t="s">
        <v>3492</v>
      </c>
      <c r="AI297">
        <v>26</v>
      </c>
      <c r="AK297" t="s">
        <v>3500</v>
      </c>
      <c r="AL297" t="s">
        <v>3506</v>
      </c>
      <c r="AM297" t="s">
        <v>3514</v>
      </c>
      <c r="AO297">
        <v>2004</v>
      </c>
      <c r="AP297" t="s">
        <v>3518</v>
      </c>
      <c r="AS297" t="s">
        <v>3625</v>
      </c>
      <c r="AU297">
        <v>51.519730000000003</v>
      </c>
      <c r="AV297">
        <v>7.4769699999999997</v>
      </c>
      <c r="BA297">
        <v>0.38940000000000002</v>
      </c>
      <c r="BB297" t="s">
        <v>3997</v>
      </c>
      <c r="BC297" t="s">
        <v>3500</v>
      </c>
      <c r="BE297" t="s">
        <v>3515</v>
      </c>
      <c r="BF297" t="s">
        <v>1236</v>
      </c>
      <c r="BG297" t="s">
        <v>4406</v>
      </c>
      <c r="BH297" t="s">
        <v>4441</v>
      </c>
    </row>
    <row r="298" spans="1:61" x14ac:dyDescent="0.25">
      <c r="A298">
        <f t="shared" si="41"/>
        <v>260</v>
      </c>
      <c r="B298" t="str">
        <f t="shared" si="42"/>
        <v>HKW Dresden-Nossener Brücke_BNA0207</v>
      </c>
      <c r="C298" t="s">
        <v>3492</v>
      </c>
      <c r="D298" t="str">
        <f>VLOOKUP(AL298,REF_TABLE!$A$19:$B$26,2,FALSE)</f>
        <v>COMC</v>
      </c>
      <c r="E298" t="str">
        <f>VLOOKUP(AK298,REF_TABLE!A:B,2,FALSE)</f>
        <v>GAS</v>
      </c>
      <c r="F298">
        <f t="shared" si="40"/>
        <v>0.51749999999999996</v>
      </c>
      <c r="G298">
        <f>VLOOKUP(plants_join_OPSD!D298,REF_TABLE!M:Q,2,FALSE)</f>
        <v>5</v>
      </c>
      <c r="H298">
        <f>VLOOKUP(plants_join_OPSD!D298,REF_TABLE!M:Q,3,FALSE)</f>
        <v>1</v>
      </c>
      <c r="I298">
        <f>VLOOKUP(D298,Tabelle7!$A:$B,2,FALSE)</f>
        <v>3.8508725075675675E-2</v>
      </c>
      <c r="J298">
        <f>VLOOKUP(D298,Tabelle7!$A:$C,3,FALSE)</f>
        <v>3.8508725075675675E-2</v>
      </c>
      <c r="K298">
        <f>VLOOKUP($E298,Dispa_data!E:W,7,FALSE)</f>
        <v>112542.12</v>
      </c>
      <c r="L298">
        <f>IFERROR(VLOOKUP($E298,Dispa_data!E:W,8,FALSE),0)</f>
        <v>0</v>
      </c>
      <c r="M298">
        <f>IFERROR(VLOOKUP($E298,Dispa_data!E:W,9,FALSE),0)</f>
        <v>0</v>
      </c>
      <c r="N298">
        <f>IFERROR(VLOOKUP($E298,Dispa_data!$E:$W,10,FALSE),0)</f>
        <v>0.4</v>
      </c>
      <c r="O298">
        <f>IFERROR(VLOOKUP($E298,Dispa_data!$E:$W,11,FALSE),0)</f>
        <v>0.52500000000000002</v>
      </c>
      <c r="P298">
        <f>IFERROR(VLOOKUP($E298,Dispa_data!$E:$W,12,FALSE),0)</f>
        <v>1</v>
      </c>
      <c r="Q298">
        <f>IFERROR(VLOOKUP($E298,Dispa_data!$E:$W,13,FALSE),0)</f>
        <v>0.45</v>
      </c>
      <c r="S298">
        <f t="shared" si="43"/>
        <v>455</v>
      </c>
      <c r="T298" t="str">
        <f t="shared" si="44"/>
        <v/>
      </c>
      <c r="U298" t="str">
        <f t="shared" si="45"/>
        <v/>
      </c>
      <c r="V298" t="str">
        <f t="shared" si="46"/>
        <v/>
      </c>
      <c r="W298" t="str">
        <f t="shared" si="47"/>
        <v/>
      </c>
      <c r="X298" s="1" t="s">
        <v>500</v>
      </c>
      <c r="Y298" s="6" t="e">
        <f>VLOOKUP(B298,Dispa_data!B:B,1,FALSE)</f>
        <v>#N/A</v>
      </c>
      <c r="Z298" t="s">
        <v>1237</v>
      </c>
      <c r="AA298" t="s">
        <v>1697</v>
      </c>
      <c r="AB298" t="s">
        <v>2025</v>
      </c>
      <c r="AC298" t="s">
        <v>2251</v>
      </c>
      <c r="AD298" t="s">
        <v>2576</v>
      </c>
      <c r="AE298" t="s">
        <v>2995</v>
      </c>
      <c r="AF298" t="s">
        <v>3351</v>
      </c>
      <c r="AG298" t="s">
        <v>3490</v>
      </c>
      <c r="AH298" t="s">
        <v>3492</v>
      </c>
      <c r="AI298">
        <v>260</v>
      </c>
      <c r="AJ298">
        <v>270</v>
      </c>
      <c r="AK298" t="s">
        <v>3500</v>
      </c>
      <c r="AL298" t="s">
        <v>3508</v>
      </c>
      <c r="AM298" t="s">
        <v>3514</v>
      </c>
      <c r="AN298">
        <v>455</v>
      </c>
      <c r="AO298">
        <v>1995</v>
      </c>
      <c r="AP298" t="s">
        <v>3605</v>
      </c>
      <c r="AS298" t="s">
        <v>3625</v>
      </c>
      <c r="AT298" t="s">
        <v>3629</v>
      </c>
      <c r="AU298">
        <v>51.042119</v>
      </c>
      <c r="AV298">
        <v>13.708596999999999</v>
      </c>
      <c r="AW298" t="s">
        <v>3698</v>
      </c>
      <c r="AX298" t="s">
        <v>3864</v>
      </c>
      <c r="BA298">
        <v>0.51749999999999996</v>
      </c>
      <c r="BB298" t="s">
        <v>3997</v>
      </c>
      <c r="BC298" t="s">
        <v>3500</v>
      </c>
      <c r="BE298" t="s">
        <v>3515</v>
      </c>
      <c r="BF298" t="s">
        <v>4200</v>
      </c>
      <c r="BG298" t="s">
        <v>4406</v>
      </c>
      <c r="BH298" t="s">
        <v>4510</v>
      </c>
      <c r="BI298" t="s">
        <v>4591</v>
      </c>
    </row>
    <row r="299" spans="1:61" x14ac:dyDescent="0.25">
      <c r="A299">
        <f t="shared" si="41"/>
        <v>40</v>
      </c>
      <c r="B299" t="str">
        <f t="shared" si="42"/>
        <v>HKW III/A_BNA0213</v>
      </c>
      <c r="C299" t="s">
        <v>3492</v>
      </c>
      <c r="D299" t="str">
        <f>VLOOKUP(AL299,REF_TABLE!$A$19:$B$26,2,FALSE)</f>
        <v>STUR</v>
      </c>
      <c r="E299" t="str">
        <f>VLOOKUP(AK299,REF_TABLE!A:B,2,FALSE)</f>
        <v>GAS</v>
      </c>
      <c r="F299">
        <f t="shared" si="40"/>
        <v>0.38719999999999999</v>
      </c>
      <c r="G299">
        <f>VLOOKUP(plants_join_OPSD!D299,REF_TABLE!M:Q,2,FALSE)</f>
        <v>9.5587323943661975</v>
      </c>
      <c r="H299">
        <f>VLOOKUP(plants_join_OPSD!D299,REF_TABLE!M:Q,3,FALSE)</f>
        <v>7.8122535211267614</v>
      </c>
      <c r="I299">
        <f>VLOOKUP(D299,Tabelle7!$A:$B,2,FALSE)</f>
        <v>4.0224969288732378E-2</v>
      </c>
      <c r="J299">
        <f>VLOOKUP(D299,Tabelle7!$A:$C,3,FALSE)</f>
        <v>4.0224969288732378E-2</v>
      </c>
      <c r="K299">
        <f>VLOOKUP($E299,Dispa_data!E:W,7,FALSE)</f>
        <v>112542.12</v>
      </c>
      <c r="L299">
        <f>IFERROR(VLOOKUP($E299,Dispa_data!E:W,8,FALSE),0)</f>
        <v>0</v>
      </c>
      <c r="M299">
        <f>IFERROR(VLOOKUP($E299,Dispa_data!E:W,9,FALSE),0)</f>
        <v>0</v>
      </c>
      <c r="N299">
        <f>IFERROR(VLOOKUP($E299,Dispa_data!$E:$W,10,FALSE),0)</f>
        <v>0.4</v>
      </c>
      <c r="O299">
        <f>IFERROR(VLOOKUP($E299,Dispa_data!$E:$W,11,FALSE),0)</f>
        <v>0.52500000000000002</v>
      </c>
      <c r="P299">
        <f>IFERROR(VLOOKUP($E299,Dispa_data!$E:$W,12,FALSE),0)</f>
        <v>1</v>
      </c>
      <c r="Q299">
        <f>IFERROR(VLOOKUP($E299,Dispa_data!$E:$W,13,FALSE),0)</f>
        <v>0.45</v>
      </c>
      <c r="S299" t="str">
        <f t="shared" si="43"/>
        <v/>
      </c>
      <c r="T299" t="str">
        <f t="shared" si="44"/>
        <v/>
      </c>
      <c r="U299" t="str">
        <f t="shared" si="45"/>
        <v/>
      </c>
      <c r="V299" t="str">
        <f t="shared" si="46"/>
        <v/>
      </c>
      <c r="W299" t="str">
        <f t="shared" si="47"/>
        <v/>
      </c>
      <c r="X299" s="1" t="s">
        <v>501</v>
      </c>
      <c r="Y299" s="6" t="e">
        <f>VLOOKUP(B299,Dispa_data!B:B,1,FALSE)</f>
        <v>#N/A</v>
      </c>
      <c r="Z299" t="s">
        <v>1238</v>
      </c>
      <c r="AA299" t="s">
        <v>1238</v>
      </c>
      <c r="AC299" t="s">
        <v>2165</v>
      </c>
      <c r="AD299" t="s">
        <v>2577</v>
      </c>
      <c r="AE299" t="s">
        <v>2996</v>
      </c>
      <c r="AF299" t="s">
        <v>3222</v>
      </c>
      <c r="AG299" t="s">
        <v>3480</v>
      </c>
      <c r="AH299" t="s">
        <v>3492</v>
      </c>
      <c r="AI299">
        <v>40</v>
      </c>
      <c r="AK299" t="s">
        <v>3500</v>
      </c>
      <c r="AL299" t="s">
        <v>3506</v>
      </c>
      <c r="AM299" t="s">
        <v>3514</v>
      </c>
      <c r="AO299">
        <v>2002</v>
      </c>
      <c r="AP299" t="s">
        <v>3521</v>
      </c>
      <c r="AS299" t="s">
        <v>3625</v>
      </c>
      <c r="AU299">
        <v>51.390661999999999</v>
      </c>
      <c r="AV299">
        <v>6.7477830000000001</v>
      </c>
      <c r="BA299">
        <v>0.38719999999999999</v>
      </c>
      <c r="BB299" t="s">
        <v>3997</v>
      </c>
      <c r="BC299" t="s">
        <v>3500</v>
      </c>
      <c r="BE299" t="s">
        <v>3515</v>
      </c>
      <c r="BF299" t="s">
        <v>4201</v>
      </c>
      <c r="BG299" t="s">
        <v>4406</v>
      </c>
      <c r="BH299" t="s">
        <v>4464</v>
      </c>
    </row>
    <row r="300" spans="1:61" x14ac:dyDescent="0.25">
      <c r="A300">
        <f t="shared" si="41"/>
        <v>234</v>
      </c>
      <c r="B300" t="str">
        <f t="shared" si="42"/>
        <v>HKW III/B_BNA0214</v>
      </c>
      <c r="C300" t="s">
        <v>3492</v>
      </c>
      <c r="D300" t="str">
        <f>VLOOKUP(AL300,REF_TABLE!$A$19:$B$26,2,FALSE)</f>
        <v>COMC</v>
      </c>
      <c r="E300" t="str">
        <f>VLOOKUP(AK300,REF_TABLE!A:B,2,FALSE)</f>
        <v>GAS</v>
      </c>
      <c r="F300">
        <f t="shared" si="40"/>
        <v>0.5625</v>
      </c>
      <c r="G300">
        <f>VLOOKUP(plants_join_OPSD!D300,REF_TABLE!M:Q,2,FALSE)</f>
        <v>5</v>
      </c>
      <c r="H300">
        <f>VLOOKUP(plants_join_OPSD!D300,REF_TABLE!M:Q,3,FALSE)</f>
        <v>1</v>
      </c>
      <c r="I300">
        <f>VLOOKUP(D300,Tabelle7!$A:$B,2,FALSE)</f>
        <v>3.8508725075675675E-2</v>
      </c>
      <c r="J300">
        <f>VLOOKUP(D300,Tabelle7!$A:$C,3,FALSE)</f>
        <v>3.8508725075675675E-2</v>
      </c>
      <c r="K300">
        <f>VLOOKUP($E300,Dispa_data!E:W,7,FALSE)</f>
        <v>112542.12</v>
      </c>
      <c r="L300">
        <f>IFERROR(VLOOKUP($E300,Dispa_data!E:W,8,FALSE),0)</f>
        <v>0</v>
      </c>
      <c r="M300">
        <f>IFERROR(VLOOKUP($E300,Dispa_data!E:W,9,FALSE),0)</f>
        <v>0</v>
      </c>
      <c r="N300">
        <f>IFERROR(VLOOKUP($E300,Dispa_data!$E:$W,10,FALSE),0)</f>
        <v>0.4</v>
      </c>
      <c r="O300">
        <f>IFERROR(VLOOKUP($E300,Dispa_data!$E:$W,11,FALSE),0)</f>
        <v>0.52500000000000002</v>
      </c>
      <c r="P300">
        <f>IFERROR(VLOOKUP($E300,Dispa_data!$E:$W,12,FALSE),0)</f>
        <v>1</v>
      </c>
      <c r="Q300">
        <f>IFERROR(VLOOKUP($E300,Dispa_data!$E:$W,13,FALSE),0)</f>
        <v>0.45</v>
      </c>
      <c r="S300">
        <f t="shared" si="43"/>
        <v>167</v>
      </c>
      <c r="T300" t="str">
        <f t="shared" si="44"/>
        <v/>
      </c>
      <c r="U300" t="str">
        <f t="shared" si="45"/>
        <v/>
      </c>
      <c r="V300" t="str">
        <f t="shared" si="46"/>
        <v/>
      </c>
      <c r="W300" t="str">
        <f t="shared" si="47"/>
        <v/>
      </c>
      <c r="X300" s="1" t="s">
        <v>502</v>
      </c>
      <c r="Y300" s="6" t="e">
        <f>VLOOKUP(B300,Dispa_data!B:B,1,FALSE)</f>
        <v>#N/A</v>
      </c>
      <c r="Z300" t="s">
        <v>1239</v>
      </c>
      <c r="AA300" t="s">
        <v>1239</v>
      </c>
      <c r="AB300" t="s">
        <v>2026</v>
      </c>
      <c r="AC300" t="s">
        <v>2165</v>
      </c>
      <c r="AD300" t="s">
        <v>2577</v>
      </c>
      <c r="AE300" t="s">
        <v>2996</v>
      </c>
      <c r="AF300" t="s">
        <v>3222</v>
      </c>
      <c r="AG300" t="s">
        <v>3480</v>
      </c>
      <c r="AH300" t="s">
        <v>3492</v>
      </c>
      <c r="AI300">
        <v>234</v>
      </c>
      <c r="AJ300">
        <v>245</v>
      </c>
      <c r="AK300" t="s">
        <v>3500</v>
      </c>
      <c r="AL300" t="s">
        <v>3508</v>
      </c>
      <c r="AM300" t="s">
        <v>3514</v>
      </c>
      <c r="AN300">
        <v>167</v>
      </c>
      <c r="AO300">
        <v>2005</v>
      </c>
      <c r="AP300" t="s">
        <v>3519</v>
      </c>
      <c r="AS300" t="s">
        <v>3625</v>
      </c>
      <c r="AU300">
        <v>51.390661999999999</v>
      </c>
      <c r="AV300">
        <v>6.7477830000000001</v>
      </c>
      <c r="AW300" t="s">
        <v>3699</v>
      </c>
      <c r="AX300" t="s">
        <v>3865</v>
      </c>
      <c r="BA300">
        <v>0.5625</v>
      </c>
      <c r="BB300" t="s">
        <v>3997</v>
      </c>
      <c r="BC300" t="s">
        <v>3500</v>
      </c>
      <c r="BE300" t="s">
        <v>3515</v>
      </c>
      <c r="BF300" t="s">
        <v>4201</v>
      </c>
      <c r="BG300" t="s">
        <v>4406</v>
      </c>
      <c r="BH300" t="s">
        <v>4464</v>
      </c>
      <c r="BI300" t="s">
        <v>4591</v>
      </c>
    </row>
    <row r="301" spans="1:61" x14ac:dyDescent="0.25">
      <c r="A301">
        <f t="shared" si="41"/>
        <v>14</v>
      </c>
      <c r="B301" t="str">
        <f t="shared" si="42"/>
        <v>MT, Düren_BNA1131</v>
      </c>
      <c r="C301" t="s">
        <v>3492</v>
      </c>
      <c r="D301" t="str">
        <f>VLOOKUP(AL301,REF_TABLE!$A$19:$B$26,2,FALSE)</f>
        <v>STUR</v>
      </c>
      <c r="E301" t="str">
        <f>VLOOKUP(AK301,REF_TABLE!A:B,2,FALSE)</f>
        <v>GAS</v>
      </c>
      <c r="F301">
        <f t="shared" si="40"/>
        <v>0.39710000000000001</v>
      </c>
      <c r="G301">
        <f>VLOOKUP(plants_join_OPSD!D301,REF_TABLE!M:Q,2,FALSE)</f>
        <v>9.5587323943661975</v>
      </c>
      <c r="H301">
        <f>VLOOKUP(plants_join_OPSD!D301,REF_TABLE!M:Q,3,FALSE)</f>
        <v>7.8122535211267614</v>
      </c>
      <c r="I301">
        <f>VLOOKUP(D301,Tabelle7!$A:$B,2,FALSE)</f>
        <v>4.0224969288732378E-2</v>
      </c>
      <c r="J301">
        <f>VLOOKUP(D301,Tabelle7!$A:$C,3,FALSE)</f>
        <v>4.0224969288732378E-2</v>
      </c>
      <c r="K301">
        <f>VLOOKUP($E301,Dispa_data!E:W,7,FALSE)</f>
        <v>112542.12</v>
      </c>
      <c r="L301">
        <f>IFERROR(VLOOKUP($E301,Dispa_data!E:W,8,FALSE),0)</f>
        <v>0</v>
      </c>
      <c r="M301">
        <f>IFERROR(VLOOKUP($E301,Dispa_data!E:W,9,FALSE),0)</f>
        <v>0</v>
      </c>
      <c r="N301">
        <f>IFERROR(VLOOKUP($E301,Dispa_data!$E:$W,10,FALSE),0)</f>
        <v>0.4</v>
      </c>
      <c r="O301">
        <f>IFERROR(VLOOKUP($E301,Dispa_data!$E:$W,11,FALSE),0)</f>
        <v>0.52500000000000002</v>
      </c>
      <c r="P301">
        <f>IFERROR(VLOOKUP($E301,Dispa_data!$E:$W,12,FALSE),0)</f>
        <v>1</v>
      </c>
      <c r="Q301">
        <f>IFERROR(VLOOKUP($E301,Dispa_data!$E:$W,13,FALSE),0)</f>
        <v>0.45</v>
      </c>
      <c r="S301" t="str">
        <f t="shared" si="43"/>
        <v/>
      </c>
      <c r="T301" t="str">
        <f t="shared" si="44"/>
        <v/>
      </c>
      <c r="U301" t="str">
        <f t="shared" si="45"/>
        <v/>
      </c>
      <c r="V301" t="str">
        <f t="shared" si="46"/>
        <v/>
      </c>
      <c r="W301" t="str">
        <f t="shared" si="47"/>
        <v/>
      </c>
      <c r="X301" s="1" t="s">
        <v>503</v>
      </c>
      <c r="Y301" s="6" t="e">
        <f>VLOOKUP(B301,Dispa_data!B:B,1,FALSE)</f>
        <v>#N/A</v>
      </c>
      <c r="Z301" t="s">
        <v>1240</v>
      </c>
      <c r="AC301" t="s">
        <v>2252</v>
      </c>
      <c r="AD301" t="s">
        <v>2578</v>
      </c>
      <c r="AE301" t="s">
        <v>2997</v>
      </c>
      <c r="AF301" t="s">
        <v>3316</v>
      </c>
      <c r="AG301" t="s">
        <v>3480</v>
      </c>
      <c r="AH301" t="s">
        <v>3492</v>
      </c>
      <c r="AI301">
        <v>14</v>
      </c>
      <c r="AK301" t="s">
        <v>3500</v>
      </c>
      <c r="AL301" t="s">
        <v>3506</v>
      </c>
      <c r="AM301" t="s">
        <v>3515</v>
      </c>
      <c r="AO301">
        <v>2011</v>
      </c>
      <c r="AP301" t="s">
        <v>3544</v>
      </c>
      <c r="AS301" t="s">
        <v>3625</v>
      </c>
      <c r="AU301">
        <v>50.772840000000002</v>
      </c>
      <c r="AV301">
        <v>6.49003</v>
      </c>
      <c r="BA301">
        <v>0.39710000000000001</v>
      </c>
      <c r="BB301" t="s">
        <v>3997</v>
      </c>
      <c r="BC301" t="s">
        <v>3500</v>
      </c>
      <c r="BE301" t="s">
        <v>3515</v>
      </c>
      <c r="BF301" t="s">
        <v>4202</v>
      </c>
      <c r="BG301" t="s">
        <v>1715</v>
      </c>
      <c r="BH301" t="s">
        <v>4496</v>
      </c>
    </row>
    <row r="302" spans="1:61" x14ac:dyDescent="0.25">
      <c r="A302">
        <f t="shared" si="41"/>
        <v>2.9</v>
      </c>
      <c r="B302" t="str">
        <f t="shared" si="42"/>
        <v>Kessel 2_BNA1511b</v>
      </c>
      <c r="C302" t="s">
        <v>3492</v>
      </c>
      <c r="D302" t="str">
        <f>VLOOKUP(AL302,REF_TABLE!$A$19:$B$26,2,FALSE)</f>
        <v>STUR</v>
      </c>
      <c r="E302" t="str">
        <f>VLOOKUP(AK302,REF_TABLE!A:B,2,FALSE)</f>
        <v>GAS</v>
      </c>
      <c r="F302">
        <f t="shared" si="40"/>
        <v>0.34870000000000001</v>
      </c>
      <c r="G302">
        <f>VLOOKUP(plants_join_OPSD!D302,REF_TABLE!M:Q,2,FALSE)</f>
        <v>9.5587323943661975</v>
      </c>
      <c r="H302">
        <f>VLOOKUP(plants_join_OPSD!D302,REF_TABLE!M:Q,3,FALSE)</f>
        <v>7.8122535211267614</v>
      </c>
      <c r="I302">
        <f>VLOOKUP(D302,Tabelle7!$A:$B,2,FALSE)</f>
        <v>4.0224969288732378E-2</v>
      </c>
      <c r="J302">
        <f>VLOOKUP(D302,Tabelle7!$A:$C,3,FALSE)</f>
        <v>4.0224969288732378E-2</v>
      </c>
      <c r="K302">
        <f>VLOOKUP($E302,Dispa_data!E:W,7,FALSE)</f>
        <v>112542.12</v>
      </c>
      <c r="L302">
        <f>IFERROR(VLOOKUP($E302,Dispa_data!E:W,8,FALSE),0)</f>
        <v>0</v>
      </c>
      <c r="M302">
        <f>IFERROR(VLOOKUP($E302,Dispa_data!E:W,9,FALSE),0)</f>
        <v>0</v>
      </c>
      <c r="N302">
        <f>IFERROR(VLOOKUP($E302,Dispa_data!$E:$W,10,FALSE),0)</f>
        <v>0.4</v>
      </c>
      <c r="O302">
        <f>IFERROR(VLOOKUP($E302,Dispa_data!$E:$W,11,FALSE),0)</f>
        <v>0.52500000000000002</v>
      </c>
      <c r="P302">
        <f>IFERROR(VLOOKUP($E302,Dispa_data!$E:$W,12,FALSE),0)</f>
        <v>1</v>
      </c>
      <c r="Q302">
        <f>IFERROR(VLOOKUP($E302,Dispa_data!$E:$W,13,FALSE),0)</f>
        <v>0.45</v>
      </c>
      <c r="S302" t="str">
        <f t="shared" si="43"/>
        <v/>
      </c>
      <c r="T302" t="str">
        <f t="shared" si="44"/>
        <v/>
      </c>
      <c r="U302" t="str">
        <f t="shared" si="45"/>
        <v/>
      </c>
      <c r="V302" t="str">
        <f t="shared" si="46"/>
        <v/>
      </c>
      <c r="W302" t="str">
        <f t="shared" si="47"/>
        <v/>
      </c>
      <c r="X302" s="1" t="s">
        <v>504</v>
      </c>
      <c r="Y302" s="6" t="e">
        <f>VLOOKUP(B302,Dispa_data!B:B,1,FALSE)</f>
        <v>#N/A</v>
      </c>
      <c r="Z302" t="s">
        <v>1241</v>
      </c>
      <c r="AC302" t="s">
        <v>2220</v>
      </c>
      <c r="AD302" t="s">
        <v>2548</v>
      </c>
      <c r="AE302" t="s">
        <v>2944</v>
      </c>
      <c r="AF302" t="s">
        <v>3316</v>
      </c>
      <c r="AG302" t="s">
        <v>3480</v>
      </c>
      <c r="AH302" t="s">
        <v>3492</v>
      </c>
      <c r="AI302">
        <v>2.9</v>
      </c>
      <c r="AK302" t="s">
        <v>3500</v>
      </c>
      <c r="AL302" t="s">
        <v>3506</v>
      </c>
      <c r="AM302" t="s">
        <v>3514</v>
      </c>
      <c r="AO302">
        <v>1967</v>
      </c>
      <c r="AP302" t="s">
        <v>3566</v>
      </c>
      <c r="AS302" t="s">
        <v>3625</v>
      </c>
      <c r="AU302">
        <v>50.777009999999997</v>
      </c>
      <c r="AV302">
        <v>6.4860499999999996</v>
      </c>
      <c r="BA302">
        <v>0.34870000000000001</v>
      </c>
      <c r="BB302" t="s">
        <v>3997</v>
      </c>
      <c r="BC302" t="s">
        <v>3500</v>
      </c>
      <c r="BE302" t="s">
        <v>3515</v>
      </c>
      <c r="BF302" t="s">
        <v>4203</v>
      </c>
      <c r="BG302" t="s">
        <v>1559</v>
      </c>
      <c r="BH302" t="s">
        <v>4496</v>
      </c>
    </row>
    <row r="303" spans="1:61" x14ac:dyDescent="0.25">
      <c r="A303">
        <f t="shared" si="41"/>
        <v>100</v>
      </c>
      <c r="B303" t="str">
        <f t="shared" si="42"/>
        <v>GuD_BNA0220</v>
      </c>
      <c r="C303" t="s">
        <v>3492</v>
      </c>
      <c r="D303" t="str">
        <f>VLOOKUP(AL303,REF_TABLE!$A$19:$B$26,2,FALSE)</f>
        <v>COMC</v>
      </c>
      <c r="E303" t="str">
        <f>VLOOKUP(AK303,REF_TABLE!A:B,2,FALSE)</f>
        <v>GAS</v>
      </c>
      <c r="F303">
        <f t="shared" si="40"/>
        <v>0.54</v>
      </c>
      <c r="G303">
        <f>VLOOKUP(plants_join_OPSD!D303,REF_TABLE!M:Q,2,FALSE)</f>
        <v>5</v>
      </c>
      <c r="H303">
        <f>VLOOKUP(plants_join_OPSD!D303,REF_TABLE!M:Q,3,FALSE)</f>
        <v>1</v>
      </c>
      <c r="I303">
        <f>VLOOKUP(D303,Tabelle7!$A:$B,2,FALSE)</f>
        <v>3.8508725075675675E-2</v>
      </c>
      <c r="J303">
        <f>VLOOKUP(D303,Tabelle7!$A:$C,3,FALSE)</f>
        <v>3.8508725075675675E-2</v>
      </c>
      <c r="K303">
        <f>VLOOKUP($E303,Dispa_data!E:W,7,FALSE)</f>
        <v>112542.12</v>
      </c>
      <c r="L303">
        <f>IFERROR(VLOOKUP($E303,Dispa_data!E:W,8,FALSE),0)</f>
        <v>0</v>
      </c>
      <c r="M303">
        <f>IFERROR(VLOOKUP($E303,Dispa_data!E:W,9,FALSE),0)</f>
        <v>0</v>
      </c>
      <c r="N303">
        <f>IFERROR(VLOOKUP($E303,Dispa_data!$E:$W,10,FALSE),0)</f>
        <v>0.4</v>
      </c>
      <c r="O303">
        <f>IFERROR(VLOOKUP($E303,Dispa_data!$E:$W,11,FALSE),0)</f>
        <v>0.52500000000000002</v>
      </c>
      <c r="P303">
        <f>IFERROR(VLOOKUP($E303,Dispa_data!$E:$W,12,FALSE),0)</f>
        <v>1</v>
      </c>
      <c r="Q303">
        <f>IFERROR(VLOOKUP($E303,Dispa_data!$E:$W,13,FALSE),0)</f>
        <v>0.45</v>
      </c>
      <c r="S303">
        <f t="shared" si="43"/>
        <v>75</v>
      </c>
      <c r="T303" t="str">
        <f t="shared" si="44"/>
        <v/>
      </c>
      <c r="U303" t="str">
        <f t="shared" si="45"/>
        <v/>
      </c>
      <c r="V303" t="str">
        <f t="shared" si="46"/>
        <v/>
      </c>
      <c r="W303" t="str">
        <f t="shared" si="47"/>
        <v/>
      </c>
      <c r="X303" s="1" t="s">
        <v>505</v>
      </c>
      <c r="Y303" s="6" t="e">
        <f>VLOOKUP(B303,Dispa_data!B:B,1,FALSE)</f>
        <v>#N/A</v>
      </c>
      <c r="Z303" t="s">
        <v>1242</v>
      </c>
      <c r="AA303" t="s">
        <v>1698</v>
      </c>
      <c r="AB303" t="s">
        <v>2027</v>
      </c>
      <c r="AC303" t="s">
        <v>2253</v>
      </c>
      <c r="AD303" t="s">
        <v>2579</v>
      </c>
      <c r="AE303" t="s">
        <v>2998</v>
      </c>
      <c r="AF303" t="s">
        <v>3352</v>
      </c>
      <c r="AG303" t="s">
        <v>3480</v>
      </c>
      <c r="AH303" t="s">
        <v>3492</v>
      </c>
      <c r="AI303">
        <v>100</v>
      </c>
      <c r="AJ303">
        <v>114</v>
      </c>
      <c r="AK303" t="s">
        <v>3500</v>
      </c>
      <c r="AL303" t="s">
        <v>3508</v>
      </c>
      <c r="AM303" t="s">
        <v>3514</v>
      </c>
      <c r="AN303">
        <v>75</v>
      </c>
      <c r="AO303">
        <v>2000</v>
      </c>
      <c r="AP303" t="s">
        <v>3567</v>
      </c>
      <c r="AS303" t="s">
        <v>3625</v>
      </c>
      <c r="AU303">
        <v>51.221380000000003</v>
      </c>
      <c r="AV303">
        <v>6.7313100000000006</v>
      </c>
      <c r="AW303" t="s">
        <v>3700</v>
      </c>
      <c r="AX303" t="s">
        <v>3866</v>
      </c>
      <c r="AY303">
        <v>0.54</v>
      </c>
      <c r="AZ303" s="2" t="s">
        <v>3970</v>
      </c>
      <c r="BA303">
        <v>0.54</v>
      </c>
      <c r="BB303" t="s">
        <v>3997</v>
      </c>
      <c r="BC303" t="s">
        <v>3500</v>
      </c>
      <c r="BE303" t="s">
        <v>3515</v>
      </c>
      <c r="BF303" t="s">
        <v>4204</v>
      </c>
      <c r="BG303" t="s">
        <v>4406</v>
      </c>
      <c r="BH303" t="s">
        <v>4511</v>
      </c>
      <c r="BI303" t="s">
        <v>4591</v>
      </c>
    </row>
    <row r="304" spans="1:61" x14ac:dyDescent="0.25">
      <c r="A304">
        <f t="shared" si="41"/>
        <v>293</v>
      </c>
      <c r="B304" t="str">
        <f t="shared" si="42"/>
        <v>Gasblock_BNA0221c</v>
      </c>
      <c r="C304" t="s">
        <v>3492</v>
      </c>
      <c r="D304" t="str">
        <f>VLOOKUP(AL304,REF_TABLE!$A$19:$B$26,2,FALSE)</f>
        <v>STUR</v>
      </c>
      <c r="E304" t="str">
        <f>VLOOKUP(AK304,REF_TABLE!A:B,2,FALSE)</f>
        <v>GAS</v>
      </c>
      <c r="F304">
        <f t="shared" si="40"/>
        <v>0.35859999999999997</v>
      </c>
      <c r="G304">
        <f>VLOOKUP(plants_join_OPSD!D304,REF_TABLE!M:Q,2,FALSE)</f>
        <v>9.5587323943661975</v>
      </c>
      <c r="H304">
        <f>VLOOKUP(plants_join_OPSD!D304,REF_TABLE!M:Q,3,FALSE)</f>
        <v>7.8122535211267614</v>
      </c>
      <c r="I304">
        <f>VLOOKUP(D304,Tabelle7!$A:$B,2,FALSE)</f>
        <v>4.0224969288732378E-2</v>
      </c>
      <c r="J304">
        <f>VLOOKUP(D304,Tabelle7!$A:$C,3,FALSE)</f>
        <v>4.0224969288732378E-2</v>
      </c>
      <c r="K304">
        <f>VLOOKUP($E304,Dispa_data!E:W,7,FALSE)</f>
        <v>112542.12</v>
      </c>
      <c r="L304">
        <f>IFERROR(VLOOKUP($E304,Dispa_data!E:W,8,FALSE),0)</f>
        <v>0</v>
      </c>
      <c r="M304">
        <f>IFERROR(VLOOKUP($E304,Dispa_data!E:W,9,FALSE),0)</f>
        <v>0</v>
      </c>
      <c r="N304">
        <f>IFERROR(VLOOKUP($E304,Dispa_data!$E:$W,10,FALSE),0)</f>
        <v>0.4</v>
      </c>
      <c r="O304">
        <f>IFERROR(VLOOKUP($E304,Dispa_data!$E:$W,11,FALSE),0)</f>
        <v>0.52500000000000002</v>
      </c>
      <c r="P304">
        <f>IFERROR(VLOOKUP($E304,Dispa_data!$E:$W,12,FALSE),0)</f>
        <v>1</v>
      </c>
      <c r="Q304">
        <f>IFERROR(VLOOKUP($E304,Dispa_data!$E:$W,13,FALSE),0)</f>
        <v>0.45</v>
      </c>
      <c r="S304">
        <f t="shared" si="43"/>
        <v>140</v>
      </c>
      <c r="T304" t="str">
        <f t="shared" si="44"/>
        <v/>
      </c>
      <c r="U304" t="str">
        <f t="shared" si="45"/>
        <v/>
      </c>
      <c r="V304" t="str">
        <f t="shared" si="46"/>
        <v/>
      </c>
      <c r="W304" t="str">
        <f t="shared" si="47"/>
        <v/>
      </c>
      <c r="X304" s="1" t="s">
        <v>506</v>
      </c>
      <c r="Y304" s="6" t="e">
        <f>VLOOKUP(B304,Dispa_data!B:B,1,FALSE)</f>
        <v>#N/A</v>
      </c>
      <c r="Z304" t="s">
        <v>1243</v>
      </c>
      <c r="AA304" t="s">
        <v>1699</v>
      </c>
      <c r="AB304" t="s">
        <v>2028</v>
      </c>
      <c r="AC304" t="s">
        <v>2253</v>
      </c>
      <c r="AD304" t="s">
        <v>2579</v>
      </c>
      <c r="AE304" t="s">
        <v>2998</v>
      </c>
      <c r="AF304" t="s">
        <v>3352</v>
      </c>
      <c r="AG304" t="s">
        <v>3480</v>
      </c>
      <c r="AH304" t="s">
        <v>3492</v>
      </c>
      <c r="AI304">
        <v>293</v>
      </c>
      <c r="AJ304">
        <v>324</v>
      </c>
      <c r="AK304" t="s">
        <v>3500</v>
      </c>
      <c r="AL304" t="s">
        <v>3506</v>
      </c>
      <c r="AM304" t="s">
        <v>3514</v>
      </c>
      <c r="AN304">
        <v>140</v>
      </c>
      <c r="AO304">
        <v>1976</v>
      </c>
      <c r="AP304" t="s">
        <v>3560</v>
      </c>
      <c r="AS304" t="s">
        <v>3625</v>
      </c>
      <c r="AT304" t="s">
        <v>3629</v>
      </c>
      <c r="AU304">
        <v>51.221380000000003</v>
      </c>
      <c r="AV304">
        <v>6.7313100000000006</v>
      </c>
      <c r="AW304" t="s">
        <v>3700</v>
      </c>
      <c r="AX304" t="s">
        <v>3867</v>
      </c>
      <c r="BA304">
        <v>0.35859999999999997</v>
      </c>
      <c r="BB304" t="s">
        <v>3997</v>
      </c>
      <c r="BC304" t="s">
        <v>3500</v>
      </c>
      <c r="BE304" t="s">
        <v>3515</v>
      </c>
      <c r="BF304" t="s">
        <v>4204</v>
      </c>
      <c r="BG304" t="s">
        <v>4406</v>
      </c>
      <c r="BH304" t="s">
        <v>4512</v>
      </c>
      <c r="BI304" t="s">
        <v>4591</v>
      </c>
    </row>
    <row r="305" spans="1:61" x14ac:dyDescent="0.25">
      <c r="A305">
        <f t="shared" si="41"/>
        <v>64.7</v>
      </c>
      <c r="B305" t="str">
        <f t="shared" si="42"/>
        <v>GT_BNA0221a</v>
      </c>
      <c r="C305" t="s">
        <v>3492</v>
      </c>
      <c r="D305" t="str">
        <f>VLOOKUP(AL305,REF_TABLE!$A$19:$B$26,2,FALSE)</f>
        <v>GTUR</v>
      </c>
      <c r="E305" t="str">
        <f>VLOOKUP(AK305,REF_TABLE!A:B,2,FALSE)</f>
        <v>GAS</v>
      </c>
      <c r="F305">
        <f t="shared" si="40"/>
        <v>0.31240000000000001</v>
      </c>
      <c r="G305">
        <f>VLOOKUP(plants_join_OPSD!D305,REF_TABLE!M:Q,2,FALSE)</f>
        <v>0</v>
      </c>
      <c r="H305">
        <f>VLOOKUP(plants_join_OPSD!D305,REF_TABLE!M:Q,3,FALSE)</f>
        <v>0</v>
      </c>
      <c r="I305">
        <f>VLOOKUP(D305,Tabelle7!$A:$B,2,FALSE)</f>
        <v>1</v>
      </c>
      <c r="J305">
        <f>VLOOKUP(D305,Tabelle7!$A:$C,3,FALSE)</f>
        <v>1</v>
      </c>
      <c r="K305">
        <f>VLOOKUP($E305,Dispa_data!E:W,7,FALSE)</f>
        <v>112542.12</v>
      </c>
      <c r="L305">
        <f>IFERROR(VLOOKUP($E305,Dispa_data!E:W,8,FALSE),0)</f>
        <v>0</v>
      </c>
      <c r="M305">
        <f>IFERROR(VLOOKUP($E305,Dispa_data!E:W,9,FALSE),0)</f>
        <v>0</v>
      </c>
      <c r="N305">
        <f>IFERROR(VLOOKUP($E305,Dispa_data!$E:$W,10,FALSE),0)</f>
        <v>0.4</v>
      </c>
      <c r="O305">
        <f>IFERROR(VLOOKUP($E305,Dispa_data!$E:$W,11,FALSE),0)</f>
        <v>0.52500000000000002</v>
      </c>
      <c r="P305">
        <f>IFERROR(VLOOKUP($E305,Dispa_data!$E:$W,12,FALSE),0)</f>
        <v>1</v>
      </c>
      <c r="Q305">
        <f>IFERROR(VLOOKUP($E305,Dispa_data!$E:$W,13,FALSE),0)</f>
        <v>0.45</v>
      </c>
      <c r="S305" t="str">
        <f t="shared" si="43"/>
        <v/>
      </c>
      <c r="T305" t="str">
        <f t="shared" si="44"/>
        <v/>
      </c>
      <c r="U305" t="str">
        <f t="shared" si="45"/>
        <v/>
      </c>
      <c r="V305" t="str">
        <f t="shared" si="46"/>
        <v/>
      </c>
      <c r="W305" t="str">
        <f t="shared" si="47"/>
        <v/>
      </c>
      <c r="X305" s="1" t="s">
        <v>507</v>
      </c>
      <c r="Y305" s="6" t="e">
        <f>VLOOKUP(B305,Dispa_data!B:B,1,FALSE)</f>
        <v>#N/A</v>
      </c>
      <c r="Z305" t="s">
        <v>1244</v>
      </c>
      <c r="AA305" t="s">
        <v>1700</v>
      </c>
      <c r="AB305" t="s">
        <v>2029</v>
      </c>
      <c r="AC305" t="s">
        <v>2253</v>
      </c>
      <c r="AD305" t="s">
        <v>2579</v>
      </c>
      <c r="AE305" t="s">
        <v>2998</v>
      </c>
      <c r="AF305" t="s">
        <v>3352</v>
      </c>
      <c r="AG305" t="s">
        <v>3480</v>
      </c>
      <c r="AH305" t="s">
        <v>3492</v>
      </c>
      <c r="AI305">
        <v>64.7</v>
      </c>
      <c r="AJ305">
        <v>65.98021</v>
      </c>
      <c r="AK305" t="s">
        <v>3500</v>
      </c>
      <c r="AL305" t="s">
        <v>3512</v>
      </c>
      <c r="AM305" t="s">
        <v>3515</v>
      </c>
      <c r="AO305">
        <v>1974</v>
      </c>
      <c r="AP305" t="s">
        <v>3576</v>
      </c>
      <c r="AS305" t="s">
        <v>3625</v>
      </c>
      <c r="AU305">
        <v>51.221159999999998</v>
      </c>
      <c r="AV305">
        <v>6.7319300000000002</v>
      </c>
      <c r="AW305" t="s">
        <v>3700</v>
      </c>
      <c r="AX305" t="s">
        <v>3867</v>
      </c>
      <c r="BA305">
        <v>0.31240000000000001</v>
      </c>
      <c r="BB305" t="s">
        <v>3997</v>
      </c>
      <c r="BC305" t="s">
        <v>3500</v>
      </c>
      <c r="BE305" t="s">
        <v>3515</v>
      </c>
      <c r="BF305" t="s">
        <v>4204</v>
      </c>
      <c r="BG305" t="s">
        <v>4406</v>
      </c>
      <c r="BH305" t="s">
        <v>4512</v>
      </c>
      <c r="BI305" t="s">
        <v>4592</v>
      </c>
    </row>
    <row r="306" spans="1:61" x14ac:dyDescent="0.25">
      <c r="A306">
        <f t="shared" si="41"/>
        <v>66.7</v>
      </c>
      <c r="B306" t="str">
        <f t="shared" si="42"/>
        <v>GT_BNA0221b</v>
      </c>
      <c r="C306" t="s">
        <v>3492</v>
      </c>
      <c r="D306" t="str">
        <f>VLOOKUP(AL306,REF_TABLE!$A$19:$B$26,2,FALSE)</f>
        <v>GTUR</v>
      </c>
      <c r="E306" t="str">
        <f>VLOOKUP(AK306,REF_TABLE!A:B,2,FALSE)</f>
        <v>GAS</v>
      </c>
      <c r="F306">
        <f t="shared" si="40"/>
        <v>0.31240000000000001</v>
      </c>
      <c r="G306">
        <f>VLOOKUP(plants_join_OPSD!D306,REF_TABLE!M:Q,2,FALSE)</f>
        <v>0</v>
      </c>
      <c r="H306">
        <f>VLOOKUP(plants_join_OPSD!D306,REF_TABLE!M:Q,3,FALSE)</f>
        <v>0</v>
      </c>
      <c r="I306">
        <f>VLOOKUP(D306,Tabelle7!$A:$B,2,FALSE)</f>
        <v>1</v>
      </c>
      <c r="J306">
        <f>VLOOKUP(D306,Tabelle7!$A:$C,3,FALSE)</f>
        <v>1</v>
      </c>
      <c r="K306">
        <f>VLOOKUP($E306,Dispa_data!E:W,7,FALSE)</f>
        <v>112542.12</v>
      </c>
      <c r="L306">
        <f>IFERROR(VLOOKUP($E306,Dispa_data!E:W,8,FALSE),0)</f>
        <v>0</v>
      </c>
      <c r="M306">
        <f>IFERROR(VLOOKUP($E306,Dispa_data!E:W,9,FALSE),0)</f>
        <v>0</v>
      </c>
      <c r="N306">
        <f>IFERROR(VLOOKUP($E306,Dispa_data!$E:$W,10,FALSE),0)</f>
        <v>0.4</v>
      </c>
      <c r="O306">
        <f>IFERROR(VLOOKUP($E306,Dispa_data!$E:$W,11,FALSE),0)</f>
        <v>0.52500000000000002</v>
      </c>
      <c r="P306">
        <f>IFERROR(VLOOKUP($E306,Dispa_data!$E:$W,12,FALSE),0)</f>
        <v>1</v>
      </c>
      <c r="Q306">
        <f>IFERROR(VLOOKUP($E306,Dispa_data!$E:$W,13,FALSE),0)</f>
        <v>0.45</v>
      </c>
      <c r="S306" t="str">
        <f t="shared" si="43"/>
        <v/>
      </c>
      <c r="T306" t="str">
        <f t="shared" si="44"/>
        <v/>
      </c>
      <c r="U306" t="str">
        <f t="shared" si="45"/>
        <v/>
      </c>
      <c r="V306" t="str">
        <f t="shared" si="46"/>
        <v/>
      </c>
      <c r="W306" t="str">
        <f t="shared" si="47"/>
        <v/>
      </c>
      <c r="X306" s="1" t="s">
        <v>508</v>
      </c>
      <c r="Y306" s="6" t="e">
        <f>VLOOKUP(B306,Dispa_data!B:B,1,FALSE)</f>
        <v>#N/A</v>
      </c>
      <c r="Z306" t="s">
        <v>1244</v>
      </c>
      <c r="AA306" t="s">
        <v>1701</v>
      </c>
      <c r="AB306" t="s">
        <v>2029</v>
      </c>
      <c r="AC306" t="s">
        <v>2253</v>
      </c>
      <c r="AD306" t="s">
        <v>2579</v>
      </c>
      <c r="AE306" t="s">
        <v>2998</v>
      </c>
      <c r="AF306" t="s">
        <v>3352</v>
      </c>
      <c r="AG306" t="s">
        <v>3480</v>
      </c>
      <c r="AH306" t="s">
        <v>3492</v>
      </c>
      <c r="AI306">
        <v>66.7</v>
      </c>
      <c r="AJ306">
        <v>68.01979</v>
      </c>
      <c r="AK306" t="s">
        <v>3500</v>
      </c>
      <c r="AL306" t="s">
        <v>3512</v>
      </c>
      <c r="AM306" t="s">
        <v>3515</v>
      </c>
      <c r="AO306">
        <v>1974</v>
      </c>
      <c r="AP306" t="s">
        <v>3576</v>
      </c>
      <c r="AS306" t="s">
        <v>3625</v>
      </c>
      <c r="AU306">
        <v>51.221159999999998</v>
      </c>
      <c r="AV306">
        <v>6.7319300000000002</v>
      </c>
      <c r="AW306" t="s">
        <v>3700</v>
      </c>
      <c r="AX306" t="s">
        <v>3867</v>
      </c>
      <c r="BA306">
        <v>0.31240000000000001</v>
      </c>
      <c r="BB306" t="s">
        <v>3997</v>
      </c>
      <c r="BC306" t="s">
        <v>3500</v>
      </c>
      <c r="BE306" t="s">
        <v>3515</v>
      </c>
      <c r="BF306" t="s">
        <v>4204</v>
      </c>
      <c r="BG306" t="s">
        <v>4406</v>
      </c>
      <c r="BH306" t="s">
        <v>4512</v>
      </c>
      <c r="BI306" t="s">
        <v>4592</v>
      </c>
    </row>
    <row r="307" spans="1:61" x14ac:dyDescent="0.25">
      <c r="A307">
        <f t="shared" si="41"/>
        <v>84</v>
      </c>
      <c r="B307" t="str">
        <f t="shared" si="42"/>
        <v>Holthausen_BNA1336</v>
      </c>
      <c r="C307" t="s">
        <v>3492</v>
      </c>
      <c r="D307" t="str">
        <f>VLOOKUP(AL307,REF_TABLE!$A$19:$B$26,2,FALSE)</f>
        <v>STUR</v>
      </c>
      <c r="E307" t="str">
        <f>VLOOKUP(AK307,REF_TABLE!A:B,2,FALSE)</f>
        <v>GAS</v>
      </c>
      <c r="F307">
        <f t="shared" si="40"/>
        <v>0.32779999999999998</v>
      </c>
      <c r="G307">
        <f>VLOOKUP(plants_join_OPSD!D307,REF_TABLE!M:Q,2,FALSE)</f>
        <v>9.5587323943661975</v>
      </c>
      <c r="H307">
        <f>VLOOKUP(plants_join_OPSD!D307,REF_TABLE!M:Q,3,FALSE)</f>
        <v>7.8122535211267614</v>
      </c>
      <c r="I307">
        <f>VLOOKUP(D307,Tabelle7!$A:$B,2,FALSE)</f>
        <v>4.0224969288732378E-2</v>
      </c>
      <c r="J307">
        <f>VLOOKUP(D307,Tabelle7!$A:$C,3,FALSE)</f>
        <v>4.0224969288732378E-2</v>
      </c>
      <c r="K307">
        <f>VLOOKUP($E307,Dispa_data!E:W,7,FALSE)</f>
        <v>112542.12</v>
      </c>
      <c r="L307">
        <f>IFERROR(VLOOKUP($E307,Dispa_data!E:W,8,FALSE),0)</f>
        <v>0</v>
      </c>
      <c r="M307">
        <f>IFERROR(VLOOKUP($E307,Dispa_data!E:W,9,FALSE),0)</f>
        <v>0</v>
      </c>
      <c r="N307">
        <f>IFERROR(VLOOKUP($E307,Dispa_data!$E:$W,10,FALSE),0)</f>
        <v>0.4</v>
      </c>
      <c r="O307">
        <f>IFERROR(VLOOKUP($E307,Dispa_data!$E:$W,11,FALSE),0)</f>
        <v>0.52500000000000002</v>
      </c>
      <c r="P307">
        <f>IFERROR(VLOOKUP($E307,Dispa_data!$E:$W,12,FALSE),0)</f>
        <v>1</v>
      </c>
      <c r="Q307">
        <f>IFERROR(VLOOKUP($E307,Dispa_data!$E:$W,13,FALSE),0)</f>
        <v>0.45</v>
      </c>
      <c r="S307" t="str">
        <f t="shared" si="43"/>
        <v/>
      </c>
      <c r="T307" t="str">
        <f t="shared" si="44"/>
        <v/>
      </c>
      <c r="U307" t="str">
        <f t="shared" si="45"/>
        <v/>
      </c>
      <c r="V307" t="str">
        <f t="shared" si="46"/>
        <v/>
      </c>
      <c r="W307" t="str">
        <f t="shared" si="47"/>
        <v/>
      </c>
      <c r="X307" s="1" t="s">
        <v>509</v>
      </c>
      <c r="Y307" s="6" t="e">
        <f>VLOOKUP(B307,Dispa_data!B:B,1,FALSE)</f>
        <v>#N/A</v>
      </c>
      <c r="Z307" t="s">
        <v>1245</v>
      </c>
      <c r="AC307" t="s">
        <v>2254</v>
      </c>
      <c r="AD307" t="s">
        <v>2580</v>
      </c>
      <c r="AE307" t="s">
        <v>2999</v>
      </c>
      <c r="AF307" t="s">
        <v>3352</v>
      </c>
      <c r="AG307" t="s">
        <v>3480</v>
      </c>
      <c r="AH307" t="s">
        <v>3492</v>
      </c>
      <c r="AI307">
        <v>84</v>
      </c>
      <c r="AK307" t="s">
        <v>3500</v>
      </c>
      <c r="AL307" t="s">
        <v>3506</v>
      </c>
      <c r="AM307" t="s">
        <v>3514</v>
      </c>
      <c r="AO307">
        <v>1948</v>
      </c>
      <c r="AP307" t="s">
        <v>3614</v>
      </c>
      <c r="AS307" t="s">
        <v>3625</v>
      </c>
      <c r="AU307">
        <v>51.175649999999997</v>
      </c>
      <c r="AV307">
        <v>6.83805</v>
      </c>
      <c r="BA307">
        <v>0.32779999999999998</v>
      </c>
      <c r="BB307" t="s">
        <v>3997</v>
      </c>
      <c r="BC307" t="s">
        <v>3500</v>
      </c>
      <c r="BE307" t="s">
        <v>3515</v>
      </c>
      <c r="BF307" t="s">
        <v>4205</v>
      </c>
      <c r="BG307" t="s">
        <v>4412</v>
      </c>
      <c r="BH307" t="s">
        <v>4511</v>
      </c>
    </row>
    <row r="308" spans="1:61" x14ac:dyDescent="0.25">
      <c r="A308">
        <f t="shared" si="41"/>
        <v>21.1</v>
      </c>
      <c r="B308" t="str">
        <f t="shared" si="42"/>
        <v>BHKW H.120_BNA1503</v>
      </c>
      <c r="C308" t="s">
        <v>3492</v>
      </c>
      <c r="D308" t="str">
        <f>VLOOKUP(AL308,REF_TABLE!$A$19:$B$26,2,FALSE)</f>
        <v>STUR</v>
      </c>
      <c r="E308" t="str">
        <f>VLOOKUP(AK308,REF_TABLE!A:B,2,FALSE)</f>
        <v>GAS</v>
      </c>
      <c r="F308">
        <f t="shared" si="40"/>
        <v>0.3982</v>
      </c>
      <c r="G308">
        <f>VLOOKUP(plants_join_OPSD!D308,REF_TABLE!M:Q,2,FALSE)</f>
        <v>9.5587323943661975</v>
      </c>
      <c r="H308">
        <f>VLOOKUP(plants_join_OPSD!D308,REF_TABLE!M:Q,3,FALSE)</f>
        <v>7.8122535211267614</v>
      </c>
      <c r="I308">
        <f>VLOOKUP(D308,Tabelle7!$A:$B,2,FALSE)</f>
        <v>4.0224969288732378E-2</v>
      </c>
      <c r="J308">
        <f>VLOOKUP(D308,Tabelle7!$A:$C,3,FALSE)</f>
        <v>4.0224969288732378E-2</v>
      </c>
      <c r="K308">
        <f>VLOOKUP($E308,Dispa_data!E:W,7,FALSE)</f>
        <v>112542.12</v>
      </c>
      <c r="L308">
        <f>IFERROR(VLOOKUP($E308,Dispa_data!E:W,8,FALSE),0)</f>
        <v>0</v>
      </c>
      <c r="M308">
        <f>IFERROR(VLOOKUP($E308,Dispa_data!E:W,9,FALSE),0)</f>
        <v>0</v>
      </c>
      <c r="N308">
        <f>IFERROR(VLOOKUP($E308,Dispa_data!$E:$W,10,FALSE),0)</f>
        <v>0.4</v>
      </c>
      <c r="O308">
        <f>IFERROR(VLOOKUP($E308,Dispa_data!$E:$W,11,FALSE),0)</f>
        <v>0.52500000000000002</v>
      </c>
      <c r="P308">
        <f>IFERROR(VLOOKUP($E308,Dispa_data!$E:$W,12,FALSE),0)</f>
        <v>1</v>
      </c>
      <c r="Q308">
        <f>IFERROR(VLOOKUP($E308,Dispa_data!$E:$W,13,FALSE),0)</f>
        <v>0.45</v>
      </c>
      <c r="S308" t="str">
        <f t="shared" si="43"/>
        <v/>
      </c>
      <c r="T308" t="str">
        <f t="shared" si="44"/>
        <v/>
      </c>
      <c r="U308" t="str">
        <f t="shared" si="45"/>
        <v/>
      </c>
      <c r="V308" t="str">
        <f t="shared" si="46"/>
        <v/>
      </c>
      <c r="W308" t="str">
        <f t="shared" si="47"/>
        <v/>
      </c>
      <c r="X308" s="1" t="s">
        <v>510</v>
      </c>
      <c r="Y308" s="6" t="e">
        <f>VLOOKUP(B308,Dispa_data!B:B,1,FALSE)</f>
        <v>#N/A</v>
      </c>
      <c r="Z308" t="s">
        <v>1246</v>
      </c>
      <c r="AC308" t="s">
        <v>2255</v>
      </c>
      <c r="AD308" t="s">
        <v>2581</v>
      </c>
      <c r="AE308" t="s">
        <v>3000</v>
      </c>
      <c r="AF308" t="s">
        <v>3352</v>
      </c>
      <c r="AG308" t="s">
        <v>3480</v>
      </c>
      <c r="AH308" t="s">
        <v>3492</v>
      </c>
      <c r="AI308">
        <v>21.1</v>
      </c>
      <c r="AK308" t="s">
        <v>3500</v>
      </c>
      <c r="AL308" t="s">
        <v>3506</v>
      </c>
      <c r="AM308" t="s">
        <v>3514</v>
      </c>
      <c r="AO308">
        <v>2012</v>
      </c>
      <c r="AP308" t="s">
        <v>3531</v>
      </c>
      <c r="AS308" t="s">
        <v>3625</v>
      </c>
      <c r="AU308">
        <v>51.254540000000013</v>
      </c>
      <c r="AV308">
        <v>6.7864800000000001</v>
      </c>
      <c r="BA308">
        <v>0.3982</v>
      </c>
      <c r="BB308" t="s">
        <v>3997</v>
      </c>
      <c r="BC308" t="s">
        <v>3500</v>
      </c>
      <c r="BE308" t="s">
        <v>3515</v>
      </c>
      <c r="BF308" t="s">
        <v>4206</v>
      </c>
      <c r="BG308" t="s">
        <v>1715</v>
      </c>
      <c r="BH308" t="s">
        <v>4511</v>
      </c>
    </row>
    <row r="309" spans="1:61" x14ac:dyDescent="0.25">
      <c r="A309">
        <f t="shared" si="41"/>
        <v>595</v>
      </c>
      <c r="B309" t="str">
        <f t="shared" si="42"/>
        <v>GuD_BNA1817</v>
      </c>
      <c r="C309" t="s">
        <v>3492</v>
      </c>
      <c r="D309" t="str">
        <f>VLOOKUP(AL309,REF_TABLE!$A$19:$B$26,2,FALSE)</f>
        <v>COMC</v>
      </c>
      <c r="E309" t="str">
        <f>VLOOKUP(AK309,REF_TABLE!A:B,2,FALSE)</f>
        <v>GAS</v>
      </c>
      <c r="F309">
        <f t="shared" si="40"/>
        <v>0.61199999999999999</v>
      </c>
      <c r="G309">
        <f>VLOOKUP(plants_join_OPSD!D309,REF_TABLE!M:Q,2,FALSE)</f>
        <v>5</v>
      </c>
      <c r="H309">
        <f>VLOOKUP(plants_join_OPSD!D309,REF_TABLE!M:Q,3,FALSE)</f>
        <v>1</v>
      </c>
      <c r="I309">
        <f>VLOOKUP(D309,Tabelle7!$A:$B,2,FALSE)</f>
        <v>3.8508725075675675E-2</v>
      </c>
      <c r="J309">
        <f>VLOOKUP(D309,Tabelle7!$A:$C,3,FALSE)</f>
        <v>3.8508725075675675E-2</v>
      </c>
      <c r="K309">
        <f>VLOOKUP($E309,Dispa_data!E:W,7,FALSE)</f>
        <v>112542.12</v>
      </c>
      <c r="L309">
        <f>IFERROR(VLOOKUP($E309,Dispa_data!E:W,8,FALSE),0)</f>
        <v>0</v>
      </c>
      <c r="M309">
        <f>IFERROR(VLOOKUP($E309,Dispa_data!E:W,9,FALSE),0)</f>
        <v>0</v>
      </c>
      <c r="N309">
        <f>IFERROR(VLOOKUP($E309,Dispa_data!$E:$W,10,FALSE),0)</f>
        <v>0.4</v>
      </c>
      <c r="O309">
        <f>IFERROR(VLOOKUP($E309,Dispa_data!$E:$W,11,FALSE),0)</f>
        <v>0.52500000000000002</v>
      </c>
      <c r="P309">
        <f>IFERROR(VLOOKUP($E309,Dispa_data!$E:$W,12,FALSE),0)</f>
        <v>1</v>
      </c>
      <c r="Q309">
        <f>IFERROR(VLOOKUP($E309,Dispa_data!$E:$W,13,FALSE),0)</f>
        <v>0.45</v>
      </c>
      <c r="S309" t="str">
        <f t="shared" si="43"/>
        <v/>
      </c>
      <c r="T309" t="str">
        <f t="shared" si="44"/>
        <v/>
      </c>
      <c r="U309" t="str">
        <f t="shared" si="45"/>
        <v/>
      </c>
      <c r="V309" t="str">
        <f t="shared" si="46"/>
        <v/>
      </c>
      <c r="W309" t="str">
        <f t="shared" si="47"/>
        <v/>
      </c>
      <c r="X309" s="1" t="s">
        <v>511</v>
      </c>
      <c r="Y309" s="6" t="e">
        <f>VLOOKUP(B309,Dispa_data!B:B,1,FALSE)</f>
        <v>#N/A</v>
      </c>
      <c r="Z309" t="s">
        <v>1242</v>
      </c>
      <c r="AA309" t="s">
        <v>1702</v>
      </c>
      <c r="AC309" t="s">
        <v>2253</v>
      </c>
      <c r="AD309" t="s">
        <v>2579</v>
      </c>
      <c r="AE309" t="s">
        <v>2998</v>
      </c>
      <c r="AF309" t="s">
        <v>3352</v>
      </c>
      <c r="AG309" t="s">
        <v>3480</v>
      </c>
      <c r="AH309" t="s">
        <v>3492</v>
      </c>
      <c r="AI309">
        <v>595</v>
      </c>
      <c r="AK309" t="s">
        <v>3500</v>
      </c>
      <c r="AL309" t="s">
        <v>3508</v>
      </c>
      <c r="AM309" t="s">
        <v>3514</v>
      </c>
      <c r="AO309">
        <v>2016</v>
      </c>
      <c r="AP309" t="s">
        <v>3613</v>
      </c>
      <c r="AS309" t="s">
        <v>3625</v>
      </c>
      <c r="AU309">
        <v>51.223975000000003</v>
      </c>
      <c r="AV309">
        <v>6.7353699999999996</v>
      </c>
      <c r="BA309">
        <v>0.61199999999999999</v>
      </c>
      <c r="BB309" t="s">
        <v>3997</v>
      </c>
      <c r="BC309" t="s">
        <v>3500</v>
      </c>
      <c r="BE309" t="s">
        <v>3515</v>
      </c>
      <c r="BF309" t="s">
        <v>4207</v>
      </c>
      <c r="BG309" t="s">
        <v>4406</v>
      </c>
      <c r="BH309" t="s">
        <v>4513</v>
      </c>
    </row>
    <row r="310" spans="1:61" x14ac:dyDescent="0.25">
      <c r="A310">
        <f t="shared" si="41"/>
        <v>4</v>
      </c>
      <c r="B310" t="str">
        <f t="shared" si="42"/>
        <v>Werkskraftwerk Sappi Ehingen_BNA0232c</v>
      </c>
      <c r="C310" t="s">
        <v>3492</v>
      </c>
      <c r="D310" t="str">
        <f>VLOOKUP(AL310,REF_TABLE!$A$19:$B$26,2,FALSE)</f>
        <v>STUR</v>
      </c>
      <c r="E310" t="str">
        <f>VLOOKUP(AK310,REF_TABLE!A:B,2,FALSE)</f>
        <v>GAS</v>
      </c>
      <c r="F310">
        <f t="shared" si="40"/>
        <v>0.35859999999999997</v>
      </c>
      <c r="G310">
        <f>VLOOKUP(plants_join_OPSD!D310,REF_TABLE!M:Q,2,FALSE)</f>
        <v>9.5587323943661975</v>
      </c>
      <c r="H310">
        <f>VLOOKUP(plants_join_OPSD!D310,REF_TABLE!M:Q,3,FALSE)</f>
        <v>7.8122535211267614</v>
      </c>
      <c r="I310">
        <f>VLOOKUP(D310,Tabelle7!$A:$B,2,FALSE)</f>
        <v>4.0224969288732378E-2</v>
      </c>
      <c r="J310">
        <f>VLOOKUP(D310,Tabelle7!$A:$C,3,FALSE)</f>
        <v>4.0224969288732378E-2</v>
      </c>
      <c r="K310">
        <f>VLOOKUP($E310,Dispa_data!E:W,7,FALSE)</f>
        <v>112542.12</v>
      </c>
      <c r="L310">
        <f>IFERROR(VLOOKUP($E310,Dispa_data!E:W,8,FALSE),0)</f>
        <v>0</v>
      </c>
      <c r="M310">
        <f>IFERROR(VLOOKUP($E310,Dispa_data!E:W,9,FALSE),0)</f>
        <v>0</v>
      </c>
      <c r="N310">
        <f>IFERROR(VLOOKUP($E310,Dispa_data!$E:$W,10,FALSE),0)</f>
        <v>0.4</v>
      </c>
      <c r="O310">
        <f>IFERROR(VLOOKUP($E310,Dispa_data!$E:$W,11,FALSE),0)</f>
        <v>0.52500000000000002</v>
      </c>
      <c r="P310">
        <f>IFERROR(VLOOKUP($E310,Dispa_data!$E:$W,12,FALSE),0)</f>
        <v>1</v>
      </c>
      <c r="Q310">
        <f>IFERROR(VLOOKUP($E310,Dispa_data!$E:$W,13,FALSE),0)</f>
        <v>0.45</v>
      </c>
      <c r="S310" t="str">
        <f t="shared" si="43"/>
        <v/>
      </c>
      <c r="T310" t="str">
        <f t="shared" si="44"/>
        <v/>
      </c>
      <c r="U310" t="str">
        <f t="shared" si="45"/>
        <v/>
      </c>
      <c r="V310" t="str">
        <f t="shared" si="46"/>
        <v/>
      </c>
      <c r="W310" t="str">
        <f t="shared" si="47"/>
        <v/>
      </c>
      <c r="X310" s="1" t="s">
        <v>512</v>
      </c>
      <c r="Y310" s="6" t="e">
        <f>VLOOKUP(B310,Dispa_data!B:B,1,FALSE)</f>
        <v>#N/A</v>
      </c>
      <c r="Z310" t="s">
        <v>937</v>
      </c>
      <c r="AC310" t="s">
        <v>2132</v>
      </c>
      <c r="AD310" t="s">
        <v>2582</v>
      </c>
      <c r="AE310" t="s">
        <v>2732</v>
      </c>
      <c r="AF310" t="s">
        <v>3190</v>
      </c>
      <c r="AG310" t="s">
        <v>3482</v>
      </c>
      <c r="AH310" t="s">
        <v>3492</v>
      </c>
      <c r="AI310">
        <v>4</v>
      </c>
      <c r="AK310" t="s">
        <v>3500</v>
      </c>
      <c r="AL310" t="s">
        <v>3506</v>
      </c>
      <c r="AM310" t="s">
        <v>3514</v>
      </c>
      <c r="AO310">
        <v>1976</v>
      </c>
      <c r="AP310" t="s">
        <v>3560</v>
      </c>
      <c r="AS310" t="s">
        <v>3625</v>
      </c>
      <c r="AU310">
        <v>48.266930000000002</v>
      </c>
      <c r="AV310">
        <v>9.7262599999999999</v>
      </c>
      <c r="BA310">
        <v>0.35859999999999997</v>
      </c>
      <c r="BB310" t="s">
        <v>3997</v>
      </c>
      <c r="BC310" t="s">
        <v>3500</v>
      </c>
      <c r="BE310" t="s">
        <v>3515</v>
      </c>
      <c r="BG310" t="s">
        <v>4402</v>
      </c>
      <c r="BH310" t="s">
        <v>4442</v>
      </c>
    </row>
    <row r="311" spans="1:61" x14ac:dyDescent="0.25">
      <c r="A311">
        <f t="shared" si="41"/>
        <v>46.6</v>
      </c>
      <c r="B311" t="str">
        <f t="shared" si="42"/>
        <v>Kombikraftwerk_BNA0233</v>
      </c>
      <c r="C311" t="s">
        <v>3492</v>
      </c>
      <c r="D311" t="str">
        <f>VLOOKUP(AL311,REF_TABLE!$A$19:$B$26,2,FALSE)</f>
        <v>STUR</v>
      </c>
      <c r="E311" t="str">
        <f>VLOOKUP(AK311,REF_TABLE!A:B,2,FALSE)</f>
        <v>GAS</v>
      </c>
      <c r="F311">
        <f t="shared" si="40"/>
        <v>0.37730000000000002</v>
      </c>
      <c r="G311">
        <f>VLOOKUP(plants_join_OPSD!D311,REF_TABLE!M:Q,2,FALSE)</f>
        <v>9.5587323943661975</v>
      </c>
      <c r="H311">
        <f>VLOOKUP(plants_join_OPSD!D311,REF_TABLE!M:Q,3,FALSE)</f>
        <v>7.8122535211267614</v>
      </c>
      <c r="I311">
        <f>VLOOKUP(D311,Tabelle7!$A:$B,2,FALSE)</f>
        <v>4.0224969288732378E-2</v>
      </c>
      <c r="J311">
        <f>VLOOKUP(D311,Tabelle7!$A:$C,3,FALSE)</f>
        <v>4.0224969288732378E-2</v>
      </c>
      <c r="K311">
        <f>VLOOKUP($E311,Dispa_data!E:W,7,FALSE)</f>
        <v>112542.12</v>
      </c>
      <c r="L311">
        <f>IFERROR(VLOOKUP($E311,Dispa_data!E:W,8,FALSE),0)</f>
        <v>0</v>
      </c>
      <c r="M311">
        <f>IFERROR(VLOOKUP($E311,Dispa_data!E:W,9,FALSE),0)</f>
        <v>0</v>
      </c>
      <c r="N311">
        <f>IFERROR(VLOOKUP($E311,Dispa_data!$E:$W,10,FALSE),0)</f>
        <v>0.4</v>
      </c>
      <c r="O311">
        <f>IFERROR(VLOOKUP($E311,Dispa_data!$E:$W,11,FALSE),0)</f>
        <v>0.52500000000000002</v>
      </c>
      <c r="P311">
        <f>IFERROR(VLOOKUP($E311,Dispa_data!$E:$W,12,FALSE),0)</f>
        <v>1</v>
      </c>
      <c r="Q311">
        <f>IFERROR(VLOOKUP($E311,Dispa_data!$E:$W,13,FALSE),0)</f>
        <v>0.45</v>
      </c>
      <c r="S311" t="str">
        <f t="shared" si="43"/>
        <v/>
      </c>
      <c r="T311" t="str">
        <f t="shared" si="44"/>
        <v/>
      </c>
      <c r="U311" t="str">
        <f t="shared" si="45"/>
        <v/>
      </c>
      <c r="V311" t="str">
        <f t="shared" si="46"/>
        <v/>
      </c>
      <c r="W311" t="str">
        <f t="shared" si="47"/>
        <v/>
      </c>
      <c r="X311" s="1" t="s">
        <v>513</v>
      </c>
      <c r="Y311" s="6" t="e">
        <f>VLOOKUP(B311,Dispa_data!B:B,1,FALSE)</f>
        <v>#N/A</v>
      </c>
      <c r="Z311" t="s">
        <v>1247</v>
      </c>
      <c r="AC311" t="s">
        <v>2256</v>
      </c>
      <c r="AD311" t="s">
        <v>2583</v>
      </c>
      <c r="AE311" t="s">
        <v>3001</v>
      </c>
      <c r="AF311" t="s">
        <v>3353</v>
      </c>
      <c r="AG311" t="s">
        <v>3490</v>
      </c>
      <c r="AH311" t="s">
        <v>3492</v>
      </c>
      <c r="AI311">
        <v>46.6</v>
      </c>
      <c r="AK311" t="s">
        <v>3500</v>
      </c>
      <c r="AL311" t="s">
        <v>3506</v>
      </c>
      <c r="AM311" t="s">
        <v>3514</v>
      </c>
      <c r="AO311">
        <v>1993</v>
      </c>
      <c r="AP311" t="s">
        <v>3530</v>
      </c>
      <c r="AS311" t="s">
        <v>3625</v>
      </c>
      <c r="AU311">
        <v>51.465609999999998</v>
      </c>
      <c r="AV311">
        <v>12.592040000000001</v>
      </c>
      <c r="BA311">
        <v>0.37730000000000002</v>
      </c>
      <c r="BB311" t="s">
        <v>3997</v>
      </c>
      <c r="BC311" t="s">
        <v>3500</v>
      </c>
      <c r="BE311" t="s">
        <v>3515</v>
      </c>
      <c r="BF311" t="s">
        <v>4208</v>
      </c>
      <c r="BG311" t="s">
        <v>4406</v>
      </c>
      <c r="BH311" t="s">
        <v>4458</v>
      </c>
    </row>
    <row r="312" spans="1:61" x14ac:dyDescent="0.25">
      <c r="A312">
        <f t="shared" si="41"/>
        <v>22.1</v>
      </c>
      <c r="B312" t="str">
        <f t="shared" si="42"/>
        <v>HKW Wiesengrund_BNA1505</v>
      </c>
      <c r="C312" t="s">
        <v>3492</v>
      </c>
      <c r="D312" t="str">
        <f>VLOOKUP(AL312,REF_TABLE!$A$19:$B$26,2,FALSE)</f>
        <v>STUR</v>
      </c>
      <c r="E312" t="str">
        <f>VLOOKUP(AK312,REF_TABLE!A:B,2,FALSE)</f>
        <v>GAS</v>
      </c>
      <c r="F312">
        <f t="shared" si="40"/>
        <v>0.37730000000000002</v>
      </c>
      <c r="G312">
        <f>VLOOKUP(plants_join_OPSD!D312,REF_TABLE!M:Q,2,FALSE)</f>
        <v>9.5587323943661975</v>
      </c>
      <c r="H312">
        <f>VLOOKUP(plants_join_OPSD!D312,REF_TABLE!M:Q,3,FALSE)</f>
        <v>7.8122535211267614</v>
      </c>
      <c r="I312">
        <f>VLOOKUP(D312,Tabelle7!$A:$B,2,FALSE)</f>
        <v>4.0224969288732378E-2</v>
      </c>
      <c r="J312">
        <f>VLOOKUP(D312,Tabelle7!$A:$C,3,FALSE)</f>
        <v>4.0224969288732378E-2</v>
      </c>
      <c r="K312">
        <f>VLOOKUP($E312,Dispa_data!E:W,7,FALSE)</f>
        <v>112542.12</v>
      </c>
      <c r="L312">
        <f>IFERROR(VLOOKUP($E312,Dispa_data!E:W,8,FALSE),0)</f>
        <v>0</v>
      </c>
      <c r="M312">
        <f>IFERROR(VLOOKUP($E312,Dispa_data!E:W,9,FALSE),0)</f>
        <v>0</v>
      </c>
      <c r="N312">
        <f>IFERROR(VLOOKUP($E312,Dispa_data!$E:$W,10,FALSE),0)</f>
        <v>0.4</v>
      </c>
      <c r="O312">
        <f>IFERROR(VLOOKUP($E312,Dispa_data!$E:$W,11,FALSE),0)</f>
        <v>0.52500000000000002</v>
      </c>
      <c r="P312">
        <f>IFERROR(VLOOKUP($E312,Dispa_data!$E:$W,12,FALSE),0)</f>
        <v>1</v>
      </c>
      <c r="Q312">
        <f>IFERROR(VLOOKUP($E312,Dispa_data!$E:$W,13,FALSE),0)</f>
        <v>0.45</v>
      </c>
      <c r="S312" t="str">
        <f t="shared" si="43"/>
        <v/>
      </c>
      <c r="T312" t="str">
        <f t="shared" si="44"/>
        <v/>
      </c>
      <c r="U312" t="str">
        <f t="shared" si="45"/>
        <v/>
      </c>
      <c r="V312" t="str">
        <f t="shared" si="46"/>
        <v/>
      </c>
      <c r="W312" t="str">
        <f t="shared" si="47"/>
        <v/>
      </c>
      <c r="X312" s="1" t="s">
        <v>514</v>
      </c>
      <c r="Y312" s="6" t="e">
        <f>VLOOKUP(B312,Dispa_data!B:B,1,FALSE)</f>
        <v>#N/A</v>
      </c>
      <c r="Z312" t="s">
        <v>1248</v>
      </c>
      <c r="AC312" t="s">
        <v>2257</v>
      </c>
      <c r="AD312" t="s">
        <v>2584</v>
      </c>
      <c r="AE312" t="s">
        <v>3002</v>
      </c>
      <c r="AF312" t="s">
        <v>3354</v>
      </c>
      <c r="AG312" t="s">
        <v>3481</v>
      </c>
      <c r="AH312" t="s">
        <v>3492</v>
      </c>
      <c r="AI312">
        <v>22.1</v>
      </c>
      <c r="AK312" t="s">
        <v>3500</v>
      </c>
      <c r="AL312" t="s">
        <v>3506</v>
      </c>
      <c r="AM312" t="s">
        <v>3514</v>
      </c>
      <c r="AO312">
        <v>1993</v>
      </c>
      <c r="AP312" t="s">
        <v>3530</v>
      </c>
      <c r="AS312" t="s">
        <v>3625</v>
      </c>
      <c r="AU312">
        <v>50.981556599999998</v>
      </c>
      <c r="AV312">
        <v>10.2905599</v>
      </c>
      <c r="BA312">
        <v>0.37730000000000002</v>
      </c>
      <c r="BB312" t="s">
        <v>3997</v>
      </c>
      <c r="BC312" t="s">
        <v>3500</v>
      </c>
      <c r="BE312" t="s">
        <v>3515</v>
      </c>
      <c r="BF312" t="s">
        <v>4209</v>
      </c>
      <c r="BG312" t="s">
        <v>1715</v>
      </c>
      <c r="BH312" t="s">
        <v>4514</v>
      </c>
    </row>
    <row r="313" spans="1:61" x14ac:dyDescent="0.25">
      <c r="A313">
        <f t="shared" si="41"/>
        <v>321</v>
      </c>
      <c r="B313" t="str">
        <f t="shared" si="42"/>
        <v>Huntorf_BNA0239</v>
      </c>
      <c r="C313" t="s">
        <v>3492</v>
      </c>
      <c r="D313" t="str">
        <f>VLOOKUP(AL313,REF_TABLE!$A$19:$B$26,2,FALSE)</f>
        <v>GTUR</v>
      </c>
      <c r="E313" t="str">
        <f>VLOOKUP(AK313,REF_TABLE!A:B,2,FALSE)</f>
        <v>GAS</v>
      </c>
      <c r="F313">
        <f t="shared" si="40"/>
        <v>0.39560000000000001</v>
      </c>
      <c r="G313">
        <f>VLOOKUP(plants_join_OPSD!D313,REF_TABLE!M:Q,2,FALSE)</f>
        <v>0</v>
      </c>
      <c r="H313">
        <f>VLOOKUP(plants_join_OPSD!D313,REF_TABLE!M:Q,3,FALSE)</f>
        <v>0</v>
      </c>
      <c r="I313">
        <f>VLOOKUP(D313,Tabelle7!$A:$B,2,FALSE)</f>
        <v>1</v>
      </c>
      <c r="J313">
        <f>VLOOKUP(D313,Tabelle7!$A:$C,3,FALSE)</f>
        <v>1</v>
      </c>
      <c r="K313">
        <f>VLOOKUP($E313,Dispa_data!E:W,7,FALSE)</f>
        <v>112542.12</v>
      </c>
      <c r="L313">
        <f>IFERROR(VLOOKUP($E313,Dispa_data!E:W,8,FALSE),0)</f>
        <v>0</v>
      </c>
      <c r="M313">
        <f>IFERROR(VLOOKUP($E313,Dispa_data!E:W,9,FALSE),0)</f>
        <v>0</v>
      </c>
      <c r="N313">
        <f>IFERROR(VLOOKUP($E313,Dispa_data!$E:$W,10,FALSE),0)</f>
        <v>0.4</v>
      </c>
      <c r="O313">
        <f>IFERROR(VLOOKUP($E313,Dispa_data!$E:$W,11,FALSE),0)</f>
        <v>0.52500000000000002</v>
      </c>
      <c r="P313">
        <f>IFERROR(VLOOKUP($E313,Dispa_data!$E:$W,12,FALSE),0)</f>
        <v>1</v>
      </c>
      <c r="Q313">
        <f>IFERROR(VLOOKUP($E313,Dispa_data!$E:$W,13,FALSE),0)</f>
        <v>0.45</v>
      </c>
      <c r="S313" t="str">
        <f t="shared" si="43"/>
        <v/>
      </c>
      <c r="T313" t="str">
        <f t="shared" si="44"/>
        <v/>
      </c>
      <c r="U313" t="str">
        <f t="shared" si="45"/>
        <v/>
      </c>
      <c r="V313" t="str">
        <f t="shared" si="46"/>
        <v/>
      </c>
      <c r="W313" t="str">
        <f t="shared" si="47"/>
        <v/>
      </c>
      <c r="X313" s="1" t="s">
        <v>515</v>
      </c>
      <c r="Y313" s="6" t="e">
        <f>VLOOKUP(B313,Dispa_data!B:B,1,FALSE)</f>
        <v>#N/A</v>
      </c>
      <c r="Z313" t="s">
        <v>1249</v>
      </c>
      <c r="AB313" t="s">
        <v>2030</v>
      </c>
      <c r="AC313" t="s">
        <v>2172</v>
      </c>
      <c r="AE313" t="s">
        <v>3003</v>
      </c>
      <c r="AF313" t="s">
        <v>3355</v>
      </c>
      <c r="AG313" t="s">
        <v>3477</v>
      </c>
      <c r="AH313" t="s">
        <v>3492</v>
      </c>
      <c r="AI313">
        <v>321</v>
      </c>
      <c r="AJ313">
        <v>321</v>
      </c>
      <c r="AK313" t="s">
        <v>3500</v>
      </c>
      <c r="AL313" t="s">
        <v>3512</v>
      </c>
      <c r="AM313" t="s">
        <v>3515</v>
      </c>
      <c r="AO313">
        <v>1978</v>
      </c>
      <c r="AP313" t="s">
        <v>3563</v>
      </c>
      <c r="AQ313">
        <v>2006</v>
      </c>
      <c r="AS313" t="s">
        <v>3625</v>
      </c>
      <c r="AU313">
        <v>53.189689999999999</v>
      </c>
      <c r="AV313">
        <v>8.40869</v>
      </c>
      <c r="AW313" t="s">
        <v>3701</v>
      </c>
      <c r="AX313" t="s">
        <v>3868</v>
      </c>
      <c r="AY313">
        <v>0.42</v>
      </c>
      <c r="AZ313" s="2" t="s">
        <v>3971</v>
      </c>
      <c r="BA313">
        <v>0.39560000000000001</v>
      </c>
      <c r="BB313" t="s">
        <v>3997</v>
      </c>
      <c r="BC313" t="s">
        <v>3500</v>
      </c>
      <c r="BE313" t="s">
        <v>3515</v>
      </c>
      <c r="BF313" t="s">
        <v>1249</v>
      </c>
      <c r="BG313" t="s">
        <v>4407</v>
      </c>
      <c r="BH313" t="s">
        <v>4463</v>
      </c>
      <c r="BI313" t="s">
        <v>4591</v>
      </c>
    </row>
    <row r="314" spans="1:61" x14ac:dyDescent="0.25">
      <c r="A314">
        <f t="shared" si="41"/>
        <v>57</v>
      </c>
      <c r="B314" t="str">
        <f t="shared" si="42"/>
        <v>HKW Eltmann_BNA0243</v>
      </c>
      <c r="C314" t="s">
        <v>3492</v>
      </c>
      <c r="D314" t="str">
        <f>VLOOKUP(AL314,REF_TABLE!$A$19:$B$26,2,FALSE)</f>
        <v>STUR</v>
      </c>
      <c r="E314" t="str">
        <f>VLOOKUP(AK314,REF_TABLE!A:B,2,FALSE)</f>
        <v>GAS</v>
      </c>
      <c r="F314">
        <f t="shared" si="40"/>
        <v>0.39379999999999998</v>
      </c>
      <c r="G314">
        <f>VLOOKUP(plants_join_OPSD!D314,REF_TABLE!M:Q,2,FALSE)</f>
        <v>9.5587323943661975</v>
      </c>
      <c r="H314">
        <f>VLOOKUP(plants_join_OPSD!D314,REF_TABLE!M:Q,3,FALSE)</f>
        <v>7.8122535211267614</v>
      </c>
      <c r="I314">
        <f>VLOOKUP(D314,Tabelle7!$A:$B,2,FALSE)</f>
        <v>4.0224969288732378E-2</v>
      </c>
      <c r="J314">
        <f>VLOOKUP(D314,Tabelle7!$A:$C,3,FALSE)</f>
        <v>4.0224969288732378E-2</v>
      </c>
      <c r="K314">
        <f>VLOOKUP($E314,Dispa_data!E:W,7,FALSE)</f>
        <v>112542.12</v>
      </c>
      <c r="L314">
        <f>IFERROR(VLOOKUP($E314,Dispa_data!E:W,8,FALSE),0)</f>
        <v>0</v>
      </c>
      <c r="M314">
        <f>IFERROR(VLOOKUP($E314,Dispa_data!E:W,9,FALSE),0)</f>
        <v>0</v>
      </c>
      <c r="N314">
        <f>IFERROR(VLOOKUP($E314,Dispa_data!$E:$W,10,FALSE),0)</f>
        <v>0.4</v>
      </c>
      <c r="O314">
        <f>IFERROR(VLOOKUP($E314,Dispa_data!$E:$W,11,FALSE),0)</f>
        <v>0.52500000000000002</v>
      </c>
      <c r="P314">
        <f>IFERROR(VLOOKUP($E314,Dispa_data!$E:$W,12,FALSE),0)</f>
        <v>1</v>
      </c>
      <c r="Q314">
        <f>IFERROR(VLOOKUP($E314,Dispa_data!$E:$W,13,FALSE),0)</f>
        <v>0.45</v>
      </c>
      <c r="S314" t="str">
        <f t="shared" si="43"/>
        <v/>
      </c>
      <c r="T314" t="str">
        <f t="shared" si="44"/>
        <v/>
      </c>
      <c r="U314" t="str">
        <f t="shared" si="45"/>
        <v/>
      </c>
      <c r="V314" t="str">
        <f t="shared" si="46"/>
        <v/>
      </c>
      <c r="W314" t="str">
        <f t="shared" si="47"/>
        <v/>
      </c>
      <c r="X314" s="1" t="s">
        <v>516</v>
      </c>
      <c r="Y314" s="6" t="e">
        <f>VLOOKUP(B314,Dispa_data!B:B,1,FALSE)</f>
        <v>#N/A</v>
      </c>
      <c r="Z314" t="s">
        <v>1250</v>
      </c>
      <c r="AC314" t="s">
        <v>2258</v>
      </c>
      <c r="AD314" t="s">
        <v>2585</v>
      </c>
      <c r="AE314" t="s">
        <v>3004</v>
      </c>
      <c r="AF314" t="s">
        <v>3356</v>
      </c>
      <c r="AG314" t="s">
        <v>3478</v>
      </c>
      <c r="AH314" t="s">
        <v>3492</v>
      </c>
      <c r="AI314">
        <v>57</v>
      </c>
      <c r="AK314" t="s">
        <v>3500</v>
      </c>
      <c r="AL314" t="s">
        <v>3506</v>
      </c>
      <c r="AM314" t="s">
        <v>3514</v>
      </c>
      <c r="AO314">
        <v>2008</v>
      </c>
      <c r="AP314" t="s">
        <v>3597</v>
      </c>
      <c r="AS314" t="s">
        <v>3625</v>
      </c>
      <c r="AU314">
        <v>49.983999999999988</v>
      </c>
      <c r="AV314">
        <v>10.65137</v>
      </c>
      <c r="BA314">
        <v>0.39379999999999998</v>
      </c>
      <c r="BB314" t="s">
        <v>3997</v>
      </c>
      <c r="BC314" t="s">
        <v>3500</v>
      </c>
      <c r="BE314" t="s">
        <v>3515</v>
      </c>
      <c r="BF314" t="s">
        <v>4210</v>
      </c>
      <c r="BG314" t="s">
        <v>4406</v>
      </c>
      <c r="BH314" t="s">
        <v>4451</v>
      </c>
    </row>
    <row r="315" spans="1:61" x14ac:dyDescent="0.25">
      <c r="A315">
        <f t="shared" si="41"/>
        <v>52</v>
      </c>
      <c r="B315" t="str">
        <f t="shared" si="42"/>
        <v>Emden Gas_BNA0245a</v>
      </c>
      <c r="C315" t="s">
        <v>3492</v>
      </c>
      <c r="D315" t="str">
        <f>VLOOKUP(AL315,REF_TABLE!$A$19:$B$26,2,FALSE)</f>
        <v>GTUR</v>
      </c>
      <c r="E315" t="str">
        <f>VLOOKUP(AK315,REF_TABLE!A:B,2,FALSE)</f>
        <v>GAS</v>
      </c>
      <c r="F315">
        <f t="shared" si="40"/>
        <v>0.30980000000000002</v>
      </c>
      <c r="G315">
        <f>VLOOKUP(plants_join_OPSD!D315,REF_TABLE!M:Q,2,FALSE)</f>
        <v>0</v>
      </c>
      <c r="H315">
        <f>VLOOKUP(plants_join_OPSD!D315,REF_TABLE!M:Q,3,FALSE)</f>
        <v>0</v>
      </c>
      <c r="I315">
        <f>VLOOKUP(D315,Tabelle7!$A:$B,2,FALSE)</f>
        <v>1</v>
      </c>
      <c r="J315">
        <f>VLOOKUP(D315,Tabelle7!$A:$C,3,FALSE)</f>
        <v>1</v>
      </c>
      <c r="K315">
        <f>VLOOKUP($E315,Dispa_data!E:W,7,FALSE)</f>
        <v>112542.12</v>
      </c>
      <c r="L315">
        <f>IFERROR(VLOOKUP($E315,Dispa_data!E:W,8,FALSE),0)</f>
        <v>0</v>
      </c>
      <c r="M315">
        <f>IFERROR(VLOOKUP($E315,Dispa_data!E:W,9,FALSE),0)</f>
        <v>0</v>
      </c>
      <c r="N315">
        <f>IFERROR(VLOOKUP($E315,Dispa_data!$E:$W,10,FALSE),0)</f>
        <v>0.4</v>
      </c>
      <c r="O315">
        <f>IFERROR(VLOOKUP($E315,Dispa_data!$E:$W,11,FALSE),0)</f>
        <v>0.52500000000000002</v>
      </c>
      <c r="P315">
        <f>IFERROR(VLOOKUP($E315,Dispa_data!$E:$W,12,FALSE),0)</f>
        <v>1</v>
      </c>
      <c r="Q315">
        <f>IFERROR(VLOOKUP($E315,Dispa_data!$E:$W,13,FALSE),0)</f>
        <v>0.45</v>
      </c>
      <c r="S315" t="str">
        <f t="shared" si="43"/>
        <v/>
      </c>
      <c r="T315" t="str">
        <f t="shared" si="44"/>
        <v/>
      </c>
      <c r="U315" t="str">
        <f t="shared" si="45"/>
        <v/>
      </c>
      <c r="V315" t="str">
        <f t="shared" si="46"/>
        <v/>
      </c>
      <c r="W315" t="str">
        <f t="shared" si="47"/>
        <v/>
      </c>
      <c r="X315" s="1" t="s">
        <v>517</v>
      </c>
      <c r="Y315" s="6" t="e">
        <f>VLOOKUP(B315,Dispa_data!B:B,1,FALSE)</f>
        <v>#N/A</v>
      </c>
      <c r="Z315" t="s">
        <v>1251</v>
      </c>
      <c r="AA315" t="s">
        <v>1206</v>
      </c>
      <c r="AC315" t="s">
        <v>2133</v>
      </c>
      <c r="AE315" t="s">
        <v>2733</v>
      </c>
      <c r="AF315" t="s">
        <v>3191</v>
      </c>
      <c r="AG315" t="s">
        <v>3477</v>
      </c>
      <c r="AH315" t="s">
        <v>3492</v>
      </c>
      <c r="AI315">
        <v>52</v>
      </c>
      <c r="AK315" t="s">
        <v>3500</v>
      </c>
      <c r="AL315" t="s">
        <v>3512</v>
      </c>
      <c r="AM315" t="s">
        <v>3515</v>
      </c>
      <c r="AO315">
        <v>1973</v>
      </c>
      <c r="AP315" t="s">
        <v>3607</v>
      </c>
      <c r="AS315" t="s">
        <v>3625</v>
      </c>
      <c r="AU315">
        <v>53.342170000000003</v>
      </c>
      <c r="AV315">
        <v>7.2062399999999993</v>
      </c>
      <c r="AY315">
        <v>0.42</v>
      </c>
      <c r="AZ315" s="2" t="s">
        <v>3972</v>
      </c>
      <c r="BA315">
        <v>0.30980000000000002</v>
      </c>
      <c r="BB315" t="s">
        <v>3997</v>
      </c>
      <c r="BC315" t="s">
        <v>3500</v>
      </c>
      <c r="BE315" t="s">
        <v>3515</v>
      </c>
      <c r="BF315" t="s">
        <v>3191</v>
      </c>
      <c r="BG315" t="s">
        <v>4407</v>
      </c>
      <c r="BH315" t="s">
        <v>4443</v>
      </c>
    </row>
    <row r="316" spans="1:61" x14ac:dyDescent="0.25">
      <c r="A316">
        <f t="shared" si="41"/>
        <v>433</v>
      </c>
      <c r="B316" t="str">
        <f t="shared" si="42"/>
        <v>Emden Gas_BNA0245b</v>
      </c>
      <c r="C316" t="s">
        <v>3492</v>
      </c>
      <c r="D316" t="str">
        <f>VLOOKUP(AL316,REF_TABLE!$A$19:$B$26,2,FALSE)</f>
        <v>STUR</v>
      </c>
      <c r="E316" t="str">
        <f>VLOOKUP(AK316,REF_TABLE!A:B,2,FALSE)</f>
        <v>GAS</v>
      </c>
      <c r="F316">
        <f t="shared" si="40"/>
        <v>0.3553</v>
      </c>
      <c r="G316">
        <f>VLOOKUP(plants_join_OPSD!D316,REF_TABLE!M:Q,2,FALSE)</f>
        <v>9.5587323943661975</v>
      </c>
      <c r="H316">
        <f>VLOOKUP(plants_join_OPSD!D316,REF_TABLE!M:Q,3,FALSE)</f>
        <v>7.8122535211267614</v>
      </c>
      <c r="I316">
        <f>VLOOKUP(D316,Tabelle7!$A:$B,2,FALSE)</f>
        <v>4.0224969288732378E-2</v>
      </c>
      <c r="J316">
        <f>VLOOKUP(D316,Tabelle7!$A:$C,3,FALSE)</f>
        <v>4.0224969288732378E-2</v>
      </c>
      <c r="K316">
        <f>VLOOKUP($E316,Dispa_data!E:W,7,FALSE)</f>
        <v>112542.12</v>
      </c>
      <c r="L316">
        <f>IFERROR(VLOOKUP($E316,Dispa_data!E:W,8,FALSE),0)</f>
        <v>0</v>
      </c>
      <c r="M316">
        <f>IFERROR(VLOOKUP($E316,Dispa_data!E:W,9,FALSE),0)</f>
        <v>0</v>
      </c>
      <c r="N316">
        <f>IFERROR(VLOOKUP($E316,Dispa_data!$E:$W,10,FALSE),0)</f>
        <v>0.4</v>
      </c>
      <c r="O316">
        <f>IFERROR(VLOOKUP($E316,Dispa_data!$E:$W,11,FALSE),0)</f>
        <v>0.52500000000000002</v>
      </c>
      <c r="P316">
        <f>IFERROR(VLOOKUP($E316,Dispa_data!$E:$W,12,FALSE),0)</f>
        <v>1</v>
      </c>
      <c r="Q316">
        <f>IFERROR(VLOOKUP($E316,Dispa_data!$E:$W,13,FALSE),0)</f>
        <v>0.45</v>
      </c>
      <c r="S316" t="str">
        <f t="shared" si="43"/>
        <v/>
      </c>
      <c r="T316" t="str">
        <f t="shared" si="44"/>
        <v/>
      </c>
      <c r="U316" t="str">
        <f t="shared" si="45"/>
        <v/>
      </c>
      <c r="V316" t="str">
        <f t="shared" si="46"/>
        <v/>
      </c>
      <c r="W316" t="str">
        <f t="shared" si="47"/>
        <v/>
      </c>
      <c r="X316" s="1" t="s">
        <v>518</v>
      </c>
      <c r="Y316" s="6" t="e">
        <f>VLOOKUP(B316,Dispa_data!B:B,1,FALSE)</f>
        <v>#N/A</v>
      </c>
      <c r="Z316" t="s">
        <v>1251</v>
      </c>
      <c r="AA316" t="s">
        <v>1521</v>
      </c>
      <c r="AC316" t="s">
        <v>2133</v>
      </c>
      <c r="AE316" t="s">
        <v>2733</v>
      </c>
      <c r="AF316" t="s">
        <v>3191</v>
      </c>
      <c r="AG316" t="s">
        <v>3477</v>
      </c>
      <c r="AH316" t="s">
        <v>3492</v>
      </c>
      <c r="AI316">
        <v>433</v>
      </c>
      <c r="AK316" t="s">
        <v>3500</v>
      </c>
      <c r="AL316" t="s">
        <v>3506</v>
      </c>
      <c r="AM316" t="s">
        <v>3515</v>
      </c>
      <c r="AO316">
        <v>1973</v>
      </c>
      <c r="AP316" t="s">
        <v>3607</v>
      </c>
      <c r="AS316" t="s">
        <v>3628</v>
      </c>
      <c r="AU316">
        <v>53.342170000000003</v>
      </c>
      <c r="AV316">
        <v>7.2062399999999993</v>
      </c>
      <c r="AY316">
        <v>0.42</v>
      </c>
      <c r="AZ316" s="2" t="s">
        <v>3972</v>
      </c>
      <c r="BA316">
        <v>0.3553</v>
      </c>
      <c r="BB316" t="s">
        <v>3997</v>
      </c>
      <c r="BC316" t="s">
        <v>3500</v>
      </c>
      <c r="BE316" t="s">
        <v>3515</v>
      </c>
      <c r="BF316" t="s">
        <v>3191</v>
      </c>
      <c r="BG316" t="s">
        <v>4407</v>
      </c>
      <c r="BH316" t="s">
        <v>4463</v>
      </c>
    </row>
    <row r="317" spans="1:61" x14ac:dyDescent="0.25">
      <c r="A317">
        <f t="shared" si="41"/>
        <v>11</v>
      </c>
      <c r="B317" t="str">
        <f t="shared" si="42"/>
        <v>HKW Iderhoffstraße_BNA0255</v>
      </c>
      <c r="C317" t="s">
        <v>3492</v>
      </c>
      <c r="D317" t="str">
        <f>VLOOKUP(AL317,REF_TABLE!$A$19:$B$26,2,FALSE)</f>
        <v>STUR</v>
      </c>
      <c r="E317" t="str">
        <f>VLOOKUP(AK317,REF_TABLE!A:B,2,FALSE)</f>
        <v>GAS</v>
      </c>
      <c r="F317">
        <f t="shared" ref="F317:F380" si="48">IF(BA317=0,IF(AY317=0,AZ317,AY317),BA317)</f>
        <v>0.38059999999999999</v>
      </c>
      <c r="G317">
        <f>VLOOKUP(plants_join_OPSD!D317,REF_TABLE!M:Q,2,FALSE)</f>
        <v>9.5587323943661975</v>
      </c>
      <c r="H317">
        <f>VLOOKUP(plants_join_OPSD!D317,REF_TABLE!M:Q,3,FALSE)</f>
        <v>7.8122535211267614</v>
      </c>
      <c r="I317">
        <f>VLOOKUP(D317,Tabelle7!$A:$B,2,FALSE)</f>
        <v>4.0224969288732378E-2</v>
      </c>
      <c r="J317">
        <f>VLOOKUP(D317,Tabelle7!$A:$C,3,FALSE)</f>
        <v>4.0224969288732378E-2</v>
      </c>
      <c r="K317">
        <f>VLOOKUP($E317,Dispa_data!E:W,7,FALSE)</f>
        <v>112542.12</v>
      </c>
      <c r="L317">
        <f>IFERROR(VLOOKUP($E317,Dispa_data!E:W,8,FALSE),0)</f>
        <v>0</v>
      </c>
      <c r="M317">
        <f>IFERROR(VLOOKUP($E317,Dispa_data!E:W,9,FALSE),0)</f>
        <v>0</v>
      </c>
      <c r="N317">
        <f>IFERROR(VLOOKUP($E317,Dispa_data!$E:$W,10,FALSE),0)</f>
        <v>0.4</v>
      </c>
      <c r="O317">
        <f>IFERROR(VLOOKUP($E317,Dispa_data!$E:$W,11,FALSE),0)</f>
        <v>0.52500000000000002</v>
      </c>
      <c r="P317">
        <f>IFERROR(VLOOKUP($E317,Dispa_data!$E:$W,12,FALSE),0)</f>
        <v>1</v>
      </c>
      <c r="Q317">
        <f>IFERROR(VLOOKUP($E317,Dispa_data!$E:$W,13,FALSE),0)</f>
        <v>0.45</v>
      </c>
      <c r="S317" t="str">
        <f t="shared" si="43"/>
        <v/>
      </c>
      <c r="T317" t="str">
        <f t="shared" si="44"/>
        <v/>
      </c>
      <c r="U317" t="str">
        <f t="shared" si="45"/>
        <v/>
      </c>
      <c r="V317" t="str">
        <f t="shared" si="46"/>
        <v/>
      </c>
      <c r="W317" t="str">
        <f t="shared" si="47"/>
        <v/>
      </c>
      <c r="X317" s="1" t="s">
        <v>519</v>
      </c>
      <c r="Y317" s="6" t="e">
        <f>VLOOKUP(B317,Dispa_data!B:B,1,FALSE)</f>
        <v>#N/A</v>
      </c>
      <c r="Z317" t="s">
        <v>1252</v>
      </c>
      <c r="AC317" t="s">
        <v>2259</v>
      </c>
      <c r="AE317" t="s">
        <v>3005</v>
      </c>
      <c r="AF317" t="s">
        <v>3357</v>
      </c>
      <c r="AG317" t="s">
        <v>3481</v>
      </c>
      <c r="AH317" t="s">
        <v>3492</v>
      </c>
      <c r="AI317">
        <v>11</v>
      </c>
      <c r="AK317" t="s">
        <v>3500</v>
      </c>
      <c r="AL317" t="s">
        <v>3506</v>
      </c>
      <c r="AM317" t="s">
        <v>3514</v>
      </c>
      <c r="AO317">
        <v>1996</v>
      </c>
      <c r="AP317" t="s">
        <v>3553</v>
      </c>
      <c r="AS317" t="s">
        <v>3625</v>
      </c>
      <c r="AU317">
        <v>50.978566999999998</v>
      </c>
      <c r="AV317">
        <v>11.05158</v>
      </c>
      <c r="BA317">
        <v>0.38059999999999999</v>
      </c>
      <c r="BB317" t="s">
        <v>3997</v>
      </c>
      <c r="BC317" t="s">
        <v>3500</v>
      </c>
      <c r="BE317" t="s">
        <v>3515</v>
      </c>
      <c r="BF317" t="s">
        <v>4211</v>
      </c>
      <c r="BG317" t="s">
        <v>1715</v>
      </c>
      <c r="BH317" t="s">
        <v>4515</v>
      </c>
    </row>
    <row r="318" spans="1:61" x14ac:dyDescent="0.25">
      <c r="A318">
        <f t="shared" si="41"/>
        <v>76.5</v>
      </c>
      <c r="B318" t="str">
        <f t="shared" si="42"/>
        <v>HKW Erfurt-Ost_BNA0256a</v>
      </c>
      <c r="C318" t="s">
        <v>3492</v>
      </c>
      <c r="D318" t="str">
        <f>VLOOKUP(AL318,REF_TABLE!$A$19:$B$26,2,FALSE)</f>
        <v>COMC</v>
      </c>
      <c r="E318" t="str">
        <f>VLOOKUP(AK318,REF_TABLE!A:B,2,FALSE)</f>
        <v>GAS</v>
      </c>
      <c r="F318">
        <f t="shared" si="48"/>
        <v>0.54</v>
      </c>
      <c r="G318">
        <f>VLOOKUP(plants_join_OPSD!D318,REF_TABLE!M:Q,2,FALSE)</f>
        <v>5</v>
      </c>
      <c r="H318">
        <f>VLOOKUP(plants_join_OPSD!D318,REF_TABLE!M:Q,3,FALSE)</f>
        <v>1</v>
      </c>
      <c r="I318">
        <f>VLOOKUP(D318,Tabelle7!$A:$B,2,FALSE)</f>
        <v>3.8508725075675675E-2</v>
      </c>
      <c r="J318">
        <f>VLOOKUP(D318,Tabelle7!$A:$C,3,FALSE)</f>
        <v>3.8508725075675675E-2</v>
      </c>
      <c r="K318">
        <f>VLOOKUP($E318,Dispa_data!E:W,7,FALSE)</f>
        <v>112542.12</v>
      </c>
      <c r="L318">
        <f>IFERROR(VLOOKUP($E318,Dispa_data!E:W,8,FALSE),0)</f>
        <v>0</v>
      </c>
      <c r="M318">
        <f>IFERROR(VLOOKUP($E318,Dispa_data!E:W,9,FALSE),0)</f>
        <v>0</v>
      </c>
      <c r="N318">
        <f>IFERROR(VLOOKUP($E318,Dispa_data!$E:$W,10,FALSE),0)</f>
        <v>0.4</v>
      </c>
      <c r="O318">
        <f>IFERROR(VLOOKUP($E318,Dispa_data!$E:$W,11,FALSE),0)</f>
        <v>0.52500000000000002</v>
      </c>
      <c r="P318">
        <f>IFERROR(VLOOKUP($E318,Dispa_data!$E:$W,12,FALSE),0)</f>
        <v>1</v>
      </c>
      <c r="Q318">
        <f>IFERROR(VLOOKUP($E318,Dispa_data!$E:$W,13,FALSE),0)</f>
        <v>0.45</v>
      </c>
      <c r="S318">
        <f t="shared" si="43"/>
        <v>185.1145737855179</v>
      </c>
      <c r="T318" t="str">
        <f t="shared" si="44"/>
        <v/>
      </c>
      <c r="U318" t="str">
        <f t="shared" si="45"/>
        <v/>
      </c>
      <c r="V318" t="str">
        <f t="shared" si="46"/>
        <v/>
      </c>
      <c r="W318" t="str">
        <f t="shared" si="47"/>
        <v/>
      </c>
      <c r="X318" s="1" t="s">
        <v>520</v>
      </c>
      <c r="Y318" s="6" t="e">
        <f>VLOOKUP(B318,Dispa_data!B:B,1,FALSE)</f>
        <v>#N/A</v>
      </c>
      <c r="Z318" t="s">
        <v>1253</v>
      </c>
      <c r="AB318" t="s">
        <v>2031</v>
      </c>
      <c r="AC318" t="s">
        <v>2259</v>
      </c>
      <c r="AE318" t="s">
        <v>3006</v>
      </c>
      <c r="AF318" t="s">
        <v>3357</v>
      </c>
      <c r="AG318" t="s">
        <v>3481</v>
      </c>
      <c r="AH318" t="s">
        <v>3492</v>
      </c>
      <c r="AI318">
        <v>76.5</v>
      </c>
      <c r="AJ318">
        <v>83.161320000000003</v>
      </c>
      <c r="AK318" t="s">
        <v>3500</v>
      </c>
      <c r="AL318" t="s">
        <v>3508</v>
      </c>
      <c r="AM318" t="s">
        <v>3514</v>
      </c>
      <c r="AN318">
        <v>185.1145737855179</v>
      </c>
      <c r="AO318">
        <v>2000</v>
      </c>
      <c r="AP318" t="s">
        <v>3567</v>
      </c>
      <c r="AS318" t="s">
        <v>3625</v>
      </c>
      <c r="AU318">
        <v>50.989612000000001</v>
      </c>
      <c r="AV318">
        <v>11.027635</v>
      </c>
      <c r="AY318">
        <v>0.36399999999999999</v>
      </c>
      <c r="AZ318" s="2" t="s">
        <v>3973</v>
      </c>
      <c r="BA318">
        <v>0.54</v>
      </c>
      <c r="BB318" t="s">
        <v>3997</v>
      </c>
      <c r="BC318" t="s">
        <v>3500</v>
      </c>
      <c r="BE318" t="s">
        <v>3515</v>
      </c>
      <c r="BF318" t="s">
        <v>4212</v>
      </c>
      <c r="BG318" t="s">
        <v>4406</v>
      </c>
      <c r="BH318" t="s">
        <v>4515</v>
      </c>
      <c r="BI318" t="s">
        <v>4592</v>
      </c>
    </row>
    <row r="319" spans="1:61" x14ac:dyDescent="0.25">
      <c r="A319">
        <f t="shared" si="41"/>
        <v>32.6</v>
      </c>
      <c r="B319" t="str">
        <f t="shared" si="42"/>
        <v>HKW Erfurt-Ost_BNA0256b</v>
      </c>
      <c r="C319" t="s">
        <v>3492</v>
      </c>
      <c r="D319" t="str">
        <f>VLOOKUP(AL319,REF_TABLE!$A$19:$B$26,2,FALSE)</f>
        <v>COMC</v>
      </c>
      <c r="E319" t="str">
        <f>VLOOKUP(AK319,REF_TABLE!A:B,2,FALSE)</f>
        <v>GAS</v>
      </c>
      <c r="F319">
        <f t="shared" si="48"/>
        <v>0.60299999999999998</v>
      </c>
      <c r="G319">
        <f>VLOOKUP(plants_join_OPSD!D319,REF_TABLE!M:Q,2,FALSE)</f>
        <v>5</v>
      </c>
      <c r="H319">
        <f>VLOOKUP(plants_join_OPSD!D319,REF_TABLE!M:Q,3,FALSE)</f>
        <v>1</v>
      </c>
      <c r="I319">
        <f>VLOOKUP(D319,Tabelle7!$A:$B,2,FALSE)</f>
        <v>3.8508725075675675E-2</v>
      </c>
      <c r="J319">
        <f>VLOOKUP(D319,Tabelle7!$A:$C,3,FALSE)</f>
        <v>3.8508725075675675E-2</v>
      </c>
      <c r="K319">
        <f>VLOOKUP($E319,Dispa_data!E:W,7,FALSE)</f>
        <v>112542.12</v>
      </c>
      <c r="L319">
        <f>IFERROR(VLOOKUP($E319,Dispa_data!E:W,8,FALSE),0)</f>
        <v>0</v>
      </c>
      <c r="M319">
        <f>IFERROR(VLOOKUP($E319,Dispa_data!E:W,9,FALSE),0)</f>
        <v>0</v>
      </c>
      <c r="N319">
        <f>IFERROR(VLOOKUP($E319,Dispa_data!$E:$W,10,FALSE),0)</f>
        <v>0.4</v>
      </c>
      <c r="O319">
        <f>IFERROR(VLOOKUP($E319,Dispa_data!$E:$W,11,FALSE),0)</f>
        <v>0.52500000000000002</v>
      </c>
      <c r="P319">
        <f>IFERROR(VLOOKUP($E319,Dispa_data!$E:$W,12,FALSE),0)</f>
        <v>1</v>
      </c>
      <c r="Q319">
        <f>IFERROR(VLOOKUP($E319,Dispa_data!$E:$W,13,FALSE),0)</f>
        <v>0.45</v>
      </c>
      <c r="S319">
        <f t="shared" si="43"/>
        <v>78.885426214482123</v>
      </c>
      <c r="T319" t="str">
        <f t="shared" si="44"/>
        <v/>
      </c>
      <c r="U319" t="str">
        <f t="shared" si="45"/>
        <v/>
      </c>
      <c r="V319" t="str">
        <f t="shared" si="46"/>
        <v/>
      </c>
      <c r="W319" t="str">
        <f t="shared" si="47"/>
        <v/>
      </c>
      <c r="X319" s="1" t="s">
        <v>521</v>
      </c>
      <c r="Y319" s="6" t="e">
        <f>VLOOKUP(B319,Dispa_data!B:B,1,FALSE)</f>
        <v>#N/A</v>
      </c>
      <c r="Z319" t="s">
        <v>1253</v>
      </c>
      <c r="AA319" t="s">
        <v>1703</v>
      </c>
      <c r="AB319" t="s">
        <v>2031</v>
      </c>
      <c r="AC319" t="s">
        <v>2259</v>
      </c>
      <c r="AE319" t="s">
        <v>3006</v>
      </c>
      <c r="AF319" t="s">
        <v>3357</v>
      </c>
      <c r="AG319" t="s">
        <v>3481</v>
      </c>
      <c r="AH319" t="s">
        <v>3492</v>
      </c>
      <c r="AI319">
        <v>32.6</v>
      </c>
      <c r="AJ319">
        <v>35.438679999999998</v>
      </c>
      <c r="AK319" t="s">
        <v>3500</v>
      </c>
      <c r="AL319" t="s">
        <v>3508</v>
      </c>
      <c r="AM319" t="s">
        <v>3514</v>
      </c>
      <c r="AN319">
        <v>78.885426214482123</v>
      </c>
      <c r="AO319">
        <v>2014</v>
      </c>
      <c r="AP319" t="s">
        <v>3541</v>
      </c>
      <c r="AS319" t="s">
        <v>3625</v>
      </c>
      <c r="AU319">
        <v>50.989612000000001</v>
      </c>
      <c r="AV319">
        <v>11.027635</v>
      </c>
      <c r="AY319">
        <v>0.36399999999999999</v>
      </c>
      <c r="AZ319" s="2" t="s">
        <v>3974</v>
      </c>
      <c r="BA319">
        <v>0.60299999999999998</v>
      </c>
      <c r="BB319" t="s">
        <v>3997</v>
      </c>
      <c r="BC319" t="s">
        <v>3500</v>
      </c>
      <c r="BE319" t="s">
        <v>3515</v>
      </c>
      <c r="BG319" t="s">
        <v>4406</v>
      </c>
      <c r="BH319" t="s">
        <v>4515</v>
      </c>
      <c r="BI319" t="s">
        <v>4592</v>
      </c>
    </row>
    <row r="320" spans="1:61" x14ac:dyDescent="0.25">
      <c r="A320">
        <f t="shared" si="41"/>
        <v>10.199999999999999</v>
      </c>
      <c r="B320" t="str">
        <f t="shared" si="42"/>
        <v>BHKW an Klinkerweg_BNA1138</v>
      </c>
      <c r="C320" t="s">
        <v>3492</v>
      </c>
      <c r="D320" t="str">
        <f>VLOOKUP(AL320,REF_TABLE!$A$19:$B$26,2,FALSE)</f>
        <v>STUR</v>
      </c>
      <c r="E320" t="str">
        <f>VLOOKUP(AK320,REF_TABLE!A:B,2,FALSE)</f>
        <v>GAS</v>
      </c>
      <c r="F320">
        <f t="shared" si="48"/>
        <v>0.38500000000000001</v>
      </c>
      <c r="G320">
        <f>VLOOKUP(plants_join_OPSD!D320,REF_TABLE!M:Q,2,FALSE)</f>
        <v>9.5587323943661975</v>
      </c>
      <c r="H320">
        <f>VLOOKUP(plants_join_OPSD!D320,REF_TABLE!M:Q,3,FALSE)</f>
        <v>7.8122535211267614</v>
      </c>
      <c r="I320">
        <f>VLOOKUP(D320,Tabelle7!$A:$B,2,FALSE)</f>
        <v>4.0224969288732378E-2</v>
      </c>
      <c r="J320">
        <f>VLOOKUP(D320,Tabelle7!$A:$C,3,FALSE)</f>
        <v>4.0224969288732378E-2</v>
      </c>
      <c r="K320">
        <f>VLOOKUP($E320,Dispa_data!E:W,7,FALSE)</f>
        <v>112542.12</v>
      </c>
      <c r="L320">
        <f>IFERROR(VLOOKUP($E320,Dispa_data!E:W,8,FALSE),0)</f>
        <v>0</v>
      </c>
      <c r="M320">
        <f>IFERROR(VLOOKUP($E320,Dispa_data!E:W,9,FALSE),0)</f>
        <v>0</v>
      </c>
      <c r="N320">
        <f>IFERROR(VLOOKUP($E320,Dispa_data!$E:$W,10,FALSE),0)</f>
        <v>0.4</v>
      </c>
      <c r="O320">
        <f>IFERROR(VLOOKUP($E320,Dispa_data!$E:$W,11,FALSE),0)</f>
        <v>0.52500000000000002</v>
      </c>
      <c r="P320">
        <f>IFERROR(VLOOKUP($E320,Dispa_data!$E:$W,12,FALSE),0)</f>
        <v>1</v>
      </c>
      <c r="Q320">
        <f>IFERROR(VLOOKUP($E320,Dispa_data!$E:$W,13,FALSE),0)</f>
        <v>0.45</v>
      </c>
      <c r="S320" t="str">
        <f t="shared" si="43"/>
        <v/>
      </c>
      <c r="T320" t="str">
        <f t="shared" si="44"/>
        <v/>
      </c>
      <c r="U320" t="str">
        <f t="shared" si="45"/>
        <v/>
      </c>
      <c r="V320" t="str">
        <f t="shared" si="46"/>
        <v/>
      </c>
      <c r="W320" t="str">
        <f t="shared" si="47"/>
        <v/>
      </c>
      <c r="X320" s="1" t="s">
        <v>522</v>
      </c>
      <c r="Y320" s="6" t="e">
        <f>VLOOKUP(B320,Dispa_data!B:B,1,FALSE)</f>
        <v>#N/A</v>
      </c>
      <c r="Z320" t="s">
        <v>1254</v>
      </c>
      <c r="AA320" t="s">
        <v>1704</v>
      </c>
      <c r="AC320" t="s">
        <v>2260</v>
      </c>
      <c r="AD320" t="s">
        <v>2586</v>
      </c>
      <c r="AE320" t="s">
        <v>3007</v>
      </c>
      <c r="AF320" t="s">
        <v>3358</v>
      </c>
      <c r="AG320" t="s">
        <v>3480</v>
      </c>
      <c r="AH320" t="s">
        <v>3492</v>
      </c>
      <c r="AI320">
        <v>10.199999999999999</v>
      </c>
      <c r="AK320" t="s">
        <v>3500</v>
      </c>
      <c r="AL320" t="s">
        <v>3506</v>
      </c>
      <c r="AM320" t="s">
        <v>3514</v>
      </c>
      <c r="AO320">
        <v>2000</v>
      </c>
      <c r="AP320" t="s">
        <v>3567</v>
      </c>
      <c r="AS320" t="s">
        <v>3625</v>
      </c>
      <c r="AU320">
        <v>51.216859999999997</v>
      </c>
      <c r="AV320">
        <v>6.94733</v>
      </c>
      <c r="BA320">
        <v>0.38500000000000001</v>
      </c>
      <c r="BB320" t="s">
        <v>3997</v>
      </c>
      <c r="BC320" t="s">
        <v>3500</v>
      </c>
      <c r="BE320" t="s">
        <v>3515</v>
      </c>
      <c r="BF320" t="s">
        <v>4213</v>
      </c>
      <c r="BG320" t="s">
        <v>4403</v>
      </c>
      <c r="BH320" t="s">
        <v>2260</v>
      </c>
    </row>
    <row r="321" spans="1:61" x14ac:dyDescent="0.25">
      <c r="A321">
        <f t="shared" si="41"/>
        <v>21.6</v>
      </c>
      <c r="B321" t="str">
        <f t="shared" si="42"/>
        <v>HKW Erlangen_BNA0261a</v>
      </c>
      <c r="C321" t="s">
        <v>3492</v>
      </c>
      <c r="D321" t="str">
        <f>VLOOKUP(AL321,REF_TABLE!$A$19:$B$26,2,FALSE)</f>
        <v>COMC</v>
      </c>
      <c r="E321" t="str">
        <f>VLOOKUP(AK321,REF_TABLE!A:B,2,FALSE)</f>
        <v>GAS</v>
      </c>
      <c r="F321">
        <f t="shared" si="48"/>
        <v>0.5625</v>
      </c>
      <c r="G321">
        <f>VLOOKUP(plants_join_OPSD!D321,REF_TABLE!M:Q,2,FALSE)</f>
        <v>5</v>
      </c>
      <c r="H321">
        <f>VLOOKUP(plants_join_OPSD!D321,REF_TABLE!M:Q,3,FALSE)</f>
        <v>1</v>
      </c>
      <c r="I321">
        <f>VLOOKUP(D321,Tabelle7!$A:$B,2,FALSE)</f>
        <v>3.8508725075675675E-2</v>
      </c>
      <c r="J321">
        <f>VLOOKUP(D321,Tabelle7!$A:$C,3,FALSE)</f>
        <v>3.8508725075675675E-2</v>
      </c>
      <c r="K321">
        <f>VLOOKUP($E321,Dispa_data!E:W,7,FALSE)</f>
        <v>112542.12</v>
      </c>
      <c r="L321">
        <f>IFERROR(VLOOKUP($E321,Dispa_data!E:W,8,FALSE),0)</f>
        <v>0</v>
      </c>
      <c r="M321">
        <f>IFERROR(VLOOKUP($E321,Dispa_data!E:W,9,FALSE),0)</f>
        <v>0</v>
      </c>
      <c r="N321">
        <f>IFERROR(VLOOKUP($E321,Dispa_data!$E:$W,10,FALSE),0)</f>
        <v>0.4</v>
      </c>
      <c r="O321">
        <f>IFERROR(VLOOKUP($E321,Dispa_data!$E:$W,11,FALSE),0)</f>
        <v>0.52500000000000002</v>
      </c>
      <c r="P321">
        <f>IFERROR(VLOOKUP($E321,Dispa_data!$E:$W,12,FALSE),0)</f>
        <v>1</v>
      </c>
      <c r="Q321">
        <f>IFERROR(VLOOKUP($E321,Dispa_data!$E:$W,13,FALSE),0)</f>
        <v>0.45</v>
      </c>
      <c r="S321" t="str">
        <f t="shared" si="43"/>
        <v/>
      </c>
      <c r="T321" t="str">
        <f t="shared" si="44"/>
        <v/>
      </c>
      <c r="U321" t="str">
        <f t="shared" si="45"/>
        <v/>
      </c>
      <c r="V321" t="str">
        <f t="shared" si="46"/>
        <v/>
      </c>
      <c r="W321" t="str">
        <f t="shared" si="47"/>
        <v/>
      </c>
      <c r="X321" s="1" t="s">
        <v>523</v>
      </c>
      <c r="Y321" s="6" t="e">
        <f>VLOOKUP(B321,Dispa_data!B:B,1,FALSE)</f>
        <v>#N/A</v>
      </c>
      <c r="Z321" t="s">
        <v>982</v>
      </c>
      <c r="AA321" t="s">
        <v>1705</v>
      </c>
      <c r="AC321" t="s">
        <v>2170</v>
      </c>
      <c r="AD321" t="s">
        <v>2445</v>
      </c>
      <c r="AE321" t="s">
        <v>2775</v>
      </c>
      <c r="AF321" t="s">
        <v>3224</v>
      </c>
      <c r="AG321" t="s">
        <v>3478</v>
      </c>
      <c r="AH321" t="s">
        <v>3492</v>
      </c>
      <c r="AI321">
        <v>21.6</v>
      </c>
      <c r="AK321" t="s">
        <v>3500</v>
      </c>
      <c r="AL321" t="s">
        <v>3508</v>
      </c>
      <c r="AM321" t="s">
        <v>3514</v>
      </c>
      <c r="AO321">
        <v>2005</v>
      </c>
      <c r="AP321" t="s">
        <v>3519</v>
      </c>
      <c r="AS321" t="s">
        <v>3625</v>
      </c>
      <c r="AU321">
        <v>49.592970000000001</v>
      </c>
      <c r="AV321">
        <v>11.001620000000001</v>
      </c>
      <c r="BA321">
        <v>0.5625</v>
      </c>
      <c r="BB321" t="s">
        <v>3997</v>
      </c>
      <c r="BC321" t="s">
        <v>3500</v>
      </c>
      <c r="BE321" t="s">
        <v>3515</v>
      </c>
      <c r="BF321" t="s">
        <v>4041</v>
      </c>
      <c r="BG321" t="s">
        <v>1559</v>
      </c>
      <c r="BH321" t="s">
        <v>2170</v>
      </c>
    </row>
    <row r="322" spans="1:61" x14ac:dyDescent="0.25">
      <c r="A322">
        <f t="shared" si="41"/>
        <v>6.7</v>
      </c>
      <c r="B322" t="str">
        <f t="shared" si="42"/>
        <v>HKW Erlangen_BNA0261c</v>
      </c>
      <c r="C322" t="s">
        <v>3492</v>
      </c>
      <c r="D322" t="str">
        <f>VLOOKUP(AL322,REF_TABLE!$A$19:$B$26,2,FALSE)</f>
        <v>COMC</v>
      </c>
      <c r="E322" t="str">
        <f>VLOOKUP(AK322,REF_TABLE!A:B,2,FALSE)</f>
        <v>GAS</v>
      </c>
      <c r="F322">
        <f t="shared" si="48"/>
        <v>0.60299999999999998</v>
      </c>
      <c r="G322">
        <f>VLOOKUP(plants_join_OPSD!D322,REF_TABLE!M:Q,2,FALSE)</f>
        <v>5</v>
      </c>
      <c r="H322">
        <f>VLOOKUP(plants_join_OPSD!D322,REF_TABLE!M:Q,3,FALSE)</f>
        <v>1</v>
      </c>
      <c r="I322">
        <f>VLOOKUP(D322,Tabelle7!$A:$B,2,FALSE)</f>
        <v>3.8508725075675675E-2</v>
      </c>
      <c r="J322">
        <f>VLOOKUP(D322,Tabelle7!$A:$C,3,FALSE)</f>
        <v>3.8508725075675675E-2</v>
      </c>
      <c r="K322">
        <f>VLOOKUP($E322,Dispa_data!E:W,7,FALSE)</f>
        <v>112542.12</v>
      </c>
      <c r="L322">
        <f>IFERROR(VLOOKUP($E322,Dispa_data!E:W,8,FALSE),0)</f>
        <v>0</v>
      </c>
      <c r="M322">
        <f>IFERROR(VLOOKUP($E322,Dispa_data!E:W,9,FALSE),0)</f>
        <v>0</v>
      </c>
      <c r="N322">
        <f>IFERROR(VLOOKUP($E322,Dispa_data!$E:$W,10,FALSE),0)</f>
        <v>0.4</v>
      </c>
      <c r="O322">
        <f>IFERROR(VLOOKUP($E322,Dispa_data!$E:$W,11,FALSE),0)</f>
        <v>0.52500000000000002</v>
      </c>
      <c r="P322">
        <f>IFERROR(VLOOKUP($E322,Dispa_data!$E:$W,12,FALSE),0)</f>
        <v>1</v>
      </c>
      <c r="Q322">
        <f>IFERROR(VLOOKUP($E322,Dispa_data!$E:$W,13,FALSE),0)</f>
        <v>0.45</v>
      </c>
      <c r="S322" t="str">
        <f t="shared" si="43"/>
        <v/>
      </c>
      <c r="T322" t="str">
        <f t="shared" si="44"/>
        <v/>
      </c>
      <c r="U322" t="str">
        <f t="shared" si="45"/>
        <v/>
      </c>
      <c r="V322" t="str">
        <f t="shared" si="46"/>
        <v/>
      </c>
      <c r="W322" t="str">
        <f t="shared" si="47"/>
        <v/>
      </c>
      <c r="X322" s="1" t="s">
        <v>524</v>
      </c>
      <c r="Y322" s="6" t="e">
        <f>VLOOKUP(B322,Dispa_data!B:B,1,FALSE)</f>
        <v>#N/A</v>
      </c>
      <c r="Z322" t="s">
        <v>982</v>
      </c>
      <c r="AA322" t="s">
        <v>1706</v>
      </c>
      <c r="AC322" t="s">
        <v>2170</v>
      </c>
      <c r="AD322" t="s">
        <v>2445</v>
      </c>
      <c r="AE322" t="s">
        <v>2775</v>
      </c>
      <c r="AF322" t="s">
        <v>3224</v>
      </c>
      <c r="AG322" t="s">
        <v>3478</v>
      </c>
      <c r="AH322" t="s">
        <v>3492</v>
      </c>
      <c r="AI322">
        <v>6.7</v>
      </c>
      <c r="AK322" t="s">
        <v>3500</v>
      </c>
      <c r="AL322" t="s">
        <v>3508</v>
      </c>
      <c r="AM322" t="s">
        <v>3514</v>
      </c>
      <c r="AO322">
        <v>2014</v>
      </c>
      <c r="AP322" t="s">
        <v>3541</v>
      </c>
      <c r="AS322" t="s">
        <v>3625</v>
      </c>
      <c r="AU322">
        <v>49.593491999999998</v>
      </c>
      <c r="AV322">
        <v>11.001092999999999</v>
      </c>
      <c r="BA322">
        <v>0.60299999999999998</v>
      </c>
      <c r="BB322" t="s">
        <v>3997</v>
      </c>
      <c r="BC322" t="s">
        <v>3500</v>
      </c>
      <c r="BE322" t="s">
        <v>3515</v>
      </c>
      <c r="BF322" t="s">
        <v>4214</v>
      </c>
      <c r="BG322" t="s">
        <v>1559</v>
      </c>
      <c r="BH322" t="s">
        <v>2170</v>
      </c>
    </row>
    <row r="323" spans="1:61" x14ac:dyDescent="0.25">
      <c r="A323">
        <f t="shared" si="41"/>
        <v>200</v>
      </c>
      <c r="B323" t="str">
        <f t="shared" si="42"/>
        <v>Weisweiler_BNA1023</v>
      </c>
      <c r="C323" t="s">
        <v>3492</v>
      </c>
      <c r="D323" t="str">
        <f>VLOOKUP(AL323,REF_TABLE!$A$19:$B$26,2,FALSE)</f>
        <v>GTUR</v>
      </c>
      <c r="E323" t="str">
        <f>VLOOKUP(AK323,REF_TABLE!A:B,2,FALSE)</f>
        <v>GAS</v>
      </c>
      <c r="F323">
        <f t="shared" si="48"/>
        <v>0.39560000000000001</v>
      </c>
      <c r="G323">
        <f>VLOOKUP(plants_join_OPSD!D323,REF_TABLE!M:Q,2,FALSE)</f>
        <v>0</v>
      </c>
      <c r="H323">
        <f>VLOOKUP(plants_join_OPSD!D323,REF_TABLE!M:Q,3,FALSE)</f>
        <v>0</v>
      </c>
      <c r="I323">
        <f>VLOOKUP(D323,Tabelle7!$A:$B,2,FALSE)</f>
        <v>1</v>
      </c>
      <c r="J323">
        <f>VLOOKUP(D323,Tabelle7!$A:$C,3,FALSE)</f>
        <v>1</v>
      </c>
      <c r="K323">
        <f>VLOOKUP($E323,Dispa_data!E:W,7,FALSE)</f>
        <v>112542.12</v>
      </c>
      <c r="L323">
        <f>IFERROR(VLOOKUP($E323,Dispa_data!E:W,8,FALSE),0)</f>
        <v>0</v>
      </c>
      <c r="M323">
        <f>IFERROR(VLOOKUP($E323,Dispa_data!E:W,9,FALSE),0)</f>
        <v>0</v>
      </c>
      <c r="N323">
        <f>IFERROR(VLOOKUP($E323,Dispa_data!$E:$W,10,FALSE),0)</f>
        <v>0.4</v>
      </c>
      <c r="O323">
        <f>IFERROR(VLOOKUP($E323,Dispa_data!$E:$W,11,FALSE),0)</f>
        <v>0.52500000000000002</v>
      </c>
      <c r="P323">
        <f>IFERROR(VLOOKUP($E323,Dispa_data!$E:$W,12,FALSE),0)</f>
        <v>1</v>
      </c>
      <c r="Q323">
        <f>IFERROR(VLOOKUP($E323,Dispa_data!$E:$W,13,FALSE),0)</f>
        <v>0.45</v>
      </c>
      <c r="S323" t="str">
        <f t="shared" si="43"/>
        <v/>
      </c>
      <c r="T323" t="str">
        <f t="shared" si="44"/>
        <v/>
      </c>
      <c r="U323" t="str">
        <f t="shared" si="45"/>
        <v/>
      </c>
      <c r="V323" t="str">
        <f t="shared" si="46"/>
        <v/>
      </c>
      <c r="W323" t="str">
        <f t="shared" si="47"/>
        <v/>
      </c>
      <c r="X323" s="1" t="s">
        <v>525</v>
      </c>
      <c r="Y323" s="6" t="e">
        <f>VLOOKUP(B323,Dispa_data!B:B,1,FALSE)</f>
        <v>#N/A</v>
      </c>
      <c r="Z323" t="s">
        <v>1178</v>
      </c>
      <c r="AA323" t="s">
        <v>1707</v>
      </c>
      <c r="AC323" t="s">
        <v>2203</v>
      </c>
      <c r="AE323" t="s">
        <v>2945</v>
      </c>
      <c r="AF323" t="s">
        <v>3317</v>
      </c>
      <c r="AG323" t="s">
        <v>3480</v>
      </c>
      <c r="AH323" t="s">
        <v>3492</v>
      </c>
      <c r="AI323">
        <v>200</v>
      </c>
      <c r="AK323" t="s">
        <v>3500</v>
      </c>
      <c r="AL323" t="s">
        <v>3512</v>
      </c>
      <c r="AM323" t="s">
        <v>3515</v>
      </c>
      <c r="AO323">
        <v>2006</v>
      </c>
      <c r="AP323" t="s">
        <v>3524</v>
      </c>
      <c r="AS323" t="s">
        <v>3625</v>
      </c>
      <c r="AU323">
        <v>50.839167000000003</v>
      </c>
      <c r="AV323">
        <v>6.3211110000000001</v>
      </c>
      <c r="AW323" t="s">
        <v>3686</v>
      </c>
      <c r="AX323" t="s">
        <v>3869</v>
      </c>
      <c r="AY323">
        <v>0.5</v>
      </c>
      <c r="AZ323" s="2" t="s">
        <v>3958</v>
      </c>
      <c r="BA323">
        <v>0.39560000000000001</v>
      </c>
      <c r="BB323" t="s">
        <v>3997</v>
      </c>
      <c r="BC323" t="s">
        <v>3500</v>
      </c>
      <c r="BE323" t="s">
        <v>3515</v>
      </c>
      <c r="BF323" t="s">
        <v>4152</v>
      </c>
      <c r="BG323" t="s">
        <v>4406</v>
      </c>
      <c r="BH323" t="s">
        <v>4441</v>
      </c>
    </row>
    <row r="324" spans="1:61" x14ac:dyDescent="0.25">
      <c r="A324">
        <f t="shared" si="41"/>
        <v>200</v>
      </c>
      <c r="B324" t="str">
        <f t="shared" si="42"/>
        <v>Weisweiler_BNA1024</v>
      </c>
      <c r="C324" t="s">
        <v>3492</v>
      </c>
      <c r="D324" t="str">
        <f>VLOOKUP(AL324,REF_TABLE!$A$19:$B$26,2,FALSE)</f>
        <v>GTUR</v>
      </c>
      <c r="E324" t="str">
        <f>VLOOKUP(AK324,REF_TABLE!A:B,2,FALSE)</f>
        <v>GAS</v>
      </c>
      <c r="F324">
        <f t="shared" si="48"/>
        <v>0.39560000000000001</v>
      </c>
      <c r="G324">
        <f>VLOOKUP(plants_join_OPSD!D324,REF_TABLE!M:Q,2,FALSE)</f>
        <v>0</v>
      </c>
      <c r="H324">
        <f>VLOOKUP(plants_join_OPSD!D324,REF_TABLE!M:Q,3,FALSE)</f>
        <v>0</v>
      </c>
      <c r="I324">
        <f>VLOOKUP(D324,Tabelle7!$A:$B,2,FALSE)</f>
        <v>1</v>
      </c>
      <c r="J324">
        <f>VLOOKUP(D324,Tabelle7!$A:$C,3,FALSE)</f>
        <v>1</v>
      </c>
      <c r="K324">
        <f>VLOOKUP($E324,Dispa_data!E:W,7,FALSE)</f>
        <v>112542.12</v>
      </c>
      <c r="L324">
        <f>IFERROR(VLOOKUP($E324,Dispa_data!E:W,8,FALSE),0)</f>
        <v>0</v>
      </c>
      <c r="M324">
        <f>IFERROR(VLOOKUP($E324,Dispa_data!E:W,9,FALSE),0)</f>
        <v>0</v>
      </c>
      <c r="N324">
        <f>IFERROR(VLOOKUP($E324,Dispa_data!$E:$W,10,FALSE),0)</f>
        <v>0.4</v>
      </c>
      <c r="O324">
        <f>IFERROR(VLOOKUP($E324,Dispa_data!$E:$W,11,FALSE),0)</f>
        <v>0.52500000000000002</v>
      </c>
      <c r="P324">
        <f>IFERROR(VLOOKUP($E324,Dispa_data!$E:$W,12,FALSE),0)</f>
        <v>1</v>
      </c>
      <c r="Q324">
        <f>IFERROR(VLOOKUP($E324,Dispa_data!$E:$W,13,FALSE),0)</f>
        <v>0.45</v>
      </c>
      <c r="S324" t="str">
        <f t="shared" si="43"/>
        <v/>
      </c>
      <c r="T324" t="str">
        <f t="shared" si="44"/>
        <v/>
      </c>
      <c r="U324" t="str">
        <f t="shared" si="45"/>
        <v/>
      </c>
      <c r="V324" t="str">
        <f t="shared" si="46"/>
        <v/>
      </c>
      <c r="W324" t="str">
        <f t="shared" si="47"/>
        <v/>
      </c>
      <c r="X324" s="1" t="s">
        <v>526</v>
      </c>
      <c r="Y324" s="6" t="e">
        <f>VLOOKUP(B324,Dispa_data!B:B,1,FALSE)</f>
        <v>#N/A</v>
      </c>
      <c r="Z324" t="s">
        <v>1178</v>
      </c>
      <c r="AA324" t="s">
        <v>1708</v>
      </c>
      <c r="AC324" t="s">
        <v>2203</v>
      </c>
      <c r="AE324" t="s">
        <v>2945</v>
      </c>
      <c r="AF324" t="s">
        <v>3317</v>
      </c>
      <c r="AG324" t="s">
        <v>3480</v>
      </c>
      <c r="AH324" t="s">
        <v>3492</v>
      </c>
      <c r="AI324">
        <v>200</v>
      </c>
      <c r="AK324" t="s">
        <v>3500</v>
      </c>
      <c r="AL324" t="s">
        <v>3512</v>
      </c>
      <c r="AM324" t="s">
        <v>3515</v>
      </c>
      <c r="AO324">
        <v>2006</v>
      </c>
      <c r="AP324" t="s">
        <v>3524</v>
      </c>
      <c r="AS324" t="s">
        <v>3625</v>
      </c>
      <c r="AU324">
        <v>50.839167000000003</v>
      </c>
      <c r="AV324">
        <v>6.3211110000000001</v>
      </c>
      <c r="AW324" t="s">
        <v>3686</v>
      </c>
      <c r="AX324" t="s">
        <v>3870</v>
      </c>
      <c r="AY324">
        <v>0.5</v>
      </c>
      <c r="AZ324" s="2" t="s">
        <v>3958</v>
      </c>
      <c r="BA324">
        <v>0.39560000000000001</v>
      </c>
      <c r="BB324" t="s">
        <v>3997</v>
      </c>
      <c r="BC324" t="s">
        <v>3500</v>
      </c>
      <c r="BE324" t="s">
        <v>3515</v>
      </c>
      <c r="BF324" t="s">
        <v>4152</v>
      </c>
      <c r="BG324" t="s">
        <v>4406</v>
      </c>
      <c r="BH324" t="s">
        <v>4441</v>
      </c>
    </row>
    <row r="325" spans="1:61" x14ac:dyDescent="0.25">
      <c r="A325">
        <f t="shared" si="41"/>
        <v>75</v>
      </c>
      <c r="B325" t="str">
        <f t="shared" si="42"/>
        <v>Heizkraftwerk FL_BNA1819</v>
      </c>
      <c r="C325" t="s">
        <v>3492</v>
      </c>
      <c r="D325" t="str">
        <f>VLOOKUP(AL325,REF_TABLE!$A$19:$B$26,2,FALSE)</f>
        <v>COMC</v>
      </c>
      <c r="E325" t="str">
        <f>VLOOKUP(AK325,REF_TABLE!A:B,2,FALSE)</f>
        <v>GAS</v>
      </c>
      <c r="F325">
        <f t="shared" si="48"/>
        <v>0.61199999999999999</v>
      </c>
      <c r="G325">
        <f>VLOOKUP(plants_join_OPSD!D325,REF_TABLE!M:Q,2,FALSE)</f>
        <v>5</v>
      </c>
      <c r="H325">
        <f>VLOOKUP(plants_join_OPSD!D325,REF_TABLE!M:Q,3,FALSE)</f>
        <v>1</v>
      </c>
      <c r="I325">
        <f>VLOOKUP(D325,Tabelle7!$A:$B,2,FALSE)</f>
        <v>3.8508725075675675E-2</v>
      </c>
      <c r="J325">
        <f>VLOOKUP(D325,Tabelle7!$A:$C,3,FALSE)</f>
        <v>3.8508725075675675E-2</v>
      </c>
      <c r="K325">
        <f>VLOOKUP($E325,Dispa_data!E:W,7,FALSE)</f>
        <v>112542.12</v>
      </c>
      <c r="L325">
        <f>IFERROR(VLOOKUP($E325,Dispa_data!E:W,8,FALSE),0)</f>
        <v>0</v>
      </c>
      <c r="M325">
        <f>IFERROR(VLOOKUP($E325,Dispa_data!E:W,9,FALSE),0)</f>
        <v>0</v>
      </c>
      <c r="N325">
        <f>IFERROR(VLOOKUP($E325,Dispa_data!$E:$W,10,FALSE),0)</f>
        <v>0.4</v>
      </c>
      <c r="O325">
        <f>IFERROR(VLOOKUP($E325,Dispa_data!$E:$W,11,FALSE),0)</f>
        <v>0.52500000000000002</v>
      </c>
      <c r="P325">
        <f>IFERROR(VLOOKUP($E325,Dispa_data!$E:$W,12,FALSE),0)</f>
        <v>1</v>
      </c>
      <c r="Q325">
        <f>IFERROR(VLOOKUP($E325,Dispa_data!$E:$W,13,FALSE),0)</f>
        <v>0.45</v>
      </c>
      <c r="S325">
        <f t="shared" si="43"/>
        <v>112.5</v>
      </c>
      <c r="T325" t="str">
        <f t="shared" si="44"/>
        <v/>
      </c>
      <c r="U325" t="str">
        <f t="shared" si="45"/>
        <v/>
      </c>
      <c r="V325" t="str">
        <f t="shared" si="46"/>
        <v/>
      </c>
      <c r="W325" t="str">
        <f t="shared" si="47"/>
        <v/>
      </c>
      <c r="X325" s="1" t="s">
        <v>527</v>
      </c>
      <c r="Y325" s="6" t="e">
        <f>VLOOKUP(B325,Dispa_data!B:B,1,FALSE)</f>
        <v>#N/A</v>
      </c>
      <c r="Z325" t="s">
        <v>983</v>
      </c>
      <c r="AA325" t="s">
        <v>1689</v>
      </c>
      <c r="AB325" t="s">
        <v>1897</v>
      </c>
      <c r="AC325" t="s">
        <v>2171</v>
      </c>
      <c r="AD325" t="s">
        <v>2446</v>
      </c>
      <c r="AE325" t="s">
        <v>2776</v>
      </c>
      <c r="AF325" t="s">
        <v>3225</v>
      </c>
      <c r="AG325" t="s">
        <v>3486</v>
      </c>
      <c r="AH325" t="s">
        <v>3492</v>
      </c>
      <c r="AI325">
        <v>75</v>
      </c>
      <c r="AJ325">
        <v>68.427840000000003</v>
      </c>
      <c r="AK325" t="s">
        <v>3500</v>
      </c>
      <c r="AL325" t="s">
        <v>3508</v>
      </c>
      <c r="AM325" t="s">
        <v>3514</v>
      </c>
      <c r="AN325">
        <v>112.5</v>
      </c>
      <c r="AO325">
        <v>2016</v>
      </c>
      <c r="AP325" t="s">
        <v>3613</v>
      </c>
      <c r="AS325" t="s">
        <v>3625</v>
      </c>
      <c r="AT325" t="s">
        <v>3629</v>
      </c>
      <c r="AU325">
        <v>54.804777000000001</v>
      </c>
      <c r="AV325">
        <v>9.4333570000000009</v>
      </c>
      <c r="BA325">
        <v>0.61199999999999999</v>
      </c>
      <c r="BB325" t="s">
        <v>3997</v>
      </c>
      <c r="BC325" t="s">
        <v>3500</v>
      </c>
      <c r="BE325" t="s">
        <v>3515</v>
      </c>
      <c r="BG325" t="s">
        <v>4409</v>
      </c>
      <c r="BH325" t="s">
        <v>4466</v>
      </c>
      <c r="BI325" t="s">
        <v>4592</v>
      </c>
    </row>
    <row r="326" spans="1:61" x14ac:dyDescent="0.25">
      <c r="A326">
        <f t="shared" si="41"/>
        <v>70</v>
      </c>
      <c r="B326" t="str">
        <f t="shared" si="42"/>
        <v>HKW Niederrad_BNA0285</v>
      </c>
      <c r="C326" t="s">
        <v>3492</v>
      </c>
      <c r="D326" t="str">
        <f>VLOOKUP(AL326,REF_TABLE!$A$19:$B$26,2,FALSE)</f>
        <v>COMC</v>
      </c>
      <c r="E326" t="str">
        <f>VLOOKUP(AK326,REF_TABLE!A:B,2,FALSE)</f>
        <v>GAS</v>
      </c>
      <c r="F326">
        <f t="shared" si="48"/>
        <v>0.5625</v>
      </c>
      <c r="G326">
        <f>VLOOKUP(plants_join_OPSD!D326,REF_TABLE!M:Q,2,FALSE)</f>
        <v>5</v>
      </c>
      <c r="H326">
        <f>VLOOKUP(plants_join_OPSD!D326,REF_TABLE!M:Q,3,FALSE)</f>
        <v>1</v>
      </c>
      <c r="I326">
        <f>VLOOKUP(D326,Tabelle7!$A:$B,2,FALSE)</f>
        <v>3.8508725075675675E-2</v>
      </c>
      <c r="J326">
        <f>VLOOKUP(D326,Tabelle7!$A:$C,3,FALSE)</f>
        <v>3.8508725075675675E-2</v>
      </c>
      <c r="K326">
        <f>VLOOKUP($E326,Dispa_data!E:W,7,FALSE)</f>
        <v>112542.12</v>
      </c>
      <c r="L326">
        <f>IFERROR(VLOOKUP($E326,Dispa_data!E:W,8,FALSE),0)</f>
        <v>0</v>
      </c>
      <c r="M326">
        <f>IFERROR(VLOOKUP($E326,Dispa_data!E:W,9,FALSE),0)</f>
        <v>0</v>
      </c>
      <c r="N326">
        <f>IFERROR(VLOOKUP($E326,Dispa_data!$E:$W,10,FALSE),0)</f>
        <v>0.4</v>
      </c>
      <c r="O326">
        <f>IFERROR(VLOOKUP($E326,Dispa_data!$E:$W,11,FALSE),0)</f>
        <v>0.52500000000000002</v>
      </c>
      <c r="P326">
        <f>IFERROR(VLOOKUP($E326,Dispa_data!$E:$W,12,FALSE),0)</f>
        <v>1</v>
      </c>
      <c r="Q326">
        <f>IFERROR(VLOOKUP($E326,Dispa_data!$E:$W,13,FALSE),0)</f>
        <v>0.45</v>
      </c>
      <c r="S326">
        <f t="shared" si="43"/>
        <v>121.1111111111111</v>
      </c>
      <c r="T326" t="str">
        <f t="shared" si="44"/>
        <v/>
      </c>
      <c r="U326" t="str">
        <f t="shared" si="45"/>
        <v/>
      </c>
      <c r="V326" t="str">
        <f t="shared" si="46"/>
        <v/>
      </c>
      <c r="W326" t="str">
        <f t="shared" si="47"/>
        <v/>
      </c>
      <c r="X326" s="1" t="s">
        <v>528</v>
      </c>
      <c r="Y326" s="6" t="e">
        <f>VLOOKUP(B326,Dispa_data!B:B,1,FALSE)</f>
        <v>#N/A</v>
      </c>
      <c r="Z326" t="s">
        <v>1255</v>
      </c>
      <c r="AA326" t="s">
        <v>1542</v>
      </c>
      <c r="AB326" t="s">
        <v>2032</v>
      </c>
      <c r="AC326" t="s">
        <v>2136</v>
      </c>
      <c r="AD326" t="s">
        <v>2587</v>
      </c>
      <c r="AE326" t="s">
        <v>3008</v>
      </c>
      <c r="AF326" t="s">
        <v>3194</v>
      </c>
      <c r="AG326" t="s">
        <v>3483</v>
      </c>
      <c r="AH326" t="s">
        <v>3492</v>
      </c>
      <c r="AI326">
        <v>70</v>
      </c>
      <c r="AJ326">
        <v>75.55556</v>
      </c>
      <c r="AK326" t="s">
        <v>3500</v>
      </c>
      <c r="AL326" t="s">
        <v>3508</v>
      </c>
      <c r="AM326" t="s">
        <v>3514</v>
      </c>
      <c r="AN326">
        <v>121.1111111111111</v>
      </c>
      <c r="AO326">
        <v>2005</v>
      </c>
      <c r="AP326" t="s">
        <v>3519</v>
      </c>
      <c r="AS326" t="s">
        <v>3625</v>
      </c>
      <c r="AT326" t="s">
        <v>3629</v>
      </c>
      <c r="AU326">
        <v>50.085599999999999</v>
      </c>
      <c r="AV326">
        <v>8.6278500000000005</v>
      </c>
      <c r="BA326">
        <v>0.5625</v>
      </c>
      <c r="BB326" t="s">
        <v>3997</v>
      </c>
      <c r="BC326" t="s">
        <v>3500</v>
      </c>
      <c r="BE326" t="s">
        <v>3515</v>
      </c>
      <c r="BF326" t="s">
        <v>4215</v>
      </c>
      <c r="BG326" t="s">
        <v>4406</v>
      </c>
      <c r="BH326" t="s">
        <v>4445</v>
      </c>
      <c r="BI326" t="s">
        <v>4592</v>
      </c>
    </row>
    <row r="327" spans="1:61" x14ac:dyDescent="0.25">
      <c r="A327">
        <f t="shared" si="41"/>
        <v>99</v>
      </c>
      <c r="B327" t="str">
        <f t="shared" si="42"/>
        <v>HKW West_BNA0286</v>
      </c>
      <c r="C327" t="s">
        <v>3492</v>
      </c>
      <c r="D327" t="str">
        <f>VLOOKUP(AL327,REF_TABLE!$A$19:$B$26,2,FALSE)</f>
        <v>GTUR</v>
      </c>
      <c r="E327" t="str">
        <f>VLOOKUP(AK327,REF_TABLE!A:B,2,FALSE)</f>
        <v>GAS</v>
      </c>
      <c r="F327">
        <f t="shared" si="48"/>
        <v>0.3644</v>
      </c>
      <c r="G327">
        <f>VLOOKUP(plants_join_OPSD!D327,REF_TABLE!M:Q,2,FALSE)</f>
        <v>0</v>
      </c>
      <c r="H327">
        <f>VLOOKUP(plants_join_OPSD!D327,REF_TABLE!M:Q,3,FALSE)</f>
        <v>0</v>
      </c>
      <c r="I327">
        <f>VLOOKUP(D327,Tabelle7!$A:$B,2,FALSE)</f>
        <v>1</v>
      </c>
      <c r="J327">
        <f>VLOOKUP(D327,Tabelle7!$A:$C,3,FALSE)</f>
        <v>1</v>
      </c>
      <c r="K327">
        <f>VLOOKUP($E327,Dispa_data!E:W,7,FALSE)</f>
        <v>112542.12</v>
      </c>
      <c r="L327">
        <f>IFERROR(VLOOKUP($E327,Dispa_data!E:W,8,FALSE),0)</f>
        <v>0</v>
      </c>
      <c r="M327">
        <f>IFERROR(VLOOKUP($E327,Dispa_data!E:W,9,FALSE),0)</f>
        <v>0</v>
      </c>
      <c r="N327">
        <f>IFERROR(VLOOKUP($E327,Dispa_data!$E:$W,10,FALSE),0)</f>
        <v>0.4</v>
      </c>
      <c r="O327">
        <f>IFERROR(VLOOKUP($E327,Dispa_data!$E:$W,11,FALSE),0)</f>
        <v>0.52500000000000002</v>
      </c>
      <c r="P327">
        <f>IFERROR(VLOOKUP($E327,Dispa_data!$E:$W,12,FALSE),0)</f>
        <v>1</v>
      </c>
      <c r="Q327">
        <f>IFERROR(VLOOKUP($E327,Dispa_data!$E:$W,13,FALSE),0)</f>
        <v>0.45</v>
      </c>
      <c r="S327">
        <f t="shared" si="43"/>
        <v>150</v>
      </c>
      <c r="T327" t="str">
        <f t="shared" si="44"/>
        <v/>
      </c>
      <c r="U327" t="str">
        <f t="shared" si="45"/>
        <v/>
      </c>
      <c r="V327" t="str">
        <f t="shared" si="46"/>
        <v/>
      </c>
      <c r="W327" t="str">
        <f t="shared" si="47"/>
        <v/>
      </c>
      <c r="X327" s="1" t="s">
        <v>529</v>
      </c>
      <c r="Y327" s="6" t="e">
        <f>VLOOKUP(B327,Dispa_data!B:B,1,FALSE)</f>
        <v>#N/A</v>
      </c>
      <c r="Z327" t="s">
        <v>984</v>
      </c>
      <c r="AA327" t="s">
        <v>1596</v>
      </c>
      <c r="AB327" t="s">
        <v>2033</v>
      </c>
      <c r="AC327" t="s">
        <v>2136</v>
      </c>
      <c r="AD327" t="s">
        <v>2447</v>
      </c>
      <c r="AE327" t="s">
        <v>2777</v>
      </c>
      <c r="AF327" t="s">
        <v>3194</v>
      </c>
      <c r="AG327" t="s">
        <v>3483</v>
      </c>
      <c r="AH327" t="s">
        <v>3492</v>
      </c>
      <c r="AI327">
        <v>99</v>
      </c>
      <c r="AJ327">
        <v>100</v>
      </c>
      <c r="AK327" t="s">
        <v>3500</v>
      </c>
      <c r="AL327" t="s">
        <v>3512</v>
      </c>
      <c r="AM327" t="s">
        <v>3514</v>
      </c>
      <c r="AN327">
        <v>150</v>
      </c>
      <c r="AO327">
        <v>1994</v>
      </c>
      <c r="AP327" t="s">
        <v>3561</v>
      </c>
      <c r="AS327" t="s">
        <v>3625</v>
      </c>
      <c r="AT327" t="s">
        <v>3629</v>
      </c>
      <c r="AU327">
        <v>50.09843</v>
      </c>
      <c r="AV327">
        <v>8.6531300000000009</v>
      </c>
      <c r="BA327">
        <v>0.3644</v>
      </c>
      <c r="BB327" t="s">
        <v>3997</v>
      </c>
      <c r="BC327" t="s">
        <v>3500</v>
      </c>
      <c r="BE327" t="s">
        <v>3515</v>
      </c>
      <c r="BF327" t="s">
        <v>4043</v>
      </c>
      <c r="BG327" t="s">
        <v>4406</v>
      </c>
      <c r="BH327" t="s">
        <v>4445</v>
      </c>
      <c r="BI327" t="s">
        <v>4591</v>
      </c>
    </row>
    <row r="328" spans="1:61" x14ac:dyDescent="0.25">
      <c r="A328">
        <f t="shared" si="41"/>
        <v>13.4</v>
      </c>
      <c r="B328" t="str">
        <f t="shared" si="42"/>
        <v>HKW Freiberg_BNA1541</v>
      </c>
      <c r="C328" t="s">
        <v>3492</v>
      </c>
      <c r="D328" t="str">
        <f>VLOOKUP(AL328,REF_TABLE!$A$19:$B$26,2,FALSE)</f>
        <v>STUR</v>
      </c>
      <c r="E328" t="str">
        <f>VLOOKUP(AK328,REF_TABLE!A:B,2,FALSE)</f>
        <v>GAS</v>
      </c>
      <c r="F328">
        <f t="shared" si="48"/>
        <v>0.39929999999999999</v>
      </c>
      <c r="G328">
        <f>VLOOKUP(plants_join_OPSD!D328,REF_TABLE!M:Q,2,FALSE)</f>
        <v>9.5587323943661975</v>
      </c>
      <c r="H328">
        <f>VLOOKUP(plants_join_OPSD!D328,REF_TABLE!M:Q,3,FALSE)</f>
        <v>7.8122535211267614</v>
      </c>
      <c r="I328">
        <f>VLOOKUP(D328,Tabelle7!$A:$B,2,FALSE)</f>
        <v>4.0224969288732378E-2</v>
      </c>
      <c r="J328">
        <f>VLOOKUP(D328,Tabelle7!$A:$C,3,FALSE)</f>
        <v>4.0224969288732378E-2</v>
      </c>
      <c r="K328">
        <f>VLOOKUP($E328,Dispa_data!E:W,7,FALSE)</f>
        <v>112542.12</v>
      </c>
      <c r="L328">
        <f>IFERROR(VLOOKUP($E328,Dispa_data!E:W,8,FALSE),0)</f>
        <v>0</v>
      </c>
      <c r="M328">
        <f>IFERROR(VLOOKUP($E328,Dispa_data!E:W,9,FALSE),0)</f>
        <v>0</v>
      </c>
      <c r="N328">
        <f>IFERROR(VLOOKUP($E328,Dispa_data!$E:$W,10,FALSE),0)</f>
        <v>0.4</v>
      </c>
      <c r="O328">
        <f>IFERROR(VLOOKUP($E328,Dispa_data!$E:$W,11,FALSE),0)</f>
        <v>0.52500000000000002</v>
      </c>
      <c r="P328">
        <f>IFERROR(VLOOKUP($E328,Dispa_data!$E:$W,12,FALSE),0)</f>
        <v>1</v>
      </c>
      <c r="Q328">
        <f>IFERROR(VLOOKUP($E328,Dispa_data!$E:$W,13,FALSE),0)</f>
        <v>0.45</v>
      </c>
      <c r="S328" t="str">
        <f t="shared" si="43"/>
        <v/>
      </c>
      <c r="T328" t="str">
        <f t="shared" si="44"/>
        <v/>
      </c>
      <c r="U328" t="str">
        <f t="shared" si="45"/>
        <v/>
      </c>
      <c r="V328" t="str">
        <f t="shared" si="46"/>
        <v/>
      </c>
      <c r="W328" t="str">
        <f t="shared" si="47"/>
        <v/>
      </c>
      <c r="X328" s="1" t="s">
        <v>530</v>
      </c>
      <c r="Y328" s="6" t="e">
        <f>VLOOKUP(B328,Dispa_data!B:B,1,FALSE)</f>
        <v>#N/A</v>
      </c>
      <c r="Z328" t="s">
        <v>1256</v>
      </c>
      <c r="AC328" t="s">
        <v>2261</v>
      </c>
      <c r="AE328" t="s">
        <v>3009</v>
      </c>
      <c r="AF328" t="s">
        <v>3359</v>
      </c>
      <c r="AG328" t="s">
        <v>3490</v>
      </c>
      <c r="AH328" t="s">
        <v>3492</v>
      </c>
      <c r="AI328">
        <v>13.4</v>
      </c>
      <c r="AK328" t="s">
        <v>3500</v>
      </c>
      <c r="AL328" t="s">
        <v>3506</v>
      </c>
      <c r="AM328" t="s">
        <v>3514</v>
      </c>
      <c r="AO328">
        <v>2013</v>
      </c>
      <c r="AP328" t="s">
        <v>3543</v>
      </c>
      <c r="AS328" t="s">
        <v>3625</v>
      </c>
      <c r="AU328">
        <v>50.913038</v>
      </c>
      <c r="AV328">
        <v>13.324847999999999</v>
      </c>
      <c r="BA328">
        <v>0.39929999999999999</v>
      </c>
      <c r="BB328" t="s">
        <v>3997</v>
      </c>
      <c r="BC328" t="s">
        <v>3500</v>
      </c>
      <c r="BE328" t="s">
        <v>3515</v>
      </c>
      <c r="BF328" t="s">
        <v>4216</v>
      </c>
      <c r="BG328" t="s">
        <v>1559</v>
      </c>
      <c r="BH328" t="s">
        <v>4458</v>
      </c>
    </row>
    <row r="329" spans="1:61" x14ac:dyDescent="0.25">
      <c r="A329">
        <f t="shared" si="41"/>
        <v>60.1</v>
      </c>
      <c r="B329" t="str">
        <f t="shared" si="42"/>
        <v>GuD Anlage WVK_BNA0293</v>
      </c>
      <c r="C329" t="s">
        <v>3492</v>
      </c>
      <c r="D329" t="str">
        <f>VLOOKUP(AL329,REF_TABLE!$A$19:$B$26,2,FALSE)</f>
        <v>COMC</v>
      </c>
      <c r="E329" t="str">
        <f>VLOOKUP(AK329,REF_TABLE!A:B,2,FALSE)</f>
        <v>GAS</v>
      </c>
      <c r="F329">
        <f t="shared" si="48"/>
        <v>0.53100000000000003</v>
      </c>
      <c r="G329">
        <f>VLOOKUP(plants_join_OPSD!D329,REF_TABLE!M:Q,2,FALSE)</f>
        <v>5</v>
      </c>
      <c r="H329">
        <f>VLOOKUP(plants_join_OPSD!D329,REF_TABLE!M:Q,3,FALSE)</f>
        <v>1</v>
      </c>
      <c r="I329">
        <f>VLOOKUP(D329,Tabelle7!$A:$B,2,FALSE)</f>
        <v>3.8508725075675675E-2</v>
      </c>
      <c r="J329">
        <f>VLOOKUP(D329,Tabelle7!$A:$C,3,FALSE)</f>
        <v>3.8508725075675675E-2</v>
      </c>
      <c r="K329">
        <f>VLOOKUP($E329,Dispa_data!E:W,7,FALSE)</f>
        <v>112542.12</v>
      </c>
      <c r="L329">
        <f>IFERROR(VLOOKUP($E329,Dispa_data!E:W,8,FALSE),0)</f>
        <v>0</v>
      </c>
      <c r="M329">
        <f>IFERROR(VLOOKUP($E329,Dispa_data!E:W,9,FALSE),0)</f>
        <v>0</v>
      </c>
      <c r="N329">
        <f>IFERROR(VLOOKUP($E329,Dispa_data!$E:$W,10,FALSE),0)</f>
        <v>0.4</v>
      </c>
      <c r="O329">
        <f>IFERROR(VLOOKUP($E329,Dispa_data!$E:$W,11,FALSE),0)</f>
        <v>0.52500000000000002</v>
      </c>
      <c r="P329">
        <f>IFERROR(VLOOKUP($E329,Dispa_data!$E:$W,12,FALSE),0)</f>
        <v>1</v>
      </c>
      <c r="Q329">
        <f>IFERROR(VLOOKUP($E329,Dispa_data!$E:$W,13,FALSE),0)</f>
        <v>0.45</v>
      </c>
      <c r="S329" t="str">
        <f t="shared" si="43"/>
        <v/>
      </c>
      <c r="T329" t="str">
        <f t="shared" si="44"/>
        <v/>
      </c>
      <c r="U329" t="str">
        <f t="shared" si="45"/>
        <v/>
      </c>
      <c r="V329" t="str">
        <f t="shared" si="46"/>
        <v/>
      </c>
      <c r="W329" t="str">
        <f t="shared" si="47"/>
        <v/>
      </c>
      <c r="X329" s="1" t="s">
        <v>531</v>
      </c>
      <c r="Y329" s="6" t="e">
        <f>VLOOKUP(B329,Dispa_data!B:B,1,FALSE)</f>
        <v>#N/A</v>
      </c>
      <c r="Z329" t="s">
        <v>1257</v>
      </c>
      <c r="AA329" t="s">
        <v>1709</v>
      </c>
      <c r="AC329" t="s">
        <v>2262</v>
      </c>
      <c r="AE329" t="s">
        <v>3010</v>
      </c>
      <c r="AF329" t="s">
        <v>3360</v>
      </c>
      <c r="AG329" t="s">
        <v>3482</v>
      </c>
      <c r="AH329" t="s">
        <v>3492</v>
      </c>
      <c r="AI329">
        <v>60.1</v>
      </c>
      <c r="AK329" t="s">
        <v>3500</v>
      </c>
      <c r="AL329" t="s">
        <v>3508</v>
      </c>
      <c r="AM329" t="s">
        <v>3514</v>
      </c>
      <c r="AO329">
        <v>1998</v>
      </c>
      <c r="AP329" t="s">
        <v>3609</v>
      </c>
      <c r="AS329" t="s">
        <v>3625</v>
      </c>
      <c r="AU329">
        <v>48.020738000000001</v>
      </c>
      <c r="AV329">
        <v>7.8458800000000002</v>
      </c>
      <c r="BA329">
        <v>0.53100000000000003</v>
      </c>
      <c r="BB329" t="s">
        <v>3997</v>
      </c>
      <c r="BC329" t="s">
        <v>3500</v>
      </c>
      <c r="BE329" t="s">
        <v>3515</v>
      </c>
      <c r="BF329" t="s">
        <v>4217</v>
      </c>
      <c r="BG329" t="s">
        <v>4406</v>
      </c>
      <c r="BH329" t="s">
        <v>4516</v>
      </c>
    </row>
    <row r="330" spans="1:61" x14ac:dyDescent="0.25">
      <c r="A330">
        <f t="shared" si="41"/>
        <v>27</v>
      </c>
      <c r="B330" t="str">
        <f t="shared" si="42"/>
        <v>HKW_BNA1315</v>
      </c>
      <c r="C330" t="s">
        <v>3492</v>
      </c>
      <c r="D330" t="str">
        <f>VLOOKUP(AL330,REF_TABLE!$A$19:$B$26,2,FALSE)</f>
        <v>STUR</v>
      </c>
      <c r="E330" t="str">
        <f>VLOOKUP(AK330,REF_TABLE!A:B,2,FALSE)</f>
        <v>GAS</v>
      </c>
      <c r="F330">
        <f t="shared" si="48"/>
        <v>0.3861</v>
      </c>
      <c r="G330">
        <f>VLOOKUP(plants_join_OPSD!D330,REF_TABLE!M:Q,2,FALSE)</f>
        <v>9.5587323943661975</v>
      </c>
      <c r="H330">
        <f>VLOOKUP(plants_join_OPSD!D330,REF_TABLE!M:Q,3,FALSE)</f>
        <v>7.8122535211267614</v>
      </c>
      <c r="I330">
        <f>VLOOKUP(D330,Tabelle7!$A:$B,2,FALSE)</f>
        <v>4.0224969288732378E-2</v>
      </c>
      <c r="J330">
        <f>VLOOKUP(D330,Tabelle7!$A:$C,3,FALSE)</f>
        <v>4.0224969288732378E-2</v>
      </c>
      <c r="K330">
        <f>VLOOKUP($E330,Dispa_data!E:W,7,FALSE)</f>
        <v>112542.12</v>
      </c>
      <c r="L330">
        <f>IFERROR(VLOOKUP($E330,Dispa_data!E:W,8,FALSE),0)</f>
        <v>0</v>
      </c>
      <c r="M330">
        <f>IFERROR(VLOOKUP($E330,Dispa_data!E:W,9,FALSE),0)</f>
        <v>0</v>
      </c>
      <c r="N330">
        <f>IFERROR(VLOOKUP($E330,Dispa_data!$E:$W,10,FALSE),0)</f>
        <v>0.4</v>
      </c>
      <c r="O330">
        <f>IFERROR(VLOOKUP($E330,Dispa_data!$E:$W,11,FALSE),0)</f>
        <v>0.52500000000000002</v>
      </c>
      <c r="P330">
        <f>IFERROR(VLOOKUP($E330,Dispa_data!$E:$W,12,FALSE),0)</f>
        <v>1</v>
      </c>
      <c r="Q330">
        <f>IFERROR(VLOOKUP($E330,Dispa_data!$E:$W,13,FALSE),0)</f>
        <v>0.45</v>
      </c>
      <c r="S330" t="str">
        <f t="shared" si="43"/>
        <v/>
      </c>
      <c r="T330" t="str">
        <f t="shared" si="44"/>
        <v/>
      </c>
      <c r="U330" t="str">
        <f t="shared" si="45"/>
        <v/>
      </c>
      <c r="V330" t="str">
        <f t="shared" si="46"/>
        <v/>
      </c>
      <c r="W330" t="str">
        <f t="shared" si="47"/>
        <v/>
      </c>
      <c r="X330" s="1" t="s">
        <v>532</v>
      </c>
      <c r="Y330" s="6" t="e">
        <f>VLOOKUP(B330,Dispa_data!B:B,1,FALSE)</f>
        <v>#N/A</v>
      </c>
      <c r="Z330" t="s">
        <v>1223</v>
      </c>
      <c r="AA330" t="s">
        <v>1223</v>
      </c>
      <c r="AC330" t="s">
        <v>2263</v>
      </c>
      <c r="AD330" t="s">
        <v>2588</v>
      </c>
      <c r="AE330" t="s">
        <v>3011</v>
      </c>
      <c r="AF330" t="s">
        <v>3360</v>
      </c>
      <c r="AG330" t="s">
        <v>3482</v>
      </c>
      <c r="AH330" t="s">
        <v>3492</v>
      </c>
      <c r="AI330">
        <v>27</v>
      </c>
      <c r="AK330" t="s">
        <v>3500</v>
      </c>
      <c r="AL330" t="s">
        <v>3506</v>
      </c>
      <c r="AM330" t="s">
        <v>3514</v>
      </c>
      <c r="AO330">
        <v>2001</v>
      </c>
      <c r="AP330" t="s">
        <v>3522</v>
      </c>
      <c r="AS330" t="s">
        <v>3625</v>
      </c>
      <c r="AU330">
        <v>48.005572170000001</v>
      </c>
      <c r="AV330">
        <v>7.8422798170000014</v>
      </c>
      <c r="BA330">
        <v>0.3861</v>
      </c>
      <c r="BB330" t="s">
        <v>3997</v>
      </c>
      <c r="BC330" t="s">
        <v>3500</v>
      </c>
      <c r="BE330" t="s">
        <v>3515</v>
      </c>
      <c r="BF330" t="s">
        <v>4218</v>
      </c>
      <c r="BG330" t="s">
        <v>1559</v>
      </c>
      <c r="BH330" t="s">
        <v>4517</v>
      </c>
    </row>
    <row r="331" spans="1:61" x14ac:dyDescent="0.25">
      <c r="A331">
        <f t="shared" si="41"/>
        <v>26.2</v>
      </c>
      <c r="B331" t="str">
        <f t="shared" si="42"/>
        <v>Kraftwerk 3_BNA1492a</v>
      </c>
      <c r="C331" t="s">
        <v>3492</v>
      </c>
      <c r="D331" t="str">
        <f>VLOOKUP(AL331,REF_TABLE!$A$19:$B$26,2,FALSE)</f>
        <v>STUR</v>
      </c>
      <c r="E331" t="str">
        <f>VLOOKUP(AK331,REF_TABLE!A:B,2,FALSE)</f>
        <v>GAS</v>
      </c>
      <c r="F331">
        <f t="shared" si="48"/>
        <v>0.374</v>
      </c>
      <c r="G331">
        <f>VLOOKUP(plants_join_OPSD!D331,REF_TABLE!M:Q,2,FALSE)</f>
        <v>9.5587323943661975</v>
      </c>
      <c r="H331">
        <f>VLOOKUP(plants_join_OPSD!D331,REF_TABLE!M:Q,3,FALSE)</f>
        <v>7.8122535211267614</v>
      </c>
      <c r="I331">
        <f>VLOOKUP(D331,Tabelle7!$A:$B,2,FALSE)</f>
        <v>4.0224969288732378E-2</v>
      </c>
      <c r="J331">
        <f>VLOOKUP(D331,Tabelle7!$A:$C,3,FALSE)</f>
        <v>4.0224969288732378E-2</v>
      </c>
      <c r="K331">
        <f>VLOOKUP($E331,Dispa_data!E:W,7,FALSE)</f>
        <v>112542.12</v>
      </c>
      <c r="L331">
        <f>IFERROR(VLOOKUP($E331,Dispa_data!E:W,8,FALSE),0)</f>
        <v>0</v>
      </c>
      <c r="M331">
        <f>IFERROR(VLOOKUP($E331,Dispa_data!E:W,9,FALSE),0)</f>
        <v>0</v>
      </c>
      <c r="N331">
        <f>IFERROR(VLOOKUP($E331,Dispa_data!$E:$W,10,FALSE),0)</f>
        <v>0.4</v>
      </c>
      <c r="O331">
        <f>IFERROR(VLOOKUP($E331,Dispa_data!$E:$W,11,FALSE),0)</f>
        <v>0.52500000000000002</v>
      </c>
      <c r="P331">
        <f>IFERROR(VLOOKUP($E331,Dispa_data!$E:$W,12,FALSE),0)</f>
        <v>1</v>
      </c>
      <c r="Q331">
        <f>IFERROR(VLOOKUP($E331,Dispa_data!$E:$W,13,FALSE),0)</f>
        <v>0.45</v>
      </c>
      <c r="S331" t="str">
        <f t="shared" si="43"/>
        <v/>
      </c>
      <c r="T331" t="str">
        <f t="shared" si="44"/>
        <v/>
      </c>
      <c r="U331" t="str">
        <f t="shared" si="45"/>
        <v/>
      </c>
      <c r="V331" t="str">
        <f t="shared" si="46"/>
        <v/>
      </c>
      <c r="W331" t="str">
        <f t="shared" si="47"/>
        <v/>
      </c>
      <c r="X331" s="1" t="s">
        <v>533</v>
      </c>
      <c r="Y331" s="6" t="e">
        <f>VLOOKUP(B331,Dispa_data!B:B,1,FALSE)</f>
        <v>#N/A</v>
      </c>
      <c r="Z331" t="s">
        <v>1149</v>
      </c>
      <c r="AC331" t="s">
        <v>2264</v>
      </c>
      <c r="AD331" t="s">
        <v>2589</v>
      </c>
      <c r="AE331" t="s">
        <v>3012</v>
      </c>
      <c r="AF331" t="s">
        <v>3361</v>
      </c>
      <c r="AG331" t="s">
        <v>3483</v>
      </c>
      <c r="AH331" t="s">
        <v>3492</v>
      </c>
      <c r="AI331">
        <v>26.2</v>
      </c>
      <c r="AK331" t="s">
        <v>3500</v>
      </c>
      <c r="AL331" t="s">
        <v>3506</v>
      </c>
      <c r="AM331" t="s">
        <v>3514</v>
      </c>
      <c r="AO331">
        <v>1990</v>
      </c>
      <c r="AP331" t="s">
        <v>3525</v>
      </c>
      <c r="AS331" t="s">
        <v>3625</v>
      </c>
      <c r="AU331">
        <v>50.569119999999998</v>
      </c>
      <c r="AV331">
        <v>9.681280000000001</v>
      </c>
      <c r="BA331">
        <v>0.374</v>
      </c>
      <c r="BB331" t="s">
        <v>3997</v>
      </c>
      <c r="BC331" t="s">
        <v>3500</v>
      </c>
      <c r="BE331" t="s">
        <v>3515</v>
      </c>
      <c r="BF331" t="s">
        <v>4219</v>
      </c>
      <c r="BG331" t="s">
        <v>1559</v>
      </c>
      <c r="BH331" t="s">
        <v>4518</v>
      </c>
    </row>
    <row r="332" spans="1:61" x14ac:dyDescent="0.25">
      <c r="A332">
        <f t="shared" si="41"/>
        <v>8</v>
      </c>
      <c r="B332" t="str">
        <f t="shared" si="42"/>
        <v>Kraftwerk 2_BNA1492b</v>
      </c>
      <c r="C332" t="s">
        <v>3492</v>
      </c>
      <c r="D332" t="str">
        <f>VLOOKUP(AL332,REF_TABLE!$A$19:$B$26,2,FALSE)</f>
        <v>STUR</v>
      </c>
      <c r="E332" t="str">
        <f>VLOOKUP(AK332,REF_TABLE!A:B,2,FALSE)</f>
        <v>GAS</v>
      </c>
      <c r="F332">
        <f t="shared" si="48"/>
        <v>0.3982</v>
      </c>
      <c r="G332">
        <f>VLOOKUP(plants_join_OPSD!D332,REF_TABLE!M:Q,2,FALSE)</f>
        <v>9.5587323943661975</v>
      </c>
      <c r="H332">
        <f>VLOOKUP(plants_join_OPSD!D332,REF_TABLE!M:Q,3,FALSE)</f>
        <v>7.8122535211267614</v>
      </c>
      <c r="I332">
        <f>VLOOKUP(D332,Tabelle7!$A:$B,2,FALSE)</f>
        <v>4.0224969288732378E-2</v>
      </c>
      <c r="J332">
        <f>VLOOKUP(D332,Tabelle7!$A:$C,3,FALSE)</f>
        <v>4.0224969288732378E-2</v>
      </c>
      <c r="K332">
        <f>VLOOKUP($E332,Dispa_data!E:W,7,FALSE)</f>
        <v>112542.12</v>
      </c>
      <c r="L332">
        <f>IFERROR(VLOOKUP($E332,Dispa_data!E:W,8,FALSE),0)</f>
        <v>0</v>
      </c>
      <c r="M332">
        <f>IFERROR(VLOOKUP($E332,Dispa_data!E:W,9,FALSE),0)</f>
        <v>0</v>
      </c>
      <c r="N332">
        <f>IFERROR(VLOOKUP($E332,Dispa_data!$E:$W,10,FALSE),0)</f>
        <v>0.4</v>
      </c>
      <c r="O332">
        <f>IFERROR(VLOOKUP($E332,Dispa_data!$E:$W,11,FALSE),0)</f>
        <v>0.52500000000000002</v>
      </c>
      <c r="P332">
        <f>IFERROR(VLOOKUP($E332,Dispa_data!$E:$W,12,FALSE),0)</f>
        <v>1</v>
      </c>
      <c r="Q332">
        <f>IFERROR(VLOOKUP($E332,Dispa_data!$E:$W,13,FALSE),0)</f>
        <v>0.45</v>
      </c>
      <c r="S332" t="str">
        <f t="shared" si="43"/>
        <v/>
      </c>
      <c r="T332" t="str">
        <f t="shared" si="44"/>
        <v/>
      </c>
      <c r="U332" t="str">
        <f t="shared" si="45"/>
        <v/>
      </c>
      <c r="V332" t="str">
        <f t="shared" si="46"/>
        <v/>
      </c>
      <c r="W332" t="str">
        <f t="shared" si="47"/>
        <v/>
      </c>
      <c r="X332" s="1" t="s">
        <v>534</v>
      </c>
      <c r="Y332" s="6" t="e">
        <f>VLOOKUP(B332,Dispa_data!B:B,1,FALSE)</f>
        <v>#N/A</v>
      </c>
      <c r="Z332" t="s">
        <v>1258</v>
      </c>
      <c r="AC332" t="s">
        <v>2264</v>
      </c>
      <c r="AD332" t="s">
        <v>2589</v>
      </c>
      <c r="AE332" t="s">
        <v>3012</v>
      </c>
      <c r="AF332" t="s">
        <v>3361</v>
      </c>
      <c r="AG332" t="s">
        <v>3483</v>
      </c>
      <c r="AH332" t="s">
        <v>3492</v>
      </c>
      <c r="AI332">
        <v>8</v>
      </c>
      <c r="AK332" t="s">
        <v>3500</v>
      </c>
      <c r="AL332" t="s">
        <v>3506</v>
      </c>
      <c r="AM332" t="s">
        <v>3514</v>
      </c>
      <c r="AO332">
        <v>2012</v>
      </c>
      <c r="AP332" t="s">
        <v>3531</v>
      </c>
      <c r="AS332" t="s">
        <v>3625</v>
      </c>
      <c r="AU332">
        <v>50.569119999999998</v>
      </c>
      <c r="AV332">
        <v>9.681280000000001</v>
      </c>
      <c r="BA332">
        <v>0.3982</v>
      </c>
      <c r="BB332" t="s">
        <v>3997</v>
      </c>
      <c r="BC332" t="s">
        <v>3500</v>
      </c>
      <c r="BE332" t="s">
        <v>3515</v>
      </c>
      <c r="BF332" t="s">
        <v>4219</v>
      </c>
      <c r="BG332" t="s">
        <v>1559</v>
      </c>
      <c r="BH332" t="s">
        <v>4518</v>
      </c>
    </row>
    <row r="333" spans="1:61" x14ac:dyDescent="0.25">
      <c r="A333">
        <f t="shared" si="41"/>
        <v>74</v>
      </c>
      <c r="B333" t="str">
        <f t="shared" si="42"/>
        <v>Heizkraftwerk Gera-Nord_BNA0343</v>
      </c>
      <c r="C333" t="s">
        <v>3492</v>
      </c>
      <c r="D333" t="str">
        <f>VLOOKUP(AL333,REF_TABLE!$A$19:$B$26,2,FALSE)</f>
        <v>STUR</v>
      </c>
      <c r="E333" t="str">
        <f>VLOOKUP(AK333,REF_TABLE!A:B,2,FALSE)</f>
        <v>GAS</v>
      </c>
      <c r="F333">
        <f t="shared" si="48"/>
        <v>0.38059999999999999</v>
      </c>
      <c r="G333">
        <f>VLOOKUP(plants_join_OPSD!D333,REF_TABLE!M:Q,2,FALSE)</f>
        <v>9.5587323943661975</v>
      </c>
      <c r="H333">
        <f>VLOOKUP(plants_join_OPSD!D333,REF_TABLE!M:Q,3,FALSE)</f>
        <v>7.8122535211267614</v>
      </c>
      <c r="I333">
        <f>VLOOKUP(D333,Tabelle7!$A:$B,2,FALSE)</f>
        <v>4.0224969288732378E-2</v>
      </c>
      <c r="J333">
        <f>VLOOKUP(D333,Tabelle7!$A:$C,3,FALSE)</f>
        <v>4.0224969288732378E-2</v>
      </c>
      <c r="K333">
        <f>VLOOKUP($E333,Dispa_data!E:W,7,FALSE)</f>
        <v>112542.12</v>
      </c>
      <c r="L333">
        <f>IFERROR(VLOOKUP($E333,Dispa_data!E:W,8,FALSE),0)</f>
        <v>0</v>
      </c>
      <c r="M333">
        <f>IFERROR(VLOOKUP($E333,Dispa_data!E:W,9,FALSE),0)</f>
        <v>0</v>
      </c>
      <c r="N333">
        <f>IFERROR(VLOOKUP($E333,Dispa_data!$E:$W,10,FALSE),0)</f>
        <v>0.4</v>
      </c>
      <c r="O333">
        <f>IFERROR(VLOOKUP($E333,Dispa_data!$E:$W,11,FALSE),0)</f>
        <v>0.52500000000000002</v>
      </c>
      <c r="P333">
        <f>IFERROR(VLOOKUP($E333,Dispa_data!$E:$W,12,FALSE),0)</f>
        <v>1</v>
      </c>
      <c r="Q333">
        <f>IFERROR(VLOOKUP($E333,Dispa_data!$E:$W,13,FALSE),0)</f>
        <v>0.45</v>
      </c>
      <c r="S333" t="str">
        <f t="shared" si="43"/>
        <v/>
      </c>
      <c r="T333" t="str">
        <f t="shared" si="44"/>
        <v/>
      </c>
      <c r="U333" t="str">
        <f t="shared" si="45"/>
        <v/>
      </c>
      <c r="V333" t="str">
        <f t="shared" si="46"/>
        <v/>
      </c>
      <c r="W333" t="str">
        <f t="shared" si="47"/>
        <v/>
      </c>
      <c r="X333" s="1" t="s">
        <v>535</v>
      </c>
      <c r="Y333" s="6" t="e">
        <f>VLOOKUP(B333,Dispa_data!B:B,1,FALSE)</f>
        <v>#N/A</v>
      </c>
      <c r="Z333" t="s">
        <v>1259</v>
      </c>
      <c r="AC333" t="s">
        <v>2265</v>
      </c>
      <c r="AD333" t="s">
        <v>2590</v>
      </c>
      <c r="AE333" t="s">
        <v>3013</v>
      </c>
      <c r="AF333" t="s">
        <v>3362</v>
      </c>
      <c r="AG333" t="s">
        <v>3481</v>
      </c>
      <c r="AH333" t="s">
        <v>3492</v>
      </c>
      <c r="AI333">
        <v>74</v>
      </c>
      <c r="AK333" t="s">
        <v>3500</v>
      </c>
      <c r="AL333" t="s">
        <v>3506</v>
      </c>
      <c r="AM333" t="s">
        <v>3514</v>
      </c>
      <c r="AO333">
        <v>1996</v>
      </c>
      <c r="AP333" t="s">
        <v>3553</v>
      </c>
      <c r="AS333" t="s">
        <v>3625</v>
      </c>
      <c r="AU333">
        <v>50.907600000000002</v>
      </c>
      <c r="AV333">
        <v>12.061019999999999</v>
      </c>
      <c r="BA333">
        <v>0.38059999999999999</v>
      </c>
      <c r="BB333" t="s">
        <v>3997</v>
      </c>
      <c r="BC333" t="s">
        <v>3500</v>
      </c>
      <c r="BE333" t="s">
        <v>3515</v>
      </c>
      <c r="BG333" t="s">
        <v>4406</v>
      </c>
      <c r="BH333" t="s">
        <v>4519</v>
      </c>
    </row>
    <row r="334" spans="1:61" x14ac:dyDescent="0.25">
      <c r="A334">
        <f t="shared" si="41"/>
        <v>18.8</v>
      </c>
      <c r="B334" t="str">
        <f t="shared" si="42"/>
        <v>HKW Göttingen_BNA0354</v>
      </c>
      <c r="C334" t="s">
        <v>3492</v>
      </c>
      <c r="D334" t="str">
        <f>VLOOKUP(AL334,REF_TABLE!$A$19:$B$26,2,FALSE)</f>
        <v>STUR</v>
      </c>
      <c r="E334" t="str">
        <f>VLOOKUP(AK334,REF_TABLE!A:B,2,FALSE)</f>
        <v>GAS</v>
      </c>
      <c r="F334">
        <f t="shared" si="48"/>
        <v>0.38279999999999997</v>
      </c>
      <c r="G334">
        <f>VLOOKUP(plants_join_OPSD!D334,REF_TABLE!M:Q,2,FALSE)</f>
        <v>9.5587323943661975</v>
      </c>
      <c r="H334">
        <f>VLOOKUP(plants_join_OPSD!D334,REF_TABLE!M:Q,3,FALSE)</f>
        <v>7.8122535211267614</v>
      </c>
      <c r="I334">
        <f>VLOOKUP(D334,Tabelle7!$A:$B,2,FALSE)</f>
        <v>4.0224969288732378E-2</v>
      </c>
      <c r="J334">
        <f>VLOOKUP(D334,Tabelle7!$A:$C,3,FALSE)</f>
        <v>4.0224969288732378E-2</v>
      </c>
      <c r="K334">
        <f>VLOOKUP($E334,Dispa_data!E:W,7,FALSE)</f>
        <v>112542.12</v>
      </c>
      <c r="L334">
        <f>IFERROR(VLOOKUP($E334,Dispa_data!E:W,8,FALSE),0)</f>
        <v>0</v>
      </c>
      <c r="M334">
        <f>IFERROR(VLOOKUP($E334,Dispa_data!E:W,9,FALSE),0)</f>
        <v>0</v>
      </c>
      <c r="N334">
        <f>IFERROR(VLOOKUP($E334,Dispa_data!$E:$W,10,FALSE),0)</f>
        <v>0.4</v>
      </c>
      <c r="O334">
        <f>IFERROR(VLOOKUP($E334,Dispa_data!$E:$W,11,FALSE),0)</f>
        <v>0.52500000000000002</v>
      </c>
      <c r="P334">
        <f>IFERROR(VLOOKUP($E334,Dispa_data!$E:$W,12,FALSE),0)</f>
        <v>1</v>
      </c>
      <c r="Q334">
        <f>IFERROR(VLOOKUP($E334,Dispa_data!$E:$W,13,FALSE),0)</f>
        <v>0.45</v>
      </c>
      <c r="S334" t="str">
        <f t="shared" si="43"/>
        <v/>
      </c>
      <c r="T334" t="str">
        <f t="shared" si="44"/>
        <v/>
      </c>
      <c r="U334" t="str">
        <f t="shared" si="45"/>
        <v/>
      </c>
      <c r="V334" t="str">
        <f t="shared" si="46"/>
        <v/>
      </c>
      <c r="W334" t="str">
        <f t="shared" si="47"/>
        <v/>
      </c>
      <c r="X334" s="1" t="s">
        <v>536</v>
      </c>
      <c r="Y334" s="6" t="e">
        <f>VLOOKUP(B334,Dispa_data!B:B,1,FALSE)</f>
        <v>#N/A</v>
      </c>
      <c r="Z334" t="s">
        <v>1260</v>
      </c>
      <c r="AC334" t="s">
        <v>2266</v>
      </c>
      <c r="AD334" t="s">
        <v>2591</v>
      </c>
      <c r="AE334" t="s">
        <v>3014</v>
      </c>
      <c r="AF334" t="s">
        <v>3363</v>
      </c>
      <c r="AG334" t="s">
        <v>3477</v>
      </c>
      <c r="AH334" t="s">
        <v>3492</v>
      </c>
      <c r="AI334">
        <v>18.8</v>
      </c>
      <c r="AK334" t="s">
        <v>3500</v>
      </c>
      <c r="AL334" t="s">
        <v>3506</v>
      </c>
      <c r="AM334" t="s">
        <v>3514</v>
      </c>
      <c r="AO334">
        <v>1998</v>
      </c>
      <c r="AP334" t="s">
        <v>3609</v>
      </c>
      <c r="AS334" t="s">
        <v>3625</v>
      </c>
      <c r="AU334">
        <v>51.553370000000001</v>
      </c>
      <c r="AV334">
        <v>9.9337400000000002</v>
      </c>
      <c r="BA334">
        <v>0.38279999999999997</v>
      </c>
      <c r="BB334" t="s">
        <v>3997</v>
      </c>
      <c r="BC334" t="s">
        <v>3500</v>
      </c>
      <c r="BE334" t="s">
        <v>3515</v>
      </c>
      <c r="BF334" t="s">
        <v>4220</v>
      </c>
      <c r="BG334" t="s">
        <v>1559</v>
      </c>
      <c r="BH334" t="s">
        <v>4520</v>
      </c>
    </row>
    <row r="335" spans="1:61" x14ac:dyDescent="0.25">
      <c r="A335">
        <f t="shared" si="41"/>
        <v>14.7</v>
      </c>
      <c r="B335" t="str">
        <f t="shared" si="42"/>
        <v>HKW "Helmshäger Berg"_BNA0360</v>
      </c>
      <c r="C335" t="s">
        <v>3492</v>
      </c>
      <c r="D335" t="str">
        <f>VLOOKUP(AL335,REF_TABLE!$A$19:$B$26,2,FALSE)</f>
        <v>GTUR</v>
      </c>
      <c r="E335" t="str">
        <f>VLOOKUP(AK335,REF_TABLE!A:B,2,FALSE)</f>
        <v>GAS</v>
      </c>
      <c r="F335">
        <f t="shared" si="48"/>
        <v>0.36959999999999998</v>
      </c>
      <c r="G335">
        <f>VLOOKUP(plants_join_OPSD!D335,REF_TABLE!M:Q,2,FALSE)</f>
        <v>0</v>
      </c>
      <c r="H335">
        <f>VLOOKUP(plants_join_OPSD!D335,REF_TABLE!M:Q,3,FALSE)</f>
        <v>0</v>
      </c>
      <c r="I335">
        <f>VLOOKUP(D335,Tabelle7!$A:$B,2,FALSE)</f>
        <v>1</v>
      </c>
      <c r="J335">
        <f>VLOOKUP(D335,Tabelle7!$A:$C,3,FALSE)</f>
        <v>1</v>
      </c>
      <c r="K335">
        <f>VLOOKUP($E335,Dispa_data!E:W,7,FALSE)</f>
        <v>112542.12</v>
      </c>
      <c r="L335">
        <f>IFERROR(VLOOKUP($E335,Dispa_data!E:W,8,FALSE),0)</f>
        <v>0</v>
      </c>
      <c r="M335">
        <f>IFERROR(VLOOKUP($E335,Dispa_data!E:W,9,FALSE),0)</f>
        <v>0</v>
      </c>
      <c r="N335">
        <f>IFERROR(VLOOKUP($E335,Dispa_data!$E:$W,10,FALSE),0)</f>
        <v>0.4</v>
      </c>
      <c r="O335">
        <f>IFERROR(VLOOKUP($E335,Dispa_data!$E:$W,11,FALSE),0)</f>
        <v>0.52500000000000002</v>
      </c>
      <c r="P335">
        <f>IFERROR(VLOOKUP($E335,Dispa_data!$E:$W,12,FALSE),0)</f>
        <v>1</v>
      </c>
      <c r="Q335">
        <f>IFERROR(VLOOKUP($E335,Dispa_data!$E:$W,13,FALSE),0)</f>
        <v>0.45</v>
      </c>
      <c r="S335" t="str">
        <f t="shared" si="43"/>
        <v/>
      </c>
      <c r="T335" t="str">
        <f t="shared" si="44"/>
        <v/>
      </c>
      <c r="U335" t="str">
        <f t="shared" si="45"/>
        <v/>
      </c>
      <c r="V335" t="str">
        <f t="shared" si="46"/>
        <v/>
      </c>
      <c r="W335" t="str">
        <f t="shared" si="47"/>
        <v/>
      </c>
      <c r="X335" s="1" t="s">
        <v>537</v>
      </c>
      <c r="Y335" s="6" t="e">
        <f>VLOOKUP(B335,Dispa_data!B:B,1,FALSE)</f>
        <v>#N/A</v>
      </c>
      <c r="Z335" t="s">
        <v>1261</v>
      </c>
      <c r="AA335" t="s">
        <v>1206</v>
      </c>
      <c r="AC335" t="s">
        <v>2267</v>
      </c>
      <c r="AE335" t="s">
        <v>3015</v>
      </c>
      <c r="AF335" t="s">
        <v>3364</v>
      </c>
      <c r="AG335" t="s">
        <v>3484</v>
      </c>
      <c r="AH335" t="s">
        <v>3492</v>
      </c>
      <c r="AI335">
        <v>14.7</v>
      </c>
      <c r="AK335" t="s">
        <v>3500</v>
      </c>
      <c r="AL335" t="s">
        <v>3512</v>
      </c>
      <c r="AM335" t="s">
        <v>3514</v>
      </c>
      <c r="AO335">
        <v>1996</v>
      </c>
      <c r="AP335" t="s">
        <v>3553</v>
      </c>
      <c r="AS335" t="s">
        <v>3625</v>
      </c>
      <c r="AU335">
        <v>54.070390000000003</v>
      </c>
      <c r="AV335">
        <v>13.398860000000001</v>
      </c>
      <c r="BA335">
        <v>0.36959999999999998</v>
      </c>
      <c r="BB335" t="s">
        <v>3997</v>
      </c>
      <c r="BC335" t="s">
        <v>3500</v>
      </c>
      <c r="BE335" t="s">
        <v>3515</v>
      </c>
      <c r="BF335" t="s">
        <v>4221</v>
      </c>
      <c r="BG335" t="s">
        <v>1559</v>
      </c>
      <c r="BH335" t="s">
        <v>4521</v>
      </c>
    </row>
    <row r="336" spans="1:61" x14ac:dyDescent="0.25">
      <c r="A336">
        <f t="shared" si="41"/>
        <v>40</v>
      </c>
      <c r="B336" t="str">
        <f t="shared" si="42"/>
        <v>Kraftwerk Grenzach-Wyhlen_BNA0361</v>
      </c>
      <c r="C336" t="s">
        <v>3492</v>
      </c>
      <c r="D336" t="str">
        <f>VLOOKUP(AL336,REF_TABLE!$A$19:$B$26,2,FALSE)</f>
        <v>STUR</v>
      </c>
      <c r="E336" t="str">
        <f>VLOOKUP(AK336,REF_TABLE!A:B,2,FALSE)</f>
        <v>GAS</v>
      </c>
      <c r="F336">
        <f t="shared" si="48"/>
        <v>0.38940000000000002</v>
      </c>
      <c r="G336">
        <f>VLOOKUP(plants_join_OPSD!D336,REF_TABLE!M:Q,2,FALSE)</f>
        <v>9.5587323943661975</v>
      </c>
      <c r="H336">
        <f>VLOOKUP(plants_join_OPSD!D336,REF_TABLE!M:Q,3,FALSE)</f>
        <v>7.8122535211267614</v>
      </c>
      <c r="I336">
        <f>VLOOKUP(D336,Tabelle7!$A:$B,2,FALSE)</f>
        <v>4.0224969288732378E-2</v>
      </c>
      <c r="J336">
        <f>VLOOKUP(D336,Tabelle7!$A:$C,3,FALSE)</f>
        <v>4.0224969288732378E-2</v>
      </c>
      <c r="K336">
        <f>VLOOKUP($E336,Dispa_data!E:W,7,FALSE)</f>
        <v>112542.12</v>
      </c>
      <c r="L336">
        <f>IFERROR(VLOOKUP($E336,Dispa_data!E:W,8,FALSE),0)</f>
        <v>0</v>
      </c>
      <c r="M336">
        <f>IFERROR(VLOOKUP($E336,Dispa_data!E:W,9,FALSE),0)</f>
        <v>0</v>
      </c>
      <c r="N336">
        <f>IFERROR(VLOOKUP($E336,Dispa_data!$E:$W,10,FALSE),0)</f>
        <v>0.4</v>
      </c>
      <c r="O336">
        <f>IFERROR(VLOOKUP($E336,Dispa_data!$E:$W,11,FALSE),0)</f>
        <v>0.52500000000000002</v>
      </c>
      <c r="P336">
        <f>IFERROR(VLOOKUP($E336,Dispa_data!$E:$W,12,FALSE),0)</f>
        <v>1</v>
      </c>
      <c r="Q336">
        <f>IFERROR(VLOOKUP($E336,Dispa_data!$E:$W,13,FALSE),0)</f>
        <v>0.45</v>
      </c>
      <c r="S336" t="str">
        <f t="shared" si="43"/>
        <v/>
      </c>
      <c r="T336" t="str">
        <f t="shared" si="44"/>
        <v/>
      </c>
      <c r="U336" t="str">
        <f t="shared" si="45"/>
        <v/>
      </c>
      <c r="V336" t="str">
        <f t="shared" si="46"/>
        <v/>
      </c>
      <c r="W336" t="str">
        <f t="shared" si="47"/>
        <v/>
      </c>
      <c r="X336" s="1" t="s">
        <v>538</v>
      </c>
      <c r="Y336" s="6" t="e">
        <f>VLOOKUP(B336,Dispa_data!B:B,1,FALSE)</f>
        <v>#N/A</v>
      </c>
      <c r="Z336" t="s">
        <v>1262</v>
      </c>
      <c r="AC336" t="s">
        <v>2268</v>
      </c>
      <c r="AE336" t="s">
        <v>2846</v>
      </c>
      <c r="AF336" t="s">
        <v>3267</v>
      </c>
      <c r="AG336" t="s">
        <v>3482</v>
      </c>
      <c r="AH336" t="s">
        <v>3492</v>
      </c>
      <c r="AI336">
        <v>40</v>
      </c>
      <c r="AK336" t="s">
        <v>3500</v>
      </c>
      <c r="AL336" t="s">
        <v>3506</v>
      </c>
      <c r="AM336" t="s">
        <v>3514</v>
      </c>
      <c r="AO336">
        <v>2004</v>
      </c>
      <c r="AP336" t="s">
        <v>3518</v>
      </c>
      <c r="AS336" t="s">
        <v>3625</v>
      </c>
      <c r="AU336">
        <v>47.539709999999999</v>
      </c>
      <c r="AV336">
        <v>7.7069229999999997</v>
      </c>
      <c r="BA336">
        <v>0.38940000000000002</v>
      </c>
      <c r="BB336" t="s">
        <v>3997</v>
      </c>
      <c r="BC336" t="s">
        <v>3500</v>
      </c>
      <c r="BE336" t="s">
        <v>3515</v>
      </c>
      <c r="BF336" t="s">
        <v>4222</v>
      </c>
      <c r="BG336" t="s">
        <v>4406</v>
      </c>
      <c r="BH336" t="s">
        <v>4480</v>
      </c>
    </row>
    <row r="337" spans="1:61" x14ac:dyDescent="0.25">
      <c r="A337">
        <f t="shared" si="41"/>
        <v>572</v>
      </c>
      <c r="B337" t="str">
        <f t="shared" si="42"/>
        <v>Staudinger_BNA0374</v>
      </c>
      <c r="C337" t="s">
        <v>3492</v>
      </c>
      <c r="D337" t="str">
        <f>VLOOKUP(AL337,REF_TABLE!$A$19:$B$26,2,FALSE)</f>
        <v>STUR</v>
      </c>
      <c r="E337" t="str">
        <f>VLOOKUP(AK337,REF_TABLE!A:B,2,FALSE)</f>
        <v>GAS</v>
      </c>
      <c r="F337">
        <f t="shared" si="48"/>
        <v>0.35970000000000002</v>
      </c>
      <c r="G337">
        <f>VLOOKUP(plants_join_OPSD!D337,REF_TABLE!M:Q,2,FALSE)</f>
        <v>9.5587323943661975</v>
      </c>
      <c r="H337">
        <f>VLOOKUP(plants_join_OPSD!D337,REF_TABLE!M:Q,3,FALSE)</f>
        <v>7.8122535211267614</v>
      </c>
      <c r="I337">
        <f>VLOOKUP(D337,Tabelle7!$A:$B,2,FALSE)</f>
        <v>4.0224969288732378E-2</v>
      </c>
      <c r="J337">
        <f>VLOOKUP(D337,Tabelle7!$A:$C,3,FALSE)</f>
        <v>4.0224969288732378E-2</v>
      </c>
      <c r="K337">
        <f>VLOOKUP($E337,Dispa_data!E:W,7,FALSE)</f>
        <v>112542.12</v>
      </c>
      <c r="L337">
        <f>IFERROR(VLOOKUP($E337,Dispa_data!E:W,8,FALSE),0)</f>
        <v>0</v>
      </c>
      <c r="M337">
        <f>IFERROR(VLOOKUP($E337,Dispa_data!E:W,9,FALSE),0)</f>
        <v>0</v>
      </c>
      <c r="N337">
        <f>IFERROR(VLOOKUP($E337,Dispa_data!$E:$W,10,FALSE),0)</f>
        <v>0.4</v>
      </c>
      <c r="O337">
        <f>IFERROR(VLOOKUP($E337,Dispa_data!$E:$W,11,FALSE),0)</f>
        <v>0.52500000000000002</v>
      </c>
      <c r="P337">
        <f>IFERROR(VLOOKUP($E337,Dispa_data!$E:$W,12,FALSE),0)</f>
        <v>1</v>
      </c>
      <c r="Q337">
        <f>IFERROR(VLOOKUP($E337,Dispa_data!$E:$W,13,FALSE),0)</f>
        <v>0.45</v>
      </c>
      <c r="S337" t="str">
        <f t="shared" si="43"/>
        <v/>
      </c>
      <c r="T337" t="str">
        <f t="shared" si="44"/>
        <v/>
      </c>
      <c r="U337" t="str">
        <f t="shared" si="45"/>
        <v/>
      </c>
      <c r="V337" t="str">
        <f t="shared" si="46"/>
        <v/>
      </c>
      <c r="W337" t="str">
        <f t="shared" si="47"/>
        <v/>
      </c>
      <c r="X337" s="1" t="s">
        <v>539</v>
      </c>
      <c r="Y337" s="6" t="e">
        <f>VLOOKUP(B337,Dispa_data!B:B,1,FALSE)</f>
        <v>#N/A</v>
      </c>
      <c r="Z337" t="s">
        <v>987</v>
      </c>
      <c r="AA337" t="s">
        <v>1568</v>
      </c>
      <c r="AB337" t="s">
        <v>2034</v>
      </c>
      <c r="AC337" t="s">
        <v>2172</v>
      </c>
      <c r="AE337" t="s">
        <v>2779</v>
      </c>
      <c r="AF337" t="s">
        <v>3227</v>
      </c>
      <c r="AG337" t="s">
        <v>3483</v>
      </c>
      <c r="AH337" t="s">
        <v>3492</v>
      </c>
      <c r="AI337">
        <v>572</v>
      </c>
      <c r="AJ337">
        <v>637.6</v>
      </c>
      <c r="AK337" t="s">
        <v>3500</v>
      </c>
      <c r="AL337" t="s">
        <v>3506</v>
      </c>
      <c r="AM337" t="s">
        <v>3515</v>
      </c>
      <c r="AO337">
        <v>1977</v>
      </c>
      <c r="AP337" t="s">
        <v>3599</v>
      </c>
      <c r="AS337" t="s">
        <v>3626</v>
      </c>
      <c r="AU337">
        <v>50.088552999999997</v>
      </c>
      <c r="AV337">
        <v>8.953399000000001</v>
      </c>
      <c r="AW337" t="s">
        <v>3643</v>
      </c>
      <c r="AX337" t="s">
        <v>3871</v>
      </c>
      <c r="BA337">
        <v>0.35970000000000002</v>
      </c>
      <c r="BB337" t="s">
        <v>3997</v>
      </c>
      <c r="BC337" t="s">
        <v>3500</v>
      </c>
      <c r="BE337" t="s">
        <v>3515</v>
      </c>
      <c r="BF337" t="s">
        <v>3227</v>
      </c>
      <c r="BG337" t="s">
        <v>4408</v>
      </c>
      <c r="BH337" t="s">
        <v>4463</v>
      </c>
      <c r="BI337" t="s">
        <v>4591</v>
      </c>
    </row>
    <row r="338" spans="1:61" x14ac:dyDescent="0.25">
      <c r="A338">
        <f t="shared" si="41"/>
        <v>22</v>
      </c>
      <c r="B338" t="str">
        <f t="shared" si="42"/>
        <v>Energiezentrum Mohn Media_BNA0386</v>
      </c>
      <c r="C338" t="s">
        <v>3492</v>
      </c>
      <c r="D338" t="str">
        <f>VLOOKUP(AL338,REF_TABLE!$A$19:$B$26,2,FALSE)</f>
        <v>STUR</v>
      </c>
      <c r="E338" t="str">
        <f>VLOOKUP(AK338,REF_TABLE!A:B,2,FALSE)</f>
        <v>GAS</v>
      </c>
      <c r="F338">
        <f t="shared" si="48"/>
        <v>0.37840000000000001</v>
      </c>
      <c r="G338">
        <f>VLOOKUP(plants_join_OPSD!D338,REF_TABLE!M:Q,2,FALSE)</f>
        <v>9.5587323943661975</v>
      </c>
      <c r="H338">
        <f>VLOOKUP(plants_join_OPSD!D338,REF_TABLE!M:Q,3,FALSE)</f>
        <v>7.8122535211267614</v>
      </c>
      <c r="I338">
        <f>VLOOKUP(D338,Tabelle7!$A:$B,2,FALSE)</f>
        <v>4.0224969288732378E-2</v>
      </c>
      <c r="J338">
        <f>VLOOKUP(D338,Tabelle7!$A:$C,3,FALSE)</f>
        <v>4.0224969288732378E-2</v>
      </c>
      <c r="K338">
        <f>VLOOKUP($E338,Dispa_data!E:W,7,FALSE)</f>
        <v>112542.12</v>
      </c>
      <c r="L338">
        <f>IFERROR(VLOOKUP($E338,Dispa_data!E:W,8,FALSE),0)</f>
        <v>0</v>
      </c>
      <c r="M338">
        <f>IFERROR(VLOOKUP($E338,Dispa_data!E:W,9,FALSE),0)</f>
        <v>0</v>
      </c>
      <c r="N338">
        <f>IFERROR(VLOOKUP($E338,Dispa_data!$E:$W,10,FALSE),0)</f>
        <v>0.4</v>
      </c>
      <c r="O338">
        <f>IFERROR(VLOOKUP($E338,Dispa_data!$E:$W,11,FALSE),0)</f>
        <v>0.52500000000000002</v>
      </c>
      <c r="P338">
        <f>IFERROR(VLOOKUP($E338,Dispa_data!$E:$W,12,FALSE),0)</f>
        <v>1</v>
      </c>
      <c r="Q338">
        <f>IFERROR(VLOOKUP($E338,Dispa_data!$E:$W,13,FALSE),0)</f>
        <v>0.45</v>
      </c>
      <c r="S338" t="str">
        <f t="shared" si="43"/>
        <v/>
      </c>
      <c r="T338" t="str">
        <f t="shared" si="44"/>
        <v/>
      </c>
      <c r="U338" t="str">
        <f t="shared" si="45"/>
        <v/>
      </c>
      <c r="V338" t="str">
        <f t="shared" si="46"/>
        <v/>
      </c>
      <c r="W338" t="str">
        <f t="shared" si="47"/>
        <v/>
      </c>
      <c r="X338" s="1" t="s">
        <v>540</v>
      </c>
      <c r="Y338" s="6" t="e">
        <f>VLOOKUP(B338,Dispa_data!B:B,1,FALSE)</f>
        <v>#N/A</v>
      </c>
      <c r="Z338" t="s">
        <v>1263</v>
      </c>
      <c r="AC338" t="s">
        <v>2269</v>
      </c>
      <c r="AD338" t="s">
        <v>2592</v>
      </c>
      <c r="AE338" t="s">
        <v>3016</v>
      </c>
      <c r="AF338" t="s">
        <v>3195</v>
      </c>
      <c r="AG338" t="s">
        <v>3480</v>
      </c>
      <c r="AH338" t="s">
        <v>3492</v>
      </c>
      <c r="AI338">
        <v>22</v>
      </c>
      <c r="AK338" t="s">
        <v>3500</v>
      </c>
      <c r="AL338" t="s">
        <v>3506</v>
      </c>
      <c r="AM338" t="s">
        <v>3514</v>
      </c>
      <c r="AO338">
        <v>1994</v>
      </c>
      <c r="AP338" t="s">
        <v>3561</v>
      </c>
      <c r="AS338" t="s">
        <v>3625</v>
      </c>
      <c r="AU338">
        <v>51.907325999999998</v>
      </c>
      <c r="AV338">
        <v>8.4088349999999998</v>
      </c>
      <c r="BA338">
        <v>0.37840000000000001</v>
      </c>
      <c r="BB338" t="s">
        <v>3997</v>
      </c>
      <c r="BC338" t="s">
        <v>3500</v>
      </c>
      <c r="BE338" t="s">
        <v>3515</v>
      </c>
      <c r="BF338" t="s">
        <v>4223</v>
      </c>
      <c r="BG338" t="s">
        <v>1715</v>
      </c>
      <c r="BH338" t="s">
        <v>4446</v>
      </c>
    </row>
    <row r="339" spans="1:61" x14ac:dyDescent="0.25">
      <c r="A339">
        <f t="shared" si="41"/>
        <v>230</v>
      </c>
      <c r="B339" t="str">
        <f t="shared" si="42"/>
        <v>Heizkraftwerk Hagen-Kabel_BNA0389</v>
      </c>
      <c r="C339" t="s">
        <v>3492</v>
      </c>
      <c r="D339" t="str">
        <f>VLOOKUP(AL339,REF_TABLE!$A$19:$B$26,2,FALSE)</f>
        <v>COMC</v>
      </c>
      <c r="E339" t="str">
        <f>VLOOKUP(AK339,REF_TABLE!A:B,2,FALSE)</f>
        <v>GAS</v>
      </c>
      <c r="F339">
        <f t="shared" si="48"/>
        <v>0.55800000000000005</v>
      </c>
      <c r="G339">
        <f>VLOOKUP(plants_join_OPSD!D339,REF_TABLE!M:Q,2,FALSE)</f>
        <v>5</v>
      </c>
      <c r="H339">
        <f>VLOOKUP(plants_join_OPSD!D339,REF_TABLE!M:Q,3,FALSE)</f>
        <v>1</v>
      </c>
      <c r="I339">
        <f>VLOOKUP(D339,Tabelle7!$A:$B,2,FALSE)</f>
        <v>3.8508725075675675E-2</v>
      </c>
      <c r="J339">
        <f>VLOOKUP(D339,Tabelle7!$A:$C,3,FALSE)</f>
        <v>3.8508725075675675E-2</v>
      </c>
      <c r="K339">
        <f>VLOOKUP($E339,Dispa_data!E:W,7,FALSE)</f>
        <v>112542.12</v>
      </c>
      <c r="L339">
        <f>IFERROR(VLOOKUP($E339,Dispa_data!E:W,8,FALSE),0)</f>
        <v>0</v>
      </c>
      <c r="M339">
        <f>IFERROR(VLOOKUP($E339,Dispa_data!E:W,9,FALSE),0)</f>
        <v>0</v>
      </c>
      <c r="N339">
        <f>IFERROR(VLOOKUP($E339,Dispa_data!$E:$W,10,FALSE),0)</f>
        <v>0.4</v>
      </c>
      <c r="O339">
        <f>IFERROR(VLOOKUP($E339,Dispa_data!$E:$W,11,FALSE),0)</f>
        <v>0.52500000000000002</v>
      </c>
      <c r="P339">
        <f>IFERROR(VLOOKUP($E339,Dispa_data!$E:$W,12,FALSE),0)</f>
        <v>1</v>
      </c>
      <c r="Q339">
        <f>IFERROR(VLOOKUP($E339,Dispa_data!$E:$W,13,FALSE),0)</f>
        <v>0.45</v>
      </c>
      <c r="S339">
        <f t="shared" si="43"/>
        <v>108</v>
      </c>
      <c r="T339" t="str">
        <f t="shared" si="44"/>
        <v/>
      </c>
      <c r="U339" t="str">
        <f t="shared" si="45"/>
        <v/>
      </c>
      <c r="V339" t="str">
        <f t="shared" si="46"/>
        <v/>
      </c>
      <c r="W339" t="str">
        <f t="shared" si="47"/>
        <v/>
      </c>
      <c r="X339" s="1" t="s">
        <v>541</v>
      </c>
      <c r="Y339" s="6" t="e">
        <f>VLOOKUP(B339,Dispa_data!B:B,1,FALSE)</f>
        <v>#N/A</v>
      </c>
      <c r="Z339" t="s">
        <v>1264</v>
      </c>
      <c r="AA339" t="s">
        <v>1710</v>
      </c>
      <c r="AB339" t="s">
        <v>2035</v>
      </c>
      <c r="AC339" t="s">
        <v>2138</v>
      </c>
      <c r="AE339" t="s">
        <v>2738</v>
      </c>
      <c r="AF339" t="s">
        <v>3196</v>
      </c>
      <c r="AG339" t="s">
        <v>3480</v>
      </c>
      <c r="AH339" t="s">
        <v>3492</v>
      </c>
      <c r="AI339">
        <v>230</v>
      </c>
      <c r="AJ339">
        <v>251</v>
      </c>
      <c r="AK339" t="s">
        <v>3500</v>
      </c>
      <c r="AL339" t="s">
        <v>3508</v>
      </c>
      <c r="AM339" t="s">
        <v>3515</v>
      </c>
      <c r="AN339">
        <v>108</v>
      </c>
      <c r="AO339">
        <v>1980</v>
      </c>
      <c r="AP339" t="s">
        <v>3546</v>
      </c>
      <c r="AQ339">
        <v>2004</v>
      </c>
      <c r="AS339" t="s">
        <v>3628</v>
      </c>
      <c r="AU339">
        <v>51.411029999999997</v>
      </c>
      <c r="AV339">
        <v>7.4917100000000003</v>
      </c>
      <c r="AW339" t="s">
        <v>3702</v>
      </c>
      <c r="AX339" t="s">
        <v>3872</v>
      </c>
      <c r="BA339">
        <v>0.55800000000000005</v>
      </c>
      <c r="BB339" t="s">
        <v>3997</v>
      </c>
      <c r="BC339" t="s">
        <v>3500</v>
      </c>
      <c r="BE339" t="s">
        <v>3515</v>
      </c>
      <c r="BF339" t="s">
        <v>4094</v>
      </c>
      <c r="BG339" t="s">
        <v>4406</v>
      </c>
      <c r="BH339" t="s">
        <v>4447</v>
      </c>
      <c r="BI339" t="s">
        <v>4591</v>
      </c>
    </row>
    <row r="340" spans="1:61" x14ac:dyDescent="0.25">
      <c r="A340">
        <f t="shared" si="41"/>
        <v>97</v>
      </c>
      <c r="B340" t="str">
        <f t="shared" si="42"/>
        <v>HKW Halle Trotha_BNA0392a</v>
      </c>
      <c r="C340" t="s">
        <v>3492</v>
      </c>
      <c r="D340" t="str">
        <f>VLOOKUP(AL340,REF_TABLE!$A$19:$B$26,2,FALSE)</f>
        <v>STUR</v>
      </c>
      <c r="E340" t="str">
        <f>VLOOKUP(AK340,REF_TABLE!A:B,2,FALSE)</f>
        <v>GAS</v>
      </c>
      <c r="F340">
        <f t="shared" si="48"/>
        <v>0.39050000000000001</v>
      </c>
      <c r="G340">
        <f>VLOOKUP(plants_join_OPSD!D340,REF_TABLE!M:Q,2,FALSE)</f>
        <v>9.5587323943661975</v>
      </c>
      <c r="H340">
        <f>VLOOKUP(plants_join_OPSD!D340,REF_TABLE!M:Q,3,FALSE)</f>
        <v>7.8122535211267614</v>
      </c>
      <c r="I340">
        <f>VLOOKUP(D340,Tabelle7!$A:$B,2,FALSE)</f>
        <v>4.0224969288732378E-2</v>
      </c>
      <c r="J340">
        <f>VLOOKUP(D340,Tabelle7!$A:$C,3,FALSE)</f>
        <v>4.0224969288732378E-2</v>
      </c>
      <c r="K340">
        <f>VLOOKUP($E340,Dispa_data!E:W,7,FALSE)</f>
        <v>112542.12</v>
      </c>
      <c r="L340">
        <f>IFERROR(VLOOKUP($E340,Dispa_data!E:W,8,FALSE),0)</f>
        <v>0</v>
      </c>
      <c r="M340">
        <f>IFERROR(VLOOKUP($E340,Dispa_data!E:W,9,FALSE),0)</f>
        <v>0</v>
      </c>
      <c r="N340">
        <f>IFERROR(VLOOKUP($E340,Dispa_data!$E:$W,10,FALSE),0)</f>
        <v>0.4</v>
      </c>
      <c r="O340">
        <f>IFERROR(VLOOKUP($E340,Dispa_data!$E:$W,11,FALSE),0)</f>
        <v>0.52500000000000002</v>
      </c>
      <c r="P340">
        <f>IFERROR(VLOOKUP($E340,Dispa_data!$E:$W,12,FALSE),0)</f>
        <v>1</v>
      </c>
      <c r="Q340">
        <f>IFERROR(VLOOKUP($E340,Dispa_data!$E:$W,13,FALSE),0)</f>
        <v>0.45</v>
      </c>
      <c r="S340" t="str">
        <f t="shared" si="43"/>
        <v/>
      </c>
      <c r="T340" t="str">
        <f t="shared" si="44"/>
        <v/>
      </c>
      <c r="U340" t="str">
        <f t="shared" si="45"/>
        <v/>
      </c>
      <c r="V340" t="str">
        <f t="shared" si="46"/>
        <v/>
      </c>
      <c r="W340" t="str">
        <f t="shared" si="47"/>
        <v/>
      </c>
      <c r="X340" s="1" t="s">
        <v>542</v>
      </c>
      <c r="Y340" s="6" t="e">
        <f>VLOOKUP(B340,Dispa_data!B:B,1,FALSE)</f>
        <v>#N/A</v>
      </c>
      <c r="Z340" t="s">
        <v>1265</v>
      </c>
      <c r="AA340" t="s">
        <v>1711</v>
      </c>
      <c r="AC340" t="s">
        <v>2270</v>
      </c>
      <c r="AD340" t="s">
        <v>2593</v>
      </c>
      <c r="AE340" t="s">
        <v>3017</v>
      </c>
      <c r="AF340" t="s">
        <v>3365</v>
      </c>
      <c r="AG340" t="s">
        <v>3479</v>
      </c>
      <c r="AH340" t="s">
        <v>3492</v>
      </c>
      <c r="AI340">
        <v>97</v>
      </c>
      <c r="AK340" t="s">
        <v>3500</v>
      </c>
      <c r="AL340" t="s">
        <v>3506</v>
      </c>
      <c r="AM340" t="s">
        <v>3514</v>
      </c>
      <c r="AO340">
        <v>2005</v>
      </c>
      <c r="AP340" t="s">
        <v>3519</v>
      </c>
      <c r="AS340" t="s">
        <v>3625</v>
      </c>
      <c r="AU340">
        <v>51.480960000000003</v>
      </c>
      <c r="AV340">
        <v>11.964270000000001</v>
      </c>
      <c r="BA340">
        <v>0.39050000000000001</v>
      </c>
      <c r="BB340" t="s">
        <v>3997</v>
      </c>
      <c r="BC340" t="s">
        <v>3500</v>
      </c>
      <c r="BE340" t="s">
        <v>3515</v>
      </c>
      <c r="BF340" t="s">
        <v>4224</v>
      </c>
      <c r="BG340" t="s">
        <v>4406</v>
      </c>
      <c r="BH340" t="s">
        <v>4522</v>
      </c>
    </row>
    <row r="341" spans="1:61" x14ac:dyDescent="0.25">
      <c r="A341">
        <f t="shared" si="41"/>
        <v>54</v>
      </c>
      <c r="B341" t="str">
        <f t="shared" si="42"/>
        <v>HKW Halle Trotha_BNA0392b</v>
      </c>
      <c r="C341" t="s">
        <v>3492</v>
      </c>
      <c r="D341" t="str">
        <f>VLOOKUP(AL341,REF_TABLE!$A$19:$B$26,2,FALSE)</f>
        <v>COMC</v>
      </c>
      <c r="E341" t="str">
        <f>VLOOKUP(AK341,REF_TABLE!A:B,2,FALSE)</f>
        <v>GAS</v>
      </c>
      <c r="F341">
        <f t="shared" si="48"/>
        <v>0.59850000000000003</v>
      </c>
      <c r="G341">
        <f>VLOOKUP(plants_join_OPSD!D341,REF_TABLE!M:Q,2,FALSE)</f>
        <v>5</v>
      </c>
      <c r="H341">
        <f>VLOOKUP(plants_join_OPSD!D341,REF_TABLE!M:Q,3,FALSE)</f>
        <v>1</v>
      </c>
      <c r="I341">
        <f>VLOOKUP(D341,Tabelle7!$A:$B,2,FALSE)</f>
        <v>3.8508725075675675E-2</v>
      </c>
      <c r="J341">
        <f>VLOOKUP(D341,Tabelle7!$A:$C,3,FALSE)</f>
        <v>3.8508725075675675E-2</v>
      </c>
      <c r="K341">
        <f>VLOOKUP($E341,Dispa_data!E:W,7,FALSE)</f>
        <v>112542.12</v>
      </c>
      <c r="L341">
        <f>IFERROR(VLOOKUP($E341,Dispa_data!E:W,8,FALSE),0)</f>
        <v>0</v>
      </c>
      <c r="M341">
        <f>IFERROR(VLOOKUP($E341,Dispa_data!E:W,9,FALSE),0)</f>
        <v>0</v>
      </c>
      <c r="N341">
        <f>IFERROR(VLOOKUP($E341,Dispa_data!$E:$W,10,FALSE),0)</f>
        <v>0.4</v>
      </c>
      <c r="O341">
        <f>IFERROR(VLOOKUP($E341,Dispa_data!$E:$W,11,FALSE),0)</f>
        <v>0.52500000000000002</v>
      </c>
      <c r="P341">
        <f>IFERROR(VLOOKUP($E341,Dispa_data!$E:$W,12,FALSE),0)</f>
        <v>1</v>
      </c>
      <c r="Q341">
        <f>IFERROR(VLOOKUP($E341,Dispa_data!$E:$W,13,FALSE),0)</f>
        <v>0.45</v>
      </c>
      <c r="S341" t="str">
        <f t="shared" si="43"/>
        <v/>
      </c>
      <c r="T341" t="str">
        <f t="shared" si="44"/>
        <v/>
      </c>
      <c r="U341" t="str">
        <f t="shared" si="45"/>
        <v/>
      </c>
      <c r="V341" t="str">
        <f t="shared" si="46"/>
        <v/>
      </c>
      <c r="W341" t="str">
        <f t="shared" si="47"/>
        <v/>
      </c>
      <c r="X341" s="1" t="s">
        <v>543</v>
      </c>
      <c r="Y341" s="6" t="e">
        <f>VLOOKUP(B341,Dispa_data!B:B,1,FALSE)</f>
        <v>#N/A</v>
      </c>
      <c r="Z341" t="s">
        <v>1265</v>
      </c>
      <c r="AA341" t="s">
        <v>1242</v>
      </c>
      <c r="AC341" t="s">
        <v>2271</v>
      </c>
      <c r="AD341" t="s">
        <v>2594</v>
      </c>
      <c r="AE341" t="s">
        <v>3017</v>
      </c>
      <c r="AF341" t="s">
        <v>3365</v>
      </c>
      <c r="AG341" t="s">
        <v>3479</v>
      </c>
      <c r="AH341" t="s">
        <v>3492</v>
      </c>
      <c r="AI341">
        <v>54</v>
      </c>
      <c r="AK341" t="s">
        <v>3500</v>
      </c>
      <c r="AL341" t="s">
        <v>3508</v>
      </c>
      <c r="AM341" t="s">
        <v>3514</v>
      </c>
      <c r="AO341">
        <v>2013</v>
      </c>
      <c r="AP341" t="s">
        <v>3543</v>
      </c>
      <c r="AS341" t="s">
        <v>3625</v>
      </c>
      <c r="AU341">
        <v>51.523530000000001</v>
      </c>
      <c r="AV341">
        <v>11.94337</v>
      </c>
      <c r="AY341">
        <v>0.52500000000000002</v>
      </c>
      <c r="AZ341" s="2" t="s">
        <v>3975</v>
      </c>
      <c r="BA341">
        <v>0.59850000000000003</v>
      </c>
      <c r="BB341" t="s">
        <v>3997</v>
      </c>
      <c r="BC341" t="s">
        <v>3500</v>
      </c>
      <c r="BE341" t="s">
        <v>3515</v>
      </c>
      <c r="BF341" t="s">
        <v>4225</v>
      </c>
      <c r="BG341" t="s">
        <v>4406</v>
      </c>
      <c r="BH341" t="s">
        <v>4458</v>
      </c>
    </row>
    <row r="342" spans="1:61" x14ac:dyDescent="0.25">
      <c r="A342">
        <f t="shared" si="41"/>
        <v>127</v>
      </c>
      <c r="B342" t="str">
        <f t="shared" si="42"/>
        <v>GuD Tiefstack_BNA0400</v>
      </c>
      <c r="C342" t="s">
        <v>3492</v>
      </c>
      <c r="D342" t="str">
        <f>VLOOKUP(AL342,REF_TABLE!$A$19:$B$26,2,FALSE)</f>
        <v>COMC</v>
      </c>
      <c r="E342" t="str">
        <f>VLOOKUP(AK342,REF_TABLE!A:B,2,FALSE)</f>
        <v>GAS</v>
      </c>
      <c r="F342">
        <f t="shared" si="48"/>
        <v>0.58050000000000002</v>
      </c>
      <c r="G342">
        <f>VLOOKUP(plants_join_OPSD!D342,REF_TABLE!M:Q,2,FALSE)</f>
        <v>5</v>
      </c>
      <c r="H342">
        <f>VLOOKUP(plants_join_OPSD!D342,REF_TABLE!M:Q,3,FALSE)</f>
        <v>1</v>
      </c>
      <c r="I342">
        <f>VLOOKUP(D342,Tabelle7!$A:$B,2,FALSE)</f>
        <v>3.8508725075675675E-2</v>
      </c>
      <c r="J342">
        <f>VLOOKUP(D342,Tabelle7!$A:$C,3,FALSE)</f>
        <v>3.8508725075675675E-2</v>
      </c>
      <c r="K342">
        <f>VLOOKUP($E342,Dispa_data!E:W,7,FALSE)</f>
        <v>112542.12</v>
      </c>
      <c r="L342">
        <f>IFERROR(VLOOKUP($E342,Dispa_data!E:W,8,FALSE),0)</f>
        <v>0</v>
      </c>
      <c r="M342">
        <f>IFERROR(VLOOKUP($E342,Dispa_data!E:W,9,FALSE),0)</f>
        <v>0</v>
      </c>
      <c r="N342">
        <f>IFERROR(VLOOKUP($E342,Dispa_data!$E:$W,10,FALSE),0)</f>
        <v>0.4</v>
      </c>
      <c r="O342">
        <f>IFERROR(VLOOKUP($E342,Dispa_data!$E:$W,11,FALSE),0)</f>
        <v>0.52500000000000002</v>
      </c>
      <c r="P342">
        <f>IFERROR(VLOOKUP($E342,Dispa_data!$E:$W,12,FALSE),0)</f>
        <v>1</v>
      </c>
      <c r="Q342">
        <f>IFERROR(VLOOKUP($E342,Dispa_data!$E:$W,13,FALSE),0)</f>
        <v>0.45</v>
      </c>
      <c r="S342">
        <f t="shared" si="43"/>
        <v>170</v>
      </c>
      <c r="T342" t="str">
        <f t="shared" si="44"/>
        <v/>
      </c>
      <c r="U342" t="str">
        <f t="shared" si="45"/>
        <v/>
      </c>
      <c r="V342" t="str">
        <f t="shared" si="46"/>
        <v/>
      </c>
      <c r="W342" t="str">
        <f t="shared" si="47"/>
        <v/>
      </c>
      <c r="X342" s="1" t="s">
        <v>544</v>
      </c>
      <c r="Y342" s="6" t="e">
        <f>VLOOKUP(B342,Dispa_data!B:B,1,FALSE)</f>
        <v>#N/A</v>
      </c>
      <c r="Z342" t="s">
        <v>1266</v>
      </c>
      <c r="AA342" t="s">
        <v>1266</v>
      </c>
      <c r="AB342" t="s">
        <v>2036</v>
      </c>
      <c r="AC342" t="s">
        <v>2174</v>
      </c>
      <c r="AD342" t="s">
        <v>2449</v>
      </c>
      <c r="AE342" t="s">
        <v>2739</v>
      </c>
      <c r="AF342" t="s">
        <v>3197</v>
      </c>
      <c r="AG342" t="s">
        <v>3197</v>
      </c>
      <c r="AH342" t="s">
        <v>3492</v>
      </c>
      <c r="AI342">
        <v>127</v>
      </c>
      <c r="AJ342">
        <v>142</v>
      </c>
      <c r="AK342" t="s">
        <v>3500</v>
      </c>
      <c r="AL342" t="s">
        <v>3508</v>
      </c>
      <c r="AM342" t="s">
        <v>3514</v>
      </c>
      <c r="AN342">
        <v>170</v>
      </c>
      <c r="AO342">
        <v>2009</v>
      </c>
      <c r="AP342" t="s">
        <v>3533</v>
      </c>
      <c r="AS342" t="s">
        <v>3625</v>
      </c>
      <c r="AT342" t="s">
        <v>3629</v>
      </c>
      <c r="AU342">
        <v>53.526727549999997</v>
      </c>
      <c r="AV342">
        <v>10.06583691</v>
      </c>
      <c r="BA342">
        <v>0.58050000000000002</v>
      </c>
      <c r="BB342" t="s">
        <v>3997</v>
      </c>
      <c r="BC342" t="s">
        <v>3500</v>
      </c>
      <c r="BE342" t="s">
        <v>3515</v>
      </c>
      <c r="BF342" t="s">
        <v>989</v>
      </c>
      <c r="BG342" t="s">
        <v>4406</v>
      </c>
      <c r="BH342" t="s">
        <v>4448</v>
      </c>
      <c r="BI342" t="s">
        <v>4591</v>
      </c>
    </row>
    <row r="343" spans="1:61" x14ac:dyDescent="0.25">
      <c r="A343">
        <f t="shared" si="41"/>
        <v>22.5</v>
      </c>
      <c r="B343" t="str">
        <f t="shared" si="42"/>
        <v>Heizkraftwerk_BNA0401</v>
      </c>
      <c r="C343" t="s">
        <v>3492</v>
      </c>
      <c r="D343" t="str">
        <f>VLOOKUP(AL343,REF_TABLE!$A$19:$B$26,2,FALSE)</f>
        <v>STUR</v>
      </c>
      <c r="E343" t="str">
        <f>VLOOKUP(AK343,REF_TABLE!A:B,2,FALSE)</f>
        <v>GAS</v>
      </c>
      <c r="F343">
        <f t="shared" si="48"/>
        <v>0.37619999999999998</v>
      </c>
      <c r="G343">
        <f>VLOOKUP(plants_join_OPSD!D343,REF_TABLE!M:Q,2,FALSE)</f>
        <v>9.5587323943661975</v>
      </c>
      <c r="H343">
        <f>VLOOKUP(plants_join_OPSD!D343,REF_TABLE!M:Q,3,FALSE)</f>
        <v>7.8122535211267614</v>
      </c>
      <c r="I343">
        <f>VLOOKUP(D343,Tabelle7!$A:$B,2,FALSE)</f>
        <v>4.0224969288732378E-2</v>
      </c>
      <c r="J343">
        <f>VLOOKUP(D343,Tabelle7!$A:$C,3,FALSE)</f>
        <v>4.0224969288732378E-2</v>
      </c>
      <c r="K343">
        <f>VLOOKUP($E343,Dispa_data!E:W,7,FALSE)</f>
        <v>112542.12</v>
      </c>
      <c r="L343">
        <f>IFERROR(VLOOKUP($E343,Dispa_data!E:W,8,FALSE),0)</f>
        <v>0</v>
      </c>
      <c r="M343">
        <f>IFERROR(VLOOKUP($E343,Dispa_data!E:W,9,FALSE),0)</f>
        <v>0</v>
      </c>
      <c r="N343">
        <f>IFERROR(VLOOKUP($E343,Dispa_data!$E:$W,10,FALSE),0)</f>
        <v>0.4</v>
      </c>
      <c r="O343">
        <f>IFERROR(VLOOKUP($E343,Dispa_data!$E:$W,11,FALSE),0)</f>
        <v>0.52500000000000002</v>
      </c>
      <c r="P343">
        <f>IFERROR(VLOOKUP($E343,Dispa_data!$E:$W,12,FALSE),0)</f>
        <v>1</v>
      </c>
      <c r="Q343">
        <f>IFERROR(VLOOKUP($E343,Dispa_data!$E:$W,13,FALSE),0)</f>
        <v>0.45</v>
      </c>
      <c r="S343" t="str">
        <f t="shared" si="43"/>
        <v/>
      </c>
      <c r="T343" t="str">
        <f t="shared" si="44"/>
        <v/>
      </c>
      <c r="U343" t="str">
        <f t="shared" si="45"/>
        <v/>
      </c>
      <c r="V343" t="str">
        <f t="shared" si="46"/>
        <v/>
      </c>
      <c r="W343" t="str">
        <f t="shared" si="47"/>
        <v/>
      </c>
      <c r="X343" s="1" t="s">
        <v>545</v>
      </c>
      <c r="Y343" s="6" t="e">
        <f>VLOOKUP(B343,Dispa_data!B:B,1,FALSE)</f>
        <v>#N/A</v>
      </c>
      <c r="Z343" t="s">
        <v>997</v>
      </c>
      <c r="AA343" t="s">
        <v>1223</v>
      </c>
      <c r="AC343" t="s">
        <v>2272</v>
      </c>
      <c r="AD343" t="s">
        <v>2595</v>
      </c>
      <c r="AE343" t="s">
        <v>3018</v>
      </c>
      <c r="AF343" t="s">
        <v>3197</v>
      </c>
      <c r="AG343" t="s">
        <v>3197</v>
      </c>
      <c r="AH343" t="s">
        <v>3492</v>
      </c>
      <c r="AI343">
        <v>22.5</v>
      </c>
      <c r="AK343" t="s">
        <v>3500</v>
      </c>
      <c r="AL343" t="s">
        <v>3506</v>
      </c>
      <c r="AM343" t="s">
        <v>3514</v>
      </c>
      <c r="AO343">
        <v>1992</v>
      </c>
      <c r="AP343" t="s">
        <v>3547</v>
      </c>
      <c r="AS343" t="s">
        <v>3625</v>
      </c>
      <c r="AU343">
        <v>53.517684000000003</v>
      </c>
      <c r="AV343">
        <v>9.9507929999999991</v>
      </c>
      <c r="BA343">
        <v>0.37619999999999998</v>
      </c>
      <c r="BB343" t="s">
        <v>3997</v>
      </c>
      <c r="BC343" t="s">
        <v>3500</v>
      </c>
      <c r="BE343" t="s">
        <v>3515</v>
      </c>
      <c r="BF343" t="s">
        <v>4226</v>
      </c>
      <c r="BG343" t="s">
        <v>4412</v>
      </c>
      <c r="BH343" t="s">
        <v>4448</v>
      </c>
    </row>
    <row r="344" spans="1:61" x14ac:dyDescent="0.25">
      <c r="A344">
        <f t="shared" si="41"/>
        <v>417.1</v>
      </c>
      <c r="B344" t="str">
        <f t="shared" si="42"/>
        <v>Trianel Gaskraftwerk _BNA0410</v>
      </c>
      <c r="C344" t="s">
        <v>3492</v>
      </c>
      <c r="D344" t="str">
        <f>VLOOKUP(AL344,REF_TABLE!$A$19:$B$26,2,FALSE)</f>
        <v>COMC</v>
      </c>
      <c r="E344" t="str">
        <f>VLOOKUP(AK344,REF_TABLE!A:B,2,FALSE)</f>
        <v>GAS</v>
      </c>
      <c r="F344">
        <f t="shared" si="48"/>
        <v>0.57599999999999996</v>
      </c>
      <c r="G344">
        <f>VLOOKUP(plants_join_OPSD!D344,REF_TABLE!M:Q,2,FALSE)</f>
        <v>5</v>
      </c>
      <c r="H344">
        <f>VLOOKUP(plants_join_OPSD!D344,REF_TABLE!M:Q,3,FALSE)</f>
        <v>1</v>
      </c>
      <c r="I344">
        <f>VLOOKUP(D344,Tabelle7!$A:$B,2,FALSE)</f>
        <v>3.8508725075675675E-2</v>
      </c>
      <c r="J344">
        <f>VLOOKUP(D344,Tabelle7!$A:$C,3,FALSE)</f>
        <v>3.8508725075675675E-2</v>
      </c>
      <c r="K344">
        <f>VLOOKUP($E344,Dispa_data!E:W,7,FALSE)</f>
        <v>112542.12</v>
      </c>
      <c r="L344">
        <f>IFERROR(VLOOKUP($E344,Dispa_data!E:W,8,FALSE),0)</f>
        <v>0</v>
      </c>
      <c r="M344">
        <f>IFERROR(VLOOKUP($E344,Dispa_data!E:W,9,FALSE),0)</f>
        <v>0</v>
      </c>
      <c r="N344">
        <f>IFERROR(VLOOKUP($E344,Dispa_data!$E:$W,10,FALSE),0)</f>
        <v>0.4</v>
      </c>
      <c r="O344">
        <f>IFERROR(VLOOKUP($E344,Dispa_data!$E:$W,11,FALSE),0)</f>
        <v>0.52500000000000002</v>
      </c>
      <c r="P344">
        <f>IFERROR(VLOOKUP($E344,Dispa_data!$E:$W,12,FALSE),0)</f>
        <v>1</v>
      </c>
      <c r="Q344">
        <f>IFERROR(VLOOKUP($E344,Dispa_data!$E:$W,13,FALSE),0)</f>
        <v>0.45</v>
      </c>
      <c r="S344" t="str">
        <f t="shared" si="43"/>
        <v/>
      </c>
      <c r="T344" t="str">
        <f t="shared" si="44"/>
        <v/>
      </c>
      <c r="U344" t="str">
        <f t="shared" si="45"/>
        <v/>
      </c>
      <c r="V344" t="str">
        <f t="shared" si="46"/>
        <v/>
      </c>
      <c r="W344" t="str">
        <f t="shared" si="47"/>
        <v/>
      </c>
      <c r="X344" s="1" t="s">
        <v>546</v>
      </c>
      <c r="Y344" s="6" t="e">
        <f>VLOOKUP(B344,Dispa_data!B:B,1,FALSE)</f>
        <v>#N/A</v>
      </c>
      <c r="Z344" t="s">
        <v>1267</v>
      </c>
      <c r="AA344" t="s">
        <v>1545</v>
      </c>
      <c r="AB344" t="s">
        <v>2037</v>
      </c>
      <c r="AC344" t="s">
        <v>2273</v>
      </c>
      <c r="AD344" t="s">
        <v>2596</v>
      </c>
      <c r="AE344" t="s">
        <v>2781</v>
      </c>
      <c r="AF344" t="s">
        <v>3366</v>
      </c>
      <c r="AG344" t="s">
        <v>3480</v>
      </c>
      <c r="AH344" t="s">
        <v>3492</v>
      </c>
      <c r="AI344">
        <v>417.1</v>
      </c>
      <c r="AJ344">
        <v>425</v>
      </c>
      <c r="AK344" t="s">
        <v>3500</v>
      </c>
      <c r="AL344" t="s">
        <v>3508</v>
      </c>
      <c r="AM344" t="s">
        <v>3515</v>
      </c>
      <c r="AO344">
        <v>2008</v>
      </c>
      <c r="AP344" t="s">
        <v>3597</v>
      </c>
      <c r="AS344" t="s">
        <v>3625</v>
      </c>
      <c r="AU344">
        <v>51.673949999999998</v>
      </c>
      <c r="AV344">
        <v>7.9291499999999999</v>
      </c>
      <c r="AW344" t="s">
        <v>3703</v>
      </c>
      <c r="AX344" t="s">
        <v>3873</v>
      </c>
      <c r="AY344">
        <v>0.57700000000000007</v>
      </c>
      <c r="AZ344" s="2" t="s">
        <v>3976</v>
      </c>
      <c r="BA344">
        <v>0.57599999999999996</v>
      </c>
      <c r="BB344" t="s">
        <v>3997</v>
      </c>
      <c r="BC344" t="s">
        <v>3500</v>
      </c>
      <c r="BE344" t="s">
        <v>3515</v>
      </c>
      <c r="BF344" t="s">
        <v>4227</v>
      </c>
      <c r="BG344" t="s">
        <v>4408</v>
      </c>
      <c r="BH344" t="s">
        <v>4460</v>
      </c>
      <c r="BI344" t="s">
        <v>4591</v>
      </c>
    </row>
    <row r="345" spans="1:61" x14ac:dyDescent="0.25">
      <c r="A345">
        <f t="shared" si="41"/>
        <v>420.9</v>
      </c>
      <c r="B345" t="str">
        <f t="shared" si="42"/>
        <v>Trianel Gaskraftwerk _BNA0411</v>
      </c>
      <c r="C345" t="s">
        <v>3492</v>
      </c>
      <c r="D345" t="str">
        <f>VLOOKUP(AL345,REF_TABLE!$A$19:$B$26,2,FALSE)</f>
        <v>COMC</v>
      </c>
      <c r="E345" t="str">
        <f>VLOOKUP(AK345,REF_TABLE!A:B,2,FALSE)</f>
        <v>GAS</v>
      </c>
      <c r="F345">
        <f t="shared" si="48"/>
        <v>0.57599999999999996</v>
      </c>
      <c r="G345">
        <f>VLOOKUP(plants_join_OPSD!D345,REF_TABLE!M:Q,2,FALSE)</f>
        <v>5</v>
      </c>
      <c r="H345">
        <f>VLOOKUP(plants_join_OPSD!D345,REF_TABLE!M:Q,3,FALSE)</f>
        <v>1</v>
      </c>
      <c r="I345">
        <f>VLOOKUP(D345,Tabelle7!$A:$B,2,FALSE)</f>
        <v>3.8508725075675675E-2</v>
      </c>
      <c r="J345">
        <f>VLOOKUP(D345,Tabelle7!$A:$C,3,FALSE)</f>
        <v>3.8508725075675675E-2</v>
      </c>
      <c r="K345">
        <f>VLOOKUP($E345,Dispa_data!E:W,7,FALSE)</f>
        <v>112542.12</v>
      </c>
      <c r="L345">
        <f>IFERROR(VLOOKUP($E345,Dispa_data!E:W,8,FALSE),0)</f>
        <v>0</v>
      </c>
      <c r="M345">
        <f>IFERROR(VLOOKUP($E345,Dispa_data!E:W,9,FALSE),0)</f>
        <v>0</v>
      </c>
      <c r="N345">
        <f>IFERROR(VLOOKUP($E345,Dispa_data!$E:$W,10,FALSE),0)</f>
        <v>0.4</v>
      </c>
      <c r="O345">
        <f>IFERROR(VLOOKUP($E345,Dispa_data!$E:$W,11,FALSE),0)</f>
        <v>0.52500000000000002</v>
      </c>
      <c r="P345">
        <f>IFERROR(VLOOKUP($E345,Dispa_data!$E:$W,12,FALSE),0)</f>
        <v>1</v>
      </c>
      <c r="Q345">
        <f>IFERROR(VLOOKUP($E345,Dispa_data!$E:$W,13,FALSE),0)</f>
        <v>0.45</v>
      </c>
      <c r="S345" t="str">
        <f t="shared" si="43"/>
        <v/>
      </c>
      <c r="T345" t="str">
        <f t="shared" si="44"/>
        <v/>
      </c>
      <c r="U345" t="str">
        <f t="shared" si="45"/>
        <v/>
      </c>
      <c r="V345" t="str">
        <f t="shared" si="46"/>
        <v/>
      </c>
      <c r="W345" t="str">
        <f t="shared" si="47"/>
        <v/>
      </c>
      <c r="X345" s="1" t="s">
        <v>547</v>
      </c>
      <c r="Y345" s="6" t="e">
        <f>VLOOKUP(B345,Dispa_data!B:B,1,FALSE)</f>
        <v>#N/A</v>
      </c>
      <c r="Z345" t="s">
        <v>1267</v>
      </c>
      <c r="AA345" t="s">
        <v>1712</v>
      </c>
      <c r="AB345" t="s">
        <v>2038</v>
      </c>
      <c r="AC345" t="s">
        <v>2273</v>
      </c>
      <c r="AD345" t="s">
        <v>2596</v>
      </c>
      <c r="AE345" t="s">
        <v>2781</v>
      </c>
      <c r="AF345" t="s">
        <v>3366</v>
      </c>
      <c r="AG345" t="s">
        <v>3480</v>
      </c>
      <c r="AH345" t="s">
        <v>3492</v>
      </c>
      <c r="AI345">
        <v>420.9</v>
      </c>
      <c r="AJ345">
        <v>425</v>
      </c>
      <c r="AK345" t="s">
        <v>3500</v>
      </c>
      <c r="AL345" t="s">
        <v>3508</v>
      </c>
      <c r="AM345" t="s">
        <v>3515</v>
      </c>
      <c r="AO345">
        <v>2008</v>
      </c>
      <c r="AP345" t="s">
        <v>3597</v>
      </c>
      <c r="AS345" t="s">
        <v>3625</v>
      </c>
      <c r="AU345">
        <v>51.673949999999998</v>
      </c>
      <c r="AV345">
        <v>7.9291499999999999</v>
      </c>
      <c r="AW345" t="s">
        <v>3703</v>
      </c>
      <c r="AX345" t="s">
        <v>3874</v>
      </c>
      <c r="AY345">
        <v>0.57700000000000007</v>
      </c>
      <c r="AZ345" s="2" t="s">
        <v>3976</v>
      </c>
      <c r="BA345">
        <v>0.57599999999999996</v>
      </c>
      <c r="BB345" t="s">
        <v>3997</v>
      </c>
      <c r="BC345" t="s">
        <v>3500</v>
      </c>
      <c r="BE345" t="s">
        <v>3515</v>
      </c>
      <c r="BF345" t="s">
        <v>4227</v>
      </c>
      <c r="BG345" t="s">
        <v>4408</v>
      </c>
      <c r="BH345" t="s">
        <v>4460</v>
      </c>
      <c r="BI345" t="s">
        <v>4591</v>
      </c>
    </row>
    <row r="346" spans="1:61" x14ac:dyDescent="0.25">
      <c r="A346">
        <f t="shared" si="41"/>
        <v>230</v>
      </c>
      <c r="B346" t="str">
        <f t="shared" si="42"/>
        <v>GKL_BNA0418</v>
      </c>
      <c r="C346" t="s">
        <v>3492</v>
      </c>
      <c r="D346" t="str">
        <f>VLOOKUP(AL346,REF_TABLE!$A$19:$B$26,2,FALSE)</f>
        <v>COMC</v>
      </c>
      <c r="E346" t="str">
        <f>VLOOKUP(AK346,REF_TABLE!A:B,2,FALSE)</f>
        <v>GAS</v>
      </c>
      <c r="F346">
        <f t="shared" si="48"/>
        <v>0.59850000000000003</v>
      </c>
      <c r="G346">
        <f>VLOOKUP(plants_join_OPSD!D346,REF_TABLE!M:Q,2,FALSE)</f>
        <v>5</v>
      </c>
      <c r="H346">
        <f>VLOOKUP(plants_join_OPSD!D346,REF_TABLE!M:Q,3,FALSE)</f>
        <v>1</v>
      </c>
      <c r="I346">
        <f>VLOOKUP(D346,Tabelle7!$A:$B,2,FALSE)</f>
        <v>3.8508725075675675E-2</v>
      </c>
      <c r="J346">
        <f>VLOOKUP(D346,Tabelle7!$A:$C,3,FALSE)</f>
        <v>3.8508725075675675E-2</v>
      </c>
      <c r="K346">
        <f>VLOOKUP($E346,Dispa_data!E:W,7,FALSE)</f>
        <v>112542.12</v>
      </c>
      <c r="L346">
        <f>IFERROR(VLOOKUP($E346,Dispa_data!E:W,8,FALSE),0)</f>
        <v>0</v>
      </c>
      <c r="M346">
        <f>IFERROR(VLOOKUP($E346,Dispa_data!E:W,9,FALSE),0)</f>
        <v>0</v>
      </c>
      <c r="N346">
        <f>IFERROR(VLOOKUP($E346,Dispa_data!$E:$W,10,FALSE),0)</f>
        <v>0.4</v>
      </c>
      <c r="O346">
        <f>IFERROR(VLOOKUP($E346,Dispa_data!$E:$W,11,FALSE),0)</f>
        <v>0.52500000000000002</v>
      </c>
      <c r="P346">
        <f>IFERROR(VLOOKUP($E346,Dispa_data!$E:$W,12,FALSE),0)</f>
        <v>1</v>
      </c>
      <c r="Q346">
        <f>IFERROR(VLOOKUP($E346,Dispa_data!$E:$W,13,FALSE),0)</f>
        <v>0.45</v>
      </c>
      <c r="S346">
        <f t="shared" si="43"/>
        <v>185</v>
      </c>
      <c r="T346" t="str">
        <f t="shared" si="44"/>
        <v/>
      </c>
      <c r="U346" t="str">
        <f t="shared" si="45"/>
        <v/>
      </c>
      <c r="V346" t="str">
        <f t="shared" si="46"/>
        <v/>
      </c>
      <c r="W346" t="str">
        <f t="shared" si="47"/>
        <v/>
      </c>
      <c r="X346" s="1" t="s">
        <v>548</v>
      </c>
      <c r="Y346" s="6" t="e">
        <f>VLOOKUP(B346,Dispa_data!B:B,1,FALSE)</f>
        <v>#N/A</v>
      </c>
      <c r="Z346" t="s">
        <v>1268</v>
      </c>
      <c r="AA346" t="s">
        <v>1268</v>
      </c>
      <c r="AB346" t="s">
        <v>2039</v>
      </c>
      <c r="AC346" t="s">
        <v>2175</v>
      </c>
      <c r="AE346" t="s">
        <v>3019</v>
      </c>
      <c r="AF346" t="s">
        <v>1855</v>
      </c>
      <c r="AG346" t="s">
        <v>3477</v>
      </c>
      <c r="AH346" t="s">
        <v>3492</v>
      </c>
      <c r="AI346">
        <v>230</v>
      </c>
      <c r="AJ346">
        <v>255</v>
      </c>
      <c r="AK346" t="s">
        <v>3500</v>
      </c>
      <c r="AL346" t="s">
        <v>3508</v>
      </c>
      <c r="AM346" t="s">
        <v>3514</v>
      </c>
      <c r="AN346">
        <v>185</v>
      </c>
      <c r="AO346">
        <v>2013</v>
      </c>
      <c r="AP346" t="s">
        <v>3615</v>
      </c>
      <c r="AQ346">
        <v>2013</v>
      </c>
      <c r="AS346" t="s">
        <v>3625</v>
      </c>
      <c r="AU346">
        <v>52.372917000000001</v>
      </c>
      <c r="AV346">
        <v>9.7141940000000009</v>
      </c>
      <c r="AY346">
        <v>0.55000000000000004</v>
      </c>
      <c r="AZ346" s="2" t="s">
        <v>3977</v>
      </c>
      <c r="BA346">
        <v>0.59850000000000003</v>
      </c>
      <c r="BB346" t="s">
        <v>3997</v>
      </c>
      <c r="BC346" t="s">
        <v>3500</v>
      </c>
      <c r="BE346" t="s">
        <v>3515</v>
      </c>
      <c r="BF346" t="s">
        <v>4228</v>
      </c>
      <c r="BG346" t="s">
        <v>4406</v>
      </c>
      <c r="BH346" t="s">
        <v>4468</v>
      </c>
      <c r="BI346" t="s">
        <v>4591</v>
      </c>
    </row>
    <row r="347" spans="1:61" x14ac:dyDescent="0.25">
      <c r="A347">
        <f t="shared" si="41"/>
        <v>102</v>
      </c>
      <c r="B347" t="str">
        <f t="shared" si="42"/>
        <v>KWH_BNA0419</v>
      </c>
      <c r="C347" t="s">
        <v>3492</v>
      </c>
      <c r="D347" t="str">
        <f>VLOOKUP(AL347,REF_TABLE!$A$19:$B$26,2,FALSE)</f>
        <v>STUR</v>
      </c>
      <c r="E347" t="str">
        <f>VLOOKUP(AK347,REF_TABLE!A:B,2,FALSE)</f>
        <v>GAS</v>
      </c>
      <c r="F347">
        <f t="shared" si="48"/>
        <v>0.35749999999999998</v>
      </c>
      <c r="G347">
        <f>VLOOKUP(plants_join_OPSD!D347,REF_TABLE!M:Q,2,FALSE)</f>
        <v>9.5587323943661975</v>
      </c>
      <c r="H347">
        <f>VLOOKUP(plants_join_OPSD!D347,REF_TABLE!M:Q,3,FALSE)</f>
        <v>7.8122535211267614</v>
      </c>
      <c r="I347">
        <f>VLOOKUP(D347,Tabelle7!$A:$B,2,FALSE)</f>
        <v>4.0224969288732378E-2</v>
      </c>
      <c r="J347">
        <f>VLOOKUP(D347,Tabelle7!$A:$C,3,FALSE)</f>
        <v>4.0224969288732378E-2</v>
      </c>
      <c r="K347">
        <f>VLOOKUP($E347,Dispa_data!E:W,7,FALSE)</f>
        <v>112542.12</v>
      </c>
      <c r="L347">
        <f>IFERROR(VLOOKUP($E347,Dispa_data!E:W,8,FALSE),0)</f>
        <v>0</v>
      </c>
      <c r="M347">
        <f>IFERROR(VLOOKUP($E347,Dispa_data!E:W,9,FALSE),0)</f>
        <v>0</v>
      </c>
      <c r="N347">
        <f>IFERROR(VLOOKUP($E347,Dispa_data!$E:$W,10,FALSE),0)</f>
        <v>0.4</v>
      </c>
      <c r="O347">
        <f>IFERROR(VLOOKUP($E347,Dispa_data!$E:$W,11,FALSE),0)</f>
        <v>0.52500000000000002</v>
      </c>
      <c r="P347">
        <f>IFERROR(VLOOKUP($E347,Dispa_data!$E:$W,12,FALSE),0)</f>
        <v>1</v>
      </c>
      <c r="Q347">
        <f>IFERROR(VLOOKUP($E347,Dispa_data!$E:$W,13,FALSE),0)</f>
        <v>0.45</v>
      </c>
      <c r="S347">
        <f t="shared" si="43"/>
        <v>280</v>
      </c>
      <c r="T347" t="str">
        <f t="shared" si="44"/>
        <v/>
      </c>
      <c r="U347" t="str">
        <f t="shared" si="45"/>
        <v/>
      </c>
      <c r="V347" t="str">
        <f t="shared" si="46"/>
        <v/>
      </c>
      <c r="W347" t="str">
        <f t="shared" si="47"/>
        <v/>
      </c>
      <c r="X347" s="1" t="s">
        <v>549</v>
      </c>
      <c r="Y347" s="6" t="e">
        <f>VLOOKUP(B347,Dispa_data!B:B,1,FALSE)</f>
        <v>#N/A</v>
      </c>
      <c r="Z347" t="s">
        <v>1269</v>
      </c>
      <c r="AA347" t="s">
        <v>1548</v>
      </c>
      <c r="AB347" t="s">
        <v>2040</v>
      </c>
      <c r="AC347" t="s">
        <v>2175</v>
      </c>
      <c r="AE347" t="s">
        <v>2782</v>
      </c>
      <c r="AF347" t="s">
        <v>1855</v>
      </c>
      <c r="AG347" t="s">
        <v>3477</v>
      </c>
      <c r="AH347" t="s">
        <v>3492</v>
      </c>
      <c r="AI347">
        <v>102</v>
      </c>
      <c r="AJ347">
        <v>120</v>
      </c>
      <c r="AK347" t="s">
        <v>3500</v>
      </c>
      <c r="AL347" t="s">
        <v>3506</v>
      </c>
      <c r="AM347" t="s">
        <v>3514</v>
      </c>
      <c r="AN347">
        <v>280</v>
      </c>
      <c r="AO347">
        <v>1975</v>
      </c>
      <c r="AP347" t="s">
        <v>3590</v>
      </c>
      <c r="AS347" t="s">
        <v>3628</v>
      </c>
      <c r="AT347" t="s">
        <v>3629</v>
      </c>
      <c r="AU347">
        <v>52.42</v>
      </c>
      <c r="AV347">
        <v>9.6486110000000007</v>
      </c>
      <c r="AW347" t="s">
        <v>3704</v>
      </c>
      <c r="AX347" t="s">
        <v>3875</v>
      </c>
      <c r="AY347">
        <v>0.38</v>
      </c>
      <c r="AZ347" s="2" t="s">
        <v>3978</v>
      </c>
      <c r="BA347">
        <v>0.35749999999999998</v>
      </c>
      <c r="BB347" t="s">
        <v>3997</v>
      </c>
      <c r="BC347" t="s">
        <v>3500</v>
      </c>
      <c r="BE347" t="s">
        <v>3515</v>
      </c>
      <c r="BF347" t="s">
        <v>4229</v>
      </c>
      <c r="BG347" t="s">
        <v>4406</v>
      </c>
      <c r="BH347" t="s">
        <v>4468</v>
      </c>
      <c r="BI347" t="s">
        <v>4591</v>
      </c>
    </row>
    <row r="348" spans="1:61" x14ac:dyDescent="0.25">
      <c r="A348">
        <f t="shared" ref="A348:A411" si="49">AI348</f>
        <v>13.5</v>
      </c>
      <c r="B348" t="str">
        <f t="shared" ref="B348:B411" si="50">CONCATENATE(Z348,"_",X348)</f>
        <v>KWKK Heidelberg_BNA1151</v>
      </c>
      <c r="C348" t="s">
        <v>3492</v>
      </c>
      <c r="D348" t="str">
        <f>VLOOKUP(AL348,REF_TABLE!$A$19:$B$26,2,FALSE)</f>
        <v>STUR</v>
      </c>
      <c r="E348" t="str">
        <f>VLOOKUP(AK348,REF_TABLE!A:B,2,FALSE)</f>
        <v>GAS</v>
      </c>
      <c r="F348">
        <f t="shared" si="48"/>
        <v>0.38719999999999999</v>
      </c>
      <c r="G348">
        <f>VLOOKUP(plants_join_OPSD!D348,REF_TABLE!M:Q,2,FALSE)</f>
        <v>9.5587323943661975</v>
      </c>
      <c r="H348">
        <f>VLOOKUP(plants_join_OPSD!D348,REF_TABLE!M:Q,3,FALSE)</f>
        <v>7.8122535211267614</v>
      </c>
      <c r="I348">
        <f>VLOOKUP(D348,Tabelle7!$A:$B,2,FALSE)</f>
        <v>4.0224969288732378E-2</v>
      </c>
      <c r="J348">
        <f>VLOOKUP(D348,Tabelle7!$A:$C,3,FALSE)</f>
        <v>4.0224969288732378E-2</v>
      </c>
      <c r="K348">
        <f>VLOOKUP($E348,Dispa_data!E:W,7,FALSE)</f>
        <v>112542.12</v>
      </c>
      <c r="L348">
        <f>IFERROR(VLOOKUP($E348,Dispa_data!E:W,8,FALSE),0)</f>
        <v>0</v>
      </c>
      <c r="M348">
        <f>IFERROR(VLOOKUP($E348,Dispa_data!E:W,9,FALSE),0)</f>
        <v>0</v>
      </c>
      <c r="N348">
        <f>IFERROR(VLOOKUP($E348,Dispa_data!$E:$W,10,FALSE),0)</f>
        <v>0.4</v>
      </c>
      <c r="O348">
        <f>IFERROR(VLOOKUP($E348,Dispa_data!$E:$W,11,FALSE),0)</f>
        <v>0.52500000000000002</v>
      </c>
      <c r="P348">
        <f>IFERROR(VLOOKUP($E348,Dispa_data!$E:$W,12,FALSE),0)</f>
        <v>1</v>
      </c>
      <c r="Q348">
        <f>IFERROR(VLOOKUP($E348,Dispa_data!$E:$W,13,FALSE),0)</f>
        <v>0.45</v>
      </c>
      <c r="S348" t="str">
        <f t="shared" ref="S348:S411" si="51">IF(AN348="","",AN348)</f>
        <v/>
      </c>
      <c r="T348" t="str">
        <f t="shared" ref="T348:T411" si="52">IF(D348="HPHS",A348*6.3,"")</f>
        <v/>
      </c>
      <c r="U348" t="str">
        <f t="shared" ref="U348:U411" si="53">IF(D348="HPHS",0,"")</f>
        <v/>
      </c>
      <c r="V348" t="str">
        <f t="shared" ref="V348:V411" si="54">IF(D348="HPHS",A348,"")</f>
        <v/>
      </c>
      <c r="W348" t="str">
        <f t="shared" ref="W348:W411" si="55">IF(D348="HPHS",0.86,"")</f>
        <v/>
      </c>
      <c r="X348" s="1" t="s">
        <v>550</v>
      </c>
      <c r="Y348" s="6" t="e">
        <f>VLOOKUP(B348,Dispa_data!B:B,1,FALSE)</f>
        <v>#N/A</v>
      </c>
      <c r="Z348" t="s">
        <v>1270</v>
      </c>
      <c r="AC348" t="s">
        <v>2128</v>
      </c>
      <c r="AD348" t="s">
        <v>2597</v>
      </c>
      <c r="AE348" t="s">
        <v>3020</v>
      </c>
      <c r="AF348" t="s">
        <v>3367</v>
      </c>
      <c r="AG348" t="s">
        <v>3482</v>
      </c>
      <c r="AH348" t="s">
        <v>3492</v>
      </c>
      <c r="AI348">
        <v>13.5</v>
      </c>
      <c r="AK348" t="s">
        <v>3500</v>
      </c>
      <c r="AL348" t="s">
        <v>3506</v>
      </c>
      <c r="AM348" t="s">
        <v>3514</v>
      </c>
      <c r="AO348">
        <v>2002</v>
      </c>
      <c r="AP348" t="s">
        <v>3521</v>
      </c>
      <c r="AS348" t="s">
        <v>3625</v>
      </c>
      <c r="AU348">
        <v>49.421579999999999</v>
      </c>
      <c r="AV348">
        <v>8.672839999999999</v>
      </c>
      <c r="BA348">
        <v>0.38719999999999999</v>
      </c>
      <c r="BB348" t="s">
        <v>3997</v>
      </c>
      <c r="BC348" t="s">
        <v>3500</v>
      </c>
      <c r="BE348" t="s">
        <v>3515</v>
      </c>
      <c r="BF348" t="s">
        <v>4230</v>
      </c>
      <c r="BG348" t="s">
        <v>1559</v>
      </c>
      <c r="BH348" t="s">
        <v>4523</v>
      </c>
    </row>
    <row r="349" spans="1:61" x14ac:dyDescent="0.25">
      <c r="A349">
        <f t="shared" si="49"/>
        <v>18.899999999999999</v>
      </c>
      <c r="B349" t="str">
        <f t="shared" si="50"/>
        <v>IHKW Heidenheim_BNA1292b</v>
      </c>
      <c r="C349" t="s">
        <v>3492</v>
      </c>
      <c r="D349" t="str">
        <f>VLOOKUP(AL349,REF_TABLE!$A$19:$B$26,2,FALSE)</f>
        <v>STUR</v>
      </c>
      <c r="E349" t="str">
        <f>VLOOKUP(AK349,REF_TABLE!A:B,2,FALSE)</f>
        <v>GAS</v>
      </c>
      <c r="F349">
        <f t="shared" si="48"/>
        <v>0.40039999999999998</v>
      </c>
      <c r="G349">
        <f>VLOOKUP(plants_join_OPSD!D349,REF_TABLE!M:Q,2,FALSE)</f>
        <v>9.5587323943661975</v>
      </c>
      <c r="H349">
        <f>VLOOKUP(plants_join_OPSD!D349,REF_TABLE!M:Q,3,FALSE)</f>
        <v>7.8122535211267614</v>
      </c>
      <c r="I349">
        <f>VLOOKUP(D349,Tabelle7!$A:$B,2,FALSE)</f>
        <v>4.0224969288732378E-2</v>
      </c>
      <c r="J349">
        <f>VLOOKUP(D349,Tabelle7!$A:$C,3,FALSE)</f>
        <v>4.0224969288732378E-2</v>
      </c>
      <c r="K349">
        <f>VLOOKUP($E349,Dispa_data!E:W,7,FALSE)</f>
        <v>112542.12</v>
      </c>
      <c r="L349">
        <f>IFERROR(VLOOKUP($E349,Dispa_data!E:W,8,FALSE),0)</f>
        <v>0</v>
      </c>
      <c r="M349">
        <f>IFERROR(VLOOKUP($E349,Dispa_data!E:W,9,FALSE),0)</f>
        <v>0</v>
      </c>
      <c r="N349">
        <f>IFERROR(VLOOKUP($E349,Dispa_data!$E:$W,10,FALSE),0)</f>
        <v>0.4</v>
      </c>
      <c r="O349">
        <f>IFERROR(VLOOKUP($E349,Dispa_data!$E:$W,11,FALSE),0)</f>
        <v>0.52500000000000002</v>
      </c>
      <c r="P349">
        <f>IFERROR(VLOOKUP($E349,Dispa_data!$E:$W,12,FALSE),0)</f>
        <v>1</v>
      </c>
      <c r="Q349">
        <f>IFERROR(VLOOKUP($E349,Dispa_data!$E:$W,13,FALSE),0)</f>
        <v>0.45</v>
      </c>
      <c r="S349" t="str">
        <f t="shared" si="51"/>
        <v/>
      </c>
      <c r="T349" t="str">
        <f t="shared" si="52"/>
        <v/>
      </c>
      <c r="U349" t="str">
        <f t="shared" si="53"/>
        <v/>
      </c>
      <c r="V349" t="str">
        <f t="shared" si="54"/>
        <v/>
      </c>
      <c r="W349" t="str">
        <f t="shared" si="55"/>
        <v/>
      </c>
      <c r="X349" s="1" t="s">
        <v>551</v>
      </c>
      <c r="Y349" s="6" t="e">
        <f>VLOOKUP(B349,Dispa_data!B:B,1,FALSE)</f>
        <v>#N/A</v>
      </c>
      <c r="Z349" t="s">
        <v>1271</v>
      </c>
      <c r="AA349" t="s">
        <v>1713</v>
      </c>
      <c r="AC349" t="s">
        <v>2239</v>
      </c>
      <c r="AD349" t="s">
        <v>2598</v>
      </c>
      <c r="AE349" t="s">
        <v>3021</v>
      </c>
      <c r="AF349" t="s">
        <v>3368</v>
      </c>
      <c r="AG349" t="s">
        <v>3482</v>
      </c>
      <c r="AH349" t="s">
        <v>3492</v>
      </c>
      <c r="AI349">
        <v>18.899999999999999</v>
      </c>
      <c r="AK349" t="s">
        <v>3500</v>
      </c>
      <c r="AL349" t="s">
        <v>3506</v>
      </c>
      <c r="AM349" t="s">
        <v>3514</v>
      </c>
      <c r="AO349">
        <v>2014</v>
      </c>
      <c r="AP349" t="s">
        <v>3541</v>
      </c>
      <c r="AS349" t="s">
        <v>3625</v>
      </c>
      <c r="AU349">
        <v>48.670060999999997</v>
      </c>
      <c r="AV349">
        <v>10.150584</v>
      </c>
      <c r="BA349">
        <v>0.40039999999999998</v>
      </c>
      <c r="BB349" t="s">
        <v>3997</v>
      </c>
      <c r="BC349" t="s">
        <v>3500</v>
      </c>
      <c r="BE349" t="s">
        <v>3515</v>
      </c>
      <c r="BF349" t="s">
        <v>4231</v>
      </c>
      <c r="BG349" t="s">
        <v>1559</v>
      </c>
      <c r="BH349" t="s">
        <v>4524</v>
      </c>
    </row>
    <row r="350" spans="1:61" x14ac:dyDescent="0.25">
      <c r="A350">
        <f t="shared" si="49"/>
        <v>417</v>
      </c>
      <c r="B350" t="str">
        <f t="shared" si="50"/>
        <v>Cuno Heizkraftwerk Herdecke_BNA0442</v>
      </c>
      <c r="C350" t="s">
        <v>3492</v>
      </c>
      <c r="D350" t="str">
        <f>VLOOKUP(AL350,REF_TABLE!$A$19:$B$26,2,FALSE)</f>
        <v>COMC</v>
      </c>
      <c r="E350" t="str">
        <f>VLOOKUP(AK350,REF_TABLE!A:B,2,FALSE)</f>
        <v>GAS</v>
      </c>
      <c r="F350">
        <f t="shared" si="48"/>
        <v>0.57150000000000001</v>
      </c>
      <c r="G350">
        <f>VLOOKUP(plants_join_OPSD!D350,REF_TABLE!M:Q,2,FALSE)</f>
        <v>5</v>
      </c>
      <c r="H350">
        <f>VLOOKUP(plants_join_OPSD!D350,REF_TABLE!M:Q,3,FALSE)</f>
        <v>1</v>
      </c>
      <c r="I350">
        <f>VLOOKUP(D350,Tabelle7!$A:$B,2,FALSE)</f>
        <v>3.8508725075675675E-2</v>
      </c>
      <c r="J350">
        <f>VLOOKUP(D350,Tabelle7!$A:$C,3,FALSE)</f>
        <v>3.8508725075675675E-2</v>
      </c>
      <c r="K350">
        <f>VLOOKUP($E350,Dispa_data!E:W,7,FALSE)</f>
        <v>112542.12</v>
      </c>
      <c r="L350">
        <f>IFERROR(VLOOKUP($E350,Dispa_data!E:W,8,FALSE),0)</f>
        <v>0</v>
      </c>
      <c r="M350">
        <f>IFERROR(VLOOKUP($E350,Dispa_data!E:W,9,FALSE),0)</f>
        <v>0</v>
      </c>
      <c r="N350">
        <f>IFERROR(VLOOKUP($E350,Dispa_data!$E:$W,10,FALSE),0)</f>
        <v>0.4</v>
      </c>
      <c r="O350">
        <f>IFERROR(VLOOKUP($E350,Dispa_data!$E:$W,11,FALSE),0)</f>
        <v>0.52500000000000002</v>
      </c>
      <c r="P350">
        <f>IFERROR(VLOOKUP($E350,Dispa_data!$E:$W,12,FALSE),0)</f>
        <v>1</v>
      </c>
      <c r="Q350">
        <f>IFERROR(VLOOKUP($E350,Dispa_data!$E:$W,13,FALSE),0)</f>
        <v>0.45</v>
      </c>
      <c r="S350" t="str">
        <f t="shared" si="51"/>
        <v/>
      </c>
      <c r="T350" t="str">
        <f t="shared" si="52"/>
        <v/>
      </c>
      <c r="U350" t="str">
        <f t="shared" si="53"/>
        <v/>
      </c>
      <c r="V350" t="str">
        <f t="shared" si="54"/>
        <v/>
      </c>
      <c r="W350" t="str">
        <f t="shared" si="55"/>
        <v/>
      </c>
      <c r="X350" s="1" t="s">
        <v>552</v>
      </c>
      <c r="Y350" s="6" t="e">
        <f>VLOOKUP(B350,Dispa_data!B:B,1,FALSE)</f>
        <v>#N/A</v>
      </c>
      <c r="Z350" t="s">
        <v>1272</v>
      </c>
      <c r="AA350" t="s">
        <v>1714</v>
      </c>
      <c r="AB350" t="s">
        <v>2041</v>
      </c>
      <c r="AC350" t="s">
        <v>2274</v>
      </c>
      <c r="AE350" t="s">
        <v>2851</v>
      </c>
      <c r="AF350" t="s">
        <v>3269</v>
      </c>
      <c r="AG350" t="s">
        <v>3480</v>
      </c>
      <c r="AH350" t="s">
        <v>3492</v>
      </c>
      <c r="AI350">
        <v>417</v>
      </c>
      <c r="AJ350">
        <v>424</v>
      </c>
      <c r="AK350" t="s">
        <v>3500</v>
      </c>
      <c r="AL350" t="s">
        <v>3508</v>
      </c>
      <c r="AM350" t="s">
        <v>3515</v>
      </c>
      <c r="AO350">
        <v>2007</v>
      </c>
      <c r="AP350" t="s">
        <v>3527</v>
      </c>
      <c r="AS350" t="s">
        <v>3625</v>
      </c>
      <c r="AU350">
        <v>51.403129999999997</v>
      </c>
      <c r="AV350">
        <v>7.4154999999999998</v>
      </c>
      <c r="AW350" t="s">
        <v>3705</v>
      </c>
      <c r="AX350" t="s">
        <v>3876</v>
      </c>
      <c r="AY350">
        <v>0.59</v>
      </c>
      <c r="AZ350" s="2" t="s">
        <v>3979</v>
      </c>
      <c r="BA350">
        <v>0.57150000000000001</v>
      </c>
      <c r="BB350" t="s">
        <v>3997</v>
      </c>
      <c r="BC350" t="s">
        <v>3500</v>
      </c>
      <c r="BE350" t="s">
        <v>3515</v>
      </c>
      <c r="BF350" t="s">
        <v>4232</v>
      </c>
      <c r="BG350" t="s">
        <v>4406</v>
      </c>
      <c r="BH350" t="s">
        <v>4447</v>
      </c>
      <c r="BI350" t="s">
        <v>4591</v>
      </c>
    </row>
    <row r="351" spans="1:61" x14ac:dyDescent="0.25">
      <c r="A351">
        <f t="shared" si="49"/>
        <v>109.5</v>
      </c>
      <c r="B351" t="str">
        <f t="shared" si="50"/>
        <v>Wintershall_BNA0444</v>
      </c>
      <c r="C351" t="s">
        <v>3492</v>
      </c>
      <c r="D351" t="str">
        <f>VLOOKUP(AL351,REF_TABLE!$A$19:$B$26,2,FALSE)</f>
        <v>COMC</v>
      </c>
      <c r="E351" t="str">
        <f>VLOOKUP(AK351,REF_TABLE!A:B,2,FALSE)</f>
        <v>GAS</v>
      </c>
      <c r="F351">
        <f t="shared" si="48"/>
        <v>0.39150000000000001</v>
      </c>
      <c r="G351">
        <f>VLOOKUP(plants_join_OPSD!D351,REF_TABLE!M:Q,2,FALSE)</f>
        <v>5</v>
      </c>
      <c r="H351">
        <f>VLOOKUP(plants_join_OPSD!D351,REF_TABLE!M:Q,3,FALSE)</f>
        <v>1</v>
      </c>
      <c r="I351">
        <f>VLOOKUP(D351,Tabelle7!$A:$B,2,FALSE)</f>
        <v>3.8508725075675675E-2</v>
      </c>
      <c r="J351">
        <f>VLOOKUP(D351,Tabelle7!$A:$C,3,FALSE)</f>
        <v>3.8508725075675675E-2</v>
      </c>
      <c r="K351">
        <f>VLOOKUP($E351,Dispa_data!E:W,7,FALSE)</f>
        <v>112542.12</v>
      </c>
      <c r="L351">
        <f>IFERROR(VLOOKUP($E351,Dispa_data!E:W,8,FALSE),0)</f>
        <v>0</v>
      </c>
      <c r="M351">
        <f>IFERROR(VLOOKUP($E351,Dispa_data!E:W,9,FALSE),0)</f>
        <v>0</v>
      </c>
      <c r="N351">
        <f>IFERROR(VLOOKUP($E351,Dispa_data!$E:$W,10,FALSE),0)</f>
        <v>0.4</v>
      </c>
      <c r="O351">
        <f>IFERROR(VLOOKUP($E351,Dispa_data!$E:$W,11,FALSE),0)</f>
        <v>0.52500000000000002</v>
      </c>
      <c r="P351">
        <f>IFERROR(VLOOKUP($E351,Dispa_data!$E:$W,12,FALSE),0)</f>
        <v>1</v>
      </c>
      <c r="Q351">
        <f>IFERROR(VLOOKUP($E351,Dispa_data!$E:$W,13,FALSE),0)</f>
        <v>0.45</v>
      </c>
      <c r="S351">
        <f t="shared" si="51"/>
        <v>299</v>
      </c>
      <c r="T351" t="str">
        <f t="shared" si="52"/>
        <v/>
      </c>
      <c r="U351" t="str">
        <f t="shared" si="53"/>
        <v/>
      </c>
      <c r="V351" t="str">
        <f t="shared" si="54"/>
        <v/>
      </c>
      <c r="W351" t="str">
        <f t="shared" si="55"/>
        <v/>
      </c>
      <c r="X351" s="1" t="s">
        <v>553</v>
      </c>
      <c r="Y351" s="6" t="e">
        <f>VLOOKUP(B351,Dispa_data!B:B,1,FALSE)</f>
        <v>#N/A</v>
      </c>
      <c r="Z351" t="s">
        <v>1273</v>
      </c>
      <c r="AA351" t="s">
        <v>1273</v>
      </c>
      <c r="AB351" t="s">
        <v>1273</v>
      </c>
      <c r="AC351" t="s">
        <v>2275</v>
      </c>
      <c r="AE351" t="s">
        <v>3022</v>
      </c>
      <c r="AF351" t="s">
        <v>3369</v>
      </c>
      <c r="AG351" t="s">
        <v>3483</v>
      </c>
      <c r="AH351" t="s">
        <v>3492</v>
      </c>
      <c r="AI351">
        <v>109.5</v>
      </c>
      <c r="AJ351">
        <v>110</v>
      </c>
      <c r="AK351" t="s">
        <v>3500</v>
      </c>
      <c r="AL351" t="s">
        <v>3508</v>
      </c>
      <c r="AM351" t="s">
        <v>3514</v>
      </c>
      <c r="AN351">
        <v>299</v>
      </c>
      <c r="AO351">
        <v>1967</v>
      </c>
      <c r="AP351" t="s">
        <v>3566</v>
      </c>
      <c r="AS351" t="s">
        <v>3625</v>
      </c>
      <c r="AT351" t="s">
        <v>3630</v>
      </c>
      <c r="AU351">
        <v>50.894009999999987</v>
      </c>
      <c r="AV351">
        <v>9.9972399999999997</v>
      </c>
      <c r="BA351">
        <v>0.39150000000000001</v>
      </c>
      <c r="BB351" t="s">
        <v>3997</v>
      </c>
      <c r="BC351" t="s">
        <v>3500</v>
      </c>
      <c r="BE351" t="s">
        <v>3515</v>
      </c>
      <c r="BF351" t="s">
        <v>4233</v>
      </c>
      <c r="BG351" t="s">
        <v>4406</v>
      </c>
      <c r="BH351" t="s">
        <v>4443</v>
      </c>
      <c r="BI351" t="s">
        <v>4591</v>
      </c>
    </row>
    <row r="352" spans="1:61" x14ac:dyDescent="0.25">
      <c r="A352">
        <f t="shared" si="49"/>
        <v>15.8</v>
      </c>
      <c r="B352" t="str">
        <f t="shared" si="50"/>
        <v>Werk Clauen_BNA1499</v>
      </c>
      <c r="C352" t="s">
        <v>3492</v>
      </c>
      <c r="D352" t="str">
        <f>VLOOKUP(AL352,REF_TABLE!$A$19:$B$26,2,FALSE)</f>
        <v>STUR</v>
      </c>
      <c r="E352" t="str">
        <f>VLOOKUP(AK352,REF_TABLE!A:B,2,FALSE)</f>
        <v>GAS</v>
      </c>
      <c r="F352">
        <f t="shared" si="48"/>
        <v>0.38500000000000001</v>
      </c>
      <c r="G352">
        <f>VLOOKUP(plants_join_OPSD!D352,REF_TABLE!M:Q,2,FALSE)</f>
        <v>9.5587323943661975</v>
      </c>
      <c r="H352">
        <f>VLOOKUP(plants_join_OPSD!D352,REF_TABLE!M:Q,3,FALSE)</f>
        <v>7.8122535211267614</v>
      </c>
      <c r="I352">
        <f>VLOOKUP(D352,Tabelle7!$A:$B,2,FALSE)</f>
        <v>4.0224969288732378E-2</v>
      </c>
      <c r="J352">
        <f>VLOOKUP(D352,Tabelle7!$A:$C,3,FALSE)</f>
        <v>4.0224969288732378E-2</v>
      </c>
      <c r="K352">
        <f>VLOOKUP($E352,Dispa_data!E:W,7,FALSE)</f>
        <v>112542.12</v>
      </c>
      <c r="L352">
        <f>IFERROR(VLOOKUP($E352,Dispa_data!E:W,8,FALSE),0)</f>
        <v>0</v>
      </c>
      <c r="M352">
        <f>IFERROR(VLOOKUP($E352,Dispa_data!E:W,9,FALSE),0)</f>
        <v>0</v>
      </c>
      <c r="N352">
        <f>IFERROR(VLOOKUP($E352,Dispa_data!$E:$W,10,FALSE),0)</f>
        <v>0.4</v>
      </c>
      <c r="O352">
        <f>IFERROR(VLOOKUP($E352,Dispa_data!$E:$W,11,FALSE),0)</f>
        <v>0.52500000000000002</v>
      </c>
      <c r="P352">
        <f>IFERROR(VLOOKUP($E352,Dispa_data!$E:$W,12,FALSE),0)</f>
        <v>1</v>
      </c>
      <c r="Q352">
        <f>IFERROR(VLOOKUP($E352,Dispa_data!$E:$W,13,FALSE),0)</f>
        <v>0.45</v>
      </c>
      <c r="S352" t="str">
        <f t="shared" si="51"/>
        <v/>
      </c>
      <c r="T352" t="str">
        <f t="shared" si="52"/>
        <v/>
      </c>
      <c r="U352" t="str">
        <f t="shared" si="53"/>
        <v/>
      </c>
      <c r="V352" t="str">
        <f t="shared" si="54"/>
        <v/>
      </c>
      <c r="W352" t="str">
        <f t="shared" si="55"/>
        <v/>
      </c>
      <c r="X352" s="1" t="s">
        <v>554</v>
      </c>
      <c r="Y352" s="6" t="e">
        <f>VLOOKUP(B352,Dispa_data!B:B,1,FALSE)</f>
        <v>#N/A</v>
      </c>
      <c r="Z352" t="s">
        <v>1274</v>
      </c>
      <c r="AC352" t="s">
        <v>2276</v>
      </c>
      <c r="AD352" t="s">
        <v>2599</v>
      </c>
      <c r="AE352" t="s">
        <v>2785</v>
      </c>
      <c r="AF352" t="s">
        <v>3370</v>
      </c>
      <c r="AG352" t="s">
        <v>3477</v>
      </c>
      <c r="AH352" t="s">
        <v>3492</v>
      </c>
      <c r="AI352">
        <v>15.8</v>
      </c>
      <c r="AK352" t="s">
        <v>3500</v>
      </c>
      <c r="AL352" t="s">
        <v>3506</v>
      </c>
      <c r="AM352" t="s">
        <v>3514</v>
      </c>
      <c r="AO352">
        <v>2000</v>
      </c>
      <c r="AP352" t="s">
        <v>3616</v>
      </c>
      <c r="AS352" t="s">
        <v>3627</v>
      </c>
      <c r="AU352">
        <v>52.232196299999998</v>
      </c>
      <c r="AV352">
        <v>10.033284999999999</v>
      </c>
      <c r="BA352">
        <v>0.38500000000000001</v>
      </c>
      <c r="BB352" t="s">
        <v>3997</v>
      </c>
      <c r="BC352" t="s">
        <v>3500</v>
      </c>
      <c r="BE352" t="s">
        <v>3515</v>
      </c>
      <c r="BG352" t="s">
        <v>1559</v>
      </c>
      <c r="BH352" t="s">
        <v>4443</v>
      </c>
    </row>
    <row r="353" spans="1:61" x14ac:dyDescent="0.25">
      <c r="A353">
        <f t="shared" si="49"/>
        <v>800</v>
      </c>
      <c r="B353" t="str">
        <f t="shared" si="50"/>
        <v>Knapsack Gas I_BNA0548a</v>
      </c>
      <c r="C353" t="s">
        <v>3492</v>
      </c>
      <c r="D353" t="str">
        <f>VLOOKUP(AL353,REF_TABLE!$A$19:$B$26,2,FALSE)</f>
        <v>COMC</v>
      </c>
      <c r="E353" t="str">
        <f>VLOOKUP(AK353,REF_TABLE!A:B,2,FALSE)</f>
        <v>GAS</v>
      </c>
      <c r="F353">
        <f t="shared" si="48"/>
        <v>0.56699999999999995</v>
      </c>
      <c r="G353">
        <f>VLOOKUP(plants_join_OPSD!D353,REF_TABLE!M:Q,2,FALSE)</f>
        <v>5</v>
      </c>
      <c r="H353">
        <f>VLOOKUP(plants_join_OPSD!D353,REF_TABLE!M:Q,3,FALSE)</f>
        <v>1</v>
      </c>
      <c r="I353">
        <f>VLOOKUP(D353,Tabelle7!$A:$B,2,FALSE)</f>
        <v>3.8508725075675675E-2</v>
      </c>
      <c r="J353">
        <f>VLOOKUP(D353,Tabelle7!$A:$C,3,FALSE)</f>
        <v>3.8508725075675675E-2</v>
      </c>
      <c r="K353">
        <f>VLOOKUP($E353,Dispa_data!E:W,7,FALSE)</f>
        <v>112542.12</v>
      </c>
      <c r="L353">
        <f>IFERROR(VLOOKUP($E353,Dispa_data!E:W,8,FALSE),0)</f>
        <v>0</v>
      </c>
      <c r="M353">
        <f>IFERROR(VLOOKUP($E353,Dispa_data!E:W,9,FALSE),0)</f>
        <v>0</v>
      </c>
      <c r="N353">
        <f>IFERROR(VLOOKUP($E353,Dispa_data!$E:$W,10,FALSE),0)</f>
        <v>0.4</v>
      </c>
      <c r="O353">
        <f>IFERROR(VLOOKUP($E353,Dispa_data!$E:$W,11,FALSE),0)</f>
        <v>0.52500000000000002</v>
      </c>
      <c r="P353">
        <f>IFERROR(VLOOKUP($E353,Dispa_data!$E:$W,12,FALSE),0)</f>
        <v>1</v>
      </c>
      <c r="Q353">
        <f>IFERROR(VLOOKUP($E353,Dispa_data!$E:$W,13,FALSE),0)</f>
        <v>0.45</v>
      </c>
      <c r="S353" t="str">
        <f t="shared" si="51"/>
        <v/>
      </c>
      <c r="T353" t="str">
        <f t="shared" si="52"/>
        <v/>
      </c>
      <c r="U353" t="str">
        <f t="shared" si="53"/>
        <v/>
      </c>
      <c r="V353" t="str">
        <f t="shared" si="54"/>
        <v/>
      </c>
      <c r="W353" t="str">
        <f t="shared" si="55"/>
        <v/>
      </c>
      <c r="X353" s="1" t="s">
        <v>555</v>
      </c>
      <c r="Y353" s="6" t="e">
        <f>VLOOKUP(B353,Dispa_data!B:B,1,FALSE)</f>
        <v>#N/A</v>
      </c>
      <c r="Z353" t="s">
        <v>1275</v>
      </c>
      <c r="AB353" t="s">
        <v>2042</v>
      </c>
      <c r="AC353" t="s">
        <v>2133</v>
      </c>
      <c r="AE353" t="s">
        <v>3023</v>
      </c>
      <c r="AF353" t="s">
        <v>3371</v>
      </c>
      <c r="AG353" t="s">
        <v>3480</v>
      </c>
      <c r="AH353" t="s">
        <v>3492</v>
      </c>
      <c r="AI353">
        <v>800</v>
      </c>
      <c r="AJ353">
        <v>812</v>
      </c>
      <c r="AK353" t="s">
        <v>3500</v>
      </c>
      <c r="AL353" t="s">
        <v>3508</v>
      </c>
      <c r="AM353" t="s">
        <v>3515</v>
      </c>
      <c r="AO353">
        <v>2006</v>
      </c>
      <c r="AP353" t="s">
        <v>3524</v>
      </c>
      <c r="AS353" t="s">
        <v>3625</v>
      </c>
      <c r="AU353">
        <v>50.861708</v>
      </c>
      <c r="AV353">
        <v>6.8423530000000001</v>
      </c>
      <c r="AW353" t="s">
        <v>3706</v>
      </c>
      <c r="AX353" t="s">
        <v>3877</v>
      </c>
      <c r="BA353">
        <v>0.56699999999999995</v>
      </c>
      <c r="BB353" t="s">
        <v>3997</v>
      </c>
      <c r="BC353" t="s">
        <v>3500</v>
      </c>
      <c r="BE353" t="s">
        <v>3515</v>
      </c>
      <c r="BG353" t="s">
        <v>4413</v>
      </c>
      <c r="BH353" t="s">
        <v>4460</v>
      </c>
      <c r="BI353" t="s">
        <v>4591</v>
      </c>
    </row>
    <row r="354" spans="1:61" x14ac:dyDescent="0.25">
      <c r="A354">
        <f t="shared" si="49"/>
        <v>430</v>
      </c>
      <c r="B354" t="str">
        <f t="shared" si="50"/>
        <v>Knapsack Gas II_BNA0548b</v>
      </c>
      <c r="C354" t="s">
        <v>3492</v>
      </c>
      <c r="D354" t="str">
        <f>VLOOKUP(AL354,REF_TABLE!$A$19:$B$26,2,FALSE)</f>
        <v>COMC</v>
      </c>
      <c r="E354" t="str">
        <f>VLOOKUP(AK354,REF_TABLE!A:B,2,FALSE)</f>
        <v>GAS</v>
      </c>
      <c r="F354">
        <f t="shared" si="48"/>
        <v>0.59850000000000003</v>
      </c>
      <c r="G354">
        <f>VLOOKUP(plants_join_OPSD!D354,REF_TABLE!M:Q,2,FALSE)</f>
        <v>5</v>
      </c>
      <c r="H354">
        <f>VLOOKUP(plants_join_OPSD!D354,REF_TABLE!M:Q,3,FALSE)</f>
        <v>1</v>
      </c>
      <c r="I354">
        <f>VLOOKUP(D354,Tabelle7!$A:$B,2,FALSE)</f>
        <v>3.8508725075675675E-2</v>
      </c>
      <c r="J354">
        <f>VLOOKUP(D354,Tabelle7!$A:$C,3,FALSE)</f>
        <v>3.8508725075675675E-2</v>
      </c>
      <c r="K354">
        <f>VLOOKUP($E354,Dispa_data!E:W,7,FALSE)</f>
        <v>112542.12</v>
      </c>
      <c r="L354">
        <f>IFERROR(VLOOKUP($E354,Dispa_data!E:W,8,FALSE),0)</f>
        <v>0</v>
      </c>
      <c r="M354">
        <f>IFERROR(VLOOKUP($E354,Dispa_data!E:W,9,FALSE),0)</f>
        <v>0</v>
      </c>
      <c r="N354">
        <f>IFERROR(VLOOKUP($E354,Dispa_data!$E:$W,10,FALSE),0)</f>
        <v>0.4</v>
      </c>
      <c r="O354">
        <f>IFERROR(VLOOKUP($E354,Dispa_data!$E:$W,11,FALSE),0)</f>
        <v>0.52500000000000002</v>
      </c>
      <c r="P354">
        <f>IFERROR(VLOOKUP($E354,Dispa_data!$E:$W,12,FALSE),0)</f>
        <v>1</v>
      </c>
      <c r="Q354">
        <f>IFERROR(VLOOKUP($E354,Dispa_data!$E:$W,13,FALSE),0)</f>
        <v>0.45</v>
      </c>
      <c r="S354" t="str">
        <f t="shared" si="51"/>
        <v/>
      </c>
      <c r="T354" t="str">
        <f t="shared" si="52"/>
        <v/>
      </c>
      <c r="U354" t="str">
        <f t="shared" si="53"/>
        <v/>
      </c>
      <c r="V354" t="str">
        <f t="shared" si="54"/>
        <v/>
      </c>
      <c r="W354" t="str">
        <f t="shared" si="55"/>
        <v/>
      </c>
      <c r="X354" s="1" t="s">
        <v>556</v>
      </c>
      <c r="Y354" s="6" t="e">
        <f>VLOOKUP(B354,Dispa_data!B:B,1,FALSE)</f>
        <v>#N/A</v>
      </c>
      <c r="Z354" t="s">
        <v>1276</v>
      </c>
      <c r="AB354" t="s">
        <v>2043</v>
      </c>
      <c r="AC354" t="s">
        <v>2133</v>
      </c>
      <c r="AE354" t="s">
        <v>3023</v>
      </c>
      <c r="AF354" t="s">
        <v>3371</v>
      </c>
      <c r="AG354" t="s">
        <v>3480</v>
      </c>
      <c r="AH354" t="s">
        <v>3492</v>
      </c>
      <c r="AI354">
        <v>430</v>
      </c>
      <c r="AJ354">
        <v>450</v>
      </c>
      <c r="AK354" t="s">
        <v>3500</v>
      </c>
      <c r="AL354" t="s">
        <v>3508</v>
      </c>
      <c r="AM354" t="s">
        <v>3515</v>
      </c>
      <c r="AO354">
        <v>2013</v>
      </c>
      <c r="AP354" t="s">
        <v>3543</v>
      </c>
      <c r="AS354" t="s">
        <v>3625</v>
      </c>
      <c r="AU354">
        <v>50.861708</v>
      </c>
      <c r="AV354">
        <v>6.8423530000000001</v>
      </c>
      <c r="AW354" t="s">
        <v>3707</v>
      </c>
      <c r="AX354" t="s">
        <v>3878</v>
      </c>
      <c r="AY354">
        <v>0.59200000000000008</v>
      </c>
      <c r="AZ354" s="2" t="s">
        <v>3980</v>
      </c>
      <c r="BA354">
        <v>0.59850000000000003</v>
      </c>
      <c r="BB354" t="s">
        <v>3997</v>
      </c>
      <c r="BC354" t="s">
        <v>3500</v>
      </c>
      <c r="BE354" t="s">
        <v>3515</v>
      </c>
      <c r="BF354" t="s">
        <v>4159</v>
      </c>
      <c r="BG354" t="s">
        <v>4408</v>
      </c>
      <c r="BH354" t="s">
        <v>4460</v>
      </c>
      <c r="BI354" t="s">
        <v>4591</v>
      </c>
    </row>
    <row r="355" spans="1:61" x14ac:dyDescent="0.25">
      <c r="A355">
        <f t="shared" si="49"/>
        <v>86</v>
      </c>
      <c r="B355" t="str">
        <f t="shared" si="50"/>
        <v>Heizkraftwerk_BNA0499</v>
      </c>
      <c r="C355" t="s">
        <v>3492</v>
      </c>
      <c r="D355" t="str">
        <f>VLOOKUP(AL355,REF_TABLE!$A$19:$B$26,2,FALSE)</f>
        <v>COMC</v>
      </c>
      <c r="E355" t="str">
        <f>VLOOKUP(AK355,REF_TABLE!A:B,2,FALSE)</f>
        <v>GAS</v>
      </c>
      <c r="F355">
        <f t="shared" si="48"/>
        <v>0.55349999999999999</v>
      </c>
      <c r="G355">
        <f>VLOOKUP(plants_join_OPSD!D355,REF_TABLE!M:Q,2,FALSE)</f>
        <v>5</v>
      </c>
      <c r="H355">
        <f>VLOOKUP(plants_join_OPSD!D355,REF_TABLE!M:Q,3,FALSE)</f>
        <v>1</v>
      </c>
      <c r="I355">
        <f>VLOOKUP(D355,Tabelle7!$A:$B,2,FALSE)</f>
        <v>3.8508725075675675E-2</v>
      </c>
      <c r="J355">
        <f>VLOOKUP(D355,Tabelle7!$A:$C,3,FALSE)</f>
        <v>3.8508725075675675E-2</v>
      </c>
      <c r="K355">
        <f>VLOOKUP($E355,Dispa_data!E:W,7,FALSE)</f>
        <v>112542.12</v>
      </c>
      <c r="L355">
        <f>IFERROR(VLOOKUP($E355,Dispa_data!E:W,8,FALSE),0)</f>
        <v>0</v>
      </c>
      <c r="M355">
        <f>IFERROR(VLOOKUP($E355,Dispa_data!E:W,9,FALSE),0)</f>
        <v>0</v>
      </c>
      <c r="N355">
        <f>IFERROR(VLOOKUP($E355,Dispa_data!$E:$W,10,FALSE),0)</f>
        <v>0.4</v>
      </c>
      <c r="O355">
        <f>IFERROR(VLOOKUP($E355,Dispa_data!$E:$W,11,FALSE),0)</f>
        <v>0.52500000000000002</v>
      </c>
      <c r="P355">
        <f>IFERROR(VLOOKUP($E355,Dispa_data!$E:$W,12,FALSE),0)</f>
        <v>1</v>
      </c>
      <c r="Q355">
        <f>IFERROR(VLOOKUP($E355,Dispa_data!$E:$W,13,FALSE),0)</f>
        <v>0.45</v>
      </c>
      <c r="S355">
        <f t="shared" si="51"/>
        <v>276.10526315789468</v>
      </c>
      <c r="T355" t="str">
        <f t="shared" si="52"/>
        <v/>
      </c>
      <c r="U355" t="str">
        <f t="shared" si="53"/>
        <v/>
      </c>
      <c r="V355" t="str">
        <f t="shared" si="54"/>
        <v/>
      </c>
      <c r="W355" t="str">
        <f t="shared" si="55"/>
        <v/>
      </c>
      <c r="X355" s="1" t="s">
        <v>557</v>
      </c>
      <c r="Y355" s="6" t="e">
        <f>VLOOKUP(B355,Dispa_data!B:B,1,FALSE)</f>
        <v>#N/A</v>
      </c>
      <c r="Z355" t="s">
        <v>997</v>
      </c>
      <c r="AA355" t="s">
        <v>1599</v>
      </c>
      <c r="AB355" t="s">
        <v>1911</v>
      </c>
      <c r="AC355" t="s">
        <v>2176</v>
      </c>
      <c r="AE355" t="s">
        <v>2787</v>
      </c>
      <c r="AF355" t="s">
        <v>3232</v>
      </c>
      <c r="AG355" t="s">
        <v>3483</v>
      </c>
      <c r="AH355" t="s">
        <v>3492</v>
      </c>
      <c r="AI355">
        <v>86</v>
      </c>
      <c r="AJ355">
        <v>91.771050000000002</v>
      </c>
      <c r="AK355" t="s">
        <v>3500</v>
      </c>
      <c r="AL355" t="s">
        <v>3508</v>
      </c>
      <c r="AM355" t="s">
        <v>3514</v>
      </c>
      <c r="AN355">
        <v>276.10526315789468</v>
      </c>
      <c r="AO355">
        <v>2003</v>
      </c>
      <c r="AP355" t="s">
        <v>3523</v>
      </c>
      <c r="AS355" t="s">
        <v>3625</v>
      </c>
      <c r="AT355" t="s">
        <v>3629</v>
      </c>
      <c r="AU355">
        <v>50.09178</v>
      </c>
      <c r="AV355">
        <v>8.5310500000000005</v>
      </c>
      <c r="BA355">
        <v>0.55349999999999999</v>
      </c>
      <c r="BB355" t="s">
        <v>3997</v>
      </c>
      <c r="BC355" t="s">
        <v>3500</v>
      </c>
      <c r="BE355" t="s">
        <v>3515</v>
      </c>
      <c r="BF355" t="s">
        <v>4050</v>
      </c>
      <c r="BG355" t="s">
        <v>4406</v>
      </c>
      <c r="BH355" t="s">
        <v>2176</v>
      </c>
      <c r="BI355" t="s">
        <v>4592</v>
      </c>
    </row>
    <row r="356" spans="1:61" x14ac:dyDescent="0.25">
      <c r="A356">
        <f t="shared" si="49"/>
        <v>96.5</v>
      </c>
      <c r="B356" t="str">
        <f t="shared" si="50"/>
        <v>ADS-Anlage_BNA0497</v>
      </c>
      <c r="C356" t="s">
        <v>3492</v>
      </c>
      <c r="D356" t="str">
        <f>VLOOKUP(AL356,REF_TABLE!$A$19:$B$26,2,FALSE)</f>
        <v>GTUR</v>
      </c>
      <c r="E356" t="str">
        <f>VLOOKUP(AK356,REF_TABLE!A:B,2,FALSE)</f>
        <v>GAS</v>
      </c>
      <c r="F356">
        <f t="shared" si="48"/>
        <v>0.41120000000000001</v>
      </c>
      <c r="G356">
        <f>VLOOKUP(plants_join_OPSD!D356,REF_TABLE!M:Q,2,FALSE)</f>
        <v>0</v>
      </c>
      <c r="H356">
        <f>VLOOKUP(plants_join_OPSD!D356,REF_TABLE!M:Q,3,FALSE)</f>
        <v>0</v>
      </c>
      <c r="I356">
        <f>VLOOKUP(D356,Tabelle7!$A:$B,2,FALSE)</f>
        <v>1</v>
      </c>
      <c r="J356">
        <f>VLOOKUP(D356,Tabelle7!$A:$C,3,FALSE)</f>
        <v>1</v>
      </c>
      <c r="K356">
        <f>VLOOKUP($E356,Dispa_data!E:W,7,FALSE)</f>
        <v>112542.12</v>
      </c>
      <c r="L356">
        <f>IFERROR(VLOOKUP($E356,Dispa_data!E:W,8,FALSE),0)</f>
        <v>0</v>
      </c>
      <c r="M356">
        <f>IFERROR(VLOOKUP($E356,Dispa_data!E:W,9,FALSE),0)</f>
        <v>0</v>
      </c>
      <c r="N356">
        <f>IFERROR(VLOOKUP($E356,Dispa_data!$E:$W,10,FALSE),0)</f>
        <v>0.4</v>
      </c>
      <c r="O356">
        <f>IFERROR(VLOOKUP($E356,Dispa_data!$E:$W,11,FALSE),0)</f>
        <v>0.52500000000000002</v>
      </c>
      <c r="P356">
        <f>IFERROR(VLOOKUP($E356,Dispa_data!$E:$W,12,FALSE),0)</f>
        <v>1</v>
      </c>
      <c r="Q356">
        <f>IFERROR(VLOOKUP($E356,Dispa_data!$E:$W,13,FALSE),0)</f>
        <v>0.45</v>
      </c>
      <c r="S356">
        <f t="shared" si="51"/>
        <v>126</v>
      </c>
      <c r="T356" t="str">
        <f t="shared" si="52"/>
        <v/>
      </c>
      <c r="U356" t="str">
        <f t="shared" si="53"/>
        <v/>
      </c>
      <c r="V356" t="str">
        <f t="shared" si="54"/>
        <v/>
      </c>
      <c r="W356" t="str">
        <f t="shared" si="55"/>
        <v/>
      </c>
      <c r="X356" s="1" t="s">
        <v>558</v>
      </c>
      <c r="Y356" s="6" t="e">
        <f>VLOOKUP(B356,Dispa_data!B:B,1,FALSE)</f>
        <v>#N/A</v>
      </c>
      <c r="Z356" t="s">
        <v>1277</v>
      </c>
      <c r="AB356" t="s">
        <v>2044</v>
      </c>
      <c r="AC356" t="s">
        <v>2176</v>
      </c>
      <c r="AE356" t="s">
        <v>2787</v>
      </c>
      <c r="AF356" t="s">
        <v>3232</v>
      </c>
      <c r="AG356" t="s">
        <v>3483</v>
      </c>
      <c r="AH356" t="s">
        <v>3492</v>
      </c>
      <c r="AI356">
        <v>96.5</v>
      </c>
      <c r="AJ356">
        <v>105.7</v>
      </c>
      <c r="AK356" t="s">
        <v>3500</v>
      </c>
      <c r="AL356" t="s">
        <v>3512</v>
      </c>
      <c r="AM356" t="s">
        <v>3514</v>
      </c>
      <c r="AN356">
        <v>126</v>
      </c>
      <c r="AO356">
        <v>2012</v>
      </c>
      <c r="AP356" t="s">
        <v>3531</v>
      </c>
      <c r="AS356" t="s">
        <v>3625</v>
      </c>
      <c r="AU356">
        <v>50.09178</v>
      </c>
      <c r="AV356">
        <v>8.5310500000000005</v>
      </c>
      <c r="BA356">
        <v>0.41120000000000001</v>
      </c>
      <c r="BB356" t="s">
        <v>3997</v>
      </c>
      <c r="BC356" t="s">
        <v>3500</v>
      </c>
      <c r="BE356" t="s">
        <v>3515</v>
      </c>
      <c r="BF356" t="s">
        <v>4050</v>
      </c>
      <c r="BG356" t="s">
        <v>4406</v>
      </c>
      <c r="BH356" t="s">
        <v>2176</v>
      </c>
      <c r="BI356" t="s">
        <v>4591</v>
      </c>
    </row>
    <row r="357" spans="1:61" x14ac:dyDescent="0.25">
      <c r="A357">
        <f t="shared" si="49"/>
        <v>182</v>
      </c>
      <c r="B357" t="str">
        <f t="shared" si="50"/>
        <v>HKW Jena_BNA0504</v>
      </c>
      <c r="C357" t="s">
        <v>3492</v>
      </c>
      <c r="D357" t="str">
        <f>VLOOKUP(AL357,REF_TABLE!$A$19:$B$26,2,FALSE)</f>
        <v>COMC</v>
      </c>
      <c r="E357" t="str">
        <f>VLOOKUP(AK357,REF_TABLE!A:B,2,FALSE)</f>
        <v>GAS</v>
      </c>
      <c r="F357">
        <f t="shared" si="48"/>
        <v>0.52200000000000002</v>
      </c>
      <c r="G357">
        <f>VLOOKUP(plants_join_OPSD!D357,REF_TABLE!M:Q,2,FALSE)</f>
        <v>5</v>
      </c>
      <c r="H357">
        <f>VLOOKUP(plants_join_OPSD!D357,REF_TABLE!M:Q,3,FALSE)</f>
        <v>1</v>
      </c>
      <c r="I357">
        <f>VLOOKUP(D357,Tabelle7!$A:$B,2,FALSE)</f>
        <v>3.8508725075675675E-2</v>
      </c>
      <c r="J357">
        <f>VLOOKUP(D357,Tabelle7!$A:$C,3,FALSE)</f>
        <v>3.8508725075675675E-2</v>
      </c>
      <c r="K357">
        <f>VLOOKUP($E357,Dispa_data!E:W,7,FALSE)</f>
        <v>112542.12</v>
      </c>
      <c r="L357">
        <f>IFERROR(VLOOKUP($E357,Dispa_data!E:W,8,FALSE),0)</f>
        <v>0</v>
      </c>
      <c r="M357">
        <f>IFERROR(VLOOKUP($E357,Dispa_data!E:W,9,FALSE),0)</f>
        <v>0</v>
      </c>
      <c r="N357">
        <f>IFERROR(VLOOKUP($E357,Dispa_data!$E:$W,10,FALSE),0)</f>
        <v>0.4</v>
      </c>
      <c r="O357">
        <f>IFERROR(VLOOKUP($E357,Dispa_data!$E:$W,11,FALSE),0)</f>
        <v>0.52500000000000002</v>
      </c>
      <c r="P357">
        <f>IFERROR(VLOOKUP($E357,Dispa_data!$E:$W,12,FALSE),0)</f>
        <v>1</v>
      </c>
      <c r="Q357">
        <f>IFERROR(VLOOKUP($E357,Dispa_data!$E:$W,13,FALSE),0)</f>
        <v>0.45</v>
      </c>
      <c r="S357">
        <f t="shared" si="51"/>
        <v>225</v>
      </c>
      <c r="T357" t="str">
        <f t="shared" si="52"/>
        <v/>
      </c>
      <c r="U357" t="str">
        <f t="shared" si="53"/>
        <v/>
      </c>
      <c r="V357" t="str">
        <f t="shared" si="54"/>
        <v/>
      </c>
      <c r="W357" t="str">
        <f t="shared" si="55"/>
        <v/>
      </c>
      <c r="X357" s="1" t="s">
        <v>559</v>
      </c>
      <c r="Y357" s="6" t="e">
        <f>VLOOKUP(B357,Dispa_data!B:B,1,FALSE)</f>
        <v>#N/A</v>
      </c>
      <c r="Z357" t="s">
        <v>1278</v>
      </c>
      <c r="AA357" t="s">
        <v>1278</v>
      </c>
      <c r="AB357" t="s">
        <v>2045</v>
      </c>
      <c r="AC357" t="s">
        <v>2233</v>
      </c>
      <c r="AE357" t="s">
        <v>3024</v>
      </c>
      <c r="AF357" t="s">
        <v>3372</v>
      </c>
      <c r="AG357" t="s">
        <v>3481</v>
      </c>
      <c r="AH357" t="s">
        <v>3492</v>
      </c>
      <c r="AI357">
        <v>182</v>
      </c>
      <c r="AJ357">
        <v>203.97</v>
      </c>
      <c r="AK357" t="s">
        <v>3500</v>
      </c>
      <c r="AL357" t="s">
        <v>3508</v>
      </c>
      <c r="AM357" t="s">
        <v>3514</v>
      </c>
      <c r="AN357">
        <v>225</v>
      </c>
      <c r="AO357">
        <v>1996</v>
      </c>
      <c r="AP357" t="s">
        <v>3553</v>
      </c>
      <c r="AS357" t="s">
        <v>3625</v>
      </c>
      <c r="AT357" t="s">
        <v>3629</v>
      </c>
      <c r="AU357">
        <v>50.896881</v>
      </c>
      <c r="AV357">
        <v>11.585703000000001</v>
      </c>
      <c r="BA357">
        <v>0.52200000000000002</v>
      </c>
      <c r="BB357" t="s">
        <v>3997</v>
      </c>
      <c r="BC357" t="s">
        <v>3500</v>
      </c>
      <c r="BE357" t="s">
        <v>3515</v>
      </c>
      <c r="BF357" t="s">
        <v>4234</v>
      </c>
      <c r="BG357" t="s">
        <v>4406</v>
      </c>
      <c r="BH357" t="s">
        <v>4440</v>
      </c>
      <c r="BI357" t="s">
        <v>4591</v>
      </c>
    </row>
    <row r="358" spans="1:61" x14ac:dyDescent="0.25">
      <c r="A358">
        <f t="shared" si="49"/>
        <v>11.6</v>
      </c>
      <c r="B358" t="str">
        <f t="shared" si="50"/>
        <v>HKW Karcherstr._BNA0510a</v>
      </c>
      <c r="C358" t="s">
        <v>3492</v>
      </c>
      <c r="D358" t="str">
        <f>VLOOKUP(AL358,REF_TABLE!$A$19:$B$26,2,FALSE)</f>
        <v>STUR</v>
      </c>
      <c r="E358" t="str">
        <f>VLOOKUP(AK358,REF_TABLE!A:B,2,FALSE)</f>
        <v>GAS</v>
      </c>
      <c r="F358">
        <f t="shared" si="48"/>
        <v>0.37290000000000001</v>
      </c>
      <c r="G358">
        <f>VLOOKUP(plants_join_OPSD!D358,REF_TABLE!M:Q,2,FALSE)</f>
        <v>9.5587323943661975</v>
      </c>
      <c r="H358">
        <f>VLOOKUP(plants_join_OPSD!D358,REF_TABLE!M:Q,3,FALSE)</f>
        <v>7.8122535211267614</v>
      </c>
      <c r="I358">
        <f>VLOOKUP(D358,Tabelle7!$A:$B,2,FALSE)</f>
        <v>4.0224969288732378E-2</v>
      </c>
      <c r="J358">
        <f>VLOOKUP(D358,Tabelle7!$A:$C,3,FALSE)</f>
        <v>4.0224969288732378E-2</v>
      </c>
      <c r="K358">
        <f>VLOOKUP($E358,Dispa_data!E:W,7,FALSE)</f>
        <v>112542.12</v>
      </c>
      <c r="L358">
        <f>IFERROR(VLOOKUP($E358,Dispa_data!E:W,8,FALSE),0)</f>
        <v>0</v>
      </c>
      <c r="M358">
        <f>IFERROR(VLOOKUP($E358,Dispa_data!E:W,9,FALSE),0)</f>
        <v>0</v>
      </c>
      <c r="N358">
        <f>IFERROR(VLOOKUP($E358,Dispa_data!$E:$W,10,FALSE),0)</f>
        <v>0.4</v>
      </c>
      <c r="O358">
        <f>IFERROR(VLOOKUP($E358,Dispa_data!$E:$W,11,FALSE),0)</f>
        <v>0.52500000000000002</v>
      </c>
      <c r="P358">
        <f>IFERROR(VLOOKUP($E358,Dispa_data!$E:$W,12,FALSE),0)</f>
        <v>1</v>
      </c>
      <c r="Q358">
        <f>IFERROR(VLOOKUP($E358,Dispa_data!$E:$W,13,FALSE),0)</f>
        <v>0.45</v>
      </c>
      <c r="S358" t="str">
        <f t="shared" si="51"/>
        <v/>
      </c>
      <c r="T358" t="str">
        <f t="shared" si="52"/>
        <v/>
      </c>
      <c r="U358" t="str">
        <f t="shared" si="53"/>
        <v/>
      </c>
      <c r="V358" t="str">
        <f t="shared" si="54"/>
        <v/>
      </c>
      <c r="W358" t="str">
        <f t="shared" si="55"/>
        <v/>
      </c>
      <c r="X358" s="1" t="s">
        <v>560</v>
      </c>
      <c r="Y358" s="6" t="e">
        <f>VLOOKUP(B358,Dispa_data!B:B,1,FALSE)</f>
        <v>#N/A</v>
      </c>
      <c r="Z358" t="s">
        <v>998</v>
      </c>
      <c r="AA358" t="s">
        <v>1715</v>
      </c>
      <c r="AC358" t="s">
        <v>2177</v>
      </c>
      <c r="AE358" t="s">
        <v>2788</v>
      </c>
      <c r="AF358" t="s">
        <v>3233</v>
      </c>
      <c r="AG358" t="s">
        <v>3487</v>
      </c>
      <c r="AH358" t="s">
        <v>3492</v>
      </c>
      <c r="AI358">
        <v>11.6</v>
      </c>
      <c r="AK358" t="s">
        <v>3500</v>
      </c>
      <c r="AL358" t="s">
        <v>3506</v>
      </c>
      <c r="AM358" t="s">
        <v>3514</v>
      </c>
      <c r="AO358">
        <v>1989</v>
      </c>
      <c r="AP358" t="s">
        <v>3548</v>
      </c>
      <c r="AS358" t="s">
        <v>3625</v>
      </c>
      <c r="AU358">
        <v>49.434659000000003</v>
      </c>
      <c r="AV358">
        <v>7.7602339999999996</v>
      </c>
      <c r="BA358">
        <v>0.37290000000000001</v>
      </c>
      <c r="BB358" t="s">
        <v>3997</v>
      </c>
      <c r="BC358" t="s">
        <v>3500</v>
      </c>
      <c r="BE358" t="s">
        <v>3515</v>
      </c>
      <c r="BF358" t="s">
        <v>4051</v>
      </c>
      <c r="BG358" t="s">
        <v>1559</v>
      </c>
      <c r="BH358" t="s">
        <v>4469</v>
      </c>
    </row>
    <row r="359" spans="1:61" x14ac:dyDescent="0.25">
      <c r="A359">
        <f t="shared" si="49"/>
        <v>11.4</v>
      </c>
      <c r="B359" t="str">
        <f t="shared" si="50"/>
        <v>P&amp;L Werk Appeldorn_BNA1165</v>
      </c>
      <c r="C359" t="s">
        <v>3492</v>
      </c>
      <c r="D359" t="str">
        <f>VLOOKUP(AL359,REF_TABLE!$A$19:$B$26,2,FALSE)</f>
        <v>STUR</v>
      </c>
      <c r="E359" t="str">
        <f>VLOOKUP(AK359,REF_TABLE!A:B,2,FALSE)</f>
        <v>GAS</v>
      </c>
      <c r="F359">
        <f t="shared" si="48"/>
        <v>0.38940000000000002</v>
      </c>
      <c r="G359">
        <f>VLOOKUP(plants_join_OPSD!D359,REF_TABLE!M:Q,2,FALSE)</f>
        <v>9.5587323943661975</v>
      </c>
      <c r="H359">
        <f>VLOOKUP(plants_join_OPSD!D359,REF_TABLE!M:Q,3,FALSE)</f>
        <v>7.8122535211267614</v>
      </c>
      <c r="I359">
        <f>VLOOKUP(D359,Tabelle7!$A:$B,2,FALSE)</f>
        <v>4.0224969288732378E-2</v>
      </c>
      <c r="J359">
        <f>VLOOKUP(D359,Tabelle7!$A:$C,3,FALSE)</f>
        <v>4.0224969288732378E-2</v>
      </c>
      <c r="K359">
        <f>VLOOKUP($E359,Dispa_data!E:W,7,FALSE)</f>
        <v>112542.12</v>
      </c>
      <c r="L359">
        <f>IFERROR(VLOOKUP($E359,Dispa_data!E:W,8,FALSE),0)</f>
        <v>0</v>
      </c>
      <c r="M359">
        <f>IFERROR(VLOOKUP($E359,Dispa_data!E:W,9,FALSE),0)</f>
        <v>0</v>
      </c>
      <c r="N359">
        <f>IFERROR(VLOOKUP($E359,Dispa_data!$E:$W,10,FALSE),0)</f>
        <v>0.4</v>
      </c>
      <c r="O359">
        <f>IFERROR(VLOOKUP($E359,Dispa_data!$E:$W,11,FALSE),0)</f>
        <v>0.52500000000000002</v>
      </c>
      <c r="P359">
        <f>IFERROR(VLOOKUP($E359,Dispa_data!$E:$W,12,FALSE),0)</f>
        <v>1</v>
      </c>
      <c r="Q359">
        <f>IFERROR(VLOOKUP($E359,Dispa_data!$E:$W,13,FALSE),0)</f>
        <v>0.45</v>
      </c>
      <c r="S359" t="str">
        <f t="shared" si="51"/>
        <v/>
      </c>
      <c r="T359" t="str">
        <f t="shared" si="52"/>
        <v/>
      </c>
      <c r="U359" t="str">
        <f t="shared" si="53"/>
        <v/>
      </c>
      <c r="V359" t="str">
        <f t="shared" si="54"/>
        <v/>
      </c>
      <c r="W359" t="str">
        <f t="shared" si="55"/>
        <v/>
      </c>
      <c r="X359" s="1" t="s">
        <v>561</v>
      </c>
      <c r="Y359" s="6" t="e">
        <f>VLOOKUP(B359,Dispa_data!B:B,1,FALSE)</f>
        <v>#N/A</v>
      </c>
      <c r="Z359" t="s">
        <v>1279</v>
      </c>
      <c r="AA359" t="s">
        <v>1716</v>
      </c>
      <c r="AC359" t="s">
        <v>2221</v>
      </c>
      <c r="AD359" t="s">
        <v>2600</v>
      </c>
      <c r="AE359" t="s">
        <v>3025</v>
      </c>
      <c r="AF359" t="s">
        <v>3373</v>
      </c>
      <c r="AG359" t="s">
        <v>3480</v>
      </c>
      <c r="AH359" t="s">
        <v>3492</v>
      </c>
      <c r="AI359">
        <v>11.4</v>
      </c>
      <c r="AK359" t="s">
        <v>3500</v>
      </c>
      <c r="AL359" t="s">
        <v>3506</v>
      </c>
      <c r="AM359" t="s">
        <v>3514</v>
      </c>
      <c r="AO359">
        <v>2004</v>
      </c>
      <c r="AP359" t="s">
        <v>3518</v>
      </c>
      <c r="AS359" t="s">
        <v>3625</v>
      </c>
      <c r="AU359">
        <v>51.729669999999999</v>
      </c>
      <c r="AV359">
        <v>6.3586499999999999</v>
      </c>
      <c r="BA359">
        <v>0.38940000000000002</v>
      </c>
      <c r="BB359" t="s">
        <v>3997</v>
      </c>
      <c r="BC359" t="s">
        <v>3500</v>
      </c>
      <c r="BE359" t="s">
        <v>3515</v>
      </c>
      <c r="BG359" t="s">
        <v>1715</v>
      </c>
      <c r="BH359" t="s">
        <v>4441</v>
      </c>
    </row>
    <row r="360" spans="1:61" x14ac:dyDescent="0.25">
      <c r="A360">
        <f t="shared" si="49"/>
        <v>353</v>
      </c>
      <c r="B360" t="str">
        <f t="shared" si="50"/>
        <v>Rheinhafen-Dampfkraftwerk_BNA0514</v>
      </c>
      <c r="C360" t="s">
        <v>3492</v>
      </c>
      <c r="D360" t="str">
        <f>VLOOKUP(AL360,REF_TABLE!$A$19:$B$26,2,FALSE)</f>
        <v>COMC</v>
      </c>
      <c r="E360" t="str">
        <f>VLOOKUP(AK360,REF_TABLE!A:B,2,FALSE)</f>
        <v>GAS</v>
      </c>
      <c r="F360">
        <f t="shared" si="48"/>
        <v>0.53100000000000003</v>
      </c>
      <c r="G360">
        <f>VLOOKUP(plants_join_OPSD!D360,REF_TABLE!M:Q,2,FALSE)</f>
        <v>5</v>
      </c>
      <c r="H360">
        <f>VLOOKUP(plants_join_OPSD!D360,REF_TABLE!M:Q,3,FALSE)</f>
        <v>1</v>
      </c>
      <c r="I360">
        <f>VLOOKUP(D360,Tabelle7!$A:$B,2,FALSE)</f>
        <v>3.8508725075675675E-2</v>
      </c>
      <c r="J360">
        <f>VLOOKUP(D360,Tabelle7!$A:$C,3,FALSE)</f>
        <v>3.8508725075675675E-2</v>
      </c>
      <c r="K360">
        <f>VLOOKUP($E360,Dispa_data!E:W,7,FALSE)</f>
        <v>112542.12</v>
      </c>
      <c r="L360">
        <f>IFERROR(VLOOKUP($E360,Dispa_data!E:W,8,FALSE),0)</f>
        <v>0</v>
      </c>
      <c r="M360">
        <f>IFERROR(VLOOKUP($E360,Dispa_data!E:W,9,FALSE),0)</f>
        <v>0</v>
      </c>
      <c r="N360">
        <f>IFERROR(VLOOKUP($E360,Dispa_data!$E:$W,10,FALSE),0)</f>
        <v>0.4</v>
      </c>
      <c r="O360">
        <f>IFERROR(VLOOKUP($E360,Dispa_data!$E:$W,11,FALSE),0)</f>
        <v>0.52500000000000002</v>
      </c>
      <c r="P360">
        <f>IFERROR(VLOOKUP($E360,Dispa_data!$E:$W,12,FALSE),0)</f>
        <v>1</v>
      </c>
      <c r="Q360">
        <f>IFERROR(VLOOKUP($E360,Dispa_data!$E:$W,13,FALSE),0)</f>
        <v>0.45</v>
      </c>
      <c r="S360" t="str">
        <f t="shared" si="51"/>
        <v/>
      </c>
      <c r="T360" t="str">
        <f t="shared" si="52"/>
        <v/>
      </c>
      <c r="U360" t="str">
        <f t="shared" si="53"/>
        <v/>
      </c>
      <c r="V360" t="str">
        <f t="shared" si="54"/>
        <v/>
      </c>
      <c r="W360" t="str">
        <f t="shared" si="55"/>
        <v/>
      </c>
      <c r="X360" s="1" t="s">
        <v>562</v>
      </c>
      <c r="Y360" s="6" t="e">
        <f>VLOOKUP(B360,Dispa_data!B:B,1,FALSE)</f>
        <v>#N/A</v>
      </c>
      <c r="Z360" t="s">
        <v>999</v>
      </c>
      <c r="AA360" t="s">
        <v>1717</v>
      </c>
      <c r="AB360" t="s">
        <v>2046</v>
      </c>
      <c r="AC360" t="s">
        <v>2158</v>
      </c>
      <c r="AD360" t="s">
        <v>2452</v>
      </c>
      <c r="AE360" t="s">
        <v>2789</v>
      </c>
      <c r="AF360" t="s">
        <v>3201</v>
      </c>
      <c r="AG360" t="s">
        <v>3482</v>
      </c>
      <c r="AH360" t="s">
        <v>3492</v>
      </c>
      <c r="AI360">
        <v>353</v>
      </c>
      <c r="AJ360">
        <v>363</v>
      </c>
      <c r="AK360" t="s">
        <v>3500</v>
      </c>
      <c r="AL360" t="s">
        <v>3508</v>
      </c>
      <c r="AM360" t="s">
        <v>3515</v>
      </c>
      <c r="AO360">
        <v>1998</v>
      </c>
      <c r="AP360" t="s">
        <v>3609</v>
      </c>
      <c r="AS360" t="s">
        <v>3626</v>
      </c>
      <c r="AU360">
        <v>49.012500000000003</v>
      </c>
      <c r="AV360">
        <v>8.302778</v>
      </c>
      <c r="AW360" t="s">
        <v>3708</v>
      </c>
      <c r="AX360" t="s">
        <v>3879</v>
      </c>
      <c r="AY360">
        <v>0.56999999999999995</v>
      </c>
      <c r="AZ360" s="2" t="s">
        <v>3929</v>
      </c>
      <c r="BA360">
        <v>0.53100000000000003</v>
      </c>
      <c r="BB360" t="s">
        <v>3997</v>
      </c>
      <c r="BC360" t="s">
        <v>3500</v>
      </c>
      <c r="BE360" t="s">
        <v>3515</v>
      </c>
      <c r="BF360" t="s">
        <v>4052</v>
      </c>
      <c r="BG360" t="s">
        <v>4407</v>
      </c>
      <c r="BH360" t="s">
        <v>4459</v>
      </c>
      <c r="BI360" t="s">
        <v>4591</v>
      </c>
    </row>
    <row r="361" spans="1:61" x14ac:dyDescent="0.25">
      <c r="A361">
        <f t="shared" si="49"/>
        <v>37</v>
      </c>
      <c r="B361" t="str">
        <f t="shared" si="50"/>
        <v>Heizkraftwerk West_BNA0515</v>
      </c>
      <c r="C361" t="s">
        <v>3492</v>
      </c>
      <c r="D361" t="str">
        <f>VLOOKUP(AL361,REF_TABLE!$A$19:$B$26,2,FALSE)</f>
        <v>STUR</v>
      </c>
      <c r="E361" t="str">
        <f>VLOOKUP(AK361,REF_TABLE!A:B,2,FALSE)</f>
        <v>GAS</v>
      </c>
      <c r="F361">
        <f t="shared" si="48"/>
        <v>0.3674</v>
      </c>
      <c r="G361">
        <f>VLOOKUP(plants_join_OPSD!D361,REF_TABLE!M:Q,2,FALSE)</f>
        <v>9.5587323943661975</v>
      </c>
      <c r="H361">
        <f>VLOOKUP(plants_join_OPSD!D361,REF_TABLE!M:Q,3,FALSE)</f>
        <v>7.8122535211267614</v>
      </c>
      <c r="I361">
        <f>VLOOKUP(D361,Tabelle7!$A:$B,2,FALSE)</f>
        <v>4.0224969288732378E-2</v>
      </c>
      <c r="J361">
        <f>VLOOKUP(D361,Tabelle7!$A:$C,3,FALSE)</f>
        <v>4.0224969288732378E-2</v>
      </c>
      <c r="K361">
        <f>VLOOKUP($E361,Dispa_data!E:W,7,FALSE)</f>
        <v>112542.12</v>
      </c>
      <c r="L361">
        <f>IFERROR(VLOOKUP($E361,Dispa_data!E:W,8,FALSE),0)</f>
        <v>0</v>
      </c>
      <c r="M361">
        <f>IFERROR(VLOOKUP($E361,Dispa_data!E:W,9,FALSE),0)</f>
        <v>0</v>
      </c>
      <c r="N361">
        <f>IFERROR(VLOOKUP($E361,Dispa_data!$E:$W,10,FALSE),0)</f>
        <v>0.4</v>
      </c>
      <c r="O361">
        <f>IFERROR(VLOOKUP($E361,Dispa_data!$E:$W,11,FALSE),0)</f>
        <v>0.52500000000000002</v>
      </c>
      <c r="P361">
        <f>IFERROR(VLOOKUP($E361,Dispa_data!$E:$W,12,FALSE),0)</f>
        <v>1</v>
      </c>
      <c r="Q361">
        <f>IFERROR(VLOOKUP($E361,Dispa_data!$E:$W,13,FALSE),0)</f>
        <v>0.45</v>
      </c>
      <c r="S361" t="str">
        <f t="shared" si="51"/>
        <v/>
      </c>
      <c r="T361" t="str">
        <f t="shared" si="52"/>
        <v/>
      </c>
      <c r="U361" t="str">
        <f t="shared" si="53"/>
        <v/>
      </c>
      <c r="V361" t="str">
        <f t="shared" si="54"/>
        <v/>
      </c>
      <c r="W361" t="str">
        <f t="shared" si="55"/>
        <v/>
      </c>
      <c r="X361" s="1" t="s">
        <v>563</v>
      </c>
      <c r="Y361" s="6" t="e">
        <f>VLOOKUP(B361,Dispa_data!B:B,1,FALSE)</f>
        <v>#N/A</v>
      </c>
      <c r="Z361" t="s">
        <v>1280</v>
      </c>
      <c r="AA361" t="s">
        <v>1718</v>
      </c>
      <c r="AC361" t="s">
        <v>2277</v>
      </c>
      <c r="AE361" t="s">
        <v>2789</v>
      </c>
      <c r="AF361" t="s">
        <v>3201</v>
      </c>
      <c r="AG361" t="s">
        <v>3482</v>
      </c>
      <c r="AH361" t="s">
        <v>3492</v>
      </c>
      <c r="AI361">
        <v>37</v>
      </c>
      <c r="AK361" t="s">
        <v>3500</v>
      </c>
      <c r="AL361" t="s">
        <v>3506</v>
      </c>
      <c r="AM361" t="s">
        <v>3514</v>
      </c>
      <c r="AO361">
        <v>1984</v>
      </c>
      <c r="AP361" t="s">
        <v>3540</v>
      </c>
      <c r="AS361" t="s">
        <v>3625</v>
      </c>
      <c r="AU361">
        <v>49.014443999999997</v>
      </c>
      <c r="AV361">
        <v>8.3480559999999997</v>
      </c>
      <c r="BA361">
        <v>0.3674</v>
      </c>
      <c r="BB361" t="s">
        <v>3997</v>
      </c>
      <c r="BC361" t="s">
        <v>3500</v>
      </c>
      <c r="BE361" t="s">
        <v>3515</v>
      </c>
      <c r="BG361" t="s">
        <v>4406</v>
      </c>
      <c r="BH361" t="s">
        <v>4450</v>
      </c>
    </row>
    <row r="362" spans="1:61" x14ac:dyDescent="0.25">
      <c r="A362">
        <f t="shared" si="49"/>
        <v>50</v>
      </c>
      <c r="B362" t="str">
        <f t="shared" si="50"/>
        <v>Kombi-HKW_BNA0521</v>
      </c>
      <c r="C362" t="s">
        <v>3492</v>
      </c>
      <c r="D362" t="str">
        <f>VLOOKUP(AL362,REF_TABLE!$A$19:$B$26,2,FALSE)</f>
        <v>STUR</v>
      </c>
      <c r="E362" t="str">
        <f>VLOOKUP(AK362,REF_TABLE!A:B,2,FALSE)</f>
        <v>GAS</v>
      </c>
      <c r="F362">
        <f t="shared" si="48"/>
        <v>0.37069999999999997</v>
      </c>
      <c r="G362">
        <f>VLOOKUP(plants_join_OPSD!D362,REF_TABLE!M:Q,2,FALSE)</f>
        <v>9.5587323943661975</v>
      </c>
      <c r="H362">
        <f>VLOOKUP(plants_join_OPSD!D362,REF_TABLE!M:Q,3,FALSE)</f>
        <v>7.8122535211267614</v>
      </c>
      <c r="I362">
        <f>VLOOKUP(D362,Tabelle7!$A:$B,2,FALSE)</f>
        <v>4.0224969288732378E-2</v>
      </c>
      <c r="J362">
        <f>VLOOKUP(D362,Tabelle7!$A:$C,3,FALSE)</f>
        <v>4.0224969288732378E-2</v>
      </c>
      <c r="K362">
        <f>VLOOKUP($E362,Dispa_data!E:W,7,FALSE)</f>
        <v>112542.12</v>
      </c>
      <c r="L362">
        <f>IFERROR(VLOOKUP($E362,Dispa_data!E:W,8,FALSE),0)</f>
        <v>0</v>
      </c>
      <c r="M362">
        <f>IFERROR(VLOOKUP($E362,Dispa_data!E:W,9,FALSE),0)</f>
        <v>0</v>
      </c>
      <c r="N362">
        <f>IFERROR(VLOOKUP($E362,Dispa_data!$E:$W,10,FALSE),0)</f>
        <v>0.4</v>
      </c>
      <c r="O362">
        <f>IFERROR(VLOOKUP($E362,Dispa_data!$E:$W,11,FALSE),0)</f>
        <v>0.52500000000000002</v>
      </c>
      <c r="P362">
        <f>IFERROR(VLOOKUP($E362,Dispa_data!$E:$W,12,FALSE),0)</f>
        <v>1</v>
      </c>
      <c r="Q362">
        <f>IFERROR(VLOOKUP($E362,Dispa_data!$E:$W,13,FALSE),0)</f>
        <v>0.45</v>
      </c>
      <c r="S362" t="str">
        <f t="shared" si="51"/>
        <v/>
      </c>
      <c r="T362" t="str">
        <f t="shared" si="52"/>
        <v/>
      </c>
      <c r="U362" t="str">
        <f t="shared" si="53"/>
        <v/>
      </c>
      <c r="V362" t="str">
        <f t="shared" si="54"/>
        <v/>
      </c>
      <c r="W362" t="str">
        <f t="shared" si="55"/>
        <v/>
      </c>
      <c r="X362" s="1" t="s">
        <v>564</v>
      </c>
      <c r="Y362" s="6" t="e">
        <f>VLOOKUP(B362,Dispa_data!B:B,1,FALSE)</f>
        <v>#N/A</v>
      </c>
      <c r="Z362" t="s">
        <v>1281</v>
      </c>
      <c r="AC362" t="s">
        <v>2224</v>
      </c>
      <c r="AE362" t="s">
        <v>2953</v>
      </c>
      <c r="AF362" t="s">
        <v>3327</v>
      </c>
      <c r="AG362" t="s">
        <v>3483</v>
      </c>
      <c r="AH362" t="s">
        <v>3492</v>
      </c>
      <c r="AI362">
        <v>50</v>
      </c>
      <c r="AK362" t="s">
        <v>3500</v>
      </c>
      <c r="AL362" t="s">
        <v>3506</v>
      </c>
      <c r="AM362" t="s">
        <v>3514</v>
      </c>
      <c r="AO362">
        <v>1987</v>
      </c>
      <c r="AP362" t="s">
        <v>3538</v>
      </c>
      <c r="AS362" t="s">
        <v>3625</v>
      </c>
      <c r="AU362">
        <v>51.279099000000002</v>
      </c>
      <c r="AV362">
        <v>9.4840119999999999</v>
      </c>
      <c r="BA362">
        <v>0.37069999999999997</v>
      </c>
      <c r="BB362" t="s">
        <v>3997</v>
      </c>
      <c r="BC362" t="s">
        <v>3500</v>
      </c>
      <c r="BE362" t="s">
        <v>3515</v>
      </c>
      <c r="BF362" t="s">
        <v>4235</v>
      </c>
      <c r="BG362" t="s">
        <v>4409</v>
      </c>
      <c r="BH362" t="s">
        <v>4525</v>
      </c>
    </row>
    <row r="363" spans="1:61" x14ac:dyDescent="0.25">
      <c r="A363">
        <f t="shared" si="49"/>
        <v>21.5</v>
      </c>
      <c r="B363" t="str">
        <f t="shared" si="50"/>
        <v>HKW Humboldtstr._BNA0527</v>
      </c>
      <c r="C363" t="s">
        <v>3492</v>
      </c>
      <c r="D363" t="str">
        <f>VLOOKUP(AL363,REF_TABLE!$A$19:$B$26,2,FALSE)</f>
        <v>STUR</v>
      </c>
      <c r="E363" t="str">
        <f>VLOOKUP(AK363,REF_TABLE!A:B,2,FALSE)</f>
        <v>GAS</v>
      </c>
      <c r="F363">
        <f t="shared" si="48"/>
        <v>0.39050000000000001</v>
      </c>
      <c r="G363">
        <f>VLOOKUP(plants_join_OPSD!D363,REF_TABLE!M:Q,2,FALSE)</f>
        <v>9.5587323943661975</v>
      </c>
      <c r="H363">
        <f>VLOOKUP(plants_join_OPSD!D363,REF_TABLE!M:Q,3,FALSE)</f>
        <v>7.8122535211267614</v>
      </c>
      <c r="I363">
        <f>VLOOKUP(D363,Tabelle7!$A:$B,2,FALSE)</f>
        <v>4.0224969288732378E-2</v>
      </c>
      <c r="J363">
        <f>VLOOKUP(D363,Tabelle7!$A:$C,3,FALSE)</f>
        <v>4.0224969288732378E-2</v>
      </c>
      <c r="K363">
        <f>VLOOKUP($E363,Dispa_data!E:W,7,FALSE)</f>
        <v>112542.12</v>
      </c>
      <c r="L363">
        <f>IFERROR(VLOOKUP($E363,Dispa_data!E:W,8,FALSE),0)</f>
        <v>0</v>
      </c>
      <c r="M363">
        <f>IFERROR(VLOOKUP($E363,Dispa_data!E:W,9,FALSE),0)</f>
        <v>0</v>
      </c>
      <c r="N363">
        <f>IFERROR(VLOOKUP($E363,Dispa_data!$E:$W,10,FALSE),0)</f>
        <v>0.4</v>
      </c>
      <c r="O363">
        <f>IFERROR(VLOOKUP($E363,Dispa_data!$E:$W,11,FALSE),0)</f>
        <v>0.52500000000000002</v>
      </c>
      <c r="P363">
        <f>IFERROR(VLOOKUP($E363,Dispa_data!$E:$W,12,FALSE),0)</f>
        <v>1</v>
      </c>
      <c r="Q363">
        <f>IFERROR(VLOOKUP($E363,Dispa_data!$E:$W,13,FALSE),0)</f>
        <v>0.45</v>
      </c>
      <c r="S363" t="str">
        <f t="shared" si="51"/>
        <v/>
      </c>
      <c r="T363" t="str">
        <f t="shared" si="52"/>
        <v/>
      </c>
      <c r="U363" t="str">
        <f t="shared" si="53"/>
        <v/>
      </c>
      <c r="V363" t="str">
        <f t="shared" si="54"/>
        <v/>
      </c>
      <c r="W363" t="str">
        <f t="shared" si="55"/>
        <v/>
      </c>
      <c r="X363" s="1" t="s">
        <v>565</v>
      </c>
      <c r="Y363" s="6" t="e">
        <f>VLOOKUP(B363,Dispa_data!B:B,1,FALSE)</f>
        <v>#N/A</v>
      </c>
      <c r="Z363" t="s">
        <v>1282</v>
      </c>
      <c r="AC363" t="s">
        <v>2278</v>
      </c>
      <c r="AE363" t="s">
        <v>3026</v>
      </c>
      <c r="AF363" t="s">
        <v>3234</v>
      </c>
      <c r="AG363" t="s">
        <v>3486</v>
      </c>
      <c r="AH363" t="s">
        <v>3492</v>
      </c>
      <c r="AI363">
        <v>21.5</v>
      </c>
      <c r="AK363" t="s">
        <v>3500</v>
      </c>
      <c r="AL363" t="s">
        <v>3506</v>
      </c>
      <c r="AM363" t="s">
        <v>3514</v>
      </c>
      <c r="AO363">
        <v>2005</v>
      </c>
      <c r="AP363" t="s">
        <v>3519</v>
      </c>
      <c r="AS363" t="s">
        <v>3625</v>
      </c>
      <c r="AU363">
        <v>54.327536000000002</v>
      </c>
      <c r="AV363">
        <v>10.12674</v>
      </c>
      <c r="BA363">
        <v>0.39050000000000001</v>
      </c>
      <c r="BB363" t="s">
        <v>3997</v>
      </c>
      <c r="BC363" t="s">
        <v>3500</v>
      </c>
      <c r="BE363" t="s">
        <v>3515</v>
      </c>
      <c r="BF363" t="s">
        <v>4236</v>
      </c>
      <c r="BG363" t="s">
        <v>4404</v>
      </c>
      <c r="BH363" t="s">
        <v>4526</v>
      </c>
    </row>
    <row r="364" spans="1:61" x14ac:dyDescent="0.25">
      <c r="A364">
        <f t="shared" si="49"/>
        <v>201.5</v>
      </c>
      <c r="B364" t="str">
        <f t="shared" si="50"/>
        <v>KW Kirchlengern_BNA0531</v>
      </c>
      <c r="C364" t="s">
        <v>3492</v>
      </c>
      <c r="D364" t="str">
        <f>VLOOKUP(AL364,REF_TABLE!$A$19:$B$26,2,FALSE)</f>
        <v>COMC</v>
      </c>
      <c r="E364" t="str">
        <f>VLOOKUP(AK364,REF_TABLE!A:B,2,FALSE)</f>
        <v>GAS</v>
      </c>
      <c r="F364">
        <f t="shared" si="48"/>
        <v>0.45</v>
      </c>
      <c r="G364">
        <f>VLOOKUP(plants_join_OPSD!D364,REF_TABLE!M:Q,2,FALSE)</f>
        <v>5</v>
      </c>
      <c r="H364">
        <f>VLOOKUP(plants_join_OPSD!D364,REF_TABLE!M:Q,3,FALSE)</f>
        <v>1</v>
      </c>
      <c r="I364">
        <f>VLOOKUP(D364,Tabelle7!$A:$B,2,FALSE)</f>
        <v>3.8508725075675675E-2</v>
      </c>
      <c r="J364">
        <f>VLOOKUP(D364,Tabelle7!$A:$C,3,FALSE)</f>
        <v>3.8508725075675675E-2</v>
      </c>
      <c r="K364">
        <f>VLOOKUP($E364,Dispa_data!E:W,7,FALSE)</f>
        <v>112542.12</v>
      </c>
      <c r="L364">
        <f>IFERROR(VLOOKUP($E364,Dispa_data!E:W,8,FALSE),0)</f>
        <v>0</v>
      </c>
      <c r="M364">
        <f>IFERROR(VLOOKUP($E364,Dispa_data!E:W,9,FALSE),0)</f>
        <v>0</v>
      </c>
      <c r="N364">
        <f>IFERROR(VLOOKUP($E364,Dispa_data!$E:$W,10,FALSE),0)</f>
        <v>0.4</v>
      </c>
      <c r="O364">
        <f>IFERROR(VLOOKUP($E364,Dispa_data!$E:$W,11,FALSE),0)</f>
        <v>0.52500000000000002</v>
      </c>
      <c r="P364">
        <f>IFERROR(VLOOKUP($E364,Dispa_data!$E:$W,12,FALSE),0)</f>
        <v>1</v>
      </c>
      <c r="Q364">
        <f>IFERROR(VLOOKUP($E364,Dispa_data!$E:$W,13,FALSE),0)</f>
        <v>0.45</v>
      </c>
      <c r="S364" t="str">
        <f t="shared" si="51"/>
        <v/>
      </c>
      <c r="T364" t="str">
        <f t="shared" si="52"/>
        <v/>
      </c>
      <c r="U364" t="str">
        <f t="shared" si="53"/>
        <v/>
      </c>
      <c r="V364" t="str">
        <f t="shared" si="54"/>
        <v/>
      </c>
      <c r="W364" t="str">
        <f t="shared" si="55"/>
        <v/>
      </c>
      <c r="X364" s="1" t="s">
        <v>566</v>
      </c>
      <c r="Y364" s="6" t="e">
        <f>VLOOKUP(B364,Dispa_data!B:B,1,FALSE)</f>
        <v>#N/A</v>
      </c>
      <c r="Z364" t="s">
        <v>1283</v>
      </c>
      <c r="AB364" t="s">
        <v>2047</v>
      </c>
      <c r="AC364" t="s">
        <v>2279</v>
      </c>
      <c r="AE364" t="s">
        <v>3027</v>
      </c>
      <c r="AF364" t="s">
        <v>3374</v>
      </c>
      <c r="AG364" t="s">
        <v>3480</v>
      </c>
      <c r="AH364" t="s">
        <v>3492</v>
      </c>
      <c r="AI364">
        <v>201.5</v>
      </c>
      <c r="AJ364">
        <v>184.5</v>
      </c>
      <c r="AK364" t="s">
        <v>3500</v>
      </c>
      <c r="AL364" t="s">
        <v>3508</v>
      </c>
      <c r="AM364" t="s">
        <v>3515</v>
      </c>
      <c r="AO364">
        <v>1980</v>
      </c>
      <c r="AP364" t="s">
        <v>3546</v>
      </c>
      <c r="AS364" t="s">
        <v>3625</v>
      </c>
      <c r="AU364">
        <v>52.195070000000001</v>
      </c>
      <c r="AV364">
        <v>8.6481999999999992</v>
      </c>
      <c r="BA364">
        <v>0.45</v>
      </c>
      <c r="BB364" t="s">
        <v>3997</v>
      </c>
      <c r="BC364" t="s">
        <v>3500</v>
      </c>
      <c r="BE364" t="s">
        <v>3515</v>
      </c>
      <c r="BF364" t="s">
        <v>4237</v>
      </c>
      <c r="BG364" t="s">
        <v>4406</v>
      </c>
      <c r="BH364" t="s">
        <v>4449</v>
      </c>
      <c r="BI364" t="s">
        <v>4591</v>
      </c>
    </row>
    <row r="365" spans="1:61" x14ac:dyDescent="0.25">
      <c r="A365">
        <f t="shared" si="49"/>
        <v>23.4</v>
      </c>
      <c r="B365" t="str">
        <f t="shared" si="50"/>
        <v>Werk Klein Wanzleben_BNA1506</v>
      </c>
      <c r="C365" t="s">
        <v>3492</v>
      </c>
      <c r="D365" t="str">
        <f>VLOOKUP(AL365,REF_TABLE!$A$19:$B$26,2,FALSE)</f>
        <v>STUR</v>
      </c>
      <c r="E365" t="str">
        <f>VLOOKUP(AK365,REF_TABLE!A:B,2,FALSE)</f>
        <v>GAS</v>
      </c>
      <c r="F365">
        <f t="shared" si="48"/>
        <v>0.37840000000000001</v>
      </c>
      <c r="G365">
        <f>VLOOKUP(plants_join_OPSD!D365,REF_TABLE!M:Q,2,FALSE)</f>
        <v>9.5587323943661975</v>
      </c>
      <c r="H365">
        <f>VLOOKUP(plants_join_OPSD!D365,REF_TABLE!M:Q,3,FALSE)</f>
        <v>7.8122535211267614</v>
      </c>
      <c r="I365">
        <f>VLOOKUP(D365,Tabelle7!$A:$B,2,FALSE)</f>
        <v>4.0224969288732378E-2</v>
      </c>
      <c r="J365">
        <f>VLOOKUP(D365,Tabelle7!$A:$C,3,FALSE)</f>
        <v>4.0224969288732378E-2</v>
      </c>
      <c r="K365">
        <f>VLOOKUP($E365,Dispa_data!E:W,7,FALSE)</f>
        <v>112542.12</v>
      </c>
      <c r="L365">
        <f>IFERROR(VLOOKUP($E365,Dispa_data!E:W,8,FALSE),0)</f>
        <v>0</v>
      </c>
      <c r="M365">
        <f>IFERROR(VLOOKUP($E365,Dispa_data!E:W,9,FALSE),0)</f>
        <v>0</v>
      </c>
      <c r="N365">
        <f>IFERROR(VLOOKUP($E365,Dispa_data!$E:$W,10,FALSE),0)</f>
        <v>0.4</v>
      </c>
      <c r="O365">
        <f>IFERROR(VLOOKUP($E365,Dispa_data!$E:$W,11,FALSE),0)</f>
        <v>0.52500000000000002</v>
      </c>
      <c r="P365">
        <f>IFERROR(VLOOKUP($E365,Dispa_data!$E:$W,12,FALSE),0)</f>
        <v>1</v>
      </c>
      <c r="Q365">
        <f>IFERROR(VLOOKUP($E365,Dispa_data!$E:$W,13,FALSE),0)</f>
        <v>0.45</v>
      </c>
      <c r="S365" t="str">
        <f t="shared" si="51"/>
        <v/>
      </c>
      <c r="T365" t="str">
        <f t="shared" si="52"/>
        <v/>
      </c>
      <c r="U365" t="str">
        <f t="shared" si="53"/>
        <v/>
      </c>
      <c r="V365" t="str">
        <f t="shared" si="54"/>
        <v/>
      </c>
      <c r="W365" t="str">
        <f t="shared" si="55"/>
        <v/>
      </c>
      <c r="X365" s="1" t="s">
        <v>567</v>
      </c>
      <c r="Y365" s="6" t="e">
        <f>VLOOKUP(B365,Dispa_data!B:B,1,FALSE)</f>
        <v>#N/A</v>
      </c>
      <c r="Z365" t="s">
        <v>1284</v>
      </c>
      <c r="AC365" t="s">
        <v>2280</v>
      </c>
      <c r="AD365" t="s">
        <v>2601</v>
      </c>
      <c r="AE365" t="s">
        <v>3028</v>
      </c>
      <c r="AF365" t="s">
        <v>3375</v>
      </c>
      <c r="AG365" t="s">
        <v>3479</v>
      </c>
      <c r="AH365" t="s">
        <v>3492</v>
      </c>
      <c r="AI365">
        <v>23.4</v>
      </c>
      <c r="AK365" t="s">
        <v>3500</v>
      </c>
      <c r="AL365" t="s">
        <v>3506</v>
      </c>
      <c r="AM365" t="s">
        <v>3515</v>
      </c>
      <c r="AO365">
        <v>1994</v>
      </c>
      <c r="AP365" t="s">
        <v>3561</v>
      </c>
      <c r="AS365" t="s">
        <v>3627</v>
      </c>
      <c r="AU365">
        <v>52.070093</v>
      </c>
      <c r="AV365">
        <v>11.385306</v>
      </c>
      <c r="BA365">
        <v>0.37840000000000001</v>
      </c>
      <c r="BB365" t="s">
        <v>3997</v>
      </c>
      <c r="BC365" t="s">
        <v>3500</v>
      </c>
      <c r="BE365" t="s">
        <v>3515</v>
      </c>
      <c r="BG365" t="s">
        <v>1559</v>
      </c>
      <c r="BH365" t="s">
        <v>4443</v>
      </c>
    </row>
    <row r="366" spans="1:61" x14ac:dyDescent="0.25">
      <c r="A366">
        <f t="shared" si="49"/>
        <v>35</v>
      </c>
      <c r="B366" t="str">
        <f t="shared" si="50"/>
        <v>HKW Südstadt_BNA0544</v>
      </c>
      <c r="C366" t="s">
        <v>3492</v>
      </c>
      <c r="D366" t="str">
        <f>VLOOKUP(AL366,REF_TABLE!$A$19:$B$26,2,FALSE)</f>
        <v>COMC</v>
      </c>
      <c r="E366" t="str">
        <f>VLOOKUP(AK366,REF_TABLE!A:B,2,FALSE)</f>
        <v>GAS</v>
      </c>
      <c r="F366">
        <f t="shared" si="48"/>
        <v>0.51300000000000001</v>
      </c>
      <c r="G366">
        <f>VLOOKUP(plants_join_OPSD!D366,REF_TABLE!M:Q,2,FALSE)</f>
        <v>5</v>
      </c>
      <c r="H366">
        <f>VLOOKUP(plants_join_OPSD!D366,REF_TABLE!M:Q,3,FALSE)</f>
        <v>1</v>
      </c>
      <c r="I366">
        <f>VLOOKUP(D366,Tabelle7!$A:$B,2,FALSE)</f>
        <v>3.8508725075675675E-2</v>
      </c>
      <c r="J366">
        <f>VLOOKUP(D366,Tabelle7!$A:$C,3,FALSE)</f>
        <v>3.8508725075675675E-2</v>
      </c>
      <c r="K366">
        <f>VLOOKUP($E366,Dispa_data!E:W,7,FALSE)</f>
        <v>112542.12</v>
      </c>
      <c r="L366">
        <f>IFERROR(VLOOKUP($E366,Dispa_data!E:W,8,FALSE),0)</f>
        <v>0</v>
      </c>
      <c r="M366">
        <f>IFERROR(VLOOKUP($E366,Dispa_data!E:W,9,FALSE),0)</f>
        <v>0</v>
      </c>
      <c r="N366">
        <f>IFERROR(VLOOKUP($E366,Dispa_data!$E:$W,10,FALSE),0)</f>
        <v>0.4</v>
      </c>
      <c r="O366">
        <f>IFERROR(VLOOKUP($E366,Dispa_data!$E:$W,11,FALSE),0)</f>
        <v>0.52500000000000002</v>
      </c>
      <c r="P366">
        <f>IFERROR(VLOOKUP($E366,Dispa_data!$E:$W,12,FALSE),0)</f>
        <v>1</v>
      </c>
      <c r="Q366">
        <f>IFERROR(VLOOKUP($E366,Dispa_data!$E:$W,13,FALSE),0)</f>
        <v>0.45</v>
      </c>
      <c r="S366" t="str">
        <f t="shared" si="51"/>
        <v/>
      </c>
      <c r="T366" t="str">
        <f t="shared" si="52"/>
        <v/>
      </c>
      <c r="U366" t="str">
        <f t="shared" si="53"/>
        <v/>
      </c>
      <c r="V366" t="str">
        <f t="shared" si="54"/>
        <v/>
      </c>
      <c r="W366" t="str">
        <f t="shared" si="55"/>
        <v/>
      </c>
      <c r="X366" s="1" t="s">
        <v>568</v>
      </c>
      <c r="Y366" s="6" t="e">
        <f>VLOOKUP(B366,Dispa_data!B:B,1,FALSE)</f>
        <v>#N/A</v>
      </c>
      <c r="Z366" t="s">
        <v>1285</v>
      </c>
      <c r="AA366" t="s">
        <v>1242</v>
      </c>
      <c r="AC366" t="s">
        <v>2225</v>
      </c>
      <c r="AE366" t="s">
        <v>3029</v>
      </c>
      <c r="AF366" t="s">
        <v>3328</v>
      </c>
      <c r="AG366" t="s">
        <v>3480</v>
      </c>
      <c r="AH366" t="s">
        <v>3492</v>
      </c>
      <c r="AI366">
        <v>35</v>
      </c>
      <c r="AK366" t="s">
        <v>3500</v>
      </c>
      <c r="AL366" t="s">
        <v>3508</v>
      </c>
      <c r="AM366" t="s">
        <v>3514</v>
      </c>
      <c r="AO366">
        <v>1994</v>
      </c>
      <c r="AP366" t="s">
        <v>3561</v>
      </c>
      <c r="AS366" t="s">
        <v>3625</v>
      </c>
      <c r="AU366">
        <v>50.916969999999999</v>
      </c>
      <c r="AV366">
        <v>6.9572500000000002</v>
      </c>
      <c r="BA366">
        <v>0.51300000000000001</v>
      </c>
      <c r="BB366" t="s">
        <v>3997</v>
      </c>
      <c r="BC366" t="s">
        <v>3500</v>
      </c>
      <c r="BE366" t="s">
        <v>3515</v>
      </c>
      <c r="BF366" t="s">
        <v>4238</v>
      </c>
      <c r="BG366" t="s">
        <v>4406</v>
      </c>
      <c r="BH366" t="s">
        <v>4499</v>
      </c>
    </row>
    <row r="367" spans="1:61" x14ac:dyDescent="0.25">
      <c r="A367">
        <f t="shared" si="49"/>
        <v>413</v>
      </c>
      <c r="B367" t="str">
        <f t="shared" si="50"/>
        <v>HKW Niehl 2_BNA0545</v>
      </c>
      <c r="C367" t="s">
        <v>3492</v>
      </c>
      <c r="D367" t="str">
        <f>VLOOKUP(AL367,REF_TABLE!$A$19:$B$26,2,FALSE)</f>
        <v>COMC</v>
      </c>
      <c r="E367" t="str">
        <f>VLOOKUP(AK367,REF_TABLE!A:B,2,FALSE)</f>
        <v>GAS</v>
      </c>
      <c r="F367">
        <f t="shared" si="48"/>
        <v>0.57599999999999996</v>
      </c>
      <c r="G367">
        <f>VLOOKUP(plants_join_OPSD!D367,REF_TABLE!M:Q,2,FALSE)</f>
        <v>5</v>
      </c>
      <c r="H367">
        <f>VLOOKUP(plants_join_OPSD!D367,REF_TABLE!M:Q,3,FALSE)</f>
        <v>1</v>
      </c>
      <c r="I367">
        <f>VLOOKUP(D367,Tabelle7!$A:$B,2,FALSE)</f>
        <v>3.8508725075675675E-2</v>
      </c>
      <c r="J367">
        <f>VLOOKUP(D367,Tabelle7!$A:$C,3,FALSE)</f>
        <v>3.8508725075675675E-2</v>
      </c>
      <c r="K367">
        <f>VLOOKUP($E367,Dispa_data!E:W,7,FALSE)</f>
        <v>112542.12</v>
      </c>
      <c r="L367">
        <f>IFERROR(VLOOKUP($E367,Dispa_data!E:W,8,FALSE),0)</f>
        <v>0</v>
      </c>
      <c r="M367">
        <f>IFERROR(VLOOKUP($E367,Dispa_data!E:W,9,FALSE),0)</f>
        <v>0</v>
      </c>
      <c r="N367">
        <f>IFERROR(VLOOKUP($E367,Dispa_data!$E:$W,10,FALSE),0)</f>
        <v>0.4</v>
      </c>
      <c r="O367">
        <f>IFERROR(VLOOKUP($E367,Dispa_data!$E:$W,11,FALSE),0)</f>
        <v>0.52500000000000002</v>
      </c>
      <c r="P367">
        <f>IFERROR(VLOOKUP($E367,Dispa_data!$E:$W,12,FALSE),0)</f>
        <v>1</v>
      </c>
      <c r="Q367">
        <f>IFERROR(VLOOKUP($E367,Dispa_data!$E:$W,13,FALSE),0)</f>
        <v>0.45</v>
      </c>
      <c r="S367">
        <f t="shared" si="51"/>
        <v>370</v>
      </c>
      <c r="T367" t="str">
        <f t="shared" si="52"/>
        <v/>
      </c>
      <c r="U367" t="str">
        <f t="shared" si="53"/>
        <v/>
      </c>
      <c r="V367" t="str">
        <f t="shared" si="54"/>
        <v/>
      </c>
      <c r="W367" t="str">
        <f t="shared" si="55"/>
        <v/>
      </c>
      <c r="X367" s="1" t="s">
        <v>569</v>
      </c>
      <c r="Y367" s="6" t="e">
        <f>VLOOKUP(B367,Dispa_data!B:B,1,FALSE)</f>
        <v>#N/A</v>
      </c>
      <c r="Z367" t="s">
        <v>1286</v>
      </c>
      <c r="AA367" t="s">
        <v>1242</v>
      </c>
      <c r="AB367" t="s">
        <v>2048</v>
      </c>
      <c r="AC367" t="s">
        <v>2225</v>
      </c>
      <c r="AE367" t="s">
        <v>3030</v>
      </c>
      <c r="AF367" t="s">
        <v>3328</v>
      </c>
      <c r="AG367" t="s">
        <v>3480</v>
      </c>
      <c r="AH367" t="s">
        <v>3492</v>
      </c>
      <c r="AI367">
        <v>413</v>
      </c>
      <c r="AJ367">
        <v>421</v>
      </c>
      <c r="AK367" t="s">
        <v>3500</v>
      </c>
      <c r="AL367" t="s">
        <v>3508</v>
      </c>
      <c r="AM367" t="s">
        <v>3514</v>
      </c>
      <c r="AN367">
        <v>370</v>
      </c>
      <c r="AO367">
        <v>2005</v>
      </c>
      <c r="AP367" t="s">
        <v>3519</v>
      </c>
      <c r="AQ367">
        <v>2008</v>
      </c>
      <c r="AS367" t="s">
        <v>3625</v>
      </c>
      <c r="AU367">
        <v>50.974919999999997</v>
      </c>
      <c r="AV367">
        <v>6.9880300000000002</v>
      </c>
      <c r="AW367" t="s">
        <v>3709</v>
      </c>
      <c r="AX367" t="s">
        <v>3880</v>
      </c>
      <c r="AY367">
        <v>0.57999999999999996</v>
      </c>
      <c r="AZ367" s="2" t="s">
        <v>3981</v>
      </c>
      <c r="BA367">
        <v>0.57599999999999996</v>
      </c>
      <c r="BB367" t="s">
        <v>3997</v>
      </c>
      <c r="BC367" t="s">
        <v>3500</v>
      </c>
      <c r="BE367" t="s">
        <v>3515</v>
      </c>
      <c r="BF367" t="s">
        <v>4239</v>
      </c>
      <c r="BG367" t="s">
        <v>4406</v>
      </c>
      <c r="BH367" t="s">
        <v>4499</v>
      </c>
      <c r="BI367" t="s">
        <v>4591</v>
      </c>
    </row>
    <row r="368" spans="1:61" x14ac:dyDescent="0.25">
      <c r="A368">
        <f t="shared" si="49"/>
        <v>108</v>
      </c>
      <c r="B368" t="str">
        <f t="shared" si="50"/>
        <v>HKW Merkenich_BNA0546</v>
      </c>
      <c r="C368" t="s">
        <v>3492</v>
      </c>
      <c r="D368" t="str">
        <f>VLOOKUP(AL368,REF_TABLE!$A$19:$B$26,2,FALSE)</f>
        <v>COMC</v>
      </c>
      <c r="E368" t="str">
        <f>VLOOKUP(AK368,REF_TABLE!A:B,2,FALSE)</f>
        <v>GAS</v>
      </c>
      <c r="F368">
        <f t="shared" si="48"/>
        <v>0.55800000000000005</v>
      </c>
      <c r="G368">
        <f>VLOOKUP(plants_join_OPSD!D368,REF_TABLE!M:Q,2,FALSE)</f>
        <v>5</v>
      </c>
      <c r="H368">
        <f>VLOOKUP(plants_join_OPSD!D368,REF_TABLE!M:Q,3,FALSE)</f>
        <v>1</v>
      </c>
      <c r="I368">
        <f>VLOOKUP(D368,Tabelle7!$A:$B,2,FALSE)</f>
        <v>3.8508725075675675E-2</v>
      </c>
      <c r="J368">
        <f>VLOOKUP(D368,Tabelle7!$A:$C,3,FALSE)</f>
        <v>3.8508725075675675E-2</v>
      </c>
      <c r="K368">
        <f>VLOOKUP($E368,Dispa_data!E:W,7,FALSE)</f>
        <v>112542.12</v>
      </c>
      <c r="L368">
        <f>IFERROR(VLOOKUP($E368,Dispa_data!E:W,8,FALSE),0)</f>
        <v>0</v>
      </c>
      <c r="M368">
        <f>IFERROR(VLOOKUP($E368,Dispa_data!E:W,9,FALSE),0)</f>
        <v>0</v>
      </c>
      <c r="N368">
        <f>IFERROR(VLOOKUP($E368,Dispa_data!$E:$W,10,FALSE),0)</f>
        <v>0.4</v>
      </c>
      <c r="O368">
        <f>IFERROR(VLOOKUP($E368,Dispa_data!$E:$W,11,FALSE),0)</f>
        <v>0.52500000000000002</v>
      </c>
      <c r="P368">
        <f>IFERROR(VLOOKUP($E368,Dispa_data!$E:$W,12,FALSE),0)</f>
        <v>1</v>
      </c>
      <c r="Q368">
        <f>IFERROR(VLOOKUP($E368,Dispa_data!$E:$W,13,FALSE),0)</f>
        <v>0.45</v>
      </c>
      <c r="S368">
        <f t="shared" si="51"/>
        <v>80</v>
      </c>
      <c r="T368" t="str">
        <f t="shared" si="52"/>
        <v/>
      </c>
      <c r="U368" t="str">
        <f t="shared" si="53"/>
        <v/>
      </c>
      <c r="V368" t="str">
        <f t="shared" si="54"/>
        <v/>
      </c>
      <c r="W368" t="str">
        <f t="shared" si="55"/>
        <v/>
      </c>
      <c r="X368" s="1" t="s">
        <v>570</v>
      </c>
      <c r="Y368" s="6" t="e">
        <f>VLOOKUP(B368,Dispa_data!B:B,1,FALSE)</f>
        <v>#N/A</v>
      </c>
      <c r="Z368" t="s">
        <v>1191</v>
      </c>
      <c r="AA368" t="s">
        <v>1242</v>
      </c>
      <c r="AB368" t="s">
        <v>2049</v>
      </c>
      <c r="AC368" t="s">
        <v>2225</v>
      </c>
      <c r="AE368" t="s">
        <v>2954</v>
      </c>
      <c r="AF368" t="s">
        <v>3328</v>
      </c>
      <c r="AG368" t="s">
        <v>3480</v>
      </c>
      <c r="AH368" t="s">
        <v>3492</v>
      </c>
      <c r="AI368">
        <v>108</v>
      </c>
      <c r="AJ368">
        <v>110</v>
      </c>
      <c r="AK368" t="s">
        <v>3500</v>
      </c>
      <c r="AL368" t="s">
        <v>3508</v>
      </c>
      <c r="AM368" t="s">
        <v>3514</v>
      </c>
      <c r="AN368">
        <v>80</v>
      </c>
      <c r="AO368">
        <v>2004</v>
      </c>
      <c r="AP368" t="s">
        <v>3518</v>
      </c>
      <c r="AS368" t="s">
        <v>3625</v>
      </c>
      <c r="AU368">
        <v>51.017809999999997</v>
      </c>
      <c r="AV368">
        <v>6.9643499999999996</v>
      </c>
      <c r="AW368" t="s">
        <v>3710</v>
      </c>
      <c r="AX368" t="s">
        <v>3881</v>
      </c>
      <c r="AY368">
        <v>0.53</v>
      </c>
      <c r="BA368">
        <v>0.55800000000000005</v>
      </c>
      <c r="BB368" t="s">
        <v>3997</v>
      </c>
      <c r="BC368" t="s">
        <v>3500</v>
      </c>
      <c r="BE368" t="s">
        <v>3515</v>
      </c>
      <c r="BF368" t="s">
        <v>4162</v>
      </c>
      <c r="BG368" t="s">
        <v>4406</v>
      </c>
      <c r="BH368" t="s">
        <v>4499</v>
      </c>
      <c r="BI368" t="s">
        <v>4591</v>
      </c>
    </row>
    <row r="369" spans="1:61" x14ac:dyDescent="0.25">
      <c r="A369">
        <f t="shared" si="49"/>
        <v>15.5</v>
      </c>
      <c r="B369" t="str">
        <f t="shared" si="50"/>
        <v>HKW Merkenich_BNA1182</v>
      </c>
      <c r="C369" t="s">
        <v>3492</v>
      </c>
      <c r="D369" t="str">
        <f>VLOOKUP(AL369,REF_TABLE!$A$19:$B$26,2,FALSE)</f>
        <v>STUR</v>
      </c>
      <c r="E369" t="str">
        <f>VLOOKUP(AK369,REF_TABLE!A:B,2,FALSE)</f>
        <v>GAS</v>
      </c>
      <c r="F369">
        <f t="shared" si="48"/>
        <v>0.34649999999999997</v>
      </c>
      <c r="G369">
        <f>VLOOKUP(plants_join_OPSD!D369,REF_TABLE!M:Q,2,FALSE)</f>
        <v>9.5587323943661975</v>
      </c>
      <c r="H369">
        <f>VLOOKUP(plants_join_OPSD!D369,REF_TABLE!M:Q,3,FALSE)</f>
        <v>7.8122535211267614</v>
      </c>
      <c r="I369">
        <f>VLOOKUP(D369,Tabelle7!$A:$B,2,FALSE)</f>
        <v>4.0224969288732378E-2</v>
      </c>
      <c r="J369">
        <f>VLOOKUP(D369,Tabelle7!$A:$C,3,FALSE)</f>
        <v>4.0224969288732378E-2</v>
      </c>
      <c r="K369">
        <f>VLOOKUP($E369,Dispa_data!E:W,7,FALSE)</f>
        <v>112542.12</v>
      </c>
      <c r="L369">
        <f>IFERROR(VLOOKUP($E369,Dispa_data!E:W,8,FALSE),0)</f>
        <v>0</v>
      </c>
      <c r="M369">
        <f>IFERROR(VLOOKUP($E369,Dispa_data!E:W,9,FALSE),0)</f>
        <v>0</v>
      </c>
      <c r="N369">
        <f>IFERROR(VLOOKUP($E369,Dispa_data!$E:$W,10,FALSE),0)</f>
        <v>0.4</v>
      </c>
      <c r="O369">
        <f>IFERROR(VLOOKUP($E369,Dispa_data!$E:$W,11,FALSE),0)</f>
        <v>0.52500000000000002</v>
      </c>
      <c r="P369">
        <f>IFERROR(VLOOKUP($E369,Dispa_data!$E:$W,12,FALSE),0)</f>
        <v>1</v>
      </c>
      <c r="Q369">
        <f>IFERROR(VLOOKUP($E369,Dispa_data!$E:$W,13,FALSE),0)</f>
        <v>0.45</v>
      </c>
      <c r="S369">
        <f t="shared" si="51"/>
        <v>28.33700440528634</v>
      </c>
      <c r="T369" t="str">
        <f t="shared" si="52"/>
        <v/>
      </c>
      <c r="U369" t="str">
        <f t="shared" si="53"/>
        <v/>
      </c>
      <c r="V369" t="str">
        <f t="shared" si="54"/>
        <v/>
      </c>
      <c r="W369" t="str">
        <f t="shared" si="55"/>
        <v/>
      </c>
      <c r="X369" s="1" t="s">
        <v>571</v>
      </c>
      <c r="Y369" s="6" t="e">
        <f>VLOOKUP(B369,Dispa_data!B:B,1,FALSE)</f>
        <v>#N/A</v>
      </c>
      <c r="Z369" t="s">
        <v>1191</v>
      </c>
      <c r="AA369" t="s">
        <v>1596</v>
      </c>
      <c r="AB369" t="s">
        <v>2003</v>
      </c>
      <c r="AC369" t="s">
        <v>2225</v>
      </c>
      <c r="AE369" t="s">
        <v>2954</v>
      </c>
      <c r="AF369" t="s">
        <v>3328</v>
      </c>
      <c r="AG369" t="s">
        <v>3480</v>
      </c>
      <c r="AH369" t="s">
        <v>3492</v>
      </c>
      <c r="AI369">
        <v>15.5</v>
      </c>
      <c r="AJ369">
        <v>17.582599999999999</v>
      </c>
      <c r="AK369" t="s">
        <v>3500</v>
      </c>
      <c r="AL369" t="s">
        <v>3506</v>
      </c>
      <c r="AM369" t="s">
        <v>3514</v>
      </c>
      <c r="AN369">
        <v>28.33700440528634</v>
      </c>
      <c r="AO369">
        <v>1965</v>
      </c>
      <c r="AP369" t="s">
        <v>3551</v>
      </c>
      <c r="AS369" t="s">
        <v>3625</v>
      </c>
      <c r="AU369">
        <v>51.017899</v>
      </c>
      <c r="AV369">
        <v>6.9640449999999996</v>
      </c>
      <c r="AY369">
        <v>0.53</v>
      </c>
      <c r="AZ369" s="2" t="s">
        <v>3982</v>
      </c>
      <c r="BA369">
        <v>0.34649999999999997</v>
      </c>
      <c r="BB369" t="s">
        <v>3997</v>
      </c>
      <c r="BC369" t="s">
        <v>3500</v>
      </c>
      <c r="BE369" t="s">
        <v>3515</v>
      </c>
      <c r="BF369" t="s">
        <v>4162</v>
      </c>
      <c r="BG369" t="s">
        <v>4412</v>
      </c>
      <c r="BH369" t="s">
        <v>4499</v>
      </c>
      <c r="BI369" t="s">
        <v>4592</v>
      </c>
    </row>
    <row r="370" spans="1:61" x14ac:dyDescent="0.25">
      <c r="A370">
        <f t="shared" si="49"/>
        <v>15.8</v>
      </c>
      <c r="B370" t="str">
        <f t="shared" si="50"/>
        <v>HKW Merheim_BNA1183</v>
      </c>
      <c r="C370" t="s">
        <v>3492</v>
      </c>
      <c r="D370" t="str">
        <f>VLOOKUP(AL370,REF_TABLE!$A$19:$B$26,2,FALSE)</f>
        <v>COMC</v>
      </c>
      <c r="E370" t="str">
        <f>VLOOKUP(AK370,REF_TABLE!A:B,2,FALSE)</f>
        <v>GAS</v>
      </c>
      <c r="F370">
        <f t="shared" si="48"/>
        <v>0.54449999999999998</v>
      </c>
      <c r="G370">
        <f>VLOOKUP(plants_join_OPSD!D370,REF_TABLE!M:Q,2,FALSE)</f>
        <v>5</v>
      </c>
      <c r="H370">
        <f>VLOOKUP(plants_join_OPSD!D370,REF_TABLE!M:Q,3,FALSE)</f>
        <v>1</v>
      </c>
      <c r="I370">
        <f>VLOOKUP(D370,Tabelle7!$A:$B,2,FALSE)</f>
        <v>3.8508725075675675E-2</v>
      </c>
      <c r="J370">
        <f>VLOOKUP(D370,Tabelle7!$A:$C,3,FALSE)</f>
        <v>3.8508725075675675E-2</v>
      </c>
      <c r="K370">
        <f>VLOOKUP($E370,Dispa_data!E:W,7,FALSE)</f>
        <v>112542.12</v>
      </c>
      <c r="L370">
        <f>IFERROR(VLOOKUP($E370,Dispa_data!E:W,8,FALSE),0)</f>
        <v>0</v>
      </c>
      <c r="M370">
        <f>IFERROR(VLOOKUP($E370,Dispa_data!E:W,9,FALSE),0)</f>
        <v>0</v>
      </c>
      <c r="N370">
        <f>IFERROR(VLOOKUP($E370,Dispa_data!$E:$W,10,FALSE),0)</f>
        <v>0.4</v>
      </c>
      <c r="O370">
        <f>IFERROR(VLOOKUP($E370,Dispa_data!$E:$W,11,FALSE),0)</f>
        <v>0.52500000000000002</v>
      </c>
      <c r="P370">
        <f>IFERROR(VLOOKUP($E370,Dispa_data!$E:$W,12,FALSE),0)</f>
        <v>1</v>
      </c>
      <c r="Q370">
        <f>IFERROR(VLOOKUP($E370,Dispa_data!$E:$W,13,FALSE),0)</f>
        <v>0.45</v>
      </c>
      <c r="S370" t="str">
        <f t="shared" si="51"/>
        <v/>
      </c>
      <c r="T370" t="str">
        <f t="shared" si="52"/>
        <v/>
      </c>
      <c r="U370" t="str">
        <f t="shared" si="53"/>
        <v/>
      </c>
      <c r="V370" t="str">
        <f t="shared" si="54"/>
        <v/>
      </c>
      <c r="W370" t="str">
        <f t="shared" si="55"/>
        <v/>
      </c>
      <c r="X370" s="1" t="s">
        <v>572</v>
      </c>
      <c r="Y370" s="6" t="e">
        <f>VLOOKUP(B370,Dispa_data!B:B,1,FALSE)</f>
        <v>#N/A</v>
      </c>
      <c r="Z370" t="s">
        <v>1287</v>
      </c>
      <c r="AA370" t="s">
        <v>1242</v>
      </c>
      <c r="AC370" t="s">
        <v>2225</v>
      </c>
      <c r="AE370" t="s">
        <v>3031</v>
      </c>
      <c r="AF370" t="s">
        <v>3328</v>
      </c>
      <c r="AG370" t="s">
        <v>3480</v>
      </c>
      <c r="AH370" t="s">
        <v>3492</v>
      </c>
      <c r="AI370">
        <v>15.8</v>
      </c>
      <c r="AK370" t="s">
        <v>3500</v>
      </c>
      <c r="AL370" t="s">
        <v>3508</v>
      </c>
      <c r="AM370" t="s">
        <v>3514</v>
      </c>
      <c r="AO370">
        <v>2001</v>
      </c>
      <c r="AP370" t="s">
        <v>3522</v>
      </c>
      <c r="AS370" t="s">
        <v>3625</v>
      </c>
      <c r="AU370">
        <v>50.943082390000001</v>
      </c>
      <c r="AV370">
        <v>7.0852391920000004</v>
      </c>
      <c r="BA370">
        <v>0.54449999999999998</v>
      </c>
      <c r="BB370" t="s">
        <v>3997</v>
      </c>
      <c r="BC370" t="s">
        <v>3500</v>
      </c>
      <c r="BE370" t="s">
        <v>3515</v>
      </c>
      <c r="BF370" t="s">
        <v>4240</v>
      </c>
      <c r="BG370" t="s">
        <v>4412</v>
      </c>
      <c r="BH370" t="s">
        <v>4499</v>
      </c>
    </row>
    <row r="371" spans="1:61" x14ac:dyDescent="0.25">
      <c r="A371">
        <f t="shared" si="49"/>
        <v>459.9</v>
      </c>
      <c r="B371" t="str">
        <f t="shared" si="50"/>
        <v>Niehl 3_BNA1818</v>
      </c>
      <c r="C371" t="s">
        <v>3492</v>
      </c>
      <c r="D371" t="str">
        <f>VLOOKUP(AL371,REF_TABLE!$A$19:$B$26,2,FALSE)</f>
        <v>STUR</v>
      </c>
      <c r="E371" t="str">
        <f>VLOOKUP(AK371,REF_TABLE!A:B,2,FALSE)</f>
        <v>GAS</v>
      </c>
      <c r="F371">
        <f t="shared" si="48"/>
        <v>0.40260000000000001</v>
      </c>
      <c r="G371">
        <f>VLOOKUP(plants_join_OPSD!D371,REF_TABLE!M:Q,2,FALSE)</f>
        <v>9.5587323943661975</v>
      </c>
      <c r="H371">
        <f>VLOOKUP(plants_join_OPSD!D371,REF_TABLE!M:Q,3,FALSE)</f>
        <v>7.8122535211267614</v>
      </c>
      <c r="I371">
        <f>VLOOKUP(D371,Tabelle7!$A:$B,2,FALSE)</f>
        <v>4.0224969288732378E-2</v>
      </c>
      <c r="J371">
        <f>VLOOKUP(D371,Tabelle7!$A:$C,3,FALSE)</f>
        <v>4.0224969288732378E-2</v>
      </c>
      <c r="K371">
        <f>VLOOKUP($E371,Dispa_data!E:W,7,FALSE)</f>
        <v>112542.12</v>
      </c>
      <c r="L371">
        <f>IFERROR(VLOOKUP($E371,Dispa_data!E:W,8,FALSE),0)</f>
        <v>0</v>
      </c>
      <c r="M371">
        <f>IFERROR(VLOOKUP($E371,Dispa_data!E:W,9,FALSE),0)</f>
        <v>0</v>
      </c>
      <c r="N371">
        <f>IFERROR(VLOOKUP($E371,Dispa_data!$E:$W,10,FALSE),0)</f>
        <v>0.4</v>
      </c>
      <c r="O371">
        <f>IFERROR(VLOOKUP($E371,Dispa_data!$E:$W,11,FALSE),0)</f>
        <v>0.52500000000000002</v>
      </c>
      <c r="P371">
        <f>IFERROR(VLOOKUP($E371,Dispa_data!$E:$W,12,FALSE),0)</f>
        <v>1</v>
      </c>
      <c r="Q371">
        <f>IFERROR(VLOOKUP($E371,Dispa_data!$E:$W,13,FALSE),0)</f>
        <v>0.45</v>
      </c>
      <c r="S371" t="str">
        <f t="shared" si="51"/>
        <v/>
      </c>
      <c r="T371" t="str">
        <f t="shared" si="52"/>
        <v/>
      </c>
      <c r="U371" t="str">
        <f t="shared" si="53"/>
        <v/>
      </c>
      <c r="V371" t="str">
        <f t="shared" si="54"/>
        <v/>
      </c>
      <c r="W371" t="str">
        <f t="shared" si="55"/>
        <v/>
      </c>
      <c r="X371" s="1" t="s">
        <v>573</v>
      </c>
      <c r="Y371" s="6" t="e">
        <f>VLOOKUP(B371,Dispa_data!B:B,1,FALSE)</f>
        <v>#N/A</v>
      </c>
      <c r="Z371" t="s">
        <v>1288</v>
      </c>
      <c r="AA371" t="s">
        <v>1719</v>
      </c>
      <c r="AC371" t="s">
        <v>2225</v>
      </c>
      <c r="AE371" t="s">
        <v>3030</v>
      </c>
      <c r="AF371" t="s">
        <v>3328</v>
      </c>
      <c r="AG371" t="s">
        <v>3480</v>
      </c>
      <c r="AH371" t="s">
        <v>3492</v>
      </c>
      <c r="AI371">
        <v>459.9</v>
      </c>
      <c r="AK371" t="s">
        <v>3500</v>
      </c>
      <c r="AL371" t="s">
        <v>3506</v>
      </c>
      <c r="AM371" t="s">
        <v>3514</v>
      </c>
      <c r="AO371">
        <v>2016</v>
      </c>
      <c r="AP371" t="s">
        <v>3613</v>
      </c>
      <c r="AS371" t="s">
        <v>3625</v>
      </c>
      <c r="AU371">
        <v>50.974896000000001</v>
      </c>
      <c r="AV371">
        <v>6.9877690000000001</v>
      </c>
      <c r="BA371">
        <v>0.40260000000000001</v>
      </c>
      <c r="BB371" t="s">
        <v>3997</v>
      </c>
      <c r="BC371" t="s">
        <v>3500</v>
      </c>
      <c r="BE371" t="s">
        <v>3515</v>
      </c>
      <c r="BF371" t="s">
        <v>4241</v>
      </c>
      <c r="BG371" t="s">
        <v>4425</v>
      </c>
      <c r="BH371" t="s">
        <v>4527</v>
      </c>
    </row>
    <row r="372" spans="1:61" x14ac:dyDescent="0.25">
      <c r="A372">
        <f t="shared" si="49"/>
        <v>25.8</v>
      </c>
      <c r="B372" t="str">
        <f t="shared" si="50"/>
        <v>KWK-Anlage Krefeld DT_BNA0556a</v>
      </c>
      <c r="C372" t="s">
        <v>3492</v>
      </c>
      <c r="D372" t="str">
        <f>VLOOKUP(AL372,REF_TABLE!$A$19:$B$26,2,FALSE)</f>
        <v>STUR</v>
      </c>
      <c r="E372" t="str">
        <f>VLOOKUP(AK372,REF_TABLE!A:B,2,FALSE)</f>
        <v>GAS</v>
      </c>
      <c r="F372">
        <f t="shared" si="48"/>
        <v>0.39050000000000001</v>
      </c>
      <c r="G372">
        <f>VLOOKUP(plants_join_OPSD!D372,REF_TABLE!M:Q,2,FALSE)</f>
        <v>9.5587323943661975</v>
      </c>
      <c r="H372">
        <f>VLOOKUP(plants_join_OPSD!D372,REF_TABLE!M:Q,3,FALSE)</f>
        <v>7.8122535211267614</v>
      </c>
      <c r="I372">
        <f>VLOOKUP(D372,Tabelle7!$A:$B,2,FALSE)</f>
        <v>4.0224969288732378E-2</v>
      </c>
      <c r="J372">
        <f>VLOOKUP(D372,Tabelle7!$A:$C,3,FALSE)</f>
        <v>4.0224969288732378E-2</v>
      </c>
      <c r="K372">
        <f>VLOOKUP($E372,Dispa_data!E:W,7,FALSE)</f>
        <v>112542.12</v>
      </c>
      <c r="L372">
        <f>IFERROR(VLOOKUP($E372,Dispa_data!E:W,8,FALSE),0)</f>
        <v>0</v>
      </c>
      <c r="M372">
        <f>IFERROR(VLOOKUP($E372,Dispa_data!E:W,9,FALSE),0)</f>
        <v>0</v>
      </c>
      <c r="N372">
        <f>IFERROR(VLOOKUP($E372,Dispa_data!$E:$W,10,FALSE),0)</f>
        <v>0.4</v>
      </c>
      <c r="O372">
        <f>IFERROR(VLOOKUP($E372,Dispa_data!$E:$W,11,FALSE),0)</f>
        <v>0.52500000000000002</v>
      </c>
      <c r="P372">
        <f>IFERROR(VLOOKUP($E372,Dispa_data!$E:$W,12,FALSE),0)</f>
        <v>1</v>
      </c>
      <c r="Q372">
        <f>IFERROR(VLOOKUP($E372,Dispa_data!$E:$W,13,FALSE),0)</f>
        <v>0.45</v>
      </c>
      <c r="S372" t="str">
        <f t="shared" si="51"/>
        <v/>
      </c>
      <c r="T372" t="str">
        <f t="shared" si="52"/>
        <v/>
      </c>
      <c r="U372" t="str">
        <f t="shared" si="53"/>
        <v/>
      </c>
      <c r="V372" t="str">
        <f t="shared" si="54"/>
        <v/>
      </c>
      <c r="W372" t="str">
        <f t="shared" si="55"/>
        <v/>
      </c>
      <c r="X372" s="1" t="s">
        <v>574</v>
      </c>
      <c r="Y372" s="6" t="e">
        <f>VLOOKUP(B372,Dispa_data!B:B,1,FALSE)</f>
        <v>#N/A</v>
      </c>
      <c r="Z372" t="s">
        <v>1289</v>
      </c>
      <c r="AA372" t="s">
        <v>1521</v>
      </c>
      <c r="AC372" t="s">
        <v>2234</v>
      </c>
      <c r="AD372" t="s">
        <v>2602</v>
      </c>
      <c r="AE372" t="s">
        <v>3032</v>
      </c>
      <c r="AF372" t="s">
        <v>3376</v>
      </c>
      <c r="AG372" t="s">
        <v>3480</v>
      </c>
      <c r="AH372" t="s">
        <v>3492</v>
      </c>
      <c r="AI372">
        <v>25.8</v>
      </c>
      <c r="AK372" t="s">
        <v>3500</v>
      </c>
      <c r="AL372" t="s">
        <v>3506</v>
      </c>
      <c r="AM372" t="s">
        <v>3514</v>
      </c>
      <c r="AO372">
        <v>2005</v>
      </c>
      <c r="AP372" t="s">
        <v>3519</v>
      </c>
      <c r="AS372" t="s">
        <v>3625</v>
      </c>
      <c r="AU372">
        <v>51.339182999999998</v>
      </c>
      <c r="AV372">
        <v>6.6642380000000001</v>
      </c>
      <c r="BA372">
        <v>0.39050000000000001</v>
      </c>
      <c r="BB372" t="s">
        <v>3997</v>
      </c>
      <c r="BC372" t="s">
        <v>3500</v>
      </c>
      <c r="BE372" t="s">
        <v>3515</v>
      </c>
      <c r="BF372" t="s">
        <v>4242</v>
      </c>
      <c r="BG372" t="s">
        <v>4406</v>
      </c>
      <c r="BH372" t="s">
        <v>4528</v>
      </c>
    </row>
    <row r="373" spans="1:61" x14ac:dyDescent="0.25">
      <c r="A373">
        <f t="shared" si="49"/>
        <v>14</v>
      </c>
      <c r="B373" t="str">
        <f t="shared" si="50"/>
        <v>KWK-Anlage Krefeld VM_BNA0556b</v>
      </c>
      <c r="C373" t="s">
        <v>3492</v>
      </c>
      <c r="D373" t="str">
        <f>VLOOKUP(AL373,REF_TABLE!$A$19:$B$26,2,FALSE)</f>
        <v>ICEN</v>
      </c>
      <c r="E373" t="str">
        <f>VLOOKUP(AK373,REF_TABLE!A:B,2,FALSE)</f>
        <v>GAS</v>
      </c>
      <c r="F373">
        <f t="shared" si="48"/>
        <v>0.435</v>
      </c>
      <c r="G373">
        <f>VLOOKUP(plants_join_OPSD!D373,REF_TABLE!M:Q,2,FALSE)</f>
        <v>0</v>
      </c>
      <c r="H373">
        <f>VLOOKUP(plants_join_OPSD!D373,REF_TABLE!M:Q,3,FALSE)</f>
        <v>0</v>
      </c>
      <c r="I373">
        <f>VLOOKUP(D373,Tabelle7!$A:$B,2,FALSE)</f>
        <v>1</v>
      </c>
      <c r="J373">
        <f>VLOOKUP(D373,Tabelle7!$A:$C,3,FALSE)</f>
        <v>1</v>
      </c>
      <c r="K373">
        <f>VLOOKUP($E373,Dispa_data!E:W,7,FALSE)</f>
        <v>112542.12</v>
      </c>
      <c r="L373">
        <f>IFERROR(VLOOKUP($E373,Dispa_data!E:W,8,FALSE),0)</f>
        <v>0</v>
      </c>
      <c r="M373">
        <f>IFERROR(VLOOKUP($E373,Dispa_data!E:W,9,FALSE),0)</f>
        <v>0</v>
      </c>
      <c r="N373">
        <f>IFERROR(VLOOKUP($E373,Dispa_data!$E:$W,10,FALSE),0)</f>
        <v>0.4</v>
      </c>
      <c r="O373">
        <f>IFERROR(VLOOKUP($E373,Dispa_data!$E:$W,11,FALSE),0)</f>
        <v>0.52500000000000002</v>
      </c>
      <c r="P373">
        <f>IFERROR(VLOOKUP($E373,Dispa_data!$E:$W,12,FALSE),0)</f>
        <v>1</v>
      </c>
      <c r="Q373">
        <f>IFERROR(VLOOKUP($E373,Dispa_data!$E:$W,13,FALSE),0)</f>
        <v>0.45</v>
      </c>
      <c r="S373" t="str">
        <f t="shared" si="51"/>
        <v/>
      </c>
      <c r="T373" t="str">
        <f t="shared" si="52"/>
        <v/>
      </c>
      <c r="U373" t="str">
        <f t="shared" si="53"/>
        <v/>
      </c>
      <c r="V373" t="str">
        <f t="shared" si="54"/>
        <v/>
      </c>
      <c r="W373" t="str">
        <f t="shared" si="55"/>
        <v/>
      </c>
      <c r="X373" s="1" t="s">
        <v>575</v>
      </c>
      <c r="Y373" s="6" t="e">
        <f>VLOOKUP(B373,Dispa_data!B:B,1,FALSE)</f>
        <v>#N/A</v>
      </c>
      <c r="Z373" t="s">
        <v>1290</v>
      </c>
      <c r="AA373" t="s">
        <v>1720</v>
      </c>
      <c r="AC373" t="s">
        <v>2234</v>
      </c>
      <c r="AD373" t="s">
        <v>2602</v>
      </c>
      <c r="AE373" t="s">
        <v>3032</v>
      </c>
      <c r="AF373" t="s">
        <v>3376</v>
      </c>
      <c r="AG373" t="s">
        <v>3480</v>
      </c>
      <c r="AH373" t="s">
        <v>3492</v>
      </c>
      <c r="AI373">
        <v>14</v>
      </c>
      <c r="AK373" t="s">
        <v>3500</v>
      </c>
      <c r="AL373" t="s">
        <v>3507</v>
      </c>
      <c r="AM373" t="s">
        <v>3514</v>
      </c>
      <c r="AO373">
        <v>1995</v>
      </c>
      <c r="AP373" t="s">
        <v>3605</v>
      </c>
      <c r="AS373" t="s">
        <v>3625</v>
      </c>
      <c r="AU373">
        <v>51.339182999999998</v>
      </c>
      <c r="AV373">
        <v>6.6642380000000001</v>
      </c>
      <c r="BA373">
        <v>0.435</v>
      </c>
      <c r="BB373" t="s">
        <v>3997</v>
      </c>
      <c r="BC373" t="s">
        <v>3500</v>
      </c>
      <c r="BE373" t="s">
        <v>3515</v>
      </c>
      <c r="BF373" t="s">
        <v>4242</v>
      </c>
      <c r="BG373" t="s">
        <v>4406</v>
      </c>
      <c r="BH373" t="s">
        <v>4528</v>
      </c>
    </row>
    <row r="374" spans="1:61" x14ac:dyDescent="0.25">
      <c r="A374">
        <f t="shared" si="49"/>
        <v>12.6</v>
      </c>
      <c r="B374" t="str">
        <f t="shared" si="50"/>
        <v>Heizkraftwerk Krefeld_BNA1502</v>
      </c>
      <c r="C374" t="s">
        <v>3492</v>
      </c>
      <c r="D374" t="str">
        <f>VLOOKUP(AL374,REF_TABLE!$A$19:$B$26,2,FALSE)</f>
        <v>STUR</v>
      </c>
      <c r="E374" t="str">
        <f>VLOOKUP(AK374,REF_TABLE!A:B,2,FALSE)</f>
        <v>GAS</v>
      </c>
      <c r="F374">
        <f t="shared" si="48"/>
        <v>0.39929999999999999</v>
      </c>
      <c r="G374">
        <f>VLOOKUP(plants_join_OPSD!D374,REF_TABLE!M:Q,2,FALSE)</f>
        <v>9.5587323943661975</v>
      </c>
      <c r="H374">
        <f>VLOOKUP(plants_join_OPSD!D374,REF_TABLE!M:Q,3,FALSE)</f>
        <v>7.8122535211267614</v>
      </c>
      <c r="I374">
        <f>VLOOKUP(D374,Tabelle7!$A:$B,2,FALSE)</f>
        <v>4.0224969288732378E-2</v>
      </c>
      <c r="J374">
        <f>VLOOKUP(D374,Tabelle7!$A:$C,3,FALSE)</f>
        <v>4.0224969288732378E-2</v>
      </c>
      <c r="K374">
        <f>VLOOKUP($E374,Dispa_data!E:W,7,FALSE)</f>
        <v>112542.12</v>
      </c>
      <c r="L374">
        <f>IFERROR(VLOOKUP($E374,Dispa_data!E:W,8,FALSE),0)</f>
        <v>0</v>
      </c>
      <c r="M374">
        <f>IFERROR(VLOOKUP($E374,Dispa_data!E:W,9,FALSE),0)</f>
        <v>0</v>
      </c>
      <c r="N374">
        <f>IFERROR(VLOOKUP($E374,Dispa_data!$E:$W,10,FALSE),0)</f>
        <v>0.4</v>
      </c>
      <c r="O374">
        <f>IFERROR(VLOOKUP($E374,Dispa_data!$E:$W,11,FALSE),0)</f>
        <v>0.52500000000000002</v>
      </c>
      <c r="P374">
        <f>IFERROR(VLOOKUP($E374,Dispa_data!$E:$W,12,FALSE),0)</f>
        <v>1</v>
      </c>
      <c r="Q374">
        <f>IFERROR(VLOOKUP($E374,Dispa_data!$E:$W,13,FALSE),0)</f>
        <v>0.45</v>
      </c>
      <c r="S374" t="str">
        <f t="shared" si="51"/>
        <v/>
      </c>
      <c r="T374" t="str">
        <f t="shared" si="52"/>
        <v/>
      </c>
      <c r="U374" t="str">
        <f t="shared" si="53"/>
        <v/>
      </c>
      <c r="V374" t="str">
        <f t="shared" si="54"/>
        <v/>
      </c>
      <c r="W374" t="str">
        <f t="shared" si="55"/>
        <v/>
      </c>
      <c r="X374" s="1" t="s">
        <v>576</v>
      </c>
      <c r="Y374" s="6" t="e">
        <f>VLOOKUP(B374,Dispa_data!B:B,1,FALSE)</f>
        <v>#N/A</v>
      </c>
      <c r="Z374" t="s">
        <v>1291</v>
      </c>
      <c r="AC374" t="s">
        <v>2281</v>
      </c>
      <c r="AE374" t="s">
        <v>3033</v>
      </c>
      <c r="AF374" t="s">
        <v>3376</v>
      </c>
      <c r="AG374" t="s">
        <v>3480</v>
      </c>
      <c r="AH374" t="s">
        <v>3492</v>
      </c>
      <c r="AI374">
        <v>12.6</v>
      </c>
      <c r="AK374" t="s">
        <v>3500</v>
      </c>
      <c r="AL374" t="s">
        <v>3506</v>
      </c>
      <c r="AM374" t="s">
        <v>3514</v>
      </c>
      <c r="AO374">
        <v>2013</v>
      </c>
      <c r="AP374" t="s">
        <v>3617</v>
      </c>
      <c r="AS374" t="s">
        <v>3625</v>
      </c>
      <c r="AU374">
        <v>51.338760899999997</v>
      </c>
      <c r="AV374">
        <v>6.5853416999999999</v>
      </c>
      <c r="BA374">
        <v>0.39929999999999999</v>
      </c>
      <c r="BB374" t="s">
        <v>3997</v>
      </c>
      <c r="BC374" t="s">
        <v>3500</v>
      </c>
      <c r="BE374" t="s">
        <v>3515</v>
      </c>
      <c r="BF374" t="s">
        <v>4243</v>
      </c>
      <c r="BG374" t="s">
        <v>1715</v>
      </c>
      <c r="BH374" t="s">
        <v>4529</v>
      </c>
    </row>
    <row r="375" spans="1:61" x14ac:dyDescent="0.25">
      <c r="A375">
        <f t="shared" si="49"/>
        <v>12.8</v>
      </c>
      <c r="B375" t="str">
        <f t="shared" si="50"/>
        <v>K&amp;N PFK AG EV_BNA1329</v>
      </c>
      <c r="C375" t="s">
        <v>3492</v>
      </c>
      <c r="D375" t="str">
        <f>VLOOKUP(AL375,REF_TABLE!$A$19:$B$26,2,FALSE)</f>
        <v>COMC</v>
      </c>
      <c r="E375" t="str">
        <f>VLOOKUP(AK375,REF_TABLE!A:B,2,FALSE)</f>
        <v>GAS</v>
      </c>
      <c r="F375">
        <f t="shared" si="48"/>
        <v>0.50849999999999995</v>
      </c>
      <c r="G375">
        <f>VLOOKUP(plants_join_OPSD!D375,REF_TABLE!M:Q,2,FALSE)</f>
        <v>5</v>
      </c>
      <c r="H375">
        <f>VLOOKUP(plants_join_OPSD!D375,REF_TABLE!M:Q,3,FALSE)</f>
        <v>1</v>
      </c>
      <c r="I375">
        <f>VLOOKUP(D375,Tabelle7!$A:$B,2,FALSE)</f>
        <v>3.8508725075675675E-2</v>
      </c>
      <c r="J375">
        <f>VLOOKUP(D375,Tabelle7!$A:$C,3,FALSE)</f>
        <v>3.8508725075675675E-2</v>
      </c>
      <c r="K375">
        <f>VLOOKUP($E375,Dispa_data!E:W,7,FALSE)</f>
        <v>112542.12</v>
      </c>
      <c r="L375">
        <f>IFERROR(VLOOKUP($E375,Dispa_data!E:W,8,FALSE),0)</f>
        <v>0</v>
      </c>
      <c r="M375">
        <f>IFERROR(VLOOKUP($E375,Dispa_data!E:W,9,FALSE),0)</f>
        <v>0</v>
      </c>
      <c r="N375">
        <f>IFERROR(VLOOKUP($E375,Dispa_data!$E:$W,10,FALSE),0)</f>
        <v>0.4</v>
      </c>
      <c r="O375">
        <f>IFERROR(VLOOKUP($E375,Dispa_data!$E:$W,11,FALSE),0)</f>
        <v>0.52500000000000002</v>
      </c>
      <c r="P375">
        <f>IFERROR(VLOOKUP($E375,Dispa_data!$E:$W,12,FALSE),0)</f>
        <v>1</v>
      </c>
      <c r="Q375">
        <f>IFERROR(VLOOKUP($E375,Dispa_data!$E:$W,13,FALSE),0)</f>
        <v>0.45</v>
      </c>
      <c r="S375" t="str">
        <f t="shared" si="51"/>
        <v/>
      </c>
      <c r="T375" t="str">
        <f t="shared" si="52"/>
        <v/>
      </c>
      <c r="U375" t="str">
        <f t="shared" si="53"/>
        <v/>
      </c>
      <c r="V375" t="str">
        <f t="shared" si="54"/>
        <v/>
      </c>
      <c r="W375" t="str">
        <f t="shared" si="55"/>
        <v/>
      </c>
      <c r="X375" s="1" t="s">
        <v>577</v>
      </c>
      <c r="Y375" s="6" t="e">
        <f>VLOOKUP(B375,Dispa_data!B:B,1,FALSE)</f>
        <v>#N/A</v>
      </c>
      <c r="Z375" t="s">
        <v>1292</v>
      </c>
      <c r="AA375" t="s">
        <v>1721</v>
      </c>
      <c r="AC375" t="s">
        <v>2282</v>
      </c>
      <c r="AD375" t="s">
        <v>2603</v>
      </c>
      <c r="AE375" t="s">
        <v>3034</v>
      </c>
      <c r="AF375" t="s">
        <v>3377</v>
      </c>
      <c r="AG375" t="s">
        <v>3490</v>
      </c>
      <c r="AH375" t="s">
        <v>3492</v>
      </c>
      <c r="AI375">
        <v>12.8</v>
      </c>
      <c r="AK375" t="s">
        <v>3500</v>
      </c>
      <c r="AL375" t="s">
        <v>3508</v>
      </c>
      <c r="AM375" t="s">
        <v>3514</v>
      </c>
      <c r="AO375">
        <v>1993</v>
      </c>
      <c r="AP375" t="s">
        <v>3530</v>
      </c>
      <c r="AS375" t="s">
        <v>3625</v>
      </c>
      <c r="AU375">
        <v>51.051349999999999</v>
      </c>
      <c r="AV375">
        <v>13.01661</v>
      </c>
      <c r="BA375">
        <v>0.50849999999999995</v>
      </c>
      <c r="BB375" t="s">
        <v>3997</v>
      </c>
      <c r="BC375" t="s">
        <v>3500</v>
      </c>
      <c r="BE375" t="s">
        <v>3515</v>
      </c>
      <c r="BF375" t="s">
        <v>4244</v>
      </c>
      <c r="BG375" t="s">
        <v>4402</v>
      </c>
      <c r="BH375" t="s">
        <v>4458</v>
      </c>
    </row>
    <row r="376" spans="1:61" x14ac:dyDescent="0.25">
      <c r="A376">
        <f t="shared" si="49"/>
        <v>13</v>
      </c>
      <c r="B376" t="str">
        <f t="shared" si="50"/>
        <v>GUD-Anlage DREWSEN_BNA1450</v>
      </c>
      <c r="C376" t="s">
        <v>3492</v>
      </c>
      <c r="D376" t="str">
        <f>VLOOKUP(AL376,REF_TABLE!$A$19:$B$26,2,FALSE)</f>
        <v>COMC</v>
      </c>
      <c r="E376" t="str">
        <f>VLOOKUP(AK376,REF_TABLE!A:B,2,FALSE)</f>
        <v>GAS</v>
      </c>
      <c r="F376">
        <f t="shared" si="48"/>
        <v>0.54</v>
      </c>
      <c r="G376">
        <f>VLOOKUP(plants_join_OPSD!D376,REF_TABLE!M:Q,2,FALSE)</f>
        <v>5</v>
      </c>
      <c r="H376">
        <f>VLOOKUP(plants_join_OPSD!D376,REF_TABLE!M:Q,3,FALSE)</f>
        <v>1</v>
      </c>
      <c r="I376">
        <f>VLOOKUP(D376,Tabelle7!$A:$B,2,FALSE)</f>
        <v>3.8508725075675675E-2</v>
      </c>
      <c r="J376">
        <f>VLOOKUP(D376,Tabelle7!$A:$C,3,FALSE)</f>
        <v>3.8508725075675675E-2</v>
      </c>
      <c r="K376">
        <f>VLOOKUP($E376,Dispa_data!E:W,7,FALSE)</f>
        <v>112542.12</v>
      </c>
      <c r="L376">
        <f>IFERROR(VLOOKUP($E376,Dispa_data!E:W,8,FALSE),0)</f>
        <v>0</v>
      </c>
      <c r="M376">
        <f>IFERROR(VLOOKUP($E376,Dispa_data!E:W,9,FALSE),0)</f>
        <v>0</v>
      </c>
      <c r="N376">
        <f>IFERROR(VLOOKUP($E376,Dispa_data!$E:$W,10,FALSE),0)</f>
        <v>0.4</v>
      </c>
      <c r="O376">
        <f>IFERROR(VLOOKUP($E376,Dispa_data!$E:$W,11,FALSE),0)</f>
        <v>0.52500000000000002</v>
      </c>
      <c r="P376">
        <f>IFERROR(VLOOKUP($E376,Dispa_data!$E:$W,12,FALSE),0)</f>
        <v>1</v>
      </c>
      <c r="Q376">
        <f>IFERROR(VLOOKUP($E376,Dispa_data!$E:$W,13,FALSE),0)</f>
        <v>0.45</v>
      </c>
      <c r="S376" t="str">
        <f t="shared" si="51"/>
        <v/>
      </c>
      <c r="T376" t="str">
        <f t="shared" si="52"/>
        <v/>
      </c>
      <c r="U376" t="str">
        <f t="shared" si="53"/>
        <v/>
      </c>
      <c r="V376" t="str">
        <f t="shared" si="54"/>
        <v/>
      </c>
      <c r="W376" t="str">
        <f t="shared" si="55"/>
        <v/>
      </c>
      <c r="X376" s="1" t="s">
        <v>578</v>
      </c>
      <c r="Y376" s="6" t="e">
        <f>VLOOKUP(B376,Dispa_data!B:B,1,FALSE)</f>
        <v>#N/A</v>
      </c>
      <c r="Z376" t="s">
        <v>1293</v>
      </c>
      <c r="AC376" t="s">
        <v>2283</v>
      </c>
      <c r="AD376" t="s">
        <v>2604</v>
      </c>
      <c r="AE376" t="s">
        <v>3035</v>
      </c>
      <c r="AF376" t="s">
        <v>3378</v>
      </c>
      <c r="AG376" t="s">
        <v>3477</v>
      </c>
      <c r="AH376" t="s">
        <v>3492</v>
      </c>
      <c r="AI376">
        <v>13</v>
      </c>
      <c r="AK376" t="s">
        <v>3500</v>
      </c>
      <c r="AL376" t="s">
        <v>3508</v>
      </c>
      <c r="AM376" t="s">
        <v>3514</v>
      </c>
      <c r="AO376">
        <v>2000</v>
      </c>
      <c r="AP376" t="s">
        <v>3567</v>
      </c>
      <c r="AS376" t="s">
        <v>3625</v>
      </c>
      <c r="AU376">
        <v>52.623451000000003</v>
      </c>
      <c r="AV376">
        <v>10.245654999999999</v>
      </c>
      <c r="BA376">
        <v>0.54</v>
      </c>
      <c r="BB376" t="s">
        <v>3997</v>
      </c>
      <c r="BC376" t="s">
        <v>3500</v>
      </c>
      <c r="BE376" t="s">
        <v>3515</v>
      </c>
      <c r="BG376" t="s">
        <v>4406</v>
      </c>
      <c r="BH376" t="s">
        <v>4443</v>
      </c>
    </row>
    <row r="377" spans="1:61" x14ac:dyDescent="0.25">
      <c r="A377">
        <f t="shared" si="49"/>
        <v>10.199999999999999</v>
      </c>
      <c r="B377" t="str">
        <f t="shared" si="50"/>
        <v>P&amp;L Werk Lage_BNA1187</v>
      </c>
      <c r="C377" t="s">
        <v>3492</v>
      </c>
      <c r="D377" t="str">
        <f>VLOOKUP(AL377,REF_TABLE!$A$19:$B$26,2,FALSE)</f>
        <v>STUR</v>
      </c>
      <c r="E377" t="str">
        <f>VLOOKUP(AK377,REF_TABLE!A:B,2,FALSE)</f>
        <v>GAS</v>
      </c>
      <c r="F377">
        <f t="shared" si="48"/>
        <v>0.36299999999999999</v>
      </c>
      <c r="G377">
        <f>VLOOKUP(plants_join_OPSD!D377,REF_TABLE!M:Q,2,FALSE)</f>
        <v>9.5587323943661975</v>
      </c>
      <c r="H377">
        <f>VLOOKUP(plants_join_OPSD!D377,REF_TABLE!M:Q,3,FALSE)</f>
        <v>7.8122535211267614</v>
      </c>
      <c r="I377">
        <f>VLOOKUP(D377,Tabelle7!$A:$B,2,FALSE)</f>
        <v>4.0224969288732378E-2</v>
      </c>
      <c r="J377">
        <f>VLOOKUP(D377,Tabelle7!$A:$C,3,FALSE)</f>
        <v>4.0224969288732378E-2</v>
      </c>
      <c r="K377">
        <f>VLOOKUP($E377,Dispa_data!E:W,7,FALSE)</f>
        <v>112542.12</v>
      </c>
      <c r="L377">
        <f>IFERROR(VLOOKUP($E377,Dispa_data!E:W,8,FALSE),0)</f>
        <v>0</v>
      </c>
      <c r="M377">
        <f>IFERROR(VLOOKUP($E377,Dispa_data!E:W,9,FALSE),0)</f>
        <v>0</v>
      </c>
      <c r="N377">
        <f>IFERROR(VLOOKUP($E377,Dispa_data!$E:$W,10,FALSE),0)</f>
        <v>0.4</v>
      </c>
      <c r="O377">
        <f>IFERROR(VLOOKUP($E377,Dispa_data!$E:$W,11,FALSE),0)</f>
        <v>0.52500000000000002</v>
      </c>
      <c r="P377">
        <f>IFERROR(VLOOKUP($E377,Dispa_data!$E:$W,12,FALSE),0)</f>
        <v>1</v>
      </c>
      <c r="Q377">
        <f>IFERROR(VLOOKUP($E377,Dispa_data!$E:$W,13,FALSE),0)</f>
        <v>0.45</v>
      </c>
      <c r="S377" t="str">
        <f t="shared" si="51"/>
        <v/>
      </c>
      <c r="T377" t="str">
        <f t="shared" si="52"/>
        <v/>
      </c>
      <c r="U377" t="str">
        <f t="shared" si="53"/>
        <v/>
      </c>
      <c r="V377" t="str">
        <f t="shared" si="54"/>
        <v/>
      </c>
      <c r="W377" t="str">
        <f t="shared" si="55"/>
        <v/>
      </c>
      <c r="X377" s="1" t="s">
        <v>579</v>
      </c>
      <c r="Y377" s="6" t="e">
        <f>VLOOKUP(B377,Dispa_data!B:B,1,FALSE)</f>
        <v>#N/A</v>
      </c>
      <c r="Z377" t="s">
        <v>1294</v>
      </c>
      <c r="AA377" t="s">
        <v>1722</v>
      </c>
      <c r="AC377" t="s">
        <v>2221</v>
      </c>
      <c r="AD377" t="s">
        <v>2605</v>
      </c>
      <c r="AE377" t="s">
        <v>3036</v>
      </c>
      <c r="AF377" t="s">
        <v>3379</v>
      </c>
      <c r="AG377" t="s">
        <v>3480</v>
      </c>
      <c r="AH377" t="s">
        <v>3492</v>
      </c>
      <c r="AI377">
        <v>10.199999999999999</v>
      </c>
      <c r="AK377" t="s">
        <v>3500</v>
      </c>
      <c r="AL377" t="s">
        <v>3506</v>
      </c>
      <c r="AM377" t="s">
        <v>3514</v>
      </c>
      <c r="AO377">
        <v>1980</v>
      </c>
      <c r="AP377" t="s">
        <v>3546</v>
      </c>
      <c r="AS377" t="s">
        <v>3625</v>
      </c>
      <c r="AU377">
        <v>51.986139999999999</v>
      </c>
      <c r="AV377">
        <v>8.8073199999999989</v>
      </c>
      <c r="BA377">
        <v>0.36299999999999999</v>
      </c>
      <c r="BB377" t="s">
        <v>3997</v>
      </c>
      <c r="BC377" t="s">
        <v>3500</v>
      </c>
      <c r="BE377" t="s">
        <v>3515</v>
      </c>
      <c r="BG377" t="s">
        <v>1715</v>
      </c>
      <c r="BH377" t="s">
        <v>4449</v>
      </c>
    </row>
    <row r="378" spans="1:61" x14ac:dyDescent="0.25">
      <c r="A378">
        <f t="shared" si="49"/>
        <v>56</v>
      </c>
      <c r="B378" t="str">
        <f t="shared" si="50"/>
        <v>Landesbergen Gas_BNA0574a</v>
      </c>
      <c r="C378" t="s">
        <v>3492</v>
      </c>
      <c r="D378" t="str">
        <f>VLOOKUP(AL378,REF_TABLE!$A$19:$B$26,2,FALSE)</f>
        <v>GTUR</v>
      </c>
      <c r="E378" t="str">
        <f>VLOOKUP(AK378,REF_TABLE!A:B,2,FALSE)</f>
        <v>GAS</v>
      </c>
      <c r="F378">
        <f t="shared" si="48"/>
        <v>0.30980000000000002</v>
      </c>
      <c r="G378">
        <f>VLOOKUP(plants_join_OPSD!D378,REF_TABLE!M:Q,2,FALSE)</f>
        <v>0</v>
      </c>
      <c r="H378">
        <f>VLOOKUP(plants_join_OPSD!D378,REF_TABLE!M:Q,3,FALSE)</f>
        <v>0</v>
      </c>
      <c r="I378">
        <f>VLOOKUP(D378,Tabelle7!$A:$B,2,FALSE)</f>
        <v>1</v>
      </c>
      <c r="J378">
        <f>VLOOKUP(D378,Tabelle7!$A:$C,3,FALSE)</f>
        <v>1</v>
      </c>
      <c r="K378">
        <f>VLOOKUP($E378,Dispa_data!E:W,7,FALSE)</f>
        <v>112542.12</v>
      </c>
      <c r="L378">
        <f>IFERROR(VLOOKUP($E378,Dispa_data!E:W,8,FALSE),0)</f>
        <v>0</v>
      </c>
      <c r="M378">
        <f>IFERROR(VLOOKUP($E378,Dispa_data!E:W,9,FALSE),0)</f>
        <v>0</v>
      </c>
      <c r="N378">
        <f>IFERROR(VLOOKUP($E378,Dispa_data!$E:$W,10,FALSE),0)</f>
        <v>0.4</v>
      </c>
      <c r="O378">
        <f>IFERROR(VLOOKUP($E378,Dispa_data!$E:$W,11,FALSE),0)</f>
        <v>0.52500000000000002</v>
      </c>
      <c r="P378">
        <f>IFERROR(VLOOKUP($E378,Dispa_data!$E:$W,12,FALSE),0)</f>
        <v>1</v>
      </c>
      <c r="Q378">
        <f>IFERROR(VLOOKUP($E378,Dispa_data!$E:$W,13,FALSE),0)</f>
        <v>0.45</v>
      </c>
      <c r="S378" t="str">
        <f t="shared" si="51"/>
        <v/>
      </c>
      <c r="T378" t="str">
        <f t="shared" si="52"/>
        <v/>
      </c>
      <c r="U378" t="str">
        <f t="shared" si="53"/>
        <v/>
      </c>
      <c r="V378" t="str">
        <f t="shared" si="54"/>
        <v/>
      </c>
      <c r="W378" t="str">
        <f t="shared" si="55"/>
        <v/>
      </c>
      <c r="X378" s="1" t="s">
        <v>580</v>
      </c>
      <c r="Y378" s="6" t="e">
        <f>VLOOKUP(B378,Dispa_data!B:B,1,FALSE)</f>
        <v>#N/A</v>
      </c>
      <c r="Z378" t="s">
        <v>1295</v>
      </c>
      <c r="AA378" t="s">
        <v>1206</v>
      </c>
      <c r="AC378" t="s">
        <v>2133</v>
      </c>
      <c r="AE378" t="s">
        <v>2747</v>
      </c>
      <c r="AF378" t="s">
        <v>3205</v>
      </c>
      <c r="AG378" t="s">
        <v>3477</v>
      </c>
      <c r="AH378" t="s">
        <v>3492</v>
      </c>
      <c r="AI378">
        <v>56</v>
      </c>
      <c r="AK378" t="s">
        <v>3500</v>
      </c>
      <c r="AL378" t="s">
        <v>3512</v>
      </c>
      <c r="AM378" t="s">
        <v>3515</v>
      </c>
      <c r="AO378">
        <v>1973</v>
      </c>
      <c r="AP378" t="s">
        <v>3607</v>
      </c>
      <c r="AS378" t="s">
        <v>3625</v>
      </c>
      <c r="AU378">
        <v>52.545850000000002</v>
      </c>
      <c r="AV378">
        <v>9.1136300000000006</v>
      </c>
      <c r="BA378">
        <v>0.30980000000000002</v>
      </c>
      <c r="BB378" t="s">
        <v>3997</v>
      </c>
      <c r="BC378" t="s">
        <v>3500</v>
      </c>
      <c r="BE378" t="s">
        <v>3515</v>
      </c>
      <c r="BF378" t="s">
        <v>3205</v>
      </c>
      <c r="BG378" t="s">
        <v>4407</v>
      </c>
      <c r="BH378" t="s">
        <v>4463</v>
      </c>
    </row>
    <row r="379" spans="1:61" x14ac:dyDescent="0.25">
      <c r="A379">
        <f t="shared" si="49"/>
        <v>431</v>
      </c>
      <c r="B379" t="str">
        <f t="shared" si="50"/>
        <v>Landesbergen Gas_BNA0574b</v>
      </c>
      <c r="C379" t="s">
        <v>3492</v>
      </c>
      <c r="D379" t="str">
        <f>VLOOKUP(AL379,REF_TABLE!$A$19:$B$26,2,FALSE)</f>
        <v>STUR</v>
      </c>
      <c r="E379" t="str">
        <f>VLOOKUP(AK379,REF_TABLE!A:B,2,FALSE)</f>
        <v>GAS</v>
      </c>
      <c r="F379">
        <f t="shared" si="48"/>
        <v>0.3553</v>
      </c>
      <c r="G379">
        <f>VLOOKUP(plants_join_OPSD!D379,REF_TABLE!M:Q,2,FALSE)</f>
        <v>9.5587323943661975</v>
      </c>
      <c r="H379">
        <f>VLOOKUP(plants_join_OPSD!D379,REF_TABLE!M:Q,3,FALSE)</f>
        <v>7.8122535211267614</v>
      </c>
      <c r="I379">
        <f>VLOOKUP(D379,Tabelle7!$A:$B,2,FALSE)</f>
        <v>4.0224969288732378E-2</v>
      </c>
      <c r="J379">
        <f>VLOOKUP(D379,Tabelle7!$A:$C,3,FALSE)</f>
        <v>4.0224969288732378E-2</v>
      </c>
      <c r="K379">
        <f>VLOOKUP($E379,Dispa_data!E:W,7,FALSE)</f>
        <v>112542.12</v>
      </c>
      <c r="L379">
        <f>IFERROR(VLOOKUP($E379,Dispa_data!E:W,8,FALSE),0)</f>
        <v>0</v>
      </c>
      <c r="M379">
        <f>IFERROR(VLOOKUP($E379,Dispa_data!E:W,9,FALSE),0)</f>
        <v>0</v>
      </c>
      <c r="N379">
        <f>IFERROR(VLOOKUP($E379,Dispa_data!$E:$W,10,FALSE),0)</f>
        <v>0.4</v>
      </c>
      <c r="O379">
        <f>IFERROR(VLOOKUP($E379,Dispa_data!$E:$W,11,FALSE),0)</f>
        <v>0.52500000000000002</v>
      </c>
      <c r="P379">
        <f>IFERROR(VLOOKUP($E379,Dispa_data!$E:$W,12,FALSE),0)</f>
        <v>1</v>
      </c>
      <c r="Q379">
        <f>IFERROR(VLOOKUP($E379,Dispa_data!$E:$W,13,FALSE),0)</f>
        <v>0.45</v>
      </c>
      <c r="S379" t="str">
        <f t="shared" si="51"/>
        <v/>
      </c>
      <c r="T379" t="str">
        <f t="shared" si="52"/>
        <v/>
      </c>
      <c r="U379" t="str">
        <f t="shared" si="53"/>
        <v/>
      </c>
      <c r="V379" t="str">
        <f t="shared" si="54"/>
        <v/>
      </c>
      <c r="W379" t="str">
        <f t="shared" si="55"/>
        <v/>
      </c>
      <c r="X379" s="1" t="s">
        <v>581</v>
      </c>
      <c r="Y379" s="6" t="e">
        <f>VLOOKUP(B379,Dispa_data!B:B,1,FALSE)</f>
        <v>#N/A</v>
      </c>
      <c r="Z379" t="s">
        <v>1295</v>
      </c>
      <c r="AA379" t="s">
        <v>1521</v>
      </c>
      <c r="AC379" t="s">
        <v>2133</v>
      </c>
      <c r="AE379" t="s">
        <v>2747</v>
      </c>
      <c r="AF379" t="s">
        <v>3205</v>
      </c>
      <c r="AG379" t="s">
        <v>3477</v>
      </c>
      <c r="AH379" t="s">
        <v>3492</v>
      </c>
      <c r="AI379">
        <v>431</v>
      </c>
      <c r="AK379" t="s">
        <v>3500</v>
      </c>
      <c r="AL379" t="s">
        <v>3506</v>
      </c>
      <c r="AM379" t="s">
        <v>3515</v>
      </c>
      <c r="AO379">
        <v>1973</v>
      </c>
      <c r="AP379" t="s">
        <v>3607</v>
      </c>
      <c r="AS379" t="s">
        <v>3628</v>
      </c>
      <c r="AU379">
        <v>52.545850000000002</v>
      </c>
      <c r="AV379">
        <v>9.1136300000000006</v>
      </c>
      <c r="BA379">
        <v>0.3553</v>
      </c>
      <c r="BB379" t="s">
        <v>3997</v>
      </c>
      <c r="BC379" t="s">
        <v>3500</v>
      </c>
      <c r="BE379" t="s">
        <v>3515</v>
      </c>
      <c r="BF379" t="s">
        <v>3205</v>
      </c>
      <c r="BG379" t="s">
        <v>4413</v>
      </c>
      <c r="BH379" t="s">
        <v>4463</v>
      </c>
    </row>
    <row r="380" spans="1:61" x14ac:dyDescent="0.25">
      <c r="A380">
        <f t="shared" si="49"/>
        <v>167</v>
      </c>
      <c r="B380" t="str">
        <f t="shared" si="50"/>
        <v>Heizkraftwerk Leipzig-Nord_BNA0588</v>
      </c>
      <c r="C380" t="s">
        <v>3492</v>
      </c>
      <c r="D380" t="str">
        <f>VLOOKUP(AL380,REF_TABLE!$A$19:$B$26,2,FALSE)</f>
        <v>COMC</v>
      </c>
      <c r="E380" t="str">
        <f>VLOOKUP(AK380,REF_TABLE!A:B,2,FALSE)</f>
        <v>GAS</v>
      </c>
      <c r="F380">
        <f t="shared" si="48"/>
        <v>0.58499999999999996</v>
      </c>
      <c r="G380">
        <f>VLOOKUP(plants_join_OPSD!D380,REF_TABLE!M:Q,2,FALSE)</f>
        <v>5</v>
      </c>
      <c r="H380">
        <f>VLOOKUP(plants_join_OPSD!D380,REF_TABLE!M:Q,3,FALSE)</f>
        <v>1</v>
      </c>
      <c r="I380">
        <f>VLOOKUP(D380,Tabelle7!$A:$B,2,FALSE)</f>
        <v>3.8508725075675675E-2</v>
      </c>
      <c r="J380">
        <f>VLOOKUP(D380,Tabelle7!$A:$C,3,FALSE)</f>
        <v>3.8508725075675675E-2</v>
      </c>
      <c r="K380">
        <f>VLOOKUP($E380,Dispa_data!E:W,7,FALSE)</f>
        <v>112542.12</v>
      </c>
      <c r="L380">
        <f>IFERROR(VLOOKUP($E380,Dispa_data!E:W,8,FALSE),0)</f>
        <v>0</v>
      </c>
      <c r="M380">
        <f>IFERROR(VLOOKUP($E380,Dispa_data!E:W,9,FALSE),0)</f>
        <v>0</v>
      </c>
      <c r="N380">
        <f>IFERROR(VLOOKUP($E380,Dispa_data!$E:$W,10,FALSE),0)</f>
        <v>0.4</v>
      </c>
      <c r="O380">
        <f>IFERROR(VLOOKUP($E380,Dispa_data!$E:$W,11,FALSE),0)</f>
        <v>0.52500000000000002</v>
      </c>
      <c r="P380">
        <f>IFERROR(VLOOKUP($E380,Dispa_data!$E:$W,12,FALSE),0)</f>
        <v>1</v>
      </c>
      <c r="Q380">
        <f>IFERROR(VLOOKUP($E380,Dispa_data!$E:$W,13,FALSE),0)</f>
        <v>0.45</v>
      </c>
      <c r="S380">
        <f t="shared" si="51"/>
        <v>200</v>
      </c>
      <c r="T380" t="str">
        <f t="shared" si="52"/>
        <v/>
      </c>
      <c r="U380" t="str">
        <f t="shared" si="53"/>
        <v/>
      </c>
      <c r="V380" t="str">
        <f t="shared" si="54"/>
        <v/>
      </c>
      <c r="W380" t="str">
        <f t="shared" si="55"/>
        <v/>
      </c>
      <c r="X380" s="1" t="s">
        <v>582</v>
      </c>
      <c r="Y380" s="6" t="e">
        <f>VLOOKUP(B380,Dispa_data!B:B,1,FALSE)</f>
        <v>#N/A</v>
      </c>
      <c r="Z380" t="s">
        <v>1296</v>
      </c>
      <c r="AB380" t="s">
        <v>2050</v>
      </c>
      <c r="AC380" t="s">
        <v>2130</v>
      </c>
      <c r="AE380" t="s">
        <v>3037</v>
      </c>
      <c r="AF380" t="s">
        <v>3380</v>
      </c>
      <c r="AG380" t="s">
        <v>3490</v>
      </c>
      <c r="AH380" t="s">
        <v>3492</v>
      </c>
      <c r="AI380">
        <v>167</v>
      </c>
      <c r="AJ380">
        <v>174</v>
      </c>
      <c r="AK380" t="s">
        <v>3500</v>
      </c>
      <c r="AL380" t="s">
        <v>3508</v>
      </c>
      <c r="AM380" t="s">
        <v>3514</v>
      </c>
      <c r="AN380">
        <v>200</v>
      </c>
      <c r="AO380">
        <v>1996</v>
      </c>
      <c r="AP380" t="s">
        <v>3553</v>
      </c>
      <c r="AQ380">
        <v>2010</v>
      </c>
      <c r="AS380" t="s">
        <v>3625</v>
      </c>
      <c r="AT380" t="s">
        <v>3629</v>
      </c>
      <c r="AU380">
        <v>51.351190000000003</v>
      </c>
      <c r="AV380">
        <v>12.37843</v>
      </c>
      <c r="AW380" t="s">
        <v>3711</v>
      </c>
      <c r="AX380" t="s">
        <v>3711</v>
      </c>
      <c r="BA380">
        <v>0.58499999999999996</v>
      </c>
      <c r="BB380" t="s">
        <v>3997</v>
      </c>
      <c r="BC380" t="s">
        <v>3500</v>
      </c>
      <c r="BE380" t="s">
        <v>3515</v>
      </c>
      <c r="BF380" t="s">
        <v>4245</v>
      </c>
      <c r="BG380" t="s">
        <v>4406</v>
      </c>
      <c r="BH380" t="s">
        <v>4530</v>
      </c>
      <c r="BI380" t="s">
        <v>4591</v>
      </c>
    </row>
    <row r="381" spans="1:61" x14ac:dyDescent="0.25">
      <c r="A381">
        <f t="shared" si="49"/>
        <v>11.3</v>
      </c>
      <c r="B381" t="str">
        <f t="shared" si="50"/>
        <v>HKW-Mitte_BNA1658</v>
      </c>
      <c r="C381" t="s">
        <v>3492</v>
      </c>
      <c r="D381" t="str">
        <f>VLOOKUP(AL381,REF_TABLE!$A$19:$B$26,2,FALSE)</f>
        <v>STUR</v>
      </c>
      <c r="E381" t="str">
        <f>VLOOKUP(AK381,REF_TABLE!A:B,2,FALSE)</f>
        <v>GAS</v>
      </c>
      <c r="F381">
        <f t="shared" ref="F381:F444" si="56">IF(BA381=0,IF(AY381=0,AZ381,AY381),BA381)</f>
        <v>0.36299999999999999</v>
      </c>
      <c r="G381">
        <f>VLOOKUP(plants_join_OPSD!D381,REF_TABLE!M:Q,2,FALSE)</f>
        <v>9.5587323943661975</v>
      </c>
      <c r="H381">
        <f>VLOOKUP(plants_join_OPSD!D381,REF_TABLE!M:Q,3,FALSE)</f>
        <v>7.8122535211267614</v>
      </c>
      <c r="I381">
        <f>VLOOKUP(D381,Tabelle7!$A:$B,2,FALSE)</f>
        <v>4.0224969288732378E-2</v>
      </c>
      <c r="J381">
        <f>VLOOKUP(D381,Tabelle7!$A:$C,3,FALSE)</f>
        <v>4.0224969288732378E-2</v>
      </c>
      <c r="K381">
        <f>VLOOKUP($E381,Dispa_data!E:W,7,FALSE)</f>
        <v>112542.12</v>
      </c>
      <c r="L381">
        <f>IFERROR(VLOOKUP($E381,Dispa_data!E:W,8,FALSE),0)</f>
        <v>0</v>
      </c>
      <c r="M381">
        <f>IFERROR(VLOOKUP($E381,Dispa_data!E:W,9,FALSE),0)</f>
        <v>0</v>
      </c>
      <c r="N381">
        <f>IFERROR(VLOOKUP($E381,Dispa_data!$E:$W,10,FALSE),0)</f>
        <v>0.4</v>
      </c>
      <c r="O381">
        <f>IFERROR(VLOOKUP($E381,Dispa_data!$E:$W,11,FALSE),0)</f>
        <v>0.52500000000000002</v>
      </c>
      <c r="P381">
        <f>IFERROR(VLOOKUP($E381,Dispa_data!$E:$W,12,FALSE),0)</f>
        <v>1</v>
      </c>
      <c r="Q381">
        <f>IFERROR(VLOOKUP($E381,Dispa_data!$E:$W,13,FALSE),0)</f>
        <v>0.45</v>
      </c>
      <c r="S381" t="str">
        <f t="shared" si="51"/>
        <v/>
      </c>
      <c r="T381" t="str">
        <f t="shared" si="52"/>
        <v/>
      </c>
      <c r="U381" t="str">
        <f t="shared" si="53"/>
        <v/>
      </c>
      <c r="V381" t="str">
        <f t="shared" si="54"/>
        <v/>
      </c>
      <c r="W381" t="str">
        <f t="shared" si="55"/>
        <v/>
      </c>
      <c r="X381" s="1" t="s">
        <v>583</v>
      </c>
      <c r="Y381" s="6" t="e">
        <f>VLOOKUP(B381,Dispa_data!B:B,1,FALSE)</f>
        <v>#N/A</v>
      </c>
      <c r="Z381" t="s">
        <v>975</v>
      </c>
      <c r="AC381" t="s">
        <v>2284</v>
      </c>
      <c r="AD381" t="s">
        <v>2606</v>
      </c>
      <c r="AE381" t="s">
        <v>3038</v>
      </c>
      <c r="AF381" t="s">
        <v>3381</v>
      </c>
      <c r="AG381" t="s">
        <v>3480</v>
      </c>
      <c r="AH381" t="s">
        <v>3492</v>
      </c>
      <c r="AI381">
        <v>11.3</v>
      </c>
      <c r="AK381" t="s">
        <v>3500</v>
      </c>
      <c r="AL381" t="s">
        <v>3506</v>
      </c>
      <c r="AM381" t="s">
        <v>3514</v>
      </c>
      <c r="AO381">
        <v>1980</v>
      </c>
      <c r="AP381" t="s">
        <v>3546</v>
      </c>
      <c r="AS381" t="s">
        <v>3625</v>
      </c>
      <c r="AU381">
        <v>52.029657</v>
      </c>
      <c r="AV381">
        <v>8.9071630000000006</v>
      </c>
      <c r="BA381">
        <v>0.36299999999999999</v>
      </c>
      <c r="BB381" t="s">
        <v>3997</v>
      </c>
      <c r="BC381" t="s">
        <v>3500</v>
      </c>
      <c r="BE381" t="s">
        <v>3515</v>
      </c>
      <c r="BF381" t="s">
        <v>4246</v>
      </c>
      <c r="BG381" t="s">
        <v>1715</v>
      </c>
      <c r="BH381" t="s">
        <v>4531</v>
      </c>
    </row>
    <row r="382" spans="1:61" x14ac:dyDescent="0.25">
      <c r="A382">
        <f t="shared" si="49"/>
        <v>12.8</v>
      </c>
      <c r="B382" t="str">
        <f t="shared" si="50"/>
        <v>HKW-West_BNA1193</v>
      </c>
      <c r="C382" t="s">
        <v>3492</v>
      </c>
      <c r="D382" t="str">
        <f>VLOOKUP(AL382,REF_TABLE!$A$19:$B$26,2,FALSE)</f>
        <v>STUR</v>
      </c>
      <c r="E382" t="str">
        <f>VLOOKUP(AK382,REF_TABLE!A:B,2,FALSE)</f>
        <v>GAS</v>
      </c>
      <c r="F382">
        <f t="shared" si="56"/>
        <v>0.3861</v>
      </c>
      <c r="G382">
        <f>VLOOKUP(plants_join_OPSD!D382,REF_TABLE!M:Q,2,FALSE)</f>
        <v>9.5587323943661975</v>
      </c>
      <c r="H382">
        <f>VLOOKUP(plants_join_OPSD!D382,REF_TABLE!M:Q,3,FALSE)</f>
        <v>7.8122535211267614</v>
      </c>
      <c r="I382">
        <f>VLOOKUP(D382,Tabelle7!$A:$B,2,FALSE)</f>
        <v>4.0224969288732378E-2</v>
      </c>
      <c r="J382">
        <f>VLOOKUP(D382,Tabelle7!$A:$C,3,FALSE)</f>
        <v>4.0224969288732378E-2</v>
      </c>
      <c r="K382">
        <f>VLOOKUP($E382,Dispa_data!E:W,7,FALSE)</f>
        <v>112542.12</v>
      </c>
      <c r="L382">
        <f>IFERROR(VLOOKUP($E382,Dispa_data!E:W,8,FALSE),0)</f>
        <v>0</v>
      </c>
      <c r="M382">
        <f>IFERROR(VLOOKUP($E382,Dispa_data!E:W,9,FALSE),0)</f>
        <v>0</v>
      </c>
      <c r="N382">
        <f>IFERROR(VLOOKUP($E382,Dispa_data!$E:$W,10,FALSE),0)</f>
        <v>0.4</v>
      </c>
      <c r="O382">
        <f>IFERROR(VLOOKUP($E382,Dispa_data!$E:$W,11,FALSE),0)</f>
        <v>0.52500000000000002</v>
      </c>
      <c r="P382">
        <f>IFERROR(VLOOKUP($E382,Dispa_data!$E:$W,12,FALSE),0)</f>
        <v>1</v>
      </c>
      <c r="Q382">
        <f>IFERROR(VLOOKUP($E382,Dispa_data!$E:$W,13,FALSE),0)</f>
        <v>0.45</v>
      </c>
      <c r="S382" t="str">
        <f t="shared" si="51"/>
        <v/>
      </c>
      <c r="T382" t="str">
        <f t="shared" si="52"/>
        <v/>
      </c>
      <c r="U382" t="str">
        <f t="shared" si="53"/>
        <v/>
      </c>
      <c r="V382" t="str">
        <f t="shared" si="54"/>
        <v/>
      </c>
      <c r="W382" t="str">
        <f t="shared" si="55"/>
        <v/>
      </c>
      <c r="X382" s="1" t="s">
        <v>584</v>
      </c>
      <c r="Y382" s="6" t="e">
        <f>VLOOKUP(B382,Dispa_data!B:B,1,FALSE)</f>
        <v>#N/A</v>
      </c>
      <c r="Z382" t="s">
        <v>1297</v>
      </c>
      <c r="AC382" t="s">
        <v>2284</v>
      </c>
      <c r="AD382" t="s">
        <v>2607</v>
      </c>
      <c r="AE382" t="s">
        <v>3038</v>
      </c>
      <c r="AF382" t="s">
        <v>3382</v>
      </c>
      <c r="AG382" t="s">
        <v>3480</v>
      </c>
      <c r="AH382" t="s">
        <v>3492</v>
      </c>
      <c r="AI382">
        <v>12.8</v>
      </c>
      <c r="AK382" t="s">
        <v>3500</v>
      </c>
      <c r="AL382" t="s">
        <v>3506</v>
      </c>
      <c r="AM382" t="s">
        <v>3514</v>
      </c>
      <c r="AO382">
        <v>2001</v>
      </c>
      <c r="AP382" t="s">
        <v>3522</v>
      </c>
      <c r="AS382" t="s">
        <v>3625</v>
      </c>
      <c r="AU382">
        <v>52.026243999999998</v>
      </c>
      <c r="AV382">
        <v>8.8665970000000005</v>
      </c>
      <c r="BA382">
        <v>0.3861</v>
      </c>
      <c r="BB382" t="s">
        <v>3997</v>
      </c>
      <c r="BC382" t="s">
        <v>3500</v>
      </c>
      <c r="BE382" t="s">
        <v>3515</v>
      </c>
      <c r="BF382" t="s">
        <v>4247</v>
      </c>
      <c r="BG382" t="s">
        <v>1715</v>
      </c>
      <c r="BH382" t="s">
        <v>4531</v>
      </c>
    </row>
    <row r="383" spans="1:61" x14ac:dyDescent="0.25">
      <c r="A383">
        <f t="shared" si="49"/>
        <v>39</v>
      </c>
      <c r="B383" t="str">
        <f t="shared" si="50"/>
        <v>GuD Leuna_BNA0592</v>
      </c>
      <c r="C383" t="s">
        <v>3492</v>
      </c>
      <c r="D383" t="str">
        <f>VLOOKUP(AL383,REF_TABLE!$A$19:$B$26,2,FALSE)</f>
        <v>COMC</v>
      </c>
      <c r="E383" t="str">
        <f>VLOOKUP(AK383,REF_TABLE!A:B,2,FALSE)</f>
        <v>GAS</v>
      </c>
      <c r="F383">
        <f t="shared" si="56"/>
        <v>0.53100000000000003</v>
      </c>
      <c r="G383">
        <f>VLOOKUP(plants_join_OPSD!D383,REF_TABLE!M:Q,2,FALSE)</f>
        <v>5</v>
      </c>
      <c r="H383">
        <f>VLOOKUP(plants_join_OPSD!D383,REF_TABLE!M:Q,3,FALSE)</f>
        <v>1</v>
      </c>
      <c r="I383">
        <f>VLOOKUP(D383,Tabelle7!$A:$B,2,FALSE)</f>
        <v>3.8508725075675675E-2</v>
      </c>
      <c r="J383">
        <f>VLOOKUP(D383,Tabelle7!$A:$C,3,FALSE)</f>
        <v>3.8508725075675675E-2</v>
      </c>
      <c r="K383">
        <f>VLOOKUP($E383,Dispa_data!E:W,7,FALSE)</f>
        <v>112542.12</v>
      </c>
      <c r="L383">
        <f>IFERROR(VLOOKUP($E383,Dispa_data!E:W,8,FALSE),0)</f>
        <v>0</v>
      </c>
      <c r="M383">
        <f>IFERROR(VLOOKUP($E383,Dispa_data!E:W,9,FALSE),0)</f>
        <v>0</v>
      </c>
      <c r="N383">
        <f>IFERROR(VLOOKUP($E383,Dispa_data!$E:$W,10,FALSE),0)</f>
        <v>0.4</v>
      </c>
      <c r="O383">
        <f>IFERROR(VLOOKUP($E383,Dispa_data!$E:$W,11,FALSE),0)</f>
        <v>0.52500000000000002</v>
      </c>
      <c r="P383">
        <f>IFERROR(VLOOKUP($E383,Dispa_data!$E:$W,12,FALSE),0)</f>
        <v>1</v>
      </c>
      <c r="Q383">
        <f>IFERROR(VLOOKUP($E383,Dispa_data!$E:$W,13,FALSE),0)</f>
        <v>0.45</v>
      </c>
      <c r="S383" t="str">
        <f t="shared" si="51"/>
        <v/>
      </c>
      <c r="T383" t="str">
        <f t="shared" si="52"/>
        <v/>
      </c>
      <c r="U383" t="str">
        <f t="shared" si="53"/>
        <v/>
      </c>
      <c r="V383" t="str">
        <f t="shared" si="54"/>
        <v/>
      </c>
      <c r="W383" t="str">
        <f t="shared" si="55"/>
        <v/>
      </c>
      <c r="X383" s="1" t="s">
        <v>585</v>
      </c>
      <c r="Y383" s="6" t="e">
        <f>VLOOKUP(B383,Dispa_data!B:B,1,FALSE)</f>
        <v>#N/A</v>
      </c>
      <c r="Z383" t="s">
        <v>1298</v>
      </c>
      <c r="AB383" t="s">
        <v>2051</v>
      </c>
      <c r="AC383" t="s">
        <v>2285</v>
      </c>
      <c r="AE383" t="s">
        <v>3039</v>
      </c>
      <c r="AF383" t="s">
        <v>2102</v>
      </c>
      <c r="AG383" t="s">
        <v>3479</v>
      </c>
      <c r="AH383" t="s">
        <v>3492</v>
      </c>
      <c r="AI383">
        <v>39</v>
      </c>
      <c r="AJ383">
        <v>47.54795</v>
      </c>
      <c r="AK383" t="s">
        <v>3500</v>
      </c>
      <c r="AL383" t="s">
        <v>3508</v>
      </c>
      <c r="AM383" t="s">
        <v>3515</v>
      </c>
      <c r="AO383">
        <v>1998</v>
      </c>
      <c r="AP383" t="s">
        <v>3609</v>
      </c>
      <c r="AS383" t="s">
        <v>3625</v>
      </c>
      <c r="AT383" t="s">
        <v>3629</v>
      </c>
      <c r="AU383">
        <v>51.299759999999999</v>
      </c>
      <c r="AV383">
        <v>12.019299999999999</v>
      </c>
      <c r="BA383">
        <v>0.53100000000000003</v>
      </c>
      <c r="BB383" t="s">
        <v>3997</v>
      </c>
      <c r="BC383" t="s">
        <v>3500</v>
      </c>
      <c r="BE383" t="s">
        <v>3515</v>
      </c>
      <c r="BF383" t="s">
        <v>4248</v>
      </c>
      <c r="BG383" t="s">
        <v>4406</v>
      </c>
      <c r="BH383" t="s">
        <v>2285</v>
      </c>
      <c r="BI383" t="s">
        <v>4592</v>
      </c>
    </row>
    <row r="384" spans="1:61" x14ac:dyDescent="0.25">
      <c r="A384">
        <f t="shared" si="49"/>
        <v>35</v>
      </c>
      <c r="B384" t="str">
        <f t="shared" si="50"/>
        <v>ILK-GuD_BNA0593</v>
      </c>
      <c r="C384" t="s">
        <v>3492</v>
      </c>
      <c r="D384" t="str">
        <f>VLOOKUP(AL384,REF_TABLE!$A$19:$B$26,2,FALSE)</f>
        <v>COMC</v>
      </c>
      <c r="E384" t="str">
        <f>VLOOKUP(AK384,REF_TABLE!A:B,2,FALSE)</f>
        <v>GAS</v>
      </c>
      <c r="F384">
        <f t="shared" si="56"/>
        <v>0.51300000000000001</v>
      </c>
      <c r="G384">
        <f>VLOOKUP(plants_join_OPSD!D384,REF_TABLE!M:Q,2,FALSE)</f>
        <v>5</v>
      </c>
      <c r="H384">
        <f>VLOOKUP(plants_join_OPSD!D384,REF_TABLE!M:Q,3,FALSE)</f>
        <v>1</v>
      </c>
      <c r="I384">
        <f>VLOOKUP(D384,Tabelle7!$A:$B,2,FALSE)</f>
        <v>3.8508725075675675E-2</v>
      </c>
      <c r="J384">
        <f>VLOOKUP(D384,Tabelle7!$A:$C,3,FALSE)</f>
        <v>3.8508725075675675E-2</v>
      </c>
      <c r="K384">
        <f>VLOOKUP($E384,Dispa_data!E:W,7,FALSE)</f>
        <v>112542.12</v>
      </c>
      <c r="L384">
        <f>IFERROR(VLOOKUP($E384,Dispa_data!E:W,8,FALSE),0)</f>
        <v>0</v>
      </c>
      <c r="M384">
        <f>IFERROR(VLOOKUP($E384,Dispa_data!E:W,9,FALSE),0)</f>
        <v>0</v>
      </c>
      <c r="N384">
        <f>IFERROR(VLOOKUP($E384,Dispa_data!$E:$W,10,FALSE),0)</f>
        <v>0.4</v>
      </c>
      <c r="O384">
        <f>IFERROR(VLOOKUP($E384,Dispa_data!$E:$W,11,FALSE),0)</f>
        <v>0.52500000000000002</v>
      </c>
      <c r="P384">
        <f>IFERROR(VLOOKUP($E384,Dispa_data!$E:$W,12,FALSE),0)</f>
        <v>1</v>
      </c>
      <c r="Q384">
        <f>IFERROR(VLOOKUP($E384,Dispa_data!$E:$W,13,FALSE),0)</f>
        <v>0.45</v>
      </c>
      <c r="S384" t="str">
        <f t="shared" si="51"/>
        <v/>
      </c>
      <c r="T384" t="str">
        <f t="shared" si="52"/>
        <v/>
      </c>
      <c r="U384" t="str">
        <f t="shared" si="53"/>
        <v/>
      </c>
      <c r="V384" t="str">
        <f t="shared" si="54"/>
        <v/>
      </c>
      <c r="W384" t="str">
        <f t="shared" si="55"/>
        <v/>
      </c>
      <c r="X384" s="1" t="s">
        <v>586</v>
      </c>
      <c r="Y384" s="6" t="e">
        <f>VLOOKUP(B384,Dispa_data!B:B,1,FALSE)</f>
        <v>#N/A</v>
      </c>
      <c r="Z384" t="s">
        <v>1299</v>
      </c>
      <c r="AA384" t="s">
        <v>1694</v>
      </c>
      <c r="AB384" t="s">
        <v>2051</v>
      </c>
      <c r="AC384" t="s">
        <v>2285</v>
      </c>
      <c r="AE384" t="s">
        <v>3039</v>
      </c>
      <c r="AF384" t="s">
        <v>2102</v>
      </c>
      <c r="AG384" t="s">
        <v>3479</v>
      </c>
      <c r="AH384" t="s">
        <v>3492</v>
      </c>
      <c r="AI384">
        <v>35</v>
      </c>
      <c r="AJ384">
        <v>42.671230000000001</v>
      </c>
      <c r="AK384" t="s">
        <v>3500</v>
      </c>
      <c r="AL384" t="s">
        <v>3508</v>
      </c>
      <c r="AM384" t="s">
        <v>3514</v>
      </c>
      <c r="AO384">
        <v>1994</v>
      </c>
      <c r="AP384" t="s">
        <v>3561</v>
      </c>
      <c r="AS384" t="s">
        <v>3625</v>
      </c>
      <c r="AT384" t="s">
        <v>3629</v>
      </c>
      <c r="AU384">
        <v>51.299759999999999</v>
      </c>
      <c r="AV384">
        <v>12.019299999999999</v>
      </c>
      <c r="BA384">
        <v>0.51300000000000001</v>
      </c>
      <c r="BB384" t="s">
        <v>3997</v>
      </c>
      <c r="BC384" t="s">
        <v>3500</v>
      </c>
      <c r="BE384" t="s">
        <v>3515</v>
      </c>
      <c r="BF384" t="s">
        <v>4249</v>
      </c>
      <c r="BG384" t="s">
        <v>4406</v>
      </c>
      <c r="BH384" t="s">
        <v>2285</v>
      </c>
      <c r="BI384" t="s">
        <v>4592</v>
      </c>
    </row>
    <row r="385" spans="1:61" x14ac:dyDescent="0.25">
      <c r="A385">
        <f t="shared" si="49"/>
        <v>35</v>
      </c>
      <c r="B385" t="str">
        <f t="shared" si="50"/>
        <v>ILK-GuD_BNA0594</v>
      </c>
      <c r="C385" t="s">
        <v>3492</v>
      </c>
      <c r="D385" t="str">
        <f>VLOOKUP(AL385,REF_TABLE!$A$19:$B$26,2,FALSE)</f>
        <v>COMC</v>
      </c>
      <c r="E385" t="str">
        <f>VLOOKUP(AK385,REF_TABLE!A:B,2,FALSE)</f>
        <v>GAS</v>
      </c>
      <c r="F385">
        <f t="shared" si="56"/>
        <v>0.51300000000000001</v>
      </c>
      <c r="G385">
        <f>VLOOKUP(plants_join_OPSD!D385,REF_TABLE!M:Q,2,FALSE)</f>
        <v>5</v>
      </c>
      <c r="H385">
        <f>VLOOKUP(plants_join_OPSD!D385,REF_TABLE!M:Q,3,FALSE)</f>
        <v>1</v>
      </c>
      <c r="I385">
        <f>VLOOKUP(D385,Tabelle7!$A:$B,2,FALSE)</f>
        <v>3.8508725075675675E-2</v>
      </c>
      <c r="J385">
        <f>VLOOKUP(D385,Tabelle7!$A:$C,3,FALSE)</f>
        <v>3.8508725075675675E-2</v>
      </c>
      <c r="K385">
        <f>VLOOKUP($E385,Dispa_data!E:W,7,FALSE)</f>
        <v>112542.12</v>
      </c>
      <c r="L385">
        <f>IFERROR(VLOOKUP($E385,Dispa_data!E:W,8,FALSE),0)</f>
        <v>0</v>
      </c>
      <c r="M385">
        <f>IFERROR(VLOOKUP($E385,Dispa_data!E:W,9,FALSE),0)</f>
        <v>0</v>
      </c>
      <c r="N385">
        <f>IFERROR(VLOOKUP($E385,Dispa_data!$E:$W,10,FALSE),0)</f>
        <v>0.4</v>
      </c>
      <c r="O385">
        <f>IFERROR(VLOOKUP($E385,Dispa_data!$E:$W,11,FALSE),0)</f>
        <v>0.52500000000000002</v>
      </c>
      <c r="P385">
        <f>IFERROR(VLOOKUP($E385,Dispa_data!$E:$W,12,FALSE),0)</f>
        <v>1</v>
      </c>
      <c r="Q385">
        <f>IFERROR(VLOOKUP($E385,Dispa_data!$E:$W,13,FALSE),0)</f>
        <v>0.45</v>
      </c>
      <c r="S385" t="str">
        <f t="shared" si="51"/>
        <v/>
      </c>
      <c r="T385" t="str">
        <f t="shared" si="52"/>
        <v/>
      </c>
      <c r="U385" t="str">
        <f t="shared" si="53"/>
        <v/>
      </c>
      <c r="V385" t="str">
        <f t="shared" si="54"/>
        <v/>
      </c>
      <c r="W385" t="str">
        <f t="shared" si="55"/>
        <v/>
      </c>
      <c r="X385" s="1" t="s">
        <v>587</v>
      </c>
      <c r="Y385" s="6" t="e">
        <f>VLOOKUP(B385,Dispa_data!B:B,1,FALSE)</f>
        <v>#N/A</v>
      </c>
      <c r="Z385" t="s">
        <v>1299</v>
      </c>
      <c r="AA385" t="s">
        <v>1695</v>
      </c>
      <c r="AB385" t="s">
        <v>2051</v>
      </c>
      <c r="AC385" t="s">
        <v>2286</v>
      </c>
      <c r="AE385" t="s">
        <v>3039</v>
      </c>
      <c r="AF385" t="s">
        <v>2102</v>
      </c>
      <c r="AG385" t="s">
        <v>3479</v>
      </c>
      <c r="AH385" t="s">
        <v>3492</v>
      </c>
      <c r="AI385">
        <v>35</v>
      </c>
      <c r="AJ385">
        <v>42.671230000000001</v>
      </c>
      <c r="AK385" t="s">
        <v>3500</v>
      </c>
      <c r="AL385" t="s">
        <v>3508</v>
      </c>
      <c r="AM385" t="s">
        <v>3514</v>
      </c>
      <c r="AO385">
        <v>1994</v>
      </c>
      <c r="AP385" t="s">
        <v>3561</v>
      </c>
      <c r="AS385" t="s">
        <v>3625</v>
      </c>
      <c r="AT385" t="s">
        <v>3629</v>
      </c>
      <c r="AU385">
        <v>51.299759999999999</v>
      </c>
      <c r="AV385">
        <v>12.019299999999999</v>
      </c>
      <c r="BA385">
        <v>0.51300000000000001</v>
      </c>
      <c r="BB385" t="s">
        <v>3997</v>
      </c>
      <c r="BC385" t="s">
        <v>3500</v>
      </c>
      <c r="BE385" t="s">
        <v>3515</v>
      </c>
      <c r="BF385" t="s">
        <v>4250</v>
      </c>
      <c r="BG385" t="s">
        <v>4406</v>
      </c>
      <c r="BH385" t="s">
        <v>2285</v>
      </c>
      <c r="BI385" t="s">
        <v>4592</v>
      </c>
    </row>
    <row r="386" spans="1:61" x14ac:dyDescent="0.25">
      <c r="A386">
        <f t="shared" si="49"/>
        <v>37</v>
      </c>
      <c r="B386" t="str">
        <f t="shared" si="50"/>
        <v>ILK-GuD_BNA0595</v>
      </c>
      <c r="C386" t="s">
        <v>3492</v>
      </c>
      <c r="D386" t="str">
        <f>VLOOKUP(AL386,REF_TABLE!$A$19:$B$26,2,FALSE)</f>
        <v>COMC</v>
      </c>
      <c r="E386" t="str">
        <f>VLOOKUP(AK386,REF_TABLE!A:B,2,FALSE)</f>
        <v>GAS</v>
      </c>
      <c r="F386">
        <f t="shared" si="56"/>
        <v>0.51300000000000001</v>
      </c>
      <c r="G386">
        <f>VLOOKUP(plants_join_OPSD!D386,REF_TABLE!M:Q,2,FALSE)</f>
        <v>5</v>
      </c>
      <c r="H386">
        <f>VLOOKUP(plants_join_OPSD!D386,REF_TABLE!M:Q,3,FALSE)</f>
        <v>1</v>
      </c>
      <c r="I386">
        <f>VLOOKUP(D386,Tabelle7!$A:$B,2,FALSE)</f>
        <v>3.8508725075675675E-2</v>
      </c>
      <c r="J386">
        <f>VLOOKUP(D386,Tabelle7!$A:$C,3,FALSE)</f>
        <v>3.8508725075675675E-2</v>
      </c>
      <c r="K386">
        <f>VLOOKUP($E386,Dispa_data!E:W,7,FALSE)</f>
        <v>112542.12</v>
      </c>
      <c r="L386">
        <f>IFERROR(VLOOKUP($E386,Dispa_data!E:W,8,FALSE),0)</f>
        <v>0</v>
      </c>
      <c r="M386">
        <f>IFERROR(VLOOKUP($E386,Dispa_data!E:W,9,FALSE),0)</f>
        <v>0</v>
      </c>
      <c r="N386">
        <f>IFERROR(VLOOKUP($E386,Dispa_data!$E:$W,10,FALSE),0)</f>
        <v>0.4</v>
      </c>
      <c r="O386">
        <f>IFERROR(VLOOKUP($E386,Dispa_data!$E:$W,11,FALSE),0)</f>
        <v>0.52500000000000002</v>
      </c>
      <c r="P386">
        <f>IFERROR(VLOOKUP($E386,Dispa_data!$E:$W,12,FALSE),0)</f>
        <v>1</v>
      </c>
      <c r="Q386">
        <f>IFERROR(VLOOKUP($E386,Dispa_data!$E:$W,13,FALSE),0)</f>
        <v>0.45</v>
      </c>
      <c r="S386" t="str">
        <f t="shared" si="51"/>
        <v/>
      </c>
      <c r="T386" t="str">
        <f t="shared" si="52"/>
        <v/>
      </c>
      <c r="U386" t="str">
        <f t="shared" si="53"/>
        <v/>
      </c>
      <c r="V386" t="str">
        <f t="shared" si="54"/>
        <v/>
      </c>
      <c r="W386" t="str">
        <f t="shared" si="55"/>
        <v/>
      </c>
      <c r="X386" s="1" t="s">
        <v>588</v>
      </c>
      <c r="Y386" s="6" t="e">
        <f>VLOOKUP(B386,Dispa_data!B:B,1,FALSE)</f>
        <v>#N/A</v>
      </c>
      <c r="Z386" t="s">
        <v>1299</v>
      </c>
      <c r="AA386" t="s">
        <v>1723</v>
      </c>
      <c r="AB386" t="s">
        <v>2051</v>
      </c>
      <c r="AC386" t="s">
        <v>2285</v>
      </c>
      <c r="AE386" t="s">
        <v>3039</v>
      </c>
      <c r="AF386" t="s">
        <v>2102</v>
      </c>
      <c r="AG386" t="s">
        <v>3479</v>
      </c>
      <c r="AH386" t="s">
        <v>3492</v>
      </c>
      <c r="AI386">
        <v>37</v>
      </c>
      <c r="AJ386">
        <v>45.109589999999997</v>
      </c>
      <c r="AK386" t="s">
        <v>3500</v>
      </c>
      <c r="AL386" t="s">
        <v>3508</v>
      </c>
      <c r="AM386" t="s">
        <v>3514</v>
      </c>
      <c r="AO386">
        <v>1994</v>
      </c>
      <c r="AP386" t="s">
        <v>3561</v>
      </c>
      <c r="AS386" t="s">
        <v>3625</v>
      </c>
      <c r="AT386" t="s">
        <v>3629</v>
      </c>
      <c r="AU386">
        <v>51.299759999999999</v>
      </c>
      <c r="AV386">
        <v>12.019299999999999</v>
      </c>
      <c r="BA386">
        <v>0.51300000000000001</v>
      </c>
      <c r="BB386" t="s">
        <v>3997</v>
      </c>
      <c r="BC386" t="s">
        <v>3500</v>
      </c>
      <c r="BE386" t="s">
        <v>3515</v>
      </c>
      <c r="BF386" t="s">
        <v>4249</v>
      </c>
      <c r="BG386" t="s">
        <v>4406</v>
      </c>
      <c r="BH386" t="s">
        <v>2285</v>
      </c>
      <c r="BI386" t="s">
        <v>4592</v>
      </c>
    </row>
    <row r="387" spans="1:61" x14ac:dyDescent="0.25">
      <c r="A387">
        <f t="shared" si="49"/>
        <v>27</v>
      </c>
      <c r="B387" t="str">
        <f t="shared" si="50"/>
        <v>X-Kraftwerk_BNA0600a</v>
      </c>
      <c r="C387" t="s">
        <v>3492</v>
      </c>
      <c r="D387" t="str">
        <f>VLOOKUP(AL387,REF_TABLE!$A$19:$B$26,2,FALSE)</f>
        <v>STUR</v>
      </c>
      <c r="E387" t="str">
        <f>VLOOKUP(AK387,REF_TABLE!A:B,2,FALSE)</f>
        <v>GAS</v>
      </c>
      <c r="F387">
        <f t="shared" si="56"/>
        <v>0.36409999999999998</v>
      </c>
      <c r="G387">
        <f>VLOOKUP(plants_join_OPSD!D387,REF_TABLE!M:Q,2,FALSE)</f>
        <v>9.5587323943661975</v>
      </c>
      <c r="H387">
        <f>VLOOKUP(plants_join_OPSD!D387,REF_TABLE!M:Q,3,FALSE)</f>
        <v>7.8122535211267614</v>
      </c>
      <c r="I387">
        <f>VLOOKUP(D387,Tabelle7!$A:$B,2,FALSE)</f>
        <v>4.0224969288732378E-2</v>
      </c>
      <c r="J387">
        <f>VLOOKUP(D387,Tabelle7!$A:$C,3,FALSE)</f>
        <v>4.0224969288732378E-2</v>
      </c>
      <c r="K387">
        <f>VLOOKUP($E387,Dispa_data!E:W,7,FALSE)</f>
        <v>112542.12</v>
      </c>
      <c r="L387">
        <f>IFERROR(VLOOKUP($E387,Dispa_data!E:W,8,FALSE),0)</f>
        <v>0</v>
      </c>
      <c r="M387">
        <f>IFERROR(VLOOKUP($E387,Dispa_data!E:W,9,FALSE),0)</f>
        <v>0</v>
      </c>
      <c r="N387">
        <f>IFERROR(VLOOKUP($E387,Dispa_data!$E:$W,10,FALSE),0)</f>
        <v>0.4</v>
      </c>
      <c r="O387">
        <f>IFERROR(VLOOKUP($E387,Dispa_data!$E:$W,11,FALSE),0)</f>
        <v>0.52500000000000002</v>
      </c>
      <c r="P387">
        <f>IFERROR(VLOOKUP($E387,Dispa_data!$E:$W,12,FALSE),0)</f>
        <v>1</v>
      </c>
      <c r="Q387">
        <f>IFERROR(VLOOKUP($E387,Dispa_data!$E:$W,13,FALSE),0)</f>
        <v>0.45</v>
      </c>
      <c r="S387">
        <f t="shared" si="51"/>
        <v>147.66923076923081</v>
      </c>
      <c r="T387" t="str">
        <f t="shared" si="52"/>
        <v/>
      </c>
      <c r="U387" t="str">
        <f t="shared" si="53"/>
        <v/>
      </c>
      <c r="V387" t="str">
        <f t="shared" si="54"/>
        <v/>
      </c>
      <c r="W387" t="str">
        <f t="shared" si="55"/>
        <v/>
      </c>
      <c r="X387" s="1" t="s">
        <v>589</v>
      </c>
      <c r="Y387" s="6" t="e">
        <f>VLOOKUP(B387,Dispa_data!B:B,1,FALSE)</f>
        <v>#N/A</v>
      </c>
      <c r="Z387" t="s">
        <v>1300</v>
      </c>
      <c r="AB387" t="s">
        <v>1916</v>
      </c>
      <c r="AC387" t="s">
        <v>2179</v>
      </c>
      <c r="AD387" t="s">
        <v>2608</v>
      </c>
      <c r="AE387" t="s">
        <v>2792</v>
      </c>
      <c r="AF387" t="s">
        <v>3236</v>
      </c>
      <c r="AG387" t="s">
        <v>3480</v>
      </c>
      <c r="AH387" t="s">
        <v>3492</v>
      </c>
      <c r="AI387">
        <v>27</v>
      </c>
      <c r="AJ387">
        <v>28.453849999999999</v>
      </c>
      <c r="AK387" t="s">
        <v>3500</v>
      </c>
      <c r="AL387" t="s">
        <v>3506</v>
      </c>
      <c r="AM387" t="s">
        <v>3514</v>
      </c>
      <c r="AN387">
        <v>147.66923076923081</v>
      </c>
      <c r="AO387">
        <v>1981</v>
      </c>
      <c r="AP387" t="s">
        <v>3536</v>
      </c>
      <c r="AS387" t="s">
        <v>3625</v>
      </c>
      <c r="AT387" t="s">
        <v>3630</v>
      </c>
      <c r="AU387">
        <v>51.014429999999997</v>
      </c>
      <c r="AV387">
        <v>6.98733</v>
      </c>
      <c r="BA387">
        <v>0.36409999999999998</v>
      </c>
      <c r="BB387" t="s">
        <v>3997</v>
      </c>
      <c r="BC387" t="s">
        <v>3500</v>
      </c>
      <c r="BE387" t="s">
        <v>3515</v>
      </c>
      <c r="BG387" t="s">
        <v>4412</v>
      </c>
      <c r="BH387" t="s">
        <v>4470</v>
      </c>
      <c r="BI387" t="s">
        <v>4592</v>
      </c>
    </row>
    <row r="388" spans="1:61" x14ac:dyDescent="0.25">
      <c r="A388">
        <f t="shared" si="49"/>
        <v>116</v>
      </c>
      <c r="B388" t="str">
        <f t="shared" si="50"/>
        <v>Emsland_BNA0602</v>
      </c>
      <c r="C388" t="s">
        <v>3492</v>
      </c>
      <c r="D388" t="str">
        <f>VLOOKUP(AL388,REF_TABLE!$A$19:$B$26,2,FALSE)</f>
        <v>COMC</v>
      </c>
      <c r="E388" t="str">
        <f>VLOOKUP(AK388,REF_TABLE!A:B,2,FALSE)</f>
        <v>GAS</v>
      </c>
      <c r="F388">
        <f t="shared" si="56"/>
        <v>0.58950000000000002</v>
      </c>
      <c r="G388">
        <f>VLOOKUP(plants_join_OPSD!D388,REF_TABLE!M:Q,2,FALSE)</f>
        <v>5</v>
      </c>
      <c r="H388">
        <f>VLOOKUP(plants_join_OPSD!D388,REF_TABLE!M:Q,3,FALSE)</f>
        <v>1</v>
      </c>
      <c r="I388">
        <f>VLOOKUP(D388,Tabelle7!$A:$B,2,FALSE)</f>
        <v>3.8508725075675675E-2</v>
      </c>
      <c r="J388">
        <f>VLOOKUP(D388,Tabelle7!$A:$C,3,FALSE)</f>
        <v>3.8508725075675675E-2</v>
      </c>
      <c r="K388">
        <f>VLOOKUP($E388,Dispa_data!E:W,7,FALSE)</f>
        <v>112542.12</v>
      </c>
      <c r="L388">
        <f>IFERROR(VLOOKUP($E388,Dispa_data!E:W,8,FALSE),0)</f>
        <v>0</v>
      </c>
      <c r="M388">
        <f>IFERROR(VLOOKUP($E388,Dispa_data!E:W,9,FALSE),0)</f>
        <v>0</v>
      </c>
      <c r="N388">
        <f>IFERROR(VLOOKUP($E388,Dispa_data!$E:$W,10,FALSE),0)</f>
        <v>0.4</v>
      </c>
      <c r="O388">
        <f>IFERROR(VLOOKUP($E388,Dispa_data!$E:$W,11,FALSE),0)</f>
        <v>0.52500000000000002</v>
      </c>
      <c r="P388">
        <f>IFERROR(VLOOKUP($E388,Dispa_data!$E:$W,12,FALSE),0)</f>
        <v>1</v>
      </c>
      <c r="Q388">
        <f>IFERROR(VLOOKUP($E388,Dispa_data!$E:$W,13,FALSE),0)</f>
        <v>0.45</v>
      </c>
      <c r="S388" t="str">
        <f t="shared" si="51"/>
        <v/>
      </c>
      <c r="T388" t="str">
        <f t="shared" si="52"/>
        <v/>
      </c>
      <c r="U388" t="str">
        <f t="shared" si="53"/>
        <v/>
      </c>
      <c r="V388" t="str">
        <f t="shared" si="54"/>
        <v/>
      </c>
      <c r="W388" t="str">
        <f t="shared" si="55"/>
        <v/>
      </c>
      <c r="X388" s="1" t="s">
        <v>590</v>
      </c>
      <c r="Y388" s="6" t="e">
        <f>VLOOKUP(B388,Dispa_data!B:B,1,FALSE)</f>
        <v>#N/A</v>
      </c>
      <c r="Z388" t="s">
        <v>1301</v>
      </c>
      <c r="AA388" t="s">
        <v>1724</v>
      </c>
      <c r="AB388" t="s">
        <v>2052</v>
      </c>
      <c r="AC388" t="s">
        <v>2160</v>
      </c>
      <c r="AE388" t="s">
        <v>3040</v>
      </c>
      <c r="AF388" t="s">
        <v>3383</v>
      </c>
      <c r="AG388" t="s">
        <v>3477</v>
      </c>
      <c r="AH388" t="s">
        <v>3492</v>
      </c>
      <c r="AI388">
        <v>116</v>
      </c>
      <c r="AJ388">
        <v>116</v>
      </c>
      <c r="AK388" t="s">
        <v>3500</v>
      </c>
      <c r="AL388" t="s">
        <v>3508</v>
      </c>
      <c r="AM388" t="s">
        <v>3514</v>
      </c>
      <c r="AO388">
        <v>2011</v>
      </c>
      <c r="AP388" t="s">
        <v>3544</v>
      </c>
      <c r="AS388" t="s">
        <v>3625</v>
      </c>
      <c r="AU388">
        <v>52.481878000000002</v>
      </c>
      <c r="AV388">
        <v>7.3066580000000014</v>
      </c>
      <c r="AW388" t="s">
        <v>3712</v>
      </c>
      <c r="AX388" t="s">
        <v>3882</v>
      </c>
      <c r="AY388">
        <v>0.46</v>
      </c>
      <c r="AZ388" s="2" t="s">
        <v>3983</v>
      </c>
      <c r="BA388">
        <v>0.58950000000000002</v>
      </c>
      <c r="BB388" t="s">
        <v>3997</v>
      </c>
      <c r="BC388" t="s">
        <v>3500</v>
      </c>
      <c r="BE388" t="s">
        <v>3515</v>
      </c>
      <c r="BF388" t="s">
        <v>4251</v>
      </c>
      <c r="BG388" t="s">
        <v>4406</v>
      </c>
      <c r="BH388" t="s">
        <v>4441</v>
      </c>
      <c r="BI388" t="s">
        <v>4591</v>
      </c>
    </row>
    <row r="389" spans="1:61" x14ac:dyDescent="0.25">
      <c r="A389">
        <f t="shared" si="49"/>
        <v>116</v>
      </c>
      <c r="B389" t="str">
        <f t="shared" si="50"/>
        <v>Emsland_BNA0603</v>
      </c>
      <c r="C389" t="s">
        <v>3492</v>
      </c>
      <c r="D389" t="str">
        <f>VLOOKUP(AL389,REF_TABLE!$A$19:$B$26,2,FALSE)</f>
        <v>COMC</v>
      </c>
      <c r="E389" t="str">
        <f>VLOOKUP(AK389,REF_TABLE!A:B,2,FALSE)</f>
        <v>GAS</v>
      </c>
      <c r="F389">
        <f t="shared" si="56"/>
        <v>0.58950000000000002</v>
      </c>
      <c r="G389">
        <f>VLOOKUP(plants_join_OPSD!D389,REF_TABLE!M:Q,2,FALSE)</f>
        <v>5</v>
      </c>
      <c r="H389">
        <f>VLOOKUP(plants_join_OPSD!D389,REF_TABLE!M:Q,3,FALSE)</f>
        <v>1</v>
      </c>
      <c r="I389">
        <f>VLOOKUP(D389,Tabelle7!$A:$B,2,FALSE)</f>
        <v>3.8508725075675675E-2</v>
      </c>
      <c r="J389">
        <f>VLOOKUP(D389,Tabelle7!$A:$C,3,FALSE)</f>
        <v>3.8508725075675675E-2</v>
      </c>
      <c r="K389">
        <f>VLOOKUP($E389,Dispa_data!E:W,7,FALSE)</f>
        <v>112542.12</v>
      </c>
      <c r="L389">
        <f>IFERROR(VLOOKUP($E389,Dispa_data!E:W,8,FALSE),0)</f>
        <v>0</v>
      </c>
      <c r="M389">
        <f>IFERROR(VLOOKUP($E389,Dispa_data!E:W,9,FALSE),0)</f>
        <v>0</v>
      </c>
      <c r="N389">
        <f>IFERROR(VLOOKUP($E389,Dispa_data!$E:$W,10,FALSE),0)</f>
        <v>0.4</v>
      </c>
      <c r="O389">
        <f>IFERROR(VLOOKUP($E389,Dispa_data!$E:$W,11,FALSE),0)</f>
        <v>0.52500000000000002</v>
      </c>
      <c r="P389">
        <f>IFERROR(VLOOKUP($E389,Dispa_data!$E:$W,12,FALSE),0)</f>
        <v>1</v>
      </c>
      <c r="Q389">
        <f>IFERROR(VLOOKUP($E389,Dispa_data!$E:$W,13,FALSE),0)</f>
        <v>0.45</v>
      </c>
      <c r="S389" t="str">
        <f t="shared" si="51"/>
        <v/>
      </c>
      <c r="T389" t="str">
        <f t="shared" si="52"/>
        <v/>
      </c>
      <c r="U389" t="str">
        <f t="shared" si="53"/>
        <v/>
      </c>
      <c r="V389" t="str">
        <f t="shared" si="54"/>
        <v/>
      </c>
      <c r="W389" t="str">
        <f t="shared" si="55"/>
        <v/>
      </c>
      <c r="X389" s="1" t="s">
        <v>591</v>
      </c>
      <c r="Y389" s="6" t="e">
        <f>VLOOKUP(B389,Dispa_data!B:B,1,FALSE)</f>
        <v>#N/A</v>
      </c>
      <c r="Z389" t="s">
        <v>1301</v>
      </c>
      <c r="AA389" t="s">
        <v>1725</v>
      </c>
      <c r="AB389" t="s">
        <v>2053</v>
      </c>
      <c r="AC389" t="s">
        <v>2160</v>
      </c>
      <c r="AE389" t="s">
        <v>3040</v>
      </c>
      <c r="AF389" t="s">
        <v>3383</v>
      </c>
      <c r="AG389" t="s">
        <v>3477</v>
      </c>
      <c r="AH389" t="s">
        <v>3492</v>
      </c>
      <c r="AI389">
        <v>116</v>
      </c>
      <c r="AJ389">
        <v>116</v>
      </c>
      <c r="AK389" t="s">
        <v>3500</v>
      </c>
      <c r="AL389" t="s">
        <v>3508</v>
      </c>
      <c r="AM389" t="s">
        <v>3514</v>
      </c>
      <c r="AO389">
        <v>2011</v>
      </c>
      <c r="AP389" t="s">
        <v>3544</v>
      </c>
      <c r="AS389" t="s">
        <v>3625</v>
      </c>
      <c r="AU389">
        <v>52.481878000000002</v>
      </c>
      <c r="AV389">
        <v>7.3066580000000014</v>
      </c>
      <c r="AW389" t="s">
        <v>3712</v>
      </c>
      <c r="AX389" t="s">
        <v>3883</v>
      </c>
      <c r="AY389">
        <v>0.46</v>
      </c>
      <c r="AZ389" s="2" t="s">
        <v>3983</v>
      </c>
      <c r="BA389">
        <v>0.58950000000000002</v>
      </c>
      <c r="BB389" t="s">
        <v>3997</v>
      </c>
      <c r="BC389" t="s">
        <v>3500</v>
      </c>
      <c r="BE389" t="s">
        <v>3515</v>
      </c>
      <c r="BF389" t="s">
        <v>4251</v>
      </c>
      <c r="BG389" t="s">
        <v>4406</v>
      </c>
      <c r="BH389" t="s">
        <v>4441</v>
      </c>
      <c r="BI389" t="s">
        <v>4591</v>
      </c>
    </row>
    <row r="390" spans="1:61" x14ac:dyDescent="0.25">
      <c r="A390">
        <f t="shared" si="49"/>
        <v>359</v>
      </c>
      <c r="B390" t="str">
        <f t="shared" si="50"/>
        <v>Emsland_BNA0604</v>
      </c>
      <c r="C390" t="s">
        <v>3492</v>
      </c>
      <c r="D390" t="str">
        <f>VLOOKUP(AL390,REF_TABLE!$A$19:$B$26,2,FALSE)</f>
        <v>COMC</v>
      </c>
      <c r="E390" t="str">
        <f>VLOOKUP(AK390,REF_TABLE!A:B,2,FALSE)</f>
        <v>GAS</v>
      </c>
      <c r="F390">
        <f t="shared" si="56"/>
        <v>0.41849999999999998</v>
      </c>
      <c r="G390">
        <f>VLOOKUP(plants_join_OPSD!D390,REF_TABLE!M:Q,2,FALSE)</f>
        <v>5</v>
      </c>
      <c r="H390">
        <f>VLOOKUP(plants_join_OPSD!D390,REF_TABLE!M:Q,3,FALSE)</f>
        <v>1</v>
      </c>
      <c r="I390">
        <f>VLOOKUP(D390,Tabelle7!$A:$B,2,FALSE)</f>
        <v>3.8508725075675675E-2</v>
      </c>
      <c r="J390">
        <f>VLOOKUP(D390,Tabelle7!$A:$C,3,FALSE)</f>
        <v>3.8508725075675675E-2</v>
      </c>
      <c r="K390">
        <f>VLOOKUP($E390,Dispa_data!E:W,7,FALSE)</f>
        <v>112542.12</v>
      </c>
      <c r="L390">
        <f>IFERROR(VLOOKUP($E390,Dispa_data!E:W,8,FALSE),0)</f>
        <v>0</v>
      </c>
      <c r="M390">
        <f>IFERROR(VLOOKUP($E390,Dispa_data!E:W,9,FALSE),0)</f>
        <v>0</v>
      </c>
      <c r="N390">
        <f>IFERROR(VLOOKUP($E390,Dispa_data!$E:$W,10,FALSE),0)</f>
        <v>0.4</v>
      </c>
      <c r="O390">
        <f>IFERROR(VLOOKUP($E390,Dispa_data!$E:$W,11,FALSE),0)</f>
        <v>0.52500000000000002</v>
      </c>
      <c r="P390">
        <f>IFERROR(VLOOKUP($E390,Dispa_data!$E:$W,12,FALSE),0)</f>
        <v>1</v>
      </c>
      <c r="Q390">
        <f>IFERROR(VLOOKUP($E390,Dispa_data!$E:$W,13,FALSE),0)</f>
        <v>0.45</v>
      </c>
      <c r="S390">
        <f t="shared" si="51"/>
        <v>37</v>
      </c>
      <c r="T390" t="str">
        <f t="shared" si="52"/>
        <v/>
      </c>
      <c r="U390" t="str">
        <f t="shared" si="53"/>
        <v/>
      </c>
      <c r="V390" t="str">
        <f t="shared" si="54"/>
        <v/>
      </c>
      <c r="W390" t="str">
        <f t="shared" si="55"/>
        <v/>
      </c>
      <c r="X390" s="1" t="s">
        <v>592</v>
      </c>
      <c r="Y390" s="6" t="e">
        <f>VLOOKUP(B390,Dispa_data!B:B,1,FALSE)</f>
        <v>#N/A</v>
      </c>
      <c r="Z390" t="s">
        <v>1301</v>
      </c>
      <c r="AA390" t="s">
        <v>1726</v>
      </c>
      <c r="AB390" t="s">
        <v>2054</v>
      </c>
      <c r="AC390" t="s">
        <v>2160</v>
      </c>
      <c r="AE390" t="s">
        <v>3040</v>
      </c>
      <c r="AF390" t="s">
        <v>3383</v>
      </c>
      <c r="AG390" t="s">
        <v>3477</v>
      </c>
      <c r="AH390" t="s">
        <v>3492</v>
      </c>
      <c r="AI390">
        <v>359</v>
      </c>
      <c r="AJ390">
        <v>372</v>
      </c>
      <c r="AK390" t="s">
        <v>3500</v>
      </c>
      <c r="AL390" t="s">
        <v>3508</v>
      </c>
      <c r="AM390" t="s">
        <v>3514</v>
      </c>
      <c r="AN390">
        <v>37</v>
      </c>
      <c r="AO390">
        <v>1973</v>
      </c>
      <c r="AP390" t="s">
        <v>3607</v>
      </c>
      <c r="AS390" t="s">
        <v>3625</v>
      </c>
      <c r="AU390">
        <v>52.481878000000002</v>
      </c>
      <c r="AV390">
        <v>7.3066580000000014</v>
      </c>
      <c r="AW390" t="s">
        <v>3712</v>
      </c>
      <c r="AX390" t="s">
        <v>3883</v>
      </c>
      <c r="AY390">
        <v>0.46</v>
      </c>
      <c r="AZ390" s="2" t="s">
        <v>3983</v>
      </c>
      <c r="BA390">
        <v>0.41849999999999998</v>
      </c>
      <c r="BB390" t="s">
        <v>3997</v>
      </c>
      <c r="BC390" t="s">
        <v>3500</v>
      </c>
      <c r="BE390" t="s">
        <v>3515</v>
      </c>
      <c r="BF390" t="s">
        <v>4251</v>
      </c>
      <c r="BG390" t="s">
        <v>4407</v>
      </c>
      <c r="BH390" t="s">
        <v>4460</v>
      </c>
      <c r="BI390" t="s">
        <v>4591</v>
      </c>
    </row>
    <row r="391" spans="1:61" x14ac:dyDescent="0.25">
      <c r="A391">
        <f t="shared" si="49"/>
        <v>359</v>
      </c>
      <c r="B391" t="str">
        <f t="shared" si="50"/>
        <v>Emsland_BNA0605</v>
      </c>
      <c r="C391" t="s">
        <v>3492</v>
      </c>
      <c r="D391" t="str">
        <f>VLOOKUP(AL391,REF_TABLE!$A$19:$B$26,2,FALSE)</f>
        <v>COMC</v>
      </c>
      <c r="E391" t="str">
        <f>VLOOKUP(AK391,REF_TABLE!A:B,2,FALSE)</f>
        <v>GAS</v>
      </c>
      <c r="F391">
        <f t="shared" si="56"/>
        <v>0.42299999999999999</v>
      </c>
      <c r="G391">
        <f>VLOOKUP(plants_join_OPSD!D391,REF_TABLE!M:Q,2,FALSE)</f>
        <v>5</v>
      </c>
      <c r="H391">
        <f>VLOOKUP(plants_join_OPSD!D391,REF_TABLE!M:Q,3,FALSE)</f>
        <v>1</v>
      </c>
      <c r="I391">
        <f>VLOOKUP(D391,Tabelle7!$A:$B,2,FALSE)</f>
        <v>3.8508725075675675E-2</v>
      </c>
      <c r="J391">
        <f>VLOOKUP(D391,Tabelle7!$A:$C,3,FALSE)</f>
        <v>3.8508725075675675E-2</v>
      </c>
      <c r="K391">
        <f>VLOOKUP($E391,Dispa_data!E:W,7,FALSE)</f>
        <v>112542.12</v>
      </c>
      <c r="L391">
        <f>IFERROR(VLOOKUP($E391,Dispa_data!E:W,8,FALSE),0)</f>
        <v>0</v>
      </c>
      <c r="M391">
        <f>IFERROR(VLOOKUP($E391,Dispa_data!E:W,9,FALSE),0)</f>
        <v>0</v>
      </c>
      <c r="N391">
        <f>IFERROR(VLOOKUP($E391,Dispa_data!$E:$W,10,FALSE),0)</f>
        <v>0.4</v>
      </c>
      <c r="O391">
        <f>IFERROR(VLOOKUP($E391,Dispa_data!$E:$W,11,FALSE),0)</f>
        <v>0.52500000000000002</v>
      </c>
      <c r="P391">
        <f>IFERROR(VLOOKUP($E391,Dispa_data!$E:$W,12,FALSE),0)</f>
        <v>1</v>
      </c>
      <c r="Q391">
        <f>IFERROR(VLOOKUP($E391,Dispa_data!$E:$W,13,FALSE),0)</f>
        <v>0.45</v>
      </c>
      <c r="S391">
        <f t="shared" si="51"/>
        <v>37</v>
      </c>
      <c r="T391" t="str">
        <f t="shared" si="52"/>
        <v/>
      </c>
      <c r="U391" t="str">
        <f t="shared" si="53"/>
        <v/>
      </c>
      <c r="V391" t="str">
        <f t="shared" si="54"/>
        <v/>
      </c>
      <c r="W391" t="str">
        <f t="shared" si="55"/>
        <v/>
      </c>
      <c r="X391" s="1" t="s">
        <v>593</v>
      </c>
      <c r="Y391" s="6" t="e">
        <f>VLOOKUP(B391,Dispa_data!B:B,1,FALSE)</f>
        <v>#N/A</v>
      </c>
      <c r="Z391" t="s">
        <v>1301</v>
      </c>
      <c r="AA391" t="s">
        <v>1727</v>
      </c>
      <c r="AB391" t="s">
        <v>2055</v>
      </c>
      <c r="AC391" t="s">
        <v>2160</v>
      </c>
      <c r="AE391" t="s">
        <v>3040</v>
      </c>
      <c r="AF391" t="s">
        <v>3383</v>
      </c>
      <c r="AG391" t="s">
        <v>3477</v>
      </c>
      <c r="AH391" t="s">
        <v>3492</v>
      </c>
      <c r="AI391">
        <v>359</v>
      </c>
      <c r="AJ391">
        <v>372</v>
      </c>
      <c r="AK391" t="s">
        <v>3500</v>
      </c>
      <c r="AL391" t="s">
        <v>3508</v>
      </c>
      <c r="AM391" t="s">
        <v>3514</v>
      </c>
      <c r="AN391">
        <v>37</v>
      </c>
      <c r="AO391">
        <v>1974</v>
      </c>
      <c r="AP391" t="s">
        <v>3576</v>
      </c>
      <c r="AS391" t="s">
        <v>3625</v>
      </c>
      <c r="AU391">
        <v>52.481878000000002</v>
      </c>
      <c r="AV391">
        <v>7.3066580000000014</v>
      </c>
      <c r="AW391" t="s">
        <v>3712</v>
      </c>
      <c r="AX391" t="s">
        <v>3882</v>
      </c>
      <c r="AY391">
        <v>0.46</v>
      </c>
      <c r="AZ391" s="2" t="s">
        <v>3983</v>
      </c>
      <c r="BA391">
        <v>0.42299999999999999</v>
      </c>
      <c r="BB391" t="s">
        <v>3997</v>
      </c>
      <c r="BC391" t="s">
        <v>3500</v>
      </c>
      <c r="BE391" t="s">
        <v>3515</v>
      </c>
      <c r="BF391" t="s">
        <v>4251</v>
      </c>
      <c r="BG391" t="s">
        <v>4426</v>
      </c>
      <c r="BH391" t="s">
        <v>4460</v>
      </c>
      <c r="BI391" t="s">
        <v>4591</v>
      </c>
    </row>
    <row r="392" spans="1:61" x14ac:dyDescent="0.25">
      <c r="A392">
        <f t="shared" si="49"/>
        <v>887</v>
      </c>
      <c r="B392" t="str">
        <f t="shared" si="50"/>
        <v>Emsland_BNA0606</v>
      </c>
      <c r="C392" t="s">
        <v>3492</v>
      </c>
      <c r="D392" t="str">
        <f>VLOOKUP(AL392,REF_TABLE!$A$19:$B$26,2,FALSE)</f>
        <v>COMC</v>
      </c>
      <c r="E392" t="str">
        <f>VLOOKUP(AK392,REF_TABLE!A:B,2,FALSE)</f>
        <v>GAS</v>
      </c>
      <c r="F392">
        <f t="shared" si="56"/>
        <v>0.58499999999999996</v>
      </c>
      <c r="G392">
        <f>VLOOKUP(plants_join_OPSD!D392,REF_TABLE!M:Q,2,FALSE)</f>
        <v>5</v>
      </c>
      <c r="H392">
        <f>VLOOKUP(plants_join_OPSD!D392,REF_TABLE!M:Q,3,FALSE)</f>
        <v>1</v>
      </c>
      <c r="I392">
        <f>VLOOKUP(D392,Tabelle7!$A:$B,2,FALSE)</f>
        <v>3.8508725075675675E-2</v>
      </c>
      <c r="J392">
        <f>VLOOKUP(D392,Tabelle7!$A:$C,3,FALSE)</f>
        <v>3.8508725075675675E-2</v>
      </c>
      <c r="K392">
        <f>VLOOKUP($E392,Dispa_data!E:W,7,FALSE)</f>
        <v>112542.12</v>
      </c>
      <c r="L392">
        <f>IFERROR(VLOOKUP($E392,Dispa_data!E:W,8,FALSE),0)</f>
        <v>0</v>
      </c>
      <c r="M392">
        <f>IFERROR(VLOOKUP($E392,Dispa_data!E:W,9,FALSE),0)</f>
        <v>0</v>
      </c>
      <c r="N392">
        <f>IFERROR(VLOOKUP($E392,Dispa_data!$E:$W,10,FALSE),0)</f>
        <v>0.4</v>
      </c>
      <c r="O392">
        <f>IFERROR(VLOOKUP($E392,Dispa_data!$E:$W,11,FALSE),0)</f>
        <v>0.52500000000000002</v>
      </c>
      <c r="P392">
        <f>IFERROR(VLOOKUP($E392,Dispa_data!$E:$W,12,FALSE),0)</f>
        <v>1</v>
      </c>
      <c r="Q392">
        <f>IFERROR(VLOOKUP($E392,Dispa_data!$E:$W,13,FALSE),0)</f>
        <v>0.45</v>
      </c>
      <c r="S392">
        <f t="shared" si="51"/>
        <v>50</v>
      </c>
      <c r="T392" t="str">
        <f t="shared" si="52"/>
        <v/>
      </c>
      <c r="U392" t="str">
        <f t="shared" si="53"/>
        <v/>
      </c>
      <c r="V392" t="str">
        <f t="shared" si="54"/>
        <v/>
      </c>
      <c r="W392" t="str">
        <f t="shared" si="55"/>
        <v/>
      </c>
      <c r="X392" s="1" t="s">
        <v>594</v>
      </c>
      <c r="Y392" s="6" t="e">
        <f>VLOOKUP(B392,Dispa_data!B:B,1,FALSE)</f>
        <v>#N/A</v>
      </c>
      <c r="Z392" t="s">
        <v>1301</v>
      </c>
      <c r="AA392" t="s">
        <v>1592</v>
      </c>
      <c r="AB392" t="s">
        <v>2056</v>
      </c>
      <c r="AC392" t="s">
        <v>2160</v>
      </c>
      <c r="AE392" t="s">
        <v>3040</v>
      </c>
      <c r="AF392" t="s">
        <v>3383</v>
      </c>
      <c r="AG392" t="s">
        <v>3477</v>
      </c>
      <c r="AH392" t="s">
        <v>3492</v>
      </c>
      <c r="AI392">
        <v>887</v>
      </c>
      <c r="AJ392">
        <v>888</v>
      </c>
      <c r="AK392" t="s">
        <v>3500</v>
      </c>
      <c r="AL392" t="s">
        <v>3508</v>
      </c>
      <c r="AM392" t="s">
        <v>3514</v>
      </c>
      <c r="AN392">
        <v>50</v>
      </c>
      <c r="AO392">
        <v>2010</v>
      </c>
      <c r="AP392" t="s">
        <v>3520</v>
      </c>
      <c r="AS392" t="s">
        <v>3625</v>
      </c>
      <c r="AU392">
        <v>52.481878000000002</v>
      </c>
      <c r="AV392">
        <v>7.3066580000000014</v>
      </c>
      <c r="AW392" t="s">
        <v>3712</v>
      </c>
      <c r="AX392" t="s">
        <v>3884</v>
      </c>
      <c r="AY392">
        <v>0.59200000000000008</v>
      </c>
      <c r="AZ392" s="2" t="s">
        <v>3983</v>
      </c>
      <c r="BA392">
        <v>0.58499999999999996</v>
      </c>
      <c r="BB392" t="s">
        <v>3997</v>
      </c>
      <c r="BC392" t="s">
        <v>3500</v>
      </c>
      <c r="BE392" t="s">
        <v>3515</v>
      </c>
      <c r="BF392" t="s">
        <v>4251</v>
      </c>
      <c r="BG392" t="s">
        <v>4408</v>
      </c>
      <c r="BH392" t="s">
        <v>4460</v>
      </c>
      <c r="BI392" t="s">
        <v>4593</v>
      </c>
    </row>
    <row r="393" spans="1:61" x14ac:dyDescent="0.25">
      <c r="A393">
        <f t="shared" si="49"/>
        <v>66</v>
      </c>
      <c r="B393" t="str">
        <f t="shared" si="50"/>
        <v>BP Werk Lingen_BNA1509</v>
      </c>
      <c r="C393" t="s">
        <v>3492</v>
      </c>
      <c r="D393" t="str">
        <f>VLOOKUP(AL393,REF_TABLE!$A$19:$B$26,2,FALSE)</f>
        <v>STUR</v>
      </c>
      <c r="E393" t="str">
        <f>VLOOKUP(AK393,REF_TABLE!A:B,2,FALSE)</f>
        <v>GAS</v>
      </c>
      <c r="F393">
        <f t="shared" si="56"/>
        <v>0.38059999999999999</v>
      </c>
      <c r="G393">
        <f>VLOOKUP(plants_join_OPSD!D393,REF_TABLE!M:Q,2,FALSE)</f>
        <v>9.5587323943661975</v>
      </c>
      <c r="H393">
        <f>VLOOKUP(plants_join_OPSD!D393,REF_TABLE!M:Q,3,FALSE)</f>
        <v>7.8122535211267614</v>
      </c>
      <c r="I393">
        <f>VLOOKUP(D393,Tabelle7!$A:$B,2,FALSE)</f>
        <v>4.0224969288732378E-2</v>
      </c>
      <c r="J393">
        <f>VLOOKUP(D393,Tabelle7!$A:$C,3,FALSE)</f>
        <v>4.0224969288732378E-2</v>
      </c>
      <c r="K393">
        <f>VLOOKUP($E393,Dispa_data!E:W,7,FALSE)</f>
        <v>112542.12</v>
      </c>
      <c r="L393">
        <f>IFERROR(VLOOKUP($E393,Dispa_data!E:W,8,FALSE),0)</f>
        <v>0</v>
      </c>
      <c r="M393">
        <f>IFERROR(VLOOKUP($E393,Dispa_data!E:W,9,FALSE),0)</f>
        <v>0</v>
      </c>
      <c r="N393">
        <f>IFERROR(VLOOKUP($E393,Dispa_data!$E:$W,10,FALSE),0)</f>
        <v>0.4</v>
      </c>
      <c r="O393">
        <f>IFERROR(VLOOKUP($E393,Dispa_data!$E:$W,11,FALSE),0)</f>
        <v>0.52500000000000002</v>
      </c>
      <c r="P393">
        <f>IFERROR(VLOOKUP($E393,Dispa_data!$E:$W,12,FALSE),0)</f>
        <v>1</v>
      </c>
      <c r="Q393">
        <f>IFERROR(VLOOKUP($E393,Dispa_data!$E:$W,13,FALSE),0)</f>
        <v>0.45</v>
      </c>
      <c r="S393" t="str">
        <f t="shared" si="51"/>
        <v/>
      </c>
      <c r="T393" t="str">
        <f t="shared" si="52"/>
        <v/>
      </c>
      <c r="U393" t="str">
        <f t="shared" si="53"/>
        <v/>
      </c>
      <c r="V393" t="str">
        <f t="shared" si="54"/>
        <v/>
      </c>
      <c r="W393" t="str">
        <f t="shared" si="55"/>
        <v/>
      </c>
      <c r="X393" s="1" t="s">
        <v>595</v>
      </c>
      <c r="Y393" s="6" t="e">
        <f>VLOOKUP(B393,Dispa_data!B:B,1,FALSE)</f>
        <v>#N/A</v>
      </c>
      <c r="Z393" t="s">
        <v>1302</v>
      </c>
      <c r="AC393" t="s">
        <v>2287</v>
      </c>
      <c r="AD393" t="s">
        <v>2609</v>
      </c>
      <c r="AE393" t="s">
        <v>3041</v>
      </c>
      <c r="AF393" t="s">
        <v>3383</v>
      </c>
      <c r="AG393" t="s">
        <v>3477</v>
      </c>
      <c r="AH393" t="s">
        <v>3492</v>
      </c>
      <c r="AI393">
        <v>66</v>
      </c>
      <c r="AK393" t="s">
        <v>3500</v>
      </c>
      <c r="AL393" t="s">
        <v>3506</v>
      </c>
      <c r="AM393" t="s">
        <v>3514</v>
      </c>
      <c r="AO393">
        <v>1996</v>
      </c>
      <c r="AP393" t="s">
        <v>3553</v>
      </c>
      <c r="AS393" t="s">
        <v>3625</v>
      </c>
      <c r="AU393">
        <v>52.560606000000007</v>
      </c>
      <c r="AV393">
        <v>7.2951639999999998</v>
      </c>
      <c r="BA393">
        <v>0.38059999999999999</v>
      </c>
      <c r="BB393" t="s">
        <v>3997</v>
      </c>
      <c r="BC393" t="s">
        <v>3500</v>
      </c>
      <c r="BE393" t="s">
        <v>3515</v>
      </c>
      <c r="BF393" t="s">
        <v>4252</v>
      </c>
      <c r="BG393" t="s">
        <v>4406</v>
      </c>
      <c r="BH393" t="s">
        <v>4441</v>
      </c>
    </row>
    <row r="394" spans="1:61" x14ac:dyDescent="0.25">
      <c r="A394">
        <f t="shared" si="49"/>
        <v>37.700000000000003</v>
      </c>
      <c r="B394" t="str">
        <f t="shared" si="50"/>
        <v>Industriekraftwerk Greifswald_BNA1531</v>
      </c>
      <c r="C394" t="s">
        <v>3492</v>
      </c>
      <c r="D394" t="str">
        <f>VLOOKUP(AL394,REF_TABLE!$A$19:$B$26,2,FALSE)</f>
        <v>STUR</v>
      </c>
      <c r="E394" t="str">
        <f>VLOOKUP(AK394,REF_TABLE!A:B,2,FALSE)</f>
        <v>GAS</v>
      </c>
      <c r="F394">
        <f t="shared" si="56"/>
        <v>0.40039999999999998</v>
      </c>
      <c r="G394">
        <f>VLOOKUP(plants_join_OPSD!D394,REF_TABLE!M:Q,2,FALSE)</f>
        <v>9.5587323943661975</v>
      </c>
      <c r="H394">
        <f>VLOOKUP(plants_join_OPSD!D394,REF_TABLE!M:Q,3,FALSE)</f>
        <v>7.8122535211267614</v>
      </c>
      <c r="I394">
        <f>VLOOKUP(D394,Tabelle7!$A:$B,2,FALSE)</f>
        <v>4.0224969288732378E-2</v>
      </c>
      <c r="J394">
        <f>VLOOKUP(D394,Tabelle7!$A:$C,3,FALSE)</f>
        <v>4.0224969288732378E-2</v>
      </c>
      <c r="K394">
        <f>VLOOKUP($E394,Dispa_data!E:W,7,FALSE)</f>
        <v>112542.12</v>
      </c>
      <c r="L394">
        <f>IFERROR(VLOOKUP($E394,Dispa_data!E:W,8,FALSE),0)</f>
        <v>0</v>
      </c>
      <c r="M394">
        <f>IFERROR(VLOOKUP($E394,Dispa_data!E:W,9,FALSE),0)</f>
        <v>0</v>
      </c>
      <c r="N394">
        <f>IFERROR(VLOOKUP($E394,Dispa_data!$E:$W,10,FALSE),0)</f>
        <v>0.4</v>
      </c>
      <c r="O394">
        <f>IFERROR(VLOOKUP($E394,Dispa_data!$E:$W,11,FALSE),0)</f>
        <v>0.52500000000000002</v>
      </c>
      <c r="P394">
        <f>IFERROR(VLOOKUP($E394,Dispa_data!$E:$W,12,FALSE),0)</f>
        <v>1</v>
      </c>
      <c r="Q394">
        <f>IFERROR(VLOOKUP($E394,Dispa_data!$E:$W,13,FALSE),0)</f>
        <v>0.45</v>
      </c>
      <c r="S394" t="str">
        <f t="shared" si="51"/>
        <v/>
      </c>
      <c r="T394" t="str">
        <f t="shared" si="52"/>
        <v/>
      </c>
      <c r="U394" t="str">
        <f t="shared" si="53"/>
        <v/>
      </c>
      <c r="V394" t="str">
        <f t="shared" si="54"/>
        <v/>
      </c>
      <c r="W394" t="str">
        <f t="shared" si="55"/>
        <v/>
      </c>
      <c r="X394" s="1" t="s">
        <v>596</v>
      </c>
      <c r="Y394" s="6" t="e">
        <f>VLOOKUP(B394,Dispa_data!B:B,1,FALSE)</f>
        <v>#N/A</v>
      </c>
      <c r="Z394" t="s">
        <v>1303</v>
      </c>
      <c r="AC394" t="s">
        <v>2288</v>
      </c>
      <c r="AE394" t="s">
        <v>3042</v>
      </c>
      <c r="AF394" t="s">
        <v>3384</v>
      </c>
      <c r="AG394" t="s">
        <v>3484</v>
      </c>
      <c r="AH394" t="s">
        <v>3492</v>
      </c>
      <c r="AI394">
        <v>37.700000000000003</v>
      </c>
      <c r="AK394" t="s">
        <v>3500</v>
      </c>
      <c r="AL394" t="s">
        <v>3506</v>
      </c>
      <c r="AM394" t="s">
        <v>3514</v>
      </c>
      <c r="AO394">
        <v>2014</v>
      </c>
      <c r="AP394" t="s">
        <v>3541</v>
      </c>
      <c r="AS394" t="s">
        <v>3625</v>
      </c>
      <c r="AU394">
        <v>54.137883000000002</v>
      </c>
      <c r="AV394">
        <v>13.667149</v>
      </c>
      <c r="AY394">
        <v>0.39</v>
      </c>
      <c r="AZ394" s="2" t="s">
        <v>3984</v>
      </c>
      <c r="BA394">
        <v>0.40039999999999998</v>
      </c>
      <c r="BB394" t="s">
        <v>3997</v>
      </c>
      <c r="BC394" t="s">
        <v>3500</v>
      </c>
      <c r="BE394" t="s">
        <v>3515</v>
      </c>
      <c r="BF394" t="s">
        <v>4253</v>
      </c>
      <c r="BG394" t="s">
        <v>4406</v>
      </c>
      <c r="BH394" t="s">
        <v>4436</v>
      </c>
    </row>
    <row r="395" spans="1:61" x14ac:dyDescent="0.25">
      <c r="A395">
        <f t="shared" si="49"/>
        <v>47</v>
      </c>
      <c r="B395" t="str">
        <f t="shared" si="50"/>
        <v>KW Mitte_BNA0614a</v>
      </c>
      <c r="C395" t="s">
        <v>3492</v>
      </c>
      <c r="D395" t="str">
        <f>VLOOKUP(AL395,REF_TABLE!$A$19:$B$26,2,FALSE)</f>
        <v>GTUR</v>
      </c>
      <c r="E395" t="str">
        <f>VLOOKUP(AK395,REF_TABLE!A:B,2,FALSE)</f>
        <v>GAS</v>
      </c>
      <c r="F395">
        <f t="shared" si="56"/>
        <v>0.35920000000000002</v>
      </c>
      <c r="G395">
        <f>VLOOKUP(plants_join_OPSD!D395,REF_TABLE!M:Q,2,FALSE)</f>
        <v>0</v>
      </c>
      <c r="H395">
        <f>VLOOKUP(plants_join_OPSD!D395,REF_TABLE!M:Q,3,FALSE)</f>
        <v>0</v>
      </c>
      <c r="I395">
        <f>VLOOKUP(D395,Tabelle7!$A:$B,2,FALSE)</f>
        <v>1</v>
      </c>
      <c r="J395">
        <f>VLOOKUP(D395,Tabelle7!$A:$C,3,FALSE)</f>
        <v>1</v>
      </c>
      <c r="K395">
        <f>VLOOKUP($E395,Dispa_data!E:W,7,FALSE)</f>
        <v>112542.12</v>
      </c>
      <c r="L395">
        <f>IFERROR(VLOOKUP($E395,Dispa_data!E:W,8,FALSE),0)</f>
        <v>0</v>
      </c>
      <c r="M395">
        <f>IFERROR(VLOOKUP($E395,Dispa_data!E:W,9,FALSE),0)</f>
        <v>0</v>
      </c>
      <c r="N395">
        <f>IFERROR(VLOOKUP($E395,Dispa_data!$E:$W,10,FALSE),0)</f>
        <v>0.4</v>
      </c>
      <c r="O395">
        <f>IFERROR(VLOOKUP($E395,Dispa_data!$E:$W,11,FALSE),0)</f>
        <v>0.52500000000000002</v>
      </c>
      <c r="P395">
        <f>IFERROR(VLOOKUP($E395,Dispa_data!$E:$W,12,FALSE),0)</f>
        <v>1</v>
      </c>
      <c r="Q395">
        <f>IFERROR(VLOOKUP($E395,Dispa_data!$E:$W,13,FALSE),0)</f>
        <v>0.45</v>
      </c>
      <c r="S395" t="str">
        <f t="shared" si="51"/>
        <v/>
      </c>
      <c r="T395" t="str">
        <f t="shared" si="52"/>
        <v/>
      </c>
      <c r="U395" t="str">
        <f t="shared" si="53"/>
        <v/>
      </c>
      <c r="V395" t="str">
        <f t="shared" si="54"/>
        <v/>
      </c>
      <c r="W395" t="str">
        <f t="shared" si="55"/>
        <v/>
      </c>
      <c r="X395" s="1" t="s">
        <v>597</v>
      </c>
      <c r="Y395" s="6" t="e">
        <f>VLOOKUP(B395,Dispa_data!B:B,1,FALSE)</f>
        <v>#N/A</v>
      </c>
      <c r="Z395" t="s">
        <v>1304</v>
      </c>
      <c r="AA395" t="s">
        <v>1728</v>
      </c>
      <c r="AC395" t="s">
        <v>2289</v>
      </c>
      <c r="AD395" t="s">
        <v>2610</v>
      </c>
      <c r="AE395" t="s">
        <v>3043</v>
      </c>
      <c r="AF395" t="s">
        <v>3385</v>
      </c>
      <c r="AG395" t="s">
        <v>3487</v>
      </c>
      <c r="AH395" t="s">
        <v>3492</v>
      </c>
      <c r="AI395">
        <v>47</v>
      </c>
      <c r="AK395" t="s">
        <v>3500</v>
      </c>
      <c r="AL395" t="s">
        <v>3512</v>
      </c>
      <c r="AM395" t="s">
        <v>3514</v>
      </c>
      <c r="AO395">
        <v>1992</v>
      </c>
      <c r="AP395" t="s">
        <v>3547</v>
      </c>
      <c r="AS395" t="s">
        <v>3625</v>
      </c>
      <c r="AU395">
        <v>49.513950000000001</v>
      </c>
      <c r="AV395">
        <v>8.4315100000000012</v>
      </c>
      <c r="BA395">
        <v>0.35920000000000002</v>
      </c>
      <c r="BB395" t="s">
        <v>3997</v>
      </c>
      <c r="BC395" t="s">
        <v>3500</v>
      </c>
      <c r="BE395" t="s">
        <v>3515</v>
      </c>
      <c r="BG395" t="s">
        <v>4359</v>
      </c>
      <c r="BH395" t="s">
        <v>4532</v>
      </c>
    </row>
    <row r="396" spans="1:61" x14ac:dyDescent="0.25">
      <c r="A396">
        <f t="shared" si="49"/>
        <v>410</v>
      </c>
      <c r="B396" t="str">
        <f t="shared" si="50"/>
        <v>Kraftwerk Süd_BNA0615</v>
      </c>
      <c r="C396" t="s">
        <v>3492</v>
      </c>
      <c r="D396" t="str">
        <f>VLOOKUP(AL396,REF_TABLE!$A$19:$B$26,2,FALSE)</f>
        <v>COMC</v>
      </c>
      <c r="E396" t="str">
        <f>VLOOKUP(AK396,REF_TABLE!A:B,2,FALSE)</f>
        <v>GAS</v>
      </c>
      <c r="F396">
        <f t="shared" si="56"/>
        <v>0.52649999999999997</v>
      </c>
      <c r="G396">
        <f>VLOOKUP(plants_join_OPSD!D396,REF_TABLE!M:Q,2,FALSE)</f>
        <v>5</v>
      </c>
      <c r="H396">
        <f>VLOOKUP(plants_join_OPSD!D396,REF_TABLE!M:Q,3,FALSE)</f>
        <v>1</v>
      </c>
      <c r="I396">
        <f>VLOOKUP(D396,Tabelle7!$A:$B,2,FALSE)</f>
        <v>3.8508725075675675E-2</v>
      </c>
      <c r="J396">
        <f>VLOOKUP(D396,Tabelle7!$A:$C,3,FALSE)</f>
        <v>3.8508725075675675E-2</v>
      </c>
      <c r="K396">
        <f>VLOOKUP($E396,Dispa_data!E:W,7,FALSE)</f>
        <v>112542.12</v>
      </c>
      <c r="L396">
        <f>IFERROR(VLOOKUP($E396,Dispa_data!E:W,8,FALSE),0)</f>
        <v>0</v>
      </c>
      <c r="M396">
        <f>IFERROR(VLOOKUP($E396,Dispa_data!E:W,9,FALSE),0)</f>
        <v>0</v>
      </c>
      <c r="N396">
        <f>IFERROR(VLOOKUP($E396,Dispa_data!$E:$W,10,FALSE),0)</f>
        <v>0.4</v>
      </c>
      <c r="O396">
        <f>IFERROR(VLOOKUP($E396,Dispa_data!$E:$W,11,FALSE),0)</f>
        <v>0.52500000000000002</v>
      </c>
      <c r="P396">
        <f>IFERROR(VLOOKUP($E396,Dispa_data!$E:$W,12,FALSE),0)</f>
        <v>1</v>
      </c>
      <c r="Q396">
        <f>IFERROR(VLOOKUP($E396,Dispa_data!$E:$W,13,FALSE),0)</f>
        <v>0.45</v>
      </c>
      <c r="S396">
        <f t="shared" si="51"/>
        <v>420</v>
      </c>
      <c r="T396" t="str">
        <f t="shared" si="52"/>
        <v/>
      </c>
      <c r="U396" t="str">
        <f t="shared" si="53"/>
        <v/>
      </c>
      <c r="V396" t="str">
        <f t="shared" si="54"/>
        <v/>
      </c>
      <c r="W396" t="str">
        <f t="shared" si="55"/>
        <v/>
      </c>
      <c r="X396" s="1" t="s">
        <v>598</v>
      </c>
      <c r="Y396" s="6" t="e">
        <f>VLOOKUP(B396,Dispa_data!B:B,1,FALSE)</f>
        <v>#N/A</v>
      </c>
      <c r="Z396" t="s">
        <v>1305</v>
      </c>
      <c r="AA396" t="s">
        <v>1729</v>
      </c>
      <c r="AB396" t="s">
        <v>2057</v>
      </c>
      <c r="AC396" t="s">
        <v>2289</v>
      </c>
      <c r="AD396" t="s">
        <v>2611</v>
      </c>
      <c r="AE396" t="s">
        <v>3043</v>
      </c>
      <c r="AF396" t="s">
        <v>3385</v>
      </c>
      <c r="AG396" t="s">
        <v>3487</v>
      </c>
      <c r="AH396" t="s">
        <v>3492</v>
      </c>
      <c r="AI396">
        <v>410</v>
      </c>
      <c r="AJ396">
        <v>396</v>
      </c>
      <c r="AK396" t="s">
        <v>3500</v>
      </c>
      <c r="AL396" t="s">
        <v>3508</v>
      </c>
      <c r="AM396" t="s">
        <v>3514</v>
      </c>
      <c r="AN396">
        <v>420</v>
      </c>
      <c r="AO396">
        <v>1997</v>
      </c>
      <c r="AP396" t="s">
        <v>3529</v>
      </c>
      <c r="AS396" t="s">
        <v>3625</v>
      </c>
      <c r="AT396" t="s">
        <v>3630</v>
      </c>
      <c r="AU396">
        <v>49.513617000000004</v>
      </c>
      <c r="AV396">
        <v>8.4316029999999991</v>
      </c>
      <c r="AW396" t="s">
        <v>3713</v>
      </c>
      <c r="AX396" t="s">
        <v>3885</v>
      </c>
      <c r="BA396">
        <v>0.52649999999999997</v>
      </c>
      <c r="BB396" t="s">
        <v>3997</v>
      </c>
      <c r="BC396" t="s">
        <v>3500</v>
      </c>
      <c r="BE396" t="s">
        <v>3515</v>
      </c>
      <c r="BG396" t="s">
        <v>4359</v>
      </c>
      <c r="BH396" t="s">
        <v>4532</v>
      </c>
      <c r="BI396" t="s">
        <v>4591</v>
      </c>
    </row>
    <row r="397" spans="1:61" x14ac:dyDescent="0.25">
      <c r="A397">
        <f t="shared" si="49"/>
        <v>497.5</v>
      </c>
      <c r="B397" t="str">
        <f t="shared" si="50"/>
        <v>Kraftwerk Mitte_BNA0614b</v>
      </c>
      <c r="C397" t="s">
        <v>3492</v>
      </c>
      <c r="D397" t="str">
        <f>VLOOKUP(AL397,REF_TABLE!$A$19:$B$26,2,FALSE)</f>
        <v>COMC</v>
      </c>
      <c r="E397" t="str">
        <f>VLOOKUP(AK397,REF_TABLE!A:B,2,FALSE)</f>
        <v>GAS</v>
      </c>
      <c r="F397">
        <f t="shared" si="56"/>
        <v>0.5625</v>
      </c>
      <c r="G397">
        <f>VLOOKUP(plants_join_OPSD!D397,REF_TABLE!M:Q,2,FALSE)</f>
        <v>5</v>
      </c>
      <c r="H397">
        <f>VLOOKUP(plants_join_OPSD!D397,REF_TABLE!M:Q,3,FALSE)</f>
        <v>1</v>
      </c>
      <c r="I397">
        <f>VLOOKUP(D397,Tabelle7!$A:$B,2,FALSE)</f>
        <v>3.8508725075675675E-2</v>
      </c>
      <c r="J397">
        <f>VLOOKUP(D397,Tabelle7!$A:$C,3,FALSE)</f>
        <v>3.8508725075675675E-2</v>
      </c>
      <c r="K397">
        <f>VLOOKUP($E397,Dispa_data!E:W,7,FALSE)</f>
        <v>112542.12</v>
      </c>
      <c r="L397">
        <f>IFERROR(VLOOKUP($E397,Dispa_data!E:W,8,FALSE),0)</f>
        <v>0</v>
      </c>
      <c r="M397">
        <f>IFERROR(VLOOKUP($E397,Dispa_data!E:W,9,FALSE),0)</f>
        <v>0</v>
      </c>
      <c r="N397">
        <f>IFERROR(VLOOKUP($E397,Dispa_data!$E:$W,10,FALSE),0)</f>
        <v>0.4</v>
      </c>
      <c r="O397">
        <f>IFERROR(VLOOKUP($E397,Dispa_data!$E:$W,11,FALSE),0)</f>
        <v>0.52500000000000002</v>
      </c>
      <c r="P397">
        <f>IFERROR(VLOOKUP($E397,Dispa_data!$E:$W,12,FALSE),0)</f>
        <v>1</v>
      </c>
      <c r="Q397">
        <f>IFERROR(VLOOKUP($E397,Dispa_data!$E:$W,13,FALSE),0)</f>
        <v>0.45</v>
      </c>
      <c r="S397">
        <f t="shared" si="51"/>
        <v>540</v>
      </c>
      <c r="T397" t="str">
        <f t="shared" si="52"/>
        <v/>
      </c>
      <c r="U397" t="str">
        <f t="shared" si="53"/>
        <v/>
      </c>
      <c r="V397" t="str">
        <f t="shared" si="54"/>
        <v/>
      </c>
      <c r="W397" t="str">
        <f t="shared" si="55"/>
        <v/>
      </c>
      <c r="X397" s="1" t="s">
        <v>599</v>
      </c>
      <c r="Y397" s="6" t="e">
        <f>VLOOKUP(B397,Dispa_data!B:B,1,FALSE)</f>
        <v>#N/A</v>
      </c>
      <c r="Z397" t="s">
        <v>1306</v>
      </c>
      <c r="AA397" t="s">
        <v>1730</v>
      </c>
      <c r="AB397" t="s">
        <v>2058</v>
      </c>
      <c r="AC397" t="s">
        <v>2289</v>
      </c>
      <c r="AD397" t="s">
        <v>2612</v>
      </c>
      <c r="AE397" t="s">
        <v>3043</v>
      </c>
      <c r="AF397" t="s">
        <v>3385</v>
      </c>
      <c r="AG397" t="s">
        <v>3487</v>
      </c>
      <c r="AH397" t="s">
        <v>3492</v>
      </c>
      <c r="AI397">
        <v>497.5</v>
      </c>
      <c r="AJ397">
        <v>496</v>
      </c>
      <c r="AK397" t="s">
        <v>3500</v>
      </c>
      <c r="AL397" t="s">
        <v>3508</v>
      </c>
      <c r="AM397" t="s">
        <v>3514</v>
      </c>
      <c r="AN397">
        <v>540</v>
      </c>
      <c r="AO397">
        <v>2005</v>
      </c>
      <c r="AP397" t="s">
        <v>3519</v>
      </c>
      <c r="AS397" t="s">
        <v>3625</v>
      </c>
      <c r="AT397" t="s">
        <v>3630</v>
      </c>
      <c r="AU397">
        <v>49.513730000000002</v>
      </c>
      <c r="AV397">
        <v>8.4315560000000005</v>
      </c>
      <c r="AW397" t="s">
        <v>3714</v>
      </c>
      <c r="AX397" t="s">
        <v>3886</v>
      </c>
      <c r="AY397">
        <v>0.43</v>
      </c>
      <c r="AZ397" s="2" t="s">
        <v>3985</v>
      </c>
      <c r="BA397">
        <v>0.5625</v>
      </c>
      <c r="BB397" t="s">
        <v>3997</v>
      </c>
      <c r="BC397" t="s">
        <v>3500</v>
      </c>
      <c r="BE397" t="s">
        <v>3515</v>
      </c>
      <c r="BF397" t="s">
        <v>4254</v>
      </c>
      <c r="BG397" t="s">
        <v>4427</v>
      </c>
      <c r="BH397" t="s">
        <v>4460</v>
      </c>
      <c r="BI397" t="s">
        <v>4591</v>
      </c>
    </row>
    <row r="398" spans="1:61" x14ac:dyDescent="0.25">
      <c r="A398">
        <f t="shared" si="49"/>
        <v>12</v>
      </c>
      <c r="B398" t="str">
        <f t="shared" si="50"/>
        <v>BHKW Ludwigshafen_BNA1196a</v>
      </c>
      <c r="C398" t="s">
        <v>3492</v>
      </c>
      <c r="D398" t="str">
        <f>VLOOKUP(AL398,REF_TABLE!$A$19:$B$26,2,FALSE)</f>
        <v>STUR</v>
      </c>
      <c r="E398" t="str">
        <f>VLOOKUP(AK398,REF_TABLE!A:B,2,FALSE)</f>
        <v>GAS</v>
      </c>
      <c r="F398">
        <f t="shared" si="56"/>
        <v>0.38829999999999998</v>
      </c>
      <c r="G398">
        <f>VLOOKUP(plants_join_OPSD!D398,REF_TABLE!M:Q,2,FALSE)</f>
        <v>9.5587323943661975</v>
      </c>
      <c r="H398">
        <f>VLOOKUP(plants_join_OPSD!D398,REF_TABLE!M:Q,3,FALSE)</f>
        <v>7.8122535211267614</v>
      </c>
      <c r="I398">
        <f>VLOOKUP(D398,Tabelle7!$A:$B,2,FALSE)</f>
        <v>4.0224969288732378E-2</v>
      </c>
      <c r="J398">
        <f>VLOOKUP(D398,Tabelle7!$A:$C,3,FALSE)</f>
        <v>4.0224969288732378E-2</v>
      </c>
      <c r="K398">
        <f>VLOOKUP($E398,Dispa_data!E:W,7,FALSE)</f>
        <v>112542.12</v>
      </c>
      <c r="L398">
        <f>IFERROR(VLOOKUP($E398,Dispa_data!E:W,8,FALSE),0)</f>
        <v>0</v>
      </c>
      <c r="M398">
        <f>IFERROR(VLOOKUP($E398,Dispa_data!E:W,9,FALSE),0)</f>
        <v>0</v>
      </c>
      <c r="N398">
        <f>IFERROR(VLOOKUP($E398,Dispa_data!$E:$W,10,FALSE),0)</f>
        <v>0.4</v>
      </c>
      <c r="O398">
        <f>IFERROR(VLOOKUP($E398,Dispa_data!$E:$W,11,FALSE),0)</f>
        <v>0.52500000000000002</v>
      </c>
      <c r="P398">
        <f>IFERROR(VLOOKUP($E398,Dispa_data!$E:$W,12,FALSE),0)</f>
        <v>1</v>
      </c>
      <c r="Q398">
        <f>IFERROR(VLOOKUP($E398,Dispa_data!$E:$W,13,FALSE),0)</f>
        <v>0.45</v>
      </c>
      <c r="S398" t="str">
        <f t="shared" si="51"/>
        <v/>
      </c>
      <c r="T398" t="str">
        <f t="shared" si="52"/>
        <v/>
      </c>
      <c r="U398" t="str">
        <f t="shared" si="53"/>
        <v/>
      </c>
      <c r="V398" t="str">
        <f t="shared" si="54"/>
        <v/>
      </c>
      <c r="W398" t="str">
        <f t="shared" si="55"/>
        <v/>
      </c>
      <c r="X398" s="1" t="s">
        <v>600</v>
      </c>
      <c r="Y398" s="6" t="e">
        <f>VLOOKUP(B398,Dispa_data!B:B,1,FALSE)</f>
        <v>#N/A</v>
      </c>
      <c r="Z398" t="s">
        <v>1307</v>
      </c>
      <c r="AA398" t="s">
        <v>1731</v>
      </c>
      <c r="AC398" t="s">
        <v>2135</v>
      </c>
      <c r="AD398" t="s">
        <v>2613</v>
      </c>
      <c r="AE398" t="s">
        <v>3044</v>
      </c>
      <c r="AF398" t="s">
        <v>3385</v>
      </c>
      <c r="AG398" t="s">
        <v>3487</v>
      </c>
      <c r="AH398" t="s">
        <v>3492</v>
      </c>
      <c r="AI398">
        <v>12</v>
      </c>
      <c r="AK398" t="s">
        <v>3500</v>
      </c>
      <c r="AL398" t="s">
        <v>3506</v>
      </c>
      <c r="AM398" t="s">
        <v>3514</v>
      </c>
      <c r="AO398">
        <v>2003</v>
      </c>
      <c r="AP398" t="s">
        <v>3523</v>
      </c>
      <c r="AS398" t="s">
        <v>3625</v>
      </c>
      <c r="AU398">
        <v>49.45308</v>
      </c>
      <c r="AV398">
        <v>8.4336399999999987</v>
      </c>
      <c r="BA398">
        <v>0.38829999999999998</v>
      </c>
      <c r="BB398" t="s">
        <v>3997</v>
      </c>
      <c r="BC398" t="s">
        <v>3500</v>
      </c>
      <c r="BE398" t="s">
        <v>3515</v>
      </c>
      <c r="BF398" t="s">
        <v>4255</v>
      </c>
      <c r="BG398" t="s">
        <v>1559</v>
      </c>
      <c r="BH398" t="s">
        <v>4453</v>
      </c>
    </row>
    <row r="399" spans="1:61" x14ac:dyDescent="0.25">
      <c r="A399">
        <f t="shared" si="49"/>
        <v>12</v>
      </c>
      <c r="B399" t="str">
        <f t="shared" si="50"/>
        <v>Industriekraftwerk Ludwigshafen_BNA1196b</v>
      </c>
      <c r="C399" t="s">
        <v>3492</v>
      </c>
      <c r="D399" t="str">
        <f>VLOOKUP(AL399,REF_TABLE!$A$19:$B$26,2,FALSE)</f>
        <v>COMC</v>
      </c>
      <c r="E399" t="str">
        <f>VLOOKUP(AK399,REF_TABLE!A:B,2,FALSE)</f>
        <v>GAS</v>
      </c>
      <c r="F399">
        <f t="shared" si="56"/>
        <v>0.55349999999999999</v>
      </c>
      <c r="G399">
        <f>VLOOKUP(plants_join_OPSD!D399,REF_TABLE!M:Q,2,FALSE)</f>
        <v>5</v>
      </c>
      <c r="H399">
        <f>VLOOKUP(plants_join_OPSD!D399,REF_TABLE!M:Q,3,FALSE)</f>
        <v>1</v>
      </c>
      <c r="I399">
        <f>VLOOKUP(D399,Tabelle7!$A:$B,2,FALSE)</f>
        <v>3.8508725075675675E-2</v>
      </c>
      <c r="J399">
        <f>VLOOKUP(D399,Tabelle7!$A:$C,3,FALSE)</f>
        <v>3.8508725075675675E-2</v>
      </c>
      <c r="K399">
        <f>VLOOKUP($E399,Dispa_data!E:W,7,FALSE)</f>
        <v>112542.12</v>
      </c>
      <c r="L399">
        <f>IFERROR(VLOOKUP($E399,Dispa_data!E:W,8,FALSE),0)</f>
        <v>0</v>
      </c>
      <c r="M399">
        <f>IFERROR(VLOOKUP($E399,Dispa_data!E:W,9,FALSE),0)</f>
        <v>0</v>
      </c>
      <c r="N399">
        <f>IFERROR(VLOOKUP($E399,Dispa_data!$E:$W,10,FALSE),0)</f>
        <v>0.4</v>
      </c>
      <c r="O399">
        <f>IFERROR(VLOOKUP($E399,Dispa_data!$E:$W,11,FALSE),0)</f>
        <v>0.52500000000000002</v>
      </c>
      <c r="P399">
        <f>IFERROR(VLOOKUP($E399,Dispa_data!$E:$W,12,FALSE),0)</f>
        <v>1</v>
      </c>
      <c r="Q399">
        <f>IFERROR(VLOOKUP($E399,Dispa_data!$E:$W,13,FALSE),0)</f>
        <v>0.45</v>
      </c>
      <c r="S399" t="str">
        <f t="shared" si="51"/>
        <v/>
      </c>
      <c r="T399" t="str">
        <f t="shared" si="52"/>
        <v/>
      </c>
      <c r="U399" t="str">
        <f t="shared" si="53"/>
        <v/>
      </c>
      <c r="V399" t="str">
        <f t="shared" si="54"/>
        <v/>
      </c>
      <c r="W399" t="str">
        <f t="shared" si="55"/>
        <v/>
      </c>
      <c r="X399" s="1" t="s">
        <v>601</v>
      </c>
      <c r="Y399" s="6" t="e">
        <f>VLOOKUP(B399,Dispa_data!B:B,1,FALSE)</f>
        <v>#N/A</v>
      </c>
      <c r="Z399" t="s">
        <v>1308</v>
      </c>
      <c r="AA399" t="s">
        <v>1242</v>
      </c>
      <c r="AC399" t="s">
        <v>2135</v>
      </c>
      <c r="AD399" t="s">
        <v>2614</v>
      </c>
      <c r="AE399" t="s">
        <v>3044</v>
      </c>
      <c r="AF399" t="s">
        <v>3385</v>
      </c>
      <c r="AG399" t="s">
        <v>3487</v>
      </c>
      <c r="AH399" t="s">
        <v>3492</v>
      </c>
      <c r="AI399">
        <v>12</v>
      </c>
      <c r="AK399" t="s">
        <v>3500</v>
      </c>
      <c r="AL399" t="s">
        <v>3508</v>
      </c>
      <c r="AM399" t="s">
        <v>3514</v>
      </c>
      <c r="AO399">
        <v>2003</v>
      </c>
      <c r="AP399" t="s">
        <v>3523</v>
      </c>
      <c r="AS399" t="s">
        <v>3625</v>
      </c>
      <c r="AU399">
        <v>49.453181000000001</v>
      </c>
      <c r="AV399">
        <v>8.4335919999999991</v>
      </c>
      <c r="BA399">
        <v>0.55349999999999999</v>
      </c>
      <c r="BB399" t="s">
        <v>3997</v>
      </c>
      <c r="BC399" t="s">
        <v>3500</v>
      </c>
      <c r="BE399" t="s">
        <v>3515</v>
      </c>
      <c r="BF399" t="s">
        <v>4255</v>
      </c>
      <c r="BG399" t="s">
        <v>1559</v>
      </c>
      <c r="BH399" t="s">
        <v>4453</v>
      </c>
    </row>
    <row r="400" spans="1:61" x14ac:dyDescent="0.25">
      <c r="A400">
        <f t="shared" si="49"/>
        <v>434.2</v>
      </c>
      <c r="B400" t="str">
        <f t="shared" si="50"/>
        <v>Kraftwerk Mainz_BNA0626</v>
      </c>
      <c r="C400" t="s">
        <v>3492</v>
      </c>
      <c r="D400" t="str">
        <f>VLOOKUP(AL400,REF_TABLE!$A$19:$B$26,2,FALSE)</f>
        <v>COMC</v>
      </c>
      <c r="E400" t="str">
        <f>VLOOKUP(AK400,REF_TABLE!A:B,2,FALSE)</f>
        <v>GAS</v>
      </c>
      <c r="F400">
        <f t="shared" si="56"/>
        <v>0.54449999999999998</v>
      </c>
      <c r="G400">
        <f>VLOOKUP(plants_join_OPSD!D400,REF_TABLE!M:Q,2,FALSE)</f>
        <v>5</v>
      </c>
      <c r="H400">
        <f>VLOOKUP(plants_join_OPSD!D400,REF_TABLE!M:Q,3,FALSE)</f>
        <v>1</v>
      </c>
      <c r="I400">
        <f>VLOOKUP(D400,Tabelle7!$A:$B,2,FALSE)</f>
        <v>3.8508725075675675E-2</v>
      </c>
      <c r="J400">
        <f>VLOOKUP(D400,Tabelle7!$A:$C,3,FALSE)</f>
        <v>3.8508725075675675E-2</v>
      </c>
      <c r="K400">
        <f>VLOOKUP($E400,Dispa_data!E:W,7,FALSE)</f>
        <v>112542.12</v>
      </c>
      <c r="L400">
        <f>IFERROR(VLOOKUP($E400,Dispa_data!E:W,8,FALSE),0)</f>
        <v>0</v>
      </c>
      <c r="M400">
        <f>IFERROR(VLOOKUP($E400,Dispa_data!E:W,9,FALSE),0)</f>
        <v>0</v>
      </c>
      <c r="N400">
        <f>IFERROR(VLOOKUP($E400,Dispa_data!$E:$W,10,FALSE),0)</f>
        <v>0.4</v>
      </c>
      <c r="O400">
        <f>IFERROR(VLOOKUP($E400,Dispa_data!$E:$W,11,FALSE),0)</f>
        <v>0.52500000000000002</v>
      </c>
      <c r="P400">
        <f>IFERROR(VLOOKUP($E400,Dispa_data!$E:$W,12,FALSE),0)</f>
        <v>1</v>
      </c>
      <c r="Q400">
        <f>IFERROR(VLOOKUP($E400,Dispa_data!$E:$W,13,FALSE),0)</f>
        <v>0.45</v>
      </c>
      <c r="S400">
        <f t="shared" si="51"/>
        <v>115</v>
      </c>
      <c r="T400" t="str">
        <f t="shared" si="52"/>
        <v/>
      </c>
      <c r="U400" t="str">
        <f t="shared" si="53"/>
        <v/>
      </c>
      <c r="V400" t="str">
        <f t="shared" si="54"/>
        <v/>
      </c>
      <c r="W400" t="str">
        <f t="shared" si="55"/>
        <v/>
      </c>
      <c r="X400" s="1" t="s">
        <v>602</v>
      </c>
      <c r="Y400" s="6" t="e">
        <f>VLOOKUP(B400,Dispa_data!B:B,1,FALSE)</f>
        <v>#N/A</v>
      </c>
      <c r="Z400" t="s">
        <v>1309</v>
      </c>
      <c r="AA400" t="s">
        <v>1732</v>
      </c>
      <c r="AB400" t="s">
        <v>2059</v>
      </c>
      <c r="AC400" t="s">
        <v>2290</v>
      </c>
      <c r="AE400" t="s">
        <v>3045</v>
      </c>
      <c r="AF400" t="s">
        <v>3386</v>
      </c>
      <c r="AG400" t="s">
        <v>3487</v>
      </c>
      <c r="AH400" t="s">
        <v>3492</v>
      </c>
      <c r="AI400">
        <v>434.2</v>
      </c>
      <c r="AJ400">
        <v>417</v>
      </c>
      <c r="AK400" t="s">
        <v>3500</v>
      </c>
      <c r="AL400" t="s">
        <v>3508</v>
      </c>
      <c r="AM400" t="s">
        <v>3514</v>
      </c>
      <c r="AN400">
        <v>115</v>
      </c>
      <c r="AO400">
        <v>2001</v>
      </c>
      <c r="AP400" t="s">
        <v>3522</v>
      </c>
      <c r="AS400" t="s">
        <v>3625</v>
      </c>
      <c r="AU400">
        <v>50.026426000000001</v>
      </c>
      <c r="AV400">
        <v>8.2379350000000002</v>
      </c>
      <c r="AW400" t="s">
        <v>3715</v>
      </c>
      <c r="AX400" t="s">
        <v>3887</v>
      </c>
      <c r="AY400">
        <v>0.57999999999999996</v>
      </c>
      <c r="AZ400" s="2" t="s">
        <v>3986</v>
      </c>
      <c r="BA400">
        <v>0.54449999999999998</v>
      </c>
      <c r="BB400" t="s">
        <v>3997</v>
      </c>
      <c r="BC400" t="s">
        <v>3500</v>
      </c>
      <c r="BE400" t="s">
        <v>3515</v>
      </c>
      <c r="BF400" t="s">
        <v>4256</v>
      </c>
      <c r="BG400" t="s">
        <v>4406</v>
      </c>
      <c r="BH400" t="s">
        <v>4533</v>
      </c>
      <c r="BI400" t="s">
        <v>4591</v>
      </c>
    </row>
    <row r="401" spans="1:61" x14ac:dyDescent="0.25">
      <c r="A401">
        <f t="shared" si="49"/>
        <v>335</v>
      </c>
      <c r="B401" t="str">
        <f t="shared" si="50"/>
        <v>Kraftwerk Mainz_BNA0627</v>
      </c>
      <c r="C401" t="s">
        <v>3492</v>
      </c>
      <c r="D401" t="str">
        <f>VLOOKUP(AL401,REF_TABLE!$A$19:$B$26,2,FALSE)</f>
        <v>COMC</v>
      </c>
      <c r="E401" t="str">
        <f>VLOOKUP(AK401,REF_TABLE!A:B,2,FALSE)</f>
        <v>GAS</v>
      </c>
      <c r="F401">
        <f t="shared" si="56"/>
        <v>0.4365</v>
      </c>
      <c r="G401">
        <f>VLOOKUP(plants_join_OPSD!D401,REF_TABLE!M:Q,2,FALSE)</f>
        <v>5</v>
      </c>
      <c r="H401">
        <f>VLOOKUP(plants_join_OPSD!D401,REF_TABLE!M:Q,3,FALSE)</f>
        <v>1</v>
      </c>
      <c r="I401">
        <f>VLOOKUP(D401,Tabelle7!$A:$B,2,FALSE)</f>
        <v>3.8508725075675675E-2</v>
      </c>
      <c r="J401">
        <f>VLOOKUP(D401,Tabelle7!$A:$C,3,FALSE)</f>
        <v>3.8508725075675675E-2</v>
      </c>
      <c r="K401">
        <f>VLOOKUP($E401,Dispa_data!E:W,7,FALSE)</f>
        <v>112542.12</v>
      </c>
      <c r="L401">
        <f>IFERROR(VLOOKUP($E401,Dispa_data!E:W,8,FALSE),0)</f>
        <v>0</v>
      </c>
      <c r="M401">
        <f>IFERROR(VLOOKUP($E401,Dispa_data!E:W,9,FALSE),0)</f>
        <v>0</v>
      </c>
      <c r="N401">
        <f>IFERROR(VLOOKUP($E401,Dispa_data!$E:$W,10,FALSE),0)</f>
        <v>0.4</v>
      </c>
      <c r="O401">
        <f>IFERROR(VLOOKUP($E401,Dispa_data!$E:$W,11,FALSE),0)</f>
        <v>0.52500000000000002</v>
      </c>
      <c r="P401">
        <f>IFERROR(VLOOKUP($E401,Dispa_data!$E:$W,12,FALSE),0)</f>
        <v>1</v>
      </c>
      <c r="Q401">
        <f>IFERROR(VLOOKUP($E401,Dispa_data!$E:$W,13,FALSE),0)</f>
        <v>0.45</v>
      </c>
      <c r="S401">
        <f t="shared" si="51"/>
        <v>45</v>
      </c>
      <c r="T401" t="str">
        <f t="shared" si="52"/>
        <v/>
      </c>
      <c r="U401" t="str">
        <f t="shared" si="53"/>
        <v/>
      </c>
      <c r="V401" t="str">
        <f t="shared" si="54"/>
        <v/>
      </c>
      <c r="W401" t="str">
        <f t="shared" si="55"/>
        <v/>
      </c>
      <c r="X401" s="1" t="s">
        <v>603</v>
      </c>
      <c r="Y401" s="6" t="e">
        <f>VLOOKUP(B401,Dispa_data!B:B,1,FALSE)</f>
        <v>#N/A</v>
      </c>
      <c r="Z401" t="s">
        <v>1309</v>
      </c>
      <c r="AA401" t="s">
        <v>1733</v>
      </c>
      <c r="AB401" t="s">
        <v>2060</v>
      </c>
      <c r="AC401" t="s">
        <v>2290</v>
      </c>
      <c r="AE401" t="s">
        <v>3045</v>
      </c>
      <c r="AF401" t="s">
        <v>3386</v>
      </c>
      <c r="AG401" t="s">
        <v>3487</v>
      </c>
      <c r="AH401" t="s">
        <v>3492</v>
      </c>
      <c r="AI401">
        <v>335</v>
      </c>
      <c r="AJ401">
        <v>350</v>
      </c>
      <c r="AK401" t="s">
        <v>3500</v>
      </c>
      <c r="AL401" t="s">
        <v>3508</v>
      </c>
      <c r="AM401" t="s">
        <v>3514</v>
      </c>
      <c r="AN401">
        <v>45</v>
      </c>
      <c r="AO401">
        <v>1977</v>
      </c>
      <c r="AP401" t="s">
        <v>3599</v>
      </c>
      <c r="AS401" t="s">
        <v>3626</v>
      </c>
      <c r="AU401">
        <v>50.025199999999998</v>
      </c>
      <c r="AV401">
        <v>8.2429199999999998</v>
      </c>
      <c r="AW401" t="s">
        <v>3715</v>
      </c>
      <c r="AX401" t="s">
        <v>3888</v>
      </c>
      <c r="BA401">
        <v>0.4365</v>
      </c>
      <c r="BB401" t="s">
        <v>3997</v>
      </c>
      <c r="BC401" t="s">
        <v>3500</v>
      </c>
      <c r="BE401" t="s">
        <v>3515</v>
      </c>
      <c r="BF401" t="s">
        <v>4257</v>
      </c>
      <c r="BG401" t="s">
        <v>4406</v>
      </c>
      <c r="BH401" t="s">
        <v>4533</v>
      </c>
      <c r="BI401" t="s">
        <v>4591</v>
      </c>
    </row>
    <row r="402" spans="1:61" x14ac:dyDescent="0.25">
      <c r="A402">
        <f t="shared" si="49"/>
        <v>17.2</v>
      </c>
      <c r="B402" t="str">
        <f t="shared" si="50"/>
        <v>GuD-Kraftwerk_BNA1200</v>
      </c>
      <c r="C402" t="s">
        <v>3492</v>
      </c>
      <c r="D402" t="str">
        <f>VLOOKUP(AL402,REF_TABLE!$A$19:$B$26,2,FALSE)</f>
        <v>COMC</v>
      </c>
      <c r="E402" t="str">
        <f>VLOOKUP(AK402,REF_TABLE!A:B,2,FALSE)</f>
        <v>GAS</v>
      </c>
      <c r="F402">
        <f t="shared" si="56"/>
        <v>0.5625</v>
      </c>
      <c r="G402">
        <f>VLOOKUP(plants_join_OPSD!D402,REF_TABLE!M:Q,2,FALSE)</f>
        <v>5</v>
      </c>
      <c r="H402">
        <f>VLOOKUP(plants_join_OPSD!D402,REF_TABLE!M:Q,3,FALSE)</f>
        <v>1</v>
      </c>
      <c r="I402">
        <f>VLOOKUP(D402,Tabelle7!$A:$B,2,FALSE)</f>
        <v>3.8508725075675675E-2</v>
      </c>
      <c r="J402">
        <f>VLOOKUP(D402,Tabelle7!$A:$C,3,FALSE)</f>
        <v>3.8508725075675675E-2</v>
      </c>
      <c r="K402">
        <f>VLOOKUP($E402,Dispa_data!E:W,7,FALSE)</f>
        <v>112542.12</v>
      </c>
      <c r="L402">
        <f>IFERROR(VLOOKUP($E402,Dispa_data!E:W,8,FALSE),0)</f>
        <v>0</v>
      </c>
      <c r="M402">
        <f>IFERROR(VLOOKUP($E402,Dispa_data!E:W,9,FALSE),0)</f>
        <v>0</v>
      </c>
      <c r="N402">
        <f>IFERROR(VLOOKUP($E402,Dispa_data!$E:$W,10,FALSE),0)</f>
        <v>0.4</v>
      </c>
      <c r="O402">
        <f>IFERROR(VLOOKUP($E402,Dispa_data!$E:$W,11,FALSE),0)</f>
        <v>0.52500000000000002</v>
      </c>
      <c r="P402">
        <f>IFERROR(VLOOKUP($E402,Dispa_data!$E:$W,12,FALSE),0)</f>
        <v>1</v>
      </c>
      <c r="Q402">
        <f>IFERROR(VLOOKUP($E402,Dispa_data!$E:$W,13,FALSE),0)</f>
        <v>0.45</v>
      </c>
      <c r="S402" t="str">
        <f t="shared" si="51"/>
        <v/>
      </c>
      <c r="T402" t="str">
        <f t="shared" si="52"/>
        <v/>
      </c>
      <c r="U402" t="str">
        <f t="shared" si="53"/>
        <v/>
      </c>
      <c r="V402" t="str">
        <f t="shared" si="54"/>
        <v/>
      </c>
      <c r="W402" t="str">
        <f t="shared" si="55"/>
        <v/>
      </c>
      <c r="X402" s="1" t="s">
        <v>604</v>
      </c>
      <c r="Y402" s="6" t="e">
        <f>VLOOKUP(B402,Dispa_data!B:B,1,FALSE)</f>
        <v>#N/A</v>
      </c>
      <c r="Z402" t="s">
        <v>1310</v>
      </c>
      <c r="AC402" t="s">
        <v>2291</v>
      </c>
      <c r="AE402" t="s">
        <v>2751</v>
      </c>
      <c r="AF402" t="s">
        <v>3208</v>
      </c>
      <c r="AG402" t="s">
        <v>3482</v>
      </c>
      <c r="AH402" t="s">
        <v>3492</v>
      </c>
      <c r="AI402">
        <v>17.2</v>
      </c>
      <c r="AK402" t="s">
        <v>3500</v>
      </c>
      <c r="AL402" t="s">
        <v>3508</v>
      </c>
      <c r="AM402" t="s">
        <v>3514</v>
      </c>
      <c r="AO402">
        <v>2005</v>
      </c>
      <c r="AP402" t="s">
        <v>3519</v>
      </c>
      <c r="AS402" t="s">
        <v>3626</v>
      </c>
      <c r="AU402">
        <v>49.530709999999999</v>
      </c>
      <c r="AV402">
        <v>8.4708800000000011</v>
      </c>
      <c r="BA402">
        <v>0.5625</v>
      </c>
      <c r="BB402" t="s">
        <v>3997</v>
      </c>
      <c r="BC402" t="s">
        <v>3500</v>
      </c>
      <c r="BE402" t="s">
        <v>3515</v>
      </c>
      <c r="BF402" t="s">
        <v>4258</v>
      </c>
      <c r="BG402" t="s">
        <v>1559</v>
      </c>
      <c r="BH402" t="s">
        <v>4453</v>
      </c>
    </row>
    <row r="403" spans="1:61" x14ac:dyDescent="0.25">
      <c r="A403">
        <f t="shared" si="49"/>
        <v>61.1</v>
      </c>
      <c r="B403" t="str">
        <f t="shared" si="50"/>
        <v>Kraftwerk III_BNA0658</v>
      </c>
      <c r="C403" t="s">
        <v>3492</v>
      </c>
      <c r="D403" t="str">
        <f>VLOOKUP(AL403,REF_TABLE!$A$19:$B$26,2,FALSE)</f>
        <v>COMC</v>
      </c>
      <c r="E403" t="str">
        <f>VLOOKUP(AK403,REF_TABLE!A:B,2,FALSE)</f>
        <v>GAS</v>
      </c>
      <c r="F403">
        <f t="shared" si="56"/>
        <v>0.55349999999999999</v>
      </c>
      <c r="G403">
        <f>VLOOKUP(plants_join_OPSD!D403,REF_TABLE!M:Q,2,FALSE)</f>
        <v>5</v>
      </c>
      <c r="H403">
        <f>VLOOKUP(plants_join_OPSD!D403,REF_TABLE!M:Q,3,FALSE)</f>
        <v>1</v>
      </c>
      <c r="I403">
        <f>VLOOKUP(D403,Tabelle7!$A:$B,2,FALSE)</f>
        <v>3.8508725075675675E-2</v>
      </c>
      <c r="J403">
        <f>VLOOKUP(D403,Tabelle7!$A:$C,3,FALSE)</f>
        <v>3.8508725075675675E-2</v>
      </c>
      <c r="K403">
        <f>VLOOKUP($E403,Dispa_data!E:W,7,FALSE)</f>
        <v>112542.12</v>
      </c>
      <c r="L403">
        <f>IFERROR(VLOOKUP($E403,Dispa_data!E:W,8,FALSE),0)</f>
        <v>0</v>
      </c>
      <c r="M403">
        <f>IFERROR(VLOOKUP($E403,Dispa_data!E:W,9,FALSE),0)</f>
        <v>0</v>
      </c>
      <c r="N403">
        <f>IFERROR(VLOOKUP($E403,Dispa_data!$E:$W,10,FALSE),0)</f>
        <v>0.4</v>
      </c>
      <c r="O403">
        <f>IFERROR(VLOOKUP($E403,Dispa_data!$E:$W,11,FALSE),0)</f>
        <v>0.52500000000000002</v>
      </c>
      <c r="P403">
        <f>IFERROR(VLOOKUP($E403,Dispa_data!$E:$W,12,FALSE),0)</f>
        <v>1</v>
      </c>
      <c r="Q403">
        <f>IFERROR(VLOOKUP($E403,Dispa_data!$E:$W,13,FALSE),0)</f>
        <v>0.45</v>
      </c>
      <c r="S403">
        <f t="shared" si="51"/>
        <v>171.80245133381399</v>
      </c>
      <c r="T403" t="str">
        <f t="shared" si="52"/>
        <v/>
      </c>
      <c r="U403" t="str">
        <f t="shared" si="53"/>
        <v/>
      </c>
      <c r="V403" t="str">
        <f t="shared" si="54"/>
        <v/>
      </c>
      <c r="W403" t="str">
        <f t="shared" si="55"/>
        <v/>
      </c>
      <c r="X403" s="1" t="s">
        <v>605</v>
      </c>
      <c r="Y403" s="6" t="e">
        <f>VLOOKUP(B403,Dispa_data!B:B,1,FALSE)</f>
        <v>#N/A</v>
      </c>
      <c r="Z403" t="s">
        <v>1311</v>
      </c>
      <c r="AA403" t="s">
        <v>1734</v>
      </c>
      <c r="AB403" t="s">
        <v>2061</v>
      </c>
      <c r="AC403" t="s">
        <v>2182</v>
      </c>
      <c r="AD403" t="s">
        <v>2459</v>
      </c>
      <c r="AE403" t="s">
        <v>2795</v>
      </c>
      <c r="AF403" t="s">
        <v>3237</v>
      </c>
      <c r="AG403" t="s">
        <v>3480</v>
      </c>
      <c r="AH403" t="s">
        <v>3492</v>
      </c>
      <c r="AI403">
        <v>61.1</v>
      </c>
      <c r="AJ403">
        <v>81.936549999999997</v>
      </c>
      <c r="AK403" t="s">
        <v>3500</v>
      </c>
      <c r="AL403" t="s">
        <v>3508</v>
      </c>
      <c r="AM403" t="s">
        <v>3514</v>
      </c>
      <c r="AN403">
        <v>171.80245133381399</v>
      </c>
      <c r="AO403">
        <v>1973</v>
      </c>
      <c r="AP403" t="s">
        <v>3607</v>
      </c>
      <c r="AQ403">
        <v>2003</v>
      </c>
      <c r="AS403" t="s">
        <v>3625</v>
      </c>
      <c r="AT403" t="s">
        <v>3630</v>
      </c>
      <c r="AU403">
        <v>51.680370000000003</v>
      </c>
      <c r="AV403">
        <v>7.0968800000000014</v>
      </c>
      <c r="BA403">
        <v>0.55349999999999999</v>
      </c>
      <c r="BB403" t="s">
        <v>3997</v>
      </c>
      <c r="BC403" t="s">
        <v>3500</v>
      </c>
      <c r="BE403" t="s">
        <v>3515</v>
      </c>
      <c r="BG403" t="s">
        <v>4406</v>
      </c>
      <c r="BH403" t="s">
        <v>2182</v>
      </c>
      <c r="BI403" t="s">
        <v>4592</v>
      </c>
    </row>
    <row r="404" spans="1:61" x14ac:dyDescent="0.25">
      <c r="A404">
        <f t="shared" si="49"/>
        <v>77.599999999999994</v>
      </c>
      <c r="B404" t="str">
        <f t="shared" si="50"/>
        <v>Kraftwerk III_BNA0659</v>
      </c>
      <c r="C404" t="s">
        <v>3492</v>
      </c>
      <c r="D404" t="str">
        <f>VLOOKUP(AL404,REF_TABLE!$A$19:$B$26,2,FALSE)</f>
        <v>COMC</v>
      </c>
      <c r="E404" t="str">
        <f>VLOOKUP(AK404,REF_TABLE!A:B,2,FALSE)</f>
        <v>GAS</v>
      </c>
      <c r="F404">
        <f t="shared" si="56"/>
        <v>0.55349999999999999</v>
      </c>
      <c r="G404">
        <f>VLOOKUP(plants_join_OPSD!D404,REF_TABLE!M:Q,2,FALSE)</f>
        <v>5</v>
      </c>
      <c r="H404">
        <f>VLOOKUP(plants_join_OPSD!D404,REF_TABLE!M:Q,3,FALSE)</f>
        <v>1</v>
      </c>
      <c r="I404">
        <f>VLOOKUP(D404,Tabelle7!$A:$B,2,FALSE)</f>
        <v>3.8508725075675675E-2</v>
      </c>
      <c r="J404">
        <f>VLOOKUP(D404,Tabelle7!$A:$C,3,FALSE)</f>
        <v>3.8508725075675675E-2</v>
      </c>
      <c r="K404">
        <f>VLOOKUP($E404,Dispa_data!E:W,7,FALSE)</f>
        <v>112542.12</v>
      </c>
      <c r="L404">
        <f>IFERROR(VLOOKUP($E404,Dispa_data!E:W,8,FALSE),0)</f>
        <v>0</v>
      </c>
      <c r="M404">
        <f>IFERROR(VLOOKUP($E404,Dispa_data!E:W,9,FALSE),0)</f>
        <v>0</v>
      </c>
      <c r="N404">
        <f>IFERROR(VLOOKUP($E404,Dispa_data!$E:$W,10,FALSE),0)</f>
        <v>0.4</v>
      </c>
      <c r="O404">
        <f>IFERROR(VLOOKUP($E404,Dispa_data!$E:$W,11,FALSE),0)</f>
        <v>0.52500000000000002</v>
      </c>
      <c r="P404">
        <f>IFERROR(VLOOKUP($E404,Dispa_data!$E:$W,12,FALSE),0)</f>
        <v>1</v>
      </c>
      <c r="Q404">
        <f>IFERROR(VLOOKUP($E404,Dispa_data!$E:$W,13,FALSE),0)</f>
        <v>0.45</v>
      </c>
      <c r="S404">
        <f t="shared" si="51"/>
        <v>218.19754866618601</v>
      </c>
      <c r="T404" t="str">
        <f t="shared" si="52"/>
        <v/>
      </c>
      <c r="U404" t="str">
        <f t="shared" si="53"/>
        <v/>
      </c>
      <c r="V404" t="str">
        <f t="shared" si="54"/>
        <v/>
      </c>
      <c r="W404" t="str">
        <f t="shared" si="55"/>
        <v/>
      </c>
      <c r="X404" s="1" t="s">
        <v>606</v>
      </c>
      <c r="Y404" s="6" t="e">
        <f>VLOOKUP(B404,Dispa_data!B:B,1,FALSE)</f>
        <v>#N/A</v>
      </c>
      <c r="Z404" t="s">
        <v>1311</v>
      </c>
      <c r="AA404" t="s">
        <v>1735</v>
      </c>
      <c r="AB404" t="s">
        <v>2061</v>
      </c>
      <c r="AC404" t="s">
        <v>2182</v>
      </c>
      <c r="AD404" t="s">
        <v>2459</v>
      </c>
      <c r="AE404" t="s">
        <v>2795</v>
      </c>
      <c r="AF404" t="s">
        <v>3237</v>
      </c>
      <c r="AG404" t="s">
        <v>3480</v>
      </c>
      <c r="AH404" t="s">
        <v>3492</v>
      </c>
      <c r="AI404">
        <v>77.599999999999994</v>
      </c>
      <c r="AJ404">
        <v>104.06345</v>
      </c>
      <c r="AK404" t="s">
        <v>3500</v>
      </c>
      <c r="AL404" t="s">
        <v>3508</v>
      </c>
      <c r="AM404" t="s">
        <v>3514</v>
      </c>
      <c r="AN404">
        <v>218.19754866618601</v>
      </c>
      <c r="AO404">
        <v>1974</v>
      </c>
      <c r="AP404" t="s">
        <v>3576</v>
      </c>
      <c r="AQ404">
        <v>2003</v>
      </c>
      <c r="AS404" t="s">
        <v>3625</v>
      </c>
      <c r="AT404" t="s">
        <v>3630</v>
      </c>
      <c r="AU404">
        <v>51.680370000000003</v>
      </c>
      <c r="AV404">
        <v>7.0968800000000014</v>
      </c>
      <c r="BA404">
        <v>0.55349999999999999</v>
      </c>
      <c r="BB404" t="s">
        <v>3997</v>
      </c>
      <c r="BC404" t="s">
        <v>3500</v>
      </c>
      <c r="BE404" t="s">
        <v>3515</v>
      </c>
      <c r="BG404" t="s">
        <v>4406</v>
      </c>
      <c r="BH404" t="s">
        <v>2182</v>
      </c>
      <c r="BI404" t="s">
        <v>4592</v>
      </c>
    </row>
    <row r="405" spans="1:61" x14ac:dyDescent="0.25">
      <c r="A405">
        <f t="shared" si="49"/>
        <v>60.6</v>
      </c>
      <c r="B405" t="str">
        <f t="shared" si="50"/>
        <v>Kraftwerk IV_BNA1676</v>
      </c>
      <c r="C405" t="s">
        <v>3492</v>
      </c>
      <c r="D405" t="str">
        <f>VLOOKUP(AL405,REF_TABLE!$A$19:$B$26,2,FALSE)</f>
        <v>STUR</v>
      </c>
      <c r="E405" t="str">
        <f>VLOOKUP(AK405,REF_TABLE!A:B,2,FALSE)</f>
        <v>GAS</v>
      </c>
      <c r="F405">
        <f t="shared" si="56"/>
        <v>0.40260000000000001</v>
      </c>
      <c r="G405">
        <f>VLOOKUP(plants_join_OPSD!D405,REF_TABLE!M:Q,2,FALSE)</f>
        <v>9.5587323943661975</v>
      </c>
      <c r="H405">
        <f>VLOOKUP(plants_join_OPSD!D405,REF_TABLE!M:Q,3,FALSE)</f>
        <v>7.8122535211267614</v>
      </c>
      <c r="I405">
        <f>VLOOKUP(D405,Tabelle7!$A:$B,2,FALSE)</f>
        <v>4.0224969288732378E-2</v>
      </c>
      <c r="J405">
        <f>VLOOKUP(D405,Tabelle7!$A:$C,3,FALSE)</f>
        <v>4.0224969288732378E-2</v>
      </c>
      <c r="K405">
        <f>VLOOKUP($E405,Dispa_data!E:W,7,FALSE)</f>
        <v>112542.12</v>
      </c>
      <c r="L405">
        <f>IFERROR(VLOOKUP($E405,Dispa_data!E:W,8,FALSE),0)</f>
        <v>0</v>
      </c>
      <c r="M405">
        <f>IFERROR(VLOOKUP($E405,Dispa_data!E:W,9,FALSE),0)</f>
        <v>0</v>
      </c>
      <c r="N405">
        <f>IFERROR(VLOOKUP($E405,Dispa_data!$E:$W,10,FALSE),0)</f>
        <v>0.4</v>
      </c>
      <c r="O405">
        <f>IFERROR(VLOOKUP($E405,Dispa_data!$E:$W,11,FALSE),0)</f>
        <v>0.52500000000000002</v>
      </c>
      <c r="P405">
        <f>IFERROR(VLOOKUP($E405,Dispa_data!$E:$W,12,FALSE),0)</f>
        <v>1</v>
      </c>
      <c r="Q405">
        <f>IFERROR(VLOOKUP($E405,Dispa_data!$E:$W,13,FALSE),0)</f>
        <v>0.45</v>
      </c>
      <c r="S405" t="str">
        <f t="shared" si="51"/>
        <v/>
      </c>
      <c r="T405" t="str">
        <f t="shared" si="52"/>
        <v/>
      </c>
      <c r="U405" t="str">
        <f t="shared" si="53"/>
        <v/>
      </c>
      <c r="V405" t="str">
        <f t="shared" si="54"/>
        <v/>
      </c>
      <c r="W405" t="str">
        <f t="shared" si="55"/>
        <v/>
      </c>
      <c r="X405" s="1" t="s">
        <v>607</v>
      </c>
      <c r="Y405" s="6" t="e">
        <f>VLOOKUP(B405,Dispa_data!B:B,1,FALSE)</f>
        <v>#N/A</v>
      </c>
      <c r="Z405" t="s">
        <v>1312</v>
      </c>
      <c r="AA405" t="s">
        <v>1586</v>
      </c>
      <c r="AC405" t="s">
        <v>2182</v>
      </c>
      <c r="AD405" t="s">
        <v>2459</v>
      </c>
      <c r="AE405" t="s">
        <v>2795</v>
      </c>
      <c r="AF405" t="s">
        <v>3237</v>
      </c>
      <c r="AG405" t="s">
        <v>3480</v>
      </c>
      <c r="AH405" t="s">
        <v>3492</v>
      </c>
      <c r="AI405">
        <v>60.6</v>
      </c>
      <c r="AK405" t="s">
        <v>3500</v>
      </c>
      <c r="AL405" t="s">
        <v>3506</v>
      </c>
      <c r="AM405" t="s">
        <v>3514</v>
      </c>
      <c r="AO405">
        <v>2016</v>
      </c>
      <c r="AP405" t="s">
        <v>3613</v>
      </c>
      <c r="AS405" t="s">
        <v>3625</v>
      </c>
      <c r="AU405">
        <v>51.680370000000003</v>
      </c>
      <c r="AV405">
        <v>7.0968800000000014</v>
      </c>
      <c r="BA405">
        <v>0.40260000000000001</v>
      </c>
      <c r="BB405" t="s">
        <v>3997</v>
      </c>
      <c r="BC405" t="s">
        <v>3500</v>
      </c>
      <c r="BE405" t="s">
        <v>3515</v>
      </c>
      <c r="BF405" t="s">
        <v>4259</v>
      </c>
      <c r="BG405" t="s">
        <v>4406</v>
      </c>
      <c r="BH405" t="s">
        <v>2182</v>
      </c>
    </row>
    <row r="406" spans="1:61" x14ac:dyDescent="0.25">
      <c r="A406">
        <f t="shared" si="49"/>
        <v>42</v>
      </c>
      <c r="B406" t="str">
        <f t="shared" si="50"/>
        <v>Gemeinschaftskraftwerk Weig_BNA1523a</v>
      </c>
      <c r="C406" t="s">
        <v>3492</v>
      </c>
      <c r="D406" t="str">
        <f>VLOOKUP(AL406,REF_TABLE!$A$19:$B$26,2,FALSE)</f>
        <v>COMC</v>
      </c>
      <c r="E406" t="str">
        <f>VLOOKUP(AK406,REF_TABLE!A:B,2,FALSE)</f>
        <v>GAS</v>
      </c>
      <c r="F406">
        <f t="shared" si="56"/>
        <v>0.504</v>
      </c>
      <c r="G406">
        <f>VLOOKUP(plants_join_OPSD!D406,REF_TABLE!M:Q,2,FALSE)</f>
        <v>5</v>
      </c>
      <c r="H406">
        <f>VLOOKUP(plants_join_OPSD!D406,REF_TABLE!M:Q,3,FALSE)</f>
        <v>1</v>
      </c>
      <c r="I406">
        <f>VLOOKUP(D406,Tabelle7!$A:$B,2,FALSE)</f>
        <v>3.8508725075675675E-2</v>
      </c>
      <c r="J406">
        <f>VLOOKUP(D406,Tabelle7!$A:$C,3,FALSE)</f>
        <v>3.8508725075675675E-2</v>
      </c>
      <c r="K406">
        <f>VLOOKUP($E406,Dispa_data!E:W,7,FALSE)</f>
        <v>112542.12</v>
      </c>
      <c r="L406">
        <f>IFERROR(VLOOKUP($E406,Dispa_data!E:W,8,FALSE),0)</f>
        <v>0</v>
      </c>
      <c r="M406">
        <f>IFERROR(VLOOKUP($E406,Dispa_data!E:W,9,FALSE),0)</f>
        <v>0</v>
      </c>
      <c r="N406">
        <f>IFERROR(VLOOKUP($E406,Dispa_data!$E:$W,10,FALSE),0)</f>
        <v>0.4</v>
      </c>
      <c r="O406">
        <f>IFERROR(VLOOKUP($E406,Dispa_data!$E:$W,11,FALSE),0)</f>
        <v>0.52500000000000002</v>
      </c>
      <c r="P406">
        <f>IFERROR(VLOOKUP($E406,Dispa_data!$E:$W,12,FALSE),0)</f>
        <v>1</v>
      </c>
      <c r="Q406">
        <f>IFERROR(VLOOKUP($E406,Dispa_data!$E:$W,13,FALSE),0)</f>
        <v>0.45</v>
      </c>
      <c r="S406" t="str">
        <f t="shared" si="51"/>
        <v/>
      </c>
      <c r="T406" t="str">
        <f t="shared" si="52"/>
        <v/>
      </c>
      <c r="U406" t="str">
        <f t="shared" si="53"/>
        <v/>
      </c>
      <c r="V406" t="str">
        <f t="shared" si="54"/>
        <v/>
      </c>
      <c r="W406" t="str">
        <f t="shared" si="55"/>
        <v/>
      </c>
      <c r="X406" s="1" t="s">
        <v>608</v>
      </c>
      <c r="Y406" s="6" t="e">
        <f>VLOOKUP(B406,Dispa_data!B:B,1,FALSE)</f>
        <v>#N/A</v>
      </c>
      <c r="Z406" t="s">
        <v>1313</v>
      </c>
      <c r="AA406" t="s">
        <v>1736</v>
      </c>
      <c r="AC406" t="s">
        <v>2292</v>
      </c>
      <c r="AD406" t="s">
        <v>2615</v>
      </c>
      <c r="AE406" t="s">
        <v>3046</v>
      </c>
      <c r="AF406" t="s">
        <v>3387</v>
      </c>
      <c r="AG406" t="s">
        <v>3487</v>
      </c>
      <c r="AH406" t="s">
        <v>3492</v>
      </c>
      <c r="AI406">
        <v>42</v>
      </c>
      <c r="AK406" t="s">
        <v>3500</v>
      </c>
      <c r="AL406" t="s">
        <v>3508</v>
      </c>
      <c r="AM406" t="s">
        <v>3514</v>
      </c>
      <c r="AO406">
        <v>1992</v>
      </c>
      <c r="AP406" t="s">
        <v>3547</v>
      </c>
      <c r="AS406" t="s">
        <v>3625</v>
      </c>
      <c r="AU406">
        <v>50.321134000000001</v>
      </c>
      <c r="AV406">
        <v>7.2339070000000003</v>
      </c>
      <c r="BA406">
        <v>0.504</v>
      </c>
      <c r="BB406" t="s">
        <v>3997</v>
      </c>
      <c r="BC406" t="s">
        <v>3500</v>
      </c>
      <c r="BE406" t="s">
        <v>3515</v>
      </c>
      <c r="BF406" t="s">
        <v>4260</v>
      </c>
      <c r="BG406" t="s">
        <v>1559</v>
      </c>
      <c r="BH406" t="s">
        <v>4441</v>
      </c>
    </row>
    <row r="407" spans="1:61" x14ac:dyDescent="0.25">
      <c r="A407">
        <f t="shared" si="49"/>
        <v>0</v>
      </c>
      <c r="B407" t="str">
        <f t="shared" si="50"/>
        <v>Gemeinschaftskraftwerk Weig_BNA1523b</v>
      </c>
      <c r="C407" t="s">
        <v>3492</v>
      </c>
      <c r="D407" t="str">
        <f>VLOOKUP(AL407,REF_TABLE!$A$19:$B$26,2,FALSE)</f>
        <v>COMC</v>
      </c>
      <c r="E407" t="str">
        <f>VLOOKUP(AK407,REF_TABLE!A:B,2,FALSE)</f>
        <v>GAS</v>
      </c>
      <c r="F407">
        <f t="shared" si="56"/>
        <v>0.59850000000000003</v>
      </c>
      <c r="G407">
        <f>VLOOKUP(plants_join_OPSD!D407,REF_TABLE!M:Q,2,FALSE)</f>
        <v>5</v>
      </c>
      <c r="H407">
        <f>VLOOKUP(plants_join_OPSD!D407,REF_TABLE!M:Q,3,FALSE)</f>
        <v>1</v>
      </c>
      <c r="I407">
        <f>VLOOKUP(D407,Tabelle7!$A:$B,2,FALSE)</f>
        <v>3.8508725075675675E-2</v>
      </c>
      <c r="J407">
        <f>VLOOKUP(D407,Tabelle7!$A:$C,3,FALSE)</f>
        <v>3.8508725075675675E-2</v>
      </c>
      <c r="K407">
        <f>VLOOKUP($E407,Dispa_data!E:W,7,FALSE)</f>
        <v>112542.12</v>
      </c>
      <c r="L407">
        <f>IFERROR(VLOOKUP($E407,Dispa_data!E:W,8,FALSE),0)</f>
        <v>0</v>
      </c>
      <c r="M407">
        <f>IFERROR(VLOOKUP($E407,Dispa_data!E:W,9,FALSE),0)</f>
        <v>0</v>
      </c>
      <c r="N407">
        <f>IFERROR(VLOOKUP($E407,Dispa_data!$E:$W,10,FALSE),0)</f>
        <v>0.4</v>
      </c>
      <c r="O407">
        <f>IFERROR(VLOOKUP($E407,Dispa_data!$E:$W,11,FALSE),0)</f>
        <v>0.52500000000000002</v>
      </c>
      <c r="P407">
        <f>IFERROR(VLOOKUP($E407,Dispa_data!$E:$W,12,FALSE),0)</f>
        <v>1</v>
      </c>
      <c r="Q407">
        <f>IFERROR(VLOOKUP($E407,Dispa_data!$E:$W,13,FALSE),0)</f>
        <v>0.45</v>
      </c>
      <c r="S407" t="str">
        <f t="shared" si="51"/>
        <v/>
      </c>
      <c r="T407" t="str">
        <f t="shared" si="52"/>
        <v/>
      </c>
      <c r="U407" t="str">
        <f t="shared" si="53"/>
        <v/>
      </c>
      <c r="V407" t="str">
        <f t="shared" si="54"/>
        <v/>
      </c>
      <c r="W407" t="str">
        <f t="shared" si="55"/>
        <v/>
      </c>
      <c r="X407" s="1" t="s">
        <v>609</v>
      </c>
      <c r="Y407" s="6" t="e">
        <f>VLOOKUP(B407,Dispa_data!B:B,1,FALSE)</f>
        <v>#N/A</v>
      </c>
      <c r="Z407" t="s">
        <v>1313</v>
      </c>
      <c r="AA407" t="s">
        <v>1737</v>
      </c>
      <c r="AC407" t="s">
        <v>2292</v>
      </c>
      <c r="AD407" t="s">
        <v>2615</v>
      </c>
      <c r="AE407" t="s">
        <v>3046</v>
      </c>
      <c r="AF407" t="s">
        <v>3387</v>
      </c>
      <c r="AG407" t="s">
        <v>3487</v>
      </c>
      <c r="AH407" t="s">
        <v>3492</v>
      </c>
      <c r="AK407" t="s">
        <v>3500</v>
      </c>
      <c r="AL407" t="s">
        <v>3508</v>
      </c>
      <c r="AM407" t="s">
        <v>3514</v>
      </c>
      <c r="AO407">
        <v>2013</v>
      </c>
      <c r="AP407" t="s">
        <v>3543</v>
      </c>
      <c r="AS407" t="s">
        <v>3625</v>
      </c>
      <c r="AU407">
        <v>50.321134000000001</v>
      </c>
      <c r="AV407">
        <v>7.2339070000000003</v>
      </c>
      <c r="BA407">
        <v>0.59850000000000003</v>
      </c>
      <c r="BB407" t="s">
        <v>3997</v>
      </c>
      <c r="BC407" t="s">
        <v>3500</v>
      </c>
      <c r="BE407" t="s">
        <v>3515</v>
      </c>
      <c r="BF407" t="s">
        <v>4260</v>
      </c>
      <c r="BG407" t="s">
        <v>1559</v>
      </c>
      <c r="BH407" t="s">
        <v>4441</v>
      </c>
    </row>
    <row r="408" spans="1:61" x14ac:dyDescent="0.25">
      <c r="A408">
        <f t="shared" si="49"/>
        <v>0</v>
      </c>
      <c r="B408" t="str">
        <f t="shared" si="50"/>
        <v>Gemeinschaftskraftwerk Weig_BNA1523d</v>
      </c>
      <c r="C408" t="s">
        <v>3492</v>
      </c>
      <c r="D408" t="str">
        <f>VLOOKUP(AL408,REF_TABLE!$A$19:$B$26,2,FALSE)</f>
        <v>STUR</v>
      </c>
      <c r="E408" t="str">
        <f>VLOOKUP(AK408,REF_TABLE!A:B,2,FALSE)</f>
        <v>GAS</v>
      </c>
      <c r="F408">
        <f t="shared" si="56"/>
        <v>0.35310000000000002</v>
      </c>
      <c r="G408">
        <f>VLOOKUP(plants_join_OPSD!D408,REF_TABLE!M:Q,2,FALSE)</f>
        <v>9.5587323943661975</v>
      </c>
      <c r="H408">
        <f>VLOOKUP(plants_join_OPSD!D408,REF_TABLE!M:Q,3,FALSE)</f>
        <v>7.8122535211267614</v>
      </c>
      <c r="I408">
        <f>VLOOKUP(D408,Tabelle7!$A:$B,2,FALSE)</f>
        <v>4.0224969288732378E-2</v>
      </c>
      <c r="J408">
        <f>VLOOKUP(D408,Tabelle7!$A:$C,3,FALSE)</f>
        <v>4.0224969288732378E-2</v>
      </c>
      <c r="K408">
        <f>VLOOKUP($E408,Dispa_data!E:W,7,FALSE)</f>
        <v>112542.12</v>
      </c>
      <c r="L408">
        <f>IFERROR(VLOOKUP($E408,Dispa_data!E:W,8,FALSE),0)</f>
        <v>0</v>
      </c>
      <c r="M408">
        <f>IFERROR(VLOOKUP($E408,Dispa_data!E:W,9,FALSE),0)</f>
        <v>0</v>
      </c>
      <c r="N408">
        <f>IFERROR(VLOOKUP($E408,Dispa_data!$E:$W,10,FALSE),0)</f>
        <v>0.4</v>
      </c>
      <c r="O408">
        <f>IFERROR(VLOOKUP($E408,Dispa_data!$E:$W,11,FALSE),0)</f>
        <v>0.52500000000000002</v>
      </c>
      <c r="P408">
        <f>IFERROR(VLOOKUP($E408,Dispa_data!$E:$W,12,FALSE),0)</f>
        <v>1</v>
      </c>
      <c r="Q408">
        <f>IFERROR(VLOOKUP($E408,Dispa_data!$E:$W,13,FALSE),0)</f>
        <v>0.45</v>
      </c>
      <c r="S408" t="str">
        <f t="shared" si="51"/>
        <v/>
      </c>
      <c r="T408" t="str">
        <f t="shared" si="52"/>
        <v/>
      </c>
      <c r="U408" t="str">
        <f t="shared" si="53"/>
        <v/>
      </c>
      <c r="V408" t="str">
        <f t="shared" si="54"/>
        <v/>
      </c>
      <c r="W408" t="str">
        <f t="shared" si="55"/>
        <v/>
      </c>
      <c r="X408" s="1" t="s">
        <v>610</v>
      </c>
      <c r="Y408" s="6" t="e">
        <f>VLOOKUP(B408,Dispa_data!B:B,1,FALSE)</f>
        <v>#N/A</v>
      </c>
      <c r="Z408" t="s">
        <v>1313</v>
      </c>
      <c r="AA408" t="s">
        <v>1738</v>
      </c>
      <c r="AC408" t="s">
        <v>2292</v>
      </c>
      <c r="AD408" t="s">
        <v>2615</v>
      </c>
      <c r="AE408" t="s">
        <v>3046</v>
      </c>
      <c r="AF408" t="s">
        <v>3387</v>
      </c>
      <c r="AG408" t="s">
        <v>3487</v>
      </c>
      <c r="AH408" t="s">
        <v>3492</v>
      </c>
      <c r="AK408" t="s">
        <v>3500</v>
      </c>
      <c r="AL408" t="s">
        <v>3506</v>
      </c>
      <c r="AM408" t="s">
        <v>3514</v>
      </c>
      <c r="AO408">
        <v>1971</v>
      </c>
      <c r="AP408" t="s">
        <v>3556</v>
      </c>
      <c r="AS408" t="s">
        <v>3628</v>
      </c>
      <c r="AU408">
        <v>50.321134000000001</v>
      </c>
      <c r="AV408">
        <v>7.2339070000000003</v>
      </c>
      <c r="BA408">
        <v>0.35310000000000002</v>
      </c>
      <c r="BB408" t="s">
        <v>3997</v>
      </c>
      <c r="BC408" t="s">
        <v>3500</v>
      </c>
      <c r="BE408" t="s">
        <v>3515</v>
      </c>
      <c r="BF408" t="s">
        <v>4260</v>
      </c>
      <c r="BG408" t="s">
        <v>1559</v>
      </c>
      <c r="BH408" t="s">
        <v>4441</v>
      </c>
    </row>
    <row r="409" spans="1:61" x14ac:dyDescent="0.25">
      <c r="A409">
        <f t="shared" si="49"/>
        <v>24</v>
      </c>
      <c r="B409" t="str">
        <f t="shared" si="50"/>
        <v>INEOS Kraftwerk_BNA1332</v>
      </c>
      <c r="C409" t="s">
        <v>3492</v>
      </c>
      <c r="D409" t="str">
        <f>VLOOKUP(AL409,REF_TABLE!$A$19:$B$26,2,FALSE)</f>
        <v>STUR</v>
      </c>
      <c r="E409" t="str">
        <f>VLOOKUP(AK409,REF_TABLE!A:B,2,FALSE)</f>
        <v>GAS</v>
      </c>
      <c r="F409">
        <f t="shared" si="56"/>
        <v>0.3795</v>
      </c>
      <c r="G409">
        <f>VLOOKUP(plants_join_OPSD!D409,REF_TABLE!M:Q,2,FALSE)</f>
        <v>9.5587323943661975</v>
      </c>
      <c r="H409">
        <f>VLOOKUP(plants_join_OPSD!D409,REF_TABLE!M:Q,3,FALSE)</f>
        <v>7.8122535211267614</v>
      </c>
      <c r="I409">
        <f>VLOOKUP(D409,Tabelle7!$A:$B,2,FALSE)</f>
        <v>4.0224969288732378E-2</v>
      </c>
      <c r="J409">
        <f>VLOOKUP(D409,Tabelle7!$A:$C,3,FALSE)</f>
        <v>4.0224969288732378E-2</v>
      </c>
      <c r="K409">
        <f>VLOOKUP($E409,Dispa_data!E:W,7,FALSE)</f>
        <v>112542.12</v>
      </c>
      <c r="L409">
        <f>IFERROR(VLOOKUP($E409,Dispa_data!E:W,8,FALSE),0)</f>
        <v>0</v>
      </c>
      <c r="M409">
        <f>IFERROR(VLOOKUP($E409,Dispa_data!E:W,9,FALSE),0)</f>
        <v>0</v>
      </c>
      <c r="N409">
        <f>IFERROR(VLOOKUP($E409,Dispa_data!$E:$W,10,FALSE),0)</f>
        <v>0.4</v>
      </c>
      <c r="O409">
        <f>IFERROR(VLOOKUP($E409,Dispa_data!$E:$W,11,FALSE),0)</f>
        <v>0.52500000000000002</v>
      </c>
      <c r="P409">
        <f>IFERROR(VLOOKUP($E409,Dispa_data!$E:$W,12,FALSE),0)</f>
        <v>1</v>
      </c>
      <c r="Q409">
        <f>IFERROR(VLOOKUP($E409,Dispa_data!$E:$W,13,FALSE),0)</f>
        <v>0.45</v>
      </c>
      <c r="S409" t="str">
        <f t="shared" si="51"/>
        <v/>
      </c>
      <c r="T409" t="str">
        <f t="shared" si="52"/>
        <v/>
      </c>
      <c r="U409" t="str">
        <f t="shared" si="53"/>
        <v/>
      </c>
      <c r="V409" t="str">
        <f t="shared" si="54"/>
        <v/>
      </c>
      <c r="W409" t="str">
        <f t="shared" si="55"/>
        <v/>
      </c>
      <c r="X409" s="1" t="s">
        <v>611</v>
      </c>
      <c r="Y409" s="6" t="e">
        <f>VLOOKUP(B409,Dispa_data!B:B,1,FALSE)</f>
        <v>#N/A</v>
      </c>
      <c r="Z409" t="s">
        <v>1314</v>
      </c>
      <c r="AA409" t="s">
        <v>1739</v>
      </c>
      <c r="AC409" t="s">
        <v>2293</v>
      </c>
      <c r="AD409" t="s">
        <v>2616</v>
      </c>
      <c r="AE409" t="s">
        <v>3047</v>
      </c>
      <c r="AF409" t="s">
        <v>3388</v>
      </c>
      <c r="AG409" t="s">
        <v>3480</v>
      </c>
      <c r="AH409" t="s">
        <v>3492</v>
      </c>
      <c r="AI409">
        <v>24</v>
      </c>
      <c r="AK409" t="s">
        <v>3500</v>
      </c>
      <c r="AL409" t="s">
        <v>3506</v>
      </c>
      <c r="AM409" t="s">
        <v>3514</v>
      </c>
      <c r="AO409">
        <v>1995</v>
      </c>
      <c r="AP409" t="s">
        <v>3605</v>
      </c>
      <c r="AS409" t="s">
        <v>3625</v>
      </c>
      <c r="AU409">
        <v>51.469349999999999</v>
      </c>
      <c r="AV409">
        <v>6.64358</v>
      </c>
      <c r="BA409">
        <v>0.3795</v>
      </c>
      <c r="BB409" t="s">
        <v>3997</v>
      </c>
      <c r="BC409" t="s">
        <v>3500</v>
      </c>
      <c r="BE409" t="s">
        <v>3515</v>
      </c>
      <c r="BF409" t="s">
        <v>4261</v>
      </c>
      <c r="BG409" t="s">
        <v>4428</v>
      </c>
      <c r="BH409" t="s">
        <v>4441</v>
      </c>
    </row>
    <row r="410" spans="1:61" x14ac:dyDescent="0.25">
      <c r="A410">
        <f t="shared" si="49"/>
        <v>34.299999999999997</v>
      </c>
      <c r="B410" t="str">
        <f t="shared" si="50"/>
        <v>EVC / GLOBALFOUNDRIES_BNA1396</v>
      </c>
      <c r="C410" t="s">
        <v>3492</v>
      </c>
      <c r="D410" t="str">
        <f>VLOOKUP(AL410,REF_TABLE!$A$19:$B$26,2,FALSE)</f>
        <v>STUR</v>
      </c>
      <c r="E410" t="str">
        <f>VLOOKUP(AK410,REF_TABLE!A:B,2,FALSE)</f>
        <v>GAS</v>
      </c>
      <c r="F410">
        <f t="shared" si="56"/>
        <v>0.38279999999999997</v>
      </c>
      <c r="G410">
        <f>VLOOKUP(plants_join_OPSD!D410,REF_TABLE!M:Q,2,FALSE)</f>
        <v>9.5587323943661975</v>
      </c>
      <c r="H410">
        <f>VLOOKUP(plants_join_OPSD!D410,REF_TABLE!M:Q,3,FALSE)</f>
        <v>7.8122535211267614</v>
      </c>
      <c r="I410">
        <f>VLOOKUP(D410,Tabelle7!$A:$B,2,FALSE)</f>
        <v>4.0224969288732378E-2</v>
      </c>
      <c r="J410">
        <f>VLOOKUP(D410,Tabelle7!$A:$C,3,FALSE)</f>
        <v>4.0224969288732378E-2</v>
      </c>
      <c r="K410">
        <f>VLOOKUP($E410,Dispa_data!E:W,7,FALSE)</f>
        <v>112542.12</v>
      </c>
      <c r="L410">
        <f>IFERROR(VLOOKUP($E410,Dispa_data!E:W,8,FALSE),0)</f>
        <v>0</v>
      </c>
      <c r="M410">
        <f>IFERROR(VLOOKUP($E410,Dispa_data!E:W,9,FALSE),0)</f>
        <v>0</v>
      </c>
      <c r="N410">
        <f>IFERROR(VLOOKUP($E410,Dispa_data!$E:$W,10,FALSE),0)</f>
        <v>0.4</v>
      </c>
      <c r="O410">
        <f>IFERROR(VLOOKUP($E410,Dispa_data!$E:$W,11,FALSE),0)</f>
        <v>0.52500000000000002</v>
      </c>
      <c r="P410">
        <f>IFERROR(VLOOKUP($E410,Dispa_data!$E:$W,12,FALSE),0)</f>
        <v>1</v>
      </c>
      <c r="Q410">
        <f>IFERROR(VLOOKUP($E410,Dispa_data!$E:$W,13,FALSE),0)</f>
        <v>0.45</v>
      </c>
      <c r="S410" t="str">
        <f t="shared" si="51"/>
        <v/>
      </c>
      <c r="T410" t="str">
        <f t="shared" si="52"/>
        <v/>
      </c>
      <c r="U410" t="str">
        <f t="shared" si="53"/>
        <v/>
      </c>
      <c r="V410" t="str">
        <f t="shared" si="54"/>
        <v/>
      </c>
      <c r="W410" t="str">
        <f t="shared" si="55"/>
        <v/>
      </c>
      <c r="X410" s="1" t="s">
        <v>612</v>
      </c>
      <c r="Y410" s="6" t="e">
        <f>VLOOKUP(B410,Dispa_data!B:B,1,FALSE)</f>
        <v>#N/A</v>
      </c>
      <c r="Z410" t="s">
        <v>1315</v>
      </c>
      <c r="AA410" t="s">
        <v>1740</v>
      </c>
      <c r="AC410" t="s">
        <v>2294</v>
      </c>
      <c r="AD410" t="s">
        <v>2617</v>
      </c>
      <c r="AE410" t="s">
        <v>3048</v>
      </c>
      <c r="AF410" t="s">
        <v>3389</v>
      </c>
      <c r="AG410" t="s">
        <v>3490</v>
      </c>
      <c r="AH410" t="s">
        <v>3492</v>
      </c>
      <c r="AI410">
        <v>34.299999999999997</v>
      </c>
      <c r="AK410" t="s">
        <v>3500</v>
      </c>
      <c r="AL410" t="s">
        <v>3506</v>
      </c>
      <c r="AM410" t="s">
        <v>3514</v>
      </c>
      <c r="AO410">
        <v>1998</v>
      </c>
      <c r="AP410" t="s">
        <v>3609</v>
      </c>
      <c r="AS410" t="s">
        <v>3625</v>
      </c>
      <c r="AU410">
        <v>51.12697</v>
      </c>
      <c r="AV410">
        <v>13.715</v>
      </c>
      <c r="BA410">
        <v>0.38279999999999997</v>
      </c>
      <c r="BB410" t="s">
        <v>3997</v>
      </c>
      <c r="BC410" t="s">
        <v>3500</v>
      </c>
      <c r="BE410" t="s">
        <v>3515</v>
      </c>
      <c r="BG410" t="s">
        <v>1559</v>
      </c>
      <c r="BH410" t="s">
        <v>4510</v>
      </c>
    </row>
    <row r="411" spans="1:61" x14ac:dyDescent="0.25">
      <c r="A411">
        <f t="shared" si="49"/>
        <v>79.7</v>
      </c>
      <c r="B411" t="str">
        <f t="shared" si="50"/>
        <v>Süd DT1_BNA0683a</v>
      </c>
      <c r="C411" t="s">
        <v>3492</v>
      </c>
      <c r="D411" t="str">
        <f>VLOOKUP(AL411,REF_TABLE!$A$19:$B$26,2,FALSE)</f>
        <v>COMC</v>
      </c>
      <c r="E411" t="str">
        <f>VLOOKUP(AK411,REF_TABLE!A:B,2,FALSE)</f>
        <v>GAS</v>
      </c>
      <c r="F411">
        <f t="shared" si="56"/>
        <v>0.45</v>
      </c>
      <c r="G411">
        <f>VLOOKUP(plants_join_OPSD!D411,REF_TABLE!M:Q,2,FALSE)</f>
        <v>5</v>
      </c>
      <c r="H411">
        <f>VLOOKUP(plants_join_OPSD!D411,REF_TABLE!M:Q,3,FALSE)</f>
        <v>1</v>
      </c>
      <c r="I411">
        <f>VLOOKUP(D411,Tabelle7!$A:$B,2,FALSE)</f>
        <v>3.8508725075675675E-2</v>
      </c>
      <c r="J411">
        <f>VLOOKUP(D411,Tabelle7!$A:$C,3,FALSE)</f>
        <v>3.8508725075675675E-2</v>
      </c>
      <c r="K411">
        <f>VLOOKUP($E411,Dispa_data!E:W,7,FALSE)</f>
        <v>112542.12</v>
      </c>
      <c r="L411">
        <f>IFERROR(VLOOKUP($E411,Dispa_data!E:W,8,FALSE),0)</f>
        <v>0</v>
      </c>
      <c r="M411">
        <f>IFERROR(VLOOKUP($E411,Dispa_data!E:W,9,FALSE),0)</f>
        <v>0</v>
      </c>
      <c r="N411">
        <f>IFERROR(VLOOKUP($E411,Dispa_data!$E:$W,10,FALSE),0)</f>
        <v>0.4</v>
      </c>
      <c r="O411">
        <f>IFERROR(VLOOKUP($E411,Dispa_data!$E:$W,11,FALSE),0)</f>
        <v>0.52500000000000002</v>
      </c>
      <c r="P411">
        <f>IFERROR(VLOOKUP($E411,Dispa_data!$E:$W,12,FALSE),0)</f>
        <v>1</v>
      </c>
      <c r="Q411">
        <f>IFERROR(VLOOKUP($E411,Dispa_data!$E:$W,13,FALSE),0)</f>
        <v>0.45</v>
      </c>
      <c r="S411">
        <f t="shared" si="51"/>
        <v>75.215970961887479</v>
      </c>
      <c r="T411" t="str">
        <f t="shared" si="52"/>
        <v/>
      </c>
      <c r="U411" t="str">
        <f t="shared" si="53"/>
        <v/>
      </c>
      <c r="V411" t="str">
        <f t="shared" si="54"/>
        <v/>
      </c>
      <c r="W411" t="str">
        <f t="shared" si="55"/>
        <v/>
      </c>
      <c r="X411" s="1" t="s">
        <v>613</v>
      </c>
      <c r="Y411" s="6" t="e">
        <f>VLOOKUP(B411,Dispa_data!B:B,1,FALSE)</f>
        <v>#N/A</v>
      </c>
      <c r="Z411" t="s">
        <v>1316</v>
      </c>
      <c r="AA411" t="s">
        <v>1586</v>
      </c>
      <c r="AB411" t="s">
        <v>2062</v>
      </c>
      <c r="AC411" t="s">
        <v>2186</v>
      </c>
      <c r="AE411" t="s">
        <v>3049</v>
      </c>
      <c r="AF411" t="s">
        <v>3390</v>
      </c>
      <c r="AG411" t="s">
        <v>3478</v>
      </c>
      <c r="AH411" t="s">
        <v>3492</v>
      </c>
      <c r="AI411">
        <v>79.7</v>
      </c>
      <c r="AJ411">
        <v>81.001810000000006</v>
      </c>
      <c r="AK411" t="s">
        <v>3500</v>
      </c>
      <c r="AL411" t="s">
        <v>3508</v>
      </c>
      <c r="AM411" t="s">
        <v>3514</v>
      </c>
      <c r="AN411">
        <v>75.215970961887479</v>
      </c>
      <c r="AO411">
        <v>1980</v>
      </c>
      <c r="AP411" t="s">
        <v>3546</v>
      </c>
      <c r="AS411" t="s">
        <v>3625</v>
      </c>
      <c r="AT411" t="s">
        <v>3629</v>
      </c>
      <c r="AU411">
        <v>48.135125299999999</v>
      </c>
      <c r="AV411">
        <v>11.5819806</v>
      </c>
      <c r="BA411">
        <v>0.45</v>
      </c>
      <c r="BB411" t="s">
        <v>3997</v>
      </c>
      <c r="BC411" t="s">
        <v>3500</v>
      </c>
      <c r="BE411" t="s">
        <v>3515</v>
      </c>
      <c r="BF411" t="s">
        <v>4262</v>
      </c>
      <c r="BG411" t="s">
        <v>4406</v>
      </c>
      <c r="BH411" t="s">
        <v>4475</v>
      </c>
      <c r="BI411" t="s">
        <v>4592</v>
      </c>
    </row>
    <row r="412" spans="1:61" x14ac:dyDescent="0.25">
      <c r="A412">
        <f t="shared" ref="A412:A475" si="57">AI412</f>
        <v>97.9</v>
      </c>
      <c r="B412" t="str">
        <f t="shared" ref="B412:B475" si="58">CONCATENATE(Z412,"_",X412)</f>
        <v>Süd GT3_BNA0683b</v>
      </c>
      <c r="C412" t="s">
        <v>3492</v>
      </c>
      <c r="D412" t="str">
        <f>VLOOKUP(AL412,REF_TABLE!$A$19:$B$26,2,FALSE)</f>
        <v>COMC</v>
      </c>
      <c r="E412" t="str">
        <f>VLOOKUP(AK412,REF_TABLE!A:B,2,FALSE)</f>
        <v>GAS</v>
      </c>
      <c r="F412">
        <f t="shared" si="56"/>
        <v>0.45</v>
      </c>
      <c r="G412">
        <f>VLOOKUP(plants_join_OPSD!D412,REF_TABLE!M:Q,2,FALSE)</f>
        <v>5</v>
      </c>
      <c r="H412">
        <f>VLOOKUP(plants_join_OPSD!D412,REF_TABLE!M:Q,3,FALSE)</f>
        <v>1</v>
      </c>
      <c r="I412">
        <f>VLOOKUP(D412,Tabelle7!$A:$B,2,FALSE)</f>
        <v>3.8508725075675675E-2</v>
      </c>
      <c r="J412">
        <f>VLOOKUP(D412,Tabelle7!$A:$C,3,FALSE)</f>
        <v>3.8508725075675675E-2</v>
      </c>
      <c r="K412">
        <f>VLOOKUP($E412,Dispa_data!E:W,7,FALSE)</f>
        <v>112542.12</v>
      </c>
      <c r="L412">
        <f>IFERROR(VLOOKUP($E412,Dispa_data!E:W,8,FALSE),0)</f>
        <v>0</v>
      </c>
      <c r="M412">
        <f>IFERROR(VLOOKUP($E412,Dispa_data!E:W,9,FALSE),0)</f>
        <v>0</v>
      </c>
      <c r="N412">
        <f>IFERROR(VLOOKUP($E412,Dispa_data!$E:$W,10,FALSE),0)</f>
        <v>0.4</v>
      </c>
      <c r="O412">
        <f>IFERROR(VLOOKUP($E412,Dispa_data!$E:$W,11,FALSE),0)</f>
        <v>0.52500000000000002</v>
      </c>
      <c r="P412">
        <f>IFERROR(VLOOKUP($E412,Dispa_data!$E:$W,12,FALSE),0)</f>
        <v>1</v>
      </c>
      <c r="Q412">
        <f>IFERROR(VLOOKUP($E412,Dispa_data!$E:$W,13,FALSE),0)</f>
        <v>0.45</v>
      </c>
      <c r="S412">
        <f t="shared" ref="S412:S475" si="59">IF(AN412="","",AN412)</f>
        <v>92.392014519056261</v>
      </c>
      <c r="T412" t="str">
        <f t="shared" ref="T412:T475" si="60">IF(D412="HPHS",A412*6.3,"")</f>
        <v/>
      </c>
      <c r="U412" t="str">
        <f t="shared" ref="U412:U475" si="61">IF(D412="HPHS",0,"")</f>
        <v/>
      </c>
      <c r="V412" t="str">
        <f t="shared" ref="V412:V475" si="62">IF(D412="HPHS",A412,"")</f>
        <v/>
      </c>
      <c r="W412" t="str">
        <f t="shared" ref="W412:W475" si="63">IF(D412="HPHS",0.86,"")</f>
        <v/>
      </c>
      <c r="X412" s="1" t="s">
        <v>614</v>
      </c>
      <c r="Y412" s="6" t="e">
        <f>VLOOKUP(B412,Dispa_data!B:B,1,FALSE)</f>
        <v>#N/A</v>
      </c>
      <c r="Z412" t="s">
        <v>1317</v>
      </c>
      <c r="AA412" t="s">
        <v>1586</v>
      </c>
      <c r="AB412" t="s">
        <v>2062</v>
      </c>
      <c r="AC412" t="s">
        <v>2186</v>
      </c>
      <c r="AE412" t="s">
        <v>3049</v>
      </c>
      <c r="AF412" t="s">
        <v>3390</v>
      </c>
      <c r="AG412" t="s">
        <v>3478</v>
      </c>
      <c r="AH412" t="s">
        <v>3492</v>
      </c>
      <c r="AI412">
        <v>97.9</v>
      </c>
      <c r="AJ412">
        <v>99.499089999999995</v>
      </c>
      <c r="AK412" t="s">
        <v>3500</v>
      </c>
      <c r="AL412" t="s">
        <v>3508</v>
      </c>
      <c r="AM412" t="s">
        <v>3514</v>
      </c>
      <c r="AN412">
        <v>92.392014519056261</v>
      </c>
      <c r="AO412">
        <v>1980</v>
      </c>
      <c r="AP412" t="s">
        <v>3546</v>
      </c>
      <c r="AS412" t="s">
        <v>3625</v>
      </c>
      <c r="AT412" t="s">
        <v>3629</v>
      </c>
      <c r="AU412">
        <v>48.135125299999999</v>
      </c>
      <c r="AV412">
        <v>11.5819806</v>
      </c>
      <c r="AW412" t="s">
        <v>3716</v>
      </c>
      <c r="AX412" t="s">
        <v>3889</v>
      </c>
      <c r="BA412">
        <v>0.45</v>
      </c>
      <c r="BB412" t="s">
        <v>3997</v>
      </c>
      <c r="BC412" t="s">
        <v>3500</v>
      </c>
      <c r="BE412" t="s">
        <v>3515</v>
      </c>
      <c r="BF412" t="s">
        <v>4262</v>
      </c>
      <c r="BG412" t="s">
        <v>4406</v>
      </c>
      <c r="BH412" t="s">
        <v>4475</v>
      </c>
      <c r="BI412" t="s">
        <v>4592</v>
      </c>
    </row>
    <row r="413" spans="1:61" x14ac:dyDescent="0.25">
      <c r="A413">
        <f t="shared" si="57"/>
        <v>97.9</v>
      </c>
      <c r="B413" t="str">
        <f t="shared" si="58"/>
        <v>Süd GT2_BNA0683c</v>
      </c>
      <c r="C413" t="s">
        <v>3492</v>
      </c>
      <c r="D413" t="str">
        <f>VLOOKUP(AL413,REF_TABLE!$A$19:$B$26,2,FALSE)</f>
        <v>COMC</v>
      </c>
      <c r="E413" t="str">
        <f>VLOOKUP(AK413,REF_TABLE!A:B,2,FALSE)</f>
        <v>GAS</v>
      </c>
      <c r="F413">
        <f t="shared" si="56"/>
        <v>0.45</v>
      </c>
      <c r="G413">
        <f>VLOOKUP(plants_join_OPSD!D413,REF_TABLE!M:Q,2,FALSE)</f>
        <v>5</v>
      </c>
      <c r="H413">
        <f>VLOOKUP(plants_join_OPSD!D413,REF_TABLE!M:Q,3,FALSE)</f>
        <v>1</v>
      </c>
      <c r="I413">
        <f>VLOOKUP(D413,Tabelle7!$A:$B,2,FALSE)</f>
        <v>3.8508725075675675E-2</v>
      </c>
      <c r="J413">
        <f>VLOOKUP(D413,Tabelle7!$A:$C,3,FALSE)</f>
        <v>3.8508725075675675E-2</v>
      </c>
      <c r="K413">
        <f>VLOOKUP($E413,Dispa_data!E:W,7,FALSE)</f>
        <v>112542.12</v>
      </c>
      <c r="L413">
        <f>IFERROR(VLOOKUP($E413,Dispa_data!E:W,8,FALSE),0)</f>
        <v>0</v>
      </c>
      <c r="M413">
        <f>IFERROR(VLOOKUP($E413,Dispa_data!E:W,9,FALSE),0)</f>
        <v>0</v>
      </c>
      <c r="N413">
        <f>IFERROR(VLOOKUP($E413,Dispa_data!$E:$W,10,FALSE),0)</f>
        <v>0.4</v>
      </c>
      <c r="O413">
        <f>IFERROR(VLOOKUP($E413,Dispa_data!$E:$W,11,FALSE),0)</f>
        <v>0.52500000000000002</v>
      </c>
      <c r="P413">
        <f>IFERROR(VLOOKUP($E413,Dispa_data!$E:$W,12,FALSE),0)</f>
        <v>1</v>
      </c>
      <c r="Q413">
        <f>IFERROR(VLOOKUP($E413,Dispa_data!$E:$W,13,FALSE),0)</f>
        <v>0.45</v>
      </c>
      <c r="S413">
        <f t="shared" si="59"/>
        <v>92.392014519056261</v>
      </c>
      <c r="T413" t="str">
        <f t="shared" si="60"/>
        <v/>
      </c>
      <c r="U413" t="str">
        <f t="shared" si="61"/>
        <v/>
      </c>
      <c r="V413" t="str">
        <f t="shared" si="62"/>
        <v/>
      </c>
      <c r="W413" t="str">
        <f t="shared" si="63"/>
        <v/>
      </c>
      <c r="X413" s="1" t="s">
        <v>615</v>
      </c>
      <c r="Y413" s="6" t="e">
        <f>VLOOKUP(B413,Dispa_data!B:B,1,FALSE)</f>
        <v>#N/A</v>
      </c>
      <c r="Z413" t="s">
        <v>1318</v>
      </c>
      <c r="AA413" t="s">
        <v>1586</v>
      </c>
      <c r="AB413" t="s">
        <v>2062</v>
      </c>
      <c r="AC413" t="s">
        <v>2186</v>
      </c>
      <c r="AE413" t="s">
        <v>3049</v>
      </c>
      <c r="AF413" t="s">
        <v>3390</v>
      </c>
      <c r="AG413" t="s">
        <v>3478</v>
      </c>
      <c r="AH413" t="s">
        <v>3492</v>
      </c>
      <c r="AI413">
        <v>97.9</v>
      </c>
      <c r="AJ413">
        <v>99.499089999999995</v>
      </c>
      <c r="AK413" t="s">
        <v>3500</v>
      </c>
      <c r="AL413" t="s">
        <v>3508</v>
      </c>
      <c r="AM413" t="s">
        <v>3514</v>
      </c>
      <c r="AN413">
        <v>92.392014519056261</v>
      </c>
      <c r="AO413">
        <v>1980</v>
      </c>
      <c r="AP413" t="s">
        <v>3546</v>
      </c>
      <c r="AS413" t="s">
        <v>3625</v>
      </c>
      <c r="AT413" t="s">
        <v>3629</v>
      </c>
      <c r="AU413">
        <v>48.135125299999999</v>
      </c>
      <c r="AV413">
        <v>11.5819806</v>
      </c>
      <c r="AW413" t="s">
        <v>3716</v>
      </c>
      <c r="AX413" t="s">
        <v>3890</v>
      </c>
      <c r="BA413">
        <v>0.45</v>
      </c>
      <c r="BB413" t="s">
        <v>3997</v>
      </c>
      <c r="BC413" t="s">
        <v>3500</v>
      </c>
      <c r="BE413" t="s">
        <v>3515</v>
      </c>
      <c r="BF413" t="s">
        <v>4262</v>
      </c>
      <c r="BG413" t="s">
        <v>4406</v>
      </c>
      <c r="BH413" t="s">
        <v>4475</v>
      </c>
      <c r="BI413" t="s">
        <v>4592</v>
      </c>
    </row>
    <row r="414" spans="1:61" x14ac:dyDescent="0.25">
      <c r="A414">
        <f t="shared" si="57"/>
        <v>124.9</v>
      </c>
      <c r="B414" t="str">
        <f t="shared" si="58"/>
        <v>Süd GT 61_BNA0684a</v>
      </c>
      <c r="C414" t="s">
        <v>3492</v>
      </c>
      <c r="D414" t="str">
        <f>VLOOKUP(AL414,REF_TABLE!$A$19:$B$26,2,FALSE)</f>
        <v>COMC</v>
      </c>
      <c r="E414" t="str">
        <f>VLOOKUP(AK414,REF_TABLE!A:B,2,FALSE)</f>
        <v>GAS</v>
      </c>
      <c r="F414">
        <f t="shared" si="56"/>
        <v>0.55800000000000005</v>
      </c>
      <c r="G414">
        <f>VLOOKUP(plants_join_OPSD!D414,REF_TABLE!M:Q,2,FALSE)</f>
        <v>5</v>
      </c>
      <c r="H414">
        <f>VLOOKUP(plants_join_OPSD!D414,REF_TABLE!M:Q,3,FALSE)</f>
        <v>1</v>
      </c>
      <c r="I414">
        <f>VLOOKUP(D414,Tabelle7!$A:$B,2,FALSE)</f>
        <v>3.8508725075675675E-2</v>
      </c>
      <c r="J414">
        <f>VLOOKUP(D414,Tabelle7!$A:$C,3,FALSE)</f>
        <v>3.8508725075675675E-2</v>
      </c>
      <c r="K414">
        <f>VLOOKUP($E414,Dispa_data!E:W,7,FALSE)</f>
        <v>112542.12</v>
      </c>
      <c r="L414">
        <f>IFERROR(VLOOKUP($E414,Dispa_data!E:W,8,FALSE),0)</f>
        <v>0</v>
      </c>
      <c r="M414">
        <f>IFERROR(VLOOKUP($E414,Dispa_data!E:W,9,FALSE),0)</f>
        <v>0</v>
      </c>
      <c r="N414">
        <f>IFERROR(VLOOKUP($E414,Dispa_data!$E:$W,10,FALSE),0)</f>
        <v>0.4</v>
      </c>
      <c r="O414">
        <f>IFERROR(VLOOKUP($E414,Dispa_data!$E:$W,11,FALSE),0)</f>
        <v>0.52500000000000002</v>
      </c>
      <c r="P414">
        <f>IFERROR(VLOOKUP($E414,Dispa_data!$E:$W,12,FALSE),0)</f>
        <v>1</v>
      </c>
      <c r="Q414">
        <f>IFERROR(VLOOKUP($E414,Dispa_data!$E:$W,13,FALSE),0)</f>
        <v>0.45</v>
      </c>
      <c r="S414">
        <f t="shared" si="59"/>
        <v>153.63629117959621</v>
      </c>
      <c r="T414" t="str">
        <f t="shared" si="60"/>
        <v/>
      </c>
      <c r="U414" t="str">
        <f t="shared" si="61"/>
        <v/>
      </c>
      <c r="V414" t="str">
        <f t="shared" si="62"/>
        <v/>
      </c>
      <c r="W414" t="str">
        <f t="shared" si="63"/>
        <v/>
      </c>
      <c r="X414" s="1" t="s">
        <v>616</v>
      </c>
      <c r="Y414" s="6" t="e">
        <f>VLOOKUP(B414,Dispa_data!B:B,1,FALSE)</f>
        <v>#N/A</v>
      </c>
      <c r="Z414" t="s">
        <v>1319</v>
      </c>
      <c r="AA414" t="s">
        <v>1577</v>
      </c>
      <c r="AB414" t="s">
        <v>2063</v>
      </c>
      <c r="AC414" t="s">
        <v>2186</v>
      </c>
      <c r="AE414" t="s">
        <v>3049</v>
      </c>
      <c r="AF414" t="s">
        <v>3390</v>
      </c>
      <c r="AG414" t="s">
        <v>3478</v>
      </c>
      <c r="AH414" t="s">
        <v>3492</v>
      </c>
      <c r="AI414">
        <v>124.9</v>
      </c>
      <c r="AJ414">
        <v>138.37221</v>
      </c>
      <c r="AK414" t="s">
        <v>3500</v>
      </c>
      <c r="AL414" t="s">
        <v>3508</v>
      </c>
      <c r="AM414" t="s">
        <v>3514</v>
      </c>
      <c r="AN414">
        <v>153.63629117959621</v>
      </c>
      <c r="AO414">
        <v>2004</v>
      </c>
      <c r="AP414" t="s">
        <v>3518</v>
      </c>
      <c r="AS414" t="s">
        <v>3625</v>
      </c>
      <c r="AT414" t="s">
        <v>3629</v>
      </c>
      <c r="AU414">
        <v>48.135125299999999</v>
      </c>
      <c r="AV414">
        <v>11.5819806</v>
      </c>
      <c r="AW414" t="s">
        <v>3717</v>
      </c>
      <c r="AX414" t="s">
        <v>3891</v>
      </c>
      <c r="BA414">
        <v>0.55800000000000005</v>
      </c>
      <c r="BB414" t="s">
        <v>3997</v>
      </c>
      <c r="BC414" t="s">
        <v>3500</v>
      </c>
      <c r="BE414" t="s">
        <v>3515</v>
      </c>
      <c r="BF414" t="s">
        <v>4262</v>
      </c>
      <c r="BG414" t="s">
        <v>4406</v>
      </c>
      <c r="BH414" t="s">
        <v>4475</v>
      </c>
      <c r="BI414" t="s">
        <v>4592</v>
      </c>
    </row>
    <row r="415" spans="1:61" x14ac:dyDescent="0.25">
      <c r="A415">
        <f t="shared" si="57"/>
        <v>123.9</v>
      </c>
      <c r="B415" t="str">
        <f t="shared" si="58"/>
        <v>Süd GT 62_BNA0684b</v>
      </c>
      <c r="C415" t="s">
        <v>3492</v>
      </c>
      <c r="D415" t="str">
        <f>VLOOKUP(AL415,REF_TABLE!$A$19:$B$26,2,FALSE)</f>
        <v>COMC</v>
      </c>
      <c r="E415" t="str">
        <f>VLOOKUP(AK415,REF_TABLE!A:B,2,FALSE)</f>
        <v>GAS</v>
      </c>
      <c r="F415">
        <f t="shared" si="56"/>
        <v>0.55800000000000005</v>
      </c>
      <c r="G415">
        <f>VLOOKUP(plants_join_OPSD!D415,REF_TABLE!M:Q,2,FALSE)</f>
        <v>5</v>
      </c>
      <c r="H415">
        <f>VLOOKUP(plants_join_OPSD!D415,REF_TABLE!M:Q,3,FALSE)</f>
        <v>1</v>
      </c>
      <c r="I415">
        <f>VLOOKUP(D415,Tabelle7!$A:$B,2,FALSE)</f>
        <v>3.8508725075675675E-2</v>
      </c>
      <c r="J415">
        <f>VLOOKUP(D415,Tabelle7!$A:$C,3,FALSE)</f>
        <v>3.8508725075675675E-2</v>
      </c>
      <c r="K415">
        <f>VLOOKUP($E415,Dispa_data!E:W,7,FALSE)</f>
        <v>112542.12</v>
      </c>
      <c r="L415">
        <f>IFERROR(VLOOKUP($E415,Dispa_data!E:W,8,FALSE),0)</f>
        <v>0</v>
      </c>
      <c r="M415">
        <f>IFERROR(VLOOKUP($E415,Dispa_data!E:W,9,FALSE),0)</f>
        <v>0</v>
      </c>
      <c r="N415">
        <f>IFERROR(VLOOKUP($E415,Dispa_data!$E:$W,10,FALSE),0)</f>
        <v>0.4</v>
      </c>
      <c r="O415">
        <f>IFERROR(VLOOKUP($E415,Dispa_data!$E:$W,11,FALSE),0)</f>
        <v>0.52500000000000002</v>
      </c>
      <c r="P415">
        <f>IFERROR(VLOOKUP($E415,Dispa_data!$E:$W,12,FALSE),0)</f>
        <v>1</v>
      </c>
      <c r="Q415">
        <f>IFERROR(VLOOKUP($E415,Dispa_data!$E:$W,13,FALSE),0)</f>
        <v>0.45</v>
      </c>
      <c r="S415">
        <f t="shared" si="59"/>
        <v>152.4062167906483</v>
      </c>
      <c r="T415" t="str">
        <f t="shared" si="60"/>
        <v/>
      </c>
      <c r="U415" t="str">
        <f t="shared" si="61"/>
        <v/>
      </c>
      <c r="V415" t="str">
        <f t="shared" si="62"/>
        <v/>
      </c>
      <c r="W415" t="str">
        <f t="shared" si="63"/>
        <v/>
      </c>
      <c r="X415" s="1" t="s">
        <v>617</v>
      </c>
      <c r="Y415" s="6" t="e">
        <f>VLOOKUP(B415,Dispa_data!B:B,1,FALSE)</f>
        <v>#N/A</v>
      </c>
      <c r="Z415" t="s">
        <v>1320</v>
      </c>
      <c r="AA415" t="s">
        <v>1577</v>
      </c>
      <c r="AB415" t="s">
        <v>2063</v>
      </c>
      <c r="AC415" t="s">
        <v>2186</v>
      </c>
      <c r="AE415" t="s">
        <v>3049</v>
      </c>
      <c r="AF415" t="s">
        <v>3390</v>
      </c>
      <c r="AG415" t="s">
        <v>3478</v>
      </c>
      <c r="AH415" t="s">
        <v>3492</v>
      </c>
      <c r="AI415">
        <v>123.9</v>
      </c>
      <c r="AJ415">
        <v>137.26435000000001</v>
      </c>
      <c r="AK415" t="s">
        <v>3500</v>
      </c>
      <c r="AL415" t="s">
        <v>3508</v>
      </c>
      <c r="AM415" t="s">
        <v>3514</v>
      </c>
      <c r="AN415">
        <v>152.4062167906483</v>
      </c>
      <c r="AO415">
        <v>2004</v>
      </c>
      <c r="AP415" t="s">
        <v>3518</v>
      </c>
      <c r="AS415" t="s">
        <v>3625</v>
      </c>
      <c r="AT415" t="s">
        <v>3629</v>
      </c>
      <c r="AU415">
        <v>48.135125299999999</v>
      </c>
      <c r="AV415">
        <v>11.5819806</v>
      </c>
      <c r="AW415" t="s">
        <v>3717</v>
      </c>
      <c r="AX415" t="s">
        <v>3892</v>
      </c>
      <c r="BA415">
        <v>0.55800000000000005</v>
      </c>
      <c r="BB415" t="s">
        <v>3997</v>
      </c>
      <c r="BC415" t="s">
        <v>3500</v>
      </c>
      <c r="BE415" t="s">
        <v>3515</v>
      </c>
      <c r="BF415" t="s">
        <v>4262</v>
      </c>
      <c r="BG415" t="s">
        <v>4406</v>
      </c>
      <c r="BH415" t="s">
        <v>4475</v>
      </c>
      <c r="BI415" t="s">
        <v>4592</v>
      </c>
    </row>
    <row r="416" spans="1:61" x14ac:dyDescent="0.25">
      <c r="A416">
        <f t="shared" si="57"/>
        <v>127.6</v>
      </c>
      <c r="B416" t="str">
        <f t="shared" si="58"/>
        <v>Süd DT60_BNA0684c</v>
      </c>
      <c r="C416" t="s">
        <v>3492</v>
      </c>
      <c r="D416" t="str">
        <f>VLOOKUP(AL416,REF_TABLE!$A$19:$B$26,2,FALSE)</f>
        <v>COMC</v>
      </c>
      <c r="E416" t="str">
        <f>VLOOKUP(AK416,REF_TABLE!A:B,2,FALSE)</f>
        <v>GAS</v>
      </c>
      <c r="F416">
        <f t="shared" si="56"/>
        <v>0.55800000000000005</v>
      </c>
      <c r="G416">
        <f>VLOOKUP(plants_join_OPSD!D416,REF_TABLE!M:Q,2,FALSE)</f>
        <v>5</v>
      </c>
      <c r="H416">
        <f>VLOOKUP(plants_join_OPSD!D416,REF_TABLE!M:Q,3,FALSE)</f>
        <v>1</v>
      </c>
      <c r="I416">
        <f>VLOOKUP(D416,Tabelle7!$A:$B,2,FALSE)</f>
        <v>3.8508725075675675E-2</v>
      </c>
      <c r="J416">
        <f>VLOOKUP(D416,Tabelle7!$A:$C,3,FALSE)</f>
        <v>3.8508725075675675E-2</v>
      </c>
      <c r="K416">
        <f>VLOOKUP($E416,Dispa_data!E:W,7,FALSE)</f>
        <v>112542.12</v>
      </c>
      <c r="L416">
        <f>IFERROR(VLOOKUP($E416,Dispa_data!E:W,8,FALSE),0)</f>
        <v>0</v>
      </c>
      <c r="M416">
        <f>IFERROR(VLOOKUP($E416,Dispa_data!E:W,9,FALSE),0)</f>
        <v>0</v>
      </c>
      <c r="N416">
        <f>IFERROR(VLOOKUP($E416,Dispa_data!$E:$W,10,FALSE),0)</f>
        <v>0.4</v>
      </c>
      <c r="O416">
        <f>IFERROR(VLOOKUP($E416,Dispa_data!$E:$W,11,FALSE),0)</f>
        <v>0.52500000000000002</v>
      </c>
      <c r="P416">
        <f>IFERROR(VLOOKUP($E416,Dispa_data!$E:$W,12,FALSE),0)</f>
        <v>1</v>
      </c>
      <c r="Q416">
        <f>IFERROR(VLOOKUP($E416,Dispa_data!$E:$W,13,FALSE),0)</f>
        <v>0.45</v>
      </c>
      <c r="S416">
        <f t="shared" si="59"/>
        <v>156.9574920297556</v>
      </c>
      <c r="T416" t="str">
        <f t="shared" si="60"/>
        <v/>
      </c>
      <c r="U416" t="str">
        <f t="shared" si="61"/>
        <v/>
      </c>
      <c r="V416" t="str">
        <f t="shared" si="62"/>
        <v/>
      </c>
      <c r="W416" t="str">
        <f t="shared" si="63"/>
        <v/>
      </c>
      <c r="X416" s="1" t="s">
        <v>618</v>
      </c>
      <c r="Y416" s="6" t="e">
        <f>VLOOKUP(B416,Dispa_data!B:B,1,FALSE)</f>
        <v>#N/A</v>
      </c>
      <c r="Z416" t="s">
        <v>1321</v>
      </c>
      <c r="AA416" t="s">
        <v>1577</v>
      </c>
      <c r="AB416" t="s">
        <v>2063</v>
      </c>
      <c r="AC416" t="s">
        <v>2186</v>
      </c>
      <c r="AE416" t="s">
        <v>3049</v>
      </c>
      <c r="AF416" t="s">
        <v>3390</v>
      </c>
      <c r="AG416" t="s">
        <v>3478</v>
      </c>
      <c r="AH416" t="s">
        <v>3492</v>
      </c>
      <c r="AI416">
        <v>127.6</v>
      </c>
      <c r="AJ416">
        <v>141.36344</v>
      </c>
      <c r="AK416" t="s">
        <v>3500</v>
      </c>
      <c r="AL416" t="s">
        <v>3508</v>
      </c>
      <c r="AM416" t="s">
        <v>3514</v>
      </c>
      <c r="AN416">
        <v>156.9574920297556</v>
      </c>
      <c r="AO416">
        <v>2004</v>
      </c>
      <c r="AP416" t="s">
        <v>3518</v>
      </c>
      <c r="AS416" t="s">
        <v>3625</v>
      </c>
      <c r="AT416" t="s">
        <v>3629</v>
      </c>
      <c r="AU416">
        <v>48.135125299999999</v>
      </c>
      <c r="AV416">
        <v>11.5819806</v>
      </c>
      <c r="AW416" t="s">
        <v>3717</v>
      </c>
      <c r="AX416" t="s">
        <v>3893</v>
      </c>
      <c r="BA416">
        <v>0.55800000000000005</v>
      </c>
      <c r="BB416" t="s">
        <v>3997</v>
      </c>
      <c r="BC416" t="s">
        <v>3500</v>
      </c>
      <c r="BE416" t="s">
        <v>3515</v>
      </c>
      <c r="BF416" t="s">
        <v>4262</v>
      </c>
      <c r="BG416" t="s">
        <v>4406</v>
      </c>
      <c r="BH416" t="s">
        <v>4475</v>
      </c>
      <c r="BI416" t="s">
        <v>4592</v>
      </c>
    </row>
    <row r="417" spans="1:61" x14ac:dyDescent="0.25">
      <c r="A417">
        <f t="shared" si="57"/>
        <v>11.1</v>
      </c>
      <c r="B417" t="str">
        <f t="shared" si="58"/>
        <v>Energiezentrale 1992_BNA1327a</v>
      </c>
      <c r="C417" t="s">
        <v>3492</v>
      </c>
      <c r="D417" t="str">
        <f>VLOOKUP(AL417,REF_TABLE!$A$19:$B$26,2,FALSE)</f>
        <v>STUR</v>
      </c>
      <c r="E417" t="str">
        <f>VLOOKUP(AK417,REF_TABLE!A:B,2,FALSE)</f>
        <v>GAS</v>
      </c>
      <c r="F417">
        <f t="shared" si="56"/>
        <v>0.37619999999999998</v>
      </c>
      <c r="G417">
        <f>VLOOKUP(plants_join_OPSD!D417,REF_TABLE!M:Q,2,FALSE)</f>
        <v>9.5587323943661975</v>
      </c>
      <c r="H417">
        <f>VLOOKUP(plants_join_OPSD!D417,REF_TABLE!M:Q,3,FALSE)</f>
        <v>7.8122535211267614</v>
      </c>
      <c r="I417">
        <f>VLOOKUP(D417,Tabelle7!$A:$B,2,FALSE)</f>
        <v>4.0224969288732378E-2</v>
      </c>
      <c r="J417">
        <f>VLOOKUP(D417,Tabelle7!$A:$C,3,FALSE)</f>
        <v>4.0224969288732378E-2</v>
      </c>
      <c r="K417">
        <f>VLOOKUP($E417,Dispa_data!E:W,7,FALSE)</f>
        <v>112542.12</v>
      </c>
      <c r="L417">
        <f>IFERROR(VLOOKUP($E417,Dispa_data!E:W,8,FALSE),0)</f>
        <v>0</v>
      </c>
      <c r="M417">
        <f>IFERROR(VLOOKUP($E417,Dispa_data!E:W,9,FALSE),0)</f>
        <v>0</v>
      </c>
      <c r="N417">
        <f>IFERROR(VLOOKUP($E417,Dispa_data!$E:$W,10,FALSE),0)</f>
        <v>0.4</v>
      </c>
      <c r="O417">
        <f>IFERROR(VLOOKUP($E417,Dispa_data!$E:$W,11,FALSE),0)</f>
        <v>0.52500000000000002</v>
      </c>
      <c r="P417">
        <f>IFERROR(VLOOKUP($E417,Dispa_data!$E:$W,12,FALSE),0)</f>
        <v>1</v>
      </c>
      <c r="Q417">
        <f>IFERROR(VLOOKUP($E417,Dispa_data!$E:$W,13,FALSE),0)</f>
        <v>0.45</v>
      </c>
      <c r="S417" t="str">
        <f t="shared" si="59"/>
        <v/>
      </c>
      <c r="T417" t="str">
        <f t="shared" si="60"/>
        <v/>
      </c>
      <c r="U417" t="str">
        <f t="shared" si="61"/>
        <v/>
      </c>
      <c r="V417" t="str">
        <f t="shared" si="62"/>
        <v/>
      </c>
      <c r="W417" t="str">
        <f t="shared" si="63"/>
        <v/>
      </c>
      <c r="X417" s="1" t="s">
        <v>619</v>
      </c>
      <c r="Y417" s="6" t="e">
        <f>VLOOKUP(B417,Dispa_data!B:B,1,FALSE)</f>
        <v>#N/A</v>
      </c>
      <c r="Z417" t="s">
        <v>1322</v>
      </c>
      <c r="AA417" t="s">
        <v>1741</v>
      </c>
      <c r="AC417" t="s">
        <v>2295</v>
      </c>
      <c r="AD417" t="s">
        <v>2618</v>
      </c>
      <c r="AE417" t="s">
        <v>3050</v>
      </c>
      <c r="AF417" t="s">
        <v>3390</v>
      </c>
      <c r="AG417" t="s">
        <v>3478</v>
      </c>
      <c r="AH417" t="s">
        <v>3492</v>
      </c>
      <c r="AI417">
        <v>11.1</v>
      </c>
      <c r="AK417" t="s">
        <v>3500</v>
      </c>
      <c r="AL417" t="s">
        <v>3506</v>
      </c>
      <c r="AM417" t="s">
        <v>3514</v>
      </c>
      <c r="AO417">
        <v>1992</v>
      </c>
      <c r="AP417" t="s">
        <v>3547</v>
      </c>
      <c r="AS417" t="s">
        <v>3627</v>
      </c>
      <c r="AU417">
        <v>48.359099999999998</v>
      </c>
      <c r="AV417">
        <v>11.7903</v>
      </c>
      <c r="BA417">
        <v>0.37619999999999998</v>
      </c>
      <c r="BB417" t="s">
        <v>3997</v>
      </c>
      <c r="BC417" t="s">
        <v>3500</v>
      </c>
      <c r="BE417" t="s">
        <v>3515</v>
      </c>
      <c r="BF417" t="s">
        <v>4263</v>
      </c>
      <c r="BG417" t="s">
        <v>1559</v>
      </c>
      <c r="BH417" t="s">
        <v>4451</v>
      </c>
    </row>
    <row r="418" spans="1:61" x14ac:dyDescent="0.25">
      <c r="A418">
        <f t="shared" si="57"/>
        <v>7.4</v>
      </c>
      <c r="B418" t="str">
        <f t="shared" si="58"/>
        <v>Erweiterung Energiezentrale 2003_BNA1327b</v>
      </c>
      <c r="C418" t="s">
        <v>3492</v>
      </c>
      <c r="D418" t="str">
        <f>VLOOKUP(AL418,REF_TABLE!$A$19:$B$26,2,FALSE)</f>
        <v>STUR</v>
      </c>
      <c r="E418" t="str">
        <f>VLOOKUP(AK418,REF_TABLE!A:B,2,FALSE)</f>
        <v>GAS</v>
      </c>
      <c r="F418">
        <f t="shared" si="56"/>
        <v>0.38829999999999998</v>
      </c>
      <c r="G418">
        <f>VLOOKUP(plants_join_OPSD!D418,REF_TABLE!M:Q,2,FALSE)</f>
        <v>9.5587323943661975</v>
      </c>
      <c r="H418">
        <f>VLOOKUP(plants_join_OPSD!D418,REF_TABLE!M:Q,3,FALSE)</f>
        <v>7.8122535211267614</v>
      </c>
      <c r="I418">
        <f>VLOOKUP(D418,Tabelle7!$A:$B,2,FALSE)</f>
        <v>4.0224969288732378E-2</v>
      </c>
      <c r="J418">
        <f>VLOOKUP(D418,Tabelle7!$A:$C,3,FALSE)</f>
        <v>4.0224969288732378E-2</v>
      </c>
      <c r="K418">
        <f>VLOOKUP($E418,Dispa_data!E:W,7,FALSE)</f>
        <v>112542.12</v>
      </c>
      <c r="L418">
        <f>IFERROR(VLOOKUP($E418,Dispa_data!E:W,8,FALSE),0)</f>
        <v>0</v>
      </c>
      <c r="M418">
        <f>IFERROR(VLOOKUP($E418,Dispa_data!E:W,9,FALSE),0)</f>
        <v>0</v>
      </c>
      <c r="N418">
        <f>IFERROR(VLOOKUP($E418,Dispa_data!$E:$W,10,FALSE),0)</f>
        <v>0.4</v>
      </c>
      <c r="O418">
        <f>IFERROR(VLOOKUP($E418,Dispa_data!$E:$W,11,FALSE),0)</f>
        <v>0.52500000000000002</v>
      </c>
      <c r="P418">
        <f>IFERROR(VLOOKUP($E418,Dispa_data!$E:$W,12,FALSE),0)</f>
        <v>1</v>
      </c>
      <c r="Q418">
        <f>IFERROR(VLOOKUP($E418,Dispa_data!$E:$W,13,FALSE),0)</f>
        <v>0.45</v>
      </c>
      <c r="S418" t="str">
        <f t="shared" si="59"/>
        <v/>
      </c>
      <c r="T418" t="str">
        <f t="shared" si="60"/>
        <v/>
      </c>
      <c r="U418" t="str">
        <f t="shared" si="61"/>
        <v/>
      </c>
      <c r="V418" t="str">
        <f t="shared" si="62"/>
        <v/>
      </c>
      <c r="W418" t="str">
        <f t="shared" si="63"/>
        <v/>
      </c>
      <c r="X418" s="1" t="s">
        <v>620</v>
      </c>
      <c r="Y418" s="6" t="e">
        <f>VLOOKUP(B418,Dispa_data!B:B,1,FALSE)</f>
        <v>#N/A</v>
      </c>
      <c r="Z418" t="s">
        <v>1323</v>
      </c>
      <c r="AA418" t="s">
        <v>1742</v>
      </c>
      <c r="AC418" t="s">
        <v>2295</v>
      </c>
      <c r="AD418" t="s">
        <v>2618</v>
      </c>
      <c r="AE418" t="s">
        <v>3050</v>
      </c>
      <c r="AF418" t="s">
        <v>3390</v>
      </c>
      <c r="AG418" t="s">
        <v>3478</v>
      </c>
      <c r="AH418" t="s">
        <v>3492</v>
      </c>
      <c r="AI418">
        <v>7.4</v>
      </c>
      <c r="AK418" t="s">
        <v>3500</v>
      </c>
      <c r="AL418" t="s">
        <v>3506</v>
      </c>
      <c r="AM418" t="s">
        <v>3514</v>
      </c>
      <c r="AO418">
        <v>2003</v>
      </c>
      <c r="AP418" t="s">
        <v>3523</v>
      </c>
      <c r="AS418" t="s">
        <v>3625</v>
      </c>
      <c r="AU418">
        <v>48.359099999999998</v>
      </c>
      <c r="AV418">
        <v>11.7903</v>
      </c>
      <c r="BA418">
        <v>0.38829999999999998</v>
      </c>
      <c r="BB418" t="s">
        <v>3997</v>
      </c>
      <c r="BC418" t="s">
        <v>3500</v>
      </c>
      <c r="BE418" t="s">
        <v>3515</v>
      </c>
      <c r="BF418" t="s">
        <v>4263</v>
      </c>
      <c r="BG418" t="s">
        <v>1559</v>
      </c>
      <c r="BH418" t="s">
        <v>4451</v>
      </c>
    </row>
    <row r="419" spans="1:61" x14ac:dyDescent="0.25">
      <c r="A419">
        <f t="shared" si="57"/>
        <v>17.2</v>
      </c>
      <c r="B419" t="str">
        <f t="shared" si="58"/>
        <v>Energiezentrale 2016_BNA1678</v>
      </c>
      <c r="C419" t="s">
        <v>3492</v>
      </c>
      <c r="D419" t="str">
        <f>VLOOKUP(AL419,REF_TABLE!$A$19:$B$26,2,FALSE)</f>
        <v>STUR</v>
      </c>
      <c r="E419" t="str">
        <f>VLOOKUP(AK419,REF_TABLE!A:B,2,FALSE)</f>
        <v>GAS</v>
      </c>
      <c r="F419">
        <f t="shared" si="56"/>
        <v>0.40150000000000002</v>
      </c>
      <c r="G419">
        <f>VLOOKUP(plants_join_OPSD!D419,REF_TABLE!M:Q,2,FALSE)</f>
        <v>9.5587323943661975</v>
      </c>
      <c r="H419">
        <f>VLOOKUP(plants_join_OPSD!D419,REF_TABLE!M:Q,3,FALSE)</f>
        <v>7.8122535211267614</v>
      </c>
      <c r="I419">
        <f>VLOOKUP(D419,Tabelle7!$A:$B,2,FALSE)</f>
        <v>4.0224969288732378E-2</v>
      </c>
      <c r="J419">
        <f>VLOOKUP(D419,Tabelle7!$A:$C,3,FALSE)</f>
        <v>4.0224969288732378E-2</v>
      </c>
      <c r="K419">
        <f>VLOOKUP($E419,Dispa_data!E:W,7,FALSE)</f>
        <v>112542.12</v>
      </c>
      <c r="L419">
        <f>IFERROR(VLOOKUP($E419,Dispa_data!E:W,8,FALSE),0)</f>
        <v>0</v>
      </c>
      <c r="M419">
        <f>IFERROR(VLOOKUP($E419,Dispa_data!E:W,9,FALSE),0)</f>
        <v>0</v>
      </c>
      <c r="N419">
        <f>IFERROR(VLOOKUP($E419,Dispa_data!$E:$W,10,FALSE),0)</f>
        <v>0.4</v>
      </c>
      <c r="O419">
        <f>IFERROR(VLOOKUP($E419,Dispa_data!$E:$W,11,FALSE),0)</f>
        <v>0.52500000000000002</v>
      </c>
      <c r="P419">
        <f>IFERROR(VLOOKUP($E419,Dispa_data!$E:$W,12,FALSE),0)</f>
        <v>1</v>
      </c>
      <c r="Q419">
        <f>IFERROR(VLOOKUP($E419,Dispa_data!$E:$W,13,FALSE),0)</f>
        <v>0.45</v>
      </c>
      <c r="S419" t="str">
        <f t="shared" si="59"/>
        <v/>
      </c>
      <c r="T419" t="str">
        <f t="shared" si="60"/>
        <v/>
      </c>
      <c r="U419" t="str">
        <f t="shared" si="61"/>
        <v/>
      </c>
      <c r="V419" t="str">
        <f t="shared" si="62"/>
        <v/>
      </c>
      <c r="W419" t="str">
        <f t="shared" si="63"/>
        <v/>
      </c>
      <c r="X419" s="1" t="s">
        <v>621</v>
      </c>
      <c r="Y419" s="6" t="e">
        <f>VLOOKUP(B419,Dispa_data!B:B,1,FALSE)</f>
        <v>#N/A</v>
      </c>
      <c r="Z419" t="s">
        <v>1324</v>
      </c>
      <c r="AC419" t="s">
        <v>2295</v>
      </c>
      <c r="AE419" t="s">
        <v>3050</v>
      </c>
      <c r="AF419" t="s">
        <v>3390</v>
      </c>
      <c r="AG419" t="s">
        <v>3478</v>
      </c>
      <c r="AH419" t="s">
        <v>3492</v>
      </c>
      <c r="AI419">
        <v>17.2</v>
      </c>
      <c r="AK419" t="s">
        <v>3500</v>
      </c>
      <c r="AL419" t="s">
        <v>3506</v>
      </c>
      <c r="AM419" t="s">
        <v>3514</v>
      </c>
      <c r="AO419">
        <v>2015</v>
      </c>
      <c r="AP419" t="s">
        <v>3550</v>
      </c>
      <c r="AS419" t="s">
        <v>3625</v>
      </c>
      <c r="AU419">
        <v>48.354126000000001</v>
      </c>
      <c r="AV419">
        <v>11.774520000000001</v>
      </c>
      <c r="BA419">
        <v>0.40150000000000002</v>
      </c>
      <c r="BB419" t="s">
        <v>3997</v>
      </c>
      <c r="BC419" t="s">
        <v>3500</v>
      </c>
      <c r="BE419" t="s">
        <v>3515</v>
      </c>
      <c r="BG419" t="s">
        <v>1559</v>
      </c>
      <c r="BH419" t="s">
        <v>4534</v>
      </c>
    </row>
    <row r="420" spans="1:61" x14ac:dyDescent="0.25">
      <c r="A420">
        <f t="shared" si="57"/>
        <v>100.2</v>
      </c>
      <c r="B420" t="str">
        <f t="shared" si="58"/>
        <v>Heizkraftwerk Hafen_BNA0685</v>
      </c>
      <c r="C420" t="s">
        <v>3492</v>
      </c>
      <c r="D420" t="str">
        <f>VLOOKUP(AL420,REF_TABLE!$A$19:$B$26,2,FALSE)</f>
        <v>COMC</v>
      </c>
      <c r="E420" t="str">
        <f>VLOOKUP(AK420,REF_TABLE!A:B,2,FALSE)</f>
        <v>GAS</v>
      </c>
      <c r="F420">
        <f t="shared" si="56"/>
        <v>0.5625</v>
      </c>
      <c r="G420">
        <f>VLOOKUP(plants_join_OPSD!D420,REF_TABLE!M:Q,2,FALSE)</f>
        <v>5</v>
      </c>
      <c r="H420">
        <f>VLOOKUP(plants_join_OPSD!D420,REF_TABLE!M:Q,3,FALSE)</f>
        <v>1</v>
      </c>
      <c r="I420">
        <f>VLOOKUP(D420,Tabelle7!$A:$B,2,FALSE)</f>
        <v>3.8508725075675675E-2</v>
      </c>
      <c r="J420">
        <f>VLOOKUP(D420,Tabelle7!$A:$C,3,FALSE)</f>
        <v>3.8508725075675675E-2</v>
      </c>
      <c r="K420">
        <f>VLOOKUP($E420,Dispa_data!E:W,7,FALSE)</f>
        <v>112542.12</v>
      </c>
      <c r="L420">
        <f>IFERROR(VLOOKUP($E420,Dispa_data!E:W,8,FALSE),0)</f>
        <v>0</v>
      </c>
      <c r="M420">
        <f>IFERROR(VLOOKUP($E420,Dispa_data!E:W,9,FALSE),0)</f>
        <v>0</v>
      </c>
      <c r="N420">
        <f>IFERROR(VLOOKUP($E420,Dispa_data!$E:$W,10,FALSE),0)</f>
        <v>0.4</v>
      </c>
      <c r="O420">
        <f>IFERROR(VLOOKUP($E420,Dispa_data!$E:$W,11,FALSE),0)</f>
        <v>0.52500000000000002</v>
      </c>
      <c r="P420">
        <f>IFERROR(VLOOKUP($E420,Dispa_data!$E:$W,12,FALSE),0)</f>
        <v>1</v>
      </c>
      <c r="Q420">
        <f>IFERROR(VLOOKUP($E420,Dispa_data!$E:$W,13,FALSE),0)</f>
        <v>0.45</v>
      </c>
      <c r="S420">
        <f t="shared" si="59"/>
        <v>120</v>
      </c>
      <c r="T420" t="str">
        <f t="shared" si="60"/>
        <v/>
      </c>
      <c r="U420" t="str">
        <f t="shared" si="61"/>
        <v/>
      </c>
      <c r="V420" t="str">
        <f t="shared" si="62"/>
        <v/>
      </c>
      <c r="W420" t="str">
        <f t="shared" si="63"/>
        <v/>
      </c>
      <c r="X420" s="1" t="s">
        <v>622</v>
      </c>
      <c r="Y420" s="6" t="e">
        <f>VLOOKUP(B420,Dispa_data!B:B,1,FALSE)</f>
        <v>#N/A</v>
      </c>
      <c r="Z420" t="s">
        <v>1325</v>
      </c>
      <c r="AA420" t="s">
        <v>1242</v>
      </c>
      <c r="AB420" t="s">
        <v>2064</v>
      </c>
      <c r="AC420" t="s">
        <v>2296</v>
      </c>
      <c r="AE420" t="s">
        <v>3051</v>
      </c>
      <c r="AF420" t="s">
        <v>3391</v>
      </c>
      <c r="AG420" t="s">
        <v>3480</v>
      </c>
      <c r="AH420" t="s">
        <v>3492</v>
      </c>
      <c r="AI420">
        <v>100.2</v>
      </c>
      <c r="AJ420">
        <v>104</v>
      </c>
      <c r="AK420" t="s">
        <v>3500</v>
      </c>
      <c r="AL420" t="s">
        <v>3508</v>
      </c>
      <c r="AM420" t="s">
        <v>3514</v>
      </c>
      <c r="AN420">
        <v>120</v>
      </c>
      <c r="AO420">
        <v>2005</v>
      </c>
      <c r="AP420" t="s">
        <v>3519</v>
      </c>
      <c r="AQ420">
        <v>2005</v>
      </c>
      <c r="AS420" t="s">
        <v>3625</v>
      </c>
      <c r="AT420" t="s">
        <v>3629</v>
      </c>
      <c r="AU420">
        <v>51.950085999999999</v>
      </c>
      <c r="AV420">
        <v>7.6412760000000004</v>
      </c>
      <c r="BA420">
        <v>0.5625</v>
      </c>
      <c r="BB420" t="s">
        <v>3997</v>
      </c>
      <c r="BC420" t="s">
        <v>3500</v>
      </c>
      <c r="BE420" t="s">
        <v>3515</v>
      </c>
      <c r="BF420" t="s">
        <v>4264</v>
      </c>
      <c r="BG420" t="s">
        <v>1715</v>
      </c>
      <c r="BH420" t="s">
        <v>4535</v>
      </c>
      <c r="BI420" t="s">
        <v>4591</v>
      </c>
    </row>
    <row r="421" spans="1:61" x14ac:dyDescent="0.25">
      <c r="A421">
        <f t="shared" si="57"/>
        <v>75</v>
      </c>
      <c r="B421" t="str">
        <f t="shared" si="58"/>
        <v>GuD-HKW Neubrandenburg_BNA0688</v>
      </c>
      <c r="C421" t="s">
        <v>3492</v>
      </c>
      <c r="D421" t="str">
        <f>VLOOKUP(AL421,REF_TABLE!$A$19:$B$26,2,FALSE)</f>
        <v>COMC</v>
      </c>
      <c r="E421" t="str">
        <f>VLOOKUP(AK421,REF_TABLE!A:B,2,FALSE)</f>
        <v>GAS</v>
      </c>
      <c r="F421">
        <f t="shared" si="56"/>
        <v>0.52649999999999997</v>
      </c>
      <c r="G421">
        <f>VLOOKUP(plants_join_OPSD!D421,REF_TABLE!M:Q,2,FALSE)</f>
        <v>5</v>
      </c>
      <c r="H421">
        <f>VLOOKUP(plants_join_OPSD!D421,REF_TABLE!M:Q,3,FALSE)</f>
        <v>1</v>
      </c>
      <c r="I421">
        <f>VLOOKUP(D421,Tabelle7!$A:$B,2,FALSE)</f>
        <v>3.8508725075675675E-2</v>
      </c>
      <c r="J421">
        <f>VLOOKUP(D421,Tabelle7!$A:$C,3,FALSE)</f>
        <v>3.8508725075675675E-2</v>
      </c>
      <c r="K421">
        <f>VLOOKUP($E421,Dispa_data!E:W,7,FALSE)</f>
        <v>112542.12</v>
      </c>
      <c r="L421">
        <f>IFERROR(VLOOKUP($E421,Dispa_data!E:W,8,FALSE),0)</f>
        <v>0</v>
      </c>
      <c r="M421">
        <f>IFERROR(VLOOKUP($E421,Dispa_data!E:W,9,FALSE),0)</f>
        <v>0</v>
      </c>
      <c r="N421">
        <f>IFERROR(VLOOKUP($E421,Dispa_data!$E:$W,10,FALSE),0)</f>
        <v>0.4</v>
      </c>
      <c r="O421">
        <f>IFERROR(VLOOKUP($E421,Dispa_data!$E:$W,11,FALSE),0)</f>
        <v>0.52500000000000002</v>
      </c>
      <c r="P421">
        <f>IFERROR(VLOOKUP($E421,Dispa_data!$E:$W,12,FALSE),0)</f>
        <v>1</v>
      </c>
      <c r="Q421">
        <f>IFERROR(VLOOKUP($E421,Dispa_data!$E:$W,13,FALSE),0)</f>
        <v>0.45</v>
      </c>
      <c r="S421" t="str">
        <f t="shared" si="59"/>
        <v/>
      </c>
      <c r="T421" t="str">
        <f t="shared" si="60"/>
        <v/>
      </c>
      <c r="U421" t="str">
        <f t="shared" si="61"/>
        <v/>
      </c>
      <c r="V421" t="str">
        <f t="shared" si="62"/>
        <v/>
      </c>
      <c r="W421" t="str">
        <f t="shared" si="63"/>
        <v/>
      </c>
      <c r="X421" s="1" t="s">
        <v>623</v>
      </c>
      <c r="Y421" s="6" t="e">
        <f>VLOOKUP(B421,Dispa_data!B:B,1,FALSE)</f>
        <v>#N/A</v>
      </c>
      <c r="Z421" t="s">
        <v>1326</v>
      </c>
      <c r="AC421" t="s">
        <v>2297</v>
      </c>
      <c r="AE421" t="s">
        <v>3052</v>
      </c>
      <c r="AF421" t="s">
        <v>3392</v>
      </c>
      <c r="AG421" t="s">
        <v>3484</v>
      </c>
      <c r="AH421" t="s">
        <v>3492</v>
      </c>
      <c r="AI421">
        <v>75</v>
      </c>
      <c r="AK421" t="s">
        <v>3500</v>
      </c>
      <c r="AL421" t="s">
        <v>3508</v>
      </c>
      <c r="AM421" t="s">
        <v>3514</v>
      </c>
      <c r="AO421">
        <v>1997</v>
      </c>
      <c r="AP421" t="s">
        <v>3529</v>
      </c>
      <c r="AS421" t="s">
        <v>3625</v>
      </c>
      <c r="AU421">
        <v>53.5745</v>
      </c>
      <c r="AV421">
        <v>13.295142</v>
      </c>
      <c r="BA421">
        <v>0.52649999999999997</v>
      </c>
      <c r="BB421" t="s">
        <v>3997</v>
      </c>
      <c r="BC421" t="s">
        <v>3500</v>
      </c>
      <c r="BE421" t="s">
        <v>3515</v>
      </c>
      <c r="BF421" t="s">
        <v>4265</v>
      </c>
      <c r="BH421" t="s">
        <v>4536</v>
      </c>
    </row>
    <row r="422" spans="1:61" x14ac:dyDescent="0.25">
      <c r="A422">
        <f t="shared" si="57"/>
        <v>18.899999999999999</v>
      </c>
      <c r="B422" t="str">
        <f t="shared" si="58"/>
        <v>FS-Karton_BNA1406</v>
      </c>
      <c r="C422" t="s">
        <v>3492</v>
      </c>
      <c r="D422" t="str">
        <f>VLOOKUP(AL422,REF_TABLE!$A$19:$B$26,2,FALSE)</f>
        <v>STUR</v>
      </c>
      <c r="E422" t="str">
        <f>VLOOKUP(AK422,REF_TABLE!A:B,2,FALSE)</f>
        <v>GAS</v>
      </c>
      <c r="F422">
        <f t="shared" si="56"/>
        <v>0.37619999999999998</v>
      </c>
      <c r="G422">
        <f>VLOOKUP(plants_join_OPSD!D422,REF_TABLE!M:Q,2,FALSE)</f>
        <v>9.5587323943661975</v>
      </c>
      <c r="H422">
        <f>VLOOKUP(plants_join_OPSD!D422,REF_TABLE!M:Q,3,FALSE)</f>
        <v>7.8122535211267614</v>
      </c>
      <c r="I422">
        <f>VLOOKUP(D422,Tabelle7!$A:$B,2,FALSE)</f>
        <v>4.0224969288732378E-2</v>
      </c>
      <c r="J422">
        <f>VLOOKUP(D422,Tabelle7!$A:$C,3,FALSE)</f>
        <v>4.0224969288732378E-2</v>
      </c>
      <c r="K422">
        <f>VLOOKUP($E422,Dispa_data!E:W,7,FALSE)</f>
        <v>112542.12</v>
      </c>
      <c r="L422">
        <f>IFERROR(VLOOKUP($E422,Dispa_data!E:W,8,FALSE),0)</f>
        <v>0</v>
      </c>
      <c r="M422">
        <f>IFERROR(VLOOKUP($E422,Dispa_data!E:W,9,FALSE),0)</f>
        <v>0</v>
      </c>
      <c r="N422">
        <f>IFERROR(VLOOKUP($E422,Dispa_data!$E:$W,10,FALSE),0)</f>
        <v>0.4</v>
      </c>
      <c r="O422">
        <f>IFERROR(VLOOKUP($E422,Dispa_data!$E:$W,11,FALSE),0)</f>
        <v>0.52500000000000002</v>
      </c>
      <c r="P422">
        <f>IFERROR(VLOOKUP($E422,Dispa_data!$E:$W,12,FALSE),0)</f>
        <v>1</v>
      </c>
      <c r="Q422">
        <f>IFERROR(VLOOKUP($E422,Dispa_data!$E:$W,13,FALSE),0)</f>
        <v>0.45</v>
      </c>
      <c r="S422" t="str">
        <f t="shared" si="59"/>
        <v/>
      </c>
      <c r="T422" t="str">
        <f t="shared" si="60"/>
        <v/>
      </c>
      <c r="U422" t="str">
        <f t="shared" si="61"/>
        <v/>
      </c>
      <c r="V422" t="str">
        <f t="shared" si="62"/>
        <v/>
      </c>
      <c r="W422" t="str">
        <f t="shared" si="63"/>
        <v/>
      </c>
      <c r="X422" s="1" t="s">
        <v>624</v>
      </c>
      <c r="Y422" s="6" t="e">
        <f>VLOOKUP(B422,Dispa_data!B:B,1,FALSE)</f>
        <v>#N/A</v>
      </c>
      <c r="Z422" t="s">
        <v>1327</v>
      </c>
      <c r="AC422" t="s">
        <v>2298</v>
      </c>
      <c r="AD422" t="s">
        <v>2619</v>
      </c>
      <c r="AE422" t="s">
        <v>3053</v>
      </c>
      <c r="AF422" t="s">
        <v>3393</v>
      </c>
      <c r="AG422" t="s">
        <v>3480</v>
      </c>
      <c r="AH422" t="s">
        <v>3492</v>
      </c>
      <c r="AI422">
        <v>18.899999999999999</v>
      </c>
      <c r="AK422" t="s">
        <v>3500</v>
      </c>
      <c r="AL422" t="s">
        <v>3506</v>
      </c>
      <c r="AM422" t="s">
        <v>3514</v>
      </c>
      <c r="AO422">
        <v>1992</v>
      </c>
      <c r="AP422" t="s">
        <v>3547</v>
      </c>
      <c r="AS422" t="s">
        <v>3625</v>
      </c>
      <c r="AU422">
        <v>51.217100000000002</v>
      </c>
      <c r="AV422">
        <v>6.6965399999999997</v>
      </c>
      <c r="BA422">
        <v>0.37619999999999998</v>
      </c>
      <c r="BB422" t="s">
        <v>3997</v>
      </c>
      <c r="BC422" t="s">
        <v>3500</v>
      </c>
      <c r="BE422" t="s">
        <v>3515</v>
      </c>
      <c r="BG422" t="s">
        <v>4406</v>
      </c>
      <c r="BH422" t="s">
        <v>4441</v>
      </c>
    </row>
    <row r="423" spans="1:61" x14ac:dyDescent="0.25">
      <c r="A423">
        <f t="shared" si="57"/>
        <v>25.4</v>
      </c>
      <c r="B423" t="str">
        <f t="shared" si="58"/>
        <v>Cogeneration_BNA0702</v>
      </c>
      <c r="C423" t="s">
        <v>3492</v>
      </c>
      <c r="D423" t="str">
        <f>VLOOKUP(AL423,REF_TABLE!$A$19:$B$26,2,FALSE)</f>
        <v>STUR</v>
      </c>
      <c r="E423" t="str">
        <f>VLOOKUP(AK423,REF_TABLE!A:B,2,FALSE)</f>
        <v>GAS</v>
      </c>
      <c r="F423">
        <f t="shared" si="56"/>
        <v>0.38059999999999999</v>
      </c>
      <c r="G423">
        <f>VLOOKUP(plants_join_OPSD!D423,REF_TABLE!M:Q,2,FALSE)</f>
        <v>9.5587323943661975</v>
      </c>
      <c r="H423">
        <f>VLOOKUP(plants_join_OPSD!D423,REF_TABLE!M:Q,3,FALSE)</f>
        <v>7.8122535211267614</v>
      </c>
      <c r="I423">
        <f>VLOOKUP(D423,Tabelle7!$A:$B,2,FALSE)</f>
        <v>4.0224969288732378E-2</v>
      </c>
      <c r="J423">
        <f>VLOOKUP(D423,Tabelle7!$A:$C,3,FALSE)</f>
        <v>4.0224969288732378E-2</v>
      </c>
      <c r="K423">
        <f>VLOOKUP($E423,Dispa_data!E:W,7,FALSE)</f>
        <v>112542.12</v>
      </c>
      <c r="L423">
        <f>IFERROR(VLOOKUP($E423,Dispa_data!E:W,8,FALSE),0)</f>
        <v>0</v>
      </c>
      <c r="M423">
        <f>IFERROR(VLOOKUP($E423,Dispa_data!E:W,9,FALSE),0)</f>
        <v>0</v>
      </c>
      <c r="N423">
        <f>IFERROR(VLOOKUP($E423,Dispa_data!$E:$W,10,FALSE),0)</f>
        <v>0.4</v>
      </c>
      <c r="O423">
        <f>IFERROR(VLOOKUP($E423,Dispa_data!$E:$W,11,FALSE),0)</f>
        <v>0.52500000000000002</v>
      </c>
      <c r="P423">
        <f>IFERROR(VLOOKUP($E423,Dispa_data!$E:$W,12,FALSE),0)</f>
        <v>1</v>
      </c>
      <c r="Q423">
        <f>IFERROR(VLOOKUP($E423,Dispa_data!$E:$W,13,FALSE),0)</f>
        <v>0.45</v>
      </c>
      <c r="S423" t="str">
        <f t="shared" si="59"/>
        <v/>
      </c>
      <c r="T423" t="str">
        <f t="shared" si="60"/>
        <v/>
      </c>
      <c r="U423" t="str">
        <f t="shared" si="61"/>
        <v/>
      </c>
      <c r="V423" t="str">
        <f t="shared" si="62"/>
        <v/>
      </c>
      <c r="W423" t="str">
        <f t="shared" si="63"/>
        <v/>
      </c>
      <c r="X423" s="1" t="s">
        <v>625</v>
      </c>
      <c r="Y423" s="6" t="e">
        <f>VLOOKUP(B423,Dispa_data!B:B,1,FALSE)</f>
        <v>#N/A</v>
      </c>
      <c r="Z423" t="s">
        <v>1328</v>
      </c>
      <c r="AC423" t="s">
        <v>2299</v>
      </c>
      <c r="AD423" t="s">
        <v>2620</v>
      </c>
      <c r="AE423" t="s">
        <v>3054</v>
      </c>
      <c r="AF423" t="s">
        <v>3394</v>
      </c>
      <c r="AG423" t="s">
        <v>3478</v>
      </c>
      <c r="AH423" t="s">
        <v>3492</v>
      </c>
      <c r="AI423">
        <v>25.4</v>
      </c>
      <c r="AK423" t="s">
        <v>3500</v>
      </c>
      <c r="AL423" t="s">
        <v>3506</v>
      </c>
      <c r="AM423" t="s">
        <v>3514</v>
      </c>
      <c r="AO423">
        <v>1996</v>
      </c>
      <c r="AP423" t="s">
        <v>3553</v>
      </c>
      <c r="AS423" t="s">
        <v>3627</v>
      </c>
      <c r="AU423">
        <v>48.787889999999997</v>
      </c>
      <c r="AV423">
        <v>11.756169999999999</v>
      </c>
      <c r="BA423">
        <v>0.38059999999999999</v>
      </c>
      <c r="BB423" t="s">
        <v>3997</v>
      </c>
      <c r="BC423" t="s">
        <v>3500</v>
      </c>
      <c r="BE423" t="s">
        <v>3515</v>
      </c>
      <c r="BF423" t="s">
        <v>4266</v>
      </c>
      <c r="BG423" t="s">
        <v>4406</v>
      </c>
      <c r="BH423" t="s">
        <v>4451</v>
      </c>
    </row>
    <row r="424" spans="1:61" x14ac:dyDescent="0.25">
      <c r="A424">
        <f t="shared" si="57"/>
        <v>30.6</v>
      </c>
      <c r="B424" t="str">
        <f t="shared" si="58"/>
        <v>Werk Nordstemmen_BNA1498</v>
      </c>
      <c r="C424" t="s">
        <v>3492</v>
      </c>
      <c r="D424" t="str">
        <f>VLOOKUP(AL424,REF_TABLE!$A$19:$B$26,2,FALSE)</f>
        <v>STUR</v>
      </c>
      <c r="E424" t="str">
        <f>VLOOKUP(AK424,REF_TABLE!A:B,2,FALSE)</f>
        <v>GAS</v>
      </c>
      <c r="F424">
        <f t="shared" si="56"/>
        <v>0.33329999999999999</v>
      </c>
      <c r="G424">
        <f>VLOOKUP(plants_join_OPSD!D424,REF_TABLE!M:Q,2,FALSE)</f>
        <v>9.5587323943661975</v>
      </c>
      <c r="H424">
        <f>VLOOKUP(plants_join_OPSD!D424,REF_TABLE!M:Q,3,FALSE)</f>
        <v>7.8122535211267614</v>
      </c>
      <c r="I424">
        <f>VLOOKUP(D424,Tabelle7!$A:$B,2,FALSE)</f>
        <v>4.0224969288732378E-2</v>
      </c>
      <c r="J424">
        <f>VLOOKUP(D424,Tabelle7!$A:$C,3,FALSE)</f>
        <v>4.0224969288732378E-2</v>
      </c>
      <c r="K424">
        <f>VLOOKUP($E424,Dispa_data!E:W,7,FALSE)</f>
        <v>112542.12</v>
      </c>
      <c r="L424">
        <f>IFERROR(VLOOKUP($E424,Dispa_data!E:W,8,FALSE),0)</f>
        <v>0</v>
      </c>
      <c r="M424">
        <f>IFERROR(VLOOKUP($E424,Dispa_data!E:W,9,FALSE),0)</f>
        <v>0</v>
      </c>
      <c r="N424">
        <f>IFERROR(VLOOKUP($E424,Dispa_data!$E:$W,10,FALSE),0)</f>
        <v>0.4</v>
      </c>
      <c r="O424">
        <f>IFERROR(VLOOKUP($E424,Dispa_data!$E:$W,11,FALSE),0)</f>
        <v>0.52500000000000002</v>
      </c>
      <c r="P424">
        <f>IFERROR(VLOOKUP($E424,Dispa_data!$E:$W,12,FALSE),0)</f>
        <v>1</v>
      </c>
      <c r="Q424">
        <f>IFERROR(VLOOKUP($E424,Dispa_data!$E:$W,13,FALSE),0)</f>
        <v>0.45</v>
      </c>
      <c r="S424" t="str">
        <f t="shared" si="59"/>
        <v/>
      </c>
      <c r="T424" t="str">
        <f t="shared" si="60"/>
        <v/>
      </c>
      <c r="U424" t="str">
        <f t="shared" si="61"/>
        <v/>
      </c>
      <c r="V424" t="str">
        <f t="shared" si="62"/>
        <v/>
      </c>
      <c r="W424" t="str">
        <f t="shared" si="63"/>
        <v/>
      </c>
      <c r="X424" s="1" t="s">
        <v>626</v>
      </c>
      <c r="Y424" s="6" t="e">
        <f>VLOOKUP(B424,Dispa_data!B:B,1,FALSE)</f>
        <v>#N/A</v>
      </c>
      <c r="Z424" t="s">
        <v>1329</v>
      </c>
      <c r="AC424" t="s">
        <v>2300</v>
      </c>
      <c r="AD424" t="s">
        <v>2621</v>
      </c>
      <c r="AE424" t="s">
        <v>3055</v>
      </c>
      <c r="AF424" t="s">
        <v>3395</v>
      </c>
      <c r="AG424" t="s">
        <v>3477</v>
      </c>
      <c r="AH424" t="s">
        <v>3492</v>
      </c>
      <c r="AI424">
        <v>30.6</v>
      </c>
      <c r="AK424" t="s">
        <v>3500</v>
      </c>
      <c r="AL424" t="s">
        <v>3506</v>
      </c>
      <c r="AM424" t="s">
        <v>3514</v>
      </c>
      <c r="AO424">
        <v>1953</v>
      </c>
      <c r="AP424" t="s">
        <v>3618</v>
      </c>
      <c r="AS424" t="s">
        <v>3627</v>
      </c>
      <c r="AU424">
        <v>52.16921</v>
      </c>
      <c r="AV424">
        <v>9.7909000000000006</v>
      </c>
      <c r="BA424">
        <v>0.33329999999999999</v>
      </c>
      <c r="BB424" t="s">
        <v>3997</v>
      </c>
      <c r="BC424" t="s">
        <v>3500</v>
      </c>
      <c r="BE424" t="s">
        <v>3515</v>
      </c>
      <c r="BG424" t="s">
        <v>1559</v>
      </c>
      <c r="BH424" t="s">
        <v>4443</v>
      </c>
    </row>
    <row r="425" spans="1:61" x14ac:dyDescent="0.25">
      <c r="A425">
        <f t="shared" si="57"/>
        <v>18.100000000000001</v>
      </c>
      <c r="B425" t="str">
        <f t="shared" si="58"/>
        <v>Heizkraftwerk zur Papierfabrik_BNA1402</v>
      </c>
      <c r="C425" t="s">
        <v>3492</v>
      </c>
      <c r="D425" t="str">
        <f>VLOOKUP(AL425,REF_TABLE!$A$19:$B$26,2,FALSE)</f>
        <v>STUR</v>
      </c>
      <c r="E425" t="str">
        <f>VLOOKUP(AK425,REF_TABLE!A:B,2,FALSE)</f>
        <v>GAS</v>
      </c>
      <c r="F425">
        <f t="shared" si="56"/>
        <v>0.3795</v>
      </c>
      <c r="G425">
        <f>VLOOKUP(plants_join_OPSD!D425,REF_TABLE!M:Q,2,FALSE)</f>
        <v>9.5587323943661975</v>
      </c>
      <c r="H425">
        <f>VLOOKUP(plants_join_OPSD!D425,REF_TABLE!M:Q,3,FALSE)</f>
        <v>7.8122535211267614</v>
      </c>
      <c r="I425">
        <f>VLOOKUP(D425,Tabelle7!$A:$B,2,FALSE)</f>
        <v>4.0224969288732378E-2</v>
      </c>
      <c r="J425">
        <f>VLOOKUP(D425,Tabelle7!$A:$C,3,FALSE)</f>
        <v>4.0224969288732378E-2</v>
      </c>
      <c r="K425">
        <f>VLOOKUP($E425,Dispa_data!E:W,7,FALSE)</f>
        <v>112542.12</v>
      </c>
      <c r="L425">
        <f>IFERROR(VLOOKUP($E425,Dispa_data!E:W,8,FALSE),0)</f>
        <v>0</v>
      </c>
      <c r="M425">
        <f>IFERROR(VLOOKUP($E425,Dispa_data!E:W,9,FALSE),0)</f>
        <v>0</v>
      </c>
      <c r="N425">
        <f>IFERROR(VLOOKUP($E425,Dispa_data!$E:$W,10,FALSE),0)</f>
        <v>0.4</v>
      </c>
      <c r="O425">
        <f>IFERROR(VLOOKUP($E425,Dispa_data!$E:$W,11,FALSE),0)</f>
        <v>0.52500000000000002</v>
      </c>
      <c r="P425">
        <f>IFERROR(VLOOKUP($E425,Dispa_data!$E:$W,12,FALSE),0)</f>
        <v>1</v>
      </c>
      <c r="Q425">
        <f>IFERROR(VLOOKUP($E425,Dispa_data!$E:$W,13,FALSE),0)</f>
        <v>0.45</v>
      </c>
      <c r="S425" t="str">
        <f t="shared" si="59"/>
        <v/>
      </c>
      <c r="T425" t="str">
        <f t="shared" si="60"/>
        <v/>
      </c>
      <c r="U425" t="str">
        <f t="shared" si="61"/>
        <v/>
      </c>
      <c r="V425" t="str">
        <f t="shared" si="62"/>
        <v/>
      </c>
      <c r="W425" t="str">
        <f t="shared" si="63"/>
        <v/>
      </c>
      <c r="X425" s="1" t="s">
        <v>627</v>
      </c>
      <c r="Y425" s="6" t="e">
        <f>VLOOKUP(B425,Dispa_data!B:B,1,FALSE)</f>
        <v>#N/A</v>
      </c>
      <c r="Z425" t="s">
        <v>1330</v>
      </c>
      <c r="AC425" t="s">
        <v>2301</v>
      </c>
      <c r="AD425" t="s">
        <v>2622</v>
      </c>
      <c r="AE425" t="s">
        <v>3056</v>
      </c>
      <c r="AF425" t="s">
        <v>3396</v>
      </c>
      <c r="AG425" t="s">
        <v>3477</v>
      </c>
      <c r="AH425" t="s">
        <v>3492</v>
      </c>
      <c r="AI425">
        <v>18.100000000000001</v>
      </c>
      <c r="AK425" t="s">
        <v>3500</v>
      </c>
      <c r="AL425" t="s">
        <v>3506</v>
      </c>
      <c r="AM425" t="s">
        <v>3514</v>
      </c>
      <c r="AO425">
        <v>1995</v>
      </c>
      <c r="AP425" t="s">
        <v>3605</v>
      </c>
      <c r="AS425" t="s">
        <v>3625</v>
      </c>
      <c r="AU425">
        <v>52.617959999999997</v>
      </c>
      <c r="AV425">
        <v>7.8618800000000002</v>
      </c>
      <c r="BA425">
        <v>0.3795</v>
      </c>
      <c r="BB425" t="s">
        <v>3997</v>
      </c>
      <c r="BC425" t="s">
        <v>3500</v>
      </c>
      <c r="BE425" t="s">
        <v>3515</v>
      </c>
      <c r="BH425" t="s">
        <v>4441</v>
      </c>
    </row>
    <row r="426" spans="1:61" x14ac:dyDescent="0.25">
      <c r="A426">
        <f t="shared" si="57"/>
        <v>37.5</v>
      </c>
      <c r="B426" t="str">
        <f t="shared" si="58"/>
        <v>Thyrow_BNA0734</v>
      </c>
      <c r="C426" t="s">
        <v>3492</v>
      </c>
      <c r="D426" t="str">
        <f>VLOOKUP(AL426,REF_TABLE!$A$19:$B$26,2,FALSE)</f>
        <v>GTUR</v>
      </c>
      <c r="E426" t="str">
        <f>VLOOKUP(AK426,REF_TABLE!A:B,2,FALSE)</f>
        <v>GAS</v>
      </c>
      <c r="F426">
        <f t="shared" si="56"/>
        <v>0.35139999999999999</v>
      </c>
      <c r="G426">
        <f>VLOOKUP(plants_join_OPSD!D426,REF_TABLE!M:Q,2,FALSE)</f>
        <v>0</v>
      </c>
      <c r="H426">
        <f>VLOOKUP(plants_join_OPSD!D426,REF_TABLE!M:Q,3,FALSE)</f>
        <v>0</v>
      </c>
      <c r="I426">
        <f>VLOOKUP(D426,Tabelle7!$A:$B,2,FALSE)</f>
        <v>1</v>
      </c>
      <c r="J426">
        <f>VLOOKUP(D426,Tabelle7!$A:$C,3,FALSE)</f>
        <v>1</v>
      </c>
      <c r="K426">
        <f>VLOOKUP($E426,Dispa_data!E:W,7,FALSE)</f>
        <v>112542.12</v>
      </c>
      <c r="L426">
        <f>IFERROR(VLOOKUP($E426,Dispa_data!E:W,8,FALSE),0)</f>
        <v>0</v>
      </c>
      <c r="M426">
        <f>IFERROR(VLOOKUP($E426,Dispa_data!E:W,9,FALSE),0)</f>
        <v>0</v>
      </c>
      <c r="N426">
        <f>IFERROR(VLOOKUP($E426,Dispa_data!$E:$W,10,FALSE),0)</f>
        <v>0.4</v>
      </c>
      <c r="O426">
        <f>IFERROR(VLOOKUP($E426,Dispa_data!$E:$W,11,FALSE),0)</f>
        <v>0.52500000000000002</v>
      </c>
      <c r="P426">
        <f>IFERROR(VLOOKUP($E426,Dispa_data!$E:$W,12,FALSE),0)</f>
        <v>1</v>
      </c>
      <c r="Q426">
        <f>IFERROR(VLOOKUP($E426,Dispa_data!$E:$W,13,FALSE),0)</f>
        <v>0.45</v>
      </c>
      <c r="S426" t="str">
        <f t="shared" si="59"/>
        <v/>
      </c>
      <c r="T426" t="str">
        <f t="shared" si="60"/>
        <v/>
      </c>
      <c r="U426" t="str">
        <f t="shared" si="61"/>
        <v/>
      </c>
      <c r="V426" t="str">
        <f t="shared" si="62"/>
        <v/>
      </c>
      <c r="W426" t="str">
        <f t="shared" si="63"/>
        <v/>
      </c>
      <c r="X426" s="1" t="s">
        <v>628</v>
      </c>
      <c r="Y426" s="6" t="e">
        <f>VLOOKUP(B426,Dispa_data!B:B,1,FALSE)</f>
        <v>#N/A</v>
      </c>
      <c r="Z426" t="s">
        <v>1331</v>
      </c>
      <c r="AA426" t="s">
        <v>1743</v>
      </c>
      <c r="AB426" t="s">
        <v>2065</v>
      </c>
      <c r="AC426" t="s">
        <v>2215</v>
      </c>
      <c r="AE426" t="s">
        <v>3057</v>
      </c>
      <c r="AF426" t="s">
        <v>3397</v>
      </c>
      <c r="AG426" t="s">
        <v>3346</v>
      </c>
      <c r="AH426" t="s">
        <v>3492</v>
      </c>
      <c r="AI426">
        <v>37.5</v>
      </c>
      <c r="AJ426">
        <v>38</v>
      </c>
      <c r="AK426" t="s">
        <v>3500</v>
      </c>
      <c r="AL426" t="s">
        <v>3512</v>
      </c>
      <c r="AM426" t="s">
        <v>3515</v>
      </c>
      <c r="AO426">
        <v>1989</v>
      </c>
      <c r="AP426" t="s">
        <v>3548</v>
      </c>
      <c r="AS426" t="s">
        <v>3626</v>
      </c>
      <c r="AU426">
        <v>52.230150000000002</v>
      </c>
      <c r="AV426">
        <v>13.30195</v>
      </c>
      <c r="BA426">
        <v>0.35139999999999999</v>
      </c>
      <c r="BB426" t="s">
        <v>3997</v>
      </c>
      <c r="BC426" t="s">
        <v>3500</v>
      </c>
      <c r="BE426" t="s">
        <v>3515</v>
      </c>
      <c r="BF426" t="s">
        <v>1331</v>
      </c>
      <c r="BG426" t="s">
        <v>4406</v>
      </c>
      <c r="BH426" t="s">
        <v>4439</v>
      </c>
      <c r="BI426" t="s">
        <v>4592</v>
      </c>
    </row>
    <row r="427" spans="1:61" x14ac:dyDescent="0.25">
      <c r="A427">
        <f t="shared" si="57"/>
        <v>36.5</v>
      </c>
      <c r="B427" t="str">
        <f t="shared" si="58"/>
        <v>Thyrow_BNA0738</v>
      </c>
      <c r="C427" t="s">
        <v>3492</v>
      </c>
      <c r="D427" t="str">
        <f>VLOOKUP(AL427,REF_TABLE!$A$19:$B$26,2,FALSE)</f>
        <v>GTUR</v>
      </c>
      <c r="E427" t="str">
        <f>VLOOKUP(AK427,REF_TABLE!A:B,2,FALSE)</f>
        <v>GAS</v>
      </c>
      <c r="F427">
        <f t="shared" si="56"/>
        <v>0.34620000000000001</v>
      </c>
      <c r="G427">
        <f>VLOOKUP(plants_join_OPSD!D427,REF_TABLE!M:Q,2,FALSE)</f>
        <v>0</v>
      </c>
      <c r="H427">
        <f>VLOOKUP(plants_join_OPSD!D427,REF_TABLE!M:Q,3,FALSE)</f>
        <v>0</v>
      </c>
      <c r="I427">
        <f>VLOOKUP(D427,Tabelle7!$A:$B,2,FALSE)</f>
        <v>1</v>
      </c>
      <c r="J427">
        <f>VLOOKUP(D427,Tabelle7!$A:$C,3,FALSE)</f>
        <v>1</v>
      </c>
      <c r="K427">
        <f>VLOOKUP($E427,Dispa_data!E:W,7,FALSE)</f>
        <v>112542.12</v>
      </c>
      <c r="L427">
        <f>IFERROR(VLOOKUP($E427,Dispa_data!E:W,8,FALSE),0)</f>
        <v>0</v>
      </c>
      <c r="M427">
        <f>IFERROR(VLOOKUP($E427,Dispa_data!E:W,9,FALSE),0)</f>
        <v>0</v>
      </c>
      <c r="N427">
        <f>IFERROR(VLOOKUP($E427,Dispa_data!$E:$W,10,FALSE),0)</f>
        <v>0.4</v>
      </c>
      <c r="O427">
        <f>IFERROR(VLOOKUP($E427,Dispa_data!$E:$W,11,FALSE),0)</f>
        <v>0.52500000000000002</v>
      </c>
      <c r="P427">
        <f>IFERROR(VLOOKUP($E427,Dispa_data!$E:$W,12,FALSE),0)</f>
        <v>1</v>
      </c>
      <c r="Q427">
        <f>IFERROR(VLOOKUP($E427,Dispa_data!$E:$W,13,FALSE),0)</f>
        <v>0.45</v>
      </c>
      <c r="S427" t="str">
        <f t="shared" si="59"/>
        <v/>
      </c>
      <c r="T427" t="str">
        <f t="shared" si="60"/>
        <v/>
      </c>
      <c r="U427" t="str">
        <f t="shared" si="61"/>
        <v/>
      </c>
      <c r="V427" t="str">
        <f t="shared" si="62"/>
        <v/>
      </c>
      <c r="W427" t="str">
        <f t="shared" si="63"/>
        <v/>
      </c>
      <c r="X427" s="1" t="s">
        <v>629</v>
      </c>
      <c r="Y427" s="6" t="e">
        <f>VLOOKUP(B427,Dispa_data!B:B,1,FALSE)</f>
        <v>#N/A</v>
      </c>
      <c r="Z427" t="s">
        <v>1331</v>
      </c>
      <c r="AA427" t="s">
        <v>1674</v>
      </c>
      <c r="AB427" t="s">
        <v>2066</v>
      </c>
      <c r="AC427" t="s">
        <v>2215</v>
      </c>
      <c r="AE427" t="s">
        <v>3057</v>
      </c>
      <c r="AF427" t="s">
        <v>3397</v>
      </c>
      <c r="AG427" t="s">
        <v>3346</v>
      </c>
      <c r="AH427" t="s">
        <v>3492</v>
      </c>
      <c r="AI427">
        <v>36.5</v>
      </c>
      <c r="AJ427">
        <v>37</v>
      </c>
      <c r="AK427" t="s">
        <v>3500</v>
      </c>
      <c r="AL427" t="s">
        <v>3512</v>
      </c>
      <c r="AM427" t="s">
        <v>3515</v>
      </c>
      <c r="AO427">
        <v>1987</v>
      </c>
      <c r="AP427" t="s">
        <v>3538</v>
      </c>
      <c r="AS427" t="s">
        <v>3626</v>
      </c>
      <c r="AU427">
        <v>52.230150000000002</v>
      </c>
      <c r="AV427">
        <v>13.30195</v>
      </c>
      <c r="BA427">
        <v>0.34620000000000001</v>
      </c>
      <c r="BB427" t="s">
        <v>3997</v>
      </c>
      <c r="BC427" t="s">
        <v>3500</v>
      </c>
      <c r="BE427" t="s">
        <v>3515</v>
      </c>
      <c r="BF427" t="s">
        <v>1331</v>
      </c>
      <c r="BG427" t="s">
        <v>4406</v>
      </c>
      <c r="BH427" t="s">
        <v>4439</v>
      </c>
      <c r="BI427" t="s">
        <v>4592</v>
      </c>
    </row>
    <row r="428" spans="1:61" x14ac:dyDescent="0.25">
      <c r="A428">
        <f t="shared" si="57"/>
        <v>36.5</v>
      </c>
      <c r="B428" t="str">
        <f t="shared" si="58"/>
        <v>Thyrow_BNA0739</v>
      </c>
      <c r="C428" t="s">
        <v>3492</v>
      </c>
      <c r="D428" t="str">
        <f>VLOOKUP(AL428,REF_TABLE!$A$19:$B$26,2,FALSE)</f>
        <v>GTUR</v>
      </c>
      <c r="E428" t="str">
        <f>VLOOKUP(AK428,REF_TABLE!A:B,2,FALSE)</f>
        <v>GAS</v>
      </c>
      <c r="F428">
        <f t="shared" si="56"/>
        <v>0.34620000000000001</v>
      </c>
      <c r="G428">
        <f>VLOOKUP(plants_join_OPSD!D428,REF_TABLE!M:Q,2,FALSE)</f>
        <v>0</v>
      </c>
      <c r="H428">
        <f>VLOOKUP(plants_join_OPSD!D428,REF_TABLE!M:Q,3,FALSE)</f>
        <v>0</v>
      </c>
      <c r="I428">
        <f>VLOOKUP(D428,Tabelle7!$A:$B,2,FALSE)</f>
        <v>1</v>
      </c>
      <c r="J428">
        <f>VLOOKUP(D428,Tabelle7!$A:$C,3,FALSE)</f>
        <v>1</v>
      </c>
      <c r="K428">
        <f>VLOOKUP($E428,Dispa_data!E:W,7,FALSE)</f>
        <v>112542.12</v>
      </c>
      <c r="L428">
        <f>IFERROR(VLOOKUP($E428,Dispa_data!E:W,8,FALSE),0)</f>
        <v>0</v>
      </c>
      <c r="M428">
        <f>IFERROR(VLOOKUP($E428,Dispa_data!E:W,9,FALSE),0)</f>
        <v>0</v>
      </c>
      <c r="N428">
        <f>IFERROR(VLOOKUP($E428,Dispa_data!$E:$W,10,FALSE),0)</f>
        <v>0.4</v>
      </c>
      <c r="O428">
        <f>IFERROR(VLOOKUP($E428,Dispa_data!$E:$W,11,FALSE),0)</f>
        <v>0.52500000000000002</v>
      </c>
      <c r="P428">
        <f>IFERROR(VLOOKUP($E428,Dispa_data!$E:$W,12,FALSE),0)</f>
        <v>1</v>
      </c>
      <c r="Q428">
        <f>IFERROR(VLOOKUP($E428,Dispa_data!$E:$W,13,FALSE),0)</f>
        <v>0.45</v>
      </c>
      <c r="S428" t="str">
        <f t="shared" si="59"/>
        <v/>
      </c>
      <c r="T428" t="str">
        <f t="shared" si="60"/>
        <v/>
      </c>
      <c r="U428" t="str">
        <f t="shared" si="61"/>
        <v/>
      </c>
      <c r="V428" t="str">
        <f t="shared" si="62"/>
        <v/>
      </c>
      <c r="W428" t="str">
        <f t="shared" si="63"/>
        <v/>
      </c>
      <c r="X428" s="1" t="s">
        <v>630</v>
      </c>
      <c r="Y428" s="6" t="e">
        <f>VLOOKUP(B428,Dispa_data!B:B,1,FALSE)</f>
        <v>#N/A</v>
      </c>
      <c r="Z428" t="s">
        <v>1331</v>
      </c>
      <c r="AA428" t="s">
        <v>1675</v>
      </c>
      <c r="AB428" t="s">
        <v>2066</v>
      </c>
      <c r="AC428" t="s">
        <v>2215</v>
      </c>
      <c r="AE428" t="s">
        <v>3057</v>
      </c>
      <c r="AF428" t="s">
        <v>3397</v>
      </c>
      <c r="AG428" t="s">
        <v>3346</v>
      </c>
      <c r="AH428" t="s">
        <v>3492</v>
      </c>
      <c r="AI428">
        <v>36.5</v>
      </c>
      <c r="AJ428">
        <v>37</v>
      </c>
      <c r="AK428" t="s">
        <v>3500</v>
      </c>
      <c r="AL428" t="s">
        <v>3512</v>
      </c>
      <c r="AM428" t="s">
        <v>3515</v>
      </c>
      <c r="AO428">
        <v>1987</v>
      </c>
      <c r="AP428" t="s">
        <v>3538</v>
      </c>
      <c r="AS428" t="s">
        <v>3626</v>
      </c>
      <c r="AU428">
        <v>52.230150000000002</v>
      </c>
      <c r="AV428">
        <v>13.30195</v>
      </c>
      <c r="BA428">
        <v>0.34620000000000001</v>
      </c>
      <c r="BB428" t="s">
        <v>3997</v>
      </c>
      <c r="BC428" t="s">
        <v>3500</v>
      </c>
      <c r="BE428" t="s">
        <v>3515</v>
      </c>
      <c r="BF428" t="s">
        <v>1331</v>
      </c>
      <c r="BG428" t="s">
        <v>4406</v>
      </c>
      <c r="BH428" t="s">
        <v>4439</v>
      </c>
      <c r="BI428" t="s">
        <v>4592</v>
      </c>
    </row>
    <row r="429" spans="1:61" x14ac:dyDescent="0.25">
      <c r="A429">
        <f t="shared" si="57"/>
        <v>36.5</v>
      </c>
      <c r="B429" t="str">
        <f t="shared" si="58"/>
        <v>Thyrow_BNA0740</v>
      </c>
      <c r="C429" t="s">
        <v>3492</v>
      </c>
      <c r="D429" t="str">
        <f>VLOOKUP(AL429,REF_TABLE!$A$19:$B$26,2,FALSE)</f>
        <v>GTUR</v>
      </c>
      <c r="E429" t="str">
        <f>VLOOKUP(AK429,REF_TABLE!A:B,2,FALSE)</f>
        <v>GAS</v>
      </c>
      <c r="F429">
        <f t="shared" si="56"/>
        <v>0.34620000000000001</v>
      </c>
      <c r="G429">
        <f>VLOOKUP(plants_join_OPSD!D429,REF_TABLE!M:Q,2,FALSE)</f>
        <v>0</v>
      </c>
      <c r="H429">
        <f>VLOOKUP(plants_join_OPSD!D429,REF_TABLE!M:Q,3,FALSE)</f>
        <v>0</v>
      </c>
      <c r="I429">
        <f>VLOOKUP(D429,Tabelle7!$A:$B,2,FALSE)</f>
        <v>1</v>
      </c>
      <c r="J429">
        <f>VLOOKUP(D429,Tabelle7!$A:$C,3,FALSE)</f>
        <v>1</v>
      </c>
      <c r="K429">
        <f>VLOOKUP($E429,Dispa_data!E:W,7,FALSE)</f>
        <v>112542.12</v>
      </c>
      <c r="L429">
        <f>IFERROR(VLOOKUP($E429,Dispa_data!E:W,8,FALSE),0)</f>
        <v>0</v>
      </c>
      <c r="M429">
        <f>IFERROR(VLOOKUP($E429,Dispa_data!E:W,9,FALSE),0)</f>
        <v>0</v>
      </c>
      <c r="N429">
        <f>IFERROR(VLOOKUP($E429,Dispa_data!$E:$W,10,FALSE),0)</f>
        <v>0.4</v>
      </c>
      <c r="O429">
        <f>IFERROR(VLOOKUP($E429,Dispa_data!$E:$W,11,FALSE),0)</f>
        <v>0.52500000000000002</v>
      </c>
      <c r="P429">
        <f>IFERROR(VLOOKUP($E429,Dispa_data!$E:$W,12,FALSE),0)</f>
        <v>1</v>
      </c>
      <c r="Q429">
        <f>IFERROR(VLOOKUP($E429,Dispa_data!$E:$W,13,FALSE),0)</f>
        <v>0.45</v>
      </c>
      <c r="S429" t="str">
        <f t="shared" si="59"/>
        <v/>
      </c>
      <c r="T429" t="str">
        <f t="shared" si="60"/>
        <v/>
      </c>
      <c r="U429" t="str">
        <f t="shared" si="61"/>
        <v/>
      </c>
      <c r="V429" t="str">
        <f t="shared" si="62"/>
        <v/>
      </c>
      <c r="W429" t="str">
        <f t="shared" si="63"/>
        <v/>
      </c>
      <c r="X429" s="1" t="s">
        <v>631</v>
      </c>
      <c r="Y429" s="6" t="e">
        <f>VLOOKUP(B429,Dispa_data!B:B,1,FALSE)</f>
        <v>#N/A</v>
      </c>
      <c r="Z429" t="s">
        <v>1331</v>
      </c>
      <c r="AA429" t="s">
        <v>1676</v>
      </c>
      <c r="AB429" t="s">
        <v>2066</v>
      </c>
      <c r="AC429" t="s">
        <v>2215</v>
      </c>
      <c r="AE429" t="s">
        <v>3057</v>
      </c>
      <c r="AF429" t="s">
        <v>3397</v>
      </c>
      <c r="AG429" t="s">
        <v>3346</v>
      </c>
      <c r="AH429" t="s">
        <v>3492</v>
      </c>
      <c r="AI429">
        <v>36.5</v>
      </c>
      <c r="AJ429">
        <v>37</v>
      </c>
      <c r="AK429" t="s">
        <v>3500</v>
      </c>
      <c r="AL429" t="s">
        <v>3512</v>
      </c>
      <c r="AM429" t="s">
        <v>3515</v>
      </c>
      <c r="AO429">
        <v>1987</v>
      </c>
      <c r="AP429" t="s">
        <v>3538</v>
      </c>
      <c r="AS429" t="s">
        <v>3626</v>
      </c>
      <c r="AU429">
        <v>52.230150000000002</v>
      </c>
      <c r="AV429">
        <v>13.30195</v>
      </c>
      <c r="BA429">
        <v>0.34620000000000001</v>
      </c>
      <c r="BB429" t="s">
        <v>3997</v>
      </c>
      <c r="BC429" t="s">
        <v>3500</v>
      </c>
      <c r="BE429" t="s">
        <v>3515</v>
      </c>
      <c r="BF429" t="s">
        <v>1331</v>
      </c>
      <c r="BG429" t="s">
        <v>4406</v>
      </c>
      <c r="BH429" t="s">
        <v>4439</v>
      </c>
      <c r="BI429" t="s">
        <v>4592</v>
      </c>
    </row>
    <row r="430" spans="1:61" x14ac:dyDescent="0.25">
      <c r="A430">
        <f t="shared" si="57"/>
        <v>36.5</v>
      </c>
      <c r="B430" t="str">
        <f t="shared" si="58"/>
        <v>Thyrow_BNA0741</v>
      </c>
      <c r="C430" t="s">
        <v>3492</v>
      </c>
      <c r="D430" t="str">
        <f>VLOOKUP(AL430,REF_TABLE!$A$19:$B$26,2,FALSE)</f>
        <v>GTUR</v>
      </c>
      <c r="E430" t="str">
        <f>VLOOKUP(AK430,REF_TABLE!A:B,2,FALSE)</f>
        <v>GAS</v>
      </c>
      <c r="F430">
        <f t="shared" si="56"/>
        <v>0.34620000000000001</v>
      </c>
      <c r="G430">
        <f>VLOOKUP(plants_join_OPSD!D430,REF_TABLE!M:Q,2,FALSE)</f>
        <v>0</v>
      </c>
      <c r="H430">
        <f>VLOOKUP(plants_join_OPSD!D430,REF_TABLE!M:Q,3,FALSE)</f>
        <v>0</v>
      </c>
      <c r="I430">
        <f>VLOOKUP(D430,Tabelle7!$A:$B,2,FALSE)</f>
        <v>1</v>
      </c>
      <c r="J430">
        <f>VLOOKUP(D430,Tabelle7!$A:$C,3,FALSE)</f>
        <v>1</v>
      </c>
      <c r="K430">
        <f>VLOOKUP($E430,Dispa_data!E:W,7,FALSE)</f>
        <v>112542.12</v>
      </c>
      <c r="L430">
        <f>IFERROR(VLOOKUP($E430,Dispa_data!E:W,8,FALSE),0)</f>
        <v>0</v>
      </c>
      <c r="M430">
        <f>IFERROR(VLOOKUP($E430,Dispa_data!E:W,9,FALSE),0)</f>
        <v>0</v>
      </c>
      <c r="N430">
        <f>IFERROR(VLOOKUP($E430,Dispa_data!$E:$W,10,FALSE),0)</f>
        <v>0.4</v>
      </c>
      <c r="O430">
        <f>IFERROR(VLOOKUP($E430,Dispa_data!$E:$W,11,FALSE),0)</f>
        <v>0.52500000000000002</v>
      </c>
      <c r="P430">
        <f>IFERROR(VLOOKUP($E430,Dispa_data!$E:$W,12,FALSE),0)</f>
        <v>1</v>
      </c>
      <c r="Q430">
        <f>IFERROR(VLOOKUP($E430,Dispa_data!$E:$W,13,FALSE),0)</f>
        <v>0.45</v>
      </c>
      <c r="S430" t="str">
        <f t="shared" si="59"/>
        <v/>
      </c>
      <c r="T430" t="str">
        <f t="shared" si="60"/>
        <v/>
      </c>
      <c r="U430" t="str">
        <f t="shared" si="61"/>
        <v/>
      </c>
      <c r="V430" t="str">
        <f t="shared" si="62"/>
        <v/>
      </c>
      <c r="W430" t="str">
        <f t="shared" si="63"/>
        <v/>
      </c>
      <c r="X430" s="1" t="s">
        <v>632</v>
      </c>
      <c r="Y430" s="6" t="e">
        <f>VLOOKUP(B430,Dispa_data!B:B,1,FALSE)</f>
        <v>#N/A</v>
      </c>
      <c r="Z430" t="s">
        <v>1331</v>
      </c>
      <c r="AA430" t="s">
        <v>1677</v>
      </c>
      <c r="AB430" t="s">
        <v>2066</v>
      </c>
      <c r="AC430" t="s">
        <v>2215</v>
      </c>
      <c r="AE430" t="s">
        <v>3057</v>
      </c>
      <c r="AF430" t="s">
        <v>3397</v>
      </c>
      <c r="AG430" t="s">
        <v>3346</v>
      </c>
      <c r="AH430" t="s">
        <v>3492</v>
      </c>
      <c r="AI430">
        <v>36.5</v>
      </c>
      <c r="AJ430">
        <v>37</v>
      </c>
      <c r="AK430" t="s">
        <v>3500</v>
      </c>
      <c r="AL430" t="s">
        <v>3512</v>
      </c>
      <c r="AM430" t="s">
        <v>3515</v>
      </c>
      <c r="AO430">
        <v>1987</v>
      </c>
      <c r="AP430" t="s">
        <v>3538</v>
      </c>
      <c r="AS430" t="s">
        <v>3626</v>
      </c>
      <c r="AU430">
        <v>52.230150000000002</v>
      </c>
      <c r="AV430">
        <v>13.30195</v>
      </c>
      <c r="BA430">
        <v>0.34620000000000001</v>
      </c>
      <c r="BB430" t="s">
        <v>3997</v>
      </c>
      <c r="BC430" t="s">
        <v>3500</v>
      </c>
      <c r="BE430" t="s">
        <v>3515</v>
      </c>
      <c r="BF430" t="s">
        <v>1331</v>
      </c>
      <c r="BG430" t="s">
        <v>4406</v>
      </c>
      <c r="BH430" t="s">
        <v>4439</v>
      </c>
      <c r="BI430" t="s">
        <v>4592</v>
      </c>
    </row>
    <row r="431" spans="1:61" x14ac:dyDescent="0.25">
      <c r="A431">
        <f t="shared" si="57"/>
        <v>75</v>
      </c>
      <c r="B431" t="str">
        <f t="shared" si="58"/>
        <v>HKW Sandreuth_BNA0742</v>
      </c>
      <c r="C431" t="s">
        <v>3492</v>
      </c>
      <c r="D431" t="str">
        <f>VLOOKUP(AL431,REF_TABLE!$A$19:$B$26,2,FALSE)</f>
        <v>COMC</v>
      </c>
      <c r="E431" t="str">
        <f>VLOOKUP(AK431,REF_TABLE!A:B,2,FALSE)</f>
        <v>GAS</v>
      </c>
      <c r="F431">
        <f t="shared" si="56"/>
        <v>0.5625</v>
      </c>
      <c r="G431">
        <f>VLOOKUP(plants_join_OPSD!D431,REF_TABLE!M:Q,2,FALSE)</f>
        <v>5</v>
      </c>
      <c r="H431">
        <f>VLOOKUP(plants_join_OPSD!D431,REF_TABLE!M:Q,3,FALSE)</f>
        <v>1</v>
      </c>
      <c r="I431">
        <f>VLOOKUP(D431,Tabelle7!$A:$B,2,FALSE)</f>
        <v>3.8508725075675675E-2</v>
      </c>
      <c r="J431">
        <f>VLOOKUP(D431,Tabelle7!$A:$C,3,FALSE)</f>
        <v>3.8508725075675675E-2</v>
      </c>
      <c r="K431">
        <f>VLOOKUP($E431,Dispa_data!E:W,7,FALSE)</f>
        <v>112542.12</v>
      </c>
      <c r="L431">
        <f>IFERROR(VLOOKUP($E431,Dispa_data!E:W,8,FALSE),0)</f>
        <v>0</v>
      </c>
      <c r="M431">
        <f>IFERROR(VLOOKUP($E431,Dispa_data!E:W,9,FALSE),0)</f>
        <v>0</v>
      </c>
      <c r="N431">
        <f>IFERROR(VLOOKUP($E431,Dispa_data!$E:$W,10,FALSE),0)</f>
        <v>0.4</v>
      </c>
      <c r="O431">
        <f>IFERROR(VLOOKUP($E431,Dispa_data!$E:$W,11,FALSE),0)</f>
        <v>0.52500000000000002</v>
      </c>
      <c r="P431">
        <f>IFERROR(VLOOKUP($E431,Dispa_data!$E:$W,12,FALSE),0)</f>
        <v>1</v>
      </c>
      <c r="Q431">
        <f>IFERROR(VLOOKUP($E431,Dispa_data!$E:$W,13,FALSE),0)</f>
        <v>0.45</v>
      </c>
      <c r="S431">
        <f t="shared" si="59"/>
        <v>142.85714285714289</v>
      </c>
      <c r="T431" t="str">
        <f t="shared" si="60"/>
        <v/>
      </c>
      <c r="U431" t="str">
        <f t="shared" si="61"/>
        <v/>
      </c>
      <c r="V431" t="str">
        <f t="shared" si="62"/>
        <v/>
      </c>
      <c r="W431" t="str">
        <f t="shared" si="63"/>
        <v/>
      </c>
      <c r="X431" s="1" t="s">
        <v>633</v>
      </c>
      <c r="Y431" s="6" t="e">
        <f>VLOOKUP(B431,Dispa_data!B:B,1,FALSE)</f>
        <v>#N/A</v>
      </c>
      <c r="Z431" t="s">
        <v>1332</v>
      </c>
      <c r="AA431" t="s">
        <v>1744</v>
      </c>
      <c r="AB431" t="s">
        <v>2067</v>
      </c>
      <c r="AC431" t="s">
        <v>2302</v>
      </c>
      <c r="AD431" t="s">
        <v>2623</v>
      </c>
      <c r="AE431" t="s">
        <v>3058</v>
      </c>
      <c r="AF431" t="s">
        <v>3398</v>
      </c>
      <c r="AG431" t="s">
        <v>3478</v>
      </c>
      <c r="AH431" t="s">
        <v>3492</v>
      </c>
      <c r="AI431">
        <v>75</v>
      </c>
      <c r="AJ431">
        <v>100.44643000000001</v>
      </c>
      <c r="AK431" t="s">
        <v>3500</v>
      </c>
      <c r="AL431" t="s">
        <v>3508</v>
      </c>
      <c r="AM431" t="s">
        <v>3514</v>
      </c>
      <c r="AN431">
        <v>142.85714285714289</v>
      </c>
      <c r="AO431">
        <v>2005</v>
      </c>
      <c r="AP431" t="s">
        <v>3519</v>
      </c>
      <c r="AS431" t="s">
        <v>3625</v>
      </c>
      <c r="AT431" t="s">
        <v>3629</v>
      </c>
      <c r="AU431">
        <v>49.438611000000002</v>
      </c>
      <c r="AV431">
        <v>11.060556</v>
      </c>
      <c r="BA431">
        <v>0.5625</v>
      </c>
      <c r="BB431" t="s">
        <v>3997</v>
      </c>
      <c r="BC431" t="s">
        <v>3500</v>
      </c>
      <c r="BE431" t="s">
        <v>3515</v>
      </c>
      <c r="BF431" t="s">
        <v>4267</v>
      </c>
      <c r="BG431" t="s">
        <v>4406</v>
      </c>
      <c r="BH431" t="s">
        <v>4537</v>
      </c>
      <c r="BI431" t="s">
        <v>4592</v>
      </c>
    </row>
    <row r="432" spans="1:61" x14ac:dyDescent="0.25">
      <c r="A432">
        <f t="shared" si="57"/>
        <v>75</v>
      </c>
      <c r="B432" t="str">
        <f t="shared" si="58"/>
        <v>HKW Sandreuth_BNA0743</v>
      </c>
      <c r="C432" t="s">
        <v>3492</v>
      </c>
      <c r="D432" t="str">
        <f>VLOOKUP(AL432,REF_TABLE!$A$19:$B$26,2,FALSE)</f>
        <v>COMC</v>
      </c>
      <c r="E432" t="str">
        <f>VLOOKUP(AK432,REF_TABLE!A:B,2,FALSE)</f>
        <v>GAS</v>
      </c>
      <c r="F432">
        <f t="shared" si="56"/>
        <v>0.5625</v>
      </c>
      <c r="G432">
        <f>VLOOKUP(plants_join_OPSD!D432,REF_TABLE!M:Q,2,FALSE)</f>
        <v>5</v>
      </c>
      <c r="H432">
        <f>VLOOKUP(plants_join_OPSD!D432,REF_TABLE!M:Q,3,FALSE)</f>
        <v>1</v>
      </c>
      <c r="I432">
        <f>VLOOKUP(D432,Tabelle7!$A:$B,2,FALSE)</f>
        <v>3.8508725075675675E-2</v>
      </c>
      <c r="J432">
        <f>VLOOKUP(D432,Tabelle7!$A:$C,3,FALSE)</f>
        <v>3.8508725075675675E-2</v>
      </c>
      <c r="K432">
        <f>VLOOKUP($E432,Dispa_data!E:W,7,FALSE)</f>
        <v>112542.12</v>
      </c>
      <c r="L432">
        <f>IFERROR(VLOOKUP($E432,Dispa_data!E:W,8,FALSE),0)</f>
        <v>0</v>
      </c>
      <c r="M432">
        <f>IFERROR(VLOOKUP($E432,Dispa_data!E:W,9,FALSE),0)</f>
        <v>0</v>
      </c>
      <c r="N432">
        <f>IFERROR(VLOOKUP($E432,Dispa_data!$E:$W,10,FALSE),0)</f>
        <v>0.4</v>
      </c>
      <c r="O432">
        <f>IFERROR(VLOOKUP($E432,Dispa_data!$E:$W,11,FALSE),0)</f>
        <v>0.52500000000000002</v>
      </c>
      <c r="P432">
        <f>IFERROR(VLOOKUP($E432,Dispa_data!$E:$W,12,FALSE),0)</f>
        <v>1</v>
      </c>
      <c r="Q432">
        <f>IFERROR(VLOOKUP($E432,Dispa_data!$E:$W,13,FALSE),0)</f>
        <v>0.45</v>
      </c>
      <c r="S432">
        <f t="shared" si="59"/>
        <v>142.85714285714289</v>
      </c>
      <c r="T432" t="str">
        <f t="shared" si="60"/>
        <v/>
      </c>
      <c r="U432" t="str">
        <f t="shared" si="61"/>
        <v/>
      </c>
      <c r="V432" t="str">
        <f t="shared" si="62"/>
        <v/>
      </c>
      <c r="W432" t="str">
        <f t="shared" si="63"/>
        <v/>
      </c>
      <c r="X432" s="1" t="s">
        <v>634</v>
      </c>
      <c r="Y432" s="6" t="e">
        <f>VLOOKUP(B432,Dispa_data!B:B,1,FALSE)</f>
        <v>#N/A</v>
      </c>
      <c r="Z432" t="s">
        <v>1332</v>
      </c>
      <c r="AA432" t="s">
        <v>1706</v>
      </c>
      <c r="AB432" t="s">
        <v>2067</v>
      </c>
      <c r="AC432" t="s">
        <v>2302</v>
      </c>
      <c r="AD432" t="s">
        <v>2623</v>
      </c>
      <c r="AE432" t="s">
        <v>3058</v>
      </c>
      <c r="AF432" t="s">
        <v>3398</v>
      </c>
      <c r="AG432" t="s">
        <v>3478</v>
      </c>
      <c r="AH432" t="s">
        <v>3492</v>
      </c>
      <c r="AI432">
        <v>75</v>
      </c>
      <c r="AJ432">
        <v>100.44643000000001</v>
      </c>
      <c r="AK432" t="s">
        <v>3500</v>
      </c>
      <c r="AL432" t="s">
        <v>3508</v>
      </c>
      <c r="AM432" t="s">
        <v>3514</v>
      </c>
      <c r="AN432">
        <v>142.85714285714289</v>
      </c>
      <c r="AO432">
        <v>2005</v>
      </c>
      <c r="AP432" t="s">
        <v>3519</v>
      </c>
      <c r="AS432" t="s">
        <v>3625</v>
      </c>
      <c r="AT432" t="s">
        <v>3629</v>
      </c>
      <c r="AU432">
        <v>49.438611000000002</v>
      </c>
      <c r="AV432">
        <v>11.060556</v>
      </c>
      <c r="BA432">
        <v>0.5625</v>
      </c>
      <c r="BB432" t="s">
        <v>3997</v>
      </c>
      <c r="BC432" t="s">
        <v>3500</v>
      </c>
      <c r="BE432" t="s">
        <v>3515</v>
      </c>
      <c r="BF432" t="s">
        <v>4267</v>
      </c>
      <c r="BG432" t="s">
        <v>4406</v>
      </c>
      <c r="BH432" t="s">
        <v>4537</v>
      </c>
      <c r="BI432" t="s">
        <v>4592</v>
      </c>
    </row>
    <row r="433" spans="1:61" x14ac:dyDescent="0.25">
      <c r="A433">
        <f t="shared" si="57"/>
        <v>383</v>
      </c>
      <c r="B433" t="str">
        <f t="shared" si="58"/>
        <v>Franken 1_BNA0744</v>
      </c>
      <c r="C433" t="s">
        <v>3492</v>
      </c>
      <c r="D433" t="str">
        <f>VLOOKUP(AL433,REF_TABLE!$A$19:$B$26,2,FALSE)</f>
        <v>COMC</v>
      </c>
      <c r="E433" t="str">
        <f>VLOOKUP(AK433,REF_TABLE!A:B,2,FALSE)</f>
        <v>GAS</v>
      </c>
      <c r="F433">
        <f t="shared" si="56"/>
        <v>0.41849999999999998</v>
      </c>
      <c r="G433">
        <f>VLOOKUP(plants_join_OPSD!D433,REF_TABLE!M:Q,2,FALSE)</f>
        <v>5</v>
      </c>
      <c r="H433">
        <f>VLOOKUP(plants_join_OPSD!D433,REF_TABLE!M:Q,3,FALSE)</f>
        <v>1</v>
      </c>
      <c r="I433">
        <f>VLOOKUP(D433,Tabelle7!$A:$B,2,FALSE)</f>
        <v>3.8508725075675675E-2</v>
      </c>
      <c r="J433">
        <f>VLOOKUP(D433,Tabelle7!$A:$C,3,FALSE)</f>
        <v>3.8508725075675675E-2</v>
      </c>
      <c r="K433">
        <f>VLOOKUP($E433,Dispa_data!E:W,7,FALSE)</f>
        <v>112542.12</v>
      </c>
      <c r="L433">
        <f>IFERROR(VLOOKUP($E433,Dispa_data!E:W,8,FALSE),0)</f>
        <v>0</v>
      </c>
      <c r="M433">
        <f>IFERROR(VLOOKUP($E433,Dispa_data!E:W,9,FALSE),0)</f>
        <v>0</v>
      </c>
      <c r="N433">
        <f>IFERROR(VLOOKUP($E433,Dispa_data!$E:$W,10,FALSE),0)</f>
        <v>0.4</v>
      </c>
      <c r="O433">
        <f>IFERROR(VLOOKUP($E433,Dispa_data!$E:$W,11,FALSE),0)</f>
        <v>0.52500000000000002</v>
      </c>
      <c r="P433">
        <f>IFERROR(VLOOKUP($E433,Dispa_data!$E:$W,12,FALSE),0)</f>
        <v>1</v>
      </c>
      <c r="Q433">
        <f>IFERROR(VLOOKUP($E433,Dispa_data!$E:$W,13,FALSE),0)</f>
        <v>0.45</v>
      </c>
      <c r="S433" t="str">
        <f t="shared" si="59"/>
        <v/>
      </c>
      <c r="T433" t="str">
        <f t="shared" si="60"/>
        <v/>
      </c>
      <c r="U433" t="str">
        <f t="shared" si="61"/>
        <v/>
      </c>
      <c r="V433" t="str">
        <f t="shared" si="62"/>
        <v/>
      </c>
      <c r="W433" t="str">
        <f t="shared" si="63"/>
        <v/>
      </c>
      <c r="X433" s="1" t="s">
        <v>635</v>
      </c>
      <c r="Y433" s="6" t="e">
        <f>VLOOKUP(B433,Dispa_data!B:B,1,FALSE)</f>
        <v>#N/A</v>
      </c>
      <c r="Z433" t="s">
        <v>1333</v>
      </c>
      <c r="AA433" t="s">
        <v>1586</v>
      </c>
      <c r="AB433" t="s">
        <v>2068</v>
      </c>
      <c r="AC433" t="s">
        <v>2172</v>
      </c>
      <c r="AE433" t="s">
        <v>3059</v>
      </c>
      <c r="AF433" t="s">
        <v>3398</v>
      </c>
      <c r="AG433" t="s">
        <v>3478</v>
      </c>
      <c r="AH433" t="s">
        <v>3492</v>
      </c>
      <c r="AI433">
        <v>383</v>
      </c>
      <c r="AJ433">
        <v>395</v>
      </c>
      <c r="AK433" t="s">
        <v>3500</v>
      </c>
      <c r="AL433" t="s">
        <v>3508</v>
      </c>
      <c r="AM433" t="s">
        <v>3515</v>
      </c>
      <c r="AO433">
        <v>1973</v>
      </c>
      <c r="AP433" t="s">
        <v>3607</v>
      </c>
      <c r="AS433" t="s">
        <v>3625</v>
      </c>
      <c r="AU433">
        <v>49.420836000000001</v>
      </c>
      <c r="AV433">
        <v>11.007737000000001</v>
      </c>
      <c r="AW433" t="s">
        <v>3718</v>
      </c>
      <c r="AX433" t="s">
        <v>3894</v>
      </c>
      <c r="BA433">
        <v>0.41849999999999998</v>
      </c>
      <c r="BB433" t="s">
        <v>3997</v>
      </c>
      <c r="BC433" t="s">
        <v>3500</v>
      </c>
      <c r="BE433" t="s">
        <v>3515</v>
      </c>
      <c r="BF433" t="s">
        <v>4268</v>
      </c>
      <c r="BG433" t="s">
        <v>4406</v>
      </c>
      <c r="BH433" t="s">
        <v>4451</v>
      </c>
      <c r="BI433" t="s">
        <v>4591</v>
      </c>
    </row>
    <row r="434" spans="1:61" x14ac:dyDescent="0.25">
      <c r="A434">
        <f t="shared" si="57"/>
        <v>440</v>
      </c>
      <c r="B434" t="str">
        <f t="shared" si="58"/>
        <v>Franken 1_BNA0745</v>
      </c>
      <c r="C434" t="s">
        <v>3492</v>
      </c>
      <c r="D434" t="str">
        <f>VLOOKUP(AL434,REF_TABLE!$A$19:$B$26,2,FALSE)</f>
        <v>COMC</v>
      </c>
      <c r="E434" t="str">
        <f>VLOOKUP(AK434,REF_TABLE!A:B,2,FALSE)</f>
        <v>GAS</v>
      </c>
      <c r="F434">
        <f t="shared" si="56"/>
        <v>0.432</v>
      </c>
      <c r="G434">
        <f>VLOOKUP(plants_join_OPSD!D434,REF_TABLE!M:Q,2,FALSE)</f>
        <v>5</v>
      </c>
      <c r="H434">
        <f>VLOOKUP(plants_join_OPSD!D434,REF_TABLE!M:Q,3,FALSE)</f>
        <v>1</v>
      </c>
      <c r="I434">
        <f>VLOOKUP(D434,Tabelle7!$A:$B,2,FALSE)</f>
        <v>3.8508725075675675E-2</v>
      </c>
      <c r="J434">
        <f>VLOOKUP(D434,Tabelle7!$A:$C,3,FALSE)</f>
        <v>3.8508725075675675E-2</v>
      </c>
      <c r="K434">
        <f>VLOOKUP($E434,Dispa_data!E:W,7,FALSE)</f>
        <v>112542.12</v>
      </c>
      <c r="L434">
        <f>IFERROR(VLOOKUP($E434,Dispa_data!E:W,8,FALSE),0)</f>
        <v>0</v>
      </c>
      <c r="M434">
        <f>IFERROR(VLOOKUP($E434,Dispa_data!E:W,9,FALSE),0)</f>
        <v>0</v>
      </c>
      <c r="N434">
        <f>IFERROR(VLOOKUP($E434,Dispa_data!$E:$W,10,FALSE),0)</f>
        <v>0.4</v>
      </c>
      <c r="O434">
        <f>IFERROR(VLOOKUP($E434,Dispa_data!$E:$W,11,FALSE),0)</f>
        <v>0.52500000000000002</v>
      </c>
      <c r="P434">
        <f>IFERROR(VLOOKUP($E434,Dispa_data!$E:$W,12,FALSE),0)</f>
        <v>1</v>
      </c>
      <c r="Q434">
        <f>IFERROR(VLOOKUP($E434,Dispa_data!$E:$W,13,FALSE),0)</f>
        <v>0.45</v>
      </c>
      <c r="S434" t="str">
        <f t="shared" si="59"/>
        <v/>
      </c>
      <c r="T434" t="str">
        <f t="shared" si="60"/>
        <v/>
      </c>
      <c r="U434" t="str">
        <f t="shared" si="61"/>
        <v/>
      </c>
      <c r="V434" t="str">
        <f t="shared" si="62"/>
        <v/>
      </c>
      <c r="W434" t="str">
        <f t="shared" si="63"/>
        <v/>
      </c>
      <c r="X434" s="1" t="s">
        <v>636</v>
      </c>
      <c r="Y434" s="6" t="e">
        <f>VLOOKUP(B434,Dispa_data!B:B,1,FALSE)</f>
        <v>#N/A</v>
      </c>
      <c r="Z434" t="s">
        <v>1333</v>
      </c>
      <c r="AA434" t="s">
        <v>1577</v>
      </c>
      <c r="AB434" t="s">
        <v>2069</v>
      </c>
      <c r="AC434" t="s">
        <v>2172</v>
      </c>
      <c r="AE434" t="s">
        <v>3059</v>
      </c>
      <c r="AF434" t="s">
        <v>3398</v>
      </c>
      <c r="AG434" t="s">
        <v>3478</v>
      </c>
      <c r="AH434" t="s">
        <v>3492</v>
      </c>
      <c r="AI434">
        <v>440</v>
      </c>
      <c r="AJ434">
        <v>448</v>
      </c>
      <c r="AK434" t="s">
        <v>3500</v>
      </c>
      <c r="AL434" t="s">
        <v>3508</v>
      </c>
      <c r="AM434" t="s">
        <v>3515</v>
      </c>
      <c r="AO434">
        <v>1976</v>
      </c>
      <c r="AP434" t="s">
        <v>3560</v>
      </c>
      <c r="AS434" t="s">
        <v>3625</v>
      </c>
      <c r="AU434">
        <v>49.420836000000001</v>
      </c>
      <c r="AV434">
        <v>11.007737000000001</v>
      </c>
      <c r="AW434" t="s">
        <v>3718</v>
      </c>
      <c r="AX434" t="s">
        <v>3895</v>
      </c>
      <c r="BA434">
        <v>0.432</v>
      </c>
      <c r="BB434" t="s">
        <v>3997</v>
      </c>
      <c r="BC434" t="s">
        <v>3500</v>
      </c>
      <c r="BE434" t="s">
        <v>3515</v>
      </c>
      <c r="BF434" t="s">
        <v>4268</v>
      </c>
      <c r="BG434" t="s">
        <v>4406</v>
      </c>
      <c r="BH434" t="s">
        <v>4451</v>
      </c>
      <c r="BI434" t="s">
        <v>4591</v>
      </c>
    </row>
    <row r="435" spans="1:61" x14ac:dyDescent="0.25">
      <c r="A435">
        <f t="shared" si="57"/>
        <v>4.2</v>
      </c>
      <c r="B435" t="str">
        <f t="shared" si="58"/>
        <v>GT1 _BNA1444a</v>
      </c>
      <c r="C435" t="s">
        <v>3492</v>
      </c>
      <c r="D435" t="str">
        <f>VLOOKUP(AL435,REF_TABLE!$A$19:$B$26,2,FALSE)</f>
        <v>GTUR</v>
      </c>
      <c r="E435" t="str">
        <f>VLOOKUP(AK435,REF_TABLE!A:B,2,FALSE)</f>
        <v>GAS</v>
      </c>
      <c r="F435">
        <f t="shared" si="56"/>
        <v>0.36180000000000001</v>
      </c>
      <c r="G435">
        <f>VLOOKUP(plants_join_OPSD!D435,REF_TABLE!M:Q,2,FALSE)</f>
        <v>0</v>
      </c>
      <c r="H435">
        <f>VLOOKUP(plants_join_OPSD!D435,REF_TABLE!M:Q,3,FALSE)</f>
        <v>0</v>
      </c>
      <c r="I435">
        <f>VLOOKUP(D435,Tabelle7!$A:$B,2,FALSE)</f>
        <v>1</v>
      </c>
      <c r="J435">
        <f>VLOOKUP(D435,Tabelle7!$A:$C,3,FALSE)</f>
        <v>1</v>
      </c>
      <c r="K435">
        <f>VLOOKUP($E435,Dispa_data!E:W,7,FALSE)</f>
        <v>112542.12</v>
      </c>
      <c r="L435">
        <f>IFERROR(VLOOKUP($E435,Dispa_data!E:W,8,FALSE),0)</f>
        <v>0</v>
      </c>
      <c r="M435">
        <f>IFERROR(VLOOKUP($E435,Dispa_data!E:W,9,FALSE),0)</f>
        <v>0</v>
      </c>
      <c r="N435">
        <f>IFERROR(VLOOKUP($E435,Dispa_data!$E:$W,10,FALSE),0)</f>
        <v>0.4</v>
      </c>
      <c r="O435">
        <f>IFERROR(VLOOKUP($E435,Dispa_data!$E:$W,11,FALSE),0)</f>
        <v>0.52500000000000002</v>
      </c>
      <c r="P435">
        <f>IFERROR(VLOOKUP($E435,Dispa_data!$E:$W,12,FALSE),0)</f>
        <v>1</v>
      </c>
      <c r="Q435">
        <f>IFERROR(VLOOKUP($E435,Dispa_data!$E:$W,13,FALSE),0)</f>
        <v>0.45</v>
      </c>
      <c r="S435" t="str">
        <f t="shared" si="59"/>
        <v/>
      </c>
      <c r="T435" t="str">
        <f t="shared" si="60"/>
        <v/>
      </c>
      <c r="U435" t="str">
        <f t="shared" si="61"/>
        <v/>
      </c>
      <c r="V435" t="str">
        <f t="shared" si="62"/>
        <v/>
      </c>
      <c r="W435" t="str">
        <f t="shared" si="63"/>
        <v/>
      </c>
      <c r="X435" s="1" t="s">
        <v>637</v>
      </c>
      <c r="Y435" s="6" t="e">
        <f>VLOOKUP(B435,Dispa_data!B:B,1,FALSE)</f>
        <v>#N/A</v>
      </c>
      <c r="Z435" t="s">
        <v>1334</v>
      </c>
      <c r="AC435" t="s">
        <v>2303</v>
      </c>
      <c r="AD435" t="s">
        <v>2624</v>
      </c>
      <c r="AE435" t="s">
        <v>3060</v>
      </c>
      <c r="AF435" t="s">
        <v>3398</v>
      </c>
      <c r="AG435" t="s">
        <v>3478</v>
      </c>
      <c r="AH435" t="s">
        <v>3492</v>
      </c>
      <c r="AI435">
        <v>4.2</v>
      </c>
      <c r="AK435" t="s">
        <v>3500</v>
      </c>
      <c r="AL435" t="s">
        <v>3512</v>
      </c>
      <c r="AM435" t="s">
        <v>3514</v>
      </c>
      <c r="AO435">
        <v>1993</v>
      </c>
      <c r="AP435" t="s">
        <v>3530</v>
      </c>
      <c r="AS435" t="s">
        <v>3625</v>
      </c>
      <c r="AU435">
        <v>49.405929999999998</v>
      </c>
      <c r="AV435">
        <v>11.132860000000001</v>
      </c>
      <c r="BA435">
        <v>0.36180000000000001</v>
      </c>
      <c r="BB435" t="s">
        <v>3997</v>
      </c>
      <c r="BC435" t="s">
        <v>3500</v>
      </c>
      <c r="BE435" t="s">
        <v>3515</v>
      </c>
      <c r="BF435" t="s">
        <v>4269</v>
      </c>
      <c r="BG435" t="s">
        <v>1559</v>
      </c>
      <c r="BH435" t="s">
        <v>4538</v>
      </c>
    </row>
    <row r="436" spans="1:61" x14ac:dyDescent="0.25">
      <c r="A436">
        <f t="shared" si="57"/>
        <v>4.2</v>
      </c>
      <c r="B436" t="str">
        <f t="shared" si="58"/>
        <v>GT2 _BNA1444b</v>
      </c>
      <c r="C436" t="s">
        <v>3492</v>
      </c>
      <c r="D436" t="str">
        <f>VLOOKUP(AL436,REF_TABLE!$A$19:$B$26,2,FALSE)</f>
        <v>GTUR</v>
      </c>
      <c r="E436" t="str">
        <f>VLOOKUP(AK436,REF_TABLE!A:B,2,FALSE)</f>
        <v>GAS</v>
      </c>
      <c r="F436">
        <f t="shared" si="56"/>
        <v>0.36180000000000001</v>
      </c>
      <c r="G436">
        <f>VLOOKUP(plants_join_OPSD!D436,REF_TABLE!M:Q,2,FALSE)</f>
        <v>0</v>
      </c>
      <c r="H436">
        <f>VLOOKUP(plants_join_OPSD!D436,REF_TABLE!M:Q,3,FALSE)</f>
        <v>0</v>
      </c>
      <c r="I436">
        <f>VLOOKUP(D436,Tabelle7!$A:$B,2,FALSE)</f>
        <v>1</v>
      </c>
      <c r="J436">
        <f>VLOOKUP(D436,Tabelle7!$A:$C,3,FALSE)</f>
        <v>1</v>
      </c>
      <c r="K436">
        <f>VLOOKUP($E436,Dispa_data!E:W,7,FALSE)</f>
        <v>112542.12</v>
      </c>
      <c r="L436">
        <f>IFERROR(VLOOKUP($E436,Dispa_data!E:W,8,FALSE),0)</f>
        <v>0</v>
      </c>
      <c r="M436">
        <f>IFERROR(VLOOKUP($E436,Dispa_data!E:W,9,FALSE),0)</f>
        <v>0</v>
      </c>
      <c r="N436">
        <f>IFERROR(VLOOKUP($E436,Dispa_data!$E:$W,10,FALSE),0)</f>
        <v>0.4</v>
      </c>
      <c r="O436">
        <f>IFERROR(VLOOKUP($E436,Dispa_data!$E:$W,11,FALSE),0)</f>
        <v>0.52500000000000002</v>
      </c>
      <c r="P436">
        <f>IFERROR(VLOOKUP($E436,Dispa_data!$E:$W,12,FALSE),0)</f>
        <v>1</v>
      </c>
      <c r="Q436">
        <f>IFERROR(VLOOKUP($E436,Dispa_data!$E:$W,13,FALSE),0)</f>
        <v>0.45</v>
      </c>
      <c r="S436" t="str">
        <f t="shared" si="59"/>
        <v/>
      </c>
      <c r="T436" t="str">
        <f t="shared" si="60"/>
        <v/>
      </c>
      <c r="U436" t="str">
        <f t="shared" si="61"/>
        <v/>
      </c>
      <c r="V436" t="str">
        <f t="shared" si="62"/>
        <v/>
      </c>
      <c r="W436" t="str">
        <f t="shared" si="63"/>
        <v/>
      </c>
      <c r="X436" s="1" t="s">
        <v>638</v>
      </c>
      <c r="Y436" s="6" t="e">
        <f>VLOOKUP(B436,Dispa_data!B:B,1,FALSE)</f>
        <v>#N/A</v>
      </c>
      <c r="Z436" t="s">
        <v>1335</v>
      </c>
      <c r="AC436" t="s">
        <v>2303</v>
      </c>
      <c r="AD436" t="s">
        <v>2624</v>
      </c>
      <c r="AE436" t="s">
        <v>3060</v>
      </c>
      <c r="AF436" t="s">
        <v>3398</v>
      </c>
      <c r="AG436" t="s">
        <v>3478</v>
      </c>
      <c r="AH436" t="s">
        <v>3492</v>
      </c>
      <c r="AI436">
        <v>4.2</v>
      </c>
      <c r="AK436" t="s">
        <v>3500</v>
      </c>
      <c r="AL436" t="s">
        <v>3512</v>
      </c>
      <c r="AM436" t="s">
        <v>3514</v>
      </c>
      <c r="AO436">
        <v>1993</v>
      </c>
      <c r="AP436" t="s">
        <v>3530</v>
      </c>
      <c r="AS436" t="s">
        <v>3625</v>
      </c>
      <c r="AU436">
        <v>49.405929999999998</v>
      </c>
      <c r="AV436">
        <v>11.132860000000001</v>
      </c>
      <c r="BA436">
        <v>0.36180000000000001</v>
      </c>
      <c r="BB436" t="s">
        <v>3997</v>
      </c>
      <c r="BC436" t="s">
        <v>3500</v>
      </c>
      <c r="BE436" t="s">
        <v>3515</v>
      </c>
      <c r="BF436" t="s">
        <v>4269</v>
      </c>
      <c r="BG436" t="s">
        <v>1559</v>
      </c>
      <c r="BH436" t="s">
        <v>4538</v>
      </c>
    </row>
    <row r="437" spans="1:61" x14ac:dyDescent="0.25">
      <c r="A437">
        <f t="shared" si="57"/>
        <v>5.0999999999999996</v>
      </c>
      <c r="B437" t="str">
        <f t="shared" si="58"/>
        <v>GT3 _BNA1444c</v>
      </c>
      <c r="C437" t="s">
        <v>3492</v>
      </c>
      <c r="D437" t="str">
        <f>VLOOKUP(AL437,REF_TABLE!$A$19:$B$26,2,FALSE)</f>
        <v>GTUR</v>
      </c>
      <c r="E437" t="str">
        <f>VLOOKUP(AK437,REF_TABLE!A:B,2,FALSE)</f>
        <v>GAS</v>
      </c>
      <c r="F437">
        <f t="shared" si="56"/>
        <v>0.3644</v>
      </c>
      <c r="G437">
        <f>VLOOKUP(plants_join_OPSD!D437,REF_TABLE!M:Q,2,FALSE)</f>
        <v>0</v>
      </c>
      <c r="H437">
        <f>VLOOKUP(plants_join_OPSD!D437,REF_TABLE!M:Q,3,FALSE)</f>
        <v>0</v>
      </c>
      <c r="I437">
        <f>VLOOKUP(D437,Tabelle7!$A:$B,2,FALSE)</f>
        <v>1</v>
      </c>
      <c r="J437">
        <f>VLOOKUP(D437,Tabelle7!$A:$C,3,FALSE)</f>
        <v>1</v>
      </c>
      <c r="K437">
        <f>VLOOKUP($E437,Dispa_data!E:W,7,FALSE)</f>
        <v>112542.12</v>
      </c>
      <c r="L437">
        <f>IFERROR(VLOOKUP($E437,Dispa_data!E:W,8,FALSE),0)</f>
        <v>0</v>
      </c>
      <c r="M437">
        <f>IFERROR(VLOOKUP($E437,Dispa_data!E:W,9,FALSE),0)</f>
        <v>0</v>
      </c>
      <c r="N437">
        <f>IFERROR(VLOOKUP($E437,Dispa_data!$E:$W,10,FALSE),0)</f>
        <v>0.4</v>
      </c>
      <c r="O437">
        <f>IFERROR(VLOOKUP($E437,Dispa_data!$E:$W,11,FALSE),0)</f>
        <v>0.52500000000000002</v>
      </c>
      <c r="P437">
        <f>IFERROR(VLOOKUP($E437,Dispa_data!$E:$W,12,FALSE),0)</f>
        <v>1</v>
      </c>
      <c r="Q437">
        <f>IFERROR(VLOOKUP($E437,Dispa_data!$E:$W,13,FALSE),0)</f>
        <v>0.45</v>
      </c>
      <c r="S437" t="str">
        <f t="shared" si="59"/>
        <v/>
      </c>
      <c r="T437" t="str">
        <f t="shared" si="60"/>
        <v/>
      </c>
      <c r="U437" t="str">
        <f t="shared" si="61"/>
        <v/>
      </c>
      <c r="V437" t="str">
        <f t="shared" si="62"/>
        <v/>
      </c>
      <c r="W437" t="str">
        <f t="shared" si="63"/>
        <v/>
      </c>
      <c r="X437" s="1" t="s">
        <v>639</v>
      </c>
      <c r="Y437" s="6" t="e">
        <f>VLOOKUP(B437,Dispa_data!B:B,1,FALSE)</f>
        <v>#N/A</v>
      </c>
      <c r="Z437" t="s">
        <v>1336</v>
      </c>
      <c r="AC437" t="s">
        <v>2303</v>
      </c>
      <c r="AD437" t="s">
        <v>2624</v>
      </c>
      <c r="AE437" t="s">
        <v>3060</v>
      </c>
      <c r="AF437" t="s">
        <v>3398</v>
      </c>
      <c r="AG437" t="s">
        <v>3478</v>
      </c>
      <c r="AH437" t="s">
        <v>3492</v>
      </c>
      <c r="AI437">
        <v>5.0999999999999996</v>
      </c>
      <c r="AK437" t="s">
        <v>3500</v>
      </c>
      <c r="AL437" t="s">
        <v>3512</v>
      </c>
      <c r="AM437" t="s">
        <v>3514</v>
      </c>
      <c r="AO437">
        <v>1994</v>
      </c>
      <c r="AP437" t="s">
        <v>3561</v>
      </c>
      <c r="AS437" t="s">
        <v>3625</v>
      </c>
      <c r="AU437">
        <v>49.405929999999998</v>
      </c>
      <c r="AV437">
        <v>11.132860000000001</v>
      </c>
      <c r="BA437">
        <v>0.3644</v>
      </c>
      <c r="BB437" t="s">
        <v>3997</v>
      </c>
      <c r="BC437" t="s">
        <v>3500</v>
      </c>
      <c r="BE437" t="s">
        <v>3515</v>
      </c>
      <c r="BF437" t="s">
        <v>4269</v>
      </c>
      <c r="BG437" t="s">
        <v>1559</v>
      </c>
      <c r="BH437" t="s">
        <v>4538</v>
      </c>
    </row>
    <row r="438" spans="1:61" x14ac:dyDescent="0.25">
      <c r="A438">
        <f t="shared" si="57"/>
        <v>5.0999999999999996</v>
      </c>
      <c r="B438" t="str">
        <f t="shared" si="58"/>
        <v>GT4 _BNA1444d</v>
      </c>
      <c r="C438" t="s">
        <v>3492</v>
      </c>
      <c r="D438" t="str">
        <f>VLOOKUP(AL438,REF_TABLE!$A$19:$B$26,2,FALSE)</f>
        <v>GTUR</v>
      </c>
      <c r="E438" t="str">
        <f>VLOOKUP(AK438,REF_TABLE!A:B,2,FALSE)</f>
        <v>GAS</v>
      </c>
      <c r="F438">
        <f t="shared" si="56"/>
        <v>0.36699999999999999</v>
      </c>
      <c r="G438">
        <f>VLOOKUP(plants_join_OPSD!D438,REF_TABLE!M:Q,2,FALSE)</f>
        <v>0</v>
      </c>
      <c r="H438">
        <f>VLOOKUP(plants_join_OPSD!D438,REF_TABLE!M:Q,3,FALSE)</f>
        <v>0</v>
      </c>
      <c r="I438">
        <f>VLOOKUP(D438,Tabelle7!$A:$B,2,FALSE)</f>
        <v>1</v>
      </c>
      <c r="J438">
        <f>VLOOKUP(D438,Tabelle7!$A:$C,3,FALSE)</f>
        <v>1</v>
      </c>
      <c r="K438">
        <f>VLOOKUP($E438,Dispa_data!E:W,7,FALSE)</f>
        <v>112542.12</v>
      </c>
      <c r="L438">
        <f>IFERROR(VLOOKUP($E438,Dispa_data!E:W,8,FALSE),0)</f>
        <v>0</v>
      </c>
      <c r="M438">
        <f>IFERROR(VLOOKUP($E438,Dispa_data!E:W,9,FALSE),0)</f>
        <v>0</v>
      </c>
      <c r="N438">
        <f>IFERROR(VLOOKUP($E438,Dispa_data!$E:$W,10,FALSE),0)</f>
        <v>0.4</v>
      </c>
      <c r="O438">
        <f>IFERROR(VLOOKUP($E438,Dispa_data!$E:$W,11,FALSE),0)</f>
        <v>0.52500000000000002</v>
      </c>
      <c r="P438">
        <f>IFERROR(VLOOKUP($E438,Dispa_data!$E:$W,12,FALSE),0)</f>
        <v>1</v>
      </c>
      <c r="Q438">
        <f>IFERROR(VLOOKUP($E438,Dispa_data!$E:$W,13,FALSE),0)</f>
        <v>0.45</v>
      </c>
      <c r="S438" t="str">
        <f t="shared" si="59"/>
        <v/>
      </c>
      <c r="T438" t="str">
        <f t="shared" si="60"/>
        <v/>
      </c>
      <c r="U438" t="str">
        <f t="shared" si="61"/>
        <v/>
      </c>
      <c r="V438" t="str">
        <f t="shared" si="62"/>
        <v/>
      </c>
      <c r="W438" t="str">
        <f t="shared" si="63"/>
        <v/>
      </c>
      <c r="X438" s="1" t="s">
        <v>640</v>
      </c>
      <c r="Y438" s="6" t="e">
        <f>VLOOKUP(B438,Dispa_data!B:B,1,FALSE)</f>
        <v>#N/A</v>
      </c>
      <c r="Z438" t="s">
        <v>1337</v>
      </c>
      <c r="AC438" t="s">
        <v>2303</v>
      </c>
      <c r="AD438" t="s">
        <v>2624</v>
      </c>
      <c r="AE438" t="s">
        <v>3060</v>
      </c>
      <c r="AF438" t="s">
        <v>3398</v>
      </c>
      <c r="AG438" t="s">
        <v>3478</v>
      </c>
      <c r="AH438" t="s">
        <v>3492</v>
      </c>
      <c r="AI438">
        <v>5.0999999999999996</v>
      </c>
      <c r="AK438" t="s">
        <v>3500</v>
      </c>
      <c r="AL438" t="s">
        <v>3512</v>
      </c>
      <c r="AM438" t="s">
        <v>3514</v>
      </c>
      <c r="AO438">
        <v>1995</v>
      </c>
      <c r="AP438" t="s">
        <v>3605</v>
      </c>
      <c r="AS438" t="s">
        <v>3625</v>
      </c>
      <c r="AU438">
        <v>49.405929999999998</v>
      </c>
      <c r="AV438">
        <v>11.132860000000001</v>
      </c>
      <c r="BA438">
        <v>0.36699999999999999</v>
      </c>
      <c r="BB438" t="s">
        <v>3997</v>
      </c>
      <c r="BC438" t="s">
        <v>3500</v>
      </c>
      <c r="BE438" t="s">
        <v>3515</v>
      </c>
      <c r="BF438" t="s">
        <v>4269</v>
      </c>
      <c r="BG438" t="s">
        <v>1559</v>
      </c>
      <c r="BH438" t="s">
        <v>4538</v>
      </c>
    </row>
    <row r="439" spans="1:61" x14ac:dyDescent="0.25">
      <c r="A439">
        <f t="shared" si="57"/>
        <v>23.1</v>
      </c>
      <c r="B439" t="str">
        <f t="shared" si="58"/>
        <v>HKW 1_BNA0752</v>
      </c>
      <c r="C439" t="s">
        <v>3492</v>
      </c>
      <c r="D439" t="str">
        <f>VLOOKUP(AL439,REF_TABLE!$A$19:$B$26,2,FALSE)</f>
        <v>STUR</v>
      </c>
      <c r="E439" t="str">
        <f>VLOOKUP(AK439,REF_TABLE!A:B,2,FALSE)</f>
        <v>GAS</v>
      </c>
      <c r="F439">
        <f t="shared" si="56"/>
        <v>0.35420000000000001</v>
      </c>
      <c r="G439">
        <f>VLOOKUP(plants_join_OPSD!D439,REF_TABLE!M:Q,2,FALSE)</f>
        <v>9.5587323943661975</v>
      </c>
      <c r="H439">
        <f>VLOOKUP(plants_join_OPSD!D439,REF_TABLE!M:Q,3,FALSE)</f>
        <v>7.8122535211267614</v>
      </c>
      <c r="I439">
        <f>VLOOKUP(D439,Tabelle7!$A:$B,2,FALSE)</f>
        <v>4.0224969288732378E-2</v>
      </c>
      <c r="J439">
        <f>VLOOKUP(D439,Tabelle7!$A:$C,3,FALSE)</f>
        <v>4.0224969288732378E-2</v>
      </c>
      <c r="K439">
        <f>VLOOKUP($E439,Dispa_data!E:W,7,FALSE)</f>
        <v>112542.12</v>
      </c>
      <c r="L439">
        <f>IFERROR(VLOOKUP($E439,Dispa_data!E:W,8,FALSE),0)</f>
        <v>0</v>
      </c>
      <c r="M439">
        <f>IFERROR(VLOOKUP($E439,Dispa_data!E:W,9,FALSE),0)</f>
        <v>0</v>
      </c>
      <c r="N439">
        <f>IFERROR(VLOOKUP($E439,Dispa_data!$E:$W,10,FALSE),0)</f>
        <v>0.4</v>
      </c>
      <c r="O439">
        <f>IFERROR(VLOOKUP($E439,Dispa_data!$E:$W,11,FALSE),0)</f>
        <v>0.52500000000000002</v>
      </c>
      <c r="P439">
        <f>IFERROR(VLOOKUP($E439,Dispa_data!$E:$W,12,FALSE),0)</f>
        <v>1</v>
      </c>
      <c r="Q439">
        <f>IFERROR(VLOOKUP($E439,Dispa_data!$E:$W,13,FALSE),0)</f>
        <v>0.45</v>
      </c>
      <c r="S439" t="str">
        <f t="shared" si="59"/>
        <v/>
      </c>
      <c r="T439" t="str">
        <f t="shared" si="60"/>
        <v/>
      </c>
      <c r="U439" t="str">
        <f t="shared" si="61"/>
        <v/>
      </c>
      <c r="V439" t="str">
        <f t="shared" si="62"/>
        <v/>
      </c>
      <c r="W439" t="str">
        <f t="shared" si="63"/>
        <v/>
      </c>
      <c r="X439" s="1" t="s">
        <v>641</v>
      </c>
      <c r="Y439" s="6" t="e">
        <f>VLOOKUP(B439,Dispa_data!B:B,1,FALSE)</f>
        <v>#N/A</v>
      </c>
      <c r="Z439" t="s">
        <v>1338</v>
      </c>
      <c r="AA439" t="s">
        <v>1338</v>
      </c>
      <c r="AC439" t="s">
        <v>2304</v>
      </c>
      <c r="AE439" t="s">
        <v>3061</v>
      </c>
      <c r="AF439" t="s">
        <v>3399</v>
      </c>
      <c r="AG439" t="s">
        <v>3480</v>
      </c>
      <c r="AH439" t="s">
        <v>3492</v>
      </c>
      <c r="AI439">
        <v>23.1</v>
      </c>
      <c r="AK439" t="s">
        <v>3500</v>
      </c>
      <c r="AL439" t="s">
        <v>3506</v>
      </c>
      <c r="AM439" t="s">
        <v>3514</v>
      </c>
      <c r="AO439">
        <v>1972</v>
      </c>
      <c r="AP439" t="s">
        <v>3608</v>
      </c>
      <c r="AS439" t="s">
        <v>3625</v>
      </c>
      <c r="AU439">
        <v>51.470671000000003</v>
      </c>
      <c r="AV439">
        <v>6.8615979999999999</v>
      </c>
      <c r="BA439">
        <v>0.35420000000000001</v>
      </c>
      <c r="BB439" t="s">
        <v>3997</v>
      </c>
      <c r="BC439" t="s">
        <v>3500</v>
      </c>
      <c r="BE439" t="s">
        <v>3515</v>
      </c>
      <c r="BG439" t="s">
        <v>1715</v>
      </c>
      <c r="BH439" t="s">
        <v>4539</v>
      </c>
    </row>
    <row r="440" spans="1:61" x14ac:dyDescent="0.25">
      <c r="A440">
        <f t="shared" si="57"/>
        <v>24.5</v>
      </c>
      <c r="B440" t="str">
        <f t="shared" si="58"/>
        <v>HKW 2_BNA0753</v>
      </c>
      <c r="C440" t="s">
        <v>3492</v>
      </c>
      <c r="D440" t="str">
        <f>VLOOKUP(AL440,REF_TABLE!$A$19:$B$26,2,FALSE)</f>
        <v>STUR</v>
      </c>
      <c r="E440" t="str">
        <f>VLOOKUP(AK440,REF_TABLE!A:B,2,FALSE)</f>
        <v>GAS</v>
      </c>
      <c r="F440">
        <f t="shared" si="56"/>
        <v>0.3795</v>
      </c>
      <c r="G440">
        <f>VLOOKUP(plants_join_OPSD!D440,REF_TABLE!M:Q,2,FALSE)</f>
        <v>9.5587323943661975</v>
      </c>
      <c r="H440">
        <f>VLOOKUP(plants_join_OPSD!D440,REF_TABLE!M:Q,3,FALSE)</f>
        <v>7.8122535211267614</v>
      </c>
      <c r="I440">
        <f>VLOOKUP(D440,Tabelle7!$A:$B,2,FALSE)</f>
        <v>4.0224969288732378E-2</v>
      </c>
      <c r="J440">
        <f>VLOOKUP(D440,Tabelle7!$A:$C,3,FALSE)</f>
        <v>4.0224969288732378E-2</v>
      </c>
      <c r="K440">
        <f>VLOOKUP($E440,Dispa_data!E:W,7,FALSE)</f>
        <v>112542.12</v>
      </c>
      <c r="L440">
        <f>IFERROR(VLOOKUP($E440,Dispa_data!E:W,8,FALSE),0)</f>
        <v>0</v>
      </c>
      <c r="M440">
        <f>IFERROR(VLOOKUP($E440,Dispa_data!E:W,9,FALSE),0)</f>
        <v>0</v>
      </c>
      <c r="N440">
        <f>IFERROR(VLOOKUP($E440,Dispa_data!$E:$W,10,FALSE),0)</f>
        <v>0.4</v>
      </c>
      <c r="O440">
        <f>IFERROR(VLOOKUP($E440,Dispa_data!$E:$W,11,FALSE),0)</f>
        <v>0.52500000000000002</v>
      </c>
      <c r="P440">
        <f>IFERROR(VLOOKUP($E440,Dispa_data!$E:$W,12,FALSE),0)</f>
        <v>1</v>
      </c>
      <c r="Q440">
        <f>IFERROR(VLOOKUP($E440,Dispa_data!$E:$W,13,FALSE),0)</f>
        <v>0.45</v>
      </c>
      <c r="S440" t="str">
        <f t="shared" si="59"/>
        <v/>
      </c>
      <c r="T440" t="str">
        <f t="shared" si="60"/>
        <v/>
      </c>
      <c r="U440" t="str">
        <f t="shared" si="61"/>
        <v/>
      </c>
      <c r="V440" t="str">
        <f t="shared" si="62"/>
        <v/>
      </c>
      <c r="W440" t="str">
        <f t="shared" si="63"/>
        <v/>
      </c>
      <c r="X440" s="1" t="s">
        <v>642</v>
      </c>
      <c r="Y440" s="6" t="e">
        <f>VLOOKUP(B440,Dispa_data!B:B,1,FALSE)</f>
        <v>#N/A</v>
      </c>
      <c r="Z440" t="s">
        <v>1339</v>
      </c>
      <c r="AA440" t="s">
        <v>1339</v>
      </c>
      <c r="AC440" t="s">
        <v>2304</v>
      </c>
      <c r="AE440" t="s">
        <v>3062</v>
      </c>
      <c r="AF440" t="s">
        <v>3399</v>
      </c>
      <c r="AG440" t="s">
        <v>3480</v>
      </c>
      <c r="AH440" t="s">
        <v>3492</v>
      </c>
      <c r="AI440">
        <v>24.5</v>
      </c>
      <c r="AK440" t="s">
        <v>3500</v>
      </c>
      <c r="AL440" t="s">
        <v>3506</v>
      </c>
      <c r="AM440" t="s">
        <v>3514</v>
      </c>
      <c r="AO440">
        <v>1995</v>
      </c>
      <c r="AP440" t="s">
        <v>3605</v>
      </c>
      <c r="AS440" t="s">
        <v>3625</v>
      </c>
      <c r="AU440">
        <v>51.470671000000003</v>
      </c>
      <c r="AV440">
        <v>6.8615979999999999</v>
      </c>
      <c r="BA440">
        <v>0.3795</v>
      </c>
      <c r="BB440" t="s">
        <v>3997</v>
      </c>
      <c r="BC440" t="s">
        <v>3500</v>
      </c>
      <c r="BE440" t="s">
        <v>3515</v>
      </c>
      <c r="BG440" t="s">
        <v>4406</v>
      </c>
      <c r="BH440" t="s">
        <v>4539</v>
      </c>
    </row>
    <row r="441" spans="1:61" x14ac:dyDescent="0.25">
      <c r="A441">
        <f t="shared" si="57"/>
        <v>36</v>
      </c>
      <c r="B441" t="str">
        <f t="shared" si="58"/>
        <v>Obernburg_BNA0755a</v>
      </c>
      <c r="C441" t="s">
        <v>3492</v>
      </c>
      <c r="D441" t="str">
        <f>VLOOKUP(AL441,REF_TABLE!$A$19:$B$26,2,FALSE)</f>
        <v>COMC</v>
      </c>
      <c r="E441" t="str">
        <f>VLOOKUP(AK441,REF_TABLE!A:B,2,FALSE)</f>
        <v>GAS</v>
      </c>
      <c r="F441">
        <f t="shared" si="56"/>
        <v>0.18</v>
      </c>
      <c r="G441">
        <f>VLOOKUP(plants_join_OPSD!D441,REF_TABLE!M:Q,2,FALSE)</f>
        <v>5</v>
      </c>
      <c r="H441">
        <f>VLOOKUP(plants_join_OPSD!D441,REF_TABLE!M:Q,3,FALSE)</f>
        <v>1</v>
      </c>
      <c r="I441">
        <f>VLOOKUP(D441,Tabelle7!$A:$B,2,FALSE)</f>
        <v>3.8508725075675675E-2</v>
      </c>
      <c r="J441">
        <f>VLOOKUP(D441,Tabelle7!$A:$C,3,FALSE)</f>
        <v>3.8508725075675675E-2</v>
      </c>
      <c r="K441">
        <f>VLOOKUP($E441,Dispa_data!E:W,7,FALSE)</f>
        <v>112542.12</v>
      </c>
      <c r="L441">
        <f>IFERROR(VLOOKUP($E441,Dispa_data!E:W,8,FALSE),0)</f>
        <v>0</v>
      </c>
      <c r="M441">
        <f>IFERROR(VLOOKUP($E441,Dispa_data!E:W,9,FALSE),0)</f>
        <v>0</v>
      </c>
      <c r="N441">
        <f>IFERROR(VLOOKUP($E441,Dispa_data!$E:$W,10,FALSE),0)</f>
        <v>0.4</v>
      </c>
      <c r="O441">
        <f>IFERROR(VLOOKUP($E441,Dispa_data!$E:$W,11,FALSE),0)</f>
        <v>0.52500000000000002</v>
      </c>
      <c r="P441">
        <f>IFERROR(VLOOKUP($E441,Dispa_data!$E:$W,12,FALSE),0)</f>
        <v>1</v>
      </c>
      <c r="Q441">
        <f>IFERROR(VLOOKUP($E441,Dispa_data!$E:$W,13,FALSE),0)</f>
        <v>0.45</v>
      </c>
      <c r="S441">
        <f t="shared" si="59"/>
        <v>40.32</v>
      </c>
      <c r="T441" t="str">
        <f t="shared" si="60"/>
        <v/>
      </c>
      <c r="U441" t="str">
        <f t="shared" si="61"/>
        <v/>
      </c>
      <c r="V441" t="str">
        <f t="shared" si="62"/>
        <v/>
      </c>
      <c r="W441" t="str">
        <f t="shared" si="63"/>
        <v/>
      </c>
      <c r="X441" s="1" t="s">
        <v>643</v>
      </c>
      <c r="Y441" s="6" t="e">
        <f>VLOOKUP(B441,Dispa_data!B:B,1,FALSE)</f>
        <v>#N/A</v>
      </c>
      <c r="Z441" t="s">
        <v>1340</v>
      </c>
      <c r="AA441" t="s">
        <v>1577</v>
      </c>
      <c r="AB441" t="s">
        <v>1340</v>
      </c>
      <c r="AC441" t="s">
        <v>2305</v>
      </c>
      <c r="AE441" t="s">
        <v>3063</v>
      </c>
      <c r="AF441" t="s">
        <v>1340</v>
      </c>
      <c r="AG441" t="s">
        <v>3478</v>
      </c>
      <c r="AH441" t="s">
        <v>3492</v>
      </c>
      <c r="AI441">
        <v>36</v>
      </c>
      <c r="AJ441">
        <v>39.6</v>
      </c>
      <c r="AK441" t="s">
        <v>3500</v>
      </c>
      <c r="AL441" t="s">
        <v>3508</v>
      </c>
      <c r="AM441" t="s">
        <v>3514</v>
      </c>
      <c r="AN441">
        <v>40.32</v>
      </c>
      <c r="AO441">
        <v>1920</v>
      </c>
      <c r="AP441" t="s">
        <v>3602</v>
      </c>
      <c r="AS441" t="s">
        <v>3625</v>
      </c>
      <c r="AT441" t="s">
        <v>3630</v>
      </c>
      <c r="AU441">
        <v>49.829349999999998</v>
      </c>
      <c r="AV441">
        <v>9.1482399999999995</v>
      </c>
      <c r="BA441">
        <v>0.18</v>
      </c>
      <c r="BB441" t="s">
        <v>3997</v>
      </c>
      <c r="BC441" t="s">
        <v>3500</v>
      </c>
      <c r="BE441" t="s">
        <v>3515</v>
      </c>
      <c r="BF441" t="s">
        <v>4270</v>
      </c>
      <c r="BG441" t="s">
        <v>1559</v>
      </c>
      <c r="BH441" t="s">
        <v>4451</v>
      </c>
      <c r="BI441" t="s">
        <v>4592</v>
      </c>
    </row>
    <row r="442" spans="1:61" x14ac:dyDescent="0.25">
      <c r="A442">
        <f t="shared" si="57"/>
        <v>64</v>
      </c>
      <c r="B442" t="str">
        <f t="shared" si="58"/>
        <v>Obernburg_BNA0755b</v>
      </c>
      <c r="C442" t="s">
        <v>3492</v>
      </c>
      <c r="D442" t="str">
        <f>VLOOKUP(AL442,REF_TABLE!$A$19:$B$26,2,FALSE)</f>
        <v>COMC</v>
      </c>
      <c r="E442" t="str">
        <f>VLOOKUP(AK442,REF_TABLE!A:B,2,FALSE)</f>
        <v>GAS</v>
      </c>
      <c r="F442">
        <f t="shared" si="56"/>
        <v>0.51749999999999996</v>
      </c>
      <c r="G442">
        <f>VLOOKUP(plants_join_OPSD!D442,REF_TABLE!M:Q,2,FALSE)</f>
        <v>5</v>
      </c>
      <c r="H442">
        <f>VLOOKUP(plants_join_OPSD!D442,REF_TABLE!M:Q,3,FALSE)</f>
        <v>1</v>
      </c>
      <c r="I442">
        <f>VLOOKUP(D442,Tabelle7!$A:$B,2,FALSE)</f>
        <v>3.8508725075675675E-2</v>
      </c>
      <c r="J442">
        <f>VLOOKUP(D442,Tabelle7!$A:$C,3,FALSE)</f>
        <v>3.8508725075675675E-2</v>
      </c>
      <c r="K442">
        <f>VLOOKUP($E442,Dispa_data!E:W,7,FALSE)</f>
        <v>112542.12</v>
      </c>
      <c r="L442">
        <f>IFERROR(VLOOKUP($E442,Dispa_data!E:W,8,FALSE),0)</f>
        <v>0</v>
      </c>
      <c r="M442">
        <f>IFERROR(VLOOKUP($E442,Dispa_data!E:W,9,FALSE),0)</f>
        <v>0</v>
      </c>
      <c r="N442">
        <f>IFERROR(VLOOKUP($E442,Dispa_data!$E:$W,10,FALSE),0)</f>
        <v>0.4</v>
      </c>
      <c r="O442">
        <f>IFERROR(VLOOKUP($E442,Dispa_data!$E:$W,11,FALSE),0)</f>
        <v>0.52500000000000002</v>
      </c>
      <c r="P442">
        <f>IFERROR(VLOOKUP($E442,Dispa_data!$E:$W,12,FALSE),0)</f>
        <v>1</v>
      </c>
      <c r="Q442">
        <f>IFERROR(VLOOKUP($E442,Dispa_data!$E:$W,13,FALSE),0)</f>
        <v>0.45</v>
      </c>
      <c r="S442">
        <f t="shared" si="59"/>
        <v>71.680000000000007</v>
      </c>
      <c r="T442" t="str">
        <f t="shared" si="60"/>
        <v/>
      </c>
      <c r="U442" t="str">
        <f t="shared" si="61"/>
        <v/>
      </c>
      <c r="V442" t="str">
        <f t="shared" si="62"/>
        <v/>
      </c>
      <c r="W442" t="str">
        <f t="shared" si="63"/>
        <v/>
      </c>
      <c r="X442" s="1" t="s">
        <v>644</v>
      </c>
      <c r="Y442" s="6" t="e">
        <f>VLOOKUP(B442,Dispa_data!B:B,1,FALSE)</f>
        <v>#N/A</v>
      </c>
      <c r="Z442" t="s">
        <v>1340</v>
      </c>
      <c r="AA442" t="s">
        <v>1586</v>
      </c>
      <c r="AB442" t="s">
        <v>1340</v>
      </c>
      <c r="AC442" t="s">
        <v>2305</v>
      </c>
      <c r="AE442" t="s">
        <v>3063</v>
      </c>
      <c r="AF442" t="s">
        <v>1340</v>
      </c>
      <c r="AG442" t="s">
        <v>3478</v>
      </c>
      <c r="AH442" t="s">
        <v>3492</v>
      </c>
      <c r="AI442">
        <v>64</v>
      </c>
      <c r="AJ442">
        <v>70.400000000000006</v>
      </c>
      <c r="AK442" t="s">
        <v>3500</v>
      </c>
      <c r="AL442" t="s">
        <v>3508</v>
      </c>
      <c r="AM442" t="s">
        <v>3514</v>
      </c>
      <c r="AN442">
        <v>71.680000000000007</v>
      </c>
      <c r="AO442">
        <v>1995</v>
      </c>
      <c r="AP442" t="s">
        <v>3605</v>
      </c>
      <c r="AS442" t="s">
        <v>3625</v>
      </c>
      <c r="AT442" t="s">
        <v>3630</v>
      </c>
      <c r="AU442">
        <v>49.829349999999998</v>
      </c>
      <c r="AV442">
        <v>9.1482399999999995</v>
      </c>
      <c r="BA442">
        <v>0.51749999999999996</v>
      </c>
      <c r="BB442" t="s">
        <v>3997</v>
      </c>
      <c r="BC442" t="s">
        <v>3500</v>
      </c>
      <c r="BE442" t="s">
        <v>3515</v>
      </c>
      <c r="BF442" t="s">
        <v>4270</v>
      </c>
      <c r="BG442" t="s">
        <v>1559</v>
      </c>
      <c r="BH442" t="s">
        <v>4451</v>
      </c>
      <c r="BI442" t="s">
        <v>4592</v>
      </c>
    </row>
    <row r="443" spans="1:61" x14ac:dyDescent="0.25">
      <c r="A443">
        <f t="shared" si="57"/>
        <v>30</v>
      </c>
      <c r="B443" t="str">
        <f t="shared" si="58"/>
        <v>HKW 1 Werk Offstein_BNA1516</v>
      </c>
      <c r="C443" t="s">
        <v>3492</v>
      </c>
      <c r="D443" t="str">
        <f>VLOOKUP(AL443,REF_TABLE!$A$19:$B$26,2,FALSE)</f>
        <v>STUR</v>
      </c>
      <c r="E443" t="str">
        <f>VLOOKUP(AK443,REF_TABLE!A:B,2,FALSE)</f>
        <v>GAS</v>
      </c>
      <c r="F443">
        <f t="shared" si="56"/>
        <v>0.37619999999999998</v>
      </c>
      <c r="G443">
        <f>VLOOKUP(plants_join_OPSD!D443,REF_TABLE!M:Q,2,FALSE)</f>
        <v>9.5587323943661975</v>
      </c>
      <c r="H443">
        <f>VLOOKUP(plants_join_OPSD!D443,REF_TABLE!M:Q,3,FALSE)</f>
        <v>7.8122535211267614</v>
      </c>
      <c r="I443">
        <f>VLOOKUP(D443,Tabelle7!$A:$B,2,FALSE)</f>
        <v>4.0224969288732378E-2</v>
      </c>
      <c r="J443">
        <f>VLOOKUP(D443,Tabelle7!$A:$C,3,FALSE)</f>
        <v>4.0224969288732378E-2</v>
      </c>
      <c r="K443">
        <f>VLOOKUP($E443,Dispa_data!E:W,7,FALSE)</f>
        <v>112542.12</v>
      </c>
      <c r="L443">
        <f>IFERROR(VLOOKUP($E443,Dispa_data!E:W,8,FALSE),0)</f>
        <v>0</v>
      </c>
      <c r="M443">
        <f>IFERROR(VLOOKUP($E443,Dispa_data!E:W,9,FALSE),0)</f>
        <v>0</v>
      </c>
      <c r="N443">
        <f>IFERROR(VLOOKUP($E443,Dispa_data!$E:$W,10,FALSE),0)</f>
        <v>0.4</v>
      </c>
      <c r="O443">
        <f>IFERROR(VLOOKUP($E443,Dispa_data!$E:$W,11,FALSE),0)</f>
        <v>0.52500000000000002</v>
      </c>
      <c r="P443">
        <f>IFERROR(VLOOKUP($E443,Dispa_data!$E:$W,12,FALSE),0)</f>
        <v>1</v>
      </c>
      <c r="Q443">
        <f>IFERROR(VLOOKUP($E443,Dispa_data!$E:$W,13,FALSE),0)</f>
        <v>0.45</v>
      </c>
      <c r="S443" t="str">
        <f t="shared" si="59"/>
        <v/>
      </c>
      <c r="T443" t="str">
        <f t="shared" si="60"/>
        <v/>
      </c>
      <c r="U443" t="str">
        <f t="shared" si="61"/>
        <v/>
      </c>
      <c r="V443" t="str">
        <f t="shared" si="62"/>
        <v/>
      </c>
      <c r="W443" t="str">
        <f t="shared" si="63"/>
        <v/>
      </c>
      <c r="X443" s="1" t="s">
        <v>645</v>
      </c>
      <c r="Y443" s="6" t="e">
        <f>VLOOKUP(B443,Dispa_data!B:B,1,FALSE)</f>
        <v>#N/A</v>
      </c>
      <c r="Z443" t="s">
        <v>1341</v>
      </c>
      <c r="AC443" t="s">
        <v>2306</v>
      </c>
      <c r="AD443" t="s">
        <v>2625</v>
      </c>
      <c r="AE443" t="s">
        <v>3064</v>
      </c>
      <c r="AF443" t="s">
        <v>3400</v>
      </c>
      <c r="AG443" t="s">
        <v>3487</v>
      </c>
      <c r="AH443" t="s">
        <v>3492</v>
      </c>
      <c r="AI443">
        <v>30</v>
      </c>
      <c r="AK443" t="s">
        <v>3500</v>
      </c>
      <c r="AL443" t="s">
        <v>3506</v>
      </c>
      <c r="AM443" t="s">
        <v>3514</v>
      </c>
      <c r="AO443">
        <v>1992</v>
      </c>
      <c r="AP443" t="s">
        <v>3547</v>
      </c>
      <c r="AS443" t="s">
        <v>3625</v>
      </c>
      <c r="AU443">
        <v>49.599140000000013</v>
      </c>
      <c r="AV443">
        <v>8.2209599999999998</v>
      </c>
      <c r="BA443">
        <v>0.37619999999999998</v>
      </c>
      <c r="BB443" t="s">
        <v>3997</v>
      </c>
      <c r="BC443" t="s">
        <v>3500</v>
      </c>
      <c r="BE443" t="s">
        <v>3515</v>
      </c>
      <c r="BF443" t="s">
        <v>4271</v>
      </c>
      <c r="BG443" t="s">
        <v>1559</v>
      </c>
      <c r="BH443" t="s">
        <v>4540</v>
      </c>
    </row>
    <row r="444" spans="1:61" x14ac:dyDescent="0.25">
      <c r="A444">
        <f t="shared" si="57"/>
        <v>5.3</v>
      </c>
      <c r="B444" t="str">
        <f t="shared" si="58"/>
        <v>PWG_BNA1225</v>
      </c>
      <c r="C444" t="s">
        <v>3492</v>
      </c>
      <c r="D444" t="str">
        <f>VLOOKUP(AL444,REF_TABLE!$A$19:$B$26,2,FALSE)</f>
        <v>STUR</v>
      </c>
      <c r="E444" t="str">
        <f>VLOOKUP(AK444,REF_TABLE!A:B,2,FALSE)</f>
        <v>GAS</v>
      </c>
      <c r="F444">
        <f t="shared" si="56"/>
        <v>0.37290000000000001</v>
      </c>
      <c r="G444">
        <f>VLOOKUP(plants_join_OPSD!D444,REF_TABLE!M:Q,2,FALSE)</f>
        <v>9.5587323943661975</v>
      </c>
      <c r="H444">
        <f>VLOOKUP(plants_join_OPSD!D444,REF_TABLE!M:Q,3,FALSE)</f>
        <v>7.8122535211267614</v>
      </c>
      <c r="I444">
        <f>VLOOKUP(D444,Tabelle7!$A:$B,2,FALSE)</f>
        <v>4.0224969288732378E-2</v>
      </c>
      <c r="J444">
        <f>VLOOKUP(D444,Tabelle7!$A:$C,3,FALSE)</f>
        <v>4.0224969288732378E-2</v>
      </c>
      <c r="K444">
        <f>VLOOKUP($E444,Dispa_data!E:W,7,FALSE)</f>
        <v>112542.12</v>
      </c>
      <c r="L444">
        <f>IFERROR(VLOOKUP($E444,Dispa_data!E:W,8,FALSE),0)</f>
        <v>0</v>
      </c>
      <c r="M444">
        <f>IFERROR(VLOOKUP($E444,Dispa_data!E:W,9,FALSE),0)</f>
        <v>0</v>
      </c>
      <c r="N444">
        <f>IFERROR(VLOOKUP($E444,Dispa_data!$E:$W,10,FALSE),0)</f>
        <v>0.4</v>
      </c>
      <c r="O444">
        <f>IFERROR(VLOOKUP($E444,Dispa_data!$E:$W,11,FALSE),0)</f>
        <v>0.52500000000000002</v>
      </c>
      <c r="P444">
        <f>IFERROR(VLOOKUP($E444,Dispa_data!$E:$W,12,FALSE),0)</f>
        <v>1</v>
      </c>
      <c r="Q444">
        <f>IFERROR(VLOOKUP($E444,Dispa_data!$E:$W,13,FALSE),0)</f>
        <v>0.45</v>
      </c>
      <c r="S444" t="str">
        <f t="shared" si="59"/>
        <v/>
      </c>
      <c r="T444" t="str">
        <f t="shared" si="60"/>
        <v/>
      </c>
      <c r="U444" t="str">
        <f t="shared" si="61"/>
        <v/>
      </c>
      <c r="V444" t="str">
        <f t="shared" si="62"/>
        <v/>
      </c>
      <c r="W444" t="str">
        <f t="shared" si="63"/>
        <v/>
      </c>
      <c r="X444" s="1" t="s">
        <v>646</v>
      </c>
      <c r="Y444" s="6" t="e">
        <f>VLOOKUP(B444,Dispa_data!B:B,1,FALSE)</f>
        <v>#N/A</v>
      </c>
      <c r="Z444" t="s">
        <v>1342</v>
      </c>
      <c r="AA444" t="s">
        <v>1745</v>
      </c>
      <c r="AC444" t="s">
        <v>2307</v>
      </c>
      <c r="AE444" t="s">
        <v>3065</v>
      </c>
      <c r="AF444" t="s">
        <v>3401</v>
      </c>
      <c r="AG444" t="s">
        <v>3478</v>
      </c>
      <c r="AH444" t="s">
        <v>3492</v>
      </c>
      <c r="AI444">
        <v>5.3</v>
      </c>
      <c r="AK444" t="s">
        <v>3500</v>
      </c>
      <c r="AL444" t="s">
        <v>3506</v>
      </c>
      <c r="AM444" t="s">
        <v>3514</v>
      </c>
      <c r="AO444">
        <v>1989</v>
      </c>
      <c r="AP444" t="s">
        <v>3548</v>
      </c>
      <c r="AS444" t="s">
        <v>3628</v>
      </c>
      <c r="AU444">
        <v>47.789498999999999</v>
      </c>
      <c r="AV444">
        <v>11.055370999999999</v>
      </c>
      <c r="BA444">
        <v>0.37290000000000001</v>
      </c>
      <c r="BB444" t="s">
        <v>3997</v>
      </c>
      <c r="BC444" t="s">
        <v>3500</v>
      </c>
      <c r="BE444" t="s">
        <v>3515</v>
      </c>
      <c r="BF444" t="s">
        <v>4272</v>
      </c>
      <c r="BG444" t="s">
        <v>4402</v>
      </c>
      <c r="BH444" t="s">
        <v>4541</v>
      </c>
    </row>
    <row r="445" spans="1:61" x14ac:dyDescent="0.25">
      <c r="A445">
        <f t="shared" si="57"/>
        <v>5.3</v>
      </c>
      <c r="B445" t="str">
        <f t="shared" si="58"/>
        <v>PWG_BNA1226</v>
      </c>
      <c r="C445" t="s">
        <v>3492</v>
      </c>
      <c r="D445" t="str">
        <f>VLOOKUP(AL445,REF_TABLE!$A$19:$B$26,2,FALSE)</f>
        <v>STUR</v>
      </c>
      <c r="E445" t="str">
        <f>VLOOKUP(AK445,REF_TABLE!A:B,2,FALSE)</f>
        <v>GAS</v>
      </c>
      <c r="F445">
        <f t="shared" ref="F445:F508" si="64">IF(BA445=0,IF(AY445=0,AZ445,AY445),BA445)</f>
        <v>0.37069999999999997</v>
      </c>
      <c r="G445">
        <f>VLOOKUP(plants_join_OPSD!D445,REF_TABLE!M:Q,2,FALSE)</f>
        <v>9.5587323943661975</v>
      </c>
      <c r="H445">
        <f>VLOOKUP(plants_join_OPSD!D445,REF_TABLE!M:Q,3,FALSE)</f>
        <v>7.8122535211267614</v>
      </c>
      <c r="I445">
        <f>VLOOKUP(D445,Tabelle7!$A:$B,2,FALSE)</f>
        <v>4.0224969288732378E-2</v>
      </c>
      <c r="J445">
        <f>VLOOKUP(D445,Tabelle7!$A:$C,3,FALSE)</f>
        <v>4.0224969288732378E-2</v>
      </c>
      <c r="K445">
        <f>VLOOKUP($E445,Dispa_data!E:W,7,FALSE)</f>
        <v>112542.12</v>
      </c>
      <c r="L445">
        <f>IFERROR(VLOOKUP($E445,Dispa_data!E:W,8,FALSE),0)</f>
        <v>0</v>
      </c>
      <c r="M445">
        <f>IFERROR(VLOOKUP($E445,Dispa_data!E:W,9,FALSE),0)</f>
        <v>0</v>
      </c>
      <c r="N445">
        <f>IFERROR(VLOOKUP($E445,Dispa_data!$E:$W,10,FALSE),0)</f>
        <v>0.4</v>
      </c>
      <c r="O445">
        <f>IFERROR(VLOOKUP($E445,Dispa_data!$E:$W,11,FALSE),0)</f>
        <v>0.52500000000000002</v>
      </c>
      <c r="P445">
        <f>IFERROR(VLOOKUP($E445,Dispa_data!$E:$W,12,FALSE),0)</f>
        <v>1</v>
      </c>
      <c r="Q445">
        <f>IFERROR(VLOOKUP($E445,Dispa_data!$E:$W,13,FALSE),0)</f>
        <v>0.45</v>
      </c>
      <c r="S445" t="str">
        <f t="shared" si="59"/>
        <v/>
      </c>
      <c r="T445" t="str">
        <f t="shared" si="60"/>
        <v/>
      </c>
      <c r="U445" t="str">
        <f t="shared" si="61"/>
        <v/>
      </c>
      <c r="V445" t="str">
        <f t="shared" si="62"/>
        <v/>
      </c>
      <c r="W445" t="str">
        <f t="shared" si="63"/>
        <v/>
      </c>
      <c r="X445" s="1" t="s">
        <v>647</v>
      </c>
      <c r="Y445" s="6" t="e">
        <f>VLOOKUP(B445,Dispa_data!B:B,1,FALSE)</f>
        <v>#N/A</v>
      </c>
      <c r="Z445" t="s">
        <v>1342</v>
      </c>
      <c r="AA445" t="s">
        <v>1746</v>
      </c>
      <c r="AC445" t="s">
        <v>2307</v>
      </c>
      <c r="AE445" t="s">
        <v>3065</v>
      </c>
      <c r="AF445" t="s">
        <v>3401</v>
      </c>
      <c r="AG445" t="s">
        <v>3478</v>
      </c>
      <c r="AH445" t="s">
        <v>3492</v>
      </c>
      <c r="AI445">
        <v>5.3</v>
      </c>
      <c r="AK445" t="s">
        <v>3500</v>
      </c>
      <c r="AL445" t="s">
        <v>3506</v>
      </c>
      <c r="AM445" t="s">
        <v>3514</v>
      </c>
      <c r="AO445">
        <v>1987</v>
      </c>
      <c r="AP445" t="s">
        <v>3538</v>
      </c>
      <c r="AS445" t="s">
        <v>3627</v>
      </c>
      <c r="AU445">
        <v>47.789498999999999</v>
      </c>
      <c r="AV445">
        <v>11.055370999999999</v>
      </c>
      <c r="BA445">
        <v>0.37069999999999997</v>
      </c>
      <c r="BB445" t="s">
        <v>3997</v>
      </c>
      <c r="BC445" t="s">
        <v>3500</v>
      </c>
      <c r="BE445" t="s">
        <v>3515</v>
      </c>
      <c r="BF445" t="s">
        <v>4272</v>
      </c>
      <c r="BG445" t="s">
        <v>4402</v>
      </c>
      <c r="BH445" t="s">
        <v>4541</v>
      </c>
    </row>
    <row r="446" spans="1:61" x14ac:dyDescent="0.25">
      <c r="A446">
        <f t="shared" si="57"/>
        <v>41.2</v>
      </c>
      <c r="B446" t="str">
        <f t="shared" si="58"/>
        <v>Heizkraftwerk Pforzheim GmbH_BNA0800</v>
      </c>
      <c r="C446" t="s">
        <v>3492</v>
      </c>
      <c r="D446" t="str">
        <f>VLOOKUP(AL446,REF_TABLE!$A$19:$B$26,2,FALSE)</f>
        <v>COMC</v>
      </c>
      <c r="E446" t="str">
        <f>VLOOKUP(AK446,REF_TABLE!A:B,2,FALSE)</f>
        <v>GAS</v>
      </c>
      <c r="F446">
        <f t="shared" si="64"/>
        <v>0.45</v>
      </c>
      <c r="G446">
        <f>VLOOKUP(plants_join_OPSD!D446,REF_TABLE!M:Q,2,FALSE)</f>
        <v>5</v>
      </c>
      <c r="H446">
        <f>VLOOKUP(plants_join_OPSD!D446,REF_TABLE!M:Q,3,FALSE)</f>
        <v>1</v>
      </c>
      <c r="I446">
        <f>VLOOKUP(D446,Tabelle7!$A:$B,2,FALSE)</f>
        <v>3.8508725075675675E-2</v>
      </c>
      <c r="J446">
        <f>VLOOKUP(D446,Tabelle7!$A:$C,3,FALSE)</f>
        <v>3.8508725075675675E-2</v>
      </c>
      <c r="K446">
        <f>VLOOKUP($E446,Dispa_data!E:W,7,FALSE)</f>
        <v>112542.12</v>
      </c>
      <c r="L446">
        <f>IFERROR(VLOOKUP($E446,Dispa_data!E:W,8,FALSE),0)</f>
        <v>0</v>
      </c>
      <c r="M446">
        <f>IFERROR(VLOOKUP($E446,Dispa_data!E:W,9,FALSE),0)</f>
        <v>0</v>
      </c>
      <c r="N446">
        <f>IFERROR(VLOOKUP($E446,Dispa_data!$E:$W,10,FALSE),0)</f>
        <v>0.4</v>
      </c>
      <c r="O446">
        <f>IFERROR(VLOOKUP($E446,Dispa_data!$E:$W,11,FALSE),0)</f>
        <v>0.52500000000000002</v>
      </c>
      <c r="P446">
        <f>IFERROR(VLOOKUP($E446,Dispa_data!$E:$W,12,FALSE),0)</f>
        <v>1</v>
      </c>
      <c r="Q446">
        <f>IFERROR(VLOOKUP($E446,Dispa_data!$E:$W,13,FALSE),0)</f>
        <v>0.45</v>
      </c>
      <c r="S446" t="str">
        <f t="shared" si="59"/>
        <v/>
      </c>
      <c r="T446" t="str">
        <f t="shared" si="60"/>
        <v/>
      </c>
      <c r="U446" t="str">
        <f t="shared" si="61"/>
        <v/>
      </c>
      <c r="V446" t="str">
        <f t="shared" si="62"/>
        <v/>
      </c>
      <c r="W446" t="str">
        <f t="shared" si="63"/>
        <v/>
      </c>
      <c r="X446" s="1" t="s">
        <v>648</v>
      </c>
      <c r="Y446" s="6" t="e">
        <f>VLOOKUP(B446,Dispa_data!B:B,1,FALSE)</f>
        <v>#N/A</v>
      </c>
      <c r="Z446" t="s">
        <v>958</v>
      </c>
      <c r="AA446" t="s">
        <v>1747</v>
      </c>
      <c r="AC446" t="s">
        <v>958</v>
      </c>
      <c r="AD446" t="s">
        <v>2425</v>
      </c>
      <c r="AE446" t="s">
        <v>2754</v>
      </c>
      <c r="AF446" t="s">
        <v>3211</v>
      </c>
      <c r="AG446" t="s">
        <v>3482</v>
      </c>
      <c r="AH446" t="s">
        <v>3492</v>
      </c>
      <c r="AI446">
        <v>41.2</v>
      </c>
      <c r="AK446" t="s">
        <v>3500</v>
      </c>
      <c r="AL446" t="s">
        <v>3508</v>
      </c>
      <c r="AM446" t="s">
        <v>3514</v>
      </c>
      <c r="AO446">
        <v>1980</v>
      </c>
      <c r="AP446" t="s">
        <v>3546</v>
      </c>
      <c r="AS446" t="s">
        <v>3625</v>
      </c>
      <c r="AU446">
        <v>48.883159999999997</v>
      </c>
      <c r="AV446">
        <v>8.6653000000000002</v>
      </c>
      <c r="BA446">
        <v>0.45</v>
      </c>
      <c r="BB446" t="s">
        <v>3997</v>
      </c>
      <c r="BC446" t="s">
        <v>3500</v>
      </c>
      <c r="BE446" t="s">
        <v>3515</v>
      </c>
      <c r="BF446" t="s">
        <v>4021</v>
      </c>
      <c r="BG446" t="s">
        <v>4406</v>
      </c>
      <c r="BH446" t="s">
        <v>4456</v>
      </c>
    </row>
    <row r="447" spans="1:61" x14ac:dyDescent="0.25">
      <c r="A447">
        <f t="shared" si="57"/>
        <v>35</v>
      </c>
      <c r="B447" t="str">
        <f t="shared" si="58"/>
        <v>Hattorf_BNA0804a</v>
      </c>
      <c r="C447" t="s">
        <v>3492</v>
      </c>
      <c r="D447" t="str">
        <f>VLOOKUP(AL447,REF_TABLE!$A$19:$B$26,2,FALSE)</f>
        <v>STUR</v>
      </c>
      <c r="E447" t="str">
        <f>VLOOKUP(AK447,REF_TABLE!A:B,2,FALSE)</f>
        <v>GAS</v>
      </c>
      <c r="F447">
        <f t="shared" si="64"/>
        <v>0.34320000000000001</v>
      </c>
      <c r="G447">
        <f>VLOOKUP(plants_join_OPSD!D447,REF_TABLE!M:Q,2,FALSE)</f>
        <v>9.5587323943661975</v>
      </c>
      <c r="H447">
        <f>VLOOKUP(plants_join_OPSD!D447,REF_TABLE!M:Q,3,FALSE)</f>
        <v>7.8122535211267614</v>
      </c>
      <c r="I447">
        <f>VLOOKUP(D447,Tabelle7!$A:$B,2,FALSE)</f>
        <v>4.0224969288732378E-2</v>
      </c>
      <c r="J447">
        <f>VLOOKUP(D447,Tabelle7!$A:$C,3,FALSE)</f>
        <v>4.0224969288732378E-2</v>
      </c>
      <c r="K447">
        <f>VLOOKUP($E447,Dispa_data!E:W,7,FALSE)</f>
        <v>112542.12</v>
      </c>
      <c r="L447">
        <f>IFERROR(VLOOKUP($E447,Dispa_data!E:W,8,FALSE),0)</f>
        <v>0</v>
      </c>
      <c r="M447">
        <f>IFERROR(VLOOKUP($E447,Dispa_data!E:W,9,FALSE),0)</f>
        <v>0</v>
      </c>
      <c r="N447">
        <f>IFERROR(VLOOKUP($E447,Dispa_data!$E:$W,10,FALSE),0)</f>
        <v>0.4</v>
      </c>
      <c r="O447">
        <f>IFERROR(VLOOKUP($E447,Dispa_data!$E:$W,11,FALSE),0)</f>
        <v>0.52500000000000002</v>
      </c>
      <c r="P447">
        <f>IFERROR(VLOOKUP($E447,Dispa_data!$E:$W,12,FALSE),0)</f>
        <v>1</v>
      </c>
      <c r="Q447">
        <f>IFERROR(VLOOKUP($E447,Dispa_data!$E:$W,13,FALSE),0)</f>
        <v>0.45</v>
      </c>
      <c r="S447" t="str">
        <f t="shared" si="59"/>
        <v/>
      </c>
      <c r="T447" t="str">
        <f t="shared" si="60"/>
        <v/>
      </c>
      <c r="U447" t="str">
        <f t="shared" si="61"/>
        <v/>
      </c>
      <c r="V447" t="str">
        <f t="shared" si="62"/>
        <v/>
      </c>
      <c r="W447" t="str">
        <f t="shared" si="63"/>
        <v/>
      </c>
      <c r="X447" s="1" t="s">
        <v>649</v>
      </c>
      <c r="Y447" s="6" t="e">
        <f>VLOOKUP(B447,Dispa_data!B:B,1,FALSE)</f>
        <v>#N/A</v>
      </c>
      <c r="Z447" t="s">
        <v>1343</v>
      </c>
      <c r="AA447" t="s">
        <v>1343</v>
      </c>
      <c r="AC447" t="s">
        <v>2275</v>
      </c>
      <c r="AE447" t="s">
        <v>3066</v>
      </c>
      <c r="AF447" t="s">
        <v>3402</v>
      </c>
      <c r="AG447" t="s">
        <v>3483</v>
      </c>
      <c r="AH447" t="s">
        <v>3492</v>
      </c>
      <c r="AI447">
        <v>35</v>
      </c>
      <c r="AK447" t="s">
        <v>3500</v>
      </c>
      <c r="AL447" t="s">
        <v>3506</v>
      </c>
      <c r="AM447" t="s">
        <v>3514</v>
      </c>
      <c r="AO447">
        <v>1962</v>
      </c>
      <c r="AP447" t="s">
        <v>3557</v>
      </c>
      <c r="AS447" t="s">
        <v>3625</v>
      </c>
      <c r="AU447">
        <v>50.812570000000001</v>
      </c>
      <c r="AV447">
        <v>9.9779699999999991</v>
      </c>
      <c r="BA447">
        <v>0.34320000000000001</v>
      </c>
      <c r="BB447" t="s">
        <v>3997</v>
      </c>
      <c r="BC447" t="s">
        <v>3500</v>
      </c>
      <c r="BE447" t="s">
        <v>3515</v>
      </c>
      <c r="BF447" t="s">
        <v>4233</v>
      </c>
      <c r="BG447" t="s">
        <v>4406</v>
      </c>
      <c r="BH447" t="s">
        <v>4443</v>
      </c>
    </row>
    <row r="448" spans="1:61" x14ac:dyDescent="0.25">
      <c r="A448">
        <f t="shared" si="57"/>
        <v>17.3</v>
      </c>
      <c r="B448" t="str">
        <f t="shared" si="58"/>
        <v>Hattorf_BNA0804b</v>
      </c>
      <c r="C448" t="s">
        <v>3492</v>
      </c>
      <c r="D448" t="str">
        <f>VLOOKUP(AL448,REF_TABLE!$A$19:$B$26,2,FALSE)</f>
        <v>STUR</v>
      </c>
      <c r="E448" t="str">
        <f>VLOOKUP(AK448,REF_TABLE!A:B,2,FALSE)</f>
        <v>GAS</v>
      </c>
      <c r="F448">
        <f t="shared" si="64"/>
        <v>0.39929999999999999</v>
      </c>
      <c r="G448">
        <f>VLOOKUP(plants_join_OPSD!D448,REF_TABLE!M:Q,2,FALSE)</f>
        <v>9.5587323943661975</v>
      </c>
      <c r="H448">
        <f>VLOOKUP(plants_join_OPSD!D448,REF_TABLE!M:Q,3,FALSE)</f>
        <v>7.8122535211267614</v>
      </c>
      <c r="I448">
        <f>VLOOKUP(D448,Tabelle7!$A:$B,2,FALSE)</f>
        <v>4.0224969288732378E-2</v>
      </c>
      <c r="J448">
        <f>VLOOKUP(D448,Tabelle7!$A:$C,3,FALSE)</f>
        <v>4.0224969288732378E-2</v>
      </c>
      <c r="K448">
        <f>VLOOKUP($E448,Dispa_data!E:W,7,FALSE)</f>
        <v>112542.12</v>
      </c>
      <c r="L448">
        <f>IFERROR(VLOOKUP($E448,Dispa_data!E:W,8,FALSE),0)</f>
        <v>0</v>
      </c>
      <c r="M448">
        <f>IFERROR(VLOOKUP($E448,Dispa_data!E:W,9,FALSE),0)</f>
        <v>0</v>
      </c>
      <c r="N448">
        <f>IFERROR(VLOOKUP($E448,Dispa_data!$E:$W,10,FALSE),0)</f>
        <v>0.4</v>
      </c>
      <c r="O448">
        <f>IFERROR(VLOOKUP($E448,Dispa_data!$E:$W,11,FALSE),0)</f>
        <v>0.52500000000000002</v>
      </c>
      <c r="P448">
        <f>IFERROR(VLOOKUP($E448,Dispa_data!$E:$W,12,FALSE),0)</f>
        <v>1</v>
      </c>
      <c r="Q448">
        <f>IFERROR(VLOOKUP($E448,Dispa_data!$E:$W,13,FALSE),0)</f>
        <v>0.45</v>
      </c>
      <c r="S448" t="str">
        <f t="shared" si="59"/>
        <v/>
      </c>
      <c r="T448" t="str">
        <f t="shared" si="60"/>
        <v/>
      </c>
      <c r="U448" t="str">
        <f t="shared" si="61"/>
        <v/>
      </c>
      <c r="V448" t="str">
        <f t="shared" si="62"/>
        <v/>
      </c>
      <c r="W448" t="str">
        <f t="shared" si="63"/>
        <v/>
      </c>
      <c r="X448" s="1" t="s">
        <v>650</v>
      </c>
      <c r="Y448" s="6" t="e">
        <f>VLOOKUP(B448,Dispa_data!B:B,1,FALSE)</f>
        <v>#N/A</v>
      </c>
      <c r="Z448" t="s">
        <v>1343</v>
      </c>
      <c r="AA448" t="s">
        <v>1343</v>
      </c>
      <c r="AC448" t="s">
        <v>2275</v>
      </c>
      <c r="AE448" t="s">
        <v>3066</v>
      </c>
      <c r="AF448" t="s">
        <v>3402</v>
      </c>
      <c r="AG448" t="s">
        <v>3483</v>
      </c>
      <c r="AH448" t="s">
        <v>3492</v>
      </c>
      <c r="AI448">
        <v>17.3</v>
      </c>
      <c r="AK448" t="s">
        <v>3500</v>
      </c>
      <c r="AL448" t="s">
        <v>3506</v>
      </c>
      <c r="AM448" t="s">
        <v>3514</v>
      </c>
      <c r="AO448">
        <v>2013</v>
      </c>
      <c r="AP448" t="s">
        <v>3543</v>
      </c>
      <c r="AS448" t="s">
        <v>3625</v>
      </c>
      <c r="AU448">
        <v>50.839709999999997</v>
      </c>
      <c r="AV448">
        <v>9.9814399999999992</v>
      </c>
      <c r="BA448">
        <v>0.39929999999999999</v>
      </c>
      <c r="BB448" t="s">
        <v>3997</v>
      </c>
      <c r="BC448" t="s">
        <v>3500</v>
      </c>
      <c r="BE448" t="s">
        <v>3515</v>
      </c>
      <c r="BF448" t="s">
        <v>4233</v>
      </c>
      <c r="BG448" t="s">
        <v>4406</v>
      </c>
      <c r="BH448" t="s">
        <v>4443</v>
      </c>
    </row>
    <row r="449" spans="1:61" x14ac:dyDescent="0.25">
      <c r="A449">
        <f t="shared" si="57"/>
        <v>97.9</v>
      </c>
      <c r="B449" t="str">
        <f t="shared" si="58"/>
        <v>Kraftwerk Plattling_BNA0805</v>
      </c>
      <c r="C449" t="s">
        <v>3492</v>
      </c>
      <c r="D449" t="str">
        <f>VLOOKUP(AL449,REF_TABLE!$A$19:$B$26,2,FALSE)</f>
        <v>COMC</v>
      </c>
      <c r="E449" t="str">
        <f>VLOOKUP(AK449,REF_TABLE!A:B,2,FALSE)</f>
        <v>GAS</v>
      </c>
      <c r="F449">
        <f t="shared" si="64"/>
        <v>0.58499999999999996</v>
      </c>
      <c r="G449">
        <f>VLOOKUP(plants_join_OPSD!D449,REF_TABLE!M:Q,2,FALSE)</f>
        <v>5</v>
      </c>
      <c r="H449">
        <f>VLOOKUP(plants_join_OPSD!D449,REF_TABLE!M:Q,3,FALSE)</f>
        <v>1</v>
      </c>
      <c r="I449">
        <f>VLOOKUP(D449,Tabelle7!$A:$B,2,FALSE)</f>
        <v>3.8508725075675675E-2</v>
      </c>
      <c r="J449">
        <f>VLOOKUP(D449,Tabelle7!$A:$C,3,FALSE)</f>
        <v>3.8508725075675675E-2</v>
      </c>
      <c r="K449">
        <f>VLOOKUP($E449,Dispa_data!E:W,7,FALSE)</f>
        <v>112542.12</v>
      </c>
      <c r="L449">
        <f>IFERROR(VLOOKUP($E449,Dispa_data!E:W,8,FALSE),0)</f>
        <v>0</v>
      </c>
      <c r="M449">
        <f>IFERROR(VLOOKUP($E449,Dispa_data!E:W,9,FALSE),0)</f>
        <v>0</v>
      </c>
      <c r="N449">
        <f>IFERROR(VLOOKUP($E449,Dispa_data!$E:$W,10,FALSE),0)</f>
        <v>0.4</v>
      </c>
      <c r="O449">
        <f>IFERROR(VLOOKUP($E449,Dispa_data!$E:$W,11,FALSE),0)</f>
        <v>0.52500000000000002</v>
      </c>
      <c r="P449">
        <f>IFERROR(VLOOKUP($E449,Dispa_data!$E:$W,12,FALSE),0)</f>
        <v>1</v>
      </c>
      <c r="Q449">
        <f>IFERROR(VLOOKUP($E449,Dispa_data!$E:$W,13,FALSE),0)</f>
        <v>0.45</v>
      </c>
      <c r="S449">
        <f t="shared" si="59"/>
        <v>150</v>
      </c>
      <c r="T449" t="str">
        <f t="shared" si="60"/>
        <v/>
      </c>
      <c r="U449" t="str">
        <f t="shared" si="61"/>
        <v/>
      </c>
      <c r="V449" t="str">
        <f t="shared" si="62"/>
        <v/>
      </c>
      <c r="W449" t="str">
        <f t="shared" si="63"/>
        <v/>
      </c>
      <c r="X449" s="1" t="s">
        <v>651</v>
      </c>
      <c r="Y449" s="6" t="e">
        <f>VLOOKUP(B449,Dispa_data!B:B,1,FALSE)</f>
        <v>#N/A</v>
      </c>
      <c r="Z449" t="s">
        <v>1344</v>
      </c>
      <c r="AB449" t="s">
        <v>2070</v>
      </c>
      <c r="AC449" t="s">
        <v>2255</v>
      </c>
      <c r="AE449" t="s">
        <v>2893</v>
      </c>
      <c r="AF449" t="s">
        <v>2070</v>
      </c>
      <c r="AG449" t="s">
        <v>3478</v>
      </c>
      <c r="AH449" t="s">
        <v>3492</v>
      </c>
      <c r="AI449">
        <v>97.9</v>
      </c>
      <c r="AJ449">
        <v>125</v>
      </c>
      <c r="AK449" t="s">
        <v>3500</v>
      </c>
      <c r="AL449" t="s">
        <v>3508</v>
      </c>
      <c r="AM449" t="s">
        <v>3514</v>
      </c>
      <c r="AN449">
        <v>150</v>
      </c>
      <c r="AO449">
        <v>2010</v>
      </c>
      <c r="AP449" t="s">
        <v>3520</v>
      </c>
      <c r="AS449" t="s">
        <v>3625</v>
      </c>
      <c r="AT449" t="s">
        <v>3630</v>
      </c>
      <c r="AU449">
        <v>48.787419999999997</v>
      </c>
      <c r="AV449">
        <v>12.88246</v>
      </c>
      <c r="BA449">
        <v>0.58499999999999996</v>
      </c>
      <c r="BB449" t="s">
        <v>3997</v>
      </c>
      <c r="BC449" t="s">
        <v>3500</v>
      </c>
      <c r="BE449" t="s">
        <v>3515</v>
      </c>
      <c r="BF449" t="s">
        <v>4273</v>
      </c>
      <c r="BG449" t="s">
        <v>4406</v>
      </c>
      <c r="BH449" t="s">
        <v>4451</v>
      </c>
      <c r="BI449" t="s">
        <v>4591</v>
      </c>
    </row>
    <row r="450" spans="1:61" x14ac:dyDescent="0.25">
      <c r="A450">
        <f t="shared" si="57"/>
        <v>81.8</v>
      </c>
      <c r="B450" t="str">
        <f t="shared" si="58"/>
        <v>HKW Potsdam-Süd_BNA0814</v>
      </c>
      <c r="C450" t="s">
        <v>3492</v>
      </c>
      <c r="D450" t="str">
        <f>VLOOKUP(AL450,REF_TABLE!$A$19:$B$26,2,FALSE)</f>
        <v>STUR</v>
      </c>
      <c r="E450" t="str">
        <f>VLOOKUP(AK450,REF_TABLE!A:B,2,FALSE)</f>
        <v>GAS</v>
      </c>
      <c r="F450">
        <f t="shared" si="64"/>
        <v>0.38059999999999999</v>
      </c>
      <c r="G450">
        <f>VLOOKUP(plants_join_OPSD!D450,REF_TABLE!M:Q,2,FALSE)</f>
        <v>9.5587323943661975</v>
      </c>
      <c r="H450">
        <f>VLOOKUP(plants_join_OPSD!D450,REF_TABLE!M:Q,3,FALSE)</f>
        <v>7.8122535211267614</v>
      </c>
      <c r="I450">
        <f>VLOOKUP(D450,Tabelle7!$A:$B,2,FALSE)</f>
        <v>4.0224969288732378E-2</v>
      </c>
      <c r="J450">
        <f>VLOOKUP(D450,Tabelle7!$A:$C,3,FALSE)</f>
        <v>4.0224969288732378E-2</v>
      </c>
      <c r="K450">
        <f>VLOOKUP($E450,Dispa_data!E:W,7,FALSE)</f>
        <v>112542.12</v>
      </c>
      <c r="L450">
        <f>IFERROR(VLOOKUP($E450,Dispa_data!E:W,8,FALSE),0)</f>
        <v>0</v>
      </c>
      <c r="M450">
        <f>IFERROR(VLOOKUP($E450,Dispa_data!E:W,9,FALSE),0)</f>
        <v>0</v>
      </c>
      <c r="N450">
        <f>IFERROR(VLOOKUP($E450,Dispa_data!$E:$W,10,FALSE),0)</f>
        <v>0.4</v>
      </c>
      <c r="O450">
        <f>IFERROR(VLOOKUP($E450,Dispa_data!$E:$W,11,FALSE),0)</f>
        <v>0.52500000000000002</v>
      </c>
      <c r="P450">
        <f>IFERROR(VLOOKUP($E450,Dispa_data!$E:$W,12,FALSE),0)</f>
        <v>1</v>
      </c>
      <c r="Q450">
        <f>IFERROR(VLOOKUP($E450,Dispa_data!$E:$W,13,FALSE),0)</f>
        <v>0.45</v>
      </c>
      <c r="S450" t="str">
        <f t="shared" si="59"/>
        <v/>
      </c>
      <c r="T450" t="str">
        <f t="shared" si="60"/>
        <v/>
      </c>
      <c r="U450" t="str">
        <f t="shared" si="61"/>
        <v/>
      </c>
      <c r="V450" t="str">
        <f t="shared" si="62"/>
        <v/>
      </c>
      <c r="W450" t="str">
        <f t="shared" si="63"/>
        <v/>
      </c>
      <c r="X450" s="1" t="s">
        <v>652</v>
      </c>
      <c r="Y450" s="6" t="e">
        <f>VLOOKUP(B450,Dispa_data!B:B,1,FALSE)</f>
        <v>#N/A</v>
      </c>
      <c r="Z450" t="s">
        <v>1345</v>
      </c>
      <c r="AA450" t="s">
        <v>1748</v>
      </c>
      <c r="AC450" t="s">
        <v>2308</v>
      </c>
      <c r="AE450" t="s">
        <v>3067</v>
      </c>
      <c r="AF450" t="s">
        <v>3403</v>
      </c>
      <c r="AG450" t="s">
        <v>3346</v>
      </c>
      <c r="AH450" t="s">
        <v>3492</v>
      </c>
      <c r="AI450">
        <v>81.8</v>
      </c>
      <c r="AK450" t="s">
        <v>3500</v>
      </c>
      <c r="AL450" t="s">
        <v>3506</v>
      </c>
      <c r="AM450" t="s">
        <v>3514</v>
      </c>
      <c r="AO450">
        <v>1996</v>
      </c>
      <c r="AP450" t="s">
        <v>3553</v>
      </c>
      <c r="AS450" t="s">
        <v>3625</v>
      </c>
      <c r="AU450">
        <v>52.366050000000001</v>
      </c>
      <c r="AV450">
        <v>13.11251</v>
      </c>
      <c r="BA450">
        <v>0.38059999999999999</v>
      </c>
      <c r="BB450" t="s">
        <v>3997</v>
      </c>
      <c r="BC450" t="s">
        <v>3500</v>
      </c>
      <c r="BE450" t="s">
        <v>3515</v>
      </c>
      <c r="BF450" t="s">
        <v>4274</v>
      </c>
      <c r="BG450" t="s">
        <v>4406</v>
      </c>
      <c r="BH450" t="s">
        <v>4542</v>
      </c>
    </row>
    <row r="451" spans="1:61" x14ac:dyDescent="0.25">
      <c r="A451">
        <f t="shared" si="57"/>
        <v>24</v>
      </c>
      <c r="B451" t="str">
        <f t="shared" si="58"/>
        <v>HBB_BNA1328</v>
      </c>
      <c r="C451" t="s">
        <v>3492</v>
      </c>
      <c r="D451" t="str">
        <f>VLOOKUP(AL451,REF_TABLE!$A$19:$B$26,2,FALSE)</f>
        <v>STUR</v>
      </c>
      <c r="E451" t="str">
        <f>VLOOKUP(AK451,REF_TABLE!A:B,2,FALSE)</f>
        <v>GAS</v>
      </c>
      <c r="F451">
        <f t="shared" si="64"/>
        <v>0.3861</v>
      </c>
      <c r="G451">
        <f>VLOOKUP(plants_join_OPSD!D451,REF_TABLE!M:Q,2,FALSE)</f>
        <v>9.5587323943661975</v>
      </c>
      <c r="H451">
        <f>VLOOKUP(plants_join_OPSD!D451,REF_TABLE!M:Q,3,FALSE)</f>
        <v>7.8122535211267614</v>
      </c>
      <c r="I451">
        <f>VLOOKUP(D451,Tabelle7!$A:$B,2,FALSE)</f>
        <v>4.0224969288732378E-2</v>
      </c>
      <c r="J451">
        <f>VLOOKUP(D451,Tabelle7!$A:$C,3,FALSE)</f>
        <v>4.0224969288732378E-2</v>
      </c>
      <c r="K451">
        <f>VLOOKUP($E451,Dispa_data!E:W,7,FALSE)</f>
        <v>112542.12</v>
      </c>
      <c r="L451">
        <f>IFERROR(VLOOKUP($E451,Dispa_data!E:W,8,FALSE),0)</f>
        <v>0</v>
      </c>
      <c r="M451">
        <f>IFERROR(VLOOKUP($E451,Dispa_data!E:W,9,FALSE),0)</f>
        <v>0</v>
      </c>
      <c r="N451">
        <f>IFERROR(VLOOKUP($E451,Dispa_data!$E:$W,10,FALSE),0)</f>
        <v>0.4</v>
      </c>
      <c r="O451">
        <f>IFERROR(VLOOKUP($E451,Dispa_data!$E:$W,11,FALSE),0)</f>
        <v>0.52500000000000002</v>
      </c>
      <c r="P451">
        <f>IFERROR(VLOOKUP($E451,Dispa_data!$E:$W,12,FALSE),0)</f>
        <v>1</v>
      </c>
      <c r="Q451">
        <f>IFERROR(VLOOKUP($E451,Dispa_data!$E:$W,13,FALSE),0)</f>
        <v>0.45</v>
      </c>
      <c r="S451" t="str">
        <f t="shared" si="59"/>
        <v/>
      </c>
      <c r="T451" t="str">
        <f t="shared" si="60"/>
        <v/>
      </c>
      <c r="U451" t="str">
        <f t="shared" si="61"/>
        <v/>
      </c>
      <c r="V451" t="str">
        <f t="shared" si="62"/>
        <v/>
      </c>
      <c r="W451" t="str">
        <f t="shared" si="63"/>
        <v/>
      </c>
      <c r="X451" s="1" t="s">
        <v>653</v>
      </c>
      <c r="Y451" s="6" t="e">
        <f>VLOOKUP(B451,Dispa_data!B:B,1,FALSE)</f>
        <v>#N/A</v>
      </c>
      <c r="Z451" t="s">
        <v>1346</v>
      </c>
      <c r="AA451" t="s">
        <v>1749</v>
      </c>
      <c r="AC451" t="s">
        <v>2309</v>
      </c>
      <c r="AD451" t="s">
        <v>2626</v>
      </c>
      <c r="AE451" t="s">
        <v>3068</v>
      </c>
      <c r="AF451" t="s">
        <v>3404</v>
      </c>
      <c r="AG451" t="s">
        <v>3478</v>
      </c>
      <c r="AH451" t="s">
        <v>3492</v>
      </c>
      <c r="AI451">
        <v>24</v>
      </c>
      <c r="AK451" t="s">
        <v>3500</v>
      </c>
      <c r="AL451" t="s">
        <v>3506</v>
      </c>
      <c r="AM451" t="s">
        <v>3514</v>
      </c>
      <c r="AO451">
        <v>2001</v>
      </c>
      <c r="AP451" t="s">
        <v>3522</v>
      </c>
      <c r="AS451" t="s">
        <v>3625</v>
      </c>
      <c r="AU451">
        <v>47.79598</v>
      </c>
      <c r="AV451">
        <v>12.11927</v>
      </c>
      <c r="BA451">
        <v>0.3861</v>
      </c>
      <c r="BB451" t="s">
        <v>3997</v>
      </c>
      <c r="BC451" t="s">
        <v>3500</v>
      </c>
      <c r="BE451" t="s">
        <v>3515</v>
      </c>
      <c r="BF451" t="s">
        <v>4275</v>
      </c>
      <c r="BG451" t="s">
        <v>4402</v>
      </c>
      <c r="BH451" t="s">
        <v>4451</v>
      </c>
    </row>
    <row r="452" spans="1:61" x14ac:dyDescent="0.25">
      <c r="A452">
        <f t="shared" si="57"/>
        <v>10.5</v>
      </c>
      <c r="B452" t="str">
        <f t="shared" si="58"/>
        <v>Regensburg_BNA1861</v>
      </c>
      <c r="C452" t="s">
        <v>3492</v>
      </c>
      <c r="D452" t="str">
        <f>VLOOKUP(AL452,REF_TABLE!$A$19:$B$26,2,FALSE)</f>
        <v>STUR</v>
      </c>
      <c r="E452" t="str">
        <f>VLOOKUP(AK452,REF_TABLE!A:B,2,FALSE)</f>
        <v>GAS</v>
      </c>
      <c r="F452">
        <f t="shared" si="64"/>
        <v>0.39710000000000001</v>
      </c>
      <c r="G452">
        <f>VLOOKUP(plants_join_OPSD!D452,REF_TABLE!M:Q,2,FALSE)</f>
        <v>9.5587323943661975</v>
      </c>
      <c r="H452">
        <f>VLOOKUP(plants_join_OPSD!D452,REF_TABLE!M:Q,3,FALSE)</f>
        <v>7.8122535211267614</v>
      </c>
      <c r="I452">
        <f>VLOOKUP(D452,Tabelle7!$A:$B,2,FALSE)</f>
        <v>4.0224969288732378E-2</v>
      </c>
      <c r="J452">
        <f>VLOOKUP(D452,Tabelle7!$A:$C,3,FALSE)</f>
        <v>4.0224969288732378E-2</v>
      </c>
      <c r="K452">
        <f>VLOOKUP($E452,Dispa_data!E:W,7,FALSE)</f>
        <v>112542.12</v>
      </c>
      <c r="L452">
        <f>IFERROR(VLOOKUP($E452,Dispa_data!E:W,8,FALSE),0)</f>
        <v>0</v>
      </c>
      <c r="M452">
        <f>IFERROR(VLOOKUP($E452,Dispa_data!E:W,9,FALSE),0)</f>
        <v>0</v>
      </c>
      <c r="N452">
        <f>IFERROR(VLOOKUP($E452,Dispa_data!$E:$W,10,FALSE),0)</f>
        <v>0.4</v>
      </c>
      <c r="O452">
        <f>IFERROR(VLOOKUP($E452,Dispa_data!$E:$W,11,FALSE),0)</f>
        <v>0.52500000000000002</v>
      </c>
      <c r="P452">
        <f>IFERROR(VLOOKUP($E452,Dispa_data!$E:$W,12,FALSE),0)</f>
        <v>1</v>
      </c>
      <c r="Q452">
        <f>IFERROR(VLOOKUP($E452,Dispa_data!$E:$W,13,FALSE),0)</f>
        <v>0.45</v>
      </c>
      <c r="S452" t="str">
        <f t="shared" si="59"/>
        <v/>
      </c>
      <c r="T452" t="str">
        <f t="shared" si="60"/>
        <v/>
      </c>
      <c r="U452" t="str">
        <f t="shared" si="61"/>
        <v/>
      </c>
      <c r="V452" t="str">
        <f t="shared" si="62"/>
        <v/>
      </c>
      <c r="W452" t="str">
        <f t="shared" si="63"/>
        <v/>
      </c>
      <c r="X452" s="1" t="s">
        <v>654</v>
      </c>
      <c r="Y452" s="6" t="e">
        <f>VLOOKUP(B452,Dispa_data!B:B,1,FALSE)</f>
        <v>#N/A</v>
      </c>
      <c r="Z452" t="s">
        <v>1347</v>
      </c>
      <c r="AC452" t="s">
        <v>2310</v>
      </c>
      <c r="AD452" t="s">
        <v>2627</v>
      </c>
      <c r="AE452" t="s">
        <v>3069</v>
      </c>
      <c r="AF452" t="s">
        <v>1347</v>
      </c>
      <c r="AG452" t="s">
        <v>3478</v>
      </c>
      <c r="AH452" t="s">
        <v>3492</v>
      </c>
      <c r="AI452">
        <v>10.5</v>
      </c>
      <c r="AK452" t="s">
        <v>3500</v>
      </c>
      <c r="AL452" t="s">
        <v>3506</v>
      </c>
      <c r="AM452" t="s">
        <v>3514</v>
      </c>
      <c r="AO452">
        <v>2011</v>
      </c>
      <c r="AP452" t="s">
        <v>3544</v>
      </c>
      <c r="AS452" t="s">
        <v>3625</v>
      </c>
      <c r="AU452">
        <v>48.980010999999998</v>
      </c>
      <c r="AV452">
        <v>12.170249999999999</v>
      </c>
      <c r="BA452">
        <v>0.39710000000000001</v>
      </c>
      <c r="BB452" t="s">
        <v>3997</v>
      </c>
      <c r="BC452" t="s">
        <v>3500</v>
      </c>
      <c r="BE452" t="s">
        <v>3515</v>
      </c>
      <c r="BF452" t="s">
        <v>4276</v>
      </c>
      <c r="BG452" t="s">
        <v>1715</v>
      </c>
      <c r="BH452" t="s">
        <v>4543</v>
      </c>
    </row>
    <row r="453" spans="1:61" x14ac:dyDescent="0.25">
      <c r="A453">
        <f t="shared" si="57"/>
        <v>2.7</v>
      </c>
      <c r="B453" t="str">
        <f t="shared" si="58"/>
        <v>Regensburg_BNA1862</v>
      </c>
      <c r="C453" t="s">
        <v>3492</v>
      </c>
      <c r="D453" t="str">
        <f>VLOOKUP(AL453,REF_TABLE!$A$19:$B$26,2,FALSE)</f>
        <v>STUR</v>
      </c>
      <c r="E453" t="str">
        <f>VLOOKUP(AK453,REF_TABLE!A:B,2,FALSE)</f>
        <v>GAS</v>
      </c>
      <c r="F453">
        <f t="shared" si="64"/>
        <v>0.40260000000000001</v>
      </c>
      <c r="G453">
        <f>VLOOKUP(plants_join_OPSD!D453,REF_TABLE!M:Q,2,FALSE)</f>
        <v>9.5587323943661975</v>
      </c>
      <c r="H453">
        <f>VLOOKUP(plants_join_OPSD!D453,REF_TABLE!M:Q,3,FALSE)</f>
        <v>7.8122535211267614</v>
      </c>
      <c r="I453">
        <f>VLOOKUP(D453,Tabelle7!$A:$B,2,FALSE)</f>
        <v>4.0224969288732378E-2</v>
      </c>
      <c r="J453">
        <f>VLOOKUP(D453,Tabelle7!$A:$C,3,FALSE)</f>
        <v>4.0224969288732378E-2</v>
      </c>
      <c r="K453">
        <f>VLOOKUP($E453,Dispa_data!E:W,7,FALSE)</f>
        <v>112542.12</v>
      </c>
      <c r="L453">
        <f>IFERROR(VLOOKUP($E453,Dispa_data!E:W,8,FALSE),0)</f>
        <v>0</v>
      </c>
      <c r="M453">
        <f>IFERROR(VLOOKUP($E453,Dispa_data!E:W,9,FALSE),0)</f>
        <v>0</v>
      </c>
      <c r="N453">
        <f>IFERROR(VLOOKUP($E453,Dispa_data!$E:$W,10,FALSE),0)</f>
        <v>0.4</v>
      </c>
      <c r="O453">
        <f>IFERROR(VLOOKUP($E453,Dispa_data!$E:$W,11,FALSE),0)</f>
        <v>0.52500000000000002</v>
      </c>
      <c r="P453">
        <f>IFERROR(VLOOKUP($E453,Dispa_data!$E:$W,12,FALSE),0)</f>
        <v>1</v>
      </c>
      <c r="Q453">
        <f>IFERROR(VLOOKUP($E453,Dispa_data!$E:$W,13,FALSE),0)</f>
        <v>0.45</v>
      </c>
      <c r="S453" t="str">
        <f t="shared" si="59"/>
        <v/>
      </c>
      <c r="T453" t="str">
        <f t="shared" si="60"/>
        <v/>
      </c>
      <c r="U453" t="str">
        <f t="shared" si="61"/>
        <v/>
      </c>
      <c r="V453" t="str">
        <f t="shared" si="62"/>
        <v/>
      </c>
      <c r="W453" t="str">
        <f t="shared" si="63"/>
        <v/>
      </c>
      <c r="X453" s="1" t="s">
        <v>655</v>
      </c>
      <c r="Y453" s="6" t="e">
        <f>VLOOKUP(B453,Dispa_data!B:B,1,FALSE)</f>
        <v>#N/A</v>
      </c>
      <c r="Z453" t="s">
        <v>1347</v>
      </c>
      <c r="AC453" t="s">
        <v>2310</v>
      </c>
      <c r="AD453" t="s">
        <v>2627</v>
      </c>
      <c r="AE453" t="s">
        <v>3069</v>
      </c>
      <c r="AF453" t="s">
        <v>1347</v>
      </c>
      <c r="AG453" t="s">
        <v>3478</v>
      </c>
      <c r="AH453" t="s">
        <v>3492</v>
      </c>
      <c r="AI453">
        <v>2.7</v>
      </c>
      <c r="AK453" t="s">
        <v>3500</v>
      </c>
      <c r="AL453" t="s">
        <v>3506</v>
      </c>
      <c r="AM453" t="s">
        <v>3514</v>
      </c>
      <c r="AO453">
        <v>2016</v>
      </c>
      <c r="AP453" t="s">
        <v>3613</v>
      </c>
      <c r="AS453" t="s">
        <v>3625</v>
      </c>
      <c r="AU453">
        <v>48.980010999999998</v>
      </c>
      <c r="AV453">
        <v>12.170249999999999</v>
      </c>
      <c r="BA453">
        <v>0.40260000000000001</v>
      </c>
      <c r="BB453" t="s">
        <v>3997</v>
      </c>
      <c r="BC453" t="s">
        <v>3500</v>
      </c>
      <c r="BE453" t="s">
        <v>3515</v>
      </c>
      <c r="BF453" t="s">
        <v>4277</v>
      </c>
      <c r="BG453" t="s">
        <v>1715</v>
      </c>
      <c r="BH453" t="s">
        <v>4543</v>
      </c>
    </row>
    <row r="454" spans="1:61" x14ac:dyDescent="0.25">
      <c r="A454">
        <f t="shared" si="57"/>
        <v>15.5</v>
      </c>
      <c r="B454" t="str">
        <f t="shared" si="58"/>
        <v>Kraftwerk Meggle_BNA1238</v>
      </c>
      <c r="C454" t="s">
        <v>3492</v>
      </c>
      <c r="D454" t="str">
        <f>VLOOKUP(AL454,REF_TABLE!$A$19:$B$26,2,FALSE)</f>
        <v>STUR</v>
      </c>
      <c r="E454" t="str">
        <f>VLOOKUP(AK454,REF_TABLE!A:B,2,FALSE)</f>
        <v>GAS</v>
      </c>
      <c r="F454">
        <f t="shared" si="64"/>
        <v>0.38500000000000001</v>
      </c>
      <c r="G454">
        <f>VLOOKUP(plants_join_OPSD!D454,REF_TABLE!M:Q,2,FALSE)</f>
        <v>9.5587323943661975</v>
      </c>
      <c r="H454">
        <f>VLOOKUP(plants_join_OPSD!D454,REF_TABLE!M:Q,3,FALSE)</f>
        <v>7.8122535211267614</v>
      </c>
      <c r="I454">
        <f>VLOOKUP(D454,Tabelle7!$A:$B,2,FALSE)</f>
        <v>4.0224969288732378E-2</v>
      </c>
      <c r="J454">
        <f>VLOOKUP(D454,Tabelle7!$A:$C,3,FALSE)</f>
        <v>4.0224969288732378E-2</v>
      </c>
      <c r="K454">
        <f>VLOOKUP($E454,Dispa_data!E:W,7,FALSE)</f>
        <v>112542.12</v>
      </c>
      <c r="L454">
        <f>IFERROR(VLOOKUP($E454,Dispa_data!E:W,8,FALSE),0)</f>
        <v>0</v>
      </c>
      <c r="M454">
        <f>IFERROR(VLOOKUP($E454,Dispa_data!E:W,9,FALSE),0)</f>
        <v>0</v>
      </c>
      <c r="N454">
        <f>IFERROR(VLOOKUP($E454,Dispa_data!$E:$W,10,FALSE),0)</f>
        <v>0.4</v>
      </c>
      <c r="O454">
        <f>IFERROR(VLOOKUP($E454,Dispa_data!$E:$W,11,FALSE),0)</f>
        <v>0.52500000000000002</v>
      </c>
      <c r="P454">
        <f>IFERROR(VLOOKUP($E454,Dispa_data!$E:$W,12,FALSE),0)</f>
        <v>1</v>
      </c>
      <c r="Q454">
        <f>IFERROR(VLOOKUP($E454,Dispa_data!$E:$W,13,FALSE),0)</f>
        <v>0.45</v>
      </c>
      <c r="S454" t="str">
        <f t="shared" si="59"/>
        <v/>
      </c>
      <c r="T454" t="str">
        <f t="shared" si="60"/>
        <v/>
      </c>
      <c r="U454" t="str">
        <f t="shared" si="61"/>
        <v/>
      </c>
      <c r="V454" t="str">
        <f t="shared" si="62"/>
        <v/>
      </c>
      <c r="W454" t="str">
        <f t="shared" si="63"/>
        <v/>
      </c>
      <c r="X454" s="1" t="s">
        <v>656</v>
      </c>
      <c r="Y454" s="6" t="e">
        <f>VLOOKUP(B454,Dispa_data!B:B,1,FALSE)</f>
        <v>#N/A</v>
      </c>
      <c r="Z454" t="s">
        <v>1348</v>
      </c>
      <c r="AC454" t="s">
        <v>2311</v>
      </c>
      <c r="AD454" t="s">
        <v>2628</v>
      </c>
      <c r="AE454" t="s">
        <v>2928</v>
      </c>
      <c r="AF454" t="s">
        <v>3405</v>
      </c>
      <c r="AG454" t="s">
        <v>3478</v>
      </c>
      <c r="AH454" t="s">
        <v>3492</v>
      </c>
      <c r="AI454">
        <v>15.5</v>
      </c>
      <c r="AK454" t="s">
        <v>3500</v>
      </c>
      <c r="AL454" t="s">
        <v>3506</v>
      </c>
      <c r="AM454" t="s">
        <v>3514</v>
      </c>
      <c r="AO454">
        <v>2000</v>
      </c>
      <c r="AP454" t="s">
        <v>3567</v>
      </c>
      <c r="AS454" t="s">
        <v>3625</v>
      </c>
      <c r="AU454">
        <v>48.056350999999999</v>
      </c>
      <c r="AV454">
        <v>12.185174</v>
      </c>
      <c r="BA454">
        <v>0.38500000000000001</v>
      </c>
      <c r="BB454" t="s">
        <v>3997</v>
      </c>
      <c r="BC454" t="s">
        <v>3500</v>
      </c>
      <c r="BE454" t="s">
        <v>3515</v>
      </c>
      <c r="BF454" t="s">
        <v>4278</v>
      </c>
      <c r="BG454" t="s">
        <v>1559</v>
      </c>
      <c r="BH454" t="s">
        <v>4544</v>
      </c>
    </row>
    <row r="455" spans="1:61" x14ac:dyDescent="0.25">
      <c r="A455">
        <f t="shared" si="57"/>
        <v>9.8000000000000007</v>
      </c>
      <c r="B455" t="str">
        <f t="shared" si="58"/>
        <v>BHKW-Hauffstraße_BNA0832</v>
      </c>
      <c r="C455" t="s">
        <v>3492</v>
      </c>
      <c r="D455" t="str">
        <f>VLOOKUP(AL455,REF_TABLE!$A$19:$B$26,2,FALSE)</f>
        <v>ICEN</v>
      </c>
      <c r="E455" t="str">
        <f>VLOOKUP(AK455,REF_TABLE!A:B,2,FALSE)</f>
        <v>GAS</v>
      </c>
      <c r="F455">
        <f t="shared" si="64"/>
        <v>0.45739999999999997</v>
      </c>
      <c r="G455">
        <f>VLOOKUP(plants_join_OPSD!D455,REF_TABLE!M:Q,2,FALSE)</f>
        <v>0</v>
      </c>
      <c r="H455">
        <f>VLOOKUP(plants_join_OPSD!D455,REF_TABLE!M:Q,3,FALSE)</f>
        <v>0</v>
      </c>
      <c r="I455">
        <f>VLOOKUP(D455,Tabelle7!$A:$B,2,FALSE)</f>
        <v>1</v>
      </c>
      <c r="J455">
        <f>VLOOKUP(D455,Tabelle7!$A:$C,3,FALSE)</f>
        <v>1</v>
      </c>
      <c r="K455">
        <f>VLOOKUP($E455,Dispa_data!E:W,7,FALSE)</f>
        <v>112542.12</v>
      </c>
      <c r="L455">
        <f>IFERROR(VLOOKUP($E455,Dispa_data!E:W,8,FALSE),0)</f>
        <v>0</v>
      </c>
      <c r="M455">
        <f>IFERROR(VLOOKUP($E455,Dispa_data!E:W,9,FALSE),0)</f>
        <v>0</v>
      </c>
      <c r="N455">
        <f>IFERROR(VLOOKUP($E455,Dispa_data!$E:$W,10,FALSE),0)</f>
        <v>0.4</v>
      </c>
      <c r="O455">
        <f>IFERROR(VLOOKUP($E455,Dispa_data!$E:$W,11,FALSE),0)</f>
        <v>0.52500000000000002</v>
      </c>
      <c r="P455">
        <f>IFERROR(VLOOKUP($E455,Dispa_data!$E:$W,12,FALSE),0)</f>
        <v>1</v>
      </c>
      <c r="Q455">
        <f>IFERROR(VLOOKUP($E455,Dispa_data!$E:$W,13,FALSE),0)</f>
        <v>0.45</v>
      </c>
      <c r="S455" t="str">
        <f t="shared" si="59"/>
        <v/>
      </c>
      <c r="T455" t="str">
        <f t="shared" si="60"/>
        <v/>
      </c>
      <c r="U455" t="str">
        <f t="shared" si="61"/>
        <v/>
      </c>
      <c r="V455" t="str">
        <f t="shared" si="62"/>
        <v/>
      </c>
      <c r="W455" t="str">
        <f t="shared" si="63"/>
        <v/>
      </c>
      <c r="X455" s="1" t="s">
        <v>657</v>
      </c>
      <c r="Y455" s="6" t="e">
        <f>VLOOKUP(B455,Dispa_data!B:B,1,FALSE)</f>
        <v>#N/A</v>
      </c>
      <c r="Z455" t="s">
        <v>1349</v>
      </c>
      <c r="AA455" t="s">
        <v>1750</v>
      </c>
      <c r="AC455" t="s">
        <v>2312</v>
      </c>
      <c r="AD455" t="s">
        <v>2629</v>
      </c>
      <c r="AE455" t="s">
        <v>3070</v>
      </c>
      <c r="AF455" t="s">
        <v>3406</v>
      </c>
      <c r="AG455" t="s">
        <v>3482</v>
      </c>
      <c r="AH455" t="s">
        <v>3492</v>
      </c>
      <c r="AI455">
        <v>9.8000000000000007</v>
      </c>
      <c r="AK455" t="s">
        <v>3500</v>
      </c>
      <c r="AL455" t="s">
        <v>3507</v>
      </c>
      <c r="AM455" t="s">
        <v>3514</v>
      </c>
      <c r="AO455">
        <v>2011</v>
      </c>
      <c r="AP455" t="s">
        <v>3544</v>
      </c>
      <c r="AS455" t="s">
        <v>3625</v>
      </c>
      <c r="AU455">
        <v>48.493949999999998</v>
      </c>
      <c r="AV455">
        <v>9.1856299999999997</v>
      </c>
      <c r="BA455">
        <v>0.45739999999999997</v>
      </c>
      <c r="BB455" t="s">
        <v>3997</v>
      </c>
      <c r="BC455" t="s">
        <v>3500</v>
      </c>
      <c r="BE455" t="s">
        <v>3515</v>
      </c>
      <c r="BF455" t="s">
        <v>4279</v>
      </c>
      <c r="BG455" t="s">
        <v>1715</v>
      </c>
      <c r="BH455" t="s">
        <v>4545</v>
      </c>
    </row>
    <row r="456" spans="1:61" x14ac:dyDescent="0.25">
      <c r="A456">
        <f t="shared" si="57"/>
        <v>79</v>
      </c>
      <c r="B456" t="str">
        <f t="shared" si="58"/>
        <v>Solvay Kraftwerk Rheinberg_BNA0834</v>
      </c>
      <c r="C456" t="s">
        <v>3492</v>
      </c>
      <c r="D456" t="str">
        <f>VLOOKUP(AL456,REF_TABLE!$A$19:$B$26,2,FALSE)</f>
        <v>GTUR</v>
      </c>
      <c r="E456" t="str">
        <f>VLOOKUP(AK456,REF_TABLE!A:B,2,FALSE)</f>
        <v>GAS</v>
      </c>
      <c r="F456">
        <f t="shared" si="64"/>
        <v>0.315</v>
      </c>
      <c r="G456">
        <f>VLOOKUP(plants_join_OPSD!D456,REF_TABLE!M:Q,2,FALSE)</f>
        <v>0</v>
      </c>
      <c r="H456">
        <f>VLOOKUP(plants_join_OPSD!D456,REF_TABLE!M:Q,3,FALSE)</f>
        <v>0</v>
      </c>
      <c r="I456">
        <f>VLOOKUP(D456,Tabelle7!$A:$B,2,FALSE)</f>
        <v>1</v>
      </c>
      <c r="J456">
        <f>VLOOKUP(D456,Tabelle7!$A:$C,3,FALSE)</f>
        <v>1</v>
      </c>
      <c r="K456">
        <f>VLOOKUP($E456,Dispa_data!E:W,7,FALSE)</f>
        <v>112542.12</v>
      </c>
      <c r="L456">
        <f>IFERROR(VLOOKUP($E456,Dispa_data!E:W,8,FALSE),0)</f>
        <v>0</v>
      </c>
      <c r="M456">
        <f>IFERROR(VLOOKUP($E456,Dispa_data!E:W,9,FALSE),0)</f>
        <v>0</v>
      </c>
      <c r="N456">
        <f>IFERROR(VLOOKUP($E456,Dispa_data!$E:$W,10,FALSE),0)</f>
        <v>0.4</v>
      </c>
      <c r="O456">
        <f>IFERROR(VLOOKUP($E456,Dispa_data!$E:$W,11,FALSE),0)</f>
        <v>0.52500000000000002</v>
      </c>
      <c r="P456">
        <f>IFERROR(VLOOKUP($E456,Dispa_data!$E:$W,12,FALSE),0)</f>
        <v>1</v>
      </c>
      <c r="Q456">
        <f>IFERROR(VLOOKUP($E456,Dispa_data!$E:$W,13,FALSE),0)</f>
        <v>0.45</v>
      </c>
      <c r="S456" t="str">
        <f t="shared" si="59"/>
        <v/>
      </c>
      <c r="T456" t="str">
        <f t="shared" si="60"/>
        <v/>
      </c>
      <c r="U456" t="str">
        <f t="shared" si="61"/>
        <v/>
      </c>
      <c r="V456" t="str">
        <f t="shared" si="62"/>
        <v/>
      </c>
      <c r="W456" t="str">
        <f t="shared" si="63"/>
        <v/>
      </c>
      <c r="X456" s="1" t="s">
        <v>658</v>
      </c>
      <c r="Y456" s="6" t="e">
        <f>VLOOKUP(B456,Dispa_data!B:B,1,FALSE)</f>
        <v>#N/A</v>
      </c>
      <c r="Z456" t="s">
        <v>1350</v>
      </c>
      <c r="AB456" t="s">
        <v>2071</v>
      </c>
      <c r="AC456" t="s">
        <v>2236</v>
      </c>
      <c r="AE456" t="s">
        <v>3071</v>
      </c>
      <c r="AF456" t="s">
        <v>3407</v>
      </c>
      <c r="AG456" t="s">
        <v>3480</v>
      </c>
      <c r="AH456" t="s">
        <v>3492</v>
      </c>
      <c r="AI456">
        <v>79</v>
      </c>
      <c r="AJ456">
        <v>147.1</v>
      </c>
      <c r="AK456" t="s">
        <v>3500</v>
      </c>
      <c r="AL456" t="s">
        <v>3512</v>
      </c>
      <c r="AM456" t="s">
        <v>3514</v>
      </c>
      <c r="AO456">
        <v>1975</v>
      </c>
      <c r="AP456" t="s">
        <v>3590</v>
      </c>
      <c r="AS456" t="s">
        <v>3625</v>
      </c>
      <c r="AT456" t="s">
        <v>3629</v>
      </c>
      <c r="AU456">
        <v>51.564890000000013</v>
      </c>
      <c r="AV456">
        <v>6.5782399999999992</v>
      </c>
      <c r="BA456">
        <v>0.315</v>
      </c>
      <c r="BB456" t="s">
        <v>3997</v>
      </c>
      <c r="BC456" t="s">
        <v>3500</v>
      </c>
      <c r="BE456" t="s">
        <v>3515</v>
      </c>
      <c r="BF456" t="s">
        <v>4280</v>
      </c>
      <c r="BG456" t="s">
        <v>4412</v>
      </c>
      <c r="BH456" t="s">
        <v>2236</v>
      </c>
      <c r="BI456" t="s">
        <v>4591</v>
      </c>
    </row>
    <row r="457" spans="1:61" x14ac:dyDescent="0.25">
      <c r="A457">
        <f t="shared" si="57"/>
        <v>16</v>
      </c>
      <c r="B457" t="str">
        <f t="shared" si="58"/>
        <v>Heizkraftwerk Evonik Rheinfelden_BNA1408</v>
      </c>
      <c r="C457" t="s">
        <v>3492</v>
      </c>
      <c r="D457" t="str">
        <f>VLOOKUP(AL457,REF_TABLE!$A$19:$B$26,2,FALSE)</f>
        <v>STUR</v>
      </c>
      <c r="E457" t="str">
        <f>VLOOKUP(AK457,REF_TABLE!A:B,2,FALSE)</f>
        <v>GAS</v>
      </c>
      <c r="F457">
        <f t="shared" si="64"/>
        <v>0.36299999999999999</v>
      </c>
      <c r="G457">
        <f>VLOOKUP(plants_join_OPSD!D457,REF_TABLE!M:Q,2,FALSE)</f>
        <v>9.5587323943661975</v>
      </c>
      <c r="H457">
        <f>VLOOKUP(plants_join_OPSD!D457,REF_TABLE!M:Q,3,FALSE)</f>
        <v>7.8122535211267614</v>
      </c>
      <c r="I457">
        <f>VLOOKUP(D457,Tabelle7!$A:$B,2,FALSE)</f>
        <v>4.0224969288732378E-2</v>
      </c>
      <c r="J457">
        <f>VLOOKUP(D457,Tabelle7!$A:$C,3,FALSE)</f>
        <v>4.0224969288732378E-2</v>
      </c>
      <c r="K457">
        <f>VLOOKUP($E457,Dispa_data!E:W,7,FALSE)</f>
        <v>112542.12</v>
      </c>
      <c r="L457">
        <f>IFERROR(VLOOKUP($E457,Dispa_data!E:W,8,FALSE),0)</f>
        <v>0</v>
      </c>
      <c r="M457">
        <f>IFERROR(VLOOKUP($E457,Dispa_data!E:W,9,FALSE),0)</f>
        <v>0</v>
      </c>
      <c r="N457">
        <f>IFERROR(VLOOKUP($E457,Dispa_data!$E:$W,10,FALSE),0)</f>
        <v>0.4</v>
      </c>
      <c r="O457">
        <f>IFERROR(VLOOKUP($E457,Dispa_data!$E:$W,11,FALSE),0)</f>
        <v>0.52500000000000002</v>
      </c>
      <c r="P457">
        <f>IFERROR(VLOOKUP($E457,Dispa_data!$E:$W,12,FALSE),0)</f>
        <v>1</v>
      </c>
      <c r="Q457">
        <f>IFERROR(VLOOKUP($E457,Dispa_data!$E:$W,13,FALSE),0)</f>
        <v>0.45</v>
      </c>
      <c r="S457" t="str">
        <f t="shared" si="59"/>
        <v/>
      </c>
      <c r="T457" t="str">
        <f t="shared" si="60"/>
        <v/>
      </c>
      <c r="U457" t="str">
        <f t="shared" si="61"/>
        <v/>
      </c>
      <c r="V457" t="str">
        <f t="shared" si="62"/>
        <v/>
      </c>
      <c r="W457" t="str">
        <f t="shared" si="63"/>
        <v/>
      </c>
      <c r="X457" s="1" t="s">
        <v>659</v>
      </c>
      <c r="Y457" s="6" t="e">
        <f>VLOOKUP(B457,Dispa_data!B:B,1,FALSE)</f>
        <v>#N/A</v>
      </c>
      <c r="Z457" t="s">
        <v>1351</v>
      </c>
      <c r="AC457" t="s">
        <v>2182</v>
      </c>
      <c r="AD457" t="s">
        <v>2630</v>
      </c>
      <c r="AE457" t="s">
        <v>2898</v>
      </c>
      <c r="AF457" t="s">
        <v>3292</v>
      </c>
      <c r="AG457" t="s">
        <v>3482</v>
      </c>
      <c r="AH457" t="s">
        <v>3492</v>
      </c>
      <c r="AI457">
        <v>16</v>
      </c>
      <c r="AK457" t="s">
        <v>3500</v>
      </c>
      <c r="AL457" t="s">
        <v>3506</v>
      </c>
      <c r="AM457" t="s">
        <v>3514</v>
      </c>
      <c r="AO457">
        <v>1980</v>
      </c>
      <c r="AP457" t="s">
        <v>3546</v>
      </c>
      <c r="AS457" t="s">
        <v>3625</v>
      </c>
      <c r="AU457">
        <v>47.570793999999999</v>
      </c>
      <c r="AV457">
        <v>7.8071919999999997</v>
      </c>
      <c r="BA457">
        <v>0.36299999999999999</v>
      </c>
      <c r="BB457" t="s">
        <v>3997</v>
      </c>
      <c r="BC457" t="s">
        <v>3500</v>
      </c>
      <c r="BE457" t="s">
        <v>3515</v>
      </c>
      <c r="BF457" t="s">
        <v>4281</v>
      </c>
      <c r="BG457" t="s">
        <v>4406</v>
      </c>
      <c r="BH457" t="s">
        <v>4546</v>
      </c>
    </row>
    <row r="458" spans="1:61" x14ac:dyDescent="0.25">
      <c r="A458">
        <f t="shared" si="57"/>
        <v>9.8000000000000007</v>
      </c>
      <c r="B458" t="str">
        <f t="shared" si="58"/>
        <v>Gasmotore_BNA0842a</v>
      </c>
      <c r="C458" t="s">
        <v>3492</v>
      </c>
      <c r="D458" t="str">
        <f>VLOOKUP(AL458,REF_TABLE!$A$19:$B$26,2,FALSE)</f>
        <v>ICEN</v>
      </c>
      <c r="E458" t="str">
        <f>VLOOKUP(AK458,REF_TABLE!A:B,2,FALSE)</f>
        <v>GAS</v>
      </c>
      <c r="F458">
        <f t="shared" si="64"/>
        <v>0.45739999999999997</v>
      </c>
      <c r="G458">
        <f>VLOOKUP(plants_join_OPSD!D458,REF_TABLE!M:Q,2,FALSE)</f>
        <v>0</v>
      </c>
      <c r="H458">
        <f>VLOOKUP(plants_join_OPSD!D458,REF_TABLE!M:Q,3,FALSE)</f>
        <v>0</v>
      </c>
      <c r="I458">
        <f>VLOOKUP(D458,Tabelle7!$A:$B,2,FALSE)</f>
        <v>1</v>
      </c>
      <c r="J458">
        <f>VLOOKUP(D458,Tabelle7!$A:$C,3,FALSE)</f>
        <v>1</v>
      </c>
      <c r="K458">
        <f>VLOOKUP($E458,Dispa_data!E:W,7,FALSE)</f>
        <v>112542.12</v>
      </c>
      <c r="L458">
        <f>IFERROR(VLOOKUP($E458,Dispa_data!E:W,8,FALSE),0)</f>
        <v>0</v>
      </c>
      <c r="M458">
        <f>IFERROR(VLOOKUP($E458,Dispa_data!E:W,9,FALSE),0)</f>
        <v>0</v>
      </c>
      <c r="N458">
        <f>IFERROR(VLOOKUP($E458,Dispa_data!$E:$W,10,FALSE),0)</f>
        <v>0.4</v>
      </c>
      <c r="O458">
        <f>IFERROR(VLOOKUP($E458,Dispa_data!$E:$W,11,FALSE),0)</f>
        <v>0.52500000000000002</v>
      </c>
      <c r="P458">
        <f>IFERROR(VLOOKUP($E458,Dispa_data!$E:$W,12,FALSE),0)</f>
        <v>1</v>
      </c>
      <c r="Q458">
        <f>IFERROR(VLOOKUP($E458,Dispa_data!$E:$W,13,FALSE),0)</f>
        <v>0.45</v>
      </c>
      <c r="S458" t="str">
        <f t="shared" si="59"/>
        <v/>
      </c>
      <c r="T458" t="str">
        <f t="shared" si="60"/>
        <v/>
      </c>
      <c r="U458" t="str">
        <f t="shared" si="61"/>
        <v/>
      </c>
      <c r="V458" t="str">
        <f t="shared" si="62"/>
        <v/>
      </c>
      <c r="W458" t="str">
        <f t="shared" si="63"/>
        <v/>
      </c>
      <c r="X458" s="1" t="s">
        <v>660</v>
      </c>
      <c r="Y458" s="6" t="e">
        <f>VLOOKUP(B458,Dispa_data!B:B,1,FALSE)</f>
        <v>#N/A</v>
      </c>
      <c r="Z458" t="s">
        <v>1352</v>
      </c>
      <c r="AA458" t="s">
        <v>1751</v>
      </c>
      <c r="AC458" t="s">
        <v>2313</v>
      </c>
      <c r="AD458" t="s">
        <v>2631</v>
      </c>
      <c r="AE458" t="s">
        <v>3072</v>
      </c>
      <c r="AF458" t="s">
        <v>1127</v>
      </c>
      <c r="AG458" t="s">
        <v>3478</v>
      </c>
      <c r="AH458" t="s">
        <v>3492</v>
      </c>
      <c r="AI458">
        <v>9.8000000000000007</v>
      </c>
      <c r="AK458" t="s">
        <v>3500</v>
      </c>
      <c r="AL458" t="s">
        <v>3507</v>
      </c>
      <c r="AM458" t="s">
        <v>3514</v>
      </c>
      <c r="AO458">
        <v>2011</v>
      </c>
      <c r="AP458" t="s">
        <v>3544</v>
      </c>
      <c r="AS458" t="s">
        <v>3625</v>
      </c>
      <c r="AU458">
        <v>47.856133999999997</v>
      </c>
      <c r="AV458">
        <v>12.134085000000001</v>
      </c>
      <c r="BA458">
        <v>0.45739999999999997</v>
      </c>
      <c r="BB458" t="s">
        <v>3997</v>
      </c>
      <c r="BC458" t="s">
        <v>3500</v>
      </c>
      <c r="BE458" t="s">
        <v>3515</v>
      </c>
      <c r="BF458" t="s">
        <v>4282</v>
      </c>
      <c r="BG458" t="s">
        <v>1559</v>
      </c>
      <c r="BH458" t="s">
        <v>4547</v>
      </c>
    </row>
    <row r="459" spans="1:61" x14ac:dyDescent="0.25">
      <c r="A459">
        <f t="shared" si="57"/>
        <v>9.1999999999999993</v>
      </c>
      <c r="B459" t="str">
        <f t="shared" si="58"/>
        <v>Gasmotor 4_BNA0842b</v>
      </c>
      <c r="C459" t="s">
        <v>3492</v>
      </c>
      <c r="D459" t="str">
        <f>VLOOKUP(AL459,REF_TABLE!$A$19:$B$26,2,FALSE)</f>
        <v>ICEN</v>
      </c>
      <c r="E459" t="str">
        <f>VLOOKUP(AK459,REF_TABLE!A:B,2,FALSE)</f>
        <v>GAS</v>
      </c>
      <c r="F459">
        <f t="shared" si="64"/>
        <v>0.4602</v>
      </c>
      <c r="G459">
        <f>VLOOKUP(plants_join_OPSD!D459,REF_TABLE!M:Q,2,FALSE)</f>
        <v>0</v>
      </c>
      <c r="H459">
        <f>VLOOKUP(plants_join_OPSD!D459,REF_TABLE!M:Q,3,FALSE)</f>
        <v>0</v>
      </c>
      <c r="I459">
        <f>VLOOKUP(D459,Tabelle7!$A:$B,2,FALSE)</f>
        <v>1</v>
      </c>
      <c r="J459">
        <f>VLOOKUP(D459,Tabelle7!$A:$C,3,FALSE)</f>
        <v>1</v>
      </c>
      <c r="K459">
        <f>VLOOKUP($E459,Dispa_data!E:W,7,FALSE)</f>
        <v>112542.12</v>
      </c>
      <c r="L459">
        <f>IFERROR(VLOOKUP($E459,Dispa_data!E:W,8,FALSE),0)</f>
        <v>0</v>
      </c>
      <c r="M459">
        <f>IFERROR(VLOOKUP($E459,Dispa_data!E:W,9,FALSE),0)</f>
        <v>0</v>
      </c>
      <c r="N459">
        <f>IFERROR(VLOOKUP($E459,Dispa_data!$E:$W,10,FALSE),0)</f>
        <v>0.4</v>
      </c>
      <c r="O459">
        <f>IFERROR(VLOOKUP($E459,Dispa_data!$E:$W,11,FALSE),0)</f>
        <v>0.52500000000000002</v>
      </c>
      <c r="P459">
        <f>IFERROR(VLOOKUP($E459,Dispa_data!$E:$W,12,FALSE),0)</f>
        <v>1</v>
      </c>
      <c r="Q459">
        <f>IFERROR(VLOOKUP($E459,Dispa_data!$E:$W,13,FALSE),0)</f>
        <v>0.45</v>
      </c>
      <c r="S459" t="str">
        <f t="shared" si="59"/>
        <v/>
      </c>
      <c r="T459" t="str">
        <f t="shared" si="60"/>
        <v/>
      </c>
      <c r="U459" t="str">
        <f t="shared" si="61"/>
        <v/>
      </c>
      <c r="V459" t="str">
        <f t="shared" si="62"/>
        <v/>
      </c>
      <c r="W459" t="str">
        <f t="shared" si="63"/>
        <v/>
      </c>
      <c r="X459" s="1" t="s">
        <v>661</v>
      </c>
      <c r="Y459" s="6" t="e">
        <f>VLOOKUP(B459,Dispa_data!B:B,1,FALSE)</f>
        <v>#N/A</v>
      </c>
      <c r="Z459" t="s">
        <v>1353</v>
      </c>
      <c r="AA459" t="s">
        <v>1353</v>
      </c>
      <c r="AC459" t="s">
        <v>2313</v>
      </c>
      <c r="AD459" t="s">
        <v>2631</v>
      </c>
      <c r="AE459" t="s">
        <v>3072</v>
      </c>
      <c r="AF459" t="s">
        <v>1127</v>
      </c>
      <c r="AG459" t="s">
        <v>3478</v>
      </c>
      <c r="AH459" t="s">
        <v>3492</v>
      </c>
      <c r="AI459">
        <v>9.1999999999999993</v>
      </c>
      <c r="AK459" t="s">
        <v>3500</v>
      </c>
      <c r="AL459" t="s">
        <v>3507</v>
      </c>
      <c r="AM459" t="s">
        <v>3514</v>
      </c>
      <c r="AO459">
        <v>2013</v>
      </c>
      <c r="AP459" t="s">
        <v>3543</v>
      </c>
      <c r="AS459" t="s">
        <v>3625</v>
      </c>
      <c r="AU459">
        <v>47.855930000000001</v>
      </c>
      <c r="AV459">
        <v>12.1341</v>
      </c>
      <c r="AY459">
        <v>0.48699999999999999</v>
      </c>
      <c r="AZ459" s="2" t="s">
        <v>3987</v>
      </c>
      <c r="BA459">
        <v>0.4602</v>
      </c>
      <c r="BB459" t="s">
        <v>3997</v>
      </c>
      <c r="BC459" t="s">
        <v>3500</v>
      </c>
      <c r="BE459" t="s">
        <v>3515</v>
      </c>
      <c r="BF459" t="s">
        <v>4282</v>
      </c>
      <c r="BG459" t="s">
        <v>1559</v>
      </c>
      <c r="BH459" t="s">
        <v>4547</v>
      </c>
    </row>
    <row r="460" spans="1:61" x14ac:dyDescent="0.25">
      <c r="A460">
        <f t="shared" si="57"/>
        <v>4.3</v>
      </c>
      <c r="B460" t="str">
        <f t="shared" si="58"/>
        <v>Gasmotor 5_BNA0843</v>
      </c>
      <c r="C460" t="s">
        <v>3492</v>
      </c>
      <c r="D460" t="str">
        <f>VLOOKUP(AL460,REF_TABLE!$A$19:$B$26,2,FALSE)</f>
        <v>ICEN</v>
      </c>
      <c r="E460" t="str">
        <f>VLOOKUP(AK460,REF_TABLE!A:B,2,FALSE)</f>
        <v>GAS</v>
      </c>
      <c r="F460">
        <f t="shared" si="64"/>
        <v>0.45879999999999999</v>
      </c>
      <c r="G460">
        <f>VLOOKUP(plants_join_OPSD!D460,REF_TABLE!M:Q,2,FALSE)</f>
        <v>0</v>
      </c>
      <c r="H460">
        <f>VLOOKUP(plants_join_OPSD!D460,REF_TABLE!M:Q,3,FALSE)</f>
        <v>0</v>
      </c>
      <c r="I460">
        <f>VLOOKUP(D460,Tabelle7!$A:$B,2,FALSE)</f>
        <v>1</v>
      </c>
      <c r="J460">
        <f>VLOOKUP(D460,Tabelle7!$A:$C,3,FALSE)</f>
        <v>1</v>
      </c>
      <c r="K460">
        <f>VLOOKUP($E460,Dispa_data!E:W,7,FALSE)</f>
        <v>112542.12</v>
      </c>
      <c r="L460">
        <f>IFERROR(VLOOKUP($E460,Dispa_data!E:W,8,FALSE),0)</f>
        <v>0</v>
      </c>
      <c r="M460">
        <f>IFERROR(VLOOKUP($E460,Dispa_data!E:W,9,FALSE),0)</f>
        <v>0</v>
      </c>
      <c r="N460">
        <f>IFERROR(VLOOKUP($E460,Dispa_data!$E:$W,10,FALSE),0)</f>
        <v>0.4</v>
      </c>
      <c r="O460">
        <f>IFERROR(VLOOKUP($E460,Dispa_data!$E:$W,11,FALSE),0)</f>
        <v>0.52500000000000002</v>
      </c>
      <c r="P460">
        <f>IFERROR(VLOOKUP($E460,Dispa_data!$E:$W,12,FALSE),0)</f>
        <v>1</v>
      </c>
      <c r="Q460">
        <f>IFERROR(VLOOKUP($E460,Dispa_data!$E:$W,13,FALSE),0)</f>
        <v>0.45</v>
      </c>
      <c r="S460" t="str">
        <f t="shared" si="59"/>
        <v/>
      </c>
      <c r="T460" t="str">
        <f t="shared" si="60"/>
        <v/>
      </c>
      <c r="U460" t="str">
        <f t="shared" si="61"/>
        <v/>
      </c>
      <c r="V460" t="str">
        <f t="shared" si="62"/>
        <v/>
      </c>
      <c r="W460" t="str">
        <f t="shared" si="63"/>
        <v/>
      </c>
      <c r="X460" s="1" t="s">
        <v>662</v>
      </c>
      <c r="Y460" s="6" t="e">
        <f>VLOOKUP(B460,Dispa_data!B:B,1,FALSE)</f>
        <v>#N/A</v>
      </c>
      <c r="Z460" t="s">
        <v>1354</v>
      </c>
      <c r="AA460" t="s">
        <v>1354</v>
      </c>
      <c r="AC460" t="s">
        <v>2313</v>
      </c>
      <c r="AD460" t="s">
        <v>2632</v>
      </c>
      <c r="AE460" t="s">
        <v>3073</v>
      </c>
      <c r="AF460" t="s">
        <v>1127</v>
      </c>
      <c r="AG460" t="s">
        <v>3478</v>
      </c>
      <c r="AH460" t="s">
        <v>3492</v>
      </c>
      <c r="AI460">
        <v>4.3</v>
      </c>
      <c r="AK460" s="12" t="s">
        <v>3500</v>
      </c>
      <c r="AL460" t="s">
        <v>3507</v>
      </c>
      <c r="AM460" t="s">
        <v>3514</v>
      </c>
      <c r="AO460">
        <v>2012</v>
      </c>
      <c r="AP460" t="s">
        <v>3531</v>
      </c>
      <c r="AS460" t="s">
        <v>3625</v>
      </c>
      <c r="AU460">
        <v>47.856133999999997</v>
      </c>
      <c r="AV460">
        <v>12.134085000000001</v>
      </c>
      <c r="BA460">
        <v>0.45879999999999999</v>
      </c>
      <c r="BB460" t="s">
        <v>3997</v>
      </c>
      <c r="BC460" t="s">
        <v>3500</v>
      </c>
      <c r="BE460" t="s">
        <v>3515</v>
      </c>
      <c r="BF460" t="s">
        <v>2632</v>
      </c>
      <c r="BG460" t="s">
        <v>1559</v>
      </c>
      <c r="BH460" t="s">
        <v>4547</v>
      </c>
    </row>
    <row r="461" spans="1:61" x14ac:dyDescent="0.25">
      <c r="A461">
        <f t="shared" si="57"/>
        <v>108</v>
      </c>
      <c r="B461" t="str">
        <f t="shared" si="58"/>
        <v>GuD Marienehe_BNA0848</v>
      </c>
      <c r="C461" t="s">
        <v>3492</v>
      </c>
      <c r="D461" t="str">
        <f>VLOOKUP(AL461,REF_TABLE!$A$19:$B$26,2,FALSE)</f>
        <v>COMC</v>
      </c>
      <c r="E461" t="str">
        <f>VLOOKUP(AK461,REF_TABLE!A:B,2,FALSE)</f>
        <v>GAS</v>
      </c>
      <c r="F461">
        <f t="shared" si="64"/>
        <v>0.52200000000000002</v>
      </c>
      <c r="G461">
        <f>VLOOKUP(plants_join_OPSD!D461,REF_TABLE!M:Q,2,FALSE)</f>
        <v>5</v>
      </c>
      <c r="H461">
        <f>VLOOKUP(plants_join_OPSD!D461,REF_TABLE!M:Q,3,FALSE)</f>
        <v>1</v>
      </c>
      <c r="I461">
        <f>VLOOKUP(D461,Tabelle7!$A:$B,2,FALSE)</f>
        <v>3.8508725075675675E-2</v>
      </c>
      <c r="J461">
        <f>VLOOKUP(D461,Tabelle7!$A:$C,3,FALSE)</f>
        <v>3.8508725075675675E-2</v>
      </c>
      <c r="K461">
        <f>VLOOKUP($E461,Dispa_data!E:W,7,FALSE)</f>
        <v>112542.12</v>
      </c>
      <c r="L461">
        <f>IFERROR(VLOOKUP($E461,Dispa_data!E:W,8,FALSE),0)</f>
        <v>0</v>
      </c>
      <c r="M461">
        <f>IFERROR(VLOOKUP($E461,Dispa_data!E:W,9,FALSE),0)</f>
        <v>0</v>
      </c>
      <c r="N461">
        <f>IFERROR(VLOOKUP($E461,Dispa_data!$E:$W,10,FALSE),0)</f>
        <v>0.4</v>
      </c>
      <c r="O461">
        <f>IFERROR(VLOOKUP($E461,Dispa_data!$E:$W,11,FALSE),0)</f>
        <v>0.52500000000000002</v>
      </c>
      <c r="P461">
        <f>IFERROR(VLOOKUP($E461,Dispa_data!$E:$W,12,FALSE),0)</f>
        <v>1</v>
      </c>
      <c r="Q461">
        <f>IFERROR(VLOOKUP($E461,Dispa_data!$E:$W,13,FALSE),0)</f>
        <v>0.45</v>
      </c>
      <c r="S461">
        <f t="shared" si="59"/>
        <v>120</v>
      </c>
      <c r="T461" t="str">
        <f t="shared" si="60"/>
        <v/>
      </c>
      <c r="U461" t="str">
        <f t="shared" si="61"/>
        <v/>
      </c>
      <c r="V461" t="str">
        <f t="shared" si="62"/>
        <v/>
      </c>
      <c r="W461" t="str">
        <f t="shared" si="63"/>
        <v/>
      </c>
      <c r="X461" s="1" t="s">
        <v>663</v>
      </c>
      <c r="Y461" s="6" t="e">
        <f>VLOOKUP(B461,Dispa_data!B:B,1,FALSE)</f>
        <v>#N/A</v>
      </c>
      <c r="Z461" t="s">
        <v>1355</v>
      </c>
      <c r="AB461" t="s">
        <v>2072</v>
      </c>
      <c r="AC461" t="s">
        <v>2314</v>
      </c>
      <c r="AE461" t="s">
        <v>3074</v>
      </c>
      <c r="AF461" t="s">
        <v>1571</v>
      </c>
      <c r="AG461" t="s">
        <v>3484</v>
      </c>
      <c r="AH461" t="s">
        <v>3492</v>
      </c>
      <c r="AI461">
        <v>108</v>
      </c>
      <c r="AJ461">
        <v>111</v>
      </c>
      <c r="AK461" t="s">
        <v>3500</v>
      </c>
      <c r="AL461" t="s">
        <v>3508</v>
      </c>
      <c r="AM461" t="s">
        <v>3514</v>
      </c>
      <c r="AN461">
        <v>120</v>
      </c>
      <c r="AO461">
        <v>1996</v>
      </c>
      <c r="AP461" t="s">
        <v>3553</v>
      </c>
      <c r="AS461" t="s">
        <v>3625</v>
      </c>
      <c r="AT461" t="s">
        <v>3629</v>
      </c>
      <c r="AU461">
        <v>54.125453999999998</v>
      </c>
      <c r="AV461">
        <v>12.081897</v>
      </c>
      <c r="BA461">
        <v>0.52200000000000002</v>
      </c>
      <c r="BB461" t="s">
        <v>3997</v>
      </c>
      <c r="BC461" t="s">
        <v>3500</v>
      </c>
      <c r="BE461" t="s">
        <v>3515</v>
      </c>
      <c r="BF461" t="s">
        <v>4283</v>
      </c>
      <c r="BG461" t="s">
        <v>4406</v>
      </c>
      <c r="BH461" t="s">
        <v>4548</v>
      </c>
      <c r="BI461" t="s">
        <v>4591</v>
      </c>
    </row>
    <row r="462" spans="1:61" x14ac:dyDescent="0.25">
      <c r="A462">
        <f t="shared" si="57"/>
        <v>26.5</v>
      </c>
      <c r="B462" t="str">
        <f t="shared" si="58"/>
        <v>HKW Schwarza_BNA0856</v>
      </c>
      <c r="C462" t="s">
        <v>3492</v>
      </c>
      <c r="D462" t="str">
        <f>VLOOKUP(AL462,REF_TABLE!$A$19:$B$26,2,FALSE)</f>
        <v>STUR</v>
      </c>
      <c r="E462" t="str">
        <f>VLOOKUP(AK462,REF_TABLE!A:B,2,FALSE)</f>
        <v>GAS</v>
      </c>
      <c r="F462">
        <f t="shared" si="64"/>
        <v>0.31459999999999999</v>
      </c>
      <c r="G462">
        <f>VLOOKUP(plants_join_OPSD!D462,REF_TABLE!M:Q,2,FALSE)</f>
        <v>9.5587323943661975</v>
      </c>
      <c r="H462">
        <f>VLOOKUP(plants_join_OPSD!D462,REF_TABLE!M:Q,3,FALSE)</f>
        <v>7.8122535211267614</v>
      </c>
      <c r="I462">
        <f>VLOOKUP(D462,Tabelle7!$A:$B,2,FALSE)</f>
        <v>4.0224969288732378E-2</v>
      </c>
      <c r="J462">
        <f>VLOOKUP(D462,Tabelle7!$A:$C,3,FALSE)</f>
        <v>4.0224969288732378E-2</v>
      </c>
      <c r="K462">
        <f>VLOOKUP($E462,Dispa_data!E:W,7,FALSE)</f>
        <v>112542.12</v>
      </c>
      <c r="L462">
        <f>IFERROR(VLOOKUP($E462,Dispa_data!E:W,8,FALSE),0)</f>
        <v>0</v>
      </c>
      <c r="M462">
        <f>IFERROR(VLOOKUP($E462,Dispa_data!E:W,9,FALSE),0)</f>
        <v>0</v>
      </c>
      <c r="N462">
        <f>IFERROR(VLOOKUP($E462,Dispa_data!$E:$W,10,FALSE),0)</f>
        <v>0.4</v>
      </c>
      <c r="O462">
        <f>IFERROR(VLOOKUP($E462,Dispa_data!$E:$W,11,FALSE),0)</f>
        <v>0.52500000000000002</v>
      </c>
      <c r="P462">
        <f>IFERROR(VLOOKUP($E462,Dispa_data!$E:$W,12,FALSE),0)</f>
        <v>1</v>
      </c>
      <c r="Q462">
        <f>IFERROR(VLOOKUP($E462,Dispa_data!$E:$W,13,FALSE),0)</f>
        <v>0.45</v>
      </c>
      <c r="S462" t="str">
        <f t="shared" si="59"/>
        <v/>
      </c>
      <c r="T462" t="str">
        <f t="shared" si="60"/>
        <v/>
      </c>
      <c r="U462" t="str">
        <f t="shared" si="61"/>
        <v/>
      </c>
      <c r="V462" t="str">
        <f t="shared" si="62"/>
        <v/>
      </c>
      <c r="W462" t="str">
        <f t="shared" si="63"/>
        <v/>
      </c>
      <c r="X462" s="1" t="s">
        <v>664</v>
      </c>
      <c r="Y462" s="6" t="e">
        <f>VLOOKUP(B462,Dispa_data!B:B,1,FALSE)</f>
        <v>#N/A</v>
      </c>
      <c r="Z462" t="s">
        <v>1356</v>
      </c>
      <c r="AC462" t="s">
        <v>2315</v>
      </c>
      <c r="AE462" t="s">
        <v>3075</v>
      </c>
      <c r="AF462" t="s">
        <v>3408</v>
      </c>
      <c r="AG462" t="s">
        <v>3481</v>
      </c>
      <c r="AH462" t="s">
        <v>3492</v>
      </c>
      <c r="AI462">
        <v>26.5</v>
      </c>
      <c r="AK462" t="s">
        <v>3500</v>
      </c>
      <c r="AL462" t="s">
        <v>3506</v>
      </c>
      <c r="AM462" t="s">
        <v>3514</v>
      </c>
      <c r="AO462">
        <v>1936</v>
      </c>
      <c r="AP462" t="s">
        <v>3610</v>
      </c>
      <c r="AS462" t="s">
        <v>3625</v>
      </c>
      <c r="AU462">
        <v>50.686928000000002</v>
      </c>
      <c r="AV462">
        <v>11.329302999999999</v>
      </c>
      <c r="BA462">
        <v>0.31459999999999999</v>
      </c>
      <c r="BB462" t="s">
        <v>3997</v>
      </c>
      <c r="BC462" t="s">
        <v>3500</v>
      </c>
      <c r="BE462" t="s">
        <v>3515</v>
      </c>
      <c r="BF462" t="s">
        <v>4284</v>
      </c>
      <c r="BG462" t="s">
        <v>1559</v>
      </c>
      <c r="BH462" t="s">
        <v>4549</v>
      </c>
    </row>
    <row r="463" spans="1:61" x14ac:dyDescent="0.25">
      <c r="A463">
        <f t="shared" si="57"/>
        <v>112.1</v>
      </c>
      <c r="B463" t="str">
        <f t="shared" si="58"/>
        <v>GuD-Anlage Rüsselsheim_BNA0857</v>
      </c>
      <c r="C463" t="s">
        <v>3492</v>
      </c>
      <c r="D463" t="str">
        <f>VLOOKUP(AL463,REF_TABLE!$A$19:$B$26,2,FALSE)</f>
        <v>COMC</v>
      </c>
      <c r="E463" t="str">
        <f>VLOOKUP(AK463,REF_TABLE!A:B,2,FALSE)</f>
        <v>GAS</v>
      </c>
      <c r="F463">
        <f t="shared" si="64"/>
        <v>0.53549999999999998</v>
      </c>
      <c r="G463">
        <f>VLOOKUP(plants_join_OPSD!D463,REF_TABLE!M:Q,2,FALSE)</f>
        <v>5</v>
      </c>
      <c r="H463">
        <f>VLOOKUP(plants_join_OPSD!D463,REF_TABLE!M:Q,3,FALSE)</f>
        <v>1</v>
      </c>
      <c r="I463">
        <f>VLOOKUP(D463,Tabelle7!$A:$B,2,FALSE)</f>
        <v>3.8508725075675675E-2</v>
      </c>
      <c r="J463">
        <f>VLOOKUP(D463,Tabelle7!$A:$C,3,FALSE)</f>
        <v>3.8508725075675675E-2</v>
      </c>
      <c r="K463">
        <f>VLOOKUP($E463,Dispa_data!E:W,7,FALSE)</f>
        <v>112542.12</v>
      </c>
      <c r="L463">
        <f>IFERROR(VLOOKUP($E463,Dispa_data!E:W,8,FALSE),0)</f>
        <v>0</v>
      </c>
      <c r="M463">
        <f>IFERROR(VLOOKUP($E463,Dispa_data!E:W,9,FALSE),0)</f>
        <v>0</v>
      </c>
      <c r="N463">
        <f>IFERROR(VLOOKUP($E463,Dispa_data!$E:$W,10,FALSE),0)</f>
        <v>0.4</v>
      </c>
      <c r="O463">
        <f>IFERROR(VLOOKUP($E463,Dispa_data!$E:$W,11,FALSE),0)</f>
        <v>0.52500000000000002</v>
      </c>
      <c r="P463">
        <f>IFERROR(VLOOKUP($E463,Dispa_data!$E:$W,12,FALSE),0)</f>
        <v>1</v>
      </c>
      <c r="Q463">
        <f>IFERROR(VLOOKUP($E463,Dispa_data!$E:$W,13,FALSE),0)</f>
        <v>0.45</v>
      </c>
      <c r="S463">
        <f t="shared" si="59"/>
        <v>88</v>
      </c>
      <c r="T463" t="str">
        <f t="shared" si="60"/>
        <v/>
      </c>
      <c r="U463" t="str">
        <f t="shared" si="61"/>
        <v/>
      </c>
      <c r="V463" t="str">
        <f t="shared" si="62"/>
        <v/>
      </c>
      <c r="W463" t="str">
        <f t="shared" si="63"/>
        <v/>
      </c>
      <c r="X463" s="1" t="s">
        <v>665</v>
      </c>
      <c r="Y463" s="6" t="e">
        <f>VLOOKUP(B463,Dispa_data!B:B,1,FALSE)</f>
        <v>#N/A</v>
      </c>
      <c r="Z463" t="s">
        <v>1357</v>
      </c>
      <c r="AA463" t="s">
        <v>1752</v>
      </c>
      <c r="AB463" t="s">
        <v>2073</v>
      </c>
      <c r="AC463" t="s">
        <v>2316</v>
      </c>
      <c r="AE463" t="s">
        <v>3076</v>
      </c>
      <c r="AF463" t="s">
        <v>3409</v>
      </c>
      <c r="AG463" t="s">
        <v>3483</v>
      </c>
      <c r="AH463" t="s">
        <v>3492</v>
      </c>
      <c r="AI463">
        <v>112.1</v>
      </c>
      <c r="AJ463">
        <v>113.9</v>
      </c>
      <c r="AK463" t="s">
        <v>3500</v>
      </c>
      <c r="AL463" t="s">
        <v>3508</v>
      </c>
      <c r="AM463" t="s">
        <v>3514</v>
      </c>
      <c r="AN463">
        <v>88</v>
      </c>
      <c r="AO463">
        <v>1999</v>
      </c>
      <c r="AP463" t="s">
        <v>3517</v>
      </c>
      <c r="AS463" t="s">
        <v>3625</v>
      </c>
      <c r="AT463" t="s">
        <v>3630</v>
      </c>
      <c r="AU463">
        <v>49.992040000000003</v>
      </c>
      <c r="AV463">
        <v>8.4141100000000009</v>
      </c>
      <c r="BA463">
        <v>0.53549999999999998</v>
      </c>
      <c r="BB463" t="s">
        <v>3997</v>
      </c>
      <c r="BC463" t="s">
        <v>3500</v>
      </c>
      <c r="BE463" t="s">
        <v>3515</v>
      </c>
      <c r="BF463" t="s">
        <v>4285</v>
      </c>
      <c r="BG463" t="s">
        <v>4406</v>
      </c>
      <c r="BH463" t="s">
        <v>4550</v>
      </c>
      <c r="BI463" t="s">
        <v>4591</v>
      </c>
    </row>
    <row r="464" spans="1:61" x14ac:dyDescent="0.25">
      <c r="A464">
        <f t="shared" si="57"/>
        <v>75</v>
      </c>
      <c r="B464" t="str">
        <f t="shared" si="58"/>
        <v>HKW Römerbrücke_BNA0861a</v>
      </c>
      <c r="C464" t="s">
        <v>3492</v>
      </c>
      <c r="D464" t="str">
        <f>VLOOKUP(AL464,REF_TABLE!$A$19:$B$26,2,FALSE)</f>
        <v>COMC</v>
      </c>
      <c r="E464" t="str">
        <f>VLOOKUP(AK464,REF_TABLE!A:B,2,FALSE)</f>
        <v>GAS</v>
      </c>
      <c r="F464">
        <f t="shared" si="64"/>
        <v>0.59399999999999997</v>
      </c>
      <c r="G464">
        <f>VLOOKUP(plants_join_OPSD!D464,REF_TABLE!M:Q,2,FALSE)</f>
        <v>5</v>
      </c>
      <c r="H464">
        <f>VLOOKUP(plants_join_OPSD!D464,REF_TABLE!M:Q,3,FALSE)</f>
        <v>1</v>
      </c>
      <c r="I464">
        <f>VLOOKUP(D464,Tabelle7!$A:$B,2,FALSE)</f>
        <v>3.8508725075675675E-2</v>
      </c>
      <c r="J464">
        <f>VLOOKUP(D464,Tabelle7!$A:$C,3,FALSE)</f>
        <v>3.8508725075675675E-2</v>
      </c>
      <c r="K464">
        <f>VLOOKUP($E464,Dispa_data!E:W,7,FALSE)</f>
        <v>112542.12</v>
      </c>
      <c r="L464">
        <f>IFERROR(VLOOKUP($E464,Dispa_data!E:W,8,FALSE),0)</f>
        <v>0</v>
      </c>
      <c r="M464">
        <f>IFERROR(VLOOKUP($E464,Dispa_data!E:W,9,FALSE),0)</f>
        <v>0</v>
      </c>
      <c r="N464">
        <f>IFERROR(VLOOKUP($E464,Dispa_data!$E:$W,10,FALSE),0)</f>
        <v>0.4</v>
      </c>
      <c r="O464">
        <f>IFERROR(VLOOKUP($E464,Dispa_data!$E:$W,11,FALSE),0)</f>
        <v>0.52500000000000002</v>
      </c>
      <c r="P464">
        <f>IFERROR(VLOOKUP($E464,Dispa_data!$E:$W,12,FALSE),0)</f>
        <v>1</v>
      </c>
      <c r="Q464">
        <f>IFERROR(VLOOKUP($E464,Dispa_data!$E:$W,13,FALSE),0)</f>
        <v>0.45</v>
      </c>
      <c r="S464">
        <f t="shared" si="59"/>
        <v>141</v>
      </c>
      <c r="T464" t="str">
        <f t="shared" si="60"/>
        <v/>
      </c>
      <c r="U464" t="str">
        <f t="shared" si="61"/>
        <v/>
      </c>
      <c r="V464" t="str">
        <f t="shared" si="62"/>
        <v/>
      </c>
      <c r="W464" t="str">
        <f t="shared" si="63"/>
        <v/>
      </c>
      <c r="X464" s="1" t="s">
        <v>666</v>
      </c>
      <c r="Y464" s="6" t="e">
        <f>VLOOKUP(B464,Dispa_data!B:B,1,FALSE)</f>
        <v>#N/A</v>
      </c>
      <c r="Z464" t="s">
        <v>1014</v>
      </c>
      <c r="AA464" t="s">
        <v>1204</v>
      </c>
      <c r="AB464" t="s">
        <v>1924</v>
      </c>
      <c r="AC464" t="s">
        <v>2184</v>
      </c>
      <c r="AE464" t="s">
        <v>2800</v>
      </c>
      <c r="AF464" t="s">
        <v>3241</v>
      </c>
      <c r="AG464" t="s">
        <v>3485</v>
      </c>
      <c r="AH464" t="s">
        <v>3492</v>
      </c>
      <c r="AI464">
        <v>75</v>
      </c>
      <c r="AJ464">
        <v>79.2</v>
      </c>
      <c r="AK464" t="s">
        <v>3500</v>
      </c>
      <c r="AL464" t="s">
        <v>3508</v>
      </c>
      <c r="AM464" t="s">
        <v>3514</v>
      </c>
      <c r="AN464">
        <v>141</v>
      </c>
      <c r="AO464">
        <v>2012</v>
      </c>
      <c r="AP464" t="s">
        <v>3619</v>
      </c>
      <c r="AQ464">
        <v>2005</v>
      </c>
      <c r="AS464" t="s">
        <v>3625</v>
      </c>
      <c r="AT464" t="s">
        <v>3629</v>
      </c>
      <c r="AU464">
        <v>49.223899000000003</v>
      </c>
      <c r="AV464">
        <v>7.0148990000000007</v>
      </c>
      <c r="AW464" t="s">
        <v>3659</v>
      </c>
      <c r="AX464" t="s">
        <v>3770</v>
      </c>
      <c r="BA464">
        <v>0.59399999999999997</v>
      </c>
      <c r="BB464" t="s">
        <v>3997</v>
      </c>
      <c r="BC464" t="s">
        <v>3500</v>
      </c>
      <c r="BE464" t="s">
        <v>3515</v>
      </c>
      <c r="BF464" t="s">
        <v>4063</v>
      </c>
      <c r="BG464" t="s">
        <v>4406</v>
      </c>
      <c r="BH464" t="s">
        <v>4473</v>
      </c>
      <c r="BI464" t="s">
        <v>4592</v>
      </c>
    </row>
    <row r="465" spans="1:61" x14ac:dyDescent="0.25">
      <c r="A465">
        <f t="shared" si="57"/>
        <v>38.6</v>
      </c>
      <c r="B465" t="str">
        <f t="shared" si="58"/>
        <v>Gas- u. Dampfturbinenanlage Südraum_BNA1464</v>
      </c>
      <c r="C465" t="s">
        <v>3492</v>
      </c>
      <c r="D465" t="str">
        <f>VLOOKUP(AL465,REF_TABLE!$A$19:$B$26,2,FALSE)</f>
        <v>STUR</v>
      </c>
      <c r="E465" t="str">
        <f>VLOOKUP(AK465,REF_TABLE!A:B,2,FALSE)</f>
        <v>GAS</v>
      </c>
      <c r="F465">
        <f t="shared" si="64"/>
        <v>0.3982</v>
      </c>
      <c r="G465">
        <f>VLOOKUP(plants_join_OPSD!D465,REF_TABLE!M:Q,2,FALSE)</f>
        <v>9.5587323943661975</v>
      </c>
      <c r="H465">
        <f>VLOOKUP(plants_join_OPSD!D465,REF_TABLE!M:Q,3,FALSE)</f>
        <v>7.8122535211267614</v>
      </c>
      <c r="I465">
        <f>VLOOKUP(D465,Tabelle7!$A:$B,2,FALSE)</f>
        <v>4.0224969288732378E-2</v>
      </c>
      <c r="J465">
        <f>VLOOKUP(D465,Tabelle7!$A:$C,3,FALSE)</f>
        <v>4.0224969288732378E-2</v>
      </c>
      <c r="K465">
        <f>VLOOKUP($E465,Dispa_data!E:W,7,FALSE)</f>
        <v>112542.12</v>
      </c>
      <c r="L465">
        <f>IFERROR(VLOOKUP($E465,Dispa_data!E:W,8,FALSE),0)</f>
        <v>0</v>
      </c>
      <c r="M465">
        <f>IFERROR(VLOOKUP($E465,Dispa_data!E:W,9,FALSE),0)</f>
        <v>0</v>
      </c>
      <c r="N465">
        <f>IFERROR(VLOOKUP($E465,Dispa_data!$E:$W,10,FALSE),0)</f>
        <v>0.4</v>
      </c>
      <c r="O465">
        <f>IFERROR(VLOOKUP($E465,Dispa_data!$E:$W,11,FALSE),0)</f>
        <v>0.52500000000000002</v>
      </c>
      <c r="P465">
        <f>IFERROR(VLOOKUP($E465,Dispa_data!$E:$W,12,FALSE),0)</f>
        <v>1</v>
      </c>
      <c r="Q465">
        <f>IFERROR(VLOOKUP($E465,Dispa_data!$E:$W,13,FALSE),0)</f>
        <v>0.45</v>
      </c>
      <c r="S465" t="str">
        <f t="shared" si="59"/>
        <v/>
      </c>
      <c r="T465" t="str">
        <f t="shared" si="60"/>
        <v/>
      </c>
      <c r="U465" t="str">
        <f t="shared" si="61"/>
        <v/>
      </c>
      <c r="V465" t="str">
        <f t="shared" si="62"/>
        <v/>
      </c>
      <c r="W465" t="str">
        <f t="shared" si="63"/>
        <v/>
      </c>
      <c r="X465" s="1" t="s">
        <v>667</v>
      </c>
      <c r="Y465" s="6" t="e">
        <f>VLOOKUP(B465,Dispa_data!B:B,1,FALSE)</f>
        <v>#N/A</v>
      </c>
      <c r="Z465" t="s">
        <v>1358</v>
      </c>
      <c r="AC465" t="s">
        <v>2317</v>
      </c>
      <c r="AD465" t="s">
        <v>2633</v>
      </c>
      <c r="AE465" t="s">
        <v>3077</v>
      </c>
      <c r="AF465" t="s">
        <v>3241</v>
      </c>
      <c r="AG465" t="s">
        <v>3485</v>
      </c>
      <c r="AH465" t="s">
        <v>3492</v>
      </c>
      <c r="AI465">
        <v>38.6</v>
      </c>
      <c r="AK465" t="s">
        <v>3500</v>
      </c>
      <c r="AL465" t="s">
        <v>3506</v>
      </c>
      <c r="AM465" t="s">
        <v>3514</v>
      </c>
      <c r="AO465">
        <v>2012</v>
      </c>
      <c r="AP465" t="s">
        <v>3531</v>
      </c>
      <c r="AS465" t="s">
        <v>3625</v>
      </c>
      <c r="AU465">
        <v>49.213706000000002</v>
      </c>
      <c r="AV465">
        <v>6.9781300000000002</v>
      </c>
      <c r="BA465">
        <v>0.3982</v>
      </c>
      <c r="BB465" t="s">
        <v>3997</v>
      </c>
      <c r="BC465" t="s">
        <v>3500</v>
      </c>
      <c r="BE465" t="s">
        <v>3515</v>
      </c>
      <c r="BF465" t="s">
        <v>4286</v>
      </c>
      <c r="BG465" t="s">
        <v>4410</v>
      </c>
      <c r="BH465" t="s">
        <v>4551</v>
      </c>
    </row>
    <row r="466" spans="1:61" x14ac:dyDescent="0.25">
      <c r="A466">
        <f t="shared" si="57"/>
        <v>64</v>
      </c>
      <c r="B466" t="str">
        <f t="shared" si="58"/>
        <v>UPM Schongau_BNA1248a</v>
      </c>
      <c r="C466" t="s">
        <v>3492</v>
      </c>
      <c r="D466" t="str">
        <f>VLOOKUP(AL466,REF_TABLE!$A$19:$B$26,2,FALSE)</f>
        <v>STUR</v>
      </c>
      <c r="E466" t="str">
        <f>VLOOKUP(AK466,REF_TABLE!A:B,2,FALSE)</f>
        <v>GAS</v>
      </c>
      <c r="F466">
        <f t="shared" si="64"/>
        <v>0.35089999999999999</v>
      </c>
      <c r="G466">
        <f>VLOOKUP(plants_join_OPSD!D466,REF_TABLE!M:Q,2,FALSE)</f>
        <v>9.5587323943661975</v>
      </c>
      <c r="H466">
        <f>VLOOKUP(plants_join_OPSD!D466,REF_TABLE!M:Q,3,FALSE)</f>
        <v>7.8122535211267614</v>
      </c>
      <c r="I466">
        <f>VLOOKUP(D466,Tabelle7!$A:$B,2,FALSE)</f>
        <v>4.0224969288732378E-2</v>
      </c>
      <c r="J466">
        <f>VLOOKUP(D466,Tabelle7!$A:$C,3,FALSE)</f>
        <v>4.0224969288732378E-2</v>
      </c>
      <c r="K466">
        <f>VLOOKUP($E466,Dispa_data!E:W,7,FALSE)</f>
        <v>112542.12</v>
      </c>
      <c r="L466">
        <f>IFERROR(VLOOKUP($E466,Dispa_data!E:W,8,FALSE),0)</f>
        <v>0</v>
      </c>
      <c r="M466">
        <f>IFERROR(VLOOKUP($E466,Dispa_data!E:W,9,FALSE),0)</f>
        <v>0</v>
      </c>
      <c r="N466">
        <f>IFERROR(VLOOKUP($E466,Dispa_data!$E:$W,10,FALSE),0)</f>
        <v>0.4</v>
      </c>
      <c r="O466">
        <f>IFERROR(VLOOKUP($E466,Dispa_data!$E:$W,11,FALSE),0)</f>
        <v>0.52500000000000002</v>
      </c>
      <c r="P466">
        <f>IFERROR(VLOOKUP($E466,Dispa_data!$E:$W,12,FALSE),0)</f>
        <v>1</v>
      </c>
      <c r="Q466">
        <f>IFERROR(VLOOKUP($E466,Dispa_data!$E:$W,13,FALSE),0)</f>
        <v>0.45</v>
      </c>
      <c r="S466" t="str">
        <f t="shared" si="59"/>
        <v/>
      </c>
      <c r="T466" t="str">
        <f t="shared" si="60"/>
        <v/>
      </c>
      <c r="U466" t="str">
        <f t="shared" si="61"/>
        <v/>
      </c>
      <c r="V466" t="str">
        <f t="shared" si="62"/>
        <v/>
      </c>
      <c r="W466" t="str">
        <f t="shared" si="63"/>
        <v/>
      </c>
      <c r="X466" s="1" t="s">
        <v>668</v>
      </c>
      <c r="Y466" s="6" t="e">
        <f>VLOOKUP(B466,Dispa_data!B:B,1,FALSE)</f>
        <v>#N/A</v>
      </c>
      <c r="Z466" t="s">
        <v>1135</v>
      </c>
      <c r="AA466" t="s">
        <v>1753</v>
      </c>
      <c r="AC466" t="s">
        <v>2210</v>
      </c>
      <c r="AD466" t="s">
        <v>2526</v>
      </c>
      <c r="AE466" t="s">
        <v>2907</v>
      </c>
      <c r="AF466" t="s">
        <v>3298</v>
      </c>
      <c r="AG466" t="s">
        <v>3478</v>
      </c>
      <c r="AH466" t="s">
        <v>3492</v>
      </c>
      <c r="AI466">
        <v>64</v>
      </c>
      <c r="AK466" t="s">
        <v>3500</v>
      </c>
      <c r="AL466" t="s">
        <v>3506</v>
      </c>
      <c r="AM466" t="s">
        <v>3514</v>
      </c>
      <c r="AO466">
        <v>1969</v>
      </c>
      <c r="AP466" t="s">
        <v>3537</v>
      </c>
      <c r="AS466" t="s">
        <v>3626</v>
      </c>
      <c r="AU466">
        <v>47.808109999999999</v>
      </c>
      <c r="AV466">
        <v>10.902509999999999</v>
      </c>
      <c r="BA466">
        <v>0.35089999999999999</v>
      </c>
      <c r="BB466" t="s">
        <v>3997</v>
      </c>
      <c r="BC466" t="s">
        <v>3500</v>
      </c>
      <c r="BE466" t="s">
        <v>3515</v>
      </c>
      <c r="BF466" t="s">
        <v>4123</v>
      </c>
      <c r="BG466" t="s">
        <v>4406</v>
      </c>
      <c r="BH466" t="s">
        <v>4433</v>
      </c>
    </row>
    <row r="467" spans="1:61" x14ac:dyDescent="0.25">
      <c r="A467">
        <f t="shared" si="57"/>
        <v>65</v>
      </c>
      <c r="B467" t="str">
        <f t="shared" si="58"/>
        <v>HKW3 UPM Schongau_BNA1248b</v>
      </c>
      <c r="C467" t="s">
        <v>3492</v>
      </c>
      <c r="D467" t="str">
        <f>VLOOKUP(AL467,REF_TABLE!$A$19:$B$26,2,FALSE)</f>
        <v>STUR</v>
      </c>
      <c r="E467" t="str">
        <f>VLOOKUP(AK467,REF_TABLE!A:B,2,FALSE)</f>
        <v>GAS</v>
      </c>
      <c r="F467">
        <f t="shared" si="64"/>
        <v>0.40150000000000002</v>
      </c>
      <c r="G467">
        <f>VLOOKUP(plants_join_OPSD!D467,REF_TABLE!M:Q,2,FALSE)</f>
        <v>9.5587323943661975</v>
      </c>
      <c r="H467">
        <f>VLOOKUP(plants_join_OPSD!D467,REF_TABLE!M:Q,3,FALSE)</f>
        <v>7.8122535211267614</v>
      </c>
      <c r="I467">
        <f>VLOOKUP(D467,Tabelle7!$A:$B,2,FALSE)</f>
        <v>4.0224969288732378E-2</v>
      </c>
      <c r="J467">
        <f>VLOOKUP(D467,Tabelle7!$A:$C,3,FALSE)</f>
        <v>4.0224969288732378E-2</v>
      </c>
      <c r="K467">
        <f>VLOOKUP($E467,Dispa_data!E:W,7,FALSE)</f>
        <v>112542.12</v>
      </c>
      <c r="L467">
        <f>IFERROR(VLOOKUP($E467,Dispa_data!E:W,8,FALSE),0)</f>
        <v>0</v>
      </c>
      <c r="M467">
        <f>IFERROR(VLOOKUP($E467,Dispa_data!E:W,9,FALSE),0)</f>
        <v>0</v>
      </c>
      <c r="N467">
        <f>IFERROR(VLOOKUP($E467,Dispa_data!$E:$W,10,FALSE),0)</f>
        <v>0.4</v>
      </c>
      <c r="O467">
        <f>IFERROR(VLOOKUP($E467,Dispa_data!$E:$W,11,FALSE),0)</f>
        <v>0.52500000000000002</v>
      </c>
      <c r="P467">
        <f>IFERROR(VLOOKUP($E467,Dispa_data!$E:$W,12,FALSE),0)</f>
        <v>1</v>
      </c>
      <c r="Q467">
        <f>IFERROR(VLOOKUP($E467,Dispa_data!$E:$W,13,FALSE),0)</f>
        <v>0.45</v>
      </c>
      <c r="S467" t="str">
        <f t="shared" si="59"/>
        <v/>
      </c>
      <c r="T467" t="str">
        <f t="shared" si="60"/>
        <v/>
      </c>
      <c r="U467" t="str">
        <f t="shared" si="61"/>
        <v/>
      </c>
      <c r="V467" t="str">
        <f t="shared" si="62"/>
        <v/>
      </c>
      <c r="W467" t="str">
        <f t="shared" si="63"/>
        <v/>
      </c>
      <c r="X467" s="1" t="s">
        <v>669</v>
      </c>
      <c r="Y467" s="6" t="e">
        <f>VLOOKUP(B467,Dispa_data!B:B,1,FALSE)</f>
        <v>#N/A</v>
      </c>
      <c r="Z467" t="s">
        <v>1359</v>
      </c>
      <c r="AA467" t="s">
        <v>1754</v>
      </c>
      <c r="AC467" t="s">
        <v>2210</v>
      </c>
      <c r="AD467" t="s">
        <v>2526</v>
      </c>
      <c r="AE467" t="s">
        <v>2907</v>
      </c>
      <c r="AF467" t="s">
        <v>3298</v>
      </c>
      <c r="AG467" t="s">
        <v>3478</v>
      </c>
      <c r="AH467" t="s">
        <v>3492</v>
      </c>
      <c r="AI467">
        <v>65</v>
      </c>
      <c r="AK467" t="s">
        <v>3500</v>
      </c>
      <c r="AL467" t="s">
        <v>3506</v>
      </c>
      <c r="AM467" t="s">
        <v>3514</v>
      </c>
      <c r="AO467">
        <v>2015</v>
      </c>
      <c r="AP467" t="s">
        <v>3550</v>
      </c>
      <c r="AS467" t="s">
        <v>3625</v>
      </c>
      <c r="AU467">
        <v>47.808109999999999</v>
      </c>
      <c r="AV467">
        <v>10.902509999999999</v>
      </c>
      <c r="BA467">
        <v>0.40150000000000002</v>
      </c>
      <c r="BB467" t="s">
        <v>3997</v>
      </c>
      <c r="BC467" t="s">
        <v>3500</v>
      </c>
      <c r="BE467" t="s">
        <v>3515</v>
      </c>
      <c r="BG467" t="s">
        <v>4406</v>
      </c>
      <c r="BH467" t="s">
        <v>4433</v>
      </c>
    </row>
    <row r="468" spans="1:61" x14ac:dyDescent="0.25">
      <c r="A468">
        <f t="shared" si="57"/>
        <v>122</v>
      </c>
      <c r="B468" t="str">
        <f t="shared" si="58"/>
        <v>GuD Schwarzheide_BNA0893</v>
      </c>
      <c r="C468" t="s">
        <v>3492</v>
      </c>
      <c r="D468" t="str">
        <f>VLOOKUP(AL468,REF_TABLE!$A$19:$B$26,2,FALSE)</f>
        <v>COMC</v>
      </c>
      <c r="E468" t="str">
        <f>VLOOKUP(AK468,REF_TABLE!A:B,2,FALSE)</f>
        <v>GAS</v>
      </c>
      <c r="F468">
        <f t="shared" si="64"/>
        <v>0.51300000000000001</v>
      </c>
      <c r="G468">
        <f>VLOOKUP(plants_join_OPSD!D468,REF_TABLE!M:Q,2,FALSE)</f>
        <v>5</v>
      </c>
      <c r="H468">
        <f>VLOOKUP(plants_join_OPSD!D468,REF_TABLE!M:Q,3,FALSE)</f>
        <v>1</v>
      </c>
      <c r="I468">
        <f>VLOOKUP(D468,Tabelle7!$A:$B,2,FALSE)</f>
        <v>3.8508725075675675E-2</v>
      </c>
      <c r="J468">
        <f>VLOOKUP(D468,Tabelle7!$A:$C,3,FALSE)</f>
        <v>3.8508725075675675E-2</v>
      </c>
      <c r="K468">
        <f>VLOOKUP($E468,Dispa_data!E:W,7,FALSE)</f>
        <v>112542.12</v>
      </c>
      <c r="L468">
        <f>IFERROR(VLOOKUP($E468,Dispa_data!E:W,8,FALSE),0)</f>
        <v>0</v>
      </c>
      <c r="M468">
        <f>IFERROR(VLOOKUP($E468,Dispa_data!E:W,9,FALSE),0)</f>
        <v>0</v>
      </c>
      <c r="N468">
        <f>IFERROR(VLOOKUP($E468,Dispa_data!$E:$W,10,FALSE),0)</f>
        <v>0.4</v>
      </c>
      <c r="O468">
        <f>IFERROR(VLOOKUP($E468,Dispa_data!$E:$W,11,FALSE),0)</f>
        <v>0.52500000000000002</v>
      </c>
      <c r="P468">
        <f>IFERROR(VLOOKUP($E468,Dispa_data!$E:$W,12,FALSE),0)</f>
        <v>1</v>
      </c>
      <c r="Q468">
        <f>IFERROR(VLOOKUP($E468,Dispa_data!$E:$W,13,FALSE),0)</f>
        <v>0.45</v>
      </c>
      <c r="S468">
        <f t="shared" si="59"/>
        <v>209</v>
      </c>
      <c r="T468" t="str">
        <f t="shared" si="60"/>
        <v/>
      </c>
      <c r="U468" t="str">
        <f t="shared" si="61"/>
        <v/>
      </c>
      <c r="V468" t="str">
        <f t="shared" si="62"/>
        <v/>
      </c>
      <c r="W468" t="str">
        <f t="shared" si="63"/>
        <v/>
      </c>
      <c r="X468" s="1" t="s">
        <v>670</v>
      </c>
      <c r="Y468" s="6" t="e">
        <f>VLOOKUP(B468,Dispa_data!B:B,1,FALSE)</f>
        <v>#N/A</v>
      </c>
      <c r="Z468" t="s">
        <v>1360</v>
      </c>
      <c r="AB468" t="s">
        <v>2074</v>
      </c>
      <c r="AC468" t="s">
        <v>2318</v>
      </c>
      <c r="AD468" t="s">
        <v>2634</v>
      </c>
      <c r="AE468" t="s">
        <v>3078</v>
      </c>
      <c r="AF468" t="s">
        <v>2074</v>
      </c>
      <c r="AG468" t="s">
        <v>3346</v>
      </c>
      <c r="AH468" t="s">
        <v>3492</v>
      </c>
      <c r="AI468">
        <v>122</v>
      </c>
      <c r="AJ468">
        <v>124</v>
      </c>
      <c r="AK468" t="s">
        <v>3500</v>
      </c>
      <c r="AL468" t="s">
        <v>3508</v>
      </c>
      <c r="AM468" t="s">
        <v>3514</v>
      </c>
      <c r="AN468">
        <v>209</v>
      </c>
      <c r="AO468">
        <v>1994</v>
      </c>
      <c r="AP468" t="s">
        <v>3561</v>
      </c>
      <c r="AS468" t="s">
        <v>3625</v>
      </c>
      <c r="AT468" t="s">
        <v>3630</v>
      </c>
      <c r="AU468">
        <v>51.476170000000003</v>
      </c>
      <c r="AV468">
        <v>13.889099999999999</v>
      </c>
      <c r="BA468">
        <v>0.51300000000000001</v>
      </c>
      <c r="BB468" t="s">
        <v>3997</v>
      </c>
      <c r="BC468" t="s">
        <v>3500</v>
      </c>
      <c r="BE468" t="s">
        <v>3515</v>
      </c>
      <c r="BG468" t="s">
        <v>4406</v>
      </c>
      <c r="BH468" t="s">
        <v>4458</v>
      </c>
      <c r="BI468" t="s">
        <v>4591</v>
      </c>
    </row>
    <row r="469" spans="1:61" x14ac:dyDescent="0.25">
      <c r="A469">
        <f t="shared" si="57"/>
        <v>44.9</v>
      </c>
      <c r="B469" t="str">
        <f t="shared" si="58"/>
        <v>HKW Schwerin Süd_BNA0896</v>
      </c>
      <c r="C469" t="s">
        <v>3492</v>
      </c>
      <c r="D469" t="str">
        <f>VLOOKUP(AL469,REF_TABLE!$A$19:$B$26,2,FALSE)</f>
        <v>STUR</v>
      </c>
      <c r="E469" t="str">
        <f>VLOOKUP(AK469,REF_TABLE!A:B,2,FALSE)</f>
        <v>GAS</v>
      </c>
      <c r="F469">
        <f t="shared" si="64"/>
        <v>0.37840000000000001</v>
      </c>
      <c r="G469">
        <f>VLOOKUP(plants_join_OPSD!D469,REF_TABLE!M:Q,2,FALSE)</f>
        <v>9.5587323943661975</v>
      </c>
      <c r="H469">
        <f>VLOOKUP(plants_join_OPSD!D469,REF_TABLE!M:Q,3,FALSE)</f>
        <v>7.8122535211267614</v>
      </c>
      <c r="I469">
        <f>VLOOKUP(D469,Tabelle7!$A:$B,2,FALSE)</f>
        <v>4.0224969288732378E-2</v>
      </c>
      <c r="J469">
        <f>VLOOKUP(D469,Tabelle7!$A:$C,3,FALSE)</f>
        <v>4.0224969288732378E-2</v>
      </c>
      <c r="K469">
        <f>VLOOKUP($E469,Dispa_data!E:W,7,FALSE)</f>
        <v>112542.12</v>
      </c>
      <c r="L469">
        <f>IFERROR(VLOOKUP($E469,Dispa_data!E:W,8,FALSE),0)</f>
        <v>0</v>
      </c>
      <c r="M469">
        <f>IFERROR(VLOOKUP($E469,Dispa_data!E:W,9,FALSE),0)</f>
        <v>0</v>
      </c>
      <c r="N469">
        <f>IFERROR(VLOOKUP($E469,Dispa_data!$E:$W,10,FALSE),0)</f>
        <v>0.4</v>
      </c>
      <c r="O469">
        <f>IFERROR(VLOOKUP($E469,Dispa_data!$E:$W,11,FALSE),0)</f>
        <v>0.52500000000000002</v>
      </c>
      <c r="P469">
        <f>IFERROR(VLOOKUP($E469,Dispa_data!$E:$W,12,FALSE),0)</f>
        <v>1</v>
      </c>
      <c r="Q469">
        <f>IFERROR(VLOOKUP($E469,Dispa_data!$E:$W,13,FALSE),0)</f>
        <v>0.45</v>
      </c>
      <c r="S469" t="str">
        <f t="shared" si="59"/>
        <v/>
      </c>
      <c r="T469" t="str">
        <f t="shared" si="60"/>
        <v/>
      </c>
      <c r="U469" t="str">
        <f t="shared" si="61"/>
        <v/>
      </c>
      <c r="V469" t="str">
        <f t="shared" si="62"/>
        <v/>
      </c>
      <c r="W469" t="str">
        <f t="shared" si="63"/>
        <v/>
      </c>
      <c r="X469" s="1" t="s">
        <v>671</v>
      </c>
      <c r="Y469" s="6" t="e">
        <f>VLOOKUP(B469,Dispa_data!B:B,1,FALSE)</f>
        <v>#N/A</v>
      </c>
      <c r="Z469" t="s">
        <v>1361</v>
      </c>
      <c r="AC469" t="s">
        <v>2319</v>
      </c>
      <c r="AE469" t="s">
        <v>3079</v>
      </c>
      <c r="AF469" t="s">
        <v>3410</v>
      </c>
      <c r="AG469" t="s">
        <v>3484</v>
      </c>
      <c r="AH469" t="s">
        <v>3492</v>
      </c>
      <c r="AI469">
        <v>44.9</v>
      </c>
      <c r="AK469" t="s">
        <v>3500</v>
      </c>
      <c r="AL469" t="s">
        <v>3506</v>
      </c>
      <c r="AM469" t="s">
        <v>3514</v>
      </c>
      <c r="AO469">
        <v>1994</v>
      </c>
      <c r="AP469" t="s">
        <v>3561</v>
      </c>
      <c r="AS469" t="s">
        <v>3625</v>
      </c>
      <c r="AU469">
        <v>53.577869999999997</v>
      </c>
      <c r="AV469">
        <v>11.396470000000001</v>
      </c>
      <c r="BA469">
        <v>0.37840000000000001</v>
      </c>
      <c r="BB469" t="s">
        <v>3997</v>
      </c>
      <c r="BC469" t="s">
        <v>3500</v>
      </c>
      <c r="BE469" t="s">
        <v>3515</v>
      </c>
      <c r="BF469" t="s">
        <v>4287</v>
      </c>
      <c r="BG469" t="s">
        <v>4406</v>
      </c>
      <c r="BH469" t="s">
        <v>4552</v>
      </c>
    </row>
    <row r="470" spans="1:61" x14ac:dyDescent="0.25">
      <c r="A470">
        <f t="shared" si="57"/>
        <v>23</v>
      </c>
      <c r="B470" t="str">
        <f t="shared" si="58"/>
        <v>HKW Schwerin Lankow_BNA0897</v>
      </c>
      <c r="C470" t="s">
        <v>3492</v>
      </c>
      <c r="D470" t="str">
        <f>VLOOKUP(AL470,REF_TABLE!$A$19:$B$26,2,FALSE)</f>
        <v>STUR</v>
      </c>
      <c r="E470" t="str">
        <f>VLOOKUP(AK470,REF_TABLE!A:B,2,FALSE)</f>
        <v>GAS</v>
      </c>
      <c r="F470">
        <f t="shared" si="64"/>
        <v>0.37840000000000001</v>
      </c>
      <c r="G470">
        <f>VLOOKUP(plants_join_OPSD!D470,REF_TABLE!M:Q,2,FALSE)</f>
        <v>9.5587323943661975</v>
      </c>
      <c r="H470">
        <f>VLOOKUP(plants_join_OPSD!D470,REF_TABLE!M:Q,3,FALSE)</f>
        <v>7.8122535211267614</v>
      </c>
      <c r="I470">
        <f>VLOOKUP(D470,Tabelle7!$A:$B,2,FALSE)</f>
        <v>4.0224969288732378E-2</v>
      </c>
      <c r="J470">
        <f>VLOOKUP(D470,Tabelle7!$A:$C,3,FALSE)</f>
        <v>4.0224969288732378E-2</v>
      </c>
      <c r="K470">
        <f>VLOOKUP($E470,Dispa_data!E:W,7,FALSE)</f>
        <v>112542.12</v>
      </c>
      <c r="L470">
        <f>IFERROR(VLOOKUP($E470,Dispa_data!E:W,8,FALSE),0)</f>
        <v>0</v>
      </c>
      <c r="M470">
        <f>IFERROR(VLOOKUP($E470,Dispa_data!E:W,9,FALSE),0)</f>
        <v>0</v>
      </c>
      <c r="N470">
        <f>IFERROR(VLOOKUP($E470,Dispa_data!$E:$W,10,FALSE),0)</f>
        <v>0.4</v>
      </c>
      <c r="O470">
        <f>IFERROR(VLOOKUP($E470,Dispa_data!$E:$W,11,FALSE),0)</f>
        <v>0.52500000000000002</v>
      </c>
      <c r="P470">
        <f>IFERROR(VLOOKUP($E470,Dispa_data!$E:$W,12,FALSE),0)</f>
        <v>1</v>
      </c>
      <c r="Q470">
        <f>IFERROR(VLOOKUP($E470,Dispa_data!$E:$W,13,FALSE),0)</f>
        <v>0.45</v>
      </c>
      <c r="S470" t="str">
        <f t="shared" si="59"/>
        <v/>
      </c>
      <c r="T470" t="str">
        <f t="shared" si="60"/>
        <v/>
      </c>
      <c r="U470" t="str">
        <f t="shared" si="61"/>
        <v/>
      </c>
      <c r="V470" t="str">
        <f t="shared" si="62"/>
        <v/>
      </c>
      <c r="W470" t="str">
        <f t="shared" si="63"/>
        <v/>
      </c>
      <c r="X470" s="1" t="s">
        <v>672</v>
      </c>
      <c r="Y470" s="6" t="e">
        <f>VLOOKUP(B470,Dispa_data!B:B,1,FALSE)</f>
        <v>#N/A</v>
      </c>
      <c r="Z470" t="s">
        <v>1362</v>
      </c>
      <c r="AC470" t="s">
        <v>2319</v>
      </c>
      <c r="AE470" t="s">
        <v>3080</v>
      </c>
      <c r="AF470" t="s">
        <v>3410</v>
      </c>
      <c r="AG470" t="s">
        <v>3484</v>
      </c>
      <c r="AH470" t="s">
        <v>3492</v>
      </c>
      <c r="AI470">
        <v>23</v>
      </c>
      <c r="AK470" t="s">
        <v>3500</v>
      </c>
      <c r="AL470" t="s">
        <v>3506</v>
      </c>
      <c r="AM470" t="s">
        <v>3514</v>
      </c>
      <c r="AO470">
        <v>1994</v>
      </c>
      <c r="AP470" t="s">
        <v>3561</v>
      </c>
      <c r="AS470" t="s">
        <v>3625</v>
      </c>
      <c r="AU470">
        <v>53.653917000000007</v>
      </c>
      <c r="AV470">
        <v>11.372972000000001</v>
      </c>
      <c r="BA470">
        <v>0.37840000000000001</v>
      </c>
      <c r="BB470" t="s">
        <v>3997</v>
      </c>
      <c r="BC470" t="s">
        <v>3500</v>
      </c>
      <c r="BE470" t="s">
        <v>3515</v>
      </c>
      <c r="BF470" t="s">
        <v>4288</v>
      </c>
      <c r="BG470" t="s">
        <v>1559</v>
      </c>
      <c r="BH470" t="s">
        <v>4552</v>
      </c>
    </row>
    <row r="471" spans="1:61" x14ac:dyDescent="0.25">
      <c r="A471">
        <f t="shared" si="57"/>
        <v>95</v>
      </c>
      <c r="B471" t="str">
        <f t="shared" si="58"/>
        <v>Heizkraftwerk Sindelfingen_BNA1260</v>
      </c>
      <c r="C471" t="s">
        <v>3492</v>
      </c>
      <c r="D471" t="str">
        <f>VLOOKUP(AL471,REF_TABLE!$A$19:$B$26,2,FALSE)</f>
        <v>STUR</v>
      </c>
      <c r="E471" t="str">
        <f>VLOOKUP(AK471,REF_TABLE!A:B,2,FALSE)</f>
        <v>GAS</v>
      </c>
      <c r="F471">
        <f t="shared" si="64"/>
        <v>0.39929999999999999</v>
      </c>
      <c r="G471">
        <f>VLOOKUP(plants_join_OPSD!D471,REF_TABLE!M:Q,2,FALSE)</f>
        <v>9.5587323943661975</v>
      </c>
      <c r="H471">
        <f>VLOOKUP(plants_join_OPSD!D471,REF_TABLE!M:Q,3,FALSE)</f>
        <v>7.8122535211267614</v>
      </c>
      <c r="I471">
        <f>VLOOKUP(D471,Tabelle7!$A:$B,2,FALSE)</f>
        <v>4.0224969288732378E-2</v>
      </c>
      <c r="J471">
        <f>VLOOKUP(D471,Tabelle7!$A:$C,3,FALSE)</f>
        <v>4.0224969288732378E-2</v>
      </c>
      <c r="K471">
        <f>VLOOKUP($E471,Dispa_data!E:W,7,FALSE)</f>
        <v>112542.12</v>
      </c>
      <c r="L471">
        <f>IFERROR(VLOOKUP($E471,Dispa_data!E:W,8,FALSE),0)</f>
        <v>0</v>
      </c>
      <c r="M471">
        <f>IFERROR(VLOOKUP($E471,Dispa_data!E:W,9,FALSE),0)</f>
        <v>0</v>
      </c>
      <c r="N471">
        <f>IFERROR(VLOOKUP($E471,Dispa_data!$E:$W,10,FALSE),0)</f>
        <v>0.4</v>
      </c>
      <c r="O471">
        <f>IFERROR(VLOOKUP($E471,Dispa_data!$E:$W,11,FALSE),0)</f>
        <v>0.52500000000000002</v>
      </c>
      <c r="P471">
        <f>IFERROR(VLOOKUP($E471,Dispa_data!$E:$W,12,FALSE),0)</f>
        <v>1</v>
      </c>
      <c r="Q471">
        <f>IFERROR(VLOOKUP($E471,Dispa_data!$E:$W,13,FALSE),0)</f>
        <v>0.45</v>
      </c>
      <c r="S471">
        <f t="shared" si="59"/>
        <v>102</v>
      </c>
      <c r="T471" t="str">
        <f t="shared" si="60"/>
        <v/>
      </c>
      <c r="U471" t="str">
        <f t="shared" si="61"/>
        <v/>
      </c>
      <c r="V471" t="str">
        <f t="shared" si="62"/>
        <v/>
      </c>
      <c r="W471" t="str">
        <f t="shared" si="63"/>
        <v/>
      </c>
      <c r="X471" s="1" t="s">
        <v>673</v>
      </c>
      <c r="Y471" s="6" t="e">
        <f>VLOOKUP(B471,Dispa_data!B:B,1,FALSE)</f>
        <v>#N/A</v>
      </c>
      <c r="Z471" t="s">
        <v>1363</v>
      </c>
      <c r="AA471" t="s">
        <v>1755</v>
      </c>
      <c r="AB471" t="s">
        <v>2075</v>
      </c>
      <c r="AC471" t="s">
        <v>2255</v>
      </c>
      <c r="AE471" t="s">
        <v>3081</v>
      </c>
      <c r="AF471" t="s">
        <v>2075</v>
      </c>
      <c r="AG471" t="s">
        <v>3482</v>
      </c>
      <c r="AH471" t="s">
        <v>3492</v>
      </c>
      <c r="AI471">
        <v>95</v>
      </c>
      <c r="AJ471">
        <v>102</v>
      </c>
      <c r="AK471" t="s">
        <v>3500</v>
      </c>
      <c r="AL471" t="s">
        <v>3506</v>
      </c>
      <c r="AM471" t="s">
        <v>3514</v>
      </c>
      <c r="AN471">
        <v>102</v>
      </c>
      <c r="AO471">
        <v>2013</v>
      </c>
      <c r="AP471" t="s">
        <v>3620</v>
      </c>
      <c r="AS471" t="s">
        <v>3625</v>
      </c>
      <c r="AT471" t="s">
        <v>3629</v>
      </c>
      <c r="AU471">
        <v>48.697221999999996</v>
      </c>
      <c r="AV471">
        <v>8.9991669999999999</v>
      </c>
      <c r="BA471">
        <v>0.39929999999999999</v>
      </c>
      <c r="BB471" t="s">
        <v>3997</v>
      </c>
      <c r="BC471" t="s">
        <v>3500</v>
      </c>
      <c r="BE471" t="s">
        <v>3515</v>
      </c>
      <c r="BF471" t="s">
        <v>4289</v>
      </c>
      <c r="BG471" t="s">
        <v>4406</v>
      </c>
      <c r="BH471" t="s">
        <v>4442</v>
      </c>
      <c r="BI471" t="s">
        <v>4591</v>
      </c>
    </row>
    <row r="472" spans="1:61" x14ac:dyDescent="0.25">
      <c r="A472">
        <f t="shared" si="57"/>
        <v>15.1</v>
      </c>
      <c r="B472" t="str">
        <f t="shared" si="58"/>
        <v>Gasturbinen-HKW St. Wendel_BNA1863</v>
      </c>
      <c r="C472" t="s">
        <v>3492</v>
      </c>
      <c r="D472" t="str">
        <f>VLOOKUP(AL472,REF_TABLE!$A$19:$B$26,2,FALSE)</f>
        <v>GTUR</v>
      </c>
      <c r="E472" t="str">
        <f>VLOOKUP(AK472,REF_TABLE!A:B,2,FALSE)</f>
        <v>GAS</v>
      </c>
      <c r="F472">
        <f t="shared" si="64"/>
        <v>0.41639999999999999</v>
      </c>
      <c r="G472">
        <f>VLOOKUP(plants_join_OPSD!D472,REF_TABLE!M:Q,2,FALSE)</f>
        <v>0</v>
      </c>
      <c r="H472">
        <f>VLOOKUP(plants_join_OPSD!D472,REF_TABLE!M:Q,3,FALSE)</f>
        <v>0</v>
      </c>
      <c r="I472">
        <f>VLOOKUP(D472,Tabelle7!$A:$B,2,FALSE)</f>
        <v>1</v>
      </c>
      <c r="J472">
        <f>VLOOKUP(D472,Tabelle7!$A:$C,3,FALSE)</f>
        <v>1</v>
      </c>
      <c r="K472">
        <f>VLOOKUP($E472,Dispa_data!E:W,7,FALSE)</f>
        <v>112542.12</v>
      </c>
      <c r="L472">
        <f>IFERROR(VLOOKUP($E472,Dispa_data!E:W,8,FALSE),0)</f>
        <v>0</v>
      </c>
      <c r="M472">
        <f>IFERROR(VLOOKUP($E472,Dispa_data!E:W,9,FALSE),0)</f>
        <v>0</v>
      </c>
      <c r="N472">
        <f>IFERROR(VLOOKUP($E472,Dispa_data!$E:$W,10,FALSE),0)</f>
        <v>0.4</v>
      </c>
      <c r="O472">
        <f>IFERROR(VLOOKUP($E472,Dispa_data!$E:$W,11,FALSE),0)</f>
        <v>0.52500000000000002</v>
      </c>
      <c r="P472">
        <f>IFERROR(VLOOKUP($E472,Dispa_data!$E:$W,12,FALSE),0)</f>
        <v>1</v>
      </c>
      <c r="Q472">
        <f>IFERROR(VLOOKUP($E472,Dispa_data!$E:$W,13,FALSE),0)</f>
        <v>0.45</v>
      </c>
      <c r="S472" t="str">
        <f t="shared" si="59"/>
        <v/>
      </c>
      <c r="T472" t="str">
        <f t="shared" si="60"/>
        <v/>
      </c>
      <c r="U472" t="str">
        <f t="shared" si="61"/>
        <v/>
      </c>
      <c r="V472" t="str">
        <f t="shared" si="62"/>
        <v/>
      </c>
      <c r="W472" t="str">
        <f t="shared" si="63"/>
        <v/>
      </c>
      <c r="X472" s="1" t="s">
        <v>674</v>
      </c>
      <c r="Y472" s="6" t="e">
        <f>VLOOKUP(B472,Dispa_data!B:B,1,FALSE)</f>
        <v>#N/A</v>
      </c>
      <c r="Z472" t="s">
        <v>1364</v>
      </c>
      <c r="AC472" t="s">
        <v>2320</v>
      </c>
      <c r="AD472" t="s">
        <v>2635</v>
      </c>
      <c r="AE472" t="s">
        <v>3082</v>
      </c>
      <c r="AF472" t="s">
        <v>3411</v>
      </c>
      <c r="AG472" t="s">
        <v>3485</v>
      </c>
      <c r="AH472" t="s">
        <v>3492</v>
      </c>
      <c r="AI472">
        <v>15.1</v>
      </c>
      <c r="AK472" t="s">
        <v>3500</v>
      </c>
      <c r="AL472" t="s">
        <v>3512</v>
      </c>
      <c r="AM472" t="s">
        <v>3514</v>
      </c>
      <c r="AO472">
        <v>2014</v>
      </c>
      <c r="AP472" t="s">
        <v>3541</v>
      </c>
      <c r="AS472" t="s">
        <v>3625</v>
      </c>
      <c r="AU472">
        <v>49.464184000000003</v>
      </c>
      <c r="AV472">
        <v>7.1488969999999998</v>
      </c>
      <c r="BA472">
        <v>0.41639999999999999</v>
      </c>
      <c r="BB472" t="s">
        <v>3997</v>
      </c>
      <c r="BC472" t="s">
        <v>3500</v>
      </c>
      <c r="BE472" t="s">
        <v>3515</v>
      </c>
      <c r="BF472" t="s">
        <v>4290</v>
      </c>
      <c r="BG472" t="s">
        <v>1715</v>
      </c>
      <c r="BH472" t="s">
        <v>4553</v>
      </c>
    </row>
    <row r="473" spans="1:61" x14ac:dyDescent="0.25">
      <c r="A473">
        <f t="shared" si="57"/>
        <v>173</v>
      </c>
      <c r="B473" t="str">
        <f t="shared" si="58"/>
        <v>Dow Stade_BNA0918b</v>
      </c>
      <c r="C473" t="s">
        <v>3492</v>
      </c>
      <c r="D473" t="str">
        <f>VLOOKUP(AL473,REF_TABLE!$A$19:$B$26,2,FALSE)</f>
        <v>COMC</v>
      </c>
      <c r="E473" t="str">
        <f>VLOOKUP(AK473,REF_TABLE!A:B,2,FALSE)</f>
        <v>GAS</v>
      </c>
      <c r="F473">
        <f t="shared" si="64"/>
        <v>0.60299999999999998</v>
      </c>
      <c r="G473">
        <f>VLOOKUP(plants_join_OPSD!D473,REF_TABLE!M:Q,2,FALSE)</f>
        <v>5</v>
      </c>
      <c r="H473">
        <f>VLOOKUP(plants_join_OPSD!D473,REF_TABLE!M:Q,3,FALSE)</f>
        <v>1</v>
      </c>
      <c r="I473">
        <f>VLOOKUP(D473,Tabelle7!$A:$B,2,FALSE)</f>
        <v>3.8508725075675675E-2</v>
      </c>
      <c r="J473">
        <f>VLOOKUP(D473,Tabelle7!$A:$C,3,FALSE)</f>
        <v>3.8508725075675675E-2</v>
      </c>
      <c r="K473">
        <f>VLOOKUP($E473,Dispa_data!E:W,7,FALSE)</f>
        <v>112542.12</v>
      </c>
      <c r="L473">
        <f>IFERROR(VLOOKUP($E473,Dispa_data!E:W,8,FALSE),0)</f>
        <v>0</v>
      </c>
      <c r="M473">
        <f>IFERROR(VLOOKUP($E473,Dispa_data!E:W,9,FALSE),0)</f>
        <v>0</v>
      </c>
      <c r="N473">
        <f>IFERROR(VLOOKUP($E473,Dispa_data!$E:$W,10,FALSE),0)</f>
        <v>0.4</v>
      </c>
      <c r="O473">
        <f>IFERROR(VLOOKUP($E473,Dispa_data!$E:$W,11,FALSE),0)</f>
        <v>0.52500000000000002</v>
      </c>
      <c r="P473">
        <f>IFERROR(VLOOKUP($E473,Dispa_data!$E:$W,12,FALSE),0)</f>
        <v>1</v>
      </c>
      <c r="Q473">
        <f>IFERROR(VLOOKUP($E473,Dispa_data!$E:$W,13,FALSE),0)</f>
        <v>0.45</v>
      </c>
      <c r="S473" t="str">
        <f t="shared" si="59"/>
        <v/>
      </c>
      <c r="T473" t="str">
        <f t="shared" si="60"/>
        <v/>
      </c>
      <c r="U473" t="str">
        <f t="shared" si="61"/>
        <v/>
      </c>
      <c r="V473" t="str">
        <f t="shared" si="62"/>
        <v/>
      </c>
      <c r="W473" t="str">
        <f t="shared" si="63"/>
        <v/>
      </c>
      <c r="X473" s="1" t="s">
        <v>675</v>
      </c>
      <c r="Y473" s="6" t="e">
        <f>VLOOKUP(B473,Dispa_data!B:B,1,FALSE)</f>
        <v>#N/A</v>
      </c>
      <c r="Z473" t="s">
        <v>1365</v>
      </c>
      <c r="AA473" t="s">
        <v>1756</v>
      </c>
      <c r="AB473" t="s">
        <v>2076</v>
      </c>
      <c r="AC473" t="s">
        <v>2321</v>
      </c>
      <c r="AD473" t="s">
        <v>2636</v>
      </c>
      <c r="AE473" t="s">
        <v>3083</v>
      </c>
      <c r="AF473" t="s">
        <v>3412</v>
      </c>
      <c r="AG473" t="s">
        <v>3477</v>
      </c>
      <c r="AH473" t="s">
        <v>3492</v>
      </c>
      <c r="AI473">
        <v>173</v>
      </c>
      <c r="AJ473">
        <v>173</v>
      </c>
      <c r="AK473" t="s">
        <v>3500</v>
      </c>
      <c r="AL473" t="s">
        <v>3508</v>
      </c>
      <c r="AM473" t="s">
        <v>3514</v>
      </c>
      <c r="AO473">
        <v>2014</v>
      </c>
      <c r="AP473" t="s">
        <v>3541</v>
      </c>
      <c r="AS473" t="s">
        <v>3625</v>
      </c>
      <c r="AU473">
        <v>53.651919700000008</v>
      </c>
      <c r="AV473">
        <v>9.5078664999999987</v>
      </c>
      <c r="BA473">
        <v>0.60299999999999998</v>
      </c>
      <c r="BB473" t="s">
        <v>3997</v>
      </c>
      <c r="BC473" t="s">
        <v>3500</v>
      </c>
      <c r="BE473" t="s">
        <v>3515</v>
      </c>
      <c r="BF473" t="s">
        <v>4291</v>
      </c>
      <c r="BH473" t="s">
        <v>4554</v>
      </c>
      <c r="BI473" t="s">
        <v>4591</v>
      </c>
    </row>
    <row r="474" spans="1:61" x14ac:dyDescent="0.25">
      <c r="A474">
        <f t="shared" si="57"/>
        <v>30.7</v>
      </c>
      <c r="B474" t="str">
        <f t="shared" si="58"/>
        <v>KWK AOS GmbH_BNA1437</v>
      </c>
      <c r="C474" t="s">
        <v>3492</v>
      </c>
      <c r="D474" t="str">
        <f>VLOOKUP(AL474,REF_TABLE!$A$19:$B$26,2,FALSE)</f>
        <v>GTUR</v>
      </c>
      <c r="E474" t="str">
        <f>VLOOKUP(AK474,REF_TABLE!A:B,2,FALSE)</f>
        <v>GAS</v>
      </c>
      <c r="F474">
        <f t="shared" si="64"/>
        <v>0.41120000000000001</v>
      </c>
      <c r="G474">
        <f>VLOOKUP(plants_join_OPSD!D474,REF_TABLE!M:Q,2,FALSE)</f>
        <v>0</v>
      </c>
      <c r="H474">
        <f>VLOOKUP(plants_join_OPSD!D474,REF_TABLE!M:Q,3,FALSE)</f>
        <v>0</v>
      </c>
      <c r="I474">
        <f>VLOOKUP(D474,Tabelle7!$A:$B,2,FALSE)</f>
        <v>1</v>
      </c>
      <c r="J474">
        <f>VLOOKUP(D474,Tabelle7!$A:$C,3,FALSE)</f>
        <v>1</v>
      </c>
      <c r="K474">
        <f>VLOOKUP($E474,Dispa_data!E:W,7,FALSE)</f>
        <v>112542.12</v>
      </c>
      <c r="L474">
        <f>IFERROR(VLOOKUP($E474,Dispa_data!E:W,8,FALSE),0)</f>
        <v>0</v>
      </c>
      <c r="M474">
        <f>IFERROR(VLOOKUP($E474,Dispa_data!E:W,9,FALSE),0)</f>
        <v>0</v>
      </c>
      <c r="N474">
        <f>IFERROR(VLOOKUP($E474,Dispa_data!$E:$W,10,FALSE),0)</f>
        <v>0.4</v>
      </c>
      <c r="O474">
        <f>IFERROR(VLOOKUP($E474,Dispa_data!$E:$W,11,FALSE),0)</f>
        <v>0.52500000000000002</v>
      </c>
      <c r="P474">
        <f>IFERROR(VLOOKUP($E474,Dispa_data!$E:$W,12,FALSE),0)</f>
        <v>1</v>
      </c>
      <c r="Q474">
        <f>IFERROR(VLOOKUP($E474,Dispa_data!$E:$W,13,FALSE),0)</f>
        <v>0.45</v>
      </c>
      <c r="S474" t="str">
        <f t="shared" si="59"/>
        <v/>
      </c>
      <c r="T474" t="str">
        <f t="shared" si="60"/>
        <v/>
      </c>
      <c r="U474" t="str">
        <f t="shared" si="61"/>
        <v/>
      </c>
      <c r="V474" t="str">
        <f t="shared" si="62"/>
        <v/>
      </c>
      <c r="W474" t="str">
        <f t="shared" si="63"/>
        <v/>
      </c>
      <c r="X474" s="1" t="s">
        <v>676</v>
      </c>
      <c r="Y474" s="6" t="e">
        <f>VLOOKUP(B474,Dispa_data!B:B,1,FALSE)</f>
        <v>#N/A</v>
      </c>
      <c r="Z474" t="s">
        <v>1366</v>
      </c>
      <c r="AA474" t="s">
        <v>1757</v>
      </c>
      <c r="AC474" t="s">
        <v>2322</v>
      </c>
      <c r="AD474" t="s">
        <v>2637</v>
      </c>
      <c r="AE474" t="s">
        <v>3083</v>
      </c>
      <c r="AF474" t="s">
        <v>3413</v>
      </c>
      <c r="AG474" t="s">
        <v>3477</v>
      </c>
      <c r="AH474" t="s">
        <v>3492</v>
      </c>
      <c r="AI474">
        <v>30.7</v>
      </c>
      <c r="AK474" t="s">
        <v>3500</v>
      </c>
      <c r="AL474" t="s">
        <v>3512</v>
      </c>
      <c r="AM474" t="s">
        <v>3514</v>
      </c>
      <c r="AO474">
        <v>2012</v>
      </c>
      <c r="AP474" t="s">
        <v>3531</v>
      </c>
      <c r="AS474" t="s">
        <v>3625</v>
      </c>
      <c r="AU474">
        <v>53.657519999999998</v>
      </c>
      <c r="AV474">
        <v>9.5019799999999996</v>
      </c>
      <c r="BA474">
        <v>0.41120000000000001</v>
      </c>
      <c r="BB474" t="s">
        <v>3997</v>
      </c>
      <c r="BC474" t="s">
        <v>3500</v>
      </c>
      <c r="BE474" t="s">
        <v>3515</v>
      </c>
      <c r="BF474" t="s">
        <v>4292</v>
      </c>
      <c r="BG474" t="s">
        <v>4406</v>
      </c>
      <c r="BH474" t="s">
        <v>4443</v>
      </c>
    </row>
    <row r="475" spans="1:61" x14ac:dyDescent="0.25">
      <c r="A475">
        <f t="shared" si="57"/>
        <v>123</v>
      </c>
      <c r="B475" t="str">
        <f t="shared" si="58"/>
        <v>GuD-Ikw Staßfurt_BNA0922</v>
      </c>
      <c r="C475" t="s">
        <v>3492</v>
      </c>
      <c r="D475" t="str">
        <f>VLOOKUP(AL475,REF_TABLE!$A$19:$B$26,2,FALSE)</f>
        <v>COMC</v>
      </c>
      <c r="E475" t="str">
        <f>VLOOKUP(AK475,REF_TABLE!A:B,2,FALSE)</f>
        <v>GAS</v>
      </c>
      <c r="F475">
        <f t="shared" si="64"/>
        <v>0.52200000000000002</v>
      </c>
      <c r="G475">
        <f>VLOOKUP(plants_join_OPSD!D475,REF_TABLE!M:Q,2,FALSE)</f>
        <v>5</v>
      </c>
      <c r="H475">
        <f>VLOOKUP(plants_join_OPSD!D475,REF_TABLE!M:Q,3,FALSE)</f>
        <v>1</v>
      </c>
      <c r="I475">
        <f>VLOOKUP(D475,Tabelle7!$A:$B,2,FALSE)</f>
        <v>3.8508725075675675E-2</v>
      </c>
      <c r="J475">
        <f>VLOOKUP(D475,Tabelle7!$A:$C,3,FALSE)</f>
        <v>3.8508725075675675E-2</v>
      </c>
      <c r="K475">
        <f>VLOOKUP($E475,Dispa_data!E:W,7,FALSE)</f>
        <v>112542.12</v>
      </c>
      <c r="L475">
        <f>IFERROR(VLOOKUP($E475,Dispa_data!E:W,8,FALSE),0)</f>
        <v>0</v>
      </c>
      <c r="M475">
        <f>IFERROR(VLOOKUP($E475,Dispa_data!E:W,9,FALSE),0)</f>
        <v>0</v>
      </c>
      <c r="N475">
        <f>IFERROR(VLOOKUP($E475,Dispa_data!$E:$W,10,FALSE),0)</f>
        <v>0.4</v>
      </c>
      <c r="O475">
        <f>IFERROR(VLOOKUP($E475,Dispa_data!$E:$W,11,FALSE),0)</f>
        <v>0.52500000000000002</v>
      </c>
      <c r="P475">
        <f>IFERROR(VLOOKUP($E475,Dispa_data!$E:$W,12,FALSE),0)</f>
        <v>1</v>
      </c>
      <c r="Q475">
        <f>IFERROR(VLOOKUP($E475,Dispa_data!$E:$W,13,FALSE),0)</f>
        <v>0.45</v>
      </c>
      <c r="S475">
        <f t="shared" si="59"/>
        <v>160</v>
      </c>
      <c r="T475" t="str">
        <f t="shared" si="60"/>
        <v/>
      </c>
      <c r="U475" t="str">
        <f t="shared" si="61"/>
        <v/>
      </c>
      <c r="V475" t="str">
        <f t="shared" si="62"/>
        <v/>
      </c>
      <c r="W475" t="str">
        <f t="shared" si="63"/>
        <v/>
      </c>
      <c r="X475" s="1" t="s">
        <v>677</v>
      </c>
      <c r="Y475" s="6" t="e">
        <f>VLOOKUP(B475,Dispa_data!B:B,1,FALSE)</f>
        <v>#N/A</v>
      </c>
      <c r="Z475" t="s">
        <v>1367</v>
      </c>
      <c r="AB475" t="s">
        <v>2077</v>
      </c>
      <c r="AC475" t="s">
        <v>2323</v>
      </c>
      <c r="AD475" t="s">
        <v>2638</v>
      </c>
      <c r="AE475" t="s">
        <v>3084</v>
      </c>
      <c r="AF475" t="s">
        <v>3414</v>
      </c>
      <c r="AG475" t="s">
        <v>3479</v>
      </c>
      <c r="AH475" t="s">
        <v>3492</v>
      </c>
      <c r="AI475">
        <v>123</v>
      </c>
      <c r="AJ475">
        <v>123</v>
      </c>
      <c r="AK475" t="s">
        <v>3500</v>
      </c>
      <c r="AL475" t="s">
        <v>3508</v>
      </c>
      <c r="AM475" t="s">
        <v>3514</v>
      </c>
      <c r="AN475">
        <v>160</v>
      </c>
      <c r="AO475">
        <v>1996</v>
      </c>
      <c r="AP475" t="s">
        <v>3553</v>
      </c>
      <c r="AS475" t="s">
        <v>3625</v>
      </c>
      <c r="AT475" t="s">
        <v>3629</v>
      </c>
      <c r="AU475">
        <v>51.865527</v>
      </c>
      <c r="AV475">
        <v>11.573812999999999</v>
      </c>
      <c r="BA475">
        <v>0.52200000000000002</v>
      </c>
      <c r="BB475" t="s">
        <v>3997</v>
      </c>
      <c r="BC475" t="s">
        <v>3500</v>
      </c>
      <c r="BE475" t="s">
        <v>3515</v>
      </c>
      <c r="BF475" t="s">
        <v>4293</v>
      </c>
      <c r="BG475" t="s">
        <v>4406</v>
      </c>
      <c r="BH475" t="s">
        <v>4493</v>
      </c>
      <c r="BI475" t="s">
        <v>4591</v>
      </c>
    </row>
    <row r="476" spans="1:61" x14ac:dyDescent="0.25">
      <c r="A476">
        <f t="shared" ref="A476:A539" si="65">AI476</f>
        <v>11.4</v>
      </c>
      <c r="B476" t="str">
        <f t="shared" ref="B476:B539" si="66">CONCATENATE(Z476,"_",X476)</f>
        <v>Steinitz_BNA1403</v>
      </c>
      <c r="C476" t="s">
        <v>3492</v>
      </c>
      <c r="D476" t="str">
        <f>VLOOKUP(AL476,REF_TABLE!$A$19:$B$26,2,FALSE)</f>
        <v>STUR</v>
      </c>
      <c r="E476" t="str">
        <f>VLOOKUP(AK476,REF_TABLE!A:B,2,FALSE)</f>
        <v>GAS</v>
      </c>
      <c r="F476">
        <f t="shared" si="64"/>
        <v>0.38390000000000002</v>
      </c>
      <c r="G476">
        <f>VLOOKUP(plants_join_OPSD!D476,REF_TABLE!M:Q,2,FALSE)</f>
        <v>9.5587323943661975</v>
      </c>
      <c r="H476">
        <f>VLOOKUP(plants_join_OPSD!D476,REF_TABLE!M:Q,3,FALSE)</f>
        <v>7.8122535211267614</v>
      </c>
      <c r="I476">
        <f>VLOOKUP(D476,Tabelle7!$A:$B,2,FALSE)</f>
        <v>4.0224969288732378E-2</v>
      </c>
      <c r="J476">
        <f>VLOOKUP(D476,Tabelle7!$A:$C,3,FALSE)</f>
        <v>4.0224969288732378E-2</v>
      </c>
      <c r="K476">
        <f>VLOOKUP($E476,Dispa_data!E:W,7,FALSE)</f>
        <v>112542.12</v>
      </c>
      <c r="L476">
        <f>IFERROR(VLOOKUP($E476,Dispa_data!E:W,8,FALSE),0)</f>
        <v>0</v>
      </c>
      <c r="M476">
        <f>IFERROR(VLOOKUP($E476,Dispa_data!E:W,9,FALSE),0)</f>
        <v>0</v>
      </c>
      <c r="N476">
        <f>IFERROR(VLOOKUP($E476,Dispa_data!$E:$W,10,FALSE),0)</f>
        <v>0.4</v>
      </c>
      <c r="O476">
        <f>IFERROR(VLOOKUP($E476,Dispa_data!$E:$W,11,FALSE),0)</f>
        <v>0.52500000000000002</v>
      </c>
      <c r="P476">
        <f>IFERROR(VLOOKUP($E476,Dispa_data!$E:$W,12,FALSE),0)</f>
        <v>1</v>
      </c>
      <c r="Q476">
        <f>IFERROR(VLOOKUP($E476,Dispa_data!$E:$W,13,FALSE),0)</f>
        <v>0.45</v>
      </c>
      <c r="S476" t="str">
        <f t="shared" ref="S476:S539" si="67">IF(AN476="","",AN476)</f>
        <v/>
      </c>
      <c r="T476" t="str">
        <f t="shared" ref="T476:T539" si="68">IF(D476="HPHS",A476*6.3,"")</f>
        <v/>
      </c>
      <c r="U476" t="str">
        <f t="shared" ref="U476:U539" si="69">IF(D476="HPHS",0,"")</f>
        <v/>
      </c>
      <c r="V476" t="str">
        <f t="shared" ref="V476:V539" si="70">IF(D476="HPHS",A476,"")</f>
        <v/>
      </c>
      <c r="W476" t="str">
        <f t="shared" ref="W476:W539" si="71">IF(D476="HPHS",0.86,"")</f>
        <v/>
      </c>
      <c r="X476" s="1" t="s">
        <v>678</v>
      </c>
      <c r="Y476" s="6" t="e">
        <f>VLOOKUP(B476,Dispa_data!B:B,1,FALSE)</f>
        <v>#N/A</v>
      </c>
      <c r="Z476" t="s">
        <v>1368</v>
      </c>
      <c r="AA476" t="s">
        <v>1749</v>
      </c>
      <c r="AC476" t="s">
        <v>2324</v>
      </c>
      <c r="AD476" t="s">
        <v>2639</v>
      </c>
      <c r="AE476" t="s">
        <v>3085</v>
      </c>
      <c r="AF476" t="s">
        <v>1368</v>
      </c>
      <c r="AG476" t="s">
        <v>3479</v>
      </c>
      <c r="AH476" t="s">
        <v>3492</v>
      </c>
      <c r="AI476">
        <v>11.4</v>
      </c>
      <c r="AK476" t="s">
        <v>3500</v>
      </c>
      <c r="AL476" t="s">
        <v>3506</v>
      </c>
      <c r="AM476" t="s">
        <v>3514</v>
      </c>
      <c r="AO476">
        <v>1999</v>
      </c>
      <c r="AP476" t="s">
        <v>3517</v>
      </c>
      <c r="AS476" t="s">
        <v>3625</v>
      </c>
      <c r="AU476">
        <v>52.83005</v>
      </c>
      <c r="AV476">
        <v>11.10328</v>
      </c>
      <c r="BA476">
        <v>0.38390000000000002</v>
      </c>
      <c r="BB476" t="s">
        <v>3997</v>
      </c>
      <c r="BC476" t="s">
        <v>3500</v>
      </c>
      <c r="BE476" t="s">
        <v>3515</v>
      </c>
      <c r="BF476" t="s">
        <v>4294</v>
      </c>
      <c r="BG476" t="s">
        <v>4402</v>
      </c>
      <c r="BH476" t="s">
        <v>4443</v>
      </c>
    </row>
    <row r="477" spans="1:61" x14ac:dyDescent="0.25">
      <c r="A477">
        <f t="shared" si="65"/>
        <v>22</v>
      </c>
      <c r="B477" t="str">
        <f t="shared" si="66"/>
        <v>Heizkraftwerk Stendal_BNA1489</v>
      </c>
      <c r="C477" t="s">
        <v>3492</v>
      </c>
      <c r="D477" t="str">
        <f>VLOOKUP(AL477,REF_TABLE!$A$19:$B$26,2,FALSE)</f>
        <v>STUR</v>
      </c>
      <c r="E477" t="str">
        <f>VLOOKUP(AK477,REF_TABLE!A:B,2,FALSE)</f>
        <v>GAS</v>
      </c>
      <c r="F477">
        <f t="shared" si="64"/>
        <v>0.37840000000000001</v>
      </c>
      <c r="G477">
        <f>VLOOKUP(plants_join_OPSD!D477,REF_TABLE!M:Q,2,FALSE)</f>
        <v>9.5587323943661975</v>
      </c>
      <c r="H477">
        <f>VLOOKUP(plants_join_OPSD!D477,REF_TABLE!M:Q,3,FALSE)</f>
        <v>7.8122535211267614</v>
      </c>
      <c r="I477">
        <f>VLOOKUP(D477,Tabelle7!$A:$B,2,FALSE)</f>
        <v>4.0224969288732378E-2</v>
      </c>
      <c r="J477">
        <f>VLOOKUP(D477,Tabelle7!$A:$C,3,FALSE)</f>
        <v>4.0224969288732378E-2</v>
      </c>
      <c r="K477">
        <f>VLOOKUP($E477,Dispa_data!E:W,7,FALSE)</f>
        <v>112542.12</v>
      </c>
      <c r="L477">
        <f>IFERROR(VLOOKUP($E477,Dispa_data!E:W,8,FALSE),0)</f>
        <v>0</v>
      </c>
      <c r="M477">
        <f>IFERROR(VLOOKUP($E477,Dispa_data!E:W,9,FALSE),0)</f>
        <v>0</v>
      </c>
      <c r="N477">
        <f>IFERROR(VLOOKUP($E477,Dispa_data!$E:$W,10,FALSE),0)</f>
        <v>0.4</v>
      </c>
      <c r="O477">
        <f>IFERROR(VLOOKUP($E477,Dispa_data!$E:$W,11,FALSE),0)</f>
        <v>0.52500000000000002</v>
      </c>
      <c r="P477">
        <f>IFERROR(VLOOKUP($E477,Dispa_data!$E:$W,12,FALSE),0)</f>
        <v>1</v>
      </c>
      <c r="Q477">
        <f>IFERROR(VLOOKUP($E477,Dispa_data!$E:$W,13,FALSE),0)</f>
        <v>0.45</v>
      </c>
      <c r="S477" t="str">
        <f t="shared" si="67"/>
        <v/>
      </c>
      <c r="T477" t="str">
        <f t="shared" si="68"/>
        <v/>
      </c>
      <c r="U477" t="str">
        <f t="shared" si="69"/>
        <v/>
      </c>
      <c r="V477" t="str">
        <f t="shared" si="70"/>
        <v/>
      </c>
      <c r="W477" t="str">
        <f t="shared" si="71"/>
        <v/>
      </c>
      <c r="X477" s="1" t="s">
        <v>679</v>
      </c>
      <c r="Y477" s="6" t="e">
        <f>VLOOKUP(B477,Dispa_data!B:B,1,FALSE)</f>
        <v>#N/A</v>
      </c>
      <c r="Z477" t="s">
        <v>1369</v>
      </c>
      <c r="AC477" t="s">
        <v>2325</v>
      </c>
      <c r="AD477" t="s">
        <v>2640</v>
      </c>
      <c r="AE477" t="s">
        <v>3086</v>
      </c>
      <c r="AF477" t="s">
        <v>3415</v>
      </c>
      <c r="AG477" t="s">
        <v>3479</v>
      </c>
      <c r="AH477" t="s">
        <v>3492</v>
      </c>
      <c r="AI477">
        <v>22</v>
      </c>
      <c r="AK477" t="s">
        <v>3500</v>
      </c>
      <c r="AL477" t="s">
        <v>3506</v>
      </c>
      <c r="AM477" t="s">
        <v>3514</v>
      </c>
      <c r="AO477">
        <v>1994</v>
      </c>
      <c r="AP477" t="s">
        <v>3561</v>
      </c>
      <c r="AS477" t="s">
        <v>3625</v>
      </c>
      <c r="AU477">
        <v>52.608713199999997</v>
      </c>
      <c r="AV477">
        <v>11.832450700000001</v>
      </c>
      <c r="BA477">
        <v>0.37840000000000001</v>
      </c>
      <c r="BB477" t="s">
        <v>3997</v>
      </c>
      <c r="BC477" t="s">
        <v>3500</v>
      </c>
      <c r="BE477" t="s">
        <v>3515</v>
      </c>
      <c r="BF477" t="s">
        <v>4295</v>
      </c>
      <c r="BG477" t="s">
        <v>4404</v>
      </c>
      <c r="BH477" t="s">
        <v>4555</v>
      </c>
    </row>
    <row r="478" spans="1:61" x14ac:dyDescent="0.25">
      <c r="A478">
        <f t="shared" si="65"/>
        <v>12.2</v>
      </c>
      <c r="B478" t="str">
        <f t="shared" si="66"/>
        <v>HKW Pfaffenwald_BNA1333a</v>
      </c>
      <c r="C478" t="s">
        <v>3492</v>
      </c>
      <c r="D478" t="str">
        <f>VLOOKUP(AL478,REF_TABLE!$A$19:$B$26,2,FALSE)</f>
        <v>STUR</v>
      </c>
      <c r="E478" t="str">
        <f>VLOOKUP(AK478,REF_TABLE!A:B,2,FALSE)</f>
        <v>GAS</v>
      </c>
      <c r="F478">
        <f t="shared" si="64"/>
        <v>0.37180000000000002</v>
      </c>
      <c r="G478">
        <f>VLOOKUP(plants_join_OPSD!D478,REF_TABLE!M:Q,2,FALSE)</f>
        <v>9.5587323943661975</v>
      </c>
      <c r="H478">
        <f>VLOOKUP(plants_join_OPSD!D478,REF_TABLE!M:Q,3,FALSE)</f>
        <v>7.8122535211267614</v>
      </c>
      <c r="I478">
        <f>VLOOKUP(D478,Tabelle7!$A:$B,2,FALSE)</f>
        <v>4.0224969288732378E-2</v>
      </c>
      <c r="J478">
        <f>VLOOKUP(D478,Tabelle7!$A:$C,3,FALSE)</f>
        <v>4.0224969288732378E-2</v>
      </c>
      <c r="K478">
        <f>VLOOKUP($E478,Dispa_data!E:W,7,FALSE)</f>
        <v>112542.12</v>
      </c>
      <c r="L478">
        <f>IFERROR(VLOOKUP($E478,Dispa_data!E:W,8,FALSE),0)</f>
        <v>0</v>
      </c>
      <c r="M478">
        <f>IFERROR(VLOOKUP($E478,Dispa_data!E:W,9,FALSE),0)</f>
        <v>0</v>
      </c>
      <c r="N478">
        <f>IFERROR(VLOOKUP($E478,Dispa_data!$E:$W,10,FALSE),0)</f>
        <v>0.4</v>
      </c>
      <c r="O478">
        <f>IFERROR(VLOOKUP($E478,Dispa_data!$E:$W,11,FALSE),0)</f>
        <v>0.52500000000000002</v>
      </c>
      <c r="P478">
        <f>IFERROR(VLOOKUP($E478,Dispa_data!$E:$W,12,FALSE),0)</f>
        <v>1</v>
      </c>
      <c r="Q478">
        <f>IFERROR(VLOOKUP($E478,Dispa_data!$E:$W,13,FALSE),0)</f>
        <v>0.45</v>
      </c>
      <c r="S478" t="str">
        <f t="shared" si="67"/>
        <v/>
      </c>
      <c r="T478" t="str">
        <f t="shared" si="68"/>
        <v/>
      </c>
      <c r="U478" t="str">
        <f t="shared" si="69"/>
        <v/>
      </c>
      <c r="V478" t="str">
        <f t="shared" si="70"/>
        <v/>
      </c>
      <c r="W478" t="str">
        <f t="shared" si="71"/>
        <v/>
      </c>
      <c r="X478" s="1" t="s">
        <v>680</v>
      </c>
      <c r="Y478" s="6" t="e">
        <f>VLOOKUP(B478,Dispa_data!B:B,1,FALSE)</f>
        <v>#N/A</v>
      </c>
      <c r="Z478" t="s">
        <v>1370</v>
      </c>
      <c r="AA478" t="s">
        <v>1758</v>
      </c>
      <c r="AC478" t="s">
        <v>2326</v>
      </c>
      <c r="AD478" t="s">
        <v>2641</v>
      </c>
      <c r="AE478" t="s">
        <v>3087</v>
      </c>
      <c r="AF478" t="s">
        <v>3242</v>
      </c>
      <c r="AG478" t="s">
        <v>3482</v>
      </c>
      <c r="AH478" t="s">
        <v>3492</v>
      </c>
      <c r="AI478">
        <v>12.2</v>
      </c>
      <c r="AK478" t="s">
        <v>3500</v>
      </c>
      <c r="AL478" t="s">
        <v>3506</v>
      </c>
      <c r="AM478" t="s">
        <v>3514</v>
      </c>
      <c r="AO478">
        <v>1988</v>
      </c>
      <c r="AP478" t="s">
        <v>3516</v>
      </c>
      <c r="AS478" t="s">
        <v>3625</v>
      </c>
      <c r="AU478">
        <v>48.750809999999987</v>
      </c>
      <c r="AV478">
        <v>9.1103000000000005</v>
      </c>
      <c r="BA478">
        <v>0.37180000000000002</v>
      </c>
      <c r="BB478" t="s">
        <v>3997</v>
      </c>
      <c r="BC478" t="s">
        <v>3500</v>
      </c>
      <c r="BE478" t="s">
        <v>3515</v>
      </c>
      <c r="BF478" t="s">
        <v>4296</v>
      </c>
      <c r="BG478" t="s">
        <v>1715</v>
      </c>
      <c r="BH478" t="s">
        <v>4442</v>
      </c>
    </row>
    <row r="479" spans="1:61" x14ac:dyDescent="0.25">
      <c r="A479">
        <f t="shared" si="65"/>
        <v>11.3</v>
      </c>
      <c r="B479" t="str">
        <f t="shared" si="66"/>
        <v>HKW Pfaffenwald_BNA1333b</v>
      </c>
      <c r="C479" t="s">
        <v>3492</v>
      </c>
      <c r="D479" t="str">
        <f>VLOOKUP(AL479,REF_TABLE!$A$19:$B$26,2,FALSE)</f>
        <v>STUR</v>
      </c>
      <c r="E479" t="str">
        <f>VLOOKUP(AK479,REF_TABLE!A:B,2,FALSE)</f>
        <v>GAS</v>
      </c>
      <c r="F479">
        <f t="shared" si="64"/>
        <v>0.35089999999999999</v>
      </c>
      <c r="G479">
        <f>VLOOKUP(plants_join_OPSD!D479,REF_TABLE!M:Q,2,FALSE)</f>
        <v>9.5587323943661975</v>
      </c>
      <c r="H479">
        <f>VLOOKUP(plants_join_OPSD!D479,REF_TABLE!M:Q,3,FALSE)</f>
        <v>7.8122535211267614</v>
      </c>
      <c r="I479">
        <f>VLOOKUP(D479,Tabelle7!$A:$B,2,FALSE)</f>
        <v>4.0224969288732378E-2</v>
      </c>
      <c r="J479">
        <f>VLOOKUP(D479,Tabelle7!$A:$C,3,FALSE)</f>
        <v>4.0224969288732378E-2</v>
      </c>
      <c r="K479">
        <f>VLOOKUP($E479,Dispa_data!E:W,7,FALSE)</f>
        <v>112542.12</v>
      </c>
      <c r="L479">
        <f>IFERROR(VLOOKUP($E479,Dispa_data!E:W,8,FALSE),0)</f>
        <v>0</v>
      </c>
      <c r="M479">
        <f>IFERROR(VLOOKUP($E479,Dispa_data!E:W,9,FALSE),0)</f>
        <v>0</v>
      </c>
      <c r="N479">
        <f>IFERROR(VLOOKUP($E479,Dispa_data!$E:$W,10,FALSE),0)</f>
        <v>0.4</v>
      </c>
      <c r="O479">
        <f>IFERROR(VLOOKUP($E479,Dispa_data!$E:$W,11,FALSE),0)</f>
        <v>0.52500000000000002</v>
      </c>
      <c r="P479">
        <f>IFERROR(VLOOKUP($E479,Dispa_data!$E:$W,12,FALSE),0)</f>
        <v>1</v>
      </c>
      <c r="Q479">
        <f>IFERROR(VLOOKUP($E479,Dispa_data!$E:$W,13,FALSE),0)</f>
        <v>0.45</v>
      </c>
      <c r="S479" t="str">
        <f t="shared" si="67"/>
        <v/>
      </c>
      <c r="T479" t="str">
        <f t="shared" si="68"/>
        <v/>
      </c>
      <c r="U479" t="str">
        <f t="shared" si="69"/>
        <v/>
      </c>
      <c r="V479" t="str">
        <f t="shared" si="70"/>
        <v/>
      </c>
      <c r="W479" t="str">
        <f t="shared" si="71"/>
        <v/>
      </c>
      <c r="X479" s="1" t="s">
        <v>681</v>
      </c>
      <c r="Y479" s="6" t="e">
        <f>VLOOKUP(B479,Dispa_data!B:B,1,FALSE)</f>
        <v>#N/A</v>
      </c>
      <c r="Z479" t="s">
        <v>1370</v>
      </c>
      <c r="AA479" t="s">
        <v>1759</v>
      </c>
      <c r="AC479" t="s">
        <v>2326</v>
      </c>
      <c r="AD479" t="s">
        <v>2641</v>
      </c>
      <c r="AE479" t="s">
        <v>3087</v>
      </c>
      <c r="AF479" t="s">
        <v>3242</v>
      </c>
      <c r="AG479" t="s">
        <v>3482</v>
      </c>
      <c r="AH479" t="s">
        <v>3492</v>
      </c>
      <c r="AI479">
        <v>11.3</v>
      </c>
      <c r="AK479" t="s">
        <v>3500</v>
      </c>
      <c r="AL479" t="s">
        <v>3506</v>
      </c>
      <c r="AM479" t="s">
        <v>3514</v>
      </c>
      <c r="AO479">
        <v>1969</v>
      </c>
      <c r="AP479" t="s">
        <v>3537</v>
      </c>
      <c r="AS479" t="s">
        <v>3625</v>
      </c>
      <c r="AU479">
        <v>48.750809999999987</v>
      </c>
      <c r="AV479">
        <v>9.1103000000000005</v>
      </c>
      <c r="BA479">
        <v>0.35089999999999999</v>
      </c>
      <c r="BB479" t="s">
        <v>3997</v>
      </c>
      <c r="BC479" t="s">
        <v>3500</v>
      </c>
      <c r="BE479" t="s">
        <v>3515</v>
      </c>
      <c r="BF479" t="s">
        <v>4296</v>
      </c>
      <c r="BG479" t="s">
        <v>1715</v>
      </c>
      <c r="BH479" t="s">
        <v>4442</v>
      </c>
    </row>
    <row r="480" spans="1:61" x14ac:dyDescent="0.25">
      <c r="A480">
        <f t="shared" si="65"/>
        <v>11.6</v>
      </c>
      <c r="B480" t="str">
        <f t="shared" si="66"/>
        <v>HKW Pfaffenwald_BNA1333c</v>
      </c>
      <c r="C480" t="s">
        <v>3492</v>
      </c>
      <c r="D480" t="str">
        <f>VLOOKUP(AL480,REF_TABLE!$A$19:$B$26,2,FALSE)</f>
        <v>STUR</v>
      </c>
      <c r="E480" t="str">
        <f>VLOOKUP(AK480,REF_TABLE!A:B,2,FALSE)</f>
        <v>GAS</v>
      </c>
      <c r="F480">
        <f t="shared" si="64"/>
        <v>0.3498</v>
      </c>
      <c r="G480">
        <f>VLOOKUP(plants_join_OPSD!D480,REF_TABLE!M:Q,2,FALSE)</f>
        <v>9.5587323943661975</v>
      </c>
      <c r="H480">
        <f>VLOOKUP(plants_join_OPSD!D480,REF_TABLE!M:Q,3,FALSE)</f>
        <v>7.8122535211267614</v>
      </c>
      <c r="I480">
        <f>VLOOKUP(D480,Tabelle7!$A:$B,2,FALSE)</f>
        <v>4.0224969288732378E-2</v>
      </c>
      <c r="J480">
        <f>VLOOKUP(D480,Tabelle7!$A:$C,3,FALSE)</f>
        <v>4.0224969288732378E-2</v>
      </c>
      <c r="K480">
        <f>VLOOKUP($E480,Dispa_data!E:W,7,FALSE)</f>
        <v>112542.12</v>
      </c>
      <c r="L480">
        <f>IFERROR(VLOOKUP($E480,Dispa_data!E:W,8,FALSE),0)</f>
        <v>0</v>
      </c>
      <c r="M480">
        <f>IFERROR(VLOOKUP($E480,Dispa_data!E:W,9,FALSE),0)</f>
        <v>0</v>
      </c>
      <c r="N480">
        <f>IFERROR(VLOOKUP($E480,Dispa_data!$E:$W,10,FALSE),0)</f>
        <v>0.4</v>
      </c>
      <c r="O480">
        <f>IFERROR(VLOOKUP($E480,Dispa_data!$E:$W,11,FALSE),0)</f>
        <v>0.52500000000000002</v>
      </c>
      <c r="P480">
        <f>IFERROR(VLOOKUP($E480,Dispa_data!$E:$W,12,FALSE),0)</f>
        <v>1</v>
      </c>
      <c r="Q480">
        <f>IFERROR(VLOOKUP($E480,Dispa_data!$E:$W,13,FALSE),0)</f>
        <v>0.45</v>
      </c>
      <c r="S480" t="str">
        <f t="shared" si="67"/>
        <v/>
      </c>
      <c r="T480" t="str">
        <f t="shared" si="68"/>
        <v/>
      </c>
      <c r="U480" t="str">
        <f t="shared" si="69"/>
        <v/>
      </c>
      <c r="V480" t="str">
        <f t="shared" si="70"/>
        <v/>
      </c>
      <c r="W480" t="str">
        <f t="shared" si="71"/>
        <v/>
      </c>
      <c r="X480" s="1" t="s">
        <v>682</v>
      </c>
      <c r="Y480" s="6" t="e">
        <f>VLOOKUP(B480,Dispa_data!B:B,1,FALSE)</f>
        <v>#N/A</v>
      </c>
      <c r="Z480" t="s">
        <v>1370</v>
      </c>
      <c r="AA480" t="s">
        <v>1760</v>
      </c>
      <c r="AC480" t="s">
        <v>2326</v>
      </c>
      <c r="AD480" t="s">
        <v>2641</v>
      </c>
      <c r="AE480" t="s">
        <v>3087</v>
      </c>
      <c r="AF480" t="s">
        <v>3242</v>
      </c>
      <c r="AG480" t="s">
        <v>3482</v>
      </c>
      <c r="AH480" t="s">
        <v>3492</v>
      </c>
      <c r="AI480">
        <v>11.6</v>
      </c>
      <c r="AK480" t="s">
        <v>3500</v>
      </c>
      <c r="AL480" t="s">
        <v>3506</v>
      </c>
      <c r="AM480" t="s">
        <v>3514</v>
      </c>
      <c r="AO480">
        <v>1968</v>
      </c>
      <c r="AP480" t="s">
        <v>3549</v>
      </c>
      <c r="AS480" t="s">
        <v>3625</v>
      </c>
      <c r="AU480">
        <v>48.750809999999987</v>
      </c>
      <c r="AV480">
        <v>9.1103000000000005</v>
      </c>
      <c r="BA480">
        <v>0.3498</v>
      </c>
      <c r="BB480" t="s">
        <v>3997</v>
      </c>
      <c r="BC480" t="s">
        <v>3500</v>
      </c>
      <c r="BE480" t="s">
        <v>3515</v>
      </c>
      <c r="BF480" t="s">
        <v>4296</v>
      </c>
      <c r="BG480" t="s">
        <v>1715</v>
      </c>
      <c r="BH480" t="s">
        <v>4442</v>
      </c>
    </row>
    <row r="481" spans="1:61" x14ac:dyDescent="0.25">
      <c r="A481">
        <f t="shared" si="65"/>
        <v>13.5</v>
      </c>
      <c r="B481" t="str">
        <f t="shared" si="66"/>
        <v>HKW Bohrhügel_BNA1264</v>
      </c>
      <c r="C481" t="s">
        <v>3492</v>
      </c>
      <c r="D481" t="str">
        <f>VLOOKUP(AL481,REF_TABLE!$A$19:$B$26,2,FALSE)</f>
        <v>STUR</v>
      </c>
      <c r="E481" t="str">
        <f>VLOOKUP(AK481,REF_TABLE!A:B,2,FALSE)</f>
        <v>GAS</v>
      </c>
      <c r="F481">
        <f t="shared" si="64"/>
        <v>0.3795</v>
      </c>
      <c r="G481">
        <f>VLOOKUP(plants_join_OPSD!D481,REF_TABLE!M:Q,2,FALSE)</f>
        <v>9.5587323943661975</v>
      </c>
      <c r="H481">
        <f>VLOOKUP(plants_join_OPSD!D481,REF_TABLE!M:Q,3,FALSE)</f>
        <v>7.8122535211267614</v>
      </c>
      <c r="I481">
        <f>VLOOKUP(D481,Tabelle7!$A:$B,2,FALSE)</f>
        <v>4.0224969288732378E-2</v>
      </c>
      <c r="J481">
        <f>VLOOKUP(D481,Tabelle7!$A:$C,3,FALSE)</f>
        <v>4.0224969288732378E-2</v>
      </c>
      <c r="K481">
        <f>VLOOKUP($E481,Dispa_data!E:W,7,FALSE)</f>
        <v>112542.12</v>
      </c>
      <c r="L481">
        <f>IFERROR(VLOOKUP($E481,Dispa_data!E:W,8,FALSE),0)</f>
        <v>0</v>
      </c>
      <c r="M481">
        <f>IFERROR(VLOOKUP($E481,Dispa_data!E:W,9,FALSE),0)</f>
        <v>0</v>
      </c>
      <c r="N481">
        <f>IFERROR(VLOOKUP($E481,Dispa_data!$E:$W,10,FALSE),0)</f>
        <v>0.4</v>
      </c>
      <c r="O481">
        <f>IFERROR(VLOOKUP($E481,Dispa_data!$E:$W,11,FALSE),0)</f>
        <v>0.52500000000000002</v>
      </c>
      <c r="P481">
        <f>IFERROR(VLOOKUP($E481,Dispa_data!$E:$W,12,FALSE),0)</f>
        <v>1</v>
      </c>
      <c r="Q481">
        <f>IFERROR(VLOOKUP($E481,Dispa_data!$E:$W,13,FALSE),0)</f>
        <v>0.45</v>
      </c>
      <c r="S481" t="str">
        <f t="shared" si="67"/>
        <v/>
      </c>
      <c r="T481" t="str">
        <f t="shared" si="68"/>
        <v/>
      </c>
      <c r="U481" t="str">
        <f t="shared" si="69"/>
        <v/>
      </c>
      <c r="V481" t="str">
        <f t="shared" si="70"/>
        <v/>
      </c>
      <c r="W481" t="str">
        <f t="shared" si="71"/>
        <v/>
      </c>
      <c r="X481" s="1" t="s">
        <v>683</v>
      </c>
      <c r="Y481" s="6" t="e">
        <f>VLOOKUP(B481,Dispa_data!B:B,1,FALSE)</f>
        <v>#N/A</v>
      </c>
      <c r="Z481" t="s">
        <v>1371</v>
      </c>
      <c r="AC481" t="s">
        <v>2327</v>
      </c>
      <c r="AD481" t="s">
        <v>2642</v>
      </c>
      <c r="AE481" t="s">
        <v>3088</v>
      </c>
      <c r="AF481" t="s">
        <v>3416</v>
      </c>
      <c r="AG481" t="s">
        <v>3481</v>
      </c>
      <c r="AH481" t="s">
        <v>3492</v>
      </c>
      <c r="AI481">
        <v>13.5</v>
      </c>
      <c r="AK481" t="s">
        <v>3500</v>
      </c>
      <c r="AL481" t="s">
        <v>3506</v>
      </c>
      <c r="AM481" t="s">
        <v>3514</v>
      </c>
      <c r="AO481">
        <v>1995</v>
      </c>
      <c r="AP481" t="s">
        <v>3605</v>
      </c>
      <c r="AS481" t="s">
        <v>3625</v>
      </c>
      <c r="AU481">
        <v>50.631500000000003</v>
      </c>
      <c r="AV481">
        <v>10.69866</v>
      </c>
      <c r="BA481">
        <v>0.3795</v>
      </c>
      <c r="BB481" t="s">
        <v>3997</v>
      </c>
      <c r="BC481" t="s">
        <v>3500</v>
      </c>
      <c r="BE481" t="s">
        <v>3515</v>
      </c>
      <c r="BF481" t="s">
        <v>4297</v>
      </c>
      <c r="BG481" t="s">
        <v>1715</v>
      </c>
      <c r="BH481" t="s">
        <v>4556</v>
      </c>
    </row>
    <row r="482" spans="1:61" x14ac:dyDescent="0.25">
      <c r="A482">
        <f t="shared" si="65"/>
        <v>13.4</v>
      </c>
      <c r="B482" t="str">
        <f t="shared" si="66"/>
        <v>BHKW Obere Viehweide_BNA0957</v>
      </c>
      <c r="C482" t="s">
        <v>3492</v>
      </c>
      <c r="D482" t="str">
        <f>VLOOKUP(AL482,REF_TABLE!$A$19:$B$26,2,FALSE)</f>
        <v>STUR</v>
      </c>
      <c r="E482" t="str">
        <f>VLOOKUP(AK482,REF_TABLE!A:B,2,FALSE)</f>
        <v>GAS</v>
      </c>
      <c r="F482">
        <f t="shared" si="64"/>
        <v>0.38500000000000001</v>
      </c>
      <c r="G482">
        <f>VLOOKUP(plants_join_OPSD!D482,REF_TABLE!M:Q,2,FALSE)</f>
        <v>9.5587323943661975</v>
      </c>
      <c r="H482">
        <f>VLOOKUP(plants_join_OPSD!D482,REF_TABLE!M:Q,3,FALSE)</f>
        <v>7.8122535211267614</v>
      </c>
      <c r="I482">
        <f>VLOOKUP(D482,Tabelle7!$A:$B,2,FALSE)</f>
        <v>4.0224969288732378E-2</v>
      </c>
      <c r="J482">
        <f>VLOOKUP(D482,Tabelle7!$A:$C,3,FALSE)</f>
        <v>4.0224969288732378E-2</v>
      </c>
      <c r="K482">
        <f>VLOOKUP($E482,Dispa_data!E:W,7,FALSE)</f>
        <v>112542.12</v>
      </c>
      <c r="L482">
        <f>IFERROR(VLOOKUP($E482,Dispa_data!E:W,8,FALSE),0)</f>
        <v>0</v>
      </c>
      <c r="M482">
        <f>IFERROR(VLOOKUP($E482,Dispa_data!E:W,9,FALSE),0)</f>
        <v>0</v>
      </c>
      <c r="N482">
        <f>IFERROR(VLOOKUP($E482,Dispa_data!$E:$W,10,FALSE),0)</f>
        <v>0.4</v>
      </c>
      <c r="O482">
        <f>IFERROR(VLOOKUP($E482,Dispa_data!$E:$W,11,FALSE),0)</f>
        <v>0.52500000000000002</v>
      </c>
      <c r="P482">
        <f>IFERROR(VLOOKUP($E482,Dispa_data!$E:$W,12,FALSE),0)</f>
        <v>1</v>
      </c>
      <c r="Q482">
        <f>IFERROR(VLOOKUP($E482,Dispa_data!$E:$W,13,FALSE),0)</f>
        <v>0.45</v>
      </c>
      <c r="S482" t="str">
        <f t="shared" si="67"/>
        <v/>
      </c>
      <c r="T482" t="str">
        <f t="shared" si="68"/>
        <v/>
      </c>
      <c r="U482" t="str">
        <f t="shared" si="69"/>
        <v/>
      </c>
      <c r="V482" t="str">
        <f t="shared" si="70"/>
        <v/>
      </c>
      <c r="W482" t="str">
        <f t="shared" si="71"/>
        <v/>
      </c>
      <c r="X482" s="1" t="s">
        <v>684</v>
      </c>
      <c r="Y482" s="6" t="e">
        <f>VLOOKUP(B482,Dispa_data!B:B,1,FALSE)</f>
        <v>#N/A</v>
      </c>
      <c r="Z482" t="s">
        <v>1372</v>
      </c>
      <c r="AA482" t="s">
        <v>1761</v>
      </c>
      <c r="AC482" t="s">
        <v>2328</v>
      </c>
      <c r="AE482" t="s">
        <v>3089</v>
      </c>
      <c r="AF482" t="s">
        <v>3417</v>
      </c>
      <c r="AG482" t="s">
        <v>3482</v>
      </c>
      <c r="AH482" t="s">
        <v>3492</v>
      </c>
      <c r="AI482">
        <v>13.4</v>
      </c>
      <c r="AK482" t="s">
        <v>3500</v>
      </c>
      <c r="AL482" t="s">
        <v>3506</v>
      </c>
      <c r="AM482" t="s">
        <v>3514</v>
      </c>
      <c r="AO482">
        <v>2000</v>
      </c>
      <c r="AP482" t="s">
        <v>3567</v>
      </c>
      <c r="AS482" t="s">
        <v>3625</v>
      </c>
      <c r="AU482">
        <v>48.510854999999999</v>
      </c>
      <c r="AV482">
        <v>9.0714629999999996</v>
      </c>
      <c r="BA482">
        <v>0.38500000000000001</v>
      </c>
      <c r="BB482" t="s">
        <v>3997</v>
      </c>
      <c r="BC482" t="s">
        <v>3500</v>
      </c>
      <c r="BE482" t="s">
        <v>3515</v>
      </c>
      <c r="BF482" t="s">
        <v>4298</v>
      </c>
      <c r="BG482" t="s">
        <v>1559</v>
      </c>
      <c r="BH482" t="s">
        <v>2328</v>
      </c>
    </row>
    <row r="483" spans="1:61" x14ac:dyDescent="0.25">
      <c r="A483">
        <f t="shared" si="65"/>
        <v>33.6</v>
      </c>
      <c r="B483" t="str">
        <f t="shared" si="66"/>
        <v>Unterbreizbach_BNA1271</v>
      </c>
      <c r="C483" t="s">
        <v>3492</v>
      </c>
      <c r="D483" t="str">
        <f>VLOOKUP(AL483,REF_TABLE!$A$19:$B$26,2,FALSE)</f>
        <v>STUR</v>
      </c>
      <c r="E483" t="str">
        <f>VLOOKUP(AK483,REF_TABLE!A:B,2,FALSE)</f>
        <v>GAS</v>
      </c>
      <c r="F483">
        <f t="shared" si="64"/>
        <v>0.34649999999999997</v>
      </c>
      <c r="G483">
        <f>VLOOKUP(plants_join_OPSD!D483,REF_TABLE!M:Q,2,FALSE)</f>
        <v>9.5587323943661975</v>
      </c>
      <c r="H483">
        <f>VLOOKUP(plants_join_OPSD!D483,REF_TABLE!M:Q,3,FALSE)</f>
        <v>7.8122535211267614</v>
      </c>
      <c r="I483">
        <f>VLOOKUP(D483,Tabelle7!$A:$B,2,FALSE)</f>
        <v>4.0224969288732378E-2</v>
      </c>
      <c r="J483">
        <f>VLOOKUP(D483,Tabelle7!$A:$C,3,FALSE)</f>
        <v>4.0224969288732378E-2</v>
      </c>
      <c r="K483">
        <f>VLOOKUP($E483,Dispa_data!E:W,7,FALSE)</f>
        <v>112542.12</v>
      </c>
      <c r="L483">
        <f>IFERROR(VLOOKUP($E483,Dispa_data!E:W,8,FALSE),0)</f>
        <v>0</v>
      </c>
      <c r="M483">
        <f>IFERROR(VLOOKUP($E483,Dispa_data!E:W,9,FALSE),0)</f>
        <v>0</v>
      </c>
      <c r="N483">
        <f>IFERROR(VLOOKUP($E483,Dispa_data!$E:$W,10,FALSE),0)</f>
        <v>0.4</v>
      </c>
      <c r="O483">
        <f>IFERROR(VLOOKUP($E483,Dispa_data!$E:$W,11,FALSE),0)</f>
        <v>0.52500000000000002</v>
      </c>
      <c r="P483">
        <f>IFERROR(VLOOKUP($E483,Dispa_data!$E:$W,12,FALSE),0)</f>
        <v>1</v>
      </c>
      <c r="Q483">
        <f>IFERROR(VLOOKUP($E483,Dispa_data!$E:$W,13,FALSE),0)</f>
        <v>0.45</v>
      </c>
      <c r="S483" t="str">
        <f t="shared" si="67"/>
        <v/>
      </c>
      <c r="T483" t="str">
        <f t="shared" si="68"/>
        <v/>
      </c>
      <c r="U483" t="str">
        <f t="shared" si="69"/>
        <v/>
      </c>
      <c r="V483" t="str">
        <f t="shared" si="70"/>
        <v/>
      </c>
      <c r="W483" t="str">
        <f t="shared" si="71"/>
        <v/>
      </c>
      <c r="X483" s="1" t="s">
        <v>685</v>
      </c>
      <c r="Y483" s="6" t="e">
        <f>VLOOKUP(B483,Dispa_data!B:B,1,FALSE)</f>
        <v>#N/A</v>
      </c>
      <c r="Z483" t="s">
        <v>1373</v>
      </c>
      <c r="AA483" t="s">
        <v>1373</v>
      </c>
      <c r="AC483" t="s">
        <v>2275</v>
      </c>
      <c r="AE483" t="s">
        <v>3090</v>
      </c>
      <c r="AF483" t="s">
        <v>1373</v>
      </c>
      <c r="AG483" t="s">
        <v>3481</v>
      </c>
      <c r="AH483" t="s">
        <v>3492</v>
      </c>
      <c r="AI483">
        <v>33.6</v>
      </c>
      <c r="AK483" t="s">
        <v>3500</v>
      </c>
      <c r="AL483" t="s">
        <v>3506</v>
      </c>
      <c r="AM483" t="s">
        <v>3514</v>
      </c>
      <c r="AO483">
        <v>1965</v>
      </c>
      <c r="AP483" t="s">
        <v>3551</v>
      </c>
      <c r="AS483" t="s">
        <v>3625</v>
      </c>
      <c r="AU483">
        <v>50.813190000000013</v>
      </c>
      <c r="AV483">
        <v>9.9775200000000002</v>
      </c>
      <c r="BA483">
        <v>0.34649999999999997</v>
      </c>
      <c r="BB483" t="s">
        <v>3997</v>
      </c>
      <c r="BC483" t="s">
        <v>3500</v>
      </c>
      <c r="BE483" t="s">
        <v>3515</v>
      </c>
      <c r="BF483" t="s">
        <v>4233</v>
      </c>
      <c r="BG483" t="s">
        <v>4406</v>
      </c>
      <c r="BH483" t="s">
        <v>4443</v>
      </c>
    </row>
    <row r="484" spans="1:61" x14ac:dyDescent="0.25">
      <c r="A484">
        <f t="shared" si="65"/>
        <v>58.1</v>
      </c>
      <c r="B484" t="str">
        <f t="shared" si="66"/>
        <v>PKV Kraftwerk_BNA1335a</v>
      </c>
      <c r="C484" t="s">
        <v>3492</v>
      </c>
      <c r="D484" t="str">
        <f>VLOOKUP(AL484,REF_TABLE!$A$19:$B$26,2,FALSE)</f>
        <v>STUR</v>
      </c>
      <c r="E484" t="str">
        <f>VLOOKUP(AK484,REF_TABLE!A:B,2,FALSE)</f>
        <v>GAS</v>
      </c>
      <c r="F484">
        <f t="shared" si="64"/>
        <v>0.37290000000000001</v>
      </c>
      <c r="G484">
        <f>VLOOKUP(plants_join_OPSD!D484,REF_TABLE!M:Q,2,FALSE)</f>
        <v>9.5587323943661975</v>
      </c>
      <c r="H484">
        <f>VLOOKUP(plants_join_OPSD!D484,REF_TABLE!M:Q,3,FALSE)</f>
        <v>7.8122535211267614</v>
      </c>
      <c r="I484">
        <f>VLOOKUP(D484,Tabelle7!$A:$B,2,FALSE)</f>
        <v>4.0224969288732378E-2</v>
      </c>
      <c r="J484">
        <f>VLOOKUP(D484,Tabelle7!$A:$C,3,FALSE)</f>
        <v>4.0224969288732378E-2</v>
      </c>
      <c r="K484">
        <f>VLOOKUP($E484,Dispa_data!E:W,7,FALSE)</f>
        <v>112542.12</v>
      </c>
      <c r="L484">
        <f>IFERROR(VLOOKUP($E484,Dispa_data!E:W,8,FALSE),0)</f>
        <v>0</v>
      </c>
      <c r="M484">
        <f>IFERROR(VLOOKUP($E484,Dispa_data!E:W,9,FALSE),0)</f>
        <v>0</v>
      </c>
      <c r="N484">
        <f>IFERROR(VLOOKUP($E484,Dispa_data!$E:$W,10,FALSE),0)</f>
        <v>0.4</v>
      </c>
      <c r="O484">
        <f>IFERROR(VLOOKUP($E484,Dispa_data!$E:$W,11,FALSE),0)</f>
        <v>0.52500000000000002</v>
      </c>
      <c r="P484">
        <f>IFERROR(VLOOKUP($E484,Dispa_data!$E:$W,12,FALSE),0)</f>
        <v>1</v>
      </c>
      <c r="Q484">
        <f>IFERROR(VLOOKUP($E484,Dispa_data!$E:$W,13,FALSE),0)</f>
        <v>0.45</v>
      </c>
      <c r="S484" t="str">
        <f t="shared" si="67"/>
        <v/>
      </c>
      <c r="T484" t="str">
        <f t="shared" si="68"/>
        <v/>
      </c>
      <c r="U484" t="str">
        <f t="shared" si="69"/>
        <v/>
      </c>
      <c r="V484" t="str">
        <f t="shared" si="70"/>
        <v/>
      </c>
      <c r="W484" t="str">
        <f t="shared" si="71"/>
        <v/>
      </c>
      <c r="X484" s="1" t="s">
        <v>686</v>
      </c>
      <c r="Y484" s="6" t="e">
        <f>VLOOKUP(B484,Dispa_data!B:B,1,FALSE)</f>
        <v>#N/A</v>
      </c>
      <c r="Z484" t="s">
        <v>964</v>
      </c>
      <c r="AA484" t="s">
        <v>1762</v>
      </c>
      <c r="AC484" t="s">
        <v>2155</v>
      </c>
      <c r="AD484" t="s">
        <v>2430</v>
      </c>
      <c r="AE484" t="s">
        <v>2759</v>
      </c>
      <c r="AF484" t="s">
        <v>3215</v>
      </c>
      <c r="AG484" t="s">
        <v>3477</v>
      </c>
      <c r="AH484" t="s">
        <v>3492</v>
      </c>
      <c r="AI484">
        <v>58.1</v>
      </c>
      <c r="AK484" t="s">
        <v>3500</v>
      </c>
      <c r="AL484" t="s">
        <v>3506</v>
      </c>
      <c r="AM484" t="s">
        <v>3514</v>
      </c>
      <c r="AO484">
        <v>1989</v>
      </c>
      <c r="AP484" t="s">
        <v>3548</v>
      </c>
      <c r="AS484" t="s">
        <v>3625</v>
      </c>
      <c r="AU484">
        <v>53.403170000000003</v>
      </c>
      <c r="AV484">
        <v>8.128210000000001</v>
      </c>
      <c r="BA484">
        <v>0.37290000000000001</v>
      </c>
      <c r="BB484" t="s">
        <v>3997</v>
      </c>
      <c r="BC484" t="s">
        <v>3500</v>
      </c>
      <c r="BE484" t="s">
        <v>3515</v>
      </c>
      <c r="BG484" t="s">
        <v>1559</v>
      </c>
      <c r="BH484" t="s">
        <v>4455</v>
      </c>
    </row>
    <row r="485" spans="1:61" x14ac:dyDescent="0.25">
      <c r="A485">
        <f t="shared" si="65"/>
        <v>0.5</v>
      </c>
      <c r="B485" t="str">
        <f t="shared" si="66"/>
        <v>PKV Kraftwerk_BNA1335b</v>
      </c>
      <c r="C485" t="s">
        <v>3492</v>
      </c>
      <c r="D485" t="str">
        <f>VLOOKUP(AL485,REF_TABLE!$A$19:$B$26,2,FALSE)</f>
        <v>STUR</v>
      </c>
      <c r="E485" t="str">
        <f>VLOOKUP(AK485,REF_TABLE!A:B,2,FALSE)</f>
        <v>GAS</v>
      </c>
      <c r="F485">
        <f t="shared" si="64"/>
        <v>0.3498</v>
      </c>
      <c r="G485">
        <f>VLOOKUP(plants_join_OPSD!D485,REF_TABLE!M:Q,2,FALSE)</f>
        <v>9.5587323943661975</v>
      </c>
      <c r="H485">
        <f>VLOOKUP(plants_join_OPSD!D485,REF_TABLE!M:Q,3,FALSE)</f>
        <v>7.8122535211267614</v>
      </c>
      <c r="I485">
        <f>VLOOKUP(D485,Tabelle7!$A:$B,2,FALSE)</f>
        <v>4.0224969288732378E-2</v>
      </c>
      <c r="J485">
        <f>VLOOKUP(D485,Tabelle7!$A:$C,3,FALSE)</f>
        <v>4.0224969288732378E-2</v>
      </c>
      <c r="K485">
        <f>VLOOKUP($E485,Dispa_data!E:W,7,FALSE)</f>
        <v>112542.12</v>
      </c>
      <c r="L485">
        <f>IFERROR(VLOOKUP($E485,Dispa_data!E:W,8,FALSE),0)</f>
        <v>0</v>
      </c>
      <c r="M485">
        <f>IFERROR(VLOOKUP($E485,Dispa_data!E:W,9,FALSE),0)</f>
        <v>0</v>
      </c>
      <c r="N485">
        <f>IFERROR(VLOOKUP($E485,Dispa_data!$E:$W,10,FALSE),0)</f>
        <v>0.4</v>
      </c>
      <c r="O485">
        <f>IFERROR(VLOOKUP($E485,Dispa_data!$E:$W,11,FALSE),0)</f>
        <v>0.52500000000000002</v>
      </c>
      <c r="P485">
        <f>IFERROR(VLOOKUP($E485,Dispa_data!$E:$W,12,FALSE),0)</f>
        <v>1</v>
      </c>
      <c r="Q485">
        <f>IFERROR(VLOOKUP($E485,Dispa_data!$E:$W,13,FALSE),0)</f>
        <v>0.45</v>
      </c>
      <c r="S485" t="str">
        <f t="shared" si="67"/>
        <v/>
      </c>
      <c r="T485" t="str">
        <f t="shared" si="68"/>
        <v/>
      </c>
      <c r="U485" t="str">
        <f t="shared" si="69"/>
        <v/>
      </c>
      <c r="V485" t="str">
        <f t="shared" si="70"/>
        <v/>
      </c>
      <c r="W485" t="str">
        <f t="shared" si="71"/>
        <v/>
      </c>
      <c r="X485" s="1" t="s">
        <v>687</v>
      </c>
      <c r="Y485" s="6" t="e">
        <f>VLOOKUP(B485,Dispa_data!B:B,1,FALSE)</f>
        <v>#N/A</v>
      </c>
      <c r="Z485" t="s">
        <v>964</v>
      </c>
      <c r="AA485" t="s">
        <v>1763</v>
      </c>
      <c r="AC485" t="s">
        <v>2155</v>
      </c>
      <c r="AD485" t="s">
        <v>2430</v>
      </c>
      <c r="AE485" t="s">
        <v>2759</v>
      </c>
      <c r="AF485" t="s">
        <v>3215</v>
      </c>
      <c r="AG485" t="s">
        <v>3477</v>
      </c>
      <c r="AH485" t="s">
        <v>3492</v>
      </c>
      <c r="AI485">
        <v>0.5</v>
      </c>
      <c r="AK485" t="s">
        <v>3500</v>
      </c>
      <c r="AL485" t="s">
        <v>3506</v>
      </c>
      <c r="AM485" t="s">
        <v>3514</v>
      </c>
      <c r="AO485">
        <v>1968</v>
      </c>
      <c r="AP485" t="s">
        <v>3549</v>
      </c>
      <c r="AS485" t="s">
        <v>3625</v>
      </c>
      <c r="AU485">
        <v>53.403170000000003</v>
      </c>
      <c r="AV485">
        <v>8.128210000000001</v>
      </c>
      <c r="BA485">
        <v>0.3498</v>
      </c>
      <c r="BB485" t="s">
        <v>3997</v>
      </c>
      <c r="BC485" t="s">
        <v>3500</v>
      </c>
      <c r="BE485" t="s">
        <v>3515</v>
      </c>
      <c r="BG485" t="s">
        <v>1559</v>
      </c>
      <c r="BH485" t="s">
        <v>4455</v>
      </c>
    </row>
    <row r="486" spans="1:61" x14ac:dyDescent="0.25">
      <c r="A486">
        <f t="shared" si="65"/>
        <v>846</v>
      </c>
      <c r="B486" t="str">
        <f t="shared" si="66"/>
        <v>Gemeinschaftskraftwerk Irsching _BNA0994</v>
      </c>
      <c r="C486" t="s">
        <v>3492</v>
      </c>
      <c r="D486" t="str">
        <f>VLOOKUP(AL486,REF_TABLE!$A$19:$B$26,2,FALSE)</f>
        <v>COMC</v>
      </c>
      <c r="E486" t="str">
        <f>VLOOKUP(AK486,REF_TABLE!A:B,2,FALSE)</f>
        <v>GAS</v>
      </c>
      <c r="F486">
        <f t="shared" si="64"/>
        <v>0.58499999999999996</v>
      </c>
      <c r="G486">
        <f>VLOOKUP(plants_join_OPSD!D486,REF_TABLE!M:Q,2,FALSE)</f>
        <v>5</v>
      </c>
      <c r="H486">
        <f>VLOOKUP(plants_join_OPSD!D486,REF_TABLE!M:Q,3,FALSE)</f>
        <v>1</v>
      </c>
      <c r="I486">
        <f>VLOOKUP(D486,Tabelle7!$A:$B,2,FALSE)</f>
        <v>3.8508725075675675E-2</v>
      </c>
      <c r="J486">
        <f>VLOOKUP(D486,Tabelle7!$A:$C,3,FALSE)</f>
        <v>3.8508725075675675E-2</v>
      </c>
      <c r="K486">
        <f>VLOOKUP($E486,Dispa_data!E:W,7,FALSE)</f>
        <v>112542.12</v>
      </c>
      <c r="L486">
        <f>IFERROR(VLOOKUP($E486,Dispa_data!E:W,8,FALSE),0)</f>
        <v>0</v>
      </c>
      <c r="M486">
        <f>IFERROR(VLOOKUP($E486,Dispa_data!E:W,9,FALSE),0)</f>
        <v>0</v>
      </c>
      <c r="N486">
        <f>IFERROR(VLOOKUP($E486,Dispa_data!$E:$W,10,FALSE),0)</f>
        <v>0.4</v>
      </c>
      <c r="O486">
        <f>IFERROR(VLOOKUP($E486,Dispa_data!$E:$W,11,FALSE),0)</f>
        <v>0.52500000000000002</v>
      </c>
      <c r="P486">
        <f>IFERROR(VLOOKUP($E486,Dispa_data!$E:$W,12,FALSE),0)</f>
        <v>1</v>
      </c>
      <c r="Q486">
        <f>IFERROR(VLOOKUP($E486,Dispa_data!$E:$W,13,FALSE),0)</f>
        <v>0.45</v>
      </c>
      <c r="S486" t="str">
        <f t="shared" si="67"/>
        <v/>
      </c>
      <c r="T486" t="str">
        <f t="shared" si="68"/>
        <v/>
      </c>
      <c r="U486" t="str">
        <f t="shared" si="69"/>
        <v/>
      </c>
      <c r="V486" t="str">
        <f t="shared" si="70"/>
        <v/>
      </c>
      <c r="W486" t="str">
        <f t="shared" si="71"/>
        <v/>
      </c>
      <c r="X486" s="1" t="s">
        <v>688</v>
      </c>
      <c r="Y486" s="6" t="e">
        <f>VLOOKUP(B486,Dispa_data!B:B,1,FALSE)</f>
        <v>#N/A</v>
      </c>
      <c r="Z486" t="s">
        <v>1374</v>
      </c>
      <c r="AA486" t="s">
        <v>1764</v>
      </c>
      <c r="AB486" t="s">
        <v>2078</v>
      </c>
      <c r="AC486" t="s">
        <v>2172</v>
      </c>
      <c r="AE486" t="s">
        <v>2924</v>
      </c>
      <c r="AF486" t="s">
        <v>1155</v>
      </c>
      <c r="AG486" t="s">
        <v>3478</v>
      </c>
      <c r="AH486" t="s">
        <v>3492</v>
      </c>
      <c r="AI486">
        <v>846</v>
      </c>
      <c r="AJ486">
        <v>876</v>
      </c>
      <c r="AK486" t="s">
        <v>3500</v>
      </c>
      <c r="AL486" t="s">
        <v>3508</v>
      </c>
      <c r="AM486" t="s">
        <v>3515</v>
      </c>
      <c r="AO486">
        <v>2010</v>
      </c>
      <c r="AP486" t="s">
        <v>3520</v>
      </c>
      <c r="AS486" t="s">
        <v>3626</v>
      </c>
      <c r="AU486">
        <v>48.767020000000002</v>
      </c>
      <c r="AV486">
        <v>11.580033</v>
      </c>
      <c r="AW486" t="s">
        <v>3719</v>
      </c>
      <c r="AX486" t="s">
        <v>3896</v>
      </c>
      <c r="AY486">
        <v>0.59699999999999998</v>
      </c>
      <c r="AZ486" s="2" t="s">
        <v>3988</v>
      </c>
      <c r="BA486">
        <v>0.58499999999999996</v>
      </c>
      <c r="BB486" t="s">
        <v>3997</v>
      </c>
      <c r="BC486" t="s">
        <v>3500</v>
      </c>
      <c r="BE486" t="s">
        <v>3515</v>
      </c>
      <c r="BF486" t="s">
        <v>1422</v>
      </c>
      <c r="BG486" t="s">
        <v>4408</v>
      </c>
      <c r="BH486" t="s">
        <v>4463</v>
      </c>
      <c r="BI486" t="s">
        <v>4591</v>
      </c>
    </row>
    <row r="487" spans="1:61" x14ac:dyDescent="0.25">
      <c r="A487">
        <f t="shared" si="65"/>
        <v>561</v>
      </c>
      <c r="B487" t="str">
        <f t="shared" si="66"/>
        <v>Ulrich Hartmann (Irsching)_BNA0995</v>
      </c>
      <c r="C487" t="s">
        <v>3492</v>
      </c>
      <c r="D487" t="str">
        <f>VLOOKUP(AL487,REF_TABLE!$A$19:$B$26,2,FALSE)</f>
        <v>COMC</v>
      </c>
      <c r="E487" t="str">
        <f>VLOOKUP(AK487,REF_TABLE!A:B,2,FALSE)</f>
        <v>GAS</v>
      </c>
      <c r="F487">
        <f t="shared" si="64"/>
        <v>0.58950000000000002</v>
      </c>
      <c r="G487">
        <f>VLOOKUP(plants_join_OPSD!D487,REF_TABLE!M:Q,2,FALSE)</f>
        <v>5</v>
      </c>
      <c r="H487">
        <f>VLOOKUP(plants_join_OPSD!D487,REF_TABLE!M:Q,3,FALSE)</f>
        <v>1</v>
      </c>
      <c r="I487">
        <f>VLOOKUP(D487,Tabelle7!$A:$B,2,FALSE)</f>
        <v>3.8508725075675675E-2</v>
      </c>
      <c r="J487">
        <f>VLOOKUP(D487,Tabelle7!$A:$C,3,FALSE)</f>
        <v>3.8508725075675675E-2</v>
      </c>
      <c r="K487">
        <f>VLOOKUP($E487,Dispa_data!E:W,7,FALSE)</f>
        <v>112542.12</v>
      </c>
      <c r="L487">
        <f>IFERROR(VLOOKUP($E487,Dispa_data!E:W,8,FALSE),0)</f>
        <v>0</v>
      </c>
      <c r="M487">
        <f>IFERROR(VLOOKUP($E487,Dispa_data!E:W,9,FALSE),0)</f>
        <v>0</v>
      </c>
      <c r="N487">
        <f>IFERROR(VLOOKUP($E487,Dispa_data!$E:$W,10,FALSE),0)</f>
        <v>0.4</v>
      </c>
      <c r="O487">
        <f>IFERROR(VLOOKUP($E487,Dispa_data!$E:$W,11,FALSE),0)</f>
        <v>0.52500000000000002</v>
      </c>
      <c r="P487">
        <f>IFERROR(VLOOKUP($E487,Dispa_data!$E:$W,12,FALSE),0)</f>
        <v>1</v>
      </c>
      <c r="Q487">
        <f>IFERROR(VLOOKUP($E487,Dispa_data!$E:$W,13,FALSE),0)</f>
        <v>0.45</v>
      </c>
      <c r="S487" t="str">
        <f t="shared" si="67"/>
        <v/>
      </c>
      <c r="T487" t="str">
        <f t="shared" si="68"/>
        <v/>
      </c>
      <c r="U487" t="str">
        <f t="shared" si="69"/>
        <v/>
      </c>
      <c r="V487" t="str">
        <f t="shared" si="70"/>
        <v/>
      </c>
      <c r="W487" t="str">
        <f t="shared" si="71"/>
        <v/>
      </c>
      <c r="X487" s="1" t="s">
        <v>689</v>
      </c>
      <c r="Y487" s="6" t="e">
        <f>VLOOKUP(B487,Dispa_data!B:B,1,FALSE)</f>
        <v>#N/A</v>
      </c>
      <c r="Z487" t="s">
        <v>1375</v>
      </c>
      <c r="AA487" t="s">
        <v>1568</v>
      </c>
      <c r="AB487" t="s">
        <v>2079</v>
      </c>
      <c r="AC487" t="s">
        <v>2172</v>
      </c>
      <c r="AE487" t="s">
        <v>2924</v>
      </c>
      <c r="AF487" t="s">
        <v>1155</v>
      </c>
      <c r="AG487" t="s">
        <v>3478</v>
      </c>
      <c r="AH487" t="s">
        <v>3492</v>
      </c>
      <c r="AI487">
        <v>561</v>
      </c>
      <c r="AJ487">
        <v>578</v>
      </c>
      <c r="AK487" t="s">
        <v>3500</v>
      </c>
      <c r="AL487" t="s">
        <v>3508</v>
      </c>
      <c r="AM487" t="s">
        <v>3515</v>
      </c>
      <c r="AO487">
        <v>2011</v>
      </c>
      <c r="AP487" t="s">
        <v>3544</v>
      </c>
      <c r="AS487" t="s">
        <v>3626</v>
      </c>
      <c r="AU487">
        <v>48.767020000000002</v>
      </c>
      <c r="AV487">
        <v>11.580033</v>
      </c>
      <c r="AW487" t="s">
        <v>3719</v>
      </c>
      <c r="AX487" t="s">
        <v>3897</v>
      </c>
      <c r="AY487">
        <v>0.60399999999999998</v>
      </c>
      <c r="AZ487" s="2" t="s">
        <v>3988</v>
      </c>
      <c r="BA487">
        <v>0.58950000000000002</v>
      </c>
      <c r="BB487" t="s">
        <v>3997</v>
      </c>
      <c r="BC487" t="s">
        <v>3500</v>
      </c>
      <c r="BE487" t="s">
        <v>3515</v>
      </c>
      <c r="BF487" t="s">
        <v>1422</v>
      </c>
      <c r="BG487" t="s">
        <v>4408</v>
      </c>
      <c r="BH487" t="s">
        <v>4463</v>
      </c>
      <c r="BI487" t="s">
        <v>4591</v>
      </c>
    </row>
    <row r="488" spans="1:61" x14ac:dyDescent="0.25">
      <c r="A488">
        <f t="shared" si="65"/>
        <v>13.5</v>
      </c>
      <c r="B488" t="str">
        <f t="shared" si="66"/>
        <v>STW_BNA1407</v>
      </c>
      <c r="C488" t="s">
        <v>3492</v>
      </c>
      <c r="D488" t="str">
        <f>VLOOKUP(AL488,REF_TABLE!$A$19:$B$26,2,FALSE)</f>
        <v>STUR</v>
      </c>
      <c r="E488" t="str">
        <f>VLOOKUP(AK488,REF_TABLE!A:B,2,FALSE)</f>
        <v>GAS</v>
      </c>
      <c r="F488">
        <f t="shared" si="64"/>
        <v>0.39269999999999999</v>
      </c>
      <c r="G488">
        <f>VLOOKUP(plants_join_OPSD!D488,REF_TABLE!M:Q,2,FALSE)</f>
        <v>9.5587323943661975</v>
      </c>
      <c r="H488">
        <f>VLOOKUP(plants_join_OPSD!D488,REF_TABLE!M:Q,3,FALSE)</f>
        <v>7.8122535211267614</v>
      </c>
      <c r="I488">
        <f>VLOOKUP(D488,Tabelle7!$A:$B,2,FALSE)</f>
        <v>4.0224969288732378E-2</v>
      </c>
      <c r="J488">
        <f>VLOOKUP(D488,Tabelle7!$A:$C,3,FALSE)</f>
        <v>4.0224969288732378E-2</v>
      </c>
      <c r="K488">
        <f>VLOOKUP($E488,Dispa_data!E:W,7,FALSE)</f>
        <v>112542.12</v>
      </c>
      <c r="L488">
        <f>IFERROR(VLOOKUP($E488,Dispa_data!E:W,8,FALSE),0)</f>
        <v>0</v>
      </c>
      <c r="M488">
        <f>IFERROR(VLOOKUP($E488,Dispa_data!E:W,9,FALSE),0)</f>
        <v>0</v>
      </c>
      <c r="N488">
        <f>IFERROR(VLOOKUP($E488,Dispa_data!$E:$W,10,FALSE),0)</f>
        <v>0.4</v>
      </c>
      <c r="O488">
        <f>IFERROR(VLOOKUP($E488,Dispa_data!$E:$W,11,FALSE),0)</f>
        <v>0.52500000000000002</v>
      </c>
      <c r="P488">
        <f>IFERROR(VLOOKUP($E488,Dispa_data!$E:$W,12,FALSE),0)</f>
        <v>1</v>
      </c>
      <c r="Q488">
        <f>IFERROR(VLOOKUP($E488,Dispa_data!$E:$W,13,FALSE),0)</f>
        <v>0.45</v>
      </c>
      <c r="S488" t="str">
        <f t="shared" si="67"/>
        <v/>
      </c>
      <c r="T488" t="str">
        <f t="shared" si="68"/>
        <v/>
      </c>
      <c r="U488" t="str">
        <f t="shared" si="69"/>
        <v/>
      </c>
      <c r="V488" t="str">
        <f t="shared" si="70"/>
        <v/>
      </c>
      <c r="W488" t="str">
        <f t="shared" si="71"/>
        <v/>
      </c>
      <c r="X488" s="1" t="s">
        <v>690</v>
      </c>
      <c r="Y488" s="6" t="e">
        <f>VLOOKUP(B488,Dispa_data!B:B,1,FALSE)</f>
        <v>#N/A</v>
      </c>
      <c r="Z488" t="s">
        <v>1376</v>
      </c>
      <c r="AC488" t="s">
        <v>2329</v>
      </c>
      <c r="AD488" t="s">
        <v>2643</v>
      </c>
      <c r="AE488" t="s">
        <v>3091</v>
      </c>
      <c r="AF488" t="s">
        <v>3418</v>
      </c>
      <c r="AG488" t="s">
        <v>3490</v>
      </c>
      <c r="AH488" t="s">
        <v>3492</v>
      </c>
      <c r="AI488">
        <v>13.5</v>
      </c>
      <c r="AK488" t="s">
        <v>3500</v>
      </c>
      <c r="AL488" t="s">
        <v>3506</v>
      </c>
      <c r="AM488" t="s">
        <v>3514</v>
      </c>
      <c r="AO488">
        <v>2007</v>
      </c>
      <c r="AP488" t="s">
        <v>3527</v>
      </c>
      <c r="AS488" t="s">
        <v>3625</v>
      </c>
      <c r="AU488">
        <v>50.874130000000001</v>
      </c>
      <c r="AV488">
        <v>13.394360000000001</v>
      </c>
      <c r="BA488">
        <v>0.39269999999999999</v>
      </c>
      <c r="BB488" t="s">
        <v>3997</v>
      </c>
      <c r="BC488" t="s">
        <v>3500</v>
      </c>
      <c r="BE488" t="s">
        <v>3515</v>
      </c>
      <c r="BF488" t="s">
        <v>4299</v>
      </c>
      <c r="BG488" t="s">
        <v>1559</v>
      </c>
      <c r="BH488" t="s">
        <v>4458</v>
      </c>
    </row>
    <row r="489" spans="1:61" x14ac:dyDescent="0.25">
      <c r="A489">
        <f t="shared" si="65"/>
        <v>55</v>
      </c>
      <c r="B489" t="str">
        <f t="shared" si="66"/>
        <v>Gersteinwerk_BNA1042</v>
      </c>
      <c r="C489" t="s">
        <v>3492</v>
      </c>
      <c r="D489" t="str">
        <f>VLOOKUP(AL489,REF_TABLE!$A$19:$B$26,2,FALSE)</f>
        <v>GTUR</v>
      </c>
      <c r="E489" t="str">
        <f>VLOOKUP(AK489,REF_TABLE!A:B,2,FALSE)</f>
        <v>GAS</v>
      </c>
      <c r="F489">
        <f t="shared" si="64"/>
        <v>0.30980000000000002</v>
      </c>
      <c r="G489">
        <f>VLOOKUP(plants_join_OPSD!D489,REF_TABLE!M:Q,2,FALSE)</f>
        <v>0</v>
      </c>
      <c r="H489">
        <f>VLOOKUP(plants_join_OPSD!D489,REF_TABLE!M:Q,3,FALSE)</f>
        <v>0</v>
      </c>
      <c r="I489">
        <f>VLOOKUP(D489,Tabelle7!$A:$B,2,FALSE)</f>
        <v>1</v>
      </c>
      <c r="J489">
        <f>VLOOKUP(D489,Tabelle7!$A:$C,3,FALSE)</f>
        <v>1</v>
      </c>
      <c r="K489">
        <f>VLOOKUP($E489,Dispa_data!E:W,7,FALSE)</f>
        <v>112542.12</v>
      </c>
      <c r="L489">
        <f>IFERROR(VLOOKUP($E489,Dispa_data!E:W,8,FALSE),0)</f>
        <v>0</v>
      </c>
      <c r="M489">
        <f>IFERROR(VLOOKUP($E489,Dispa_data!E:W,9,FALSE),0)</f>
        <v>0</v>
      </c>
      <c r="N489">
        <f>IFERROR(VLOOKUP($E489,Dispa_data!$E:$W,10,FALSE),0)</f>
        <v>0.4</v>
      </c>
      <c r="O489">
        <f>IFERROR(VLOOKUP($E489,Dispa_data!$E:$W,11,FALSE),0)</f>
        <v>0.52500000000000002</v>
      </c>
      <c r="P489">
        <f>IFERROR(VLOOKUP($E489,Dispa_data!$E:$W,12,FALSE),0)</f>
        <v>1</v>
      </c>
      <c r="Q489">
        <f>IFERROR(VLOOKUP($E489,Dispa_data!$E:$W,13,FALSE),0)</f>
        <v>0.45</v>
      </c>
      <c r="S489" t="str">
        <f t="shared" si="67"/>
        <v/>
      </c>
      <c r="T489" t="str">
        <f t="shared" si="68"/>
        <v/>
      </c>
      <c r="U489" t="str">
        <f t="shared" si="69"/>
        <v/>
      </c>
      <c r="V489" t="str">
        <f t="shared" si="70"/>
        <v/>
      </c>
      <c r="W489" t="str">
        <f t="shared" si="71"/>
        <v/>
      </c>
      <c r="X489" s="1" t="s">
        <v>691</v>
      </c>
      <c r="Y489" s="6" t="e">
        <f>VLOOKUP(B489,Dispa_data!B:B,1,FALSE)</f>
        <v>#N/A</v>
      </c>
      <c r="Z489" t="s">
        <v>1024</v>
      </c>
      <c r="AA489" t="s">
        <v>1765</v>
      </c>
      <c r="AB489" t="s">
        <v>2080</v>
      </c>
      <c r="AC489" t="s">
        <v>2160</v>
      </c>
      <c r="AE489" t="s">
        <v>2808</v>
      </c>
      <c r="AF489" t="s">
        <v>3248</v>
      </c>
      <c r="AG489" t="s">
        <v>3480</v>
      </c>
      <c r="AH489" t="s">
        <v>3492</v>
      </c>
      <c r="AI489">
        <v>55</v>
      </c>
      <c r="AJ489">
        <v>55</v>
      </c>
      <c r="AK489" t="s">
        <v>3500</v>
      </c>
      <c r="AL489" t="s">
        <v>3512</v>
      </c>
      <c r="AM489" t="s">
        <v>3515</v>
      </c>
      <c r="AO489">
        <v>1973</v>
      </c>
      <c r="AP489" t="s">
        <v>3607</v>
      </c>
      <c r="AS489" t="s">
        <v>3625</v>
      </c>
      <c r="AU489">
        <v>51.672452999999997</v>
      </c>
      <c r="AV489">
        <v>7.7099470000000014</v>
      </c>
      <c r="AW489" t="s">
        <v>3665</v>
      </c>
      <c r="AX489" t="s">
        <v>3898</v>
      </c>
      <c r="AY489">
        <v>0.41</v>
      </c>
      <c r="AZ489" s="2" t="s">
        <v>3989</v>
      </c>
      <c r="BA489">
        <v>0.30980000000000002</v>
      </c>
      <c r="BB489" t="s">
        <v>3997</v>
      </c>
      <c r="BC489" t="s">
        <v>3500</v>
      </c>
      <c r="BE489" t="s">
        <v>3515</v>
      </c>
      <c r="BF489" t="s">
        <v>1024</v>
      </c>
      <c r="BG489" t="s">
        <v>4406</v>
      </c>
      <c r="BH489" t="s">
        <v>4441</v>
      </c>
      <c r="BI489" t="s">
        <v>4592</v>
      </c>
    </row>
    <row r="490" spans="1:61" x14ac:dyDescent="0.25">
      <c r="A490">
        <f t="shared" si="65"/>
        <v>55</v>
      </c>
      <c r="B490" t="str">
        <f t="shared" si="66"/>
        <v>Gersteinwerk_BNA1039</v>
      </c>
      <c r="C490" t="s">
        <v>3492</v>
      </c>
      <c r="D490" t="str">
        <f>VLOOKUP(AL490,REF_TABLE!$A$19:$B$26,2,FALSE)</f>
        <v>COMC</v>
      </c>
      <c r="E490" t="str">
        <f>VLOOKUP(AK490,REF_TABLE!A:B,2,FALSE)</f>
        <v>GAS</v>
      </c>
      <c r="F490">
        <f t="shared" si="64"/>
        <v>0.41849999999999998</v>
      </c>
      <c r="G490">
        <f>VLOOKUP(plants_join_OPSD!D490,REF_TABLE!M:Q,2,FALSE)</f>
        <v>5</v>
      </c>
      <c r="H490">
        <f>VLOOKUP(plants_join_OPSD!D490,REF_TABLE!M:Q,3,FALSE)</f>
        <v>1</v>
      </c>
      <c r="I490">
        <f>VLOOKUP(D490,Tabelle7!$A:$B,2,FALSE)</f>
        <v>3.8508725075675675E-2</v>
      </c>
      <c r="J490">
        <f>VLOOKUP(D490,Tabelle7!$A:$C,3,FALSE)</f>
        <v>3.8508725075675675E-2</v>
      </c>
      <c r="K490">
        <f>VLOOKUP($E490,Dispa_data!E:W,7,FALSE)</f>
        <v>112542.12</v>
      </c>
      <c r="L490">
        <f>IFERROR(VLOOKUP($E490,Dispa_data!E:W,8,FALSE),0)</f>
        <v>0</v>
      </c>
      <c r="M490">
        <f>IFERROR(VLOOKUP($E490,Dispa_data!E:W,9,FALSE),0)</f>
        <v>0</v>
      </c>
      <c r="N490">
        <f>IFERROR(VLOOKUP($E490,Dispa_data!$E:$W,10,FALSE),0)</f>
        <v>0.4</v>
      </c>
      <c r="O490">
        <f>IFERROR(VLOOKUP($E490,Dispa_data!$E:$W,11,FALSE),0)</f>
        <v>0.52500000000000002</v>
      </c>
      <c r="P490">
        <f>IFERROR(VLOOKUP($E490,Dispa_data!$E:$W,12,FALSE),0)</f>
        <v>1</v>
      </c>
      <c r="Q490">
        <f>IFERROR(VLOOKUP($E490,Dispa_data!$E:$W,13,FALSE),0)</f>
        <v>0.45</v>
      </c>
      <c r="S490" t="str">
        <f t="shared" si="67"/>
        <v/>
      </c>
      <c r="T490" t="str">
        <f t="shared" si="68"/>
        <v/>
      </c>
      <c r="U490" t="str">
        <f t="shared" si="69"/>
        <v/>
      </c>
      <c r="V490" t="str">
        <f t="shared" si="70"/>
        <v/>
      </c>
      <c r="W490" t="str">
        <f t="shared" si="71"/>
        <v/>
      </c>
      <c r="X490" s="1" t="s">
        <v>692</v>
      </c>
      <c r="Y490" s="6" t="e">
        <f>VLOOKUP(B490,Dispa_data!B:B,1,FALSE)</f>
        <v>#N/A</v>
      </c>
      <c r="Z490" t="s">
        <v>1024</v>
      </c>
      <c r="AA490" t="s">
        <v>1766</v>
      </c>
      <c r="AB490" t="s">
        <v>2081</v>
      </c>
      <c r="AC490" t="s">
        <v>2160</v>
      </c>
      <c r="AE490" t="s">
        <v>2808</v>
      </c>
      <c r="AF490" t="s">
        <v>3248</v>
      </c>
      <c r="AG490" t="s">
        <v>3480</v>
      </c>
      <c r="AH490" t="s">
        <v>3492</v>
      </c>
      <c r="AI490">
        <v>55</v>
      </c>
      <c r="AJ490">
        <v>57.28049</v>
      </c>
      <c r="AK490" t="s">
        <v>3500</v>
      </c>
      <c r="AL490" t="s">
        <v>3508</v>
      </c>
      <c r="AM490" t="s">
        <v>3515</v>
      </c>
      <c r="AO490">
        <v>1973</v>
      </c>
      <c r="AP490" t="s">
        <v>3607</v>
      </c>
      <c r="AS490" t="s">
        <v>3625</v>
      </c>
      <c r="AU490">
        <v>51.672452999999997</v>
      </c>
      <c r="AV490">
        <v>7.7099470000000014</v>
      </c>
      <c r="AW490" t="s">
        <v>3665</v>
      </c>
      <c r="AX490" t="s">
        <v>3899</v>
      </c>
      <c r="AY490">
        <v>0.41</v>
      </c>
      <c r="AZ490" s="2" t="s">
        <v>3989</v>
      </c>
      <c r="BA490">
        <v>0.41849999999999998</v>
      </c>
      <c r="BB490" t="s">
        <v>3997</v>
      </c>
      <c r="BC490" t="s">
        <v>3500</v>
      </c>
      <c r="BE490" t="s">
        <v>3515</v>
      </c>
      <c r="BF490" t="s">
        <v>1024</v>
      </c>
      <c r="BG490" t="s">
        <v>4406</v>
      </c>
      <c r="BH490" t="s">
        <v>4441</v>
      </c>
      <c r="BI490" t="s">
        <v>4592</v>
      </c>
    </row>
    <row r="491" spans="1:61" x14ac:dyDescent="0.25">
      <c r="A491">
        <f t="shared" si="65"/>
        <v>55</v>
      </c>
      <c r="B491" t="str">
        <f t="shared" si="66"/>
        <v>Gersteinwerk_BNA1040</v>
      </c>
      <c r="C491" t="s">
        <v>3492</v>
      </c>
      <c r="D491" t="str">
        <f>VLOOKUP(AL491,REF_TABLE!$A$19:$B$26,2,FALSE)</f>
        <v>COMC</v>
      </c>
      <c r="E491" t="str">
        <f>VLOOKUP(AK491,REF_TABLE!A:B,2,FALSE)</f>
        <v>GAS</v>
      </c>
      <c r="F491">
        <f t="shared" si="64"/>
        <v>0.41849999999999998</v>
      </c>
      <c r="G491">
        <f>VLOOKUP(plants_join_OPSD!D491,REF_TABLE!M:Q,2,FALSE)</f>
        <v>5</v>
      </c>
      <c r="H491">
        <f>VLOOKUP(plants_join_OPSD!D491,REF_TABLE!M:Q,3,FALSE)</f>
        <v>1</v>
      </c>
      <c r="I491">
        <f>VLOOKUP(D491,Tabelle7!$A:$B,2,FALSE)</f>
        <v>3.8508725075675675E-2</v>
      </c>
      <c r="J491">
        <f>VLOOKUP(D491,Tabelle7!$A:$C,3,FALSE)</f>
        <v>3.8508725075675675E-2</v>
      </c>
      <c r="K491">
        <f>VLOOKUP($E491,Dispa_data!E:W,7,FALSE)</f>
        <v>112542.12</v>
      </c>
      <c r="L491">
        <f>IFERROR(VLOOKUP($E491,Dispa_data!E:W,8,FALSE),0)</f>
        <v>0</v>
      </c>
      <c r="M491">
        <f>IFERROR(VLOOKUP($E491,Dispa_data!E:W,9,FALSE),0)</f>
        <v>0</v>
      </c>
      <c r="N491">
        <f>IFERROR(VLOOKUP($E491,Dispa_data!$E:$W,10,FALSE),0)</f>
        <v>0.4</v>
      </c>
      <c r="O491">
        <f>IFERROR(VLOOKUP($E491,Dispa_data!$E:$W,11,FALSE),0)</f>
        <v>0.52500000000000002</v>
      </c>
      <c r="P491">
        <f>IFERROR(VLOOKUP($E491,Dispa_data!$E:$W,12,FALSE),0)</f>
        <v>1</v>
      </c>
      <c r="Q491">
        <f>IFERROR(VLOOKUP($E491,Dispa_data!$E:$W,13,FALSE),0)</f>
        <v>0.45</v>
      </c>
      <c r="S491" t="str">
        <f t="shared" si="67"/>
        <v/>
      </c>
      <c r="T491" t="str">
        <f t="shared" si="68"/>
        <v/>
      </c>
      <c r="U491" t="str">
        <f t="shared" si="69"/>
        <v/>
      </c>
      <c r="V491" t="str">
        <f t="shared" si="70"/>
        <v/>
      </c>
      <c r="W491" t="str">
        <f t="shared" si="71"/>
        <v/>
      </c>
      <c r="X491" s="1" t="s">
        <v>693</v>
      </c>
      <c r="Y491" s="6" t="e">
        <f>VLOOKUP(B491,Dispa_data!B:B,1,FALSE)</f>
        <v>#N/A</v>
      </c>
      <c r="Z491" t="s">
        <v>1024</v>
      </c>
      <c r="AA491" t="s">
        <v>1767</v>
      </c>
      <c r="AB491" t="s">
        <v>2082</v>
      </c>
      <c r="AC491" t="s">
        <v>2160</v>
      </c>
      <c r="AE491" t="s">
        <v>2808</v>
      </c>
      <c r="AF491" t="s">
        <v>3248</v>
      </c>
      <c r="AG491" t="s">
        <v>3480</v>
      </c>
      <c r="AH491" t="s">
        <v>3492</v>
      </c>
      <c r="AI491">
        <v>55</v>
      </c>
      <c r="AJ491">
        <v>57.28049</v>
      </c>
      <c r="AK491" t="s">
        <v>3500</v>
      </c>
      <c r="AL491" t="s">
        <v>3508</v>
      </c>
      <c r="AM491" t="s">
        <v>3515</v>
      </c>
      <c r="AO491">
        <v>1973</v>
      </c>
      <c r="AP491" t="s">
        <v>3607</v>
      </c>
      <c r="AS491" t="s">
        <v>3625</v>
      </c>
      <c r="AU491">
        <v>51.672452999999997</v>
      </c>
      <c r="AV491">
        <v>7.7099470000000014</v>
      </c>
      <c r="AW491" t="s">
        <v>3665</v>
      </c>
      <c r="AX491" t="s">
        <v>3900</v>
      </c>
      <c r="AY491">
        <v>0.41</v>
      </c>
      <c r="AZ491" s="2" t="s">
        <v>3989</v>
      </c>
      <c r="BA491">
        <v>0.41849999999999998</v>
      </c>
      <c r="BB491" t="s">
        <v>3997</v>
      </c>
      <c r="BC491" t="s">
        <v>3500</v>
      </c>
      <c r="BE491" t="s">
        <v>3515</v>
      </c>
      <c r="BF491" t="s">
        <v>1024</v>
      </c>
      <c r="BG491" t="s">
        <v>4406</v>
      </c>
      <c r="BH491" t="s">
        <v>4441</v>
      </c>
      <c r="BI491" t="s">
        <v>4592</v>
      </c>
    </row>
    <row r="492" spans="1:61" x14ac:dyDescent="0.25">
      <c r="A492">
        <f t="shared" si="65"/>
        <v>55</v>
      </c>
      <c r="B492" t="str">
        <f t="shared" si="66"/>
        <v>Gersteinwerk_BNA1041</v>
      </c>
      <c r="C492" t="s">
        <v>3492</v>
      </c>
      <c r="D492" t="str">
        <f>VLOOKUP(AL492,REF_TABLE!$A$19:$B$26,2,FALSE)</f>
        <v>GTUR</v>
      </c>
      <c r="E492" t="str">
        <f>VLOOKUP(AK492,REF_TABLE!A:B,2,FALSE)</f>
        <v>GAS</v>
      </c>
      <c r="F492">
        <f t="shared" si="64"/>
        <v>0.30980000000000002</v>
      </c>
      <c r="G492">
        <f>VLOOKUP(plants_join_OPSD!D492,REF_TABLE!M:Q,2,FALSE)</f>
        <v>0</v>
      </c>
      <c r="H492">
        <f>VLOOKUP(plants_join_OPSD!D492,REF_TABLE!M:Q,3,FALSE)</f>
        <v>0</v>
      </c>
      <c r="I492">
        <f>VLOOKUP(D492,Tabelle7!$A:$B,2,FALSE)</f>
        <v>1</v>
      </c>
      <c r="J492">
        <f>VLOOKUP(D492,Tabelle7!$A:$C,3,FALSE)</f>
        <v>1</v>
      </c>
      <c r="K492">
        <f>VLOOKUP($E492,Dispa_data!E:W,7,FALSE)</f>
        <v>112542.12</v>
      </c>
      <c r="L492">
        <f>IFERROR(VLOOKUP($E492,Dispa_data!E:W,8,FALSE),0)</f>
        <v>0</v>
      </c>
      <c r="M492">
        <f>IFERROR(VLOOKUP($E492,Dispa_data!E:W,9,FALSE),0)</f>
        <v>0</v>
      </c>
      <c r="N492">
        <f>IFERROR(VLOOKUP($E492,Dispa_data!$E:$W,10,FALSE),0)</f>
        <v>0.4</v>
      </c>
      <c r="O492">
        <f>IFERROR(VLOOKUP($E492,Dispa_data!$E:$W,11,FALSE),0)</f>
        <v>0.52500000000000002</v>
      </c>
      <c r="P492">
        <f>IFERROR(VLOOKUP($E492,Dispa_data!$E:$W,12,FALSE),0)</f>
        <v>1</v>
      </c>
      <c r="Q492">
        <f>IFERROR(VLOOKUP($E492,Dispa_data!$E:$W,13,FALSE),0)</f>
        <v>0.45</v>
      </c>
      <c r="S492" t="str">
        <f t="shared" si="67"/>
        <v/>
      </c>
      <c r="T492" t="str">
        <f t="shared" si="68"/>
        <v/>
      </c>
      <c r="U492" t="str">
        <f t="shared" si="69"/>
        <v/>
      </c>
      <c r="V492" t="str">
        <f t="shared" si="70"/>
        <v/>
      </c>
      <c r="W492" t="str">
        <f t="shared" si="71"/>
        <v/>
      </c>
      <c r="X492" s="1" t="s">
        <v>694</v>
      </c>
      <c r="Y492" s="6" t="e">
        <f>VLOOKUP(B492,Dispa_data!B:B,1,FALSE)</f>
        <v>#N/A</v>
      </c>
      <c r="Z492" t="s">
        <v>1024</v>
      </c>
      <c r="AA492" t="s">
        <v>1768</v>
      </c>
      <c r="AB492" t="s">
        <v>2080</v>
      </c>
      <c r="AC492" t="s">
        <v>2160</v>
      </c>
      <c r="AE492" t="s">
        <v>2808</v>
      </c>
      <c r="AF492" t="s">
        <v>3248</v>
      </c>
      <c r="AG492" t="s">
        <v>3480</v>
      </c>
      <c r="AH492" t="s">
        <v>3492</v>
      </c>
      <c r="AI492">
        <v>55</v>
      </c>
      <c r="AJ492">
        <v>55</v>
      </c>
      <c r="AK492" t="s">
        <v>3500</v>
      </c>
      <c r="AL492" t="s">
        <v>3512</v>
      </c>
      <c r="AM492" t="s">
        <v>3515</v>
      </c>
      <c r="AO492">
        <v>1973</v>
      </c>
      <c r="AP492" t="s">
        <v>3607</v>
      </c>
      <c r="AS492" t="s">
        <v>3625</v>
      </c>
      <c r="AU492">
        <v>51.672452999999997</v>
      </c>
      <c r="AV492">
        <v>7.7099470000000014</v>
      </c>
      <c r="AW492" t="s">
        <v>3665</v>
      </c>
      <c r="AY492">
        <v>0.41</v>
      </c>
      <c r="AZ492" s="2" t="s">
        <v>3989</v>
      </c>
      <c r="BA492">
        <v>0.30980000000000002</v>
      </c>
      <c r="BB492" t="s">
        <v>3997</v>
      </c>
      <c r="BC492" t="s">
        <v>3500</v>
      </c>
      <c r="BE492" t="s">
        <v>3515</v>
      </c>
      <c r="BF492" t="s">
        <v>1024</v>
      </c>
      <c r="BG492" t="s">
        <v>4406</v>
      </c>
      <c r="BH492" t="s">
        <v>4441</v>
      </c>
      <c r="BI492" t="s">
        <v>4592</v>
      </c>
    </row>
    <row r="493" spans="1:61" x14ac:dyDescent="0.25">
      <c r="A493">
        <f t="shared" si="65"/>
        <v>355</v>
      </c>
      <c r="B493" t="str">
        <f t="shared" si="66"/>
        <v>Gersteinwerk_BNA1043</v>
      </c>
      <c r="C493" t="s">
        <v>3492</v>
      </c>
      <c r="D493" t="str">
        <f>VLOOKUP(AL493,REF_TABLE!$A$19:$B$26,2,FALSE)</f>
        <v>STUR</v>
      </c>
      <c r="E493" t="str">
        <f>VLOOKUP(AK493,REF_TABLE!A:B,2,FALSE)</f>
        <v>GAS</v>
      </c>
      <c r="F493">
        <f t="shared" si="64"/>
        <v>0.3553</v>
      </c>
      <c r="G493">
        <f>VLOOKUP(plants_join_OPSD!D493,REF_TABLE!M:Q,2,FALSE)</f>
        <v>9.5587323943661975</v>
      </c>
      <c r="H493">
        <f>VLOOKUP(plants_join_OPSD!D493,REF_TABLE!M:Q,3,FALSE)</f>
        <v>7.8122535211267614</v>
      </c>
      <c r="I493">
        <f>VLOOKUP(D493,Tabelle7!$A:$B,2,FALSE)</f>
        <v>4.0224969288732378E-2</v>
      </c>
      <c r="J493">
        <f>VLOOKUP(D493,Tabelle7!$A:$C,3,FALSE)</f>
        <v>4.0224969288732378E-2</v>
      </c>
      <c r="K493">
        <f>VLOOKUP($E493,Dispa_data!E:W,7,FALSE)</f>
        <v>112542.12</v>
      </c>
      <c r="L493">
        <f>IFERROR(VLOOKUP($E493,Dispa_data!E:W,8,FALSE),0)</f>
        <v>0</v>
      </c>
      <c r="M493">
        <f>IFERROR(VLOOKUP($E493,Dispa_data!E:W,9,FALSE),0)</f>
        <v>0</v>
      </c>
      <c r="N493">
        <f>IFERROR(VLOOKUP($E493,Dispa_data!$E:$W,10,FALSE),0)</f>
        <v>0.4</v>
      </c>
      <c r="O493">
        <f>IFERROR(VLOOKUP($E493,Dispa_data!$E:$W,11,FALSE),0)</f>
        <v>0.52500000000000002</v>
      </c>
      <c r="P493">
        <f>IFERROR(VLOOKUP($E493,Dispa_data!$E:$W,12,FALSE),0)</f>
        <v>1</v>
      </c>
      <c r="Q493">
        <f>IFERROR(VLOOKUP($E493,Dispa_data!$E:$W,13,FALSE),0)</f>
        <v>0.45</v>
      </c>
      <c r="S493" t="str">
        <f t="shared" si="67"/>
        <v/>
      </c>
      <c r="T493" t="str">
        <f t="shared" si="68"/>
        <v/>
      </c>
      <c r="U493" t="str">
        <f t="shared" si="69"/>
        <v/>
      </c>
      <c r="V493" t="str">
        <f t="shared" si="70"/>
        <v/>
      </c>
      <c r="W493" t="str">
        <f t="shared" si="71"/>
        <v/>
      </c>
      <c r="X493" s="1" t="s">
        <v>695</v>
      </c>
      <c r="Y493" s="6" t="e">
        <f>VLOOKUP(B493,Dispa_data!B:B,1,FALSE)</f>
        <v>#N/A</v>
      </c>
      <c r="Z493" t="s">
        <v>1024</v>
      </c>
      <c r="AA493" t="s">
        <v>1769</v>
      </c>
      <c r="AC493" t="s">
        <v>2160</v>
      </c>
      <c r="AE493" t="s">
        <v>2808</v>
      </c>
      <c r="AF493" t="s">
        <v>3248</v>
      </c>
      <c r="AG493" t="s">
        <v>3480</v>
      </c>
      <c r="AH493" t="s">
        <v>3492</v>
      </c>
      <c r="AI493">
        <v>355</v>
      </c>
      <c r="AK493" t="s">
        <v>3500</v>
      </c>
      <c r="AL493" t="s">
        <v>3506</v>
      </c>
      <c r="AM493" t="s">
        <v>3515</v>
      </c>
      <c r="AO493">
        <v>1973</v>
      </c>
      <c r="AP493" t="s">
        <v>3607</v>
      </c>
      <c r="AS493" t="s">
        <v>3628</v>
      </c>
      <c r="AU493">
        <v>51.672452999999997</v>
      </c>
      <c r="AV493">
        <v>7.7099470000000014</v>
      </c>
      <c r="AW493" t="s">
        <v>3665</v>
      </c>
      <c r="AX493" t="s">
        <v>3898</v>
      </c>
      <c r="AY493">
        <v>0.41</v>
      </c>
      <c r="AZ493" s="2" t="s">
        <v>3989</v>
      </c>
      <c r="BA493">
        <v>0.3553</v>
      </c>
      <c r="BB493" t="s">
        <v>3997</v>
      </c>
      <c r="BC493" t="s">
        <v>3500</v>
      </c>
      <c r="BE493" t="s">
        <v>3515</v>
      </c>
      <c r="BF493" t="s">
        <v>1024</v>
      </c>
      <c r="BG493" t="s">
        <v>4407</v>
      </c>
      <c r="BH493" t="s">
        <v>4460</v>
      </c>
    </row>
    <row r="494" spans="1:61" x14ac:dyDescent="0.25">
      <c r="A494">
        <f t="shared" si="65"/>
        <v>355</v>
      </c>
      <c r="B494" t="str">
        <f t="shared" si="66"/>
        <v>Gersteinwerk_BNA1044</v>
      </c>
      <c r="C494" t="s">
        <v>3492</v>
      </c>
      <c r="D494" t="str">
        <f>VLOOKUP(AL494,REF_TABLE!$A$19:$B$26,2,FALSE)</f>
        <v>COMC</v>
      </c>
      <c r="E494" t="str">
        <f>VLOOKUP(AK494,REF_TABLE!A:B,2,FALSE)</f>
        <v>GAS</v>
      </c>
      <c r="F494">
        <f t="shared" si="64"/>
        <v>0.41849999999999998</v>
      </c>
      <c r="G494">
        <f>VLOOKUP(plants_join_OPSD!D494,REF_TABLE!M:Q,2,FALSE)</f>
        <v>5</v>
      </c>
      <c r="H494">
        <f>VLOOKUP(plants_join_OPSD!D494,REF_TABLE!M:Q,3,FALSE)</f>
        <v>1</v>
      </c>
      <c r="I494">
        <f>VLOOKUP(D494,Tabelle7!$A:$B,2,FALSE)</f>
        <v>3.8508725075675675E-2</v>
      </c>
      <c r="J494">
        <f>VLOOKUP(D494,Tabelle7!$A:$C,3,FALSE)</f>
        <v>3.8508725075675675E-2</v>
      </c>
      <c r="K494">
        <f>VLOOKUP($E494,Dispa_data!E:W,7,FALSE)</f>
        <v>112542.12</v>
      </c>
      <c r="L494">
        <f>IFERROR(VLOOKUP($E494,Dispa_data!E:W,8,FALSE),0)</f>
        <v>0</v>
      </c>
      <c r="M494">
        <f>IFERROR(VLOOKUP($E494,Dispa_data!E:W,9,FALSE),0)</f>
        <v>0</v>
      </c>
      <c r="N494">
        <f>IFERROR(VLOOKUP($E494,Dispa_data!$E:$W,10,FALSE),0)</f>
        <v>0.4</v>
      </c>
      <c r="O494">
        <f>IFERROR(VLOOKUP($E494,Dispa_data!$E:$W,11,FALSE),0)</f>
        <v>0.52500000000000002</v>
      </c>
      <c r="P494">
        <f>IFERROR(VLOOKUP($E494,Dispa_data!$E:$W,12,FALSE),0)</f>
        <v>1</v>
      </c>
      <c r="Q494">
        <f>IFERROR(VLOOKUP($E494,Dispa_data!$E:$W,13,FALSE),0)</f>
        <v>0.45</v>
      </c>
      <c r="S494" t="str">
        <f t="shared" si="67"/>
        <v/>
      </c>
      <c r="T494" t="str">
        <f t="shared" si="68"/>
        <v/>
      </c>
      <c r="U494" t="str">
        <f t="shared" si="69"/>
        <v/>
      </c>
      <c r="V494" t="str">
        <f t="shared" si="70"/>
        <v/>
      </c>
      <c r="W494" t="str">
        <f t="shared" si="71"/>
        <v/>
      </c>
      <c r="X494" s="1" t="s">
        <v>696</v>
      </c>
      <c r="Y494" s="6" t="e">
        <f>VLOOKUP(B494,Dispa_data!B:B,1,FALSE)</f>
        <v>#N/A</v>
      </c>
      <c r="Z494" t="s">
        <v>1024</v>
      </c>
      <c r="AA494" t="s">
        <v>1770</v>
      </c>
      <c r="AB494" t="s">
        <v>2081</v>
      </c>
      <c r="AC494" t="s">
        <v>2160</v>
      </c>
      <c r="AE494" t="s">
        <v>2808</v>
      </c>
      <c r="AF494" t="s">
        <v>3248</v>
      </c>
      <c r="AG494" t="s">
        <v>3480</v>
      </c>
      <c r="AH494" t="s">
        <v>3492</v>
      </c>
      <c r="AI494">
        <v>355</v>
      </c>
      <c r="AJ494">
        <v>369.71951000000001</v>
      </c>
      <c r="AK494" t="s">
        <v>3500</v>
      </c>
      <c r="AL494" t="s">
        <v>3508</v>
      </c>
      <c r="AM494" t="s">
        <v>3515</v>
      </c>
      <c r="AO494">
        <v>1973</v>
      </c>
      <c r="AP494" t="s">
        <v>3607</v>
      </c>
      <c r="AS494" t="s">
        <v>3628</v>
      </c>
      <c r="AU494">
        <v>51.672452999999997</v>
      </c>
      <c r="AV494">
        <v>7.7099470000000014</v>
      </c>
      <c r="AW494" t="s">
        <v>3665</v>
      </c>
      <c r="AX494" t="s">
        <v>3899</v>
      </c>
      <c r="AY494">
        <v>0.41</v>
      </c>
      <c r="AZ494" s="2" t="s">
        <v>3989</v>
      </c>
      <c r="BA494">
        <v>0.41849999999999998</v>
      </c>
      <c r="BB494" t="s">
        <v>3997</v>
      </c>
      <c r="BC494" t="s">
        <v>3500</v>
      </c>
      <c r="BE494" t="s">
        <v>3515</v>
      </c>
      <c r="BF494" t="s">
        <v>1024</v>
      </c>
      <c r="BG494" t="s">
        <v>4407</v>
      </c>
      <c r="BH494" t="s">
        <v>4460</v>
      </c>
      <c r="BI494" t="s">
        <v>4592</v>
      </c>
    </row>
    <row r="495" spans="1:61" x14ac:dyDescent="0.25">
      <c r="A495">
        <f t="shared" si="65"/>
        <v>355</v>
      </c>
      <c r="B495" t="str">
        <f t="shared" si="66"/>
        <v>Gersteinwerk_BNA1045</v>
      </c>
      <c r="C495" t="s">
        <v>3492</v>
      </c>
      <c r="D495" t="str">
        <f>VLOOKUP(AL495,REF_TABLE!$A$19:$B$26,2,FALSE)</f>
        <v>COMC</v>
      </c>
      <c r="E495" t="str">
        <f>VLOOKUP(AK495,REF_TABLE!A:B,2,FALSE)</f>
        <v>GAS</v>
      </c>
      <c r="F495">
        <f t="shared" si="64"/>
        <v>0.41849999999999998</v>
      </c>
      <c r="G495">
        <f>VLOOKUP(plants_join_OPSD!D495,REF_TABLE!M:Q,2,FALSE)</f>
        <v>5</v>
      </c>
      <c r="H495">
        <f>VLOOKUP(plants_join_OPSD!D495,REF_TABLE!M:Q,3,FALSE)</f>
        <v>1</v>
      </c>
      <c r="I495">
        <f>VLOOKUP(D495,Tabelle7!$A:$B,2,FALSE)</f>
        <v>3.8508725075675675E-2</v>
      </c>
      <c r="J495">
        <f>VLOOKUP(D495,Tabelle7!$A:$C,3,FALSE)</f>
        <v>3.8508725075675675E-2</v>
      </c>
      <c r="K495">
        <f>VLOOKUP($E495,Dispa_data!E:W,7,FALSE)</f>
        <v>112542.12</v>
      </c>
      <c r="L495">
        <f>IFERROR(VLOOKUP($E495,Dispa_data!E:W,8,FALSE),0)</f>
        <v>0</v>
      </c>
      <c r="M495">
        <f>IFERROR(VLOOKUP($E495,Dispa_data!E:W,9,FALSE),0)</f>
        <v>0</v>
      </c>
      <c r="N495">
        <f>IFERROR(VLOOKUP($E495,Dispa_data!$E:$W,10,FALSE),0)</f>
        <v>0.4</v>
      </c>
      <c r="O495">
        <f>IFERROR(VLOOKUP($E495,Dispa_data!$E:$W,11,FALSE),0)</f>
        <v>0.52500000000000002</v>
      </c>
      <c r="P495">
        <f>IFERROR(VLOOKUP($E495,Dispa_data!$E:$W,12,FALSE),0)</f>
        <v>1</v>
      </c>
      <c r="Q495">
        <f>IFERROR(VLOOKUP($E495,Dispa_data!$E:$W,13,FALSE),0)</f>
        <v>0.45</v>
      </c>
      <c r="S495" t="str">
        <f t="shared" si="67"/>
        <v/>
      </c>
      <c r="T495" t="str">
        <f t="shared" si="68"/>
        <v/>
      </c>
      <c r="U495" t="str">
        <f t="shared" si="69"/>
        <v/>
      </c>
      <c r="V495" t="str">
        <f t="shared" si="70"/>
        <v/>
      </c>
      <c r="W495" t="str">
        <f t="shared" si="71"/>
        <v/>
      </c>
      <c r="X495" s="1" t="s">
        <v>697</v>
      </c>
      <c r="Y495" s="6" t="e">
        <f>VLOOKUP(B495,Dispa_data!B:B,1,FALSE)</f>
        <v>#N/A</v>
      </c>
      <c r="Z495" t="s">
        <v>1024</v>
      </c>
      <c r="AA495" t="s">
        <v>1771</v>
      </c>
      <c r="AB495" t="s">
        <v>2082</v>
      </c>
      <c r="AC495" t="s">
        <v>2160</v>
      </c>
      <c r="AE495" t="s">
        <v>2808</v>
      </c>
      <c r="AF495" t="s">
        <v>3248</v>
      </c>
      <c r="AG495" t="s">
        <v>3480</v>
      </c>
      <c r="AH495" t="s">
        <v>3492</v>
      </c>
      <c r="AI495">
        <v>355</v>
      </c>
      <c r="AJ495">
        <v>369.71951000000001</v>
      </c>
      <c r="AK495" t="s">
        <v>3500</v>
      </c>
      <c r="AL495" t="s">
        <v>3508</v>
      </c>
      <c r="AM495" t="s">
        <v>3515</v>
      </c>
      <c r="AO495">
        <v>1973</v>
      </c>
      <c r="AP495" t="s">
        <v>3607</v>
      </c>
      <c r="AS495" t="s">
        <v>3625</v>
      </c>
      <c r="AU495">
        <v>51.672452999999997</v>
      </c>
      <c r="AV495">
        <v>7.7099470000000014</v>
      </c>
      <c r="AW495" t="s">
        <v>3665</v>
      </c>
      <c r="AX495" t="s">
        <v>3900</v>
      </c>
      <c r="AY495">
        <v>0.41</v>
      </c>
      <c r="AZ495" s="2" t="s">
        <v>3989</v>
      </c>
      <c r="BA495">
        <v>0.41849999999999998</v>
      </c>
      <c r="BB495" t="s">
        <v>3997</v>
      </c>
      <c r="BC495" t="s">
        <v>3500</v>
      </c>
      <c r="BE495" t="s">
        <v>3515</v>
      </c>
      <c r="BF495" t="s">
        <v>1024</v>
      </c>
      <c r="BG495" t="s">
        <v>4407</v>
      </c>
      <c r="BH495" t="s">
        <v>4460</v>
      </c>
      <c r="BI495" t="s">
        <v>4592</v>
      </c>
    </row>
    <row r="496" spans="1:61" x14ac:dyDescent="0.25">
      <c r="A496">
        <f t="shared" si="65"/>
        <v>112</v>
      </c>
      <c r="B496" t="str">
        <f t="shared" si="66"/>
        <v>Gersteinwerk_BNA1046b</v>
      </c>
      <c r="C496" t="s">
        <v>3492</v>
      </c>
      <c r="D496" t="str">
        <f>VLOOKUP(AL496,REF_TABLE!$A$19:$B$26,2,FALSE)</f>
        <v>GTUR</v>
      </c>
      <c r="E496" t="str">
        <f>VLOOKUP(AK496,REF_TABLE!A:B,2,FALSE)</f>
        <v>GAS</v>
      </c>
      <c r="F496">
        <f t="shared" si="64"/>
        <v>0.33839999999999998</v>
      </c>
      <c r="G496">
        <f>VLOOKUP(plants_join_OPSD!D496,REF_TABLE!M:Q,2,FALSE)</f>
        <v>0</v>
      </c>
      <c r="H496">
        <f>VLOOKUP(plants_join_OPSD!D496,REF_TABLE!M:Q,3,FALSE)</f>
        <v>0</v>
      </c>
      <c r="I496">
        <f>VLOOKUP(D496,Tabelle7!$A:$B,2,FALSE)</f>
        <v>1</v>
      </c>
      <c r="J496">
        <f>VLOOKUP(D496,Tabelle7!$A:$C,3,FALSE)</f>
        <v>1</v>
      </c>
      <c r="K496">
        <f>VLOOKUP($E496,Dispa_data!E:W,7,FALSE)</f>
        <v>112542.12</v>
      </c>
      <c r="L496">
        <f>IFERROR(VLOOKUP($E496,Dispa_data!E:W,8,FALSE),0)</f>
        <v>0</v>
      </c>
      <c r="M496">
        <f>IFERROR(VLOOKUP($E496,Dispa_data!E:W,9,FALSE),0)</f>
        <v>0</v>
      </c>
      <c r="N496">
        <f>IFERROR(VLOOKUP($E496,Dispa_data!$E:$W,10,FALSE),0)</f>
        <v>0.4</v>
      </c>
      <c r="O496">
        <f>IFERROR(VLOOKUP($E496,Dispa_data!$E:$W,11,FALSE),0)</f>
        <v>0.52500000000000002</v>
      </c>
      <c r="P496">
        <f>IFERROR(VLOOKUP($E496,Dispa_data!$E:$W,12,FALSE),0)</f>
        <v>1</v>
      </c>
      <c r="Q496">
        <f>IFERROR(VLOOKUP($E496,Dispa_data!$E:$W,13,FALSE),0)</f>
        <v>0.45</v>
      </c>
      <c r="S496" t="str">
        <f t="shared" si="67"/>
        <v/>
      </c>
      <c r="T496" t="str">
        <f t="shared" si="68"/>
        <v/>
      </c>
      <c r="U496" t="str">
        <f t="shared" si="69"/>
        <v/>
      </c>
      <c r="V496" t="str">
        <f t="shared" si="70"/>
        <v/>
      </c>
      <c r="W496" t="str">
        <f t="shared" si="71"/>
        <v/>
      </c>
      <c r="X496" s="1" t="s">
        <v>698</v>
      </c>
      <c r="Y496" s="6" t="e">
        <f>VLOOKUP(B496,Dispa_data!B:B,1,FALSE)</f>
        <v>#N/A</v>
      </c>
      <c r="Z496" t="s">
        <v>1024</v>
      </c>
      <c r="AA496" t="s">
        <v>1772</v>
      </c>
      <c r="AB496" t="s">
        <v>2083</v>
      </c>
      <c r="AC496" t="s">
        <v>2160</v>
      </c>
      <c r="AE496" t="s">
        <v>2808</v>
      </c>
      <c r="AF496" t="s">
        <v>3248</v>
      </c>
      <c r="AG496" t="s">
        <v>3480</v>
      </c>
      <c r="AH496" t="s">
        <v>3492</v>
      </c>
      <c r="AI496">
        <v>112</v>
      </c>
      <c r="AJ496">
        <v>112</v>
      </c>
      <c r="AK496" t="s">
        <v>3500</v>
      </c>
      <c r="AL496" t="s">
        <v>3512</v>
      </c>
      <c r="AM496" t="s">
        <v>3515</v>
      </c>
      <c r="AO496">
        <v>1984</v>
      </c>
      <c r="AP496" t="s">
        <v>3540</v>
      </c>
      <c r="AS496" t="s">
        <v>3625</v>
      </c>
      <c r="AU496">
        <v>51.672452999999997</v>
      </c>
      <c r="AV496">
        <v>7.7099470000000014</v>
      </c>
      <c r="AW496" t="s">
        <v>3665</v>
      </c>
      <c r="AX496" t="s">
        <v>3901</v>
      </c>
      <c r="BA496">
        <v>0.33839999999999998</v>
      </c>
      <c r="BB496" t="s">
        <v>3997</v>
      </c>
      <c r="BC496" t="s">
        <v>3500</v>
      </c>
      <c r="BE496" t="s">
        <v>3515</v>
      </c>
      <c r="BF496" t="s">
        <v>4300</v>
      </c>
      <c r="BG496" t="s">
        <v>4406</v>
      </c>
      <c r="BH496" t="s">
        <v>4557</v>
      </c>
      <c r="BI496" t="s">
        <v>4591</v>
      </c>
    </row>
    <row r="497" spans="1:61" x14ac:dyDescent="0.25">
      <c r="A497">
        <f t="shared" si="65"/>
        <v>51.9</v>
      </c>
      <c r="B497" t="str">
        <f t="shared" si="66"/>
        <v>Gasturbine_BNA1279</v>
      </c>
      <c r="C497" t="s">
        <v>3492</v>
      </c>
      <c r="D497" t="str">
        <f>VLOOKUP(AL497,REF_TABLE!$A$19:$B$26,2,FALSE)</f>
        <v>COMC</v>
      </c>
      <c r="E497" t="str">
        <f>VLOOKUP(AK497,REF_TABLE!A:B,2,FALSE)</f>
        <v>GAS</v>
      </c>
      <c r="F497">
        <f t="shared" si="64"/>
        <v>0.52200000000000002</v>
      </c>
      <c r="G497">
        <f>VLOOKUP(plants_join_OPSD!D497,REF_TABLE!M:Q,2,FALSE)</f>
        <v>5</v>
      </c>
      <c r="H497">
        <f>VLOOKUP(plants_join_OPSD!D497,REF_TABLE!M:Q,3,FALSE)</f>
        <v>1</v>
      </c>
      <c r="I497">
        <f>VLOOKUP(D497,Tabelle7!$A:$B,2,FALSE)</f>
        <v>3.8508725075675675E-2</v>
      </c>
      <c r="J497">
        <f>VLOOKUP(D497,Tabelle7!$A:$C,3,FALSE)</f>
        <v>3.8508725075675675E-2</v>
      </c>
      <c r="K497">
        <f>VLOOKUP($E497,Dispa_data!E:W,7,FALSE)</f>
        <v>112542.12</v>
      </c>
      <c r="L497">
        <f>IFERROR(VLOOKUP($E497,Dispa_data!E:W,8,FALSE),0)</f>
        <v>0</v>
      </c>
      <c r="M497">
        <f>IFERROR(VLOOKUP($E497,Dispa_data!E:W,9,FALSE),0)</f>
        <v>0</v>
      </c>
      <c r="N497">
        <f>IFERROR(VLOOKUP($E497,Dispa_data!$E:$W,10,FALSE),0)</f>
        <v>0.4</v>
      </c>
      <c r="O497">
        <f>IFERROR(VLOOKUP($E497,Dispa_data!$E:$W,11,FALSE),0)</f>
        <v>0.52500000000000002</v>
      </c>
      <c r="P497">
        <f>IFERROR(VLOOKUP($E497,Dispa_data!$E:$W,12,FALSE),0)</f>
        <v>1</v>
      </c>
      <c r="Q497">
        <f>IFERROR(VLOOKUP($E497,Dispa_data!$E:$W,13,FALSE),0)</f>
        <v>0.45</v>
      </c>
      <c r="S497" t="str">
        <f t="shared" si="67"/>
        <v/>
      </c>
      <c r="T497" t="str">
        <f t="shared" si="68"/>
        <v/>
      </c>
      <c r="U497" t="str">
        <f t="shared" si="69"/>
        <v/>
      </c>
      <c r="V497" t="str">
        <f t="shared" si="70"/>
        <v/>
      </c>
      <c r="W497" t="str">
        <f t="shared" si="71"/>
        <v/>
      </c>
      <c r="X497" s="1" t="s">
        <v>699</v>
      </c>
      <c r="Y497" s="6" t="e">
        <f>VLOOKUP(B497,Dispa_data!B:B,1,FALSE)</f>
        <v>#N/A</v>
      </c>
      <c r="Z497" t="s">
        <v>1206</v>
      </c>
      <c r="AA497" t="s">
        <v>1773</v>
      </c>
      <c r="AB497" t="s">
        <v>2084</v>
      </c>
      <c r="AC497" t="s">
        <v>2330</v>
      </c>
      <c r="AE497" t="s">
        <v>3092</v>
      </c>
      <c r="AF497" t="s">
        <v>3419</v>
      </c>
      <c r="AG497" t="s">
        <v>3480</v>
      </c>
      <c r="AH497" t="s">
        <v>3492</v>
      </c>
      <c r="AI497">
        <v>51.9</v>
      </c>
      <c r="AJ497">
        <v>73.766499999999994</v>
      </c>
      <c r="AK497" t="s">
        <v>3500</v>
      </c>
      <c r="AL497" t="s">
        <v>3508</v>
      </c>
      <c r="AM497" t="s">
        <v>3514</v>
      </c>
      <c r="AO497">
        <v>1996</v>
      </c>
      <c r="AP497" t="s">
        <v>3553</v>
      </c>
      <c r="AS497" t="s">
        <v>3625</v>
      </c>
      <c r="AT497" t="s">
        <v>3630</v>
      </c>
      <c r="AU497">
        <v>50.830509999999997</v>
      </c>
      <c r="AV497">
        <v>6.9593600000000002</v>
      </c>
      <c r="BA497">
        <v>0.52200000000000002</v>
      </c>
      <c r="BB497" t="s">
        <v>3997</v>
      </c>
      <c r="BC497" t="s">
        <v>3500</v>
      </c>
      <c r="BE497" t="s">
        <v>3515</v>
      </c>
      <c r="BF497" t="s">
        <v>4301</v>
      </c>
      <c r="BG497" t="s">
        <v>4406</v>
      </c>
      <c r="BH497" t="s">
        <v>4441</v>
      </c>
      <c r="BI497" t="s">
        <v>4592</v>
      </c>
    </row>
    <row r="498" spans="1:61" x14ac:dyDescent="0.25">
      <c r="A498">
        <f t="shared" si="65"/>
        <v>25</v>
      </c>
      <c r="B498" t="str">
        <f t="shared" si="66"/>
        <v>Wi-Biebrich_BNA1056</v>
      </c>
      <c r="C498" t="s">
        <v>3492</v>
      </c>
      <c r="D498" t="str">
        <f>VLOOKUP(AL498,REF_TABLE!$A$19:$B$26,2,FALSE)</f>
        <v>STUR</v>
      </c>
      <c r="E498" t="str">
        <f>VLOOKUP(AK498,REF_TABLE!A:B,2,FALSE)</f>
        <v>GAS</v>
      </c>
      <c r="F498">
        <f t="shared" si="64"/>
        <v>0.3916</v>
      </c>
      <c r="G498">
        <f>VLOOKUP(plants_join_OPSD!D498,REF_TABLE!M:Q,2,FALSE)</f>
        <v>9.5587323943661975</v>
      </c>
      <c r="H498">
        <f>VLOOKUP(plants_join_OPSD!D498,REF_TABLE!M:Q,3,FALSE)</f>
        <v>7.8122535211267614</v>
      </c>
      <c r="I498">
        <f>VLOOKUP(D498,Tabelle7!$A:$B,2,FALSE)</f>
        <v>4.0224969288732378E-2</v>
      </c>
      <c r="J498">
        <f>VLOOKUP(D498,Tabelle7!$A:$C,3,FALSE)</f>
        <v>4.0224969288732378E-2</v>
      </c>
      <c r="K498">
        <f>VLOOKUP($E498,Dispa_data!E:W,7,FALSE)</f>
        <v>112542.12</v>
      </c>
      <c r="L498">
        <f>IFERROR(VLOOKUP($E498,Dispa_data!E:W,8,FALSE),0)</f>
        <v>0</v>
      </c>
      <c r="M498">
        <f>IFERROR(VLOOKUP($E498,Dispa_data!E:W,9,FALSE),0)</f>
        <v>0</v>
      </c>
      <c r="N498">
        <f>IFERROR(VLOOKUP($E498,Dispa_data!$E:$W,10,FALSE),0)</f>
        <v>0.4</v>
      </c>
      <c r="O498">
        <f>IFERROR(VLOOKUP($E498,Dispa_data!$E:$W,11,FALSE),0)</f>
        <v>0.52500000000000002</v>
      </c>
      <c r="P498">
        <f>IFERROR(VLOOKUP($E498,Dispa_data!$E:$W,12,FALSE),0)</f>
        <v>1</v>
      </c>
      <c r="Q498">
        <f>IFERROR(VLOOKUP($E498,Dispa_data!$E:$W,13,FALSE),0)</f>
        <v>0.45</v>
      </c>
      <c r="S498" t="str">
        <f t="shared" si="67"/>
        <v/>
      </c>
      <c r="T498" t="str">
        <f t="shared" si="68"/>
        <v/>
      </c>
      <c r="U498" t="str">
        <f t="shared" si="69"/>
        <v/>
      </c>
      <c r="V498" t="str">
        <f t="shared" si="70"/>
        <v/>
      </c>
      <c r="W498" t="str">
        <f t="shared" si="71"/>
        <v/>
      </c>
      <c r="X498" s="1" t="s">
        <v>700</v>
      </c>
      <c r="Y498" s="6" t="e">
        <f>VLOOKUP(B498,Dispa_data!B:B,1,FALSE)</f>
        <v>#N/A</v>
      </c>
      <c r="Z498" t="s">
        <v>965</v>
      </c>
      <c r="AA498" t="s">
        <v>1542</v>
      </c>
      <c r="AC498" t="s">
        <v>2156</v>
      </c>
      <c r="AE498" t="s">
        <v>2760</v>
      </c>
      <c r="AF498" t="s">
        <v>3216</v>
      </c>
      <c r="AG498" t="s">
        <v>3483</v>
      </c>
      <c r="AH498" t="s">
        <v>3492</v>
      </c>
      <c r="AI498">
        <v>25</v>
      </c>
      <c r="AK498" t="s">
        <v>3500</v>
      </c>
      <c r="AL498" t="s">
        <v>3506</v>
      </c>
      <c r="AM498" t="s">
        <v>3514</v>
      </c>
      <c r="AO498">
        <v>2006</v>
      </c>
      <c r="AP498" t="s">
        <v>3532</v>
      </c>
      <c r="AS498" t="s">
        <v>3625</v>
      </c>
      <c r="AU498">
        <v>50.040545999999999</v>
      </c>
      <c r="AV498">
        <v>8.2532479999999993</v>
      </c>
      <c r="BA498">
        <v>0.3916</v>
      </c>
      <c r="BB498" t="s">
        <v>3997</v>
      </c>
      <c r="BC498" t="s">
        <v>3500</v>
      </c>
      <c r="BE498" t="s">
        <v>3515</v>
      </c>
      <c r="BF498" t="s">
        <v>4027</v>
      </c>
      <c r="BG498" t="s">
        <v>1715</v>
      </c>
      <c r="BH498" t="s">
        <v>2156</v>
      </c>
    </row>
    <row r="499" spans="1:61" x14ac:dyDescent="0.25">
      <c r="A499">
        <f t="shared" si="65"/>
        <v>13.2</v>
      </c>
      <c r="B499" t="str">
        <f t="shared" si="66"/>
        <v>Gaskraftwerk_BNA1465b</v>
      </c>
      <c r="C499" t="s">
        <v>3492</v>
      </c>
      <c r="D499" t="str">
        <f>VLOOKUP(AL499,REF_TABLE!$A$19:$B$26,2,FALSE)</f>
        <v>STUR</v>
      </c>
      <c r="E499" t="str">
        <f>VLOOKUP(AK499,REF_TABLE!A:B,2,FALSE)</f>
        <v>GAS</v>
      </c>
      <c r="F499">
        <f t="shared" si="64"/>
        <v>0.35749999999999998</v>
      </c>
      <c r="G499">
        <f>VLOOKUP(plants_join_OPSD!D499,REF_TABLE!M:Q,2,FALSE)</f>
        <v>9.5587323943661975</v>
      </c>
      <c r="H499">
        <f>VLOOKUP(plants_join_OPSD!D499,REF_TABLE!M:Q,3,FALSE)</f>
        <v>7.8122535211267614</v>
      </c>
      <c r="I499">
        <f>VLOOKUP(D499,Tabelle7!$A:$B,2,FALSE)</f>
        <v>4.0224969288732378E-2</v>
      </c>
      <c r="J499">
        <f>VLOOKUP(D499,Tabelle7!$A:$C,3,FALSE)</f>
        <v>4.0224969288732378E-2</v>
      </c>
      <c r="K499">
        <f>VLOOKUP($E499,Dispa_data!E:W,7,FALSE)</f>
        <v>112542.12</v>
      </c>
      <c r="L499">
        <f>IFERROR(VLOOKUP($E499,Dispa_data!E:W,8,FALSE),0)</f>
        <v>0</v>
      </c>
      <c r="M499">
        <f>IFERROR(VLOOKUP($E499,Dispa_data!E:W,9,FALSE),0)</f>
        <v>0</v>
      </c>
      <c r="N499">
        <f>IFERROR(VLOOKUP($E499,Dispa_data!$E:$W,10,FALSE),0)</f>
        <v>0.4</v>
      </c>
      <c r="O499">
        <f>IFERROR(VLOOKUP($E499,Dispa_data!$E:$W,11,FALSE),0)</f>
        <v>0.52500000000000002</v>
      </c>
      <c r="P499">
        <f>IFERROR(VLOOKUP($E499,Dispa_data!$E:$W,12,FALSE),0)</f>
        <v>1</v>
      </c>
      <c r="Q499">
        <f>IFERROR(VLOOKUP($E499,Dispa_data!$E:$W,13,FALSE),0)</f>
        <v>0.45</v>
      </c>
      <c r="S499" t="str">
        <f t="shared" si="67"/>
        <v/>
      </c>
      <c r="T499" t="str">
        <f t="shared" si="68"/>
        <v/>
      </c>
      <c r="U499" t="str">
        <f t="shared" si="69"/>
        <v/>
      </c>
      <c r="V499" t="str">
        <f t="shared" si="70"/>
        <v/>
      </c>
      <c r="W499" t="str">
        <f t="shared" si="71"/>
        <v/>
      </c>
      <c r="X499" s="1" t="s">
        <v>701</v>
      </c>
      <c r="Y499" s="6" t="e">
        <f>VLOOKUP(B499,Dispa_data!B:B,1,FALSE)</f>
        <v>#N/A</v>
      </c>
      <c r="Z499" t="s">
        <v>1377</v>
      </c>
      <c r="AC499" t="s">
        <v>2124</v>
      </c>
      <c r="AD499" t="s">
        <v>2644</v>
      </c>
      <c r="AE499" t="s">
        <v>3093</v>
      </c>
      <c r="AF499" t="s">
        <v>3420</v>
      </c>
      <c r="AG499" t="s">
        <v>3483</v>
      </c>
      <c r="AH499" t="s">
        <v>3492</v>
      </c>
      <c r="AI499">
        <v>13.2</v>
      </c>
      <c r="AK499" t="s">
        <v>3500</v>
      </c>
      <c r="AL499" t="s">
        <v>3506</v>
      </c>
      <c r="AM499" t="s">
        <v>3514</v>
      </c>
      <c r="AO499">
        <v>1975</v>
      </c>
      <c r="AP499" t="s">
        <v>3590</v>
      </c>
      <c r="AS499" t="s">
        <v>3627</v>
      </c>
      <c r="AU499">
        <v>51.318081999999997</v>
      </c>
      <c r="AV499">
        <v>9.8490079999999995</v>
      </c>
      <c r="BA499">
        <v>0.35749999999999998</v>
      </c>
      <c r="BB499" t="s">
        <v>3997</v>
      </c>
      <c r="BC499" t="s">
        <v>3500</v>
      </c>
      <c r="BE499" t="s">
        <v>3515</v>
      </c>
      <c r="BF499" t="s">
        <v>4302</v>
      </c>
      <c r="BG499" t="s">
        <v>1559</v>
      </c>
      <c r="BH499" t="s">
        <v>4558</v>
      </c>
    </row>
    <row r="500" spans="1:61" x14ac:dyDescent="0.25">
      <c r="A500">
        <f t="shared" si="65"/>
        <v>13</v>
      </c>
      <c r="B500" t="str">
        <f t="shared" si="66"/>
        <v>BHKW_BNA1504</v>
      </c>
      <c r="C500" t="s">
        <v>3492</v>
      </c>
      <c r="D500" t="str">
        <f>VLOOKUP(AL500,REF_TABLE!$A$19:$B$26,2,FALSE)</f>
        <v>STUR</v>
      </c>
      <c r="E500" t="str">
        <f>VLOOKUP(AK500,REF_TABLE!A:B,2,FALSE)</f>
        <v>GAS</v>
      </c>
      <c r="F500">
        <f t="shared" si="64"/>
        <v>0.39929999999999999</v>
      </c>
      <c r="G500">
        <f>VLOOKUP(plants_join_OPSD!D500,REF_TABLE!M:Q,2,FALSE)</f>
        <v>9.5587323943661975</v>
      </c>
      <c r="H500">
        <f>VLOOKUP(plants_join_OPSD!D500,REF_TABLE!M:Q,3,FALSE)</f>
        <v>7.8122535211267614</v>
      </c>
      <c r="I500">
        <f>VLOOKUP(D500,Tabelle7!$A:$B,2,FALSE)</f>
        <v>4.0224969288732378E-2</v>
      </c>
      <c r="J500">
        <f>VLOOKUP(D500,Tabelle7!$A:$C,3,FALSE)</f>
        <v>4.0224969288732378E-2</v>
      </c>
      <c r="K500">
        <f>VLOOKUP($E500,Dispa_data!E:W,7,FALSE)</f>
        <v>112542.12</v>
      </c>
      <c r="L500">
        <f>IFERROR(VLOOKUP($E500,Dispa_data!E:W,8,FALSE),0)</f>
        <v>0</v>
      </c>
      <c r="M500">
        <f>IFERROR(VLOOKUP($E500,Dispa_data!E:W,9,FALSE),0)</f>
        <v>0</v>
      </c>
      <c r="N500">
        <f>IFERROR(VLOOKUP($E500,Dispa_data!$E:$W,10,FALSE),0)</f>
        <v>0.4</v>
      </c>
      <c r="O500">
        <f>IFERROR(VLOOKUP($E500,Dispa_data!$E:$W,11,FALSE),0)</f>
        <v>0.52500000000000002</v>
      </c>
      <c r="P500">
        <f>IFERROR(VLOOKUP($E500,Dispa_data!$E:$W,12,FALSE),0)</f>
        <v>1</v>
      </c>
      <c r="Q500">
        <f>IFERROR(VLOOKUP($E500,Dispa_data!$E:$W,13,FALSE),0)</f>
        <v>0.45</v>
      </c>
      <c r="S500" t="str">
        <f t="shared" si="67"/>
        <v/>
      </c>
      <c r="T500" t="str">
        <f t="shared" si="68"/>
        <v/>
      </c>
      <c r="U500" t="str">
        <f t="shared" si="69"/>
        <v/>
      </c>
      <c r="V500" t="str">
        <f t="shared" si="70"/>
        <v/>
      </c>
      <c r="W500" t="str">
        <f t="shared" si="71"/>
        <v/>
      </c>
      <c r="X500" s="1" t="s">
        <v>702</v>
      </c>
      <c r="Y500" s="6" t="e">
        <f>VLOOKUP(B500,Dispa_data!B:B,1,FALSE)</f>
        <v>#N/A</v>
      </c>
      <c r="Z500" t="s">
        <v>1378</v>
      </c>
      <c r="AC500" t="s">
        <v>2255</v>
      </c>
      <c r="AD500" t="s">
        <v>2645</v>
      </c>
      <c r="AE500" t="s">
        <v>3094</v>
      </c>
      <c r="AF500" t="s">
        <v>3421</v>
      </c>
      <c r="AG500" t="s">
        <v>3487</v>
      </c>
      <c r="AH500" t="s">
        <v>3492</v>
      </c>
      <c r="AI500">
        <v>13</v>
      </c>
      <c r="AK500" t="s">
        <v>3500</v>
      </c>
      <c r="AL500" t="s">
        <v>3506</v>
      </c>
      <c r="AM500" t="s">
        <v>3514</v>
      </c>
      <c r="AO500">
        <v>2013</v>
      </c>
      <c r="AP500" t="s">
        <v>3543</v>
      </c>
      <c r="AS500" t="s">
        <v>3625</v>
      </c>
      <c r="AU500">
        <v>49.047474000000001</v>
      </c>
      <c r="AV500">
        <v>8.2816020000000012</v>
      </c>
      <c r="BA500">
        <v>0.39929999999999999</v>
      </c>
      <c r="BB500" t="s">
        <v>3997</v>
      </c>
      <c r="BC500" t="s">
        <v>3500</v>
      </c>
      <c r="BE500" t="s">
        <v>3515</v>
      </c>
      <c r="BF500" t="s">
        <v>4303</v>
      </c>
      <c r="BG500" t="s">
        <v>4406</v>
      </c>
      <c r="BH500" t="s">
        <v>4559</v>
      </c>
    </row>
    <row r="501" spans="1:61" x14ac:dyDescent="0.25">
      <c r="A501">
        <f t="shared" si="65"/>
        <v>40</v>
      </c>
      <c r="B501" t="str">
        <f t="shared" si="66"/>
        <v>Spitzenlastkraftwerk Wolfen_BNA1074</v>
      </c>
      <c r="C501" t="s">
        <v>3492</v>
      </c>
      <c r="D501" t="str">
        <f>VLOOKUP(AL501,REF_TABLE!$A$19:$B$26,2,FALSE)</f>
        <v>STUR</v>
      </c>
      <c r="E501" t="str">
        <f>VLOOKUP(AK501,REF_TABLE!A:B,2,FALSE)</f>
        <v>GAS</v>
      </c>
      <c r="F501">
        <f t="shared" si="64"/>
        <v>0.38169999999999998</v>
      </c>
      <c r="G501">
        <f>VLOOKUP(plants_join_OPSD!D501,REF_TABLE!M:Q,2,FALSE)</f>
        <v>9.5587323943661975</v>
      </c>
      <c r="H501">
        <f>VLOOKUP(plants_join_OPSD!D501,REF_TABLE!M:Q,3,FALSE)</f>
        <v>7.8122535211267614</v>
      </c>
      <c r="I501">
        <f>VLOOKUP(D501,Tabelle7!$A:$B,2,FALSE)</f>
        <v>4.0224969288732378E-2</v>
      </c>
      <c r="J501">
        <f>VLOOKUP(D501,Tabelle7!$A:$C,3,FALSE)</f>
        <v>4.0224969288732378E-2</v>
      </c>
      <c r="K501">
        <f>VLOOKUP($E501,Dispa_data!E:W,7,FALSE)</f>
        <v>112542.12</v>
      </c>
      <c r="L501">
        <f>IFERROR(VLOOKUP($E501,Dispa_data!E:W,8,FALSE),0)</f>
        <v>0</v>
      </c>
      <c r="M501">
        <f>IFERROR(VLOOKUP($E501,Dispa_data!E:W,9,FALSE),0)</f>
        <v>0</v>
      </c>
      <c r="N501">
        <f>IFERROR(VLOOKUP($E501,Dispa_data!$E:$W,10,FALSE),0)</f>
        <v>0.4</v>
      </c>
      <c r="O501">
        <f>IFERROR(VLOOKUP($E501,Dispa_data!$E:$W,11,FALSE),0)</f>
        <v>0.52500000000000002</v>
      </c>
      <c r="P501">
        <f>IFERROR(VLOOKUP($E501,Dispa_data!$E:$W,12,FALSE),0)</f>
        <v>1</v>
      </c>
      <c r="Q501">
        <f>IFERROR(VLOOKUP($E501,Dispa_data!$E:$W,13,FALSE),0)</f>
        <v>0.45</v>
      </c>
      <c r="S501" t="str">
        <f t="shared" si="67"/>
        <v/>
      </c>
      <c r="T501" t="str">
        <f t="shared" si="68"/>
        <v/>
      </c>
      <c r="U501" t="str">
        <f t="shared" si="69"/>
        <v/>
      </c>
      <c r="V501" t="str">
        <f t="shared" si="70"/>
        <v/>
      </c>
      <c r="W501" t="str">
        <f t="shared" si="71"/>
        <v/>
      </c>
      <c r="X501" s="1" t="s">
        <v>703</v>
      </c>
      <c r="Y501" s="6" t="e">
        <f>VLOOKUP(B501,Dispa_data!B:B,1,FALSE)</f>
        <v>#N/A</v>
      </c>
      <c r="Z501" t="s">
        <v>1379</v>
      </c>
      <c r="AC501" t="s">
        <v>2147</v>
      </c>
      <c r="AE501" t="s">
        <v>3095</v>
      </c>
      <c r="AF501" t="s">
        <v>3422</v>
      </c>
      <c r="AG501" t="s">
        <v>3479</v>
      </c>
      <c r="AH501" t="s">
        <v>3492</v>
      </c>
      <c r="AI501">
        <v>40</v>
      </c>
      <c r="AK501" t="s">
        <v>3500</v>
      </c>
      <c r="AL501" t="s">
        <v>3506</v>
      </c>
      <c r="AM501" t="s">
        <v>3515</v>
      </c>
      <c r="AO501">
        <v>1997</v>
      </c>
      <c r="AP501" t="s">
        <v>3529</v>
      </c>
      <c r="AS501" t="s">
        <v>3625</v>
      </c>
      <c r="AU501">
        <v>51.643127</v>
      </c>
      <c r="AV501">
        <v>12.228892</v>
      </c>
      <c r="BA501">
        <v>0.38169999999999998</v>
      </c>
      <c r="BB501" t="s">
        <v>3997</v>
      </c>
      <c r="BC501" t="s">
        <v>3500</v>
      </c>
      <c r="BE501" t="s">
        <v>3515</v>
      </c>
      <c r="BF501" t="s">
        <v>4304</v>
      </c>
      <c r="BG501" t="s">
        <v>4406</v>
      </c>
      <c r="BH501" t="s">
        <v>4458</v>
      </c>
    </row>
    <row r="502" spans="1:61" x14ac:dyDescent="0.25">
      <c r="A502">
        <f t="shared" si="65"/>
        <v>10.4</v>
      </c>
      <c r="B502" t="str">
        <f t="shared" si="66"/>
        <v>BHKW Braunschweig_BNA1677</v>
      </c>
      <c r="C502" t="s">
        <v>3492</v>
      </c>
      <c r="D502" t="str">
        <f>VLOOKUP(AL502,REF_TABLE!$A$19:$B$26,2,FALSE)</f>
        <v>STUR</v>
      </c>
      <c r="E502" t="str">
        <f>VLOOKUP(AK502,REF_TABLE!A:B,2,FALSE)</f>
        <v>GAS</v>
      </c>
      <c r="F502">
        <f t="shared" si="64"/>
        <v>0.40150000000000002</v>
      </c>
      <c r="G502">
        <f>VLOOKUP(plants_join_OPSD!D502,REF_TABLE!M:Q,2,FALSE)</f>
        <v>9.5587323943661975</v>
      </c>
      <c r="H502">
        <f>VLOOKUP(plants_join_OPSD!D502,REF_TABLE!M:Q,3,FALSE)</f>
        <v>7.8122535211267614</v>
      </c>
      <c r="I502">
        <f>VLOOKUP(D502,Tabelle7!$A:$B,2,FALSE)</f>
        <v>4.0224969288732378E-2</v>
      </c>
      <c r="J502">
        <f>VLOOKUP(D502,Tabelle7!$A:$C,3,FALSE)</f>
        <v>4.0224969288732378E-2</v>
      </c>
      <c r="K502">
        <f>VLOOKUP($E502,Dispa_data!E:W,7,FALSE)</f>
        <v>112542.12</v>
      </c>
      <c r="L502">
        <f>IFERROR(VLOOKUP($E502,Dispa_data!E:W,8,FALSE),0)</f>
        <v>0</v>
      </c>
      <c r="M502">
        <f>IFERROR(VLOOKUP($E502,Dispa_data!E:W,9,FALSE),0)</f>
        <v>0</v>
      </c>
      <c r="N502">
        <f>IFERROR(VLOOKUP($E502,Dispa_data!$E:$W,10,FALSE),0)</f>
        <v>0.4</v>
      </c>
      <c r="O502">
        <f>IFERROR(VLOOKUP($E502,Dispa_data!$E:$W,11,FALSE),0)</f>
        <v>0.52500000000000002</v>
      </c>
      <c r="P502">
        <f>IFERROR(VLOOKUP($E502,Dispa_data!$E:$W,12,FALSE),0)</f>
        <v>1</v>
      </c>
      <c r="Q502">
        <f>IFERROR(VLOOKUP($E502,Dispa_data!$E:$W,13,FALSE),0)</f>
        <v>0.45</v>
      </c>
      <c r="S502" t="str">
        <f t="shared" si="67"/>
        <v/>
      </c>
      <c r="T502" t="str">
        <f t="shared" si="68"/>
        <v/>
      </c>
      <c r="U502" t="str">
        <f t="shared" si="69"/>
        <v/>
      </c>
      <c r="V502" t="str">
        <f t="shared" si="70"/>
        <v/>
      </c>
      <c r="W502" t="str">
        <f t="shared" si="71"/>
        <v/>
      </c>
      <c r="X502" s="1" t="s">
        <v>704</v>
      </c>
      <c r="Y502" s="6" t="e">
        <f>VLOOKUP(B502,Dispa_data!B:B,1,FALSE)</f>
        <v>#N/A</v>
      </c>
      <c r="Z502" t="s">
        <v>1380</v>
      </c>
      <c r="AC502" t="s">
        <v>2187</v>
      </c>
      <c r="AD502" t="s">
        <v>2646</v>
      </c>
      <c r="AE502" t="s">
        <v>2810</v>
      </c>
      <c r="AF502" t="s">
        <v>3249</v>
      </c>
      <c r="AG502" t="s">
        <v>3477</v>
      </c>
      <c r="AH502" t="s">
        <v>3492</v>
      </c>
      <c r="AI502">
        <v>10.4</v>
      </c>
      <c r="AK502" t="s">
        <v>3500</v>
      </c>
      <c r="AL502" t="s">
        <v>3506</v>
      </c>
      <c r="AM502" t="s">
        <v>3514</v>
      </c>
      <c r="AO502">
        <v>2015</v>
      </c>
      <c r="AP502" t="s">
        <v>3550</v>
      </c>
      <c r="AS502" t="s">
        <v>3625</v>
      </c>
      <c r="AU502">
        <v>52.295298000000003</v>
      </c>
      <c r="AV502">
        <v>10.521672000000001</v>
      </c>
      <c r="BA502">
        <v>0.40150000000000002</v>
      </c>
      <c r="BB502" t="s">
        <v>3997</v>
      </c>
      <c r="BC502" t="s">
        <v>3500</v>
      </c>
      <c r="BE502" t="s">
        <v>3515</v>
      </c>
      <c r="BG502" t="s">
        <v>4406</v>
      </c>
      <c r="BH502" t="s">
        <v>4461</v>
      </c>
    </row>
    <row r="503" spans="1:61" x14ac:dyDescent="0.25">
      <c r="A503">
        <f t="shared" si="65"/>
        <v>11.5</v>
      </c>
      <c r="B503" t="str">
        <f t="shared" si="66"/>
        <v>Co-Generation_BNA1284</v>
      </c>
      <c r="C503" t="s">
        <v>3492</v>
      </c>
      <c r="D503" t="str">
        <f>VLOOKUP(AL503,REF_TABLE!$A$19:$B$26,2,FALSE)</f>
        <v>STUR</v>
      </c>
      <c r="E503" t="str">
        <f>VLOOKUP(AK503,REF_TABLE!A:B,2,FALSE)</f>
        <v>GAS</v>
      </c>
      <c r="F503">
        <f t="shared" si="64"/>
        <v>0.37509999999999999</v>
      </c>
      <c r="G503">
        <f>VLOOKUP(plants_join_OPSD!D503,REF_TABLE!M:Q,2,FALSE)</f>
        <v>9.5587323943661975</v>
      </c>
      <c r="H503">
        <f>VLOOKUP(plants_join_OPSD!D503,REF_TABLE!M:Q,3,FALSE)</f>
        <v>7.8122535211267614</v>
      </c>
      <c r="I503">
        <f>VLOOKUP(D503,Tabelle7!$A:$B,2,FALSE)</f>
        <v>4.0224969288732378E-2</v>
      </c>
      <c r="J503">
        <f>VLOOKUP(D503,Tabelle7!$A:$C,3,FALSE)</f>
        <v>4.0224969288732378E-2</v>
      </c>
      <c r="K503">
        <f>VLOOKUP($E503,Dispa_data!E:W,7,FALSE)</f>
        <v>112542.12</v>
      </c>
      <c r="L503">
        <f>IFERROR(VLOOKUP($E503,Dispa_data!E:W,8,FALSE),0)</f>
        <v>0</v>
      </c>
      <c r="M503">
        <f>IFERROR(VLOOKUP($E503,Dispa_data!E:W,9,FALSE),0)</f>
        <v>0</v>
      </c>
      <c r="N503">
        <f>IFERROR(VLOOKUP($E503,Dispa_data!$E:$W,10,FALSE),0)</f>
        <v>0.4</v>
      </c>
      <c r="O503">
        <f>IFERROR(VLOOKUP($E503,Dispa_data!$E:$W,11,FALSE),0)</f>
        <v>0.52500000000000002</v>
      </c>
      <c r="P503">
        <f>IFERROR(VLOOKUP($E503,Dispa_data!$E:$W,12,FALSE),0)</f>
        <v>1</v>
      </c>
      <c r="Q503">
        <f>IFERROR(VLOOKUP($E503,Dispa_data!$E:$W,13,FALSE),0)</f>
        <v>0.45</v>
      </c>
      <c r="S503" t="str">
        <f t="shared" si="67"/>
        <v/>
      </c>
      <c r="T503" t="str">
        <f t="shared" si="68"/>
        <v/>
      </c>
      <c r="U503" t="str">
        <f t="shared" si="69"/>
        <v/>
      </c>
      <c r="V503" t="str">
        <f t="shared" si="70"/>
        <v/>
      </c>
      <c r="W503" t="str">
        <f t="shared" si="71"/>
        <v/>
      </c>
      <c r="X503" s="1" t="s">
        <v>705</v>
      </c>
      <c r="Y503" s="6" t="e">
        <f>VLOOKUP(B503,Dispa_data!B:B,1,FALSE)</f>
        <v>#N/A</v>
      </c>
      <c r="Z503" t="s">
        <v>1381</v>
      </c>
      <c r="AA503" t="s">
        <v>1516</v>
      </c>
      <c r="AC503" t="s">
        <v>2331</v>
      </c>
      <c r="AD503" t="s">
        <v>2647</v>
      </c>
      <c r="AE503" t="s">
        <v>3096</v>
      </c>
      <c r="AF503" t="s">
        <v>3423</v>
      </c>
      <c r="AG503" t="s">
        <v>3487</v>
      </c>
      <c r="AH503" t="s">
        <v>3492</v>
      </c>
      <c r="AI503">
        <v>11.5</v>
      </c>
      <c r="AK503" t="s">
        <v>3500</v>
      </c>
      <c r="AL503" t="s">
        <v>3506</v>
      </c>
      <c r="AM503" t="s">
        <v>3514</v>
      </c>
      <c r="AO503">
        <v>1991</v>
      </c>
      <c r="AP503" t="s">
        <v>3564</v>
      </c>
      <c r="AS503" t="s">
        <v>3625</v>
      </c>
      <c r="AU503">
        <v>49.66328</v>
      </c>
      <c r="AV503">
        <v>8.3589399999999987</v>
      </c>
      <c r="BA503">
        <v>0.37509999999999999</v>
      </c>
      <c r="BB503" t="s">
        <v>3997</v>
      </c>
      <c r="BC503" t="s">
        <v>3500</v>
      </c>
      <c r="BE503" t="s">
        <v>3515</v>
      </c>
      <c r="BF503" t="s">
        <v>4305</v>
      </c>
      <c r="BG503" t="s">
        <v>1559</v>
      </c>
      <c r="BH503" t="s">
        <v>4560</v>
      </c>
    </row>
    <row r="504" spans="1:61" x14ac:dyDescent="0.25">
      <c r="A504">
        <f t="shared" si="65"/>
        <v>59</v>
      </c>
      <c r="B504" t="str">
        <f t="shared" si="66"/>
        <v>HKW Wörth_BNA1078</v>
      </c>
      <c r="C504" t="s">
        <v>3492</v>
      </c>
      <c r="D504" t="str">
        <f>VLOOKUP(AL504,REF_TABLE!$A$19:$B$26,2,FALSE)</f>
        <v>STUR</v>
      </c>
      <c r="E504" t="str">
        <f>VLOOKUP(AK504,REF_TABLE!A:B,2,FALSE)</f>
        <v>GAS</v>
      </c>
      <c r="F504">
        <f t="shared" si="64"/>
        <v>0.39379999999999998</v>
      </c>
      <c r="G504">
        <f>VLOOKUP(plants_join_OPSD!D504,REF_TABLE!M:Q,2,FALSE)</f>
        <v>9.5587323943661975</v>
      </c>
      <c r="H504">
        <f>VLOOKUP(plants_join_OPSD!D504,REF_TABLE!M:Q,3,FALSE)</f>
        <v>7.8122535211267614</v>
      </c>
      <c r="I504">
        <f>VLOOKUP(D504,Tabelle7!$A:$B,2,FALSE)</f>
        <v>4.0224969288732378E-2</v>
      </c>
      <c r="J504">
        <f>VLOOKUP(D504,Tabelle7!$A:$C,3,FALSE)</f>
        <v>4.0224969288732378E-2</v>
      </c>
      <c r="K504">
        <f>VLOOKUP($E504,Dispa_data!E:W,7,FALSE)</f>
        <v>112542.12</v>
      </c>
      <c r="L504">
        <f>IFERROR(VLOOKUP($E504,Dispa_data!E:W,8,FALSE),0)</f>
        <v>0</v>
      </c>
      <c r="M504">
        <f>IFERROR(VLOOKUP($E504,Dispa_data!E:W,9,FALSE),0)</f>
        <v>0</v>
      </c>
      <c r="N504">
        <f>IFERROR(VLOOKUP($E504,Dispa_data!$E:$W,10,FALSE),0)</f>
        <v>0.4</v>
      </c>
      <c r="O504">
        <f>IFERROR(VLOOKUP($E504,Dispa_data!$E:$W,11,FALSE),0)</f>
        <v>0.52500000000000002</v>
      </c>
      <c r="P504">
        <f>IFERROR(VLOOKUP($E504,Dispa_data!$E:$W,12,FALSE),0)</f>
        <v>1</v>
      </c>
      <c r="Q504">
        <f>IFERROR(VLOOKUP($E504,Dispa_data!$E:$W,13,FALSE),0)</f>
        <v>0.45</v>
      </c>
      <c r="S504" t="str">
        <f t="shared" si="67"/>
        <v/>
      </c>
      <c r="T504" t="str">
        <f t="shared" si="68"/>
        <v/>
      </c>
      <c r="U504" t="str">
        <f t="shared" si="69"/>
        <v/>
      </c>
      <c r="V504" t="str">
        <f t="shared" si="70"/>
        <v/>
      </c>
      <c r="W504" t="str">
        <f t="shared" si="71"/>
        <v/>
      </c>
      <c r="X504" s="1" t="s">
        <v>706</v>
      </c>
      <c r="Y504" s="6" t="e">
        <f>VLOOKUP(B504,Dispa_data!B:B,1,FALSE)</f>
        <v>#N/A</v>
      </c>
      <c r="Z504" t="s">
        <v>1382</v>
      </c>
      <c r="AC504" t="s">
        <v>2258</v>
      </c>
      <c r="AD504" t="s">
        <v>2648</v>
      </c>
      <c r="AE504" t="s">
        <v>3097</v>
      </c>
      <c r="AF504" t="s">
        <v>3424</v>
      </c>
      <c r="AG504" t="s">
        <v>3487</v>
      </c>
      <c r="AH504" t="s">
        <v>3492</v>
      </c>
      <c r="AI504">
        <v>59</v>
      </c>
      <c r="AK504" t="s">
        <v>3500</v>
      </c>
      <c r="AL504" t="s">
        <v>3506</v>
      </c>
      <c r="AM504" t="s">
        <v>3514</v>
      </c>
      <c r="AO504">
        <v>2008</v>
      </c>
      <c r="AP504" t="s">
        <v>3597</v>
      </c>
      <c r="AS504" t="s">
        <v>3625</v>
      </c>
      <c r="AU504">
        <v>49.069959999999988</v>
      </c>
      <c r="AV504">
        <v>8.3070199999999996</v>
      </c>
      <c r="BA504">
        <v>0.39379999999999998</v>
      </c>
      <c r="BB504" t="s">
        <v>3997</v>
      </c>
      <c r="BC504" t="s">
        <v>3500</v>
      </c>
      <c r="BE504" t="s">
        <v>3515</v>
      </c>
      <c r="BF504" t="s">
        <v>4306</v>
      </c>
      <c r="BG504" t="s">
        <v>4406</v>
      </c>
      <c r="BH504" t="s">
        <v>4559</v>
      </c>
    </row>
    <row r="505" spans="1:61" x14ac:dyDescent="0.25">
      <c r="A505">
        <f t="shared" si="65"/>
        <v>19</v>
      </c>
      <c r="B505" t="str">
        <f t="shared" si="66"/>
        <v>Sigmundshall_BNA1285</v>
      </c>
      <c r="C505" t="s">
        <v>3492</v>
      </c>
      <c r="D505" t="str">
        <f>VLOOKUP(AL505,REF_TABLE!$A$19:$B$26,2,FALSE)</f>
        <v>STUR</v>
      </c>
      <c r="E505" t="str">
        <f>VLOOKUP(AK505,REF_TABLE!A:B,2,FALSE)</f>
        <v>GAS</v>
      </c>
      <c r="F505">
        <f t="shared" si="64"/>
        <v>0.35639999999999999</v>
      </c>
      <c r="G505">
        <f>VLOOKUP(plants_join_OPSD!D505,REF_TABLE!M:Q,2,FALSE)</f>
        <v>9.5587323943661975</v>
      </c>
      <c r="H505">
        <f>VLOOKUP(plants_join_OPSD!D505,REF_TABLE!M:Q,3,FALSE)</f>
        <v>7.8122535211267614</v>
      </c>
      <c r="I505">
        <f>VLOOKUP(D505,Tabelle7!$A:$B,2,FALSE)</f>
        <v>4.0224969288732378E-2</v>
      </c>
      <c r="J505">
        <f>VLOOKUP(D505,Tabelle7!$A:$C,3,FALSE)</f>
        <v>4.0224969288732378E-2</v>
      </c>
      <c r="K505">
        <f>VLOOKUP($E505,Dispa_data!E:W,7,FALSE)</f>
        <v>112542.12</v>
      </c>
      <c r="L505">
        <f>IFERROR(VLOOKUP($E505,Dispa_data!E:W,8,FALSE),0)</f>
        <v>0</v>
      </c>
      <c r="M505">
        <f>IFERROR(VLOOKUP($E505,Dispa_data!E:W,9,FALSE),0)</f>
        <v>0</v>
      </c>
      <c r="N505">
        <f>IFERROR(VLOOKUP($E505,Dispa_data!$E:$W,10,FALSE),0)</f>
        <v>0.4</v>
      </c>
      <c r="O505">
        <f>IFERROR(VLOOKUP($E505,Dispa_data!$E:$W,11,FALSE),0)</f>
        <v>0.52500000000000002</v>
      </c>
      <c r="P505">
        <f>IFERROR(VLOOKUP($E505,Dispa_data!$E:$W,12,FALSE),0)</f>
        <v>1</v>
      </c>
      <c r="Q505">
        <f>IFERROR(VLOOKUP($E505,Dispa_data!$E:$W,13,FALSE),0)</f>
        <v>0.45</v>
      </c>
      <c r="S505" t="str">
        <f t="shared" si="67"/>
        <v/>
      </c>
      <c r="T505" t="str">
        <f t="shared" si="68"/>
        <v/>
      </c>
      <c r="U505" t="str">
        <f t="shared" si="69"/>
        <v/>
      </c>
      <c r="V505" t="str">
        <f t="shared" si="70"/>
        <v/>
      </c>
      <c r="W505" t="str">
        <f t="shared" si="71"/>
        <v/>
      </c>
      <c r="X505" s="1" t="s">
        <v>707</v>
      </c>
      <c r="Y505" s="6" t="e">
        <f>VLOOKUP(B505,Dispa_data!B:B,1,FALSE)</f>
        <v>#N/A</v>
      </c>
      <c r="Z505" t="s">
        <v>1383</v>
      </c>
      <c r="AA505" t="s">
        <v>1383</v>
      </c>
      <c r="AC505" t="s">
        <v>2275</v>
      </c>
      <c r="AE505" t="s">
        <v>3098</v>
      </c>
      <c r="AF505" t="s">
        <v>3425</v>
      </c>
      <c r="AG505" t="s">
        <v>3477</v>
      </c>
      <c r="AH505" t="s">
        <v>3492</v>
      </c>
      <c r="AI505">
        <v>19</v>
      </c>
      <c r="AK505" t="s">
        <v>3500</v>
      </c>
      <c r="AL505" t="s">
        <v>3506</v>
      </c>
      <c r="AM505" t="s">
        <v>3514</v>
      </c>
      <c r="AO505">
        <v>1974</v>
      </c>
      <c r="AP505" t="s">
        <v>3576</v>
      </c>
      <c r="AS505" t="s">
        <v>3625</v>
      </c>
      <c r="AU505">
        <v>52.418520000000001</v>
      </c>
      <c r="AV505">
        <v>9.36815</v>
      </c>
      <c r="BA505">
        <v>0.35639999999999999</v>
      </c>
      <c r="BB505" t="s">
        <v>3997</v>
      </c>
      <c r="BC505" t="s">
        <v>3500</v>
      </c>
      <c r="BE505" t="s">
        <v>3515</v>
      </c>
      <c r="BF505" t="s">
        <v>4307</v>
      </c>
      <c r="BG505" t="s">
        <v>1559</v>
      </c>
      <c r="BH505" t="s">
        <v>4443</v>
      </c>
    </row>
    <row r="506" spans="1:61" x14ac:dyDescent="0.25">
      <c r="A506">
        <f t="shared" si="65"/>
        <v>82</v>
      </c>
      <c r="B506" t="str">
        <f t="shared" si="66"/>
        <v>HKW Barmen_BNA1082</v>
      </c>
      <c r="C506" t="s">
        <v>3492</v>
      </c>
      <c r="D506" t="str">
        <f>VLOOKUP(AL506,REF_TABLE!$A$19:$B$26,2,FALSE)</f>
        <v>COMC</v>
      </c>
      <c r="E506" t="str">
        <f>VLOOKUP(AK506,REF_TABLE!A:B,2,FALSE)</f>
        <v>GAS</v>
      </c>
      <c r="F506">
        <f t="shared" si="64"/>
        <v>0.5625</v>
      </c>
      <c r="G506">
        <f>VLOOKUP(plants_join_OPSD!D506,REF_TABLE!M:Q,2,FALSE)</f>
        <v>5</v>
      </c>
      <c r="H506">
        <f>VLOOKUP(plants_join_OPSD!D506,REF_TABLE!M:Q,3,FALSE)</f>
        <v>1</v>
      </c>
      <c r="I506">
        <f>VLOOKUP(D506,Tabelle7!$A:$B,2,FALSE)</f>
        <v>3.8508725075675675E-2</v>
      </c>
      <c r="J506">
        <f>VLOOKUP(D506,Tabelle7!$A:$C,3,FALSE)</f>
        <v>3.8508725075675675E-2</v>
      </c>
      <c r="K506">
        <f>VLOOKUP($E506,Dispa_data!E:W,7,FALSE)</f>
        <v>112542.12</v>
      </c>
      <c r="L506">
        <f>IFERROR(VLOOKUP($E506,Dispa_data!E:W,8,FALSE),0)</f>
        <v>0</v>
      </c>
      <c r="M506">
        <f>IFERROR(VLOOKUP($E506,Dispa_data!E:W,9,FALSE),0)</f>
        <v>0</v>
      </c>
      <c r="N506">
        <f>IFERROR(VLOOKUP($E506,Dispa_data!$E:$W,10,FALSE),0)</f>
        <v>0.4</v>
      </c>
      <c r="O506">
        <f>IFERROR(VLOOKUP($E506,Dispa_data!$E:$W,11,FALSE),0)</f>
        <v>0.52500000000000002</v>
      </c>
      <c r="P506">
        <f>IFERROR(VLOOKUP($E506,Dispa_data!$E:$W,12,FALSE),0)</f>
        <v>1</v>
      </c>
      <c r="Q506">
        <f>IFERROR(VLOOKUP($E506,Dispa_data!$E:$W,13,FALSE),0)</f>
        <v>0.45</v>
      </c>
      <c r="S506">
        <f t="shared" si="67"/>
        <v>110</v>
      </c>
      <c r="T506" t="str">
        <f t="shared" si="68"/>
        <v/>
      </c>
      <c r="U506" t="str">
        <f t="shared" si="69"/>
        <v/>
      </c>
      <c r="V506" t="str">
        <f t="shared" si="70"/>
        <v/>
      </c>
      <c r="W506" t="str">
        <f t="shared" si="71"/>
        <v/>
      </c>
      <c r="X506" s="1" t="s">
        <v>708</v>
      </c>
      <c r="Y506" s="6" t="e">
        <f>VLOOKUP(B506,Dispa_data!B:B,1,FALSE)</f>
        <v>#N/A</v>
      </c>
      <c r="Z506" t="s">
        <v>1384</v>
      </c>
      <c r="AA506" t="s">
        <v>1542</v>
      </c>
      <c r="AB506" t="s">
        <v>2085</v>
      </c>
      <c r="AC506" t="s">
        <v>2188</v>
      </c>
      <c r="AE506" t="s">
        <v>3099</v>
      </c>
      <c r="AF506" t="s">
        <v>3250</v>
      </c>
      <c r="AG506" t="s">
        <v>3480</v>
      </c>
      <c r="AH506" t="s">
        <v>3492</v>
      </c>
      <c r="AI506">
        <v>82</v>
      </c>
      <c r="AJ506">
        <v>83.732389999999995</v>
      </c>
      <c r="AK506" t="s">
        <v>3500</v>
      </c>
      <c r="AL506" t="s">
        <v>3508</v>
      </c>
      <c r="AM506" t="s">
        <v>3514</v>
      </c>
      <c r="AN506">
        <v>110</v>
      </c>
      <c r="AO506">
        <v>2005</v>
      </c>
      <c r="AP506" t="s">
        <v>3519</v>
      </c>
      <c r="AS506" t="s">
        <v>3625</v>
      </c>
      <c r="AU506">
        <v>51.268889000000001</v>
      </c>
      <c r="AV506">
        <v>7.200278</v>
      </c>
      <c r="BA506">
        <v>0.5625</v>
      </c>
      <c r="BB506" t="s">
        <v>3997</v>
      </c>
      <c r="BC506" t="s">
        <v>3500</v>
      </c>
      <c r="BE506" t="s">
        <v>3515</v>
      </c>
      <c r="BG506" t="s">
        <v>4406</v>
      </c>
      <c r="BH506" t="s">
        <v>4478</v>
      </c>
      <c r="BI506" t="s">
        <v>4592</v>
      </c>
    </row>
    <row r="507" spans="1:61" x14ac:dyDescent="0.25">
      <c r="A507">
        <f t="shared" si="65"/>
        <v>23</v>
      </c>
      <c r="B507" t="str">
        <f t="shared" si="66"/>
        <v>Heizkraftwerke an der Friedensbrücke_BNA1085</v>
      </c>
      <c r="C507" t="s">
        <v>3492</v>
      </c>
      <c r="D507" t="str">
        <f>VLOOKUP(AL507,REF_TABLE!$A$19:$B$26,2,FALSE)</f>
        <v>COMC</v>
      </c>
      <c r="E507" t="str">
        <f>VLOOKUP(AK507,REF_TABLE!A:B,2,FALSE)</f>
        <v>GAS</v>
      </c>
      <c r="F507">
        <f t="shared" si="64"/>
        <v>0.40949999999999998</v>
      </c>
      <c r="G507">
        <f>VLOOKUP(plants_join_OPSD!D507,REF_TABLE!M:Q,2,FALSE)</f>
        <v>5</v>
      </c>
      <c r="H507">
        <f>VLOOKUP(plants_join_OPSD!D507,REF_TABLE!M:Q,3,FALSE)</f>
        <v>1</v>
      </c>
      <c r="I507">
        <f>VLOOKUP(D507,Tabelle7!$A:$B,2,FALSE)</f>
        <v>3.8508725075675675E-2</v>
      </c>
      <c r="J507">
        <f>VLOOKUP(D507,Tabelle7!$A:$C,3,FALSE)</f>
        <v>3.8508725075675675E-2</v>
      </c>
      <c r="K507">
        <f>VLOOKUP($E507,Dispa_data!E:W,7,FALSE)</f>
        <v>112542.12</v>
      </c>
      <c r="L507">
        <f>IFERROR(VLOOKUP($E507,Dispa_data!E:W,8,FALSE),0)</f>
        <v>0</v>
      </c>
      <c r="M507">
        <f>IFERROR(VLOOKUP($E507,Dispa_data!E:W,9,FALSE),0)</f>
        <v>0</v>
      </c>
      <c r="N507">
        <f>IFERROR(VLOOKUP($E507,Dispa_data!$E:$W,10,FALSE),0)</f>
        <v>0.4</v>
      </c>
      <c r="O507">
        <f>IFERROR(VLOOKUP($E507,Dispa_data!$E:$W,11,FALSE),0)</f>
        <v>0.52500000000000002</v>
      </c>
      <c r="P507">
        <f>IFERROR(VLOOKUP($E507,Dispa_data!$E:$W,12,FALSE),0)</f>
        <v>1</v>
      </c>
      <c r="Q507">
        <f>IFERROR(VLOOKUP($E507,Dispa_data!$E:$W,13,FALSE),0)</f>
        <v>0.45</v>
      </c>
      <c r="S507">
        <f t="shared" si="67"/>
        <v>40.532786885245898</v>
      </c>
      <c r="T507" t="str">
        <f t="shared" si="68"/>
        <v/>
      </c>
      <c r="U507" t="str">
        <f t="shared" si="69"/>
        <v/>
      </c>
      <c r="V507" t="str">
        <f t="shared" si="70"/>
        <v/>
      </c>
      <c r="W507" t="str">
        <f t="shared" si="71"/>
        <v/>
      </c>
      <c r="X507" s="1" t="s">
        <v>709</v>
      </c>
      <c r="Y507" s="6" t="e">
        <f>VLOOKUP(B507,Dispa_data!B:B,1,FALSE)</f>
        <v>#N/A</v>
      </c>
      <c r="Z507" t="s">
        <v>1385</v>
      </c>
      <c r="AA507" t="s">
        <v>1774</v>
      </c>
      <c r="AB507" t="s">
        <v>2086</v>
      </c>
      <c r="AC507" t="s">
        <v>2332</v>
      </c>
      <c r="AD507" t="s">
        <v>2649</v>
      </c>
      <c r="AE507" t="s">
        <v>3100</v>
      </c>
      <c r="AF507" t="s">
        <v>3426</v>
      </c>
      <c r="AG507" t="s">
        <v>3478</v>
      </c>
      <c r="AH507" t="s">
        <v>3492</v>
      </c>
      <c r="AI507">
        <v>23</v>
      </c>
      <c r="AJ507">
        <v>23.942620000000002</v>
      </c>
      <c r="AK507" t="s">
        <v>3500</v>
      </c>
      <c r="AL507" t="s">
        <v>3508</v>
      </c>
      <c r="AM507" t="s">
        <v>3514</v>
      </c>
      <c r="AN507">
        <v>40.532786885245898</v>
      </c>
      <c r="AO507">
        <v>1971</v>
      </c>
      <c r="AP507" t="s">
        <v>3556</v>
      </c>
      <c r="AS507" t="s">
        <v>3625</v>
      </c>
      <c r="AT507" t="s">
        <v>3629</v>
      </c>
      <c r="AU507">
        <v>49.800041</v>
      </c>
      <c r="AV507">
        <v>9.9231359999999995</v>
      </c>
      <c r="AY507">
        <v>0.25</v>
      </c>
      <c r="BA507">
        <v>0.40949999999999998</v>
      </c>
      <c r="BB507" t="s">
        <v>3997</v>
      </c>
      <c r="BC507" t="s">
        <v>3500</v>
      </c>
      <c r="BE507" t="s">
        <v>3515</v>
      </c>
      <c r="BF507" t="s">
        <v>4308</v>
      </c>
      <c r="BG507" t="s">
        <v>1559</v>
      </c>
      <c r="BH507" t="s">
        <v>4561</v>
      </c>
      <c r="BI507" t="s">
        <v>4592</v>
      </c>
    </row>
    <row r="508" spans="1:61" x14ac:dyDescent="0.25">
      <c r="A508">
        <f t="shared" si="65"/>
        <v>25</v>
      </c>
      <c r="B508" t="str">
        <f t="shared" si="66"/>
        <v>Heizkraftwerke an der Friedensbrücke_BNA1086</v>
      </c>
      <c r="C508" t="s">
        <v>3492</v>
      </c>
      <c r="D508" t="str">
        <f>VLOOKUP(AL508,REF_TABLE!$A$19:$B$26,2,FALSE)</f>
        <v>COMC</v>
      </c>
      <c r="E508" t="str">
        <f>VLOOKUP(AK508,REF_TABLE!A:B,2,FALSE)</f>
        <v>GAS</v>
      </c>
      <c r="F508">
        <f t="shared" si="64"/>
        <v>0.50849999999999995</v>
      </c>
      <c r="G508">
        <f>VLOOKUP(plants_join_OPSD!D508,REF_TABLE!M:Q,2,FALSE)</f>
        <v>5</v>
      </c>
      <c r="H508">
        <f>VLOOKUP(plants_join_OPSD!D508,REF_TABLE!M:Q,3,FALSE)</f>
        <v>1</v>
      </c>
      <c r="I508">
        <f>VLOOKUP(D508,Tabelle7!$A:$B,2,FALSE)</f>
        <v>3.8508725075675675E-2</v>
      </c>
      <c r="J508">
        <f>VLOOKUP(D508,Tabelle7!$A:$C,3,FALSE)</f>
        <v>3.8508725075675675E-2</v>
      </c>
      <c r="K508">
        <f>VLOOKUP($E508,Dispa_data!E:W,7,FALSE)</f>
        <v>112542.12</v>
      </c>
      <c r="L508">
        <f>IFERROR(VLOOKUP($E508,Dispa_data!E:W,8,FALSE),0)</f>
        <v>0</v>
      </c>
      <c r="M508">
        <f>IFERROR(VLOOKUP($E508,Dispa_data!E:W,9,FALSE),0)</f>
        <v>0</v>
      </c>
      <c r="N508">
        <f>IFERROR(VLOOKUP($E508,Dispa_data!$E:$W,10,FALSE),0)</f>
        <v>0.4</v>
      </c>
      <c r="O508">
        <f>IFERROR(VLOOKUP($E508,Dispa_data!$E:$W,11,FALSE),0)</f>
        <v>0.52500000000000002</v>
      </c>
      <c r="P508">
        <f>IFERROR(VLOOKUP($E508,Dispa_data!$E:$W,12,FALSE),0)</f>
        <v>1</v>
      </c>
      <c r="Q508">
        <f>IFERROR(VLOOKUP($E508,Dispa_data!$E:$W,13,FALSE),0)</f>
        <v>0.45</v>
      </c>
      <c r="S508">
        <f t="shared" si="67"/>
        <v>44.057377049180317</v>
      </c>
      <c r="T508" t="str">
        <f t="shared" si="68"/>
        <v/>
      </c>
      <c r="U508" t="str">
        <f t="shared" si="69"/>
        <v/>
      </c>
      <c r="V508" t="str">
        <f t="shared" si="70"/>
        <v/>
      </c>
      <c r="W508" t="str">
        <f t="shared" si="71"/>
        <v/>
      </c>
      <c r="X508" s="1" t="s">
        <v>710</v>
      </c>
      <c r="Y508" s="6" t="e">
        <f>VLOOKUP(B508,Dispa_data!B:B,1,FALSE)</f>
        <v>#N/A</v>
      </c>
      <c r="Z508" t="s">
        <v>1385</v>
      </c>
      <c r="AA508" t="s">
        <v>1775</v>
      </c>
      <c r="AB508" t="s">
        <v>2086</v>
      </c>
      <c r="AC508" t="s">
        <v>2332</v>
      </c>
      <c r="AD508" t="s">
        <v>2649</v>
      </c>
      <c r="AE508" t="s">
        <v>3100</v>
      </c>
      <c r="AF508" t="s">
        <v>3426</v>
      </c>
      <c r="AG508" t="s">
        <v>3478</v>
      </c>
      <c r="AH508" t="s">
        <v>3492</v>
      </c>
      <c r="AI508">
        <v>25</v>
      </c>
      <c r="AJ508">
        <v>26.02459</v>
      </c>
      <c r="AK508" t="s">
        <v>3500</v>
      </c>
      <c r="AL508" t="s">
        <v>3508</v>
      </c>
      <c r="AM508" t="s">
        <v>3514</v>
      </c>
      <c r="AN508">
        <v>44.057377049180317</v>
      </c>
      <c r="AO508">
        <v>1993</v>
      </c>
      <c r="AP508" t="s">
        <v>3530</v>
      </c>
      <c r="AS508" t="s">
        <v>3625</v>
      </c>
      <c r="AT508" t="s">
        <v>3629</v>
      </c>
      <c r="AU508">
        <v>49.800041</v>
      </c>
      <c r="AV508">
        <v>9.9231359999999995</v>
      </c>
      <c r="AY508">
        <v>0.25</v>
      </c>
      <c r="AZ508" s="2" t="s">
        <v>3990</v>
      </c>
      <c r="BA508">
        <v>0.50849999999999995</v>
      </c>
      <c r="BB508" t="s">
        <v>3997</v>
      </c>
      <c r="BC508" t="s">
        <v>3500</v>
      </c>
      <c r="BE508" t="s">
        <v>3515</v>
      </c>
      <c r="BF508" t="s">
        <v>4309</v>
      </c>
      <c r="BG508" t="s">
        <v>1559</v>
      </c>
      <c r="BH508" t="s">
        <v>4561</v>
      </c>
      <c r="BI508" t="s">
        <v>4592</v>
      </c>
    </row>
    <row r="509" spans="1:61" x14ac:dyDescent="0.25">
      <c r="A509">
        <f t="shared" si="65"/>
        <v>29.5</v>
      </c>
      <c r="B509" t="str">
        <f t="shared" si="66"/>
        <v>Heizkraftwerke an der Friedensbrücke_BNA1087</v>
      </c>
      <c r="C509" t="s">
        <v>3492</v>
      </c>
      <c r="D509" t="str">
        <f>VLOOKUP(AL509,REF_TABLE!$A$19:$B$26,2,FALSE)</f>
        <v>COMC</v>
      </c>
      <c r="E509" t="str">
        <f>VLOOKUP(AK509,REF_TABLE!A:B,2,FALSE)</f>
        <v>GAS</v>
      </c>
      <c r="F509">
        <f t="shared" ref="F509:F514" si="72">IF(BA509=0,IF(AY509=0,AZ509,AY509),BA509)</f>
        <v>0.58050000000000002</v>
      </c>
      <c r="G509">
        <f>VLOOKUP(plants_join_OPSD!D509,REF_TABLE!M:Q,2,FALSE)</f>
        <v>5</v>
      </c>
      <c r="H509">
        <f>VLOOKUP(plants_join_OPSD!D509,REF_TABLE!M:Q,3,FALSE)</f>
        <v>1</v>
      </c>
      <c r="I509">
        <f>VLOOKUP(D509,Tabelle7!$A:$B,2,FALSE)</f>
        <v>3.8508725075675675E-2</v>
      </c>
      <c r="J509">
        <f>VLOOKUP(D509,Tabelle7!$A:$C,3,FALSE)</f>
        <v>3.8508725075675675E-2</v>
      </c>
      <c r="K509">
        <f>VLOOKUP($E509,Dispa_data!E:W,7,FALSE)</f>
        <v>112542.12</v>
      </c>
      <c r="L509">
        <f>IFERROR(VLOOKUP($E509,Dispa_data!E:W,8,FALSE),0)</f>
        <v>0</v>
      </c>
      <c r="M509">
        <f>IFERROR(VLOOKUP($E509,Dispa_data!E:W,9,FALSE),0)</f>
        <v>0</v>
      </c>
      <c r="N509">
        <f>IFERROR(VLOOKUP($E509,Dispa_data!$E:$W,10,FALSE),0)</f>
        <v>0.4</v>
      </c>
      <c r="O509">
        <f>IFERROR(VLOOKUP($E509,Dispa_data!$E:$W,11,FALSE),0)</f>
        <v>0.52500000000000002</v>
      </c>
      <c r="P509">
        <f>IFERROR(VLOOKUP($E509,Dispa_data!$E:$W,12,FALSE),0)</f>
        <v>1</v>
      </c>
      <c r="Q509">
        <f>IFERROR(VLOOKUP($E509,Dispa_data!$E:$W,13,FALSE),0)</f>
        <v>0.45</v>
      </c>
      <c r="S509">
        <f t="shared" si="67"/>
        <v>51.98770491803279</v>
      </c>
      <c r="T509" t="str">
        <f t="shared" si="68"/>
        <v/>
      </c>
      <c r="U509" t="str">
        <f t="shared" si="69"/>
        <v/>
      </c>
      <c r="V509" t="str">
        <f t="shared" si="70"/>
        <v/>
      </c>
      <c r="W509" t="str">
        <f t="shared" si="71"/>
        <v/>
      </c>
      <c r="X509" s="1" t="s">
        <v>711</v>
      </c>
      <c r="Y509" s="6" t="e">
        <f>VLOOKUP(B509,Dispa_data!B:B,1,FALSE)</f>
        <v>#N/A</v>
      </c>
      <c r="Z509" t="s">
        <v>1385</v>
      </c>
      <c r="AA509" t="s">
        <v>1776</v>
      </c>
      <c r="AB509" t="s">
        <v>2086</v>
      </c>
      <c r="AC509" t="s">
        <v>2332</v>
      </c>
      <c r="AD509" t="s">
        <v>2649</v>
      </c>
      <c r="AE509" t="s">
        <v>3100</v>
      </c>
      <c r="AF509" t="s">
        <v>3426</v>
      </c>
      <c r="AG509" t="s">
        <v>3478</v>
      </c>
      <c r="AH509" t="s">
        <v>3492</v>
      </c>
      <c r="AI509">
        <v>29.5</v>
      </c>
      <c r="AJ509">
        <v>30.709019999999999</v>
      </c>
      <c r="AK509" t="s">
        <v>3500</v>
      </c>
      <c r="AL509" t="s">
        <v>3508</v>
      </c>
      <c r="AM509" t="s">
        <v>3514</v>
      </c>
      <c r="AN509">
        <v>51.98770491803279</v>
      </c>
      <c r="AO509">
        <v>2009</v>
      </c>
      <c r="AP509" t="s">
        <v>3533</v>
      </c>
      <c r="AS509" t="s">
        <v>3625</v>
      </c>
      <c r="AT509" t="s">
        <v>3629</v>
      </c>
      <c r="AU509">
        <v>49.800041</v>
      </c>
      <c r="AV509">
        <v>9.9231359999999995</v>
      </c>
      <c r="AY509">
        <v>0.5</v>
      </c>
      <c r="AZ509" s="2" t="s">
        <v>3990</v>
      </c>
      <c r="BA509">
        <v>0.58050000000000002</v>
      </c>
      <c r="BB509" t="s">
        <v>3997</v>
      </c>
      <c r="BC509" t="s">
        <v>3500</v>
      </c>
      <c r="BE509" t="s">
        <v>3515</v>
      </c>
      <c r="BF509" t="s">
        <v>4310</v>
      </c>
      <c r="BG509" t="s">
        <v>4406</v>
      </c>
      <c r="BH509" t="s">
        <v>4561</v>
      </c>
      <c r="BI509" t="s">
        <v>4592</v>
      </c>
    </row>
    <row r="510" spans="1:61" x14ac:dyDescent="0.25">
      <c r="A510">
        <f t="shared" si="65"/>
        <v>44.5</v>
      </c>
      <c r="B510" t="str">
        <f t="shared" si="66"/>
        <v>Heizkraftwerke an der Friedensbrücke_BNA1088</v>
      </c>
      <c r="C510" t="s">
        <v>3492</v>
      </c>
      <c r="D510" t="str">
        <f>VLOOKUP(AL510,REF_TABLE!$A$19:$B$26,2,FALSE)</f>
        <v>COMC</v>
      </c>
      <c r="E510" t="str">
        <f>VLOOKUP(AK510,REF_TABLE!A:B,2,FALSE)</f>
        <v>GAS</v>
      </c>
      <c r="F510">
        <f t="shared" si="72"/>
        <v>0.5625</v>
      </c>
      <c r="G510">
        <f>VLOOKUP(plants_join_OPSD!D510,REF_TABLE!M:Q,2,FALSE)</f>
        <v>5</v>
      </c>
      <c r="H510">
        <f>VLOOKUP(plants_join_OPSD!D510,REF_TABLE!M:Q,3,FALSE)</f>
        <v>1</v>
      </c>
      <c r="I510">
        <f>VLOOKUP(D510,Tabelle7!$A:$B,2,FALSE)</f>
        <v>3.8508725075675675E-2</v>
      </c>
      <c r="J510">
        <f>VLOOKUP(D510,Tabelle7!$A:$C,3,FALSE)</f>
        <v>3.8508725075675675E-2</v>
      </c>
      <c r="K510">
        <f>VLOOKUP($E510,Dispa_data!E:W,7,FALSE)</f>
        <v>112542.12</v>
      </c>
      <c r="L510">
        <f>IFERROR(VLOOKUP($E510,Dispa_data!E:W,8,FALSE),0)</f>
        <v>0</v>
      </c>
      <c r="M510">
        <f>IFERROR(VLOOKUP($E510,Dispa_data!E:W,9,FALSE),0)</f>
        <v>0</v>
      </c>
      <c r="N510">
        <f>IFERROR(VLOOKUP($E510,Dispa_data!$E:$W,10,FALSE),0)</f>
        <v>0.4</v>
      </c>
      <c r="O510">
        <f>IFERROR(VLOOKUP($E510,Dispa_data!$E:$W,11,FALSE),0)</f>
        <v>0.52500000000000002</v>
      </c>
      <c r="P510">
        <f>IFERROR(VLOOKUP($E510,Dispa_data!$E:$W,12,FALSE),0)</f>
        <v>1</v>
      </c>
      <c r="Q510">
        <f>IFERROR(VLOOKUP($E510,Dispa_data!$E:$W,13,FALSE),0)</f>
        <v>0.45</v>
      </c>
      <c r="S510">
        <f t="shared" si="67"/>
        <v>78.422131147540981</v>
      </c>
      <c r="T510" t="str">
        <f t="shared" si="68"/>
        <v/>
      </c>
      <c r="U510" t="str">
        <f t="shared" si="69"/>
        <v/>
      </c>
      <c r="V510" t="str">
        <f t="shared" si="70"/>
        <v/>
      </c>
      <c r="W510" t="str">
        <f t="shared" si="71"/>
        <v/>
      </c>
      <c r="X510" s="1" t="s">
        <v>712</v>
      </c>
      <c r="Y510" s="6" t="e">
        <f>VLOOKUP(B510,Dispa_data!B:B,1,FALSE)</f>
        <v>#N/A</v>
      </c>
      <c r="Z510" t="s">
        <v>1385</v>
      </c>
      <c r="AA510" t="s">
        <v>1777</v>
      </c>
      <c r="AB510" t="s">
        <v>2086</v>
      </c>
      <c r="AC510" t="s">
        <v>2332</v>
      </c>
      <c r="AD510" t="s">
        <v>2649</v>
      </c>
      <c r="AE510" t="s">
        <v>3100</v>
      </c>
      <c r="AF510" t="s">
        <v>3426</v>
      </c>
      <c r="AG510" t="s">
        <v>3478</v>
      </c>
      <c r="AH510" t="s">
        <v>3492</v>
      </c>
      <c r="AI510">
        <v>44.5</v>
      </c>
      <c r="AJ510">
        <v>46.323770000000003</v>
      </c>
      <c r="AK510" t="s">
        <v>3500</v>
      </c>
      <c r="AL510" t="s">
        <v>3508</v>
      </c>
      <c r="AM510" t="s">
        <v>3514</v>
      </c>
      <c r="AN510">
        <v>78.422131147540981</v>
      </c>
      <c r="AO510">
        <v>2005</v>
      </c>
      <c r="AP510" t="s">
        <v>3519</v>
      </c>
      <c r="AS510" t="s">
        <v>3625</v>
      </c>
      <c r="AT510" t="s">
        <v>3629</v>
      </c>
      <c r="AU510">
        <v>49.800041</v>
      </c>
      <c r="AV510">
        <v>9.9231359999999995</v>
      </c>
      <c r="AY510">
        <v>0.5</v>
      </c>
      <c r="AZ510" s="2" t="s">
        <v>3990</v>
      </c>
      <c r="BA510">
        <v>0.5625</v>
      </c>
      <c r="BB510" t="s">
        <v>3997</v>
      </c>
      <c r="BC510" t="s">
        <v>3500</v>
      </c>
      <c r="BE510" t="s">
        <v>3515</v>
      </c>
      <c r="BF510" t="s">
        <v>4311</v>
      </c>
      <c r="BG510" t="s">
        <v>4406</v>
      </c>
      <c r="BH510" t="s">
        <v>4561</v>
      </c>
      <c r="BI510" t="s">
        <v>4592</v>
      </c>
    </row>
    <row r="511" spans="1:61" x14ac:dyDescent="0.25">
      <c r="A511">
        <f t="shared" si="65"/>
        <v>52</v>
      </c>
      <c r="B511" t="str">
        <f t="shared" si="66"/>
        <v>Zielitz_BNA1089</v>
      </c>
      <c r="C511" t="s">
        <v>3492</v>
      </c>
      <c r="D511" t="str">
        <f>VLOOKUP(AL511,REF_TABLE!$A$19:$B$26,2,FALSE)</f>
        <v>STUR</v>
      </c>
      <c r="E511" t="str">
        <f>VLOOKUP(AK511,REF_TABLE!A:B,2,FALSE)</f>
        <v>GAS</v>
      </c>
      <c r="F511">
        <f t="shared" si="72"/>
        <v>0.38059999999999999</v>
      </c>
      <c r="G511">
        <f>VLOOKUP(plants_join_OPSD!D511,REF_TABLE!M:Q,2,FALSE)</f>
        <v>9.5587323943661975</v>
      </c>
      <c r="H511">
        <f>VLOOKUP(plants_join_OPSD!D511,REF_TABLE!M:Q,3,FALSE)</f>
        <v>7.8122535211267614</v>
      </c>
      <c r="I511">
        <f>VLOOKUP(D511,Tabelle7!$A:$B,2,FALSE)</f>
        <v>4.0224969288732378E-2</v>
      </c>
      <c r="J511">
        <f>VLOOKUP(D511,Tabelle7!$A:$C,3,FALSE)</f>
        <v>4.0224969288732378E-2</v>
      </c>
      <c r="K511">
        <f>VLOOKUP($E511,Dispa_data!E:W,7,FALSE)</f>
        <v>112542.12</v>
      </c>
      <c r="L511">
        <f>IFERROR(VLOOKUP($E511,Dispa_data!E:W,8,FALSE),0)</f>
        <v>0</v>
      </c>
      <c r="M511">
        <f>IFERROR(VLOOKUP($E511,Dispa_data!E:W,9,FALSE),0)</f>
        <v>0</v>
      </c>
      <c r="N511">
        <f>IFERROR(VLOOKUP($E511,Dispa_data!$E:$W,10,FALSE),0)</f>
        <v>0.4</v>
      </c>
      <c r="O511">
        <f>IFERROR(VLOOKUP($E511,Dispa_data!$E:$W,11,FALSE),0)</f>
        <v>0.52500000000000002</v>
      </c>
      <c r="P511">
        <f>IFERROR(VLOOKUP($E511,Dispa_data!$E:$W,12,FALSE),0)</f>
        <v>1</v>
      </c>
      <c r="Q511">
        <f>IFERROR(VLOOKUP($E511,Dispa_data!$E:$W,13,FALSE),0)</f>
        <v>0.45</v>
      </c>
      <c r="S511" t="str">
        <f t="shared" si="67"/>
        <v/>
      </c>
      <c r="T511" t="str">
        <f t="shared" si="68"/>
        <v/>
      </c>
      <c r="U511" t="str">
        <f t="shared" si="69"/>
        <v/>
      </c>
      <c r="V511" t="str">
        <f t="shared" si="70"/>
        <v/>
      </c>
      <c r="W511" t="str">
        <f t="shared" si="71"/>
        <v/>
      </c>
      <c r="X511" s="1" t="s">
        <v>713</v>
      </c>
      <c r="Y511" s="6" t="e">
        <f>VLOOKUP(B511,Dispa_data!B:B,1,FALSE)</f>
        <v>#N/A</v>
      </c>
      <c r="Z511" t="s">
        <v>1386</v>
      </c>
      <c r="AA511" t="s">
        <v>1386</v>
      </c>
      <c r="AC511" t="s">
        <v>2275</v>
      </c>
      <c r="AE511" t="s">
        <v>3101</v>
      </c>
      <c r="AF511" t="s">
        <v>1386</v>
      </c>
      <c r="AG511" t="s">
        <v>3479</v>
      </c>
      <c r="AH511" t="s">
        <v>3492</v>
      </c>
      <c r="AI511">
        <v>52</v>
      </c>
      <c r="AK511" t="s">
        <v>3500</v>
      </c>
      <c r="AL511" t="s">
        <v>3506</v>
      </c>
      <c r="AM511" t="s">
        <v>3514</v>
      </c>
      <c r="AO511">
        <v>1996</v>
      </c>
      <c r="AP511" t="s">
        <v>3553</v>
      </c>
      <c r="AS511" t="s">
        <v>3625</v>
      </c>
      <c r="AU511">
        <v>52.298479999999998</v>
      </c>
      <c r="AV511">
        <v>11.67963</v>
      </c>
      <c r="BA511">
        <v>0.38059999999999999</v>
      </c>
      <c r="BB511" t="s">
        <v>3997</v>
      </c>
      <c r="BC511" t="s">
        <v>3500</v>
      </c>
      <c r="BE511" t="s">
        <v>3515</v>
      </c>
      <c r="BF511" t="s">
        <v>4312</v>
      </c>
      <c r="BG511" t="s">
        <v>4406</v>
      </c>
      <c r="BH511" t="s">
        <v>4493</v>
      </c>
    </row>
    <row r="512" spans="1:61" x14ac:dyDescent="0.25">
      <c r="A512">
        <f t="shared" si="65"/>
        <v>15.1</v>
      </c>
      <c r="B512" t="str">
        <f t="shared" si="66"/>
        <v>Gaskraftwerk_BNA1094</v>
      </c>
      <c r="C512" t="s">
        <v>3492</v>
      </c>
      <c r="D512" t="str">
        <f>VLOOKUP(AL512,REF_TABLE!$A$19:$B$26,2,FALSE)</f>
        <v>STUR</v>
      </c>
      <c r="E512" t="str">
        <f>VLOOKUP(AK512,REF_TABLE!A:B,2,FALSE)</f>
        <v>GAS</v>
      </c>
      <c r="F512">
        <f t="shared" si="72"/>
        <v>0.34760000000000002</v>
      </c>
      <c r="G512">
        <f>VLOOKUP(plants_join_OPSD!D512,REF_TABLE!M:Q,2,FALSE)</f>
        <v>9.5587323943661975</v>
      </c>
      <c r="H512">
        <f>VLOOKUP(plants_join_OPSD!D512,REF_TABLE!M:Q,3,FALSE)</f>
        <v>7.8122535211267614</v>
      </c>
      <c r="I512">
        <f>VLOOKUP(D512,Tabelle7!$A:$B,2,FALSE)</f>
        <v>4.0224969288732378E-2</v>
      </c>
      <c r="J512">
        <f>VLOOKUP(D512,Tabelle7!$A:$C,3,FALSE)</f>
        <v>4.0224969288732378E-2</v>
      </c>
      <c r="K512">
        <f>VLOOKUP($E512,Dispa_data!E:W,7,FALSE)</f>
        <v>112542.12</v>
      </c>
      <c r="L512">
        <f>IFERROR(VLOOKUP($E512,Dispa_data!E:W,8,FALSE),0)</f>
        <v>0</v>
      </c>
      <c r="M512">
        <f>IFERROR(VLOOKUP($E512,Dispa_data!E:W,9,FALSE),0)</f>
        <v>0</v>
      </c>
      <c r="N512">
        <f>IFERROR(VLOOKUP($E512,Dispa_data!$E:$W,10,FALSE),0)</f>
        <v>0.4</v>
      </c>
      <c r="O512">
        <f>IFERROR(VLOOKUP($E512,Dispa_data!$E:$W,11,FALSE),0)</f>
        <v>0.52500000000000002</v>
      </c>
      <c r="P512">
        <f>IFERROR(VLOOKUP($E512,Dispa_data!$E:$W,12,FALSE),0)</f>
        <v>1</v>
      </c>
      <c r="Q512">
        <f>IFERROR(VLOOKUP($E512,Dispa_data!$E:$W,13,FALSE),0)</f>
        <v>0.45</v>
      </c>
      <c r="S512" t="str">
        <f t="shared" si="67"/>
        <v/>
      </c>
      <c r="T512" t="str">
        <f t="shared" si="68"/>
        <v/>
      </c>
      <c r="U512" t="str">
        <f t="shared" si="69"/>
        <v/>
      </c>
      <c r="V512" t="str">
        <f t="shared" si="70"/>
        <v/>
      </c>
      <c r="W512" t="str">
        <f t="shared" si="71"/>
        <v/>
      </c>
      <c r="X512" s="1" t="s">
        <v>714</v>
      </c>
      <c r="Y512" s="6" t="e">
        <f>VLOOKUP(B512,Dispa_data!B:B,1,FALSE)</f>
        <v>#N/A</v>
      </c>
      <c r="Z512" t="s">
        <v>1377</v>
      </c>
      <c r="AA512" t="s">
        <v>1778</v>
      </c>
      <c r="AC512" t="s">
        <v>2229</v>
      </c>
      <c r="AD512" t="s">
        <v>2557</v>
      </c>
      <c r="AE512" t="s">
        <v>3102</v>
      </c>
      <c r="AF512" t="s">
        <v>3335</v>
      </c>
      <c r="AG512" t="s">
        <v>3480</v>
      </c>
      <c r="AH512" t="s">
        <v>3492</v>
      </c>
      <c r="AI512">
        <v>15.1</v>
      </c>
      <c r="AK512" t="s">
        <v>3500</v>
      </c>
      <c r="AL512" t="s">
        <v>3506</v>
      </c>
      <c r="AM512" t="s">
        <v>3514</v>
      </c>
      <c r="AO512">
        <v>1966</v>
      </c>
      <c r="AP512" t="s">
        <v>3552</v>
      </c>
      <c r="AS512" t="s">
        <v>3625</v>
      </c>
      <c r="AU512">
        <v>50.705500000000001</v>
      </c>
      <c r="AV512">
        <v>6.6536200000000001</v>
      </c>
      <c r="BA512">
        <v>0.34760000000000002</v>
      </c>
      <c r="BB512" t="s">
        <v>3997</v>
      </c>
      <c r="BC512" t="s">
        <v>3500</v>
      </c>
      <c r="BE512" t="s">
        <v>3515</v>
      </c>
      <c r="BF512" t="s">
        <v>4170</v>
      </c>
      <c r="BG512" t="s">
        <v>1559</v>
      </c>
      <c r="BH512" t="s">
        <v>4441</v>
      </c>
    </row>
    <row r="513" spans="1:60" x14ac:dyDescent="0.25">
      <c r="A513">
        <f t="shared" si="65"/>
        <v>22</v>
      </c>
      <c r="B513" t="str">
        <f t="shared" si="66"/>
        <v>Ford Saarlouis_BNA1859</v>
      </c>
      <c r="C513" t="s">
        <v>3492</v>
      </c>
      <c r="D513" t="str">
        <f>VLOOKUP(AL513,REF_TABLE!$A$19:$B$26,2,FALSE)</f>
        <v>STUR</v>
      </c>
      <c r="E513" t="str">
        <f>VLOOKUP(AK513,REF_TABLE!A:B,2,FALSE)</f>
        <v>GAS</v>
      </c>
      <c r="F513">
        <f t="shared" si="72"/>
        <v>0.40260000000000001</v>
      </c>
      <c r="G513">
        <f>VLOOKUP(plants_join_OPSD!D513,REF_TABLE!M:Q,2,FALSE)</f>
        <v>9.5587323943661975</v>
      </c>
      <c r="H513">
        <f>VLOOKUP(plants_join_OPSD!D513,REF_TABLE!M:Q,3,FALSE)</f>
        <v>7.8122535211267614</v>
      </c>
      <c r="I513">
        <f>VLOOKUP(D513,Tabelle7!$A:$B,2,FALSE)</f>
        <v>4.0224969288732378E-2</v>
      </c>
      <c r="J513">
        <f>VLOOKUP(D513,Tabelle7!$A:$C,3,FALSE)</f>
        <v>4.0224969288732378E-2</v>
      </c>
      <c r="K513">
        <f>VLOOKUP($E513,Dispa_data!E:W,7,FALSE)</f>
        <v>112542.12</v>
      </c>
      <c r="L513">
        <f>IFERROR(VLOOKUP($E513,Dispa_data!E:W,8,FALSE),0)</f>
        <v>0</v>
      </c>
      <c r="M513">
        <f>IFERROR(VLOOKUP($E513,Dispa_data!E:W,9,FALSE),0)</f>
        <v>0</v>
      </c>
      <c r="N513">
        <f>IFERROR(VLOOKUP($E513,Dispa_data!$E:$W,10,FALSE),0)</f>
        <v>0.4</v>
      </c>
      <c r="O513">
        <f>IFERROR(VLOOKUP($E513,Dispa_data!$E:$W,11,FALSE),0)</f>
        <v>0.52500000000000002</v>
      </c>
      <c r="P513">
        <f>IFERROR(VLOOKUP($E513,Dispa_data!$E:$W,12,FALSE),0)</f>
        <v>1</v>
      </c>
      <c r="Q513">
        <f>IFERROR(VLOOKUP($E513,Dispa_data!$E:$W,13,FALSE),0)</f>
        <v>0.45</v>
      </c>
      <c r="S513" t="str">
        <f t="shared" si="67"/>
        <v/>
      </c>
      <c r="T513" t="str">
        <f t="shared" si="68"/>
        <v/>
      </c>
      <c r="U513" t="str">
        <f t="shared" si="69"/>
        <v/>
      </c>
      <c r="V513" t="str">
        <f t="shared" si="70"/>
        <v/>
      </c>
      <c r="W513" t="str">
        <f t="shared" si="71"/>
        <v/>
      </c>
      <c r="X513" s="1" t="s">
        <v>715</v>
      </c>
      <c r="Y513" s="6" t="e">
        <f>VLOOKUP(B513,Dispa_data!B:B,1,FALSE)</f>
        <v>#N/A</v>
      </c>
      <c r="Z513" t="s">
        <v>1387</v>
      </c>
      <c r="AC513" t="s">
        <v>2333</v>
      </c>
      <c r="AE513" t="s">
        <v>3103</v>
      </c>
      <c r="AF513" t="s">
        <v>3427</v>
      </c>
      <c r="AG513" t="s">
        <v>3485</v>
      </c>
      <c r="AH513" t="s">
        <v>3492</v>
      </c>
      <c r="AI513">
        <v>22</v>
      </c>
      <c r="AK513" t="s">
        <v>3500</v>
      </c>
      <c r="AL513" t="s">
        <v>3506</v>
      </c>
      <c r="AM513" t="s">
        <v>3514</v>
      </c>
      <c r="AO513">
        <v>2016</v>
      </c>
      <c r="AP513" t="s">
        <v>3613</v>
      </c>
      <c r="AS513" t="s">
        <v>3625</v>
      </c>
      <c r="AU513">
        <v>49.346651999999999</v>
      </c>
      <c r="AV513">
        <v>6.7651009999999996</v>
      </c>
      <c r="BA513">
        <v>0.40260000000000001</v>
      </c>
      <c r="BB513" t="s">
        <v>3997</v>
      </c>
      <c r="BC513" t="s">
        <v>3500</v>
      </c>
      <c r="BE513" t="s">
        <v>3515</v>
      </c>
    </row>
    <row r="514" spans="1:60" x14ac:dyDescent="0.25">
      <c r="A514">
        <f t="shared" si="65"/>
        <v>39.1</v>
      </c>
      <c r="B514" t="str">
        <f t="shared" si="66"/>
        <v>HKW West M5_BNA1868</v>
      </c>
      <c r="C514" t="s">
        <v>3492</v>
      </c>
      <c r="D514" t="str">
        <f>VLOOKUP(AL514,REF_TABLE!$A$19:$B$26,2,FALSE)</f>
        <v>STUR</v>
      </c>
      <c r="E514" t="str">
        <f>VLOOKUP(AK514,REF_TABLE!A:B,2,FALSE)</f>
        <v>GAS</v>
      </c>
      <c r="F514">
        <f t="shared" si="72"/>
        <v>0.4037</v>
      </c>
      <c r="G514">
        <f>VLOOKUP(plants_join_OPSD!D514,REF_TABLE!M:Q,2,FALSE)</f>
        <v>9.5587323943661975</v>
      </c>
      <c r="H514">
        <f>VLOOKUP(plants_join_OPSD!D514,REF_TABLE!M:Q,3,FALSE)</f>
        <v>7.8122535211267614</v>
      </c>
      <c r="I514">
        <f>VLOOKUP(D514,Tabelle7!$A:$B,2,FALSE)</f>
        <v>4.0224969288732378E-2</v>
      </c>
      <c r="J514">
        <f>VLOOKUP(D514,Tabelle7!$A:$C,3,FALSE)</f>
        <v>4.0224969288732378E-2</v>
      </c>
      <c r="K514">
        <f>VLOOKUP($E514,Dispa_data!E:W,7,FALSE)</f>
        <v>112542.12</v>
      </c>
      <c r="L514">
        <f>IFERROR(VLOOKUP($E514,Dispa_data!E:W,8,FALSE),0)</f>
        <v>0</v>
      </c>
      <c r="M514">
        <f>IFERROR(VLOOKUP($E514,Dispa_data!E:W,9,FALSE),0)</f>
        <v>0</v>
      </c>
      <c r="N514">
        <f>IFERROR(VLOOKUP($E514,Dispa_data!$E:$W,10,FALSE),0)</f>
        <v>0.4</v>
      </c>
      <c r="O514">
        <f>IFERROR(VLOOKUP($E514,Dispa_data!$E:$W,11,FALSE),0)</f>
        <v>0.52500000000000002</v>
      </c>
      <c r="P514">
        <f>IFERROR(VLOOKUP($E514,Dispa_data!$E:$W,12,FALSE),0)</f>
        <v>1</v>
      </c>
      <c r="Q514">
        <f>IFERROR(VLOOKUP($E514,Dispa_data!$E:$W,13,FALSE),0)</f>
        <v>0.45</v>
      </c>
      <c r="S514" t="str">
        <f t="shared" si="67"/>
        <v/>
      </c>
      <c r="T514" t="str">
        <f t="shared" si="68"/>
        <v/>
      </c>
      <c r="U514" t="str">
        <f t="shared" si="69"/>
        <v/>
      </c>
      <c r="V514" t="str">
        <f t="shared" si="70"/>
        <v/>
      </c>
      <c r="W514" t="str">
        <f t="shared" si="71"/>
        <v/>
      </c>
      <c r="X514" s="1" t="s">
        <v>716</v>
      </c>
      <c r="Y514" s="6" t="e">
        <f>VLOOKUP(B514,Dispa_data!B:B,1,FALSE)</f>
        <v>#N/A</v>
      </c>
      <c r="Z514" t="s">
        <v>1388</v>
      </c>
      <c r="AA514" t="s">
        <v>1779</v>
      </c>
      <c r="AC514" t="s">
        <v>2136</v>
      </c>
      <c r="AD514" t="s">
        <v>2650</v>
      </c>
      <c r="AE514" t="s">
        <v>3104</v>
      </c>
      <c r="AF514" t="s">
        <v>3194</v>
      </c>
      <c r="AG514" t="s">
        <v>3483</v>
      </c>
      <c r="AH514" t="s">
        <v>3492</v>
      </c>
      <c r="AI514">
        <v>39.1</v>
      </c>
      <c r="AK514" t="s">
        <v>3500</v>
      </c>
      <c r="AL514" t="s">
        <v>3506</v>
      </c>
      <c r="AM514" t="s">
        <v>3514</v>
      </c>
      <c r="AO514">
        <v>2017</v>
      </c>
      <c r="AP514" t="s">
        <v>3604</v>
      </c>
      <c r="AS514" t="s">
        <v>3625</v>
      </c>
      <c r="AU514">
        <v>50.098562000000001</v>
      </c>
      <c r="AV514">
        <v>8.653080000000001</v>
      </c>
      <c r="BA514">
        <v>0.4037</v>
      </c>
      <c r="BB514" t="s">
        <v>3997</v>
      </c>
      <c r="BC514" t="s">
        <v>3500</v>
      </c>
      <c r="BE514" t="s">
        <v>3515</v>
      </c>
      <c r="BF514" t="s">
        <v>4313</v>
      </c>
      <c r="BG514" t="s">
        <v>4406</v>
      </c>
      <c r="BH514" t="s">
        <v>4562</v>
      </c>
    </row>
    <row r="515" spans="1:60" x14ac:dyDescent="0.25">
      <c r="A515">
        <f t="shared" si="65"/>
        <v>27</v>
      </c>
      <c r="B515" t="str">
        <f t="shared" si="66"/>
        <v>Heizkraftwerk_BNA1337a</v>
      </c>
      <c r="C515" t="s">
        <v>3492</v>
      </c>
      <c r="D515" t="str">
        <f>VLOOKUP(AL515,REF_TABLE!$A$19:$B$26,2,FALSE)</f>
        <v>STUR</v>
      </c>
      <c r="E515" t="str">
        <f>VLOOKUP(AK515,REF_TABLE!A:B,2,FALSE)</f>
        <v>GAS</v>
      </c>
      <c r="F515">
        <f>IF(IF(BA515=0,IF(AY515=0,AZ515,AY515),BA515)=0,VLOOKUP(plants_join_OPSD!D515,REF_TABLE!$M$19:$N$28,2,FALSE),IF(BA515=0,IF(AY515=0,AZ515,AY515),BA515))</f>
        <v>0.36544700000000002</v>
      </c>
      <c r="G515">
        <f>VLOOKUP(plants_join_OPSD!D515,REF_TABLE!M:Q,2,FALSE)</f>
        <v>9.5587323943661975</v>
      </c>
      <c r="H515">
        <f>VLOOKUP(plants_join_OPSD!D515,REF_TABLE!M:Q,3,FALSE)</f>
        <v>7.8122535211267614</v>
      </c>
      <c r="I515">
        <f>VLOOKUP(D515,Tabelle7!$A:$B,2,FALSE)</f>
        <v>4.0224969288732378E-2</v>
      </c>
      <c r="J515">
        <f>VLOOKUP(D515,Tabelle7!$A:$C,3,FALSE)</f>
        <v>4.0224969288732378E-2</v>
      </c>
      <c r="K515">
        <f>VLOOKUP($E515,Dispa_data!E:W,7,FALSE)</f>
        <v>112542.12</v>
      </c>
      <c r="L515">
        <f>IFERROR(VLOOKUP($E515,Dispa_data!E:W,8,FALSE),0)</f>
        <v>0</v>
      </c>
      <c r="M515">
        <f>IFERROR(VLOOKUP($E515,Dispa_data!E:W,9,FALSE),0)</f>
        <v>0</v>
      </c>
      <c r="N515">
        <f>IFERROR(VLOOKUP($E515,Dispa_data!$E:$W,10,FALSE),0)</f>
        <v>0.4</v>
      </c>
      <c r="O515">
        <f>IFERROR(VLOOKUP($E515,Dispa_data!$E:$W,11,FALSE),0)</f>
        <v>0.52500000000000002</v>
      </c>
      <c r="P515">
        <f>IFERROR(VLOOKUP($E515,Dispa_data!$E:$W,12,FALSE),0)</f>
        <v>1</v>
      </c>
      <c r="Q515">
        <f>IFERROR(VLOOKUP($E515,Dispa_data!$E:$W,13,FALSE),0)</f>
        <v>0.45</v>
      </c>
      <c r="S515" t="str">
        <f t="shared" si="67"/>
        <v/>
      </c>
      <c r="T515" t="str">
        <f t="shared" si="68"/>
        <v/>
      </c>
      <c r="U515" t="str">
        <f t="shared" si="69"/>
        <v/>
      </c>
      <c r="V515" t="str">
        <f t="shared" si="70"/>
        <v/>
      </c>
      <c r="W515" t="str">
        <f t="shared" si="71"/>
        <v/>
      </c>
      <c r="X515" s="1" t="s">
        <v>717</v>
      </c>
      <c r="Y515" s="6" t="e">
        <f>VLOOKUP(B515,Dispa_data!B:B,1,FALSE)</f>
        <v>#N/A</v>
      </c>
      <c r="Z515" t="s">
        <v>997</v>
      </c>
      <c r="AA515" t="s">
        <v>997</v>
      </c>
      <c r="AC515" t="s">
        <v>2124</v>
      </c>
      <c r="AD515" t="s">
        <v>2403</v>
      </c>
      <c r="AE515" t="s">
        <v>2724</v>
      </c>
      <c r="AF515" t="s">
        <v>3183</v>
      </c>
      <c r="AG515" t="s">
        <v>3478</v>
      </c>
      <c r="AH515" t="s">
        <v>3492</v>
      </c>
      <c r="AI515">
        <v>27</v>
      </c>
      <c r="AK515" t="s">
        <v>3500</v>
      </c>
      <c r="AL515" t="s">
        <v>3506</v>
      </c>
      <c r="AM515" t="s">
        <v>3514</v>
      </c>
      <c r="AR515">
        <v>2012</v>
      </c>
      <c r="AS515" t="s">
        <v>18</v>
      </c>
      <c r="AU515">
        <v>49.988218000000003</v>
      </c>
      <c r="AV515">
        <v>9.155761</v>
      </c>
      <c r="BB515" t="s">
        <v>3997</v>
      </c>
      <c r="BC515" t="s">
        <v>3500</v>
      </c>
      <c r="BE515" t="s">
        <v>3515</v>
      </c>
      <c r="BG515" t="s">
        <v>1559</v>
      </c>
      <c r="BH515" t="s">
        <v>4435</v>
      </c>
    </row>
    <row r="516" spans="1:60" x14ac:dyDescent="0.25">
      <c r="A516">
        <f t="shared" si="65"/>
        <v>14.4</v>
      </c>
      <c r="B516" t="str">
        <f t="shared" si="66"/>
        <v>Heizkraftwerk Süd_BNA0118</v>
      </c>
      <c r="C516" t="s">
        <v>3492</v>
      </c>
      <c r="D516" t="str">
        <f>VLOOKUP(AL516,REF_TABLE!$A$19:$B$26,2,FALSE)</f>
        <v>STUR</v>
      </c>
      <c r="E516" t="str">
        <f>VLOOKUP(AK516,REF_TABLE!A:B,2,FALSE)</f>
        <v>GAS</v>
      </c>
      <c r="F516">
        <f t="shared" ref="F516:F547" si="73">IF(BA516=0,IF(AY516=0,AZ516,AY516),BA516)</f>
        <v>0.35089999999999999</v>
      </c>
      <c r="G516">
        <f>VLOOKUP(plants_join_OPSD!D516,REF_TABLE!M:Q,2,FALSE)</f>
        <v>9.5587323943661975</v>
      </c>
      <c r="H516">
        <f>VLOOKUP(plants_join_OPSD!D516,REF_TABLE!M:Q,3,FALSE)</f>
        <v>7.8122535211267614</v>
      </c>
      <c r="I516">
        <f>VLOOKUP(D516,Tabelle7!$A:$B,2,FALSE)</f>
        <v>4.0224969288732378E-2</v>
      </c>
      <c r="J516">
        <f>VLOOKUP(D516,Tabelle7!$A:$C,3,FALSE)</f>
        <v>4.0224969288732378E-2</v>
      </c>
      <c r="K516">
        <f>VLOOKUP($E516,Dispa_data!E:W,7,FALSE)</f>
        <v>112542.12</v>
      </c>
      <c r="L516">
        <f>IFERROR(VLOOKUP($E516,Dispa_data!E:W,8,FALSE),0)</f>
        <v>0</v>
      </c>
      <c r="M516">
        <f>IFERROR(VLOOKUP($E516,Dispa_data!E:W,9,FALSE),0)</f>
        <v>0</v>
      </c>
      <c r="N516">
        <f>IFERROR(VLOOKUP($E516,Dispa_data!$E:$W,10,FALSE),0)</f>
        <v>0.4</v>
      </c>
      <c r="O516">
        <f>IFERROR(VLOOKUP($E516,Dispa_data!$E:$W,11,FALSE),0)</f>
        <v>0.52500000000000002</v>
      </c>
      <c r="P516">
        <f>IFERROR(VLOOKUP($E516,Dispa_data!$E:$W,12,FALSE),0)</f>
        <v>1</v>
      </c>
      <c r="Q516">
        <f>IFERROR(VLOOKUP($E516,Dispa_data!$E:$W,13,FALSE),0)</f>
        <v>0.45</v>
      </c>
      <c r="S516" t="str">
        <f t="shared" si="67"/>
        <v/>
      </c>
      <c r="T516" t="str">
        <f t="shared" si="68"/>
        <v/>
      </c>
      <c r="U516" t="str">
        <f t="shared" si="69"/>
        <v/>
      </c>
      <c r="V516" t="str">
        <f t="shared" si="70"/>
        <v/>
      </c>
      <c r="W516" t="str">
        <f t="shared" si="71"/>
        <v/>
      </c>
      <c r="X516" s="1" t="s">
        <v>718</v>
      </c>
      <c r="Y516" s="6" t="e">
        <f>VLOOKUP(B516,Dispa_data!B:B,1,FALSE)</f>
        <v>#N/A</v>
      </c>
      <c r="Z516" t="s">
        <v>1389</v>
      </c>
      <c r="AA516" t="s">
        <v>1389</v>
      </c>
      <c r="AC516" t="s">
        <v>2240</v>
      </c>
      <c r="AE516" t="s">
        <v>3105</v>
      </c>
      <c r="AF516" t="s">
        <v>3345</v>
      </c>
      <c r="AG516" t="s">
        <v>3480</v>
      </c>
      <c r="AH516" t="s">
        <v>3492</v>
      </c>
      <c r="AI516">
        <v>14.4</v>
      </c>
      <c r="AK516" t="s">
        <v>3500</v>
      </c>
      <c r="AL516" t="s">
        <v>3506</v>
      </c>
      <c r="AM516" t="s">
        <v>3514</v>
      </c>
      <c r="AO516">
        <v>1969</v>
      </c>
      <c r="AP516" t="s">
        <v>3537</v>
      </c>
      <c r="AR516">
        <v>2012</v>
      </c>
      <c r="AS516" t="s">
        <v>18</v>
      </c>
      <c r="AU516">
        <v>50.733820000000001</v>
      </c>
      <c r="AV516">
        <v>7.0805499999999997</v>
      </c>
      <c r="BA516">
        <v>0.35089999999999999</v>
      </c>
      <c r="BB516" t="s">
        <v>3997</v>
      </c>
      <c r="BC516" t="s">
        <v>3500</v>
      </c>
      <c r="BE516" t="s">
        <v>3515</v>
      </c>
      <c r="BF516" t="s">
        <v>4314</v>
      </c>
      <c r="BG516" t="s">
        <v>1715</v>
      </c>
      <c r="BH516" t="s">
        <v>4563</v>
      </c>
    </row>
    <row r="517" spans="1:60" x14ac:dyDescent="0.25">
      <c r="A517">
        <f t="shared" si="65"/>
        <v>50</v>
      </c>
      <c r="B517" t="str">
        <f t="shared" si="66"/>
        <v>GuD Anlage Spreetal_BNA0913</v>
      </c>
      <c r="C517" t="s">
        <v>3492</v>
      </c>
      <c r="D517" t="str">
        <f>VLOOKUP(AL517,REF_TABLE!$A$19:$B$26,2,FALSE)</f>
        <v>COMC</v>
      </c>
      <c r="E517" t="str">
        <f>VLOOKUP(AK517,REF_TABLE!A:B,2,FALSE)</f>
        <v>GAS</v>
      </c>
      <c r="F517">
        <f t="shared" si="73"/>
        <v>0.58050000000000002</v>
      </c>
      <c r="G517">
        <f>VLOOKUP(plants_join_OPSD!D517,REF_TABLE!M:Q,2,FALSE)</f>
        <v>5</v>
      </c>
      <c r="H517">
        <f>VLOOKUP(plants_join_OPSD!D517,REF_TABLE!M:Q,3,FALSE)</f>
        <v>1</v>
      </c>
      <c r="I517">
        <f>VLOOKUP(D517,Tabelle7!$A:$B,2,FALSE)</f>
        <v>3.8508725075675675E-2</v>
      </c>
      <c r="J517">
        <f>VLOOKUP(D517,Tabelle7!$A:$C,3,FALSE)</f>
        <v>3.8508725075675675E-2</v>
      </c>
      <c r="K517">
        <f>VLOOKUP($E517,Dispa_data!E:W,7,FALSE)</f>
        <v>112542.12</v>
      </c>
      <c r="L517">
        <f>IFERROR(VLOOKUP($E517,Dispa_data!E:W,8,FALSE),0)</f>
        <v>0</v>
      </c>
      <c r="M517">
        <f>IFERROR(VLOOKUP($E517,Dispa_data!E:W,9,FALSE),0)</f>
        <v>0</v>
      </c>
      <c r="N517">
        <f>IFERROR(VLOOKUP($E517,Dispa_data!$E:$W,10,FALSE),0)</f>
        <v>0.4</v>
      </c>
      <c r="O517">
        <f>IFERROR(VLOOKUP($E517,Dispa_data!$E:$W,11,FALSE),0)</f>
        <v>0.52500000000000002</v>
      </c>
      <c r="P517">
        <f>IFERROR(VLOOKUP($E517,Dispa_data!$E:$W,12,FALSE),0)</f>
        <v>1</v>
      </c>
      <c r="Q517">
        <f>IFERROR(VLOOKUP($E517,Dispa_data!$E:$W,13,FALSE),0)</f>
        <v>0.45</v>
      </c>
      <c r="S517" t="str">
        <f t="shared" si="67"/>
        <v/>
      </c>
      <c r="T517" t="str">
        <f t="shared" si="68"/>
        <v/>
      </c>
      <c r="U517" t="str">
        <f t="shared" si="69"/>
        <v/>
      </c>
      <c r="V517" t="str">
        <f t="shared" si="70"/>
        <v/>
      </c>
      <c r="W517" t="str">
        <f t="shared" si="71"/>
        <v/>
      </c>
      <c r="X517" s="1" t="s">
        <v>719</v>
      </c>
      <c r="Y517" s="6" t="e">
        <f>VLOOKUP(B517,Dispa_data!B:B,1,FALSE)</f>
        <v>#N/A</v>
      </c>
      <c r="Z517" t="s">
        <v>1390</v>
      </c>
      <c r="AA517" t="s">
        <v>1242</v>
      </c>
      <c r="AC517" t="s">
        <v>2334</v>
      </c>
      <c r="AD517" t="s">
        <v>2651</v>
      </c>
      <c r="AE517" t="s">
        <v>3106</v>
      </c>
      <c r="AF517" t="s">
        <v>3428</v>
      </c>
      <c r="AG517" t="s">
        <v>3490</v>
      </c>
      <c r="AH517" t="s">
        <v>3492</v>
      </c>
      <c r="AI517">
        <v>50</v>
      </c>
      <c r="AK517" t="s">
        <v>3500</v>
      </c>
      <c r="AL517" t="s">
        <v>3508</v>
      </c>
      <c r="AM517" t="s">
        <v>3515</v>
      </c>
      <c r="AO517">
        <v>2009</v>
      </c>
      <c r="AP517" t="s">
        <v>3533</v>
      </c>
      <c r="AR517">
        <v>2012</v>
      </c>
      <c r="AS517" t="s">
        <v>18</v>
      </c>
      <c r="AU517">
        <v>51.516748</v>
      </c>
      <c r="AV517">
        <v>14.366559000000001</v>
      </c>
      <c r="BA517">
        <v>0.58050000000000002</v>
      </c>
      <c r="BB517" t="s">
        <v>3997</v>
      </c>
      <c r="BC517" t="s">
        <v>3500</v>
      </c>
      <c r="BE517" t="s">
        <v>3515</v>
      </c>
      <c r="BF517" t="s">
        <v>4315</v>
      </c>
      <c r="BG517" t="s">
        <v>4406</v>
      </c>
      <c r="BH517" t="s">
        <v>4458</v>
      </c>
    </row>
    <row r="518" spans="1:60" x14ac:dyDescent="0.25">
      <c r="A518">
        <f t="shared" si="65"/>
        <v>12.2</v>
      </c>
      <c r="B518" t="str">
        <f t="shared" si="66"/>
        <v>HKW Kassel_BNA0059a</v>
      </c>
      <c r="C518" t="s">
        <v>3492</v>
      </c>
      <c r="D518" t="str">
        <f>VLOOKUP(AL518,REF_TABLE!$A$19:$B$26,2,FALSE)</f>
        <v>STUR</v>
      </c>
      <c r="E518" t="str">
        <f>VLOOKUP(AK518,REF_TABLE!A:B,2,FALSE)</f>
        <v>GAS</v>
      </c>
      <c r="F518">
        <f t="shared" si="73"/>
        <v>0.34210000000000002</v>
      </c>
      <c r="G518">
        <f>VLOOKUP(plants_join_OPSD!D518,REF_TABLE!M:Q,2,FALSE)</f>
        <v>9.5587323943661975</v>
      </c>
      <c r="H518">
        <f>VLOOKUP(plants_join_OPSD!D518,REF_TABLE!M:Q,3,FALSE)</f>
        <v>7.8122535211267614</v>
      </c>
      <c r="I518">
        <f>VLOOKUP(D518,Tabelle7!$A:$B,2,FALSE)</f>
        <v>4.0224969288732378E-2</v>
      </c>
      <c r="J518">
        <f>VLOOKUP(D518,Tabelle7!$A:$C,3,FALSE)</f>
        <v>4.0224969288732378E-2</v>
      </c>
      <c r="K518">
        <f>VLOOKUP($E518,Dispa_data!E:W,7,FALSE)</f>
        <v>112542.12</v>
      </c>
      <c r="L518">
        <f>IFERROR(VLOOKUP($E518,Dispa_data!E:W,8,FALSE),0)</f>
        <v>0</v>
      </c>
      <c r="M518">
        <f>IFERROR(VLOOKUP($E518,Dispa_data!E:W,9,FALSE),0)</f>
        <v>0</v>
      </c>
      <c r="N518">
        <f>IFERROR(VLOOKUP($E518,Dispa_data!$E:$W,10,FALSE),0)</f>
        <v>0.4</v>
      </c>
      <c r="O518">
        <f>IFERROR(VLOOKUP($E518,Dispa_data!$E:$W,11,FALSE),0)</f>
        <v>0.52500000000000002</v>
      </c>
      <c r="P518">
        <f>IFERROR(VLOOKUP($E518,Dispa_data!$E:$W,12,FALSE),0)</f>
        <v>1</v>
      </c>
      <c r="Q518">
        <f>IFERROR(VLOOKUP($E518,Dispa_data!$E:$W,13,FALSE),0)</f>
        <v>0.45</v>
      </c>
      <c r="S518" t="str">
        <f t="shared" si="67"/>
        <v/>
      </c>
      <c r="T518" t="str">
        <f t="shared" si="68"/>
        <v/>
      </c>
      <c r="U518" t="str">
        <f t="shared" si="69"/>
        <v/>
      </c>
      <c r="V518" t="str">
        <f t="shared" si="70"/>
        <v/>
      </c>
      <c r="W518" t="str">
        <f t="shared" si="71"/>
        <v/>
      </c>
      <c r="X518" s="1" t="s">
        <v>720</v>
      </c>
      <c r="Y518" s="6" t="e">
        <f>VLOOKUP(B518,Dispa_data!B:B,1,FALSE)</f>
        <v>#N/A</v>
      </c>
      <c r="Z518" t="s">
        <v>1391</v>
      </c>
      <c r="AA518" t="s">
        <v>1780</v>
      </c>
      <c r="AC518" t="s">
        <v>2187</v>
      </c>
      <c r="AE518" t="s">
        <v>2972</v>
      </c>
      <c r="AF518" t="s">
        <v>3341</v>
      </c>
      <c r="AG518" t="s">
        <v>3483</v>
      </c>
      <c r="AH518" t="s">
        <v>3492</v>
      </c>
      <c r="AI518">
        <v>12.2</v>
      </c>
      <c r="AK518" t="s">
        <v>3500</v>
      </c>
      <c r="AL518" t="s">
        <v>3506</v>
      </c>
      <c r="AM518" t="s">
        <v>3514</v>
      </c>
      <c r="AO518">
        <v>1961</v>
      </c>
      <c r="AP518" t="s">
        <v>3526</v>
      </c>
      <c r="AR518">
        <v>2013</v>
      </c>
      <c r="AS518" t="s">
        <v>18</v>
      </c>
      <c r="AU518">
        <v>51.258830000000003</v>
      </c>
      <c r="AV518">
        <v>9.4334100000000003</v>
      </c>
      <c r="BA518">
        <v>0.34210000000000002</v>
      </c>
      <c r="BB518" t="s">
        <v>3997</v>
      </c>
      <c r="BC518" t="s">
        <v>3500</v>
      </c>
      <c r="BE518" t="s">
        <v>3515</v>
      </c>
      <c r="BF518" t="s">
        <v>4316</v>
      </c>
      <c r="BG518" t="s">
        <v>1559</v>
      </c>
      <c r="BH518" t="s">
        <v>4477</v>
      </c>
    </row>
    <row r="519" spans="1:60" x14ac:dyDescent="0.25">
      <c r="A519">
        <f t="shared" si="65"/>
        <v>21</v>
      </c>
      <c r="B519" t="str">
        <f t="shared" si="66"/>
        <v>Kraftwerk Freudenberg Weinheim_BNA1275</v>
      </c>
      <c r="C519" t="s">
        <v>3492</v>
      </c>
      <c r="D519" t="str">
        <f>VLOOKUP(AL519,REF_TABLE!$A$19:$B$26,2,FALSE)</f>
        <v>STUR</v>
      </c>
      <c r="E519" t="str">
        <f>VLOOKUP(AK519,REF_TABLE!A:B,2,FALSE)</f>
        <v>GAS</v>
      </c>
      <c r="F519">
        <f t="shared" si="73"/>
        <v>0.39050000000000001</v>
      </c>
      <c r="G519">
        <f>VLOOKUP(plants_join_OPSD!D519,REF_TABLE!M:Q,2,FALSE)</f>
        <v>9.5587323943661975</v>
      </c>
      <c r="H519">
        <f>VLOOKUP(plants_join_OPSD!D519,REF_TABLE!M:Q,3,FALSE)</f>
        <v>7.8122535211267614</v>
      </c>
      <c r="I519">
        <f>VLOOKUP(D519,Tabelle7!$A:$B,2,FALSE)</f>
        <v>4.0224969288732378E-2</v>
      </c>
      <c r="J519">
        <f>VLOOKUP(D519,Tabelle7!$A:$C,3,FALSE)</f>
        <v>4.0224969288732378E-2</v>
      </c>
      <c r="K519">
        <f>VLOOKUP($E519,Dispa_data!E:W,7,FALSE)</f>
        <v>112542.12</v>
      </c>
      <c r="L519">
        <f>IFERROR(VLOOKUP($E519,Dispa_data!E:W,8,FALSE),0)</f>
        <v>0</v>
      </c>
      <c r="M519">
        <f>IFERROR(VLOOKUP($E519,Dispa_data!E:W,9,FALSE),0)</f>
        <v>0</v>
      </c>
      <c r="N519">
        <f>IFERROR(VLOOKUP($E519,Dispa_data!$E:$W,10,FALSE),0)</f>
        <v>0.4</v>
      </c>
      <c r="O519">
        <f>IFERROR(VLOOKUP($E519,Dispa_data!$E:$W,11,FALSE),0)</f>
        <v>0.52500000000000002</v>
      </c>
      <c r="P519">
        <f>IFERROR(VLOOKUP($E519,Dispa_data!$E:$W,12,FALSE),0)</f>
        <v>1</v>
      </c>
      <c r="Q519">
        <f>IFERROR(VLOOKUP($E519,Dispa_data!$E:$W,13,FALSE),0)</f>
        <v>0.45</v>
      </c>
      <c r="S519" t="str">
        <f t="shared" si="67"/>
        <v/>
      </c>
      <c r="T519" t="str">
        <f t="shared" si="68"/>
        <v/>
      </c>
      <c r="U519" t="str">
        <f t="shared" si="69"/>
        <v/>
      </c>
      <c r="V519" t="str">
        <f t="shared" si="70"/>
        <v/>
      </c>
      <c r="W519" t="str">
        <f t="shared" si="71"/>
        <v/>
      </c>
      <c r="X519" s="1" t="s">
        <v>721</v>
      </c>
      <c r="Y519" s="6" t="e">
        <f>VLOOKUP(B519,Dispa_data!B:B,1,FALSE)</f>
        <v>#N/A</v>
      </c>
      <c r="Z519" t="s">
        <v>1392</v>
      </c>
      <c r="AA519" t="s">
        <v>1577</v>
      </c>
      <c r="AC519" t="s">
        <v>2335</v>
      </c>
      <c r="AD519" t="s">
        <v>2652</v>
      </c>
      <c r="AE519" t="s">
        <v>3107</v>
      </c>
      <c r="AF519" t="s">
        <v>3429</v>
      </c>
      <c r="AG519" t="s">
        <v>3482</v>
      </c>
      <c r="AH519" t="s">
        <v>3492</v>
      </c>
      <c r="AI519">
        <v>21</v>
      </c>
      <c r="AK519" t="s">
        <v>3500</v>
      </c>
      <c r="AL519" t="s">
        <v>3506</v>
      </c>
      <c r="AM519" t="s">
        <v>3514</v>
      </c>
      <c r="AO519">
        <v>2005</v>
      </c>
      <c r="AP519" t="s">
        <v>3519</v>
      </c>
      <c r="AR519">
        <v>2013</v>
      </c>
      <c r="AS519" t="s">
        <v>18</v>
      </c>
      <c r="AU519">
        <v>49.555465000000012</v>
      </c>
      <c r="AV519">
        <v>8.6637979999999999</v>
      </c>
      <c r="BA519">
        <v>0.39050000000000001</v>
      </c>
      <c r="BB519" t="s">
        <v>3997</v>
      </c>
      <c r="BC519" t="s">
        <v>3500</v>
      </c>
      <c r="BE519" t="s">
        <v>3515</v>
      </c>
      <c r="BF519" t="s">
        <v>4317</v>
      </c>
      <c r="BG519" t="s">
        <v>1559</v>
      </c>
      <c r="BH519" t="s">
        <v>2335</v>
      </c>
    </row>
    <row r="520" spans="1:60" x14ac:dyDescent="0.25">
      <c r="A520">
        <f t="shared" si="65"/>
        <v>21</v>
      </c>
      <c r="B520" t="str">
        <f t="shared" si="66"/>
        <v>Kraftwerk Freudenberg Weinheim_BNA1276</v>
      </c>
      <c r="C520" t="s">
        <v>3492</v>
      </c>
      <c r="D520" t="str">
        <f>VLOOKUP(AL520,REF_TABLE!$A$19:$B$26,2,FALSE)</f>
        <v>STUR</v>
      </c>
      <c r="E520" t="str">
        <f>VLOOKUP(AK520,REF_TABLE!A:B,2,FALSE)</f>
        <v>GAS</v>
      </c>
      <c r="F520">
        <f t="shared" si="73"/>
        <v>0.36520000000000002</v>
      </c>
      <c r="G520">
        <f>VLOOKUP(plants_join_OPSD!D520,REF_TABLE!M:Q,2,FALSE)</f>
        <v>9.5587323943661975</v>
      </c>
      <c r="H520">
        <f>VLOOKUP(plants_join_OPSD!D520,REF_TABLE!M:Q,3,FALSE)</f>
        <v>7.8122535211267614</v>
      </c>
      <c r="I520">
        <f>VLOOKUP(D520,Tabelle7!$A:$B,2,FALSE)</f>
        <v>4.0224969288732378E-2</v>
      </c>
      <c r="J520">
        <f>VLOOKUP(D520,Tabelle7!$A:$C,3,FALSE)</f>
        <v>4.0224969288732378E-2</v>
      </c>
      <c r="K520">
        <f>VLOOKUP($E520,Dispa_data!E:W,7,FALSE)</f>
        <v>112542.12</v>
      </c>
      <c r="L520">
        <f>IFERROR(VLOOKUP($E520,Dispa_data!E:W,8,FALSE),0)</f>
        <v>0</v>
      </c>
      <c r="M520">
        <f>IFERROR(VLOOKUP($E520,Dispa_data!E:W,9,FALSE),0)</f>
        <v>0</v>
      </c>
      <c r="N520">
        <f>IFERROR(VLOOKUP($E520,Dispa_data!$E:$W,10,FALSE),0)</f>
        <v>0.4</v>
      </c>
      <c r="O520">
        <f>IFERROR(VLOOKUP($E520,Dispa_data!$E:$W,11,FALSE),0)</f>
        <v>0.52500000000000002</v>
      </c>
      <c r="P520">
        <f>IFERROR(VLOOKUP($E520,Dispa_data!$E:$W,12,FALSE),0)</f>
        <v>1</v>
      </c>
      <c r="Q520">
        <f>IFERROR(VLOOKUP($E520,Dispa_data!$E:$W,13,FALSE),0)</f>
        <v>0.45</v>
      </c>
      <c r="S520" t="str">
        <f t="shared" si="67"/>
        <v/>
      </c>
      <c r="T520" t="str">
        <f t="shared" si="68"/>
        <v/>
      </c>
      <c r="U520" t="str">
        <f t="shared" si="69"/>
        <v/>
      </c>
      <c r="V520" t="str">
        <f t="shared" si="70"/>
        <v/>
      </c>
      <c r="W520" t="str">
        <f t="shared" si="71"/>
        <v/>
      </c>
      <c r="X520" s="1" t="s">
        <v>722</v>
      </c>
      <c r="Y520" s="6" t="e">
        <f>VLOOKUP(B520,Dispa_data!B:B,1,FALSE)</f>
        <v>#N/A</v>
      </c>
      <c r="Z520" t="s">
        <v>1392</v>
      </c>
      <c r="AA520" t="s">
        <v>1586</v>
      </c>
      <c r="AC520" t="s">
        <v>2335</v>
      </c>
      <c r="AD520" t="s">
        <v>2652</v>
      </c>
      <c r="AE520" t="s">
        <v>3107</v>
      </c>
      <c r="AF520" t="s">
        <v>3429</v>
      </c>
      <c r="AG520" t="s">
        <v>3482</v>
      </c>
      <c r="AH520" t="s">
        <v>3492</v>
      </c>
      <c r="AI520">
        <v>21</v>
      </c>
      <c r="AK520" t="s">
        <v>3500</v>
      </c>
      <c r="AL520" t="s">
        <v>3506</v>
      </c>
      <c r="AM520" t="s">
        <v>3514</v>
      </c>
      <c r="AO520">
        <v>1982</v>
      </c>
      <c r="AP520" t="s">
        <v>3558</v>
      </c>
      <c r="AR520">
        <v>2013</v>
      </c>
      <c r="AS520" t="s">
        <v>18</v>
      </c>
      <c r="AU520">
        <v>49.555465000000012</v>
      </c>
      <c r="AV520">
        <v>8.6637979999999999</v>
      </c>
      <c r="BA520">
        <v>0.36520000000000002</v>
      </c>
      <c r="BB520" t="s">
        <v>3997</v>
      </c>
      <c r="BC520" t="s">
        <v>3500</v>
      </c>
      <c r="BE520" t="s">
        <v>3515</v>
      </c>
      <c r="BF520" t="s">
        <v>4317</v>
      </c>
      <c r="BG520" t="s">
        <v>1559</v>
      </c>
      <c r="BH520" t="s">
        <v>2335</v>
      </c>
    </row>
    <row r="521" spans="1:60" x14ac:dyDescent="0.25">
      <c r="A521">
        <f t="shared" si="65"/>
        <v>190</v>
      </c>
      <c r="B521" t="str">
        <f t="shared" si="66"/>
        <v>Dow Stade_BNA0918a</v>
      </c>
      <c r="C521" t="s">
        <v>3492</v>
      </c>
      <c r="D521" t="str">
        <f>VLOOKUP(AL521,REF_TABLE!$A$19:$B$26,2,FALSE)</f>
        <v>STUR</v>
      </c>
      <c r="E521" t="str">
        <f>VLOOKUP(AK521,REF_TABLE!A:B,2,FALSE)</f>
        <v>GAS</v>
      </c>
      <c r="F521">
        <f t="shared" si="73"/>
        <v>0.35420000000000001</v>
      </c>
      <c r="G521">
        <f>VLOOKUP(plants_join_OPSD!D521,REF_TABLE!M:Q,2,FALSE)</f>
        <v>9.5587323943661975</v>
      </c>
      <c r="H521">
        <f>VLOOKUP(plants_join_OPSD!D521,REF_TABLE!M:Q,3,FALSE)</f>
        <v>7.8122535211267614</v>
      </c>
      <c r="I521">
        <f>VLOOKUP(D521,Tabelle7!$A:$B,2,FALSE)</f>
        <v>4.0224969288732378E-2</v>
      </c>
      <c r="J521">
        <f>VLOOKUP(D521,Tabelle7!$A:$C,3,FALSE)</f>
        <v>4.0224969288732378E-2</v>
      </c>
      <c r="K521">
        <f>VLOOKUP($E521,Dispa_data!E:W,7,FALSE)</f>
        <v>112542.12</v>
      </c>
      <c r="L521">
        <f>IFERROR(VLOOKUP($E521,Dispa_data!E:W,8,FALSE),0)</f>
        <v>0</v>
      </c>
      <c r="M521">
        <f>IFERROR(VLOOKUP($E521,Dispa_data!E:W,9,FALSE),0)</f>
        <v>0</v>
      </c>
      <c r="N521">
        <f>IFERROR(VLOOKUP($E521,Dispa_data!$E:$W,10,FALSE),0)</f>
        <v>0.4</v>
      </c>
      <c r="O521">
        <f>IFERROR(VLOOKUP($E521,Dispa_data!$E:$W,11,FALSE),0)</f>
        <v>0.52500000000000002</v>
      </c>
      <c r="P521">
        <f>IFERROR(VLOOKUP($E521,Dispa_data!$E:$W,12,FALSE),0)</f>
        <v>1</v>
      </c>
      <c r="Q521">
        <f>IFERROR(VLOOKUP($E521,Dispa_data!$E:$W,13,FALSE),0)</f>
        <v>0.45</v>
      </c>
      <c r="S521" t="str">
        <f t="shared" si="67"/>
        <v/>
      </c>
      <c r="T521" t="str">
        <f t="shared" si="68"/>
        <v/>
      </c>
      <c r="U521" t="str">
        <f t="shared" si="69"/>
        <v/>
      </c>
      <c r="V521" t="str">
        <f t="shared" si="70"/>
        <v/>
      </c>
      <c r="W521" t="str">
        <f t="shared" si="71"/>
        <v/>
      </c>
      <c r="X521" s="1" t="s">
        <v>723</v>
      </c>
      <c r="Y521" s="6" t="e">
        <f>VLOOKUP(B521,Dispa_data!B:B,1,FALSE)</f>
        <v>#N/A</v>
      </c>
      <c r="Z521" t="s">
        <v>1365</v>
      </c>
      <c r="AA521" t="s">
        <v>1781</v>
      </c>
      <c r="AC521" t="s">
        <v>2321</v>
      </c>
      <c r="AD521" t="s">
        <v>2636</v>
      </c>
      <c r="AE521" t="s">
        <v>3083</v>
      </c>
      <c r="AF521" t="s">
        <v>3412</v>
      </c>
      <c r="AG521" t="s">
        <v>3477</v>
      </c>
      <c r="AH521" t="s">
        <v>3492</v>
      </c>
      <c r="AI521">
        <v>190</v>
      </c>
      <c r="AK521" t="s">
        <v>3500</v>
      </c>
      <c r="AL521" t="s">
        <v>3506</v>
      </c>
      <c r="AM521" t="s">
        <v>3514</v>
      </c>
      <c r="AO521">
        <v>1972</v>
      </c>
      <c r="AP521" t="s">
        <v>3608</v>
      </c>
      <c r="AR521">
        <v>2014</v>
      </c>
      <c r="AS521" t="s">
        <v>18</v>
      </c>
      <c r="AU521">
        <v>53.651919700000008</v>
      </c>
      <c r="AV521">
        <v>9.5078664999999987</v>
      </c>
      <c r="BA521">
        <v>0.35420000000000001</v>
      </c>
      <c r="BB521" t="s">
        <v>3997</v>
      </c>
      <c r="BC521" t="s">
        <v>3500</v>
      </c>
      <c r="BE521" t="s">
        <v>3515</v>
      </c>
      <c r="BF521" t="s">
        <v>4318</v>
      </c>
      <c r="BG521" t="s">
        <v>4407</v>
      </c>
      <c r="BH521" t="s">
        <v>4463</v>
      </c>
    </row>
    <row r="522" spans="1:60" x14ac:dyDescent="0.25">
      <c r="A522">
        <f t="shared" si="65"/>
        <v>55</v>
      </c>
      <c r="B522" t="str">
        <f t="shared" si="66"/>
        <v>Heizkraftwerk Stuttgart-Gaisburg_BNA0933</v>
      </c>
      <c r="C522" t="s">
        <v>3492</v>
      </c>
      <c r="D522" t="str">
        <f>VLOOKUP(AL522,REF_TABLE!$A$19:$B$26,2,FALSE)</f>
        <v>GTUR</v>
      </c>
      <c r="E522" t="str">
        <f>VLOOKUP(AK522,REF_TABLE!A:B,2,FALSE)</f>
        <v>GAS</v>
      </c>
      <c r="F522">
        <f t="shared" si="73"/>
        <v>0.30980000000000002</v>
      </c>
      <c r="G522">
        <f>VLOOKUP(plants_join_OPSD!D522,REF_TABLE!M:Q,2,FALSE)</f>
        <v>0</v>
      </c>
      <c r="H522">
        <f>VLOOKUP(plants_join_OPSD!D522,REF_TABLE!M:Q,3,FALSE)</f>
        <v>0</v>
      </c>
      <c r="I522">
        <f>VLOOKUP(D522,Tabelle7!$A:$B,2,FALSE)</f>
        <v>1</v>
      </c>
      <c r="J522">
        <f>VLOOKUP(D522,Tabelle7!$A:$C,3,FALSE)</f>
        <v>1</v>
      </c>
      <c r="K522">
        <f>VLOOKUP($E522,Dispa_data!E:W,7,FALSE)</f>
        <v>112542.12</v>
      </c>
      <c r="L522">
        <f>IFERROR(VLOOKUP($E522,Dispa_data!E:W,8,FALSE),0)</f>
        <v>0</v>
      </c>
      <c r="M522">
        <f>IFERROR(VLOOKUP($E522,Dispa_data!E:W,9,FALSE),0)</f>
        <v>0</v>
      </c>
      <c r="N522">
        <f>IFERROR(VLOOKUP($E522,Dispa_data!$E:$W,10,FALSE),0)</f>
        <v>0.4</v>
      </c>
      <c r="O522">
        <f>IFERROR(VLOOKUP($E522,Dispa_data!$E:$W,11,FALSE),0)</f>
        <v>0.52500000000000002</v>
      </c>
      <c r="P522">
        <f>IFERROR(VLOOKUP($E522,Dispa_data!$E:$W,12,FALSE),0)</f>
        <v>1</v>
      </c>
      <c r="Q522">
        <f>IFERROR(VLOOKUP($E522,Dispa_data!$E:$W,13,FALSE),0)</f>
        <v>0.45</v>
      </c>
      <c r="S522" t="str">
        <f t="shared" si="67"/>
        <v/>
      </c>
      <c r="T522" t="str">
        <f t="shared" si="68"/>
        <v/>
      </c>
      <c r="U522" t="str">
        <f t="shared" si="69"/>
        <v/>
      </c>
      <c r="V522" t="str">
        <f t="shared" si="70"/>
        <v/>
      </c>
      <c r="W522" t="str">
        <f t="shared" si="71"/>
        <v/>
      </c>
      <c r="X522" s="1" t="s">
        <v>724</v>
      </c>
      <c r="Y522" s="6" t="e">
        <f>VLOOKUP(B522,Dispa_data!B:B,1,FALSE)</f>
        <v>#N/A</v>
      </c>
      <c r="Z522" t="s">
        <v>1015</v>
      </c>
      <c r="AA522" t="s">
        <v>1782</v>
      </c>
      <c r="AC522" t="s">
        <v>2158</v>
      </c>
      <c r="AD522" t="s">
        <v>2462</v>
      </c>
      <c r="AE522" t="s">
        <v>2801</v>
      </c>
      <c r="AF522" t="s">
        <v>3242</v>
      </c>
      <c r="AG522" t="s">
        <v>3482</v>
      </c>
      <c r="AH522" t="s">
        <v>3492</v>
      </c>
      <c r="AI522">
        <v>55</v>
      </c>
      <c r="AK522" t="s">
        <v>3500</v>
      </c>
      <c r="AL522" t="s">
        <v>3512</v>
      </c>
      <c r="AM522" t="s">
        <v>3515</v>
      </c>
      <c r="AO522">
        <v>1973</v>
      </c>
      <c r="AP522" t="s">
        <v>3607</v>
      </c>
      <c r="AR522">
        <v>2014</v>
      </c>
      <c r="AS522" t="s">
        <v>18</v>
      </c>
      <c r="AU522">
        <v>48.782452999999997</v>
      </c>
      <c r="AV522">
        <v>9.2314830000000008</v>
      </c>
      <c r="BA522">
        <v>0.30980000000000002</v>
      </c>
      <c r="BB522" t="s">
        <v>3997</v>
      </c>
      <c r="BC522" t="s">
        <v>3500</v>
      </c>
      <c r="BE522" t="s">
        <v>3515</v>
      </c>
      <c r="BF522" t="s">
        <v>4064</v>
      </c>
      <c r="BG522" t="s">
        <v>4406</v>
      </c>
      <c r="BH522" t="s">
        <v>4442</v>
      </c>
    </row>
    <row r="523" spans="1:60" x14ac:dyDescent="0.25">
      <c r="A523">
        <f t="shared" si="65"/>
        <v>55</v>
      </c>
      <c r="B523" t="str">
        <f t="shared" si="66"/>
        <v>Gasturbinenkraftwerk Bielefeld Ummeln_BNA0099</v>
      </c>
      <c r="C523" t="s">
        <v>3492</v>
      </c>
      <c r="D523" t="str">
        <f>VLOOKUP(AL523,REF_TABLE!$A$19:$B$26,2,FALSE)</f>
        <v>GTUR</v>
      </c>
      <c r="E523" t="str">
        <f>VLOOKUP(AK523,REF_TABLE!A:B,2,FALSE)</f>
        <v>GAS</v>
      </c>
      <c r="F523">
        <f t="shared" si="73"/>
        <v>0.315</v>
      </c>
      <c r="G523">
        <f>VLOOKUP(plants_join_OPSD!D523,REF_TABLE!M:Q,2,FALSE)</f>
        <v>0</v>
      </c>
      <c r="H523">
        <f>VLOOKUP(plants_join_OPSD!D523,REF_TABLE!M:Q,3,FALSE)</f>
        <v>0</v>
      </c>
      <c r="I523">
        <f>VLOOKUP(D523,Tabelle7!$A:$B,2,FALSE)</f>
        <v>1</v>
      </c>
      <c r="J523">
        <f>VLOOKUP(D523,Tabelle7!$A:$C,3,FALSE)</f>
        <v>1</v>
      </c>
      <c r="K523">
        <f>VLOOKUP($E523,Dispa_data!E:W,7,FALSE)</f>
        <v>112542.12</v>
      </c>
      <c r="L523">
        <f>IFERROR(VLOOKUP($E523,Dispa_data!E:W,8,FALSE),0)</f>
        <v>0</v>
      </c>
      <c r="M523">
        <f>IFERROR(VLOOKUP($E523,Dispa_data!E:W,9,FALSE),0)</f>
        <v>0</v>
      </c>
      <c r="N523">
        <f>IFERROR(VLOOKUP($E523,Dispa_data!$E:$W,10,FALSE),0)</f>
        <v>0.4</v>
      </c>
      <c r="O523">
        <f>IFERROR(VLOOKUP($E523,Dispa_data!$E:$W,11,FALSE),0)</f>
        <v>0.52500000000000002</v>
      </c>
      <c r="P523">
        <f>IFERROR(VLOOKUP($E523,Dispa_data!$E:$W,12,FALSE),0)</f>
        <v>1</v>
      </c>
      <c r="Q523">
        <f>IFERROR(VLOOKUP($E523,Dispa_data!$E:$W,13,FALSE),0)</f>
        <v>0.45</v>
      </c>
      <c r="S523" t="str">
        <f t="shared" si="67"/>
        <v/>
      </c>
      <c r="T523" t="str">
        <f t="shared" si="68"/>
        <v/>
      </c>
      <c r="U523" t="str">
        <f t="shared" si="69"/>
        <v/>
      </c>
      <c r="V523" t="str">
        <f t="shared" si="70"/>
        <v/>
      </c>
      <c r="W523" t="str">
        <f t="shared" si="71"/>
        <v/>
      </c>
      <c r="X523" s="1" t="s">
        <v>725</v>
      </c>
      <c r="Y523" s="6" t="e">
        <f>VLOOKUP(B523,Dispa_data!B:B,1,FALSE)</f>
        <v>#N/A</v>
      </c>
      <c r="Z523" t="s">
        <v>1393</v>
      </c>
      <c r="AA523" t="s">
        <v>1783</v>
      </c>
      <c r="AC523" t="s">
        <v>2172</v>
      </c>
      <c r="AE523" t="s">
        <v>3108</v>
      </c>
      <c r="AF523" t="s">
        <v>3342</v>
      </c>
      <c r="AG523" t="s">
        <v>3480</v>
      </c>
      <c r="AH523" t="s">
        <v>3492</v>
      </c>
      <c r="AI523">
        <v>55</v>
      </c>
      <c r="AK523" t="s">
        <v>3500</v>
      </c>
      <c r="AL523" t="s">
        <v>3512</v>
      </c>
      <c r="AM523" t="s">
        <v>3515</v>
      </c>
      <c r="AO523">
        <v>1975</v>
      </c>
      <c r="AP523" t="s">
        <v>3590</v>
      </c>
      <c r="AR523">
        <v>2015</v>
      </c>
      <c r="AS523" t="s">
        <v>18</v>
      </c>
      <c r="AU523">
        <v>51.983960000000003</v>
      </c>
      <c r="AV523">
        <v>8.45139</v>
      </c>
      <c r="BA523">
        <v>0.315</v>
      </c>
      <c r="BB523" t="s">
        <v>3997</v>
      </c>
      <c r="BC523" t="s">
        <v>3500</v>
      </c>
      <c r="BE523" t="s">
        <v>3515</v>
      </c>
      <c r="BF523" t="s">
        <v>4319</v>
      </c>
      <c r="BG523" t="s">
        <v>4406</v>
      </c>
      <c r="BH523" t="s">
        <v>4504</v>
      </c>
    </row>
    <row r="524" spans="1:60" x14ac:dyDescent="0.25">
      <c r="A524">
        <f t="shared" si="65"/>
        <v>65</v>
      </c>
      <c r="B524" t="str">
        <f t="shared" si="66"/>
        <v>Kraftwerk Veltheim_BNA0810</v>
      </c>
      <c r="C524" t="s">
        <v>3492</v>
      </c>
      <c r="D524" t="str">
        <f>VLOOKUP(AL524,REF_TABLE!$A$19:$B$26,2,FALSE)</f>
        <v>GTUR</v>
      </c>
      <c r="E524" t="str">
        <f>VLOOKUP(AK524,REF_TABLE!A:B,2,FALSE)</f>
        <v>GAS</v>
      </c>
      <c r="F524">
        <f t="shared" si="73"/>
        <v>0.31240000000000001</v>
      </c>
      <c r="G524">
        <f>VLOOKUP(plants_join_OPSD!D524,REF_TABLE!M:Q,2,FALSE)</f>
        <v>0</v>
      </c>
      <c r="H524">
        <f>VLOOKUP(plants_join_OPSD!D524,REF_TABLE!M:Q,3,FALSE)</f>
        <v>0</v>
      </c>
      <c r="I524">
        <f>VLOOKUP(D524,Tabelle7!$A:$B,2,FALSE)</f>
        <v>1</v>
      </c>
      <c r="J524">
        <f>VLOOKUP(D524,Tabelle7!$A:$C,3,FALSE)</f>
        <v>1</v>
      </c>
      <c r="K524">
        <f>VLOOKUP($E524,Dispa_data!E:W,7,FALSE)</f>
        <v>112542.12</v>
      </c>
      <c r="L524">
        <f>IFERROR(VLOOKUP($E524,Dispa_data!E:W,8,FALSE),0)</f>
        <v>0</v>
      </c>
      <c r="M524">
        <f>IFERROR(VLOOKUP($E524,Dispa_data!E:W,9,FALSE),0)</f>
        <v>0</v>
      </c>
      <c r="N524">
        <f>IFERROR(VLOOKUP($E524,Dispa_data!$E:$W,10,FALSE),0)</f>
        <v>0.4</v>
      </c>
      <c r="O524">
        <f>IFERROR(VLOOKUP($E524,Dispa_data!$E:$W,11,FALSE),0)</f>
        <v>0.52500000000000002</v>
      </c>
      <c r="P524">
        <f>IFERROR(VLOOKUP($E524,Dispa_data!$E:$W,12,FALSE),0)</f>
        <v>1</v>
      </c>
      <c r="Q524">
        <f>IFERROR(VLOOKUP($E524,Dispa_data!$E:$W,13,FALSE),0)</f>
        <v>0.45</v>
      </c>
      <c r="S524" t="str">
        <f t="shared" si="67"/>
        <v/>
      </c>
      <c r="T524" t="str">
        <f t="shared" si="68"/>
        <v/>
      </c>
      <c r="U524" t="str">
        <f t="shared" si="69"/>
        <v/>
      </c>
      <c r="V524" t="str">
        <f t="shared" si="70"/>
        <v/>
      </c>
      <c r="W524" t="str">
        <f t="shared" si="71"/>
        <v/>
      </c>
      <c r="X524" s="1" t="s">
        <v>726</v>
      </c>
      <c r="Y524" s="6" t="e">
        <f>VLOOKUP(B524,Dispa_data!B:B,1,FALSE)</f>
        <v>#N/A</v>
      </c>
      <c r="Z524" t="s">
        <v>1030</v>
      </c>
      <c r="AA524" t="s">
        <v>1784</v>
      </c>
      <c r="AC524" t="s">
        <v>2172</v>
      </c>
      <c r="AE524" t="s">
        <v>2812</v>
      </c>
      <c r="AF524" t="s">
        <v>3251</v>
      </c>
      <c r="AG524" t="s">
        <v>3480</v>
      </c>
      <c r="AH524" t="s">
        <v>3492</v>
      </c>
      <c r="AI524">
        <v>65</v>
      </c>
      <c r="AK524" t="s">
        <v>3500</v>
      </c>
      <c r="AL524" t="s">
        <v>3512</v>
      </c>
      <c r="AM524" t="s">
        <v>3515</v>
      </c>
      <c r="AO524">
        <v>1974</v>
      </c>
      <c r="AP524" t="s">
        <v>3576</v>
      </c>
      <c r="AR524">
        <v>2015</v>
      </c>
      <c r="AS524" t="s">
        <v>18</v>
      </c>
      <c r="AU524">
        <v>52.190040000000003</v>
      </c>
      <c r="AV524">
        <v>8.9331800000000001</v>
      </c>
      <c r="BA524">
        <v>0.31240000000000001</v>
      </c>
      <c r="BB524" t="s">
        <v>3997</v>
      </c>
      <c r="BC524" t="s">
        <v>3500</v>
      </c>
      <c r="BE524" t="s">
        <v>3515</v>
      </c>
      <c r="BF524" t="s">
        <v>4077</v>
      </c>
      <c r="BG524" t="s">
        <v>4406</v>
      </c>
      <c r="BH524" t="s">
        <v>4479</v>
      </c>
    </row>
    <row r="525" spans="1:60" x14ac:dyDescent="0.25">
      <c r="A525">
        <f t="shared" si="65"/>
        <v>335</v>
      </c>
      <c r="B525" t="str">
        <f t="shared" si="66"/>
        <v>Kraftwerk Veltheim_BNA0811</v>
      </c>
      <c r="C525" t="s">
        <v>3492</v>
      </c>
      <c r="D525" t="str">
        <f>VLOOKUP(AL525,REF_TABLE!$A$19:$B$26,2,FALSE)</f>
        <v>STUR</v>
      </c>
      <c r="E525" t="str">
        <f>VLOOKUP(AK525,REF_TABLE!A:B,2,FALSE)</f>
        <v>GAS</v>
      </c>
      <c r="F525">
        <f t="shared" si="73"/>
        <v>0.35749999999999998</v>
      </c>
      <c r="G525">
        <f>VLOOKUP(plants_join_OPSD!D525,REF_TABLE!M:Q,2,FALSE)</f>
        <v>9.5587323943661975</v>
      </c>
      <c r="H525">
        <f>VLOOKUP(plants_join_OPSD!D525,REF_TABLE!M:Q,3,FALSE)</f>
        <v>7.8122535211267614</v>
      </c>
      <c r="I525">
        <f>VLOOKUP(D525,Tabelle7!$A:$B,2,FALSE)</f>
        <v>4.0224969288732378E-2</v>
      </c>
      <c r="J525">
        <f>VLOOKUP(D525,Tabelle7!$A:$C,3,FALSE)</f>
        <v>4.0224969288732378E-2</v>
      </c>
      <c r="K525">
        <f>VLOOKUP($E525,Dispa_data!E:W,7,FALSE)</f>
        <v>112542.12</v>
      </c>
      <c r="L525">
        <f>IFERROR(VLOOKUP($E525,Dispa_data!E:W,8,FALSE),0)</f>
        <v>0</v>
      </c>
      <c r="M525">
        <f>IFERROR(VLOOKUP($E525,Dispa_data!E:W,9,FALSE),0)</f>
        <v>0</v>
      </c>
      <c r="N525">
        <f>IFERROR(VLOOKUP($E525,Dispa_data!$E:$W,10,FALSE),0)</f>
        <v>0.4</v>
      </c>
      <c r="O525">
        <f>IFERROR(VLOOKUP($E525,Dispa_data!$E:$W,11,FALSE),0)</f>
        <v>0.52500000000000002</v>
      </c>
      <c r="P525">
        <f>IFERROR(VLOOKUP($E525,Dispa_data!$E:$W,12,FALSE),0)</f>
        <v>1</v>
      </c>
      <c r="Q525">
        <f>IFERROR(VLOOKUP($E525,Dispa_data!$E:$W,13,FALSE),0)</f>
        <v>0.45</v>
      </c>
      <c r="S525" t="str">
        <f t="shared" si="67"/>
        <v/>
      </c>
      <c r="T525" t="str">
        <f t="shared" si="68"/>
        <v/>
      </c>
      <c r="U525" t="str">
        <f t="shared" si="69"/>
        <v/>
      </c>
      <c r="V525" t="str">
        <f t="shared" si="70"/>
        <v/>
      </c>
      <c r="W525" t="str">
        <f t="shared" si="71"/>
        <v/>
      </c>
      <c r="X525" s="1" t="s">
        <v>727</v>
      </c>
      <c r="Y525" s="6" t="e">
        <f>VLOOKUP(B525,Dispa_data!B:B,1,FALSE)</f>
        <v>#N/A</v>
      </c>
      <c r="Z525" t="s">
        <v>1030</v>
      </c>
      <c r="AA525" t="s">
        <v>1785</v>
      </c>
      <c r="AC525" t="s">
        <v>2172</v>
      </c>
      <c r="AE525" t="s">
        <v>2812</v>
      </c>
      <c r="AF525" t="s">
        <v>3251</v>
      </c>
      <c r="AG525" t="s">
        <v>3480</v>
      </c>
      <c r="AH525" t="s">
        <v>3492</v>
      </c>
      <c r="AI525">
        <v>335</v>
      </c>
      <c r="AK525" t="s">
        <v>3500</v>
      </c>
      <c r="AL525" t="s">
        <v>3506</v>
      </c>
      <c r="AM525" t="s">
        <v>3515</v>
      </c>
      <c r="AO525">
        <v>1975</v>
      </c>
      <c r="AP525" t="s">
        <v>3590</v>
      </c>
      <c r="AR525">
        <v>2015</v>
      </c>
      <c r="AS525" t="s">
        <v>18</v>
      </c>
      <c r="AU525">
        <v>52.186959999999999</v>
      </c>
      <c r="AV525">
        <v>8.93018</v>
      </c>
      <c r="BA525">
        <v>0.35749999999999998</v>
      </c>
      <c r="BB525" t="s">
        <v>3997</v>
      </c>
      <c r="BC525" t="s">
        <v>3500</v>
      </c>
      <c r="BE525" t="s">
        <v>3515</v>
      </c>
      <c r="BF525" t="s">
        <v>4077</v>
      </c>
      <c r="BG525" t="s">
        <v>4407</v>
      </c>
      <c r="BH525" t="s">
        <v>4479</v>
      </c>
    </row>
    <row r="526" spans="1:60" x14ac:dyDescent="0.25">
      <c r="A526">
        <f t="shared" si="65"/>
        <v>80</v>
      </c>
      <c r="B526" t="str">
        <f t="shared" si="66"/>
        <v>Freimann GT 1_BNA0681</v>
      </c>
      <c r="C526" t="s">
        <v>3492</v>
      </c>
      <c r="D526" t="str">
        <f>VLOOKUP(AL526,REF_TABLE!$A$19:$B$26,2,FALSE)</f>
        <v>GTUR</v>
      </c>
      <c r="E526" t="str">
        <f>VLOOKUP(AK526,REF_TABLE!A:B,2,FALSE)</f>
        <v>GAS</v>
      </c>
      <c r="F526">
        <f t="shared" si="73"/>
        <v>0.315</v>
      </c>
      <c r="G526">
        <f>VLOOKUP(plants_join_OPSD!D526,REF_TABLE!M:Q,2,FALSE)</f>
        <v>0</v>
      </c>
      <c r="H526">
        <f>VLOOKUP(plants_join_OPSD!D526,REF_TABLE!M:Q,3,FALSE)</f>
        <v>0</v>
      </c>
      <c r="I526">
        <f>VLOOKUP(D526,Tabelle7!$A:$B,2,FALSE)</f>
        <v>1</v>
      </c>
      <c r="J526">
        <f>VLOOKUP(D526,Tabelle7!$A:$C,3,FALSE)</f>
        <v>1</v>
      </c>
      <c r="K526">
        <f>VLOOKUP($E526,Dispa_data!E:W,7,FALSE)</f>
        <v>112542.12</v>
      </c>
      <c r="L526">
        <f>IFERROR(VLOOKUP($E526,Dispa_data!E:W,8,FALSE),0)</f>
        <v>0</v>
      </c>
      <c r="M526">
        <f>IFERROR(VLOOKUP($E526,Dispa_data!E:W,9,FALSE),0)</f>
        <v>0</v>
      </c>
      <c r="N526">
        <f>IFERROR(VLOOKUP($E526,Dispa_data!$E:$W,10,FALSE),0)</f>
        <v>0.4</v>
      </c>
      <c r="O526">
        <f>IFERROR(VLOOKUP($E526,Dispa_data!$E:$W,11,FALSE),0)</f>
        <v>0.52500000000000002</v>
      </c>
      <c r="P526">
        <f>IFERROR(VLOOKUP($E526,Dispa_data!$E:$W,12,FALSE),0)</f>
        <v>1</v>
      </c>
      <c r="Q526">
        <f>IFERROR(VLOOKUP($E526,Dispa_data!$E:$W,13,FALSE),0)</f>
        <v>0.45</v>
      </c>
      <c r="S526" t="str">
        <f t="shared" si="67"/>
        <v/>
      </c>
      <c r="T526" t="str">
        <f t="shared" si="68"/>
        <v/>
      </c>
      <c r="U526" t="str">
        <f t="shared" si="69"/>
        <v/>
      </c>
      <c r="V526" t="str">
        <f t="shared" si="70"/>
        <v/>
      </c>
      <c r="W526" t="str">
        <f t="shared" si="71"/>
        <v/>
      </c>
      <c r="X526" s="1" t="s">
        <v>728</v>
      </c>
      <c r="Y526" s="6" t="e">
        <f>VLOOKUP(B526,Dispa_data!B:B,1,FALSE)</f>
        <v>#N/A</v>
      </c>
      <c r="Z526" t="s">
        <v>1394</v>
      </c>
      <c r="AA526" t="s">
        <v>1586</v>
      </c>
      <c r="AC526" t="s">
        <v>2186</v>
      </c>
      <c r="AE526" t="s">
        <v>3109</v>
      </c>
      <c r="AF526" t="s">
        <v>3390</v>
      </c>
      <c r="AG526" t="s">
        <v>3478</v>
      </c>
      <c r="AH526" t="s">
        <v>3492</v>
      </c>
      <c r="AI526">
        <v>80</v>
      </c>
      <c r="AK526" t="s">
        <v>3500</v>
      </c>
      <c r="AL526" t="s">
        <v>3512</v>
      </c>
      <c r="AM526" t="s">
        <v>3514</v>
      </c>
      <c r="AO526">
        <v>1975</v>
      </c>
      <c r="AP526" t="s">
        <v>3590</v>
      </c>
      <c r="AR526">
        <v>2015</v>
      </c>
      <c r="AS526" t="s">
        <v>18</v>
      </c>
      <c r="AU526">
        <v>48.188277999999997</v>
      </c>
      <c r="AV526">
        <v>11.594954</v>
      </c>
      <c r="BA526">
        <v>0.315</v>
      </c>
      <c r="BB526" t="s">
        <v>3997</v>
      </c>
      <c r="BC526" t="s">
        <v>3500</v>
      </c>
      <c r="BE526" t="s">
        <v>3515</v>
      </c>
      <c r="BF526" t="s">
        <v>4320</v>
      </c>
      <c r="BG526" t="s">
        <v>4406</v>
      </c>
      <c r="BH526" t="s">
        <v>4475</v>
      </c>
    </row>
    <row r="527" spans="1:60" x14ac:dyDescent="0.25">
      <c r="A527">
        <f t="shared" si="65"/>
        <v>80</v>
      </c>
      <c r="B527" t="str">
        <f t="shared" si="66"/>
        <v>Freimann GT 2_BNA0682</v>
      </c>
      <c r="C527" t="s">
        <v>3492</v>
      </c>
      <c r="D527" t="str">
        <f>VLOOKUP(AL527,REF_TABLE!$A$19:$B$26,2,FALSE)</f>
        <v>GTUR</v>
      </c>
      <c r="E527" t="str">
        <f>VLOOKUP(AK527,REF_TABLE!A:B,2,FALSE)</f>
        <v>GAS</v>
      </c>
      <c r="F527">
        <f t="shared" si="73"/>
        <v>0.315</v>
      </c>
      <c r="G527">
        <f>VLOOKUP(plants_join_OPSD!D527,REF_TABLE!M:Q,2,FALSE)</f>
        <v>0</v>
      </c>
      <c r="H527">
        <f>VLOOKUP(plants_join_OPSD!D527,REF_TABLE!M:Q,3,FALSE)</f>
        <v>0</v>
      </c>
      <c r="I527">
        <f>VLOOKUP(D527,Tabelle7!$A:$B,2,FALSE)</f>
        <v>1</v>
      </c>
      <c r="J527">
        <f>VLOOKUP(D527,Tabelle7!$A:$C,3,FALSE)</f>
        <v>1</v>
      </c>
      <c r="K527">
        <f>VLOOKUP($E527,Dispa_data!E:W,7,FALSE)</f>
        <v>112542.12</v>
      </c>
      <c r="L527">
        <f>IFERROR(VLOOKUP($E527,Dispa_data!E:W,8,FALSE),0)</f>
        <v>0</v>
      </c>
      <c r="M527">
        <f>IFERROR(VLOOKUP($E527,Dispa_data!E:W,9,FALSE),0)</f>
        <v>0</v>
      </c>
      <c r="N527">
        <f>IFERROR(VLOOKUP($E527,Dispa_data!$E:$W,10,FALSE),0)</f>
        <v>0.4</v>
      </c>
      <c r="O527">
        <f>IFERROR(VLOOKUP($E527,Dispa_data!$E:$W,11,FALSE),0)</f>
        <v>0.52500000000000002</v>
      </c>
      <c r="P527">
        <f>IFERROR(VLOOKUP($E527,Dispa_data!$E:$W,12,FALSE),0)</f>
        <v>1</v>
      </c>
      <c r="Q527">
        <f>IFERROR(VLOOKUP($E527,Dispa_data!$E:$W,13,FALSE),0)</f>
        <v>0.45</v>
      </c>
      <c r="S527" t="str">
        <f t="shared" si="67"/>
        <v/>
      </c>
      <c r="T527" t="str">
        <f t="shared" si="68"/>
        <v/>
      </c>
      <c r="U527" t="str">
        <f t="shared" si="69"/>
        <v/>
      </c>
      <c r="V527" t="str">
        <f t="shared" si="70"/>
        <v/>
      </c>
      <c r="W527" t="str">
        <f t="shared" si="71"/>
        <v/>
      </c>
      <c r="X527" s="1" t="s">
        <v>729</v>
      </c>
      <c r="Y527" s="6" t="e">
        <f>VLOOKUP(B527,Dispa_data!B:B,1,FALSE)</f>
        <v>#N/A</v>
      </c>
      <c r="Z527" t="s">
        <v>1395</v>
      </c>
      <c r="AA527" t="s">
        <v>1577</v>
      </c>
      <c r="AC527" t="s">
        <v>2186</v>
      </c>
      <c r="AE527" t="s">
        <v>3109</v>
      </c>
      <c r="AF527" t="s">
        <v>3390</v>
      </c>
      <c r="AG527" t="s">
        <v>3478</v>
      </c>
      <c r="AH527" t="s">
        <v>3492</v>
      </c>
      <c r="AI527">
        <v>80</v>
      </c>
      <c r="AK527" t="s">
        <v>3500</v>
      </c>
      <c r="AL527" t="s">
        <v>3512</v>
      </c>
      <c r="AM527" t="s">
        <v>3515</v>
      </c>
      <c r="AO527">
        <v>1975</v>
      </c>
      <c r="AP527" t="s">
        <v>3590</v>
      </c>
      <c r="AR527">
        <v>2015</v>
      </c>
      <c r="AS527" t="s">
        <v>18</v>
      </c>
      <c r="AU527">
        <v>48.188277999999997</v>
      </c>
      <c r="AV527">
        <v>11.594954</v>
      </c>
      <c r="BA527">
        <v>0.315</v>
      </c>
      <c r="BB527" t="s">
        <v>3997</v>
      </c>
      <c r="BC527" t="s">
        <v>3500</v>
      </c>
      <c r="BE527" t="s">
        <v>3515</v>
      </c>
      <c r="BF527" t="s">
        <v>4320</v>
      </c>
      <c r="BG527" t="s">
        <v>4406</v>
      </c>
      <c r="BH527" t="s">
        <v>4475</v>
      </c>
    </row>
    <row r="528" spans="1:60" x14ac:dyDescent="0.25">
      <c r="A528">
        <f t="shared" si="65"/>
        <v>9</v>
      </c>
      <c r="B528" t="str">
        <f t="shared" si="66"/>
        <v>GuD-Ikw Staßfurt_BNA0922a</v>
      </c>
      <c r="C528" t="s">
        <v>3492</v>
      </c>
      <c r="D528" t="str">
        <f>VLOOKUP(AL528,REF_TABLE!$A$19:$B$26,2,FALSE)</f>
        <v>COMC</v>
      </c>
      <c r="E528" t="str">
        <f>VLOOKUP(AK528,REF_TABLE!A:B,2,FALSE)</f>
        <v>GAS</v>
      </c>
      <c r="F528">
        <f t="shared" si="73"/>
        <v>0.52200000000000002</v>
      </c>
      <c r="G528">
        <f>VLOOKUP(plants_join_OPSD!D528,REF_TABLE!M:Q,2,FALSE)</f>
        <v>5</v>
      </c>
      <c r="H528">
        <f>VLOOKUP(plants_join_OPSD!D528,REF_TABLE!M:Q,3,FALSE)</f>
        <v>1</v>
      </c>
      <c r="I528">
        <f>VLOOKUP(D528,Tabelle7!$A:$B,2,FALSE)</f>
        <v>3.8508725075675675E-2</v>
      </c>
      <c r="J528">
        <f>VLOOKUP(D528,Tabelle7!$A:$C,3,FALSE)</f>
        <v>3.8508725075675675E-2</v>
      </c>
      <c r="K528">
        <f>VLOOKUP($E528,Dispa_data!E:W,7,FALSE)</f>
        <v>112542.12</v>
      </c>
      <c r="L528">
        <f>IFERROR(VLOOKUP($E528,Dispa_data!E:W,8,FALSE),0)</f>
        <v>0</v>
      </c>
      <c r="M528">
        <f>IFERROR(VLOOKUP($E528,Dispa_data!E:W,9,FALSE),0)</f>
        <v>0</v>
      </c>
      <c r="N528">
        <f>IFERROR(VLOOKUP($E528,Dispa_data!$E:$W,10,FALSE),0)</f>
        <v>0.4</v>
      </c>
      <c r="O528">
        <f>IFERROR(VLOOKUP($E528,Dispa_data!$E:$W,11,FALSE),0)</f>
        <v>0.52500000000000002</v>
      </c>
      <c r="P528">
        <f>IFERROR(VLOOKUP($E528,Dispa_data!$E:$W,12,FALSE),0)</f>
        <v>1</v>
      </c>
      <c r="Q528">
        <f>IFERROR(VLOOKUP($E528,Dispa_data!$E:$W,13,FALSE),0)</f>
        <v>0.45</v>
      </c>
      <c r="S528" t="str">
        <f t="shared" si="67"/>
        <v/>
      </c>
      <c r="T528" t="str">
        <f t="shared" si="68"/>
        <v/>
      </c>
      <c r="U528" t="str">
        <f t="shared" si="69"/>
        <v/>
      </c>
      <c r="V528" t="str">
        <f t="shared" si="70"/>
        <v/>
      </c>
      <c r="W528" t="str">
        <f t="shared" si="71"/>
        <v/>
      </c>
      <c r="X528" s="1" t="s">
        <v>730</v>
      </c>
      <c r="Y528" s="6" t="e">
        <f>VLOOKUP(B528,Dispa_data!B:B,1,FALSE)</f>
        <v>#N/A</v>
      </c>
      <c r="Z528" t="s">
        <v>1367</v>
      </c>
      <c r="AC528" t="s">
        <v>2323</v>
      </c>
      <c r="AD528" t="s">
        <v>2638</v>
      </c>
      <c r="AE528" t="s">
        <v>3084</v>
      </c>
      <c r="AF528" t="s">
        <v>3414</v>
      </c>
      <c r="AG528" t="s">
        <v>3479</v>
      </c>
      <c r="AH528" t="s">
        <v>3492</v>
      </c>
      <c r="AI528">
        <v>9</v>
      </c>
      <c r="AK528" t="s">
        <v>3500</v>
      </c>
      <c r="AL528" t="s">
        <v>3508</v>
      </c>
      <c r="AM528" t="s">
        <v>3514</v>
      </c>
      <c r="AO528">
        <v>1996</v>
      </c>
      <c r="AP528" t="s">
        <v>3553</v>
      </c>
      <c r="AR528">
        <v>2015</v>
      </c>
      <c r="AS528" t="s">
        <v>18</v>
      </c>
      <c r="AU528">
        <v>51.594209999999997</v>
      </c>
      <c r="AV528">
        <v>11.572945000000001</v>
      </c>
      <c r="BA528">
        <v>0.52200000000000002</v>
      </c>
      <c r="BB528" t="s">
        <v>3997</v>
      </c>
      <c r="BC528" t="s">
        <v>3500</v>
      </c>
      <c r="BE528" t="s">
        <v>3515</v>
      </c>
      <c r="BF528" t="s">
        <v>4293</v>
      </c>
      <c r="BG528" t="s">
        <v>4406</v>
      </c>
      <c r="BH528" t="s">
        <v>4493</v>
      </c>
    </row>
    <row r="529" spans="1:61" x14ac:dyDescent="0.25">
      <c r="A529">
        <f t="shared" si="65"/>
        <v>144</v>
      </c>
      <c r="B529" t="str">
        <f t="shared" si="66"/>
        <v>Lichterfelde_BNA0080</v>
      </c>
      <c r="C529" t="s">
        <v>3492</v>
      </c>
      <c r="D529" t="str">
        <f>VLOOKUP(AL529,REF_TABLE!$A$19:$B$26,2,FALSE)</f>
        <v>STUR</v>
      </c>
      <c r="E529" t="str">
        <f>VLOOKUP(AK529,REF_TABLE!A:B,2,FALSE)</f>
        <v>GAS</v>
      </c>
      <c r="F529">
        <f t="shared" si="73"/>
        <v>0.38279999999999997</v>
      </c>
      <c r="G529">
        <f>VLOOKUP(plants_join_OPSD!D529,REF_TABLE!M:Q,2,FALSE)</f>
        <v>9.5587323943661975</v>
      </c>
      <c r="H529">
        <f>VLOOKUP(plants_join_OPSD!D529,REF_TABLE!M:Q,3,FALSE)</f>
        <v>7.8122535211267614</v>
      </c>
      <c r="I529">
        <f>VLOOKUP(D529,Tabelle7!$A:$B,2,FALSE)</f>
        <v>4.0224969288732378E-2</v>
      </c>
      <c r="J529">
        <f>VLOOKUP(D529,Tabelle7!$A:$C,3,FALSE)</f>
        <v>4.0224969288732378E-2</v>
      </c>
      <c r="K529">
        <f>VLOOKUP($E529,Dispa_data!E:W,7,FALSE)</f>
        <v>112542.12</v>
      </c>
      <c r="L529">
        <f>IFERROR(VLOOKUP($E529,Dispa_data!E:W,8,FALSE),0)</f>
        <v>0</v>
      </c>
      <c r="M529">
        <f>IFERROR(VLOOKUP($E529,Dispa_data!E:W,9,FALSE),0)</f>
        <v>0</v>
      </c>
      <c r="N529">
        <f>IFERROR(VLOOKUP($E529,Dispa_data!$E:$W,10,FALSE),0)</f>
        <v>0.4</v>
      </c>
      <c r="O529">
        <f>IFERROR(VLOOKUP($E529,Dispa_data!$E:$W,11,FALSE),0)</f>
        <v>0.52500000000000002</v>
      </c>
      <c r="P529">
        <f>IFERROR(VLOOKUP($E529,Dispa_data!$E:$W,12,FALSE),0)</f>
        <v>1</v>
      </c>
      <c r="Q529">
        <f>IFERROR(VLOOKUP($E529,Dispa_data!$E:$W,13,FALSE),0)</f>
        <v>0.45</v>
      </c>
      <c r="S529">
        <f t="shared" si="67"/>
        <v>240</v>
      </c>
      <c r="T529" t="str">
        <f t="shared" si="68"/>
        <v/>
      </c>
      <c r="U529" t="str">
        <f t="shared" si="69"/>
        <v/>
      </c>
      <c r="V529" t="str">
        <f t="shared" si="70"/>
        <v/>
      </c>
      <c r="W529" t="str">
        <f t="shared" si="71"/>
        <v/>
      </c>
      <c r="X529" s="1" t="s">
        <v>731</v>
      </c>
      <c r="Y529" s="6" t="e">
        <f>VLOOKUP(B529,Dispa_data!B:B,1,FALSE)</f>
        <v>#N/A</v>
      </c>
      <c r="Z529" t="s">
        <v>1213</v>
      </c>
      <c r="AA529" t="s">
        <v>1786</v>
      </c>
      <c r="AB529" t="s">
        <v>2087</v>
      </c>
      <c r="AC529" t="s">
        <v>2161</v>
      </c>
      <c r="AD529" t="s">
        <v>2567</v>
      </c>
      <c r="AE529" t="s">
        <v>2976</v>
      </c>
      <c r="AF529" t="s">
        <v>3186</v>
      </c>
      <c r="AG529" t="s">
        <v>3186</v>
      </c>
      <c r="AH529" t="s">
        <v>3492</v>
      </c>
      <c r="AI529">
        <v>144</v>
      </c>
      <c r="AJ529">
        <v>150</v>
      </c>
      <c r="AK529" t="s">
        <v>3500</v>
      </c>
      <c r="AL529" t="s">
        <v>3506</v>
      </c>
      <c r="AM529" t="s">
        <v>3514</v>
      </c>
      <c r="AN529">
        <v>240</v>
      </c>
      <c r="AO529">
        <v>1973</v>
      </c>
      <c r="AP529" t="s">
        <v>3607</v>
      </c>
      <c r="AQ529">
        <v>1998</v>
      </c>
      <c r="AR529">
        <v>2016</v>
      </c>
      <c r="AS529" t="s">
        <v>18</v>
      </c>
      <c r="AT529" t="s">
        <v>3629</v>
      </c>
      <c r="AU529">
        <v>52.425208040000001</v>
      </c>
      <c r="AV529">
        <v>13.30976486</v>
      </c>
      <c r="BA529">
        <v>0.38279999999999997</v>
      </c>
      <c r="BB529" t="s">
        <v>3997</v>
      </c>
      <c r="BC529" t="s">
        <v>3500</v>
      </c>
      <c r="BE529" t="s">
        <v>3515</v>
      </c>
      <c r="BF529" t="s">
        <v>1213</v>
      </c>
      <c r="BG529" t="s">
        <v>4406</v>
      </c>
      <c r="BH529" t="s">
        <v>4438</v>
      </c>
      <c r="BI529" t="s">
        <v>4591</v>
      </c>
    </row>
    <row r="530" spans="1:61" x14ac:dyDescent="0.25">
      <c r="A530">
        <f t="shared" si="65"/>
        <v>11.3</v>
      </c>
      <c r="B530" t="str">
        <f t="shared" si="66"/>
        <v>Heizkraftwerk Pforzheim GmbH_BNA0799</v>
      </c>
      <c r="C530" t="s">
        <v>3492</v>
      </c>
      <c r="D530" t="str">
        <f>VLOOKUP(AL530,REF_TABLE!$A$19:$B$26,2,FALSE)</f>
        <v>STUR</v>
      </c>
      <c r="E530" t="str">
        <f>VLOOKUP(AK530,REF_TABLE!A:B,2,FALSE)</f>
        <v>GAS</v>
      </c>
      <c r="F530">
        <f t="shared" si="73"/>
        <v>0.35089999999999999</v>
      </c>
      <c r="G530">
        <f>VLOOKUP(plants_join_OPSD!D530,REF_TABLE!M:Q,2,FALSE)</f>
        <v>9.5587323943661975</v>
      </c>
      <c r="H530">
        <f>VLOOKUP(plants_join_OPSD!D530,REF_TABLE!M:Q,3,FALSE)</f>
        <v>7.8122535211267614</v>
      </c>
      <c r="I530">
        <f>VLOOKUP(D530,Tabelle7!$A:$B,2,FALSE)</f>
        <v>4.0224969288732378E-2</v>
      </c>
      <c r="J530">
        <f>VLOOKUP(D530,Tabelle7!$A:$C,3,FALSE)</f>
        <v>4.0224969288732378E-2</v>
      </c>
      <c r="K530">
        <f>VLOOKUP($E530,Dispa_data!E:W,7,FALSE)</f>
        <v>112542.12</v>
      </c>
      <c r="L530">
        <f>IFERROR(VLOOKUP($E530,Dispa_data!E:W,8,FALSE),0)</f>
        <v>0</v>
      </c>
      <c r="M530">
        <f>IFERROR(VLOOKUP($E530,Dispa_data!E:W,9,FALSE),0)</f>
        <v>0</v>
      </c>
      <c r="N530">
        <f>IFERROR(VLOOKUP($E530,Dispa_data!$E:$W,10,FALSE),0)</f>
        <v>0.4</v>
      </c>
      <c r="O530">
        <f>IFERROR(VLOOKUP($E530,Dispa_data!$E:$W,11,FALSE),0)</f>
        <v>0.52500000000000002</v>
      </c>
      <c r="P530">
        <f>IFERROR(VLOOKUP($E530,Dispa_data!$E:$W,12,FALSE),0)</f>
        <v>1</v>
      </c>
      <c r="Q530">
        <f>IFERROR(VLOOKUP($E530,Dispa_data!$E:$W,13,FALSE),0)</f>
        <v>0.45</v>
      </c>
      <c r="S530" t="str">
        <f t="shared" si="67"/>
        <v/>
      </c>
      <c r="T530" t="str">
        <f t="shared" si="68"/>
        <v/>
      </c>
      <c r="U530" t="str">
        <f t="shared" si="69"/>
        <v/>
      </c>
      <c r="V530" t="str">
        <f t="shared" si="70"/>
        <v/>
      </c>
      <c r="W530" t="str">
        <f t="shared" si="71"/>
        <v/>
      </c>
      <c r="X530" s="1" t="s">
        <v>732</v>
      </c>
      <c r="Y530" s="6" t="e">
        <f>VLOOKUP(B530,Dispa_data!B:B,1,FALSE)</f>
        <v>#N/A</v>
      </c>
      <c r="Z530" t="s">
        <v>958</v>
      </c>
      <c r="AA530" t="s">
        <v>1787</v>
      </c>
      <c r="AC530" t="s">
        <v>958</v>
      </c>
      <c r="AD530" t="s">
        <v>2425</v>
      </c>
      <c r="AE530" t="s">
        <v>2754</v>
      </c>
      <c r="AF530" t="s">
        <v>3211</v>
      </c>
      <c r="AG530" t="s">
        <v>3482</v>
      </c>
      <c r="AH530" t="s">
        <v>3492</v>
      </c>
      <c r="AI530">
        <v>11.3</v>
      </c>
      <c r="AK530" t="s">
        <v>3500</v>
      </c>
      <c r="AL530" t="s">
        <v>3506</v>
      </c>
      <c r="AM530" t="s">
        <v>3514</v>
      </c>
      <c r="AO530">
        <v>1969</v>
      </c>
      <c r="AP530" t="s">
        <v>3537</v>
      </c>
      <c r="AR530">
        <v>2016</v>
      </c>
      <c r="AS530" t="s">
        <v>18</v>
      </c>
      <c r="AU530">
        <v>48.883159999999997</v>
      </c>
      <c r="AV530">
        <v>8.6653000000000002</v>
      </c>
      <c r="BA530">
        <v>0.35089999999999999</v>
      </c>
      <c r="BB530" t="s">
        <v>3997</v>
      </c>
      <c r="BC530" t="s">
        <v>3500</v>
      </c>
      <c r="BE530" t="s">
        <v>3515</v>
      </c>
      <c r="BF530" t="s">
        <v>4021</v>
      </c>
      <c r="BG530" t="s">
        <v>4406</v>
      </c>
      <c r="BH530" t="s">
        <v>4456</v>
      </c>
    </row>
    <row r="531" spans="1:61" x14ac:dyDescent="0.25">
      <c r="A531">
        <f t="shared" si="65"/>
        <v>37.5</v>
      </c>
      <c r="B531" t="str">
        <f t="shared" si="66"/>
        <v>Thyrow_BNA0735</v>
      </c>
      <c r="C531" t="s">
        <v>3492</v>
      </c>
      <c r="D531" t="str">
        <f>VLOOKUP(AL531,REF_TABLE!$A$19:$B$26,2,FALSE)</f>
        <v>GTUR</v>
      </c>
      <c r="E531" t="str">
        <f>VLOOKUP(AK531,REF_TABLE!A:B,2,FALSE)</f>
        <v>GAS</v>
      </c>
      <c r="F531">
        <f t="shared" si="73"/>
        <v>0.35139999999999999</v>
      </c>
      <c r="G531">
        <f>VLOOKUP(plants_join_OPSD!D531,REF_TABLE!M:Q,2,FALSE)</f>
        <v>0</v>
      </c>
      <c r="H531">
        <f>VLOOKUP(plants_join_OPSD!D531,REF_TABLE!M:Q,3,FALSE)</f>
        <v>0</v>
      </c>
      <c r="I531">
        <f>VLOOKUP(D531,Tabelle7!$A:$B,2,FALSE)</f>
        <v>1</v>
      </c>
      <c r="J531">
        <f>VLOOKUP(D531,Tabelle7!$A:$C,3,FALSE)</f>
        <v>1</v>
      </c>
      <c r="K531">
        <f>VLOOKUP($E531,Dispa_data!E:W,7,FALSE)</f>
        <v>112542.12</v>
      </c>
      <c r="L531">
        <f>IFERROR(VLOOKUP($E531,Dispa_data!E:W,8,FALSE),0)</f>
        <v>0</v>
      </c>
      <c r="M531">
        <f>IFERROR(VLOOKUP($E531,Dispa_data!E:W,9,FALSE),0)</f>
        <v>0</v>
      </c>
      <c r="N531">
        <f>IFERROR(VLOOKUP($E531,Dispa_data!$E:$W,10,FALSE),0)</f>
        <v>0.4</v>
      </c>
      <c r="O531">
        <f>IFERROR(VLOOKUP($E531,Dispa_data!$E:$W,11,FALSE),0)</f>
        <v>0.52500000000000002</v>
      </c>
      <c r="P531">
        <f>IFERROR(VLOOKUP($E531,Dispa_data!$E:$W,12,FALSE),0)</f>
        <v>1</v>
      </c>
      <c r="Q531">
        <f>IFERROR(VLOOKUP($E531,Dispa_data!$E:$W,13,FALSE),0)</f>
        <v>0.45</v>
      </c>
      <c r="S531" t="str">
        <f t="shared" si="67"/>
        <v/>
      </c>
      <c r="T531" t="str">
        <f t="shared" si="68"/>
        <v/>
      </c>
      <c r="U531" t="str">
        <f t="shared" si="69"/>
        <v/>
      </c>
      <c r="V531" t="str">
        <f t="shared" si="70"/>
        <v/>
      </c>
      <c r="W531" t="str">
        <f t="shared" si="71"/>
        <v/>
      </c>
      <c r="X531" s="1" t="s">
        <v>733</v>
      </c>
      <c r="Y531" s="6" t="e">
        <f>VLOOKUP(B531,Dispa_data!B:B,1,FALSE)</f>
        <v>#N/A</v>
      </c>
      <c r="Z531" t="s">
        <v>1331</v>
      </c>
      <c r="AA531" t="s">
        <v>1788</v>
      </c>
      <c r="AB531" t="s">
        <v>2065</v>
      </c>
      <c r="AC531" t="s">
        <v>2215</v>
      </c>
      <c r="AE531" t="s">
        <v>3057</v>
      </c>
      <c r="AF531" t="s">
        <v>3397</v>
      </c>
      <c r="AG531" t="s">
        <v>3346</v>
      </c>
      <c r="AH531" t="s">
        <v>3492</v>
      </c>
      <c r="AI531">
        <v>37.5</v>
      </c>
      <c r="AJ531">
        <v>38</v>
      </c>
      <c r="AK531" t="s">
        <v>3500</v>
      </c>
      <c r="AL531" t="s">
        <v>3512</v>
      </c>
      <c r="AM531" t="s">
        <v>3515</v>
      </c>
      <c r="AO531">
        <v>1989</v>
      </c>
      <c r="AP531" t="s">
        <v>3548</v>
      </c>
      <c r="AR531">
        <v>2016</v>
      </c>
      <c r="AS531" t="s">
        <v>18</v>
      </c>
      <c r="AU531">
        <v>52.230150000000002</v>
      </c>
      <c r="AV531">
        <v>13.30195</v>
      </c>
      <c r="BA531">
        <v>0.35139999999999999</v>
      </c>
      <c r="BB531" t="s">
        <v>3997</v>
      </c>
      <c r="BC531" t="s">
        <v>3500</v>
      </c>
      <c r="BE531" t="s">
        <v>3515</v>
      </c>
      <c r="BF531" t="s">
        <v>1331</v>
      </c>
      <c r="BG531" t="s">
        <v>4406</v>
      </c>
      <c r="BH531" t="s">
        <v>4439</v>
      </c>
      <c r="BI531" t="s">
        <v>4592</v>
      </c>
    </row>
    <row r="532" spans="1:61" x14ac:dyDescent="0.25">
      <c r="A532">
        <f t="shared" si="65"/>
        <v>37.5</v>
      </c>
      <c r="B532" t="str">
        <f t="shared" si="66"/>
        <v>Thyrow_BNA0736</v>
      </c>
      <c r="C532" t="s">
        <v>3492</v>
      </c>
      <c r="D532" t="str">
        <f>VLOOKUP(AL532,REF_TABLE!$A$19:$B$26,2,FALSE)</f>
        <v>GTUR</v>
      </c>
      <c r="E532" t="str">
        <f>VLOOKUP(AK532,REF_TABLE!A:B,2,FALSE)</f>
        <v>GAS</v>
      </c>
      <c r="F532">
        <f t="shared" si="73"/>
        <v>0.35139999999999999</v>
      </c>
      <c r="G532">
        <f>VLOOKUP(plants_join_OPSD!D532,REF_TABLE!M:Q,2,FALSE)</f>
        <v>0</v>
      </c>
      <c r="H532">
        <f>VLOOKUP(plants_join_OPSD!D532,REF_TABLE!M:Q,3,FALSE)</f>
        <v>0</v>
      </c>
      <c r="I532">
        <f>VLOOKUP(D532,Tabelle7!$A:$B,2,FALSE)</f>
        <v>1</v>
      </c>
      <c r="J532">
        <f>VLOOKUP(D532,Tabelle7!$A:$C,3,FALSE)</f>
        <v>1</v>
      </c>
      <c r="K532">
        <f>VLOOKUP($E532,Dispa_data!E:W,7,FALSE)</f>
        <v>112542.12</v>
      </c>
      <c r="L532">
        <f>IFERROR(VLOOKUP($E532,Dispa_data!E:W,8,FALSE),0)</f>
        <v>0</v>
      </c>
      <c r="M532">
        <f>IFERROR(VLOOKUP($E532,Dispa_data!E:W,9,FALSE),0)</f>
        <v>0</v>
      </c>
      <c r="N532">
        <f>IFERROR(VLOOKUP($E532,Dispa_data!$E:$W,10,FALSE),0)</f>
        <v>0.4</v>
      </c>
      <c r="O532">
        <f>IFERROR(VLOOKUP($E532,Dispa_data!$E:$W,11,FALSE),0)</f>
        <v>0.52500000000000002</v>
      </c>
      <c r="P532">
        <f>IFERROR(VLOOKUP($E532,Dispa_data!$E:$W,12,FALSE),0)</f>
        <v>1</v>
      </c>
      <c r="Q532">
        <f>IFERROR(VLOOKUP($E532,Dispa_data!$E:$W,13,FALSE),0)</f>
        <v>0.45</v>
      </c>
      <c r="S532" t="str">
        <f t="shared" si="67"/>
        <v/>
      </c>
      <c r="T532" t="str">
        <f t="shared" si="68"/>
        <v/>
      </c>
      <c r="U532" t="str">
        <f t="shared" si="69"/>
        <v/>
      </c>
      <c r="V532" t="str">
        <f t="shared" si="70"/>
        <v/>
      </c>
      <c r="W532" t="str">
        <f t="shared" si="71"/>
        <v/>
      </c>
      <c r="X532" s="1" t="s">
        <v>734</v>
      </c>
      <c r="Y532" s="6" t="e">
        <f>VLOOKUP(B532,Dispa_data!B:B,1,FALSE)</f>
        <v>#N/A</v>
      </c>
      <c r="Z532" t="s">
        <v>1331</v>
      </c>
      <c r="AA532" t="s">
        <v>1789</v>
      </c>
      <c r="AB532" t="s">
        <v>2065</v>
      </c>
      <c r="AC532" t="s">
        <v>2215</v>
      </c>
      <c r="AE532" t="s">
        <v>3057</v>
      </c>
      <c r="AF532" t="s">
        <v>3397</v>
      </c>
      <c r="AG532" t="s">
        <v>3346</v>
      </c>
      <c r="AH532" t="s">
        <v>3492</v>
      </c>
      <c r="AI532">
        <v>37.5</v>
      </c>
      <c r="AJ532">
        <v>38</v>
      </c>
      <c r="AK532" t="s">
        <v>3500</v>
      </c>
      <c r="AL532" t="s">
        <v>3512</v>
      </c>
      <c r="AM532" t="s">
        <v>3515</v>
      </c>
      <c r="AO532">
        <v>1989</v>
      </c>
      <c r="AP532" t="s">
        <v>3548</v>
      </c>
      <c r="AR532">
        <v>2016</v>
      </c>
      <c r="AS532" t="s">
        <v>18</v>
      </c>
      <c r="AU532">
        <v>52.230150000000002</v>
      </c>
      <c r="AV532">
        <v>13.30195</v>
      </c>
      <c r="BA532">
        <v>0.35139999999999999</v>
      </c>
      <c r="BB532" t="s">
        <v>3997</v>
      </c>
      <c r="BC532" t="s">
        <v>3500</v>
      </c>
      <c r="BE532" t="s">
        <v>3515</v>
      </c>
      <c r="BF532" t="s">
        <v>1331</v>
      </c>
      <c r="BG532" t="s">
        <v>4406</v>
      </c>
      <c r="BH532" t="s">
        <v>4439</v>
      </c>
      <c r="BI532" t="s">
        <v>4592</v>
      </c>
    </row>
    <row r="533" spans="1:61" x14ac:dyDescent="0.25">
      <c r="A533">
        <f t="shared" si="65"/>
        <v>37.5</v>
      </c>
      <c r="B533" t="str">
        <f t="shared" si="66"/>
        <v>Thyrow_BNA0737</v>
      </c>
      <c r="C533" t="s">
        <v>3492</v>
      </c>
      <c r="D533" t="str">
        <f>VLOOKUP(AL533,REF_TABLE!$A$19:$B$26,2,FALSE)</f>
        <v>GTUR</v>
      </c>
      <c r="E533" t="str">
        <f>VLOOKUP(AK533,REF_TABLE!A:B,2,FALSE)</f>
        <v>GAS</v>
      </c>
      <c r="F533">
        <f t="shared" si="73"/>
        <v>0.35139999999999999</v>
      </c>
      <c r="G533">
        <f>VLOOKUP(plants_join_OPSD!D533,REF_TABLE!M:Q,2,FALSE)</f>
        <v>0</v>
      </c>
      <c r="H533">
        <f>VLOOKUP(plants_join_OPSD!D533,REF_TABLE!M:Q,3,FALSE)</f>
        <v>0</v>
      </c>
      <c r="I533">
        <f>VLOOKUP(D533,Tabelle7!$A:$B,2,FALSE)</f>
        <v>1</v>
      </c>
      <c r="J533">
        <f>VLOOKUP(D533,Tabelle7!$A:$C,3,FALSE)</f>
        <v>1</v>
      </c>
      <c r="K533">
        <f>VLOOKUP($E533,Dispa_data!E:W,7,FALSE)</f>
        <v>112542.12</v>
      </c>
      <c r="L533">
        <f>IFERROR(VLOOKUP($E533,Dispa_data!E:W,8,FALSE),0)</f>
        <v>0</v>
      </c>
      <c r="M533">
        <f>IFERROR(VLOOKUP($E533,Dispa_data!E:W,9,FALSE),0)</f>
        <v>0</v>
      </c>
      <c r="N533">
        <f>IFERROR(VLOOKUP($E533,Dispa_data!$E:$W,10,FALSE),0)</f>
        <v>0.4</v>
      </c>
      <c r="O533">
        <f>IFERROR(VLOOKUP($E533,Dispa_data!$E:$W,11,FALSE),0)</f>
        <v>0.52500000000000002</v>
      </c>
      <c r="P533">
        <f>IFERROR(VLOOKUP($E533,Dispa_data!$E:$W,12,FALSE),0)</f>
        <v>1</v>
      </c>
      <c r="Q533">
        <f>IFERROR(VLOOKUP($E533,Dispa_data!$E:$W,13,FALSE),0)</f>
        <v>0.45</v>
      </c>
      <c r="S533" t="str">
        <f t="shared" si="67"/>
        <v/>
      </c>
      <c r="T533" t="str">
        <f t="shared" si="68"/>
        <v/>
      </c>
      <c r="U533" t="str">
        <f t="shared" si="69"/>
        <v/>
      </c>
      <c r="V533" t="str">
        <f t="shared" si="70"/>
        <v/>
      </c>
      <c r="W533" t="str">
        <f t="shared" si="71"/>
        <v/>
      </c>
      <c r="X533" s="1" t="s">
        <v>735</v>
      </c>
      <c r="Y533" s="6" t="e">
        <f>VLOOKUP(B533,Dispa_data!B:B,1,FALSE)</f>
        <v>#N/A</v>
      </c>
      <c r="Z533" t="s">
        <v>1331</v>
      </c>
      <c r="AA533" t="s">
        <v>1790</v>
      </c>
      <c r="AB533" t="s">
        <v>2065</v>
      </c>
      <c r="AC533" t="s">
        <v>2215</v>
      </c>
      <c r="AE533" t="s">
        <v>3057</v>
      </c>
      <c r="AF533" t="s">
        <v>3397</v>
      </c>
      <c r="AG533" t="s">
        <v>3346</v>
      </c>
      <c r="AH533" t="s">
        <v>3492</v>
      </c>
      <c r="AI533">
        <v>37.5</v>
      </c>
      <c r="AJ533">
        <v>38</v>
      </c>
      <c r="AK533" t="s">
        <v>3500</v>
      </c>
      <c r="AL533" t="s">
        <v>3512</v>
      </c>
      <c r="AM533" t="s">
        <v>3515</v>
      </c>
      <c r="AO533">
        <v>1989</v>
      </c>
      <c r="AP533" t="s">
        <v>3548</v>
      </c>
      <c r="AR533">
        <v>2016</v>
      </c>
      <c r="AS533" t="s">
        <v>18</v>
      </c>
      <c r="AU533">
        <v>52.230150000000002</v>
      </c>
      <c r="AV533">
        <v>13.30195</v>
      </c>
      <c r="BA533">
        <v>0.35139999999999999</v>
      </c>
      <c r="BB533" t="s">
        <v>3997</v>
      </c>
      <c r="BC533" t="s">
        <v>3500</v>
      </c>
      <c r="BE533" t="s">
        <v>3515</v>
      </c>
      <c r="BF533" t="s">
        <v>1331</v>
      </c>
      <c r="BG533" t="s">
        <v>4406</v>
      </c>
      <c r="BH533" t="s">
        <v>4439</v>
      </c>
      <c r="BI533" t="s">
        <v>4592</v>
      </c>
    </row>
    <row r="534" spans="1:61" x14ac:dyDescent="0.25">
      <c r="A534">
        <f t="shared" si="65"/>
        <v>155</v>
      </c>
      <c r="B534" t="str">
        <f t="shared" si="66"/>
        <v>KW Hastedt_BNA0140</v>
      </c>
      <c r="C534" t="s">
        <v>3492</v>
      </c>
      <c r="D534" t="str">
        <f>VLOOKUP(AL534,REF_TABLE!$A$19:$B$26,2,FALSE)</f>
        <v>STUR</v>
      </c>
      <c r="E534" t="str">
        <f>VLOOKUP(AK534,REF_TABLE!A:B,2,FALSE)</f>
        <v>GAS</v>
      </c>
      <c r="F534">
        <f t="shared" si="73"/>
        <v>0.35420000000000001</v>
      </c>
      <c r="G534">
        <f>VLOOKUP(plants_join_OPSD!D534,REF_TABLE!M:Q,2,FALSE)</f>
        <v>9.5587323943661975</v>
      </c>
      <c r="H534">
        <f>VLOOKUP(plants_join_OPSD!D534,REF_TABLE!M:Q,3,FALSE)</f>
        <v>7.8122535211267614</v>
      </c>
      <c r="I534">
        <f>VLOOKUP(D534,Tabelle7!$A:$B,2,FALSE)</f>
        <v>4.0224969288732378E-2</v>
      </c>
      <c r="J534">
        <f>VLOOKUP(D534,Tabelle7!$A:$C,3,FALSE)</f>
        <v>4.0224969288732378E-2</v>
      </c>
      <c r="K534">
        <f>VLOOKUP($E534,Dispa_data!E:W,7,FALSE)</f>
        <v>112542.12</v>
      </c>
      <c r="L534">
        <f>IFERROR(VLOOKUP($E534,Dispa_data!E:W,8,FALSE),0)</f>
        <v>0</v>
      </c>
      <c r="M534">
        <f>IFERROR(VLOOKUP($E534,Dispa_data!E:W,9,FALSE),0)</f>
        <v>0</v>
      </c>
      <c r="N534">
        <f>IFERROR(VLOOKUP($E534,Dispa_data!$E:$W,10,FALSE),0)</f>
        <v>0.4</v>
      </c>
      <c r="O534">
        <f>IFERROR(VLOOKUP($E534,Dispa_data!$E:$W,11,FALSE),0)</f>
        <v>0.52500000000000002</v>
      </c>
      <c r="P534">
        <f>IFERROR(VLOOKUP($E534,Dispa_data!$E:$W,12,FALSE),0)</f>
        <v>1</v>
      </c>
      <c r="Q534">
        <f>IFERROR(VLOOKUP($E534,Dispa_data!$E:$W,13,FALSE),0)</f>
        <v>0.45</v>
      </c>
      <c r="S534" t="str">
        <f t="shared" si="67"/>
        <v/>
      </c>
      <c r="T534" t="str">
        <f t="shared" si="68"/>
        <v/>
      </c>
      <c r="U534" t="str">
        <f t="shared" si="69"/>
        <v/>
      </c>
      <c r="V534" t="str">
        <f t="shared" si="70"/>
        <v/>
      </c>
      <c r="W534" t="str">
        <f t="shared" si="71"/>
        <v/>
      </c>
      <c r="X534" s="1" t="s">
        <v>736</v>
      </c>
      <c r="Y534" s="6" t="e">
        <f>VLOOKUP(B534,Dispa_data!B:B,1,FALSE)</f>
        <v>#N/A</v>
      </c>
      <c r="Z534" t="s">
        <v>976</v>
      </c>
      <c r="AA534" t="s">
        <v>1791</v>
      </c>
      <c r="AC534" t="s">
        <v>2164</v>
      </c>
      <c r="AD534" t="s">
        <v>2438</v>
      </c>
      <c r="AE534" t="s">
        <v>2769</v>
      </c>
      <c r="AF534" t="s">
        <v>3221</v>
      </c>
      <c r="AG534" t="s">
        <v>3221</v>
      </c>
      <c r="AH534" t="s">
        <v>3492</v>
      </c>
      <c r="AI534">
        <v>155</v>
      </c>
      <c r="AK534" t="s">
        <v>3500</v>
      </c>
      <c r="AL534" t="s">
        <v>3506</v>
      </c>
      <c r="AM534" t="s">
        <v>3514</v>
      </c>
      <c r="AO534">
        <v>1972</v>
      </c>
      <c r="AP534" t="s">
        <v>3608</v>
      </c>
      <c r="AR534">
        <v>2016</v>
      </c>
      <c r="AS534" t="s">
        <v>18</v>
      </c>
      <c r="AU534">
        <v>53.060080000000013</v>
      </c>
      <c r="AV534">
        <v>8.8732800000000012</v>
      </c>
      <c r="BA534">
        <v>0.35420000000000001</v>
      </c>
      <c r="BB534" t="s">
        <v>3997</v>
      </c>
      <c r="BC534" t="s">
        <v>3500</v>
      </c>
      <c r="BE534" t="s">
        <v>3515</v>
      </c>
      <c r="BF534" t="s">
        <v>4321</v>
      </c>
      <c r="BG534" t="s">
        <v>4406</v>
      </c>
      <c r="BH534" t="s">
        <v>4462</v>
      </c>
    </row>
    <row r="535" spans="1:61" x14ac:dyDescent="0.25">
      <c r="A535">
        <f t="shared" si="65"/>
        <v>56</v>
      </c>
      <c r="B535" t="str">
        <f t="shared" si="66"/>
        <v>HKW Niederrad_BNA0288</v>
      </c>
      <c r="C535" t="s">
        <v>3492</v>
      </c>
      <c r="D535" t="str">
        <f>VLOOKUP(AL535,REF_TABLE!$A$19:$B$26,2,FALSE)</f>
        <v>COMC</v>
      </c>
      <c r="E535" t="str">
        <f>VLOOKUP(AK535,REF_TABLE!A:B,2,FALSE)</f>
        <v>GAS</v>
      </c>
      <c r="F535">
        <f t="shared" si="73"/>
        <v>0.41849999999999998</v>
      </c>
      <c r="G535">
        <f>VLOOKUP(plants_join_OPSD!D535,REF_TABLE!M:Q,2,FALSE)</f>
        <v>5</v>
      </c>
      <c r="H535">
        <f>VLOOKUP(plants_join_OPSD!D535,REF_TABLE!M:Q,3,FALSE)</f>
        <v>1</v>
      </c>
      <c r="I535">
        <f>VLOOKUP(D535,Tabelle7!$A:$B,2,FALSE)</f>
        <v>3.8508725075675675E-2</v>
      </c>
      <c r="J535">
        <f>VLOOKUP(D535,Tabelle7!$A:$C,3,FALSE)</f>
        <v>3.8508725075675675E-2</v>
      </c>
      <c r="K535">
        <f>VLOOKUP($E535,Dispa_data!E:W,7,FALSE)</f>
        <v>112542.12</v>
      </c>
      <c r="L535">
        <f>IFERROR(VLOOKUP($E535,Dispa_data!E:W,8,FALSE),0)</f>
        <v>0</v>
      </c>
      <c r="M535">
        <f>IFERROR(VLOOKUP($E535,Dispa_data!E:W,9,FALSE),0)</f>
        <v>0</v>
      </c>
      <c r="N535">
        <f>IFERROR(VLOOKUP($E535,Dispa_data!$E:$W,10,FALSE),0)</f>
        <v>0.4</v>
      </c>
      <c r="O535">
        <f>IFERROR(VLOOKUP($E535,Dispa_data!$E:$W,11,FALSE),0)</f>
        <v>0.52500000000000002</v>
      </c>
      <c r="P535">
        <f>IFERROR(VLOOKUP($E535,Dispa_data!$E:$W,12,FALSE),0)</f>
        <v>1</v>
      </c>
      <c r="Q535">
        <f>IFERROR(VLOOKUP($E535,Dispa_data!$E:$W,13,FALSE),0)</f>
        <v>0.45</v>
      </c>
      <c r="S535">
        <f t="shared" si="67"/>
        <v>96.888888888888886</v>
      </c>
      <c r="T535" t="str">
        <f t="shared" si="68"/>
        <v/>
      </c>
      <c r="U535" t="str">
        <f t="shared" si="69"/>
        <v/>
      </c>
      <c r="V535" t="str">
        <f t="shared" si="70"/>
        <v/>
      </c>
      <c r="W535" t="str">
        <f t="shared" si="71"/>
        <v/>
      </c>
      <c r="X535" s="1" t="s">
        <v>737</v>
      </c>
      <c r="Y535" s="6" t="e">
        <f>VLOOKUP(B535,Dispa_data!B:B,1,FALSE)</f>
        <v>#N/A</v>
      </c>
      <c r="Z535" t="s">
        <v>1255</v>
      </c>
      <c r="AA535" t="s">
        <v>1524</v>
      </c>
      <c r="AB535" t="s">
        <v>2032</v>
      </c>
      <c r="AC535" t="s">
        <v>2136</v>
      </c>
      <c r="AD535" t="s">
        <v>2653</v>
      </c>
      <c r="AE535" t="s">
        <v>3008</v>
      </c>
      <c r="AF535" t="s">
        <v>3194</v>
      </c>
      <c r="AG535" t="s">
        <v>3483</v>
      </c>
      <c r="AH535" t="s">
        <v>3492</v>
      </c>
      <c r="AI535">
        <v>56</v>
      </c>
      <c r="AJ535">
        <v>60.44444</v>
      </c>
      <c r="AK535" t="s">
        <v>3500</v>
      </c>
      <c r="AL535" t="s">
        <v>3508</v>
      </c>
      <c r="AM535" t="s">
        <v>3514</v>
      </c>
      <c r="AN535">
        <v>96.888888888888886</v>
      </c>
      <c r="AO535">
        <v>1973</v>
      </c>
      <c r="AP535" t="s">
        <v>3607</v>
      </c>
      <c r="AR535">
        <v>2017</v>
      </c>
      <c r="AS535" t="s">
        <v>18</v>
      </c>
      <c r="AT535" t="s">
        <v>3629</v>
      </c>
      <c r="AU535">
        <v>50.085599999999999</v>
      </c>
      <c r="AV535">
        <v>8.6278500000000005</v>
      </c>
      <c r="BA535">
        <v>0.41849999999999998</v>
      </c>
      <c r="BB535" t="s">
        <v>3997</v>
      </c>
      <c r="BC535" t="s">
        <v>3500</v>
      </c>
      <c r="BE535" t="s">
        <v>3515</v>
      </c>
      <c r="BF535" t="s">
        <v>4215</v>
      </c>
      <c r="BG535" t="s">
        <v>4406</v>
      </c>
      <c r="BH535" t="s">
        <v>4445</v>
      </c>
      <c r="BI535" t="s">
        <v>4592</v>
      </c>
    </row>
    <row r="536" spans="1:61" x14ac:dyDescent="0.25">
      <c r="A536">
        <f t="shared" si="65"/>
        <v>1410</v>
      </c>
      <c r="B536" t="str">
        <f t="shared" si="66"/>
        <v>Brokdorf_BNA0157</v>
      </c>
      <c r="C536" t="s">
        <v>3492</v>
      </c>
      <c r="D536" t="str">
        <f>VLOOKUP(AL536,REF_TABLE!$A$19:$B$26,2,FALSE)</f>
        <v>STUR</v>
      </c>
      <c r="E536" t="str">
        <f>VLOOKUP(AK536,REF_TABLE!A:B,2,FALSE)</f>
        <v>NUC</v>
      </c>
      <c r="F536">
        <f t="shared" si="73"/>
        <v>0.33</v>
      </c>
      <c r="G536">
        <f>VLOOKUP(plants_join_OPSD!D536,REF_TABLE!M:Q,2,FALSE)</f>
        <v>9.5587323943661975</v>
      </c>
      <c r="H536">
        <f>VLOOKUP(plants_join_OPSD!D536,REF_TABLE!M:Q,3,FALSE)</f>
        <v>7.8122535211267614</v>
      </c>
      <c r="I536">
        <f>VLOOKUP(D536,Tabelle7!$A:$B,2,FALSE)</f>
        <v>4.0224969288732378E-2</v>
      </c>
      <c r="J536">
        <f>VLOOKUP(D536,Tabelle7!$A:$C,3,FALSE)</f>
        <v>4.0224969288732378E-2</v>
      </c>
      <c r="K536">
        <f>VLOOKUP($E536,Dispa_data!E:W,7,FALSE)</f>
        <v>200000</v>
      </c>
      <c r="L536">
        <f>IFERROR(VLOOKUP($E536,Dispa_data!E:W,8,FALSE),0)</f>
        <v>0</v>
      </c>
      <c r="M536">
        <f>IFERROR(VLOOKUP($E536,Dispa_data!E:W,9,FALSE),0)</f>
        <v>0</v>
      </c>
      <c r="N536">
        <f>IFERROR(VLOOKUP($E536,Dispa_data!$E:$W,10,FALSE),0)</f>
        <v>0.9</v>
      </c>
      <c r="O536">
        <f>IFERROR(VLOOKUP($E536,Dispa_data!$E:$W,11,FALSE),0)</f>
        <v>0.40500000000000003</v>
      </c>
      <c r="P536">
        <f>IFERROR(VLOOKUP($E536,Dispa_data!$E:$W,12,FALSE),0)</f>
        <v>72</v>
      </c>
      <c r="Q536">
        <f>IFERROR(VLOOKUP($E536,Dispa_data!$E:$W,13,FALSE),0)</f>
        <v>0</v>
      </c>
      <c r="S536" t="str">
        <f t="shared" si="67"/>
        <v/>
      </c>
      <c r="T536" t="str">
        <f t="shared" si="68"/>
        <v/>
      </c>
      <c r="U536" t="str">
        <f t="shared" si="69"/>
        <v/>
      </c>
      <c r="V536" t="str">
        <f t="shared" si="70"/>
        <v/>
      </c>
      <c r="W536" t="str">
        <f t="shared" si="71"/>
        <v/>
      </c>
      <c r="X536" s="1" t="s">
        <v>738</v>
      </c>
      <c r="Y536" s="6" t="e">
        <f>VLOOKUP(B536,Dispa_data!B:B,1,FALSE)</f>
        <v>#N/A</v>
      </c>
      <c r="Z536" t="s">
        <v>1396</v>
      </c>
      <c r="AA536" t="s">
        <v>1792</v>
      </c>
      <c r="AB536" t="s">
        <v>2088</v>
      </c>
      <c r="AC536" t="s">
        <v>2336</v>
      </c>
      <c r="AE536" t="s">
        <v>3110</v>
      </c>
      <c r="AF536" t="s">
        <v>1396</v>
      </c>
      <c r="AG536" t="s">
        <v>3486</v>
      </c>
      <c r="AH536" t="s">
        <v>3492</v>
      </c>
      <c r="AI536">
        <v>1410</v>
      </c>
      <c r="AJ536">
        <v>1480</v>
      </c>
      <c r="AK536" t="s">
        <v>3501</v>
      </c>
      <c r="AL536" t="s">
        <v>3506</v>
      </c>
      <c r="AM536" t="s">
        <v>3515</v>
      </c>
      <c r="AO536">
        <v>1986</v>
      </c>
      <c r="AP536" t="s">
        <v>3568</v>
      </c>
      <c r="AS536" t="s">
        <v>3625</v>
      </c>
      <c r="AU536">
        <v>53.851094999999987</v>
      </c>
      <c r="AV536">
        <v>9.3459439999999994</v>
      </c>
      <c r="AW536" t="s">
        <v>3720</v>
      </c>
      <c r="AX536" t="s">
        <v>3902</v>
      </c>
      <c r="BA536">
        <v>0.33</v>
      </c>
      <c r="BB536" t="s">
        <v>3501</v>
      </c>
      <c r="BE536" t="s">
        <v>3515</v>
      </c>
      <c r="BF536" t="s">
        <v>1396</v>
      </c>
      <c r="BG536" t="s">
        <v>4408</v>
      </c>
      <c r="BH536" t="s">
        <v>4463</v>
      </c>
      <c r="BI536" t="s">
        <v>4591</v>
      </c>
    </row>
    <row r="537" spans="1:61" x14ac:dyDescent="0.25">
      <c r="A537">
        <f t="shared" si="65"/>
        <v>1360</v>
      </c>
      <c r="B537" t="str">
        <f t="shared" si="66"/>
        <v>Grohnde_BNA0251</v>
      </c>
      <c r="C537" t="s">
        <v>3492</v>
      </c>
      <c r="D537" t="str">
        <f>VLOOKUP(AL537,REF_TABLE!$A$19:$B$26,2,FALSE)</f>
        <v>STUR</v>
      </c>
      <c r="E537" t="str">
        <f>VLOOKUP(AK537,REF_TABLE!A:B,2,FALSE)</f>
        <v>NUC</v>
      </c>
      <c r="F537">
        <f t="shared" si="73"/>
        <v>0.33</v>
      </c>
      <c r="G537">
        <f>VLOOKUP(plants_join_OPSD!D537,REF_TABLE!M:Q,2,FALSE)</f>
        <v>9.5587323943661975</v>
      </c>
      <c r="H537">
        <f>VLOOKUP(plants_join_OPSD!D537,REF_TABLE!M:Q,3,FALSE)</f>
        <v>7.8122535211267614</v>
      </c>
      <c r="I537">
        <f>VLOOKUP(D537,Tabelle7!$A:$B,2,FALSE)</f>
        <v>4.0224969288732378E-2</v>
      </c>
      <c r="J537">
        <f>VLOOKUP(D537,Tabelle7!$A:$C,3,FALSE)</f>
        <v>4.0224969288732378E-2</v>
      </c>
      <c r="K537">
        <f>VLOOKUP($E537,Dispa_data!E:W,7,FALSE)</f>
        <v>200000</v>
      </c>
      <c r="L537">
        <f>IFERROR(VLOOKUP($E537,Dispa_data!E:W,8,FALSE),0)</f>
        <v>0</v>
      </c>
      <c r="M537">
        <f>IFERROR(VLOOKUP($E537,Dispa_data!E:W,9,FALSE),0)</f>
        <v>0</v>
      </c>
      <c r="N537">
        <f>IFERROR(VLOOKUP($E537,Dispa_data!$E:$W,10,FALSE),0)</f>
        <v>0.9</v>
      </c>
      <c r="O537">
        <f>IFERROR(VLOOKUP($E537,Dispa_data!$E:$W,11,FALSE),0)</f>
        <v>0.40500000000000003</v>
      </c>
      <c r="P537">
        <f>IFERROR(VLOOKUP($E537,Dispa_data!$E:$W,12,FALSE),0)</f>
        <v>72</v>
      </c>
      <c r="Q537">
        <f>IFERROR(VLOOKUP($E537,Dispa_data!$E:$W,13,FALSE),0)</f>
        <v>0</v>
      </c>
      <c r="S537" t="str">
        <f t="shared" si="67"/>
        <v/>
      </c>
      <c r="T537" t="str">
        <f t="shared" si="68"/>
        <v/>
      </c>
      <c r="U537" t="str">
        <f t="shared" si="69"/>
        <v/>
      </c>
      <c r="V537" t="str">
        <f t="shared" si="70"/>
        <v/>
      </c>
      <c r="W537" t="str">
        <f t="shared" si="71"/>
        <v/>
      </c>
      <c r="X537" s="1" t="s">
        <v>739</v>
      </c>
      <c r="Y537" s="6" t="e">
        <f>VLOOKUP(B537,Dispa_data!B:B,1,FALSE)</f>
        <v>#N/A</v>
      </c>
      <c r="Z537" t="s">
        <v>1397</v>
      </c>
      <c r="AA537" t="s">
        <v>1793</v>
      </c>
      <c r="AB537" t="s">
        <v>2089</v>
      </c>
      <c r="AC537" t="s">
        <v>2336</v>
      </c>
      <c r="AE537" t="s">
        <v>3111</v>
      </c>
      <c r="AF537" t="s">
        <v>3430</v>
      </c>
      <c r="AG537" t="s">
        <v>3477</v>
      </c>
      <c r="AH537" t="s">
        <v>3492</v>
      </c>
      <c r="AI537">
        <v>1360</v>
      </c>
      <c r="AJ537">
        <v>1430</v>
      </c>
      <c r="AK537" t="s">
        <v>3501</v>
      </c>
      <c r="AL537" t="s">
        <v>3506</v>
      </c>
      <c r="AM537" t="s">
        <v>3515</v>
      </c>
      <c r="AO537">
        <v>1985</v>
      </c>
      <c r="AP537" t="s">
        <v>3534</v>
      </c>
      <c r="AS537" t="s">
        <v>3625</v>
      </c>
      <c r="AU537">
        <v>52.035640999999998</v>
      </c>
      <c r="AV537">
        <v>9.4134969999999996</v>
      </c>
      <c r="AW537" t="s">
        <v>3721</v>
      </c>
      <c r="AX537" t="s">
        <v>3903</v>
      </c>
      <c r="AY537">
        <v>0.34599999999999997</v>
      </c>
      <c r="AZ537" s="2" t="s">
        <v>3991</v>
      </c>
      <c r="BA537">
        <v>0.33</v>
      </c>
      <c r="BB537" t="s">
        <v>3501</v>
      </c>
      <c r="BE537" t="s">
        <v>3515</v>
      </c>
      <c r="BF537" t="s">
        <v>1397</v>
      </c>
      <c r="BG537" t="s">
        <v>4408</v>
      </c>
      <c r="BH537" t="s">
        <v>4463</v>
      </c>
      <c r="BI537" t="s">
        <v>4591</v>
      </c>
    </row>
    <row r="538" spans="1:61" x14ac:dyDescent="0.25">
      <c r="A538">
        <f t="shared" si="65"/>
        <v>1410</v>
      </c>
      <c r="B538" t="str">
        <f t="shared" si="66"/>
        <v>Isar 2_BNA0263</v>
      </c>
      <c r="C538" t="s">
        <v>3492</v>
      </c>
      <c r="D538" t="str">
        <f>VLOOKUP(AL538,REF_TABLE!$A$19:$B$26,2,FALSE)</f>
        <v>STUR</v>
      </c>
      <c r="E538" t="str">
        <f>VLOOKUP(AK538,REF_TABLE!A:B,2,FALSE)</f>
        <v>NUC</v>
      </c>
      <c r="F538">
        <f t="shared" si="73"/>
        <v>0.33</v>
      </c>
      <c r="G538">
        <f>VLOOKUP(plants_join_OPSD!D538,REF_TABLE!M:Q,2,FALSE)</f>
        <v>9.5587323943661975</v>
      </c>
      <c r="H538">
        <f>VLOOKUP(plants_join_OPSD!D538,REF_TABLE!M:Q,3,FALSE)</f>
        <v>7.8122535211267614</v>
      </c>
      <c r="I538">
        <f>VLOOKUP(D538,Tabelle7!$A:$B,2,FALSE)</f>
        <v>4.0224969288732378E-2</v>
      </c>
      <c r="J538">
        <f>VLOOKUP(D538,Tabelle7!$A:$C,3,FALSE)</f>
        <v>4.0224969288732378E-2</v>
      </c>
      <c r="K538">
        <f>VLOOKUP($E538,Dispa_data!E:W,7,FALSE)</f>
        <v>200000</v>
      </c>
      <c r="L538">
        <f>IFERROR(VLOOKUP($E538,Dispa_data!E:W,8,FALSE),0)</f>
        <v>0</v>
      </c>
      <c r="M538">
        <f>IFERROR(VLOOKUP($E538,Dispa_data!E:W,9,FALSE),0)</f>
        <v>0</v>
      </c>
      <c r="N538">
        <f>IFERROR(VLOOKUP($E538,Dispa_data!$E:$W,10,FALSE),0)</f>
        <v>0.9</v>
      </c>
      <c r="O538">
        <f>IFERROR(VLOOKUP($E538,Dispa_data!$E:$W,11,FALSE),0)</f>
        <v>0.40500000000000003</v>
      </c>
      <c r="P538">
        <f>IFERROR(VLOOKUP($E538,Dispa_data!$E:$W,12,FALSE),0)</f>
        <v>72</v>
      </c>
      <c r="Q538">
        <f>IFERROR(VLOOKUP($E538,Dispa_data!$E:$W,13,FALSE),0)</f>
        <v>0</v>
      </c>
      <c r="S538" t="str">
        <f t="shared" si="67"/>
        <v/>
      </c>
      <c r="T538" t="str">
        <f t="shared" si="68"/>
        <v/>
      </c>
      <c r="U538" t="str">
        <f t="shared" si="69"/>
        <v/>
      </c>
      <c r="V538" t="str">
        <f t="shared" si="70"/>
        <v/>
      </c>
      <c r="W538" t="str">
        <f t="shared" si="71"/>
        <v/>
      </c>
      <c r="X538" s="1" t="s">
        <v>740</v>
      </c>
      <c r="Y538" s="6" t="e">
        <f>VLOOKUP(B538,Dispa_data!B:B,1,FALSE)</f>
        <v>#N/A</v>
      </c>
      <c r="Z538" t="s">
        <v>1398</v>
      </c>
      <c r="AA538" t="s">
        <v>1794</v>
      </c>
      <c r="AB538" t="s">
        <v>2090</v>
      </c>
      <c r="AC538" t="s">
        <v>2337</v>
      </c>
      <c r="AE538" t="s">
        <v>2838</v>
      </c>
      <c r="AF538" t="s">
        <v>3262</v>
      </c>
      <c r="AG538" t="s">
        <v>3478</v>
      </c>
      <c r="AH538" t="s">
        <v>3492</v>
      </c>
      <c r="AI538">
        <v>1410</v>
      </c>
      <c r="AJ538">
        <v>1485</v>
      </c>
      <c r="AK538" t="s">
        <v>3501</v>
      </c>
      <c r="AL538" t="s">
        <v>3506</v>
      </c>
      <c r="AM538" t="s">
        <v>3515</v>
      </c>
      <c r="AO538">
        <v>1988</v>
      </c>
      <c r="AP538" t="s">
        <v>3516</v>
      </c>
      <c r="AS538" t="s">
        <v>3625</v>
      </c>
      <c r="AU538">
        <v>48.604599999999998</v>
      </c>
      <c r="AV538">
        <v>12.295070000000001</v>
      </c>
      <c r="AW538" t="s">
        <v>3722</v>
      </c>
      <c r="AX538" t="s">
        <v>3904</v>
      </c>
      <c r="BA538">
        <v>0.33</v>
      </c>
      <c r="BB538" t="s">
        <v>3501</v>
      </c>
      <c r="BE538" t="s">
        <v>3515</v>
      </c>
      <c r="BF538" t="s">
        <v>4322</v>
      </c>
      <c r="BG538" t="s">
        <v>4408</v>
      </c>
      <c r="BH538" t="s">
        <v>4463</v>
      </c>
      <c r="BI538" t="s">
        <v>4591</v>
      </c>
    </row>
    <row r="539" spans="1:61" x14ac:dyDescent="0.25">
      <c r="A539">
        <f t="shared" si="65"/>
        <v>1288</v>
      </c>
      <c r="B539" t="str">
        <f t="shared" si="66"/>
        <v>Kernkraft Gundremmingen _BNA0382</v>
      </c>
      <c r="C539" t="s">
        <v>3492</v>
      </c>
      <c r="D539" t="str">
        <f>VLOOKUP(AL539,REF_TABLE!$A$19:$B$26,2,FALSE)</f>
        <v>STUR</v>
      </c>
      <c r="E539" t="str">
        <f>VLOOKUP(AK539,REF_TABLE!A:B,2,FALSE)</f>
        <v>NUC</v>
      </c>
      <c r="F539">
        <f t="shared" si="73"/>
        <v>0.33</v>
      </c>
      <c r="G539">
        <f>VLOOKUP(plants_join_OPSD!D539,REF_TABLE!M:Q,2,FALSE)</f>
        <v>9.5587323943661975</v>
      </c>
      <c r="H539">
        <f>VLOOKUP(plants_join_OPSD!D539,REF_TABLE!M:Q,3,FALSE)</f>
        <v>7.8122535211267614</v>
      </c>
      <c r="I539">
        <f>VLOOKUP(D539,Tabelle7!$A:$B,2,FALSE)</f>
        <v>4.0224969288732378E-2</v>
      </c>
      <c r="J539">
        <f>VLOOKUP(D539,Tabelle7!$A:$C,3,FALSE)</f>
        <v>4.0224969288732378E-2</v>
      </c>
      <c r="K539">
        <f>VLOOKUP($E539,Dispa_data!E:W,7,FALSE)</f>
        <v>200000</v>
      </c>
      <c r="L539">
        <f>IFERROR(VLOOKUP($E539,Dispa_data!E:W,8,FALSE),0)</f>
        <v>0</v>
      </c>
      <c r="M539">
        <f>IFERROR(VLOOKUP($E539,Dispa_data!E:W,9,FALSE),0)</f>
        <v>0</v>
      </c>
      <c r="N539">
        <f>IFERROR(VLOOKUP($E539,Dispa_data!$E:$W,10,FALSE),0)</f>
        <v>0.9</v>
      </c>
      <c r="O539">
        <f>IFERROR(VLOOKUP($E539,Dispa_data!$E:$W,11,FALSE),0)</f>
        <v>0.40500000000000003</v>
      </c>
      <c r="P539">
        <f>IFERROR(VLOOKUP($E539,Dispa_data!$E:$W,12,FALSE),0)</f>
        <v>72</v>
      </c>
      <c r="Q539">
        <f>IFERROR(VLOOKUP($E539,Dispa_data!$E:$W,13,FALSE),0)</f>
        <v>0</v>
      </c>
      <c r="S539" t="str">
        <f t="shared" si="67"/>
        <v/>
      </c>
      <c r="T539" t="str">
        <f t="shared" si="68"/>
        <v/>
      </c>
      <c r="U539" t="str">
        <f t="shared" si="69"/>
        <v/>
      </c>
      <c r="V539" t="str">
        <f t="shared" si="70"/>
        <v/>
      </c>
      <c r="W539" t="str">
        <f t="shared" si="71"/>
        <v/>
      </c>
      <c r="X539" s="1" t="s">
        <v>741</v>
      </c>
      <c r="Y539" s="6" t="e">
        <f>VLOOKUP(B539,Dispa_data!B:B,1,FALSE)</f>
        <v>#N/A</v>
      </c>
      <c r="Z539" t="s">
        <v>1399</v>
      </c>
      <c r="AA539" t="s">
        <v>1547</v>
      </c>
      <c r="AB539" t="s">
        <v>2091</v>
      </c>
      <c r="AC539" t="s">
        <v>2203</v>
      </c>
      <c r="AE539" t="s">
        <v>3112</v>
      </c>
      <c r="AF539" t="s">
        <v>3431</v>
      </c>
      <c r="AG539" t="s">
        <v>3478</v>
      </c>
      <c r="AH539" t="s">
        <v>3492</v>
      </c>
      <c r="AI539">
        <v>1288</v>
      </c>
      <c r="AJ539">
        <v>1344</v>
      </c>
      <c r="AK539" t="s">
        <v>3501</v>
      </c>
      <c r="AL539" t="s">
        <v>3506</v>
      </c>
      <c r="AM539" t="s">
        <v>3515</v>
      </c>
      <c r="AO539">
        <v>1984</v>
      </c>
      <c r="AP539" t="s">
        <v>3540</v>
      </c>
      <c r="AS539" t="s">
        <v>3625</v>
      </c>
      <c r="AU539">
        <v>48.516080000000002</v>
      </c>
      <c r="AV539">
        <v>10.39822</v>
      </c>
      <c r="AW539" t="s">
        <v>3723</v>
      </c>
      <c r="AX539" t="s">
        <v>3905</v>
      </c>
      <c r="AY539">
        <v>0.35</v>
      </c>
      <c r="AZ539" s="2" t="s">
        <v>3992</v>
      </c>
      <c r="BA539">
        <v>0.33</v>
      </c>
      <c r="BB539" t="s">
        <v>3501</v>
      </c>
      <c r="BE539" t="s">
        <v>3515</v>
      </c>
      <c r="BF539" t="s">
        <v>4323</v>
      </c>
      <c r="BG539" t="s">
        <v>4408</v>
      </c>
      <c r="BH539" t="s">
        <v>4460</v>
      </c>
      <c r="BI539" t="s">
        <v>4591</v>
      </c>
    </row>
    <row r="540" spans="1:61" x14ac:dyDescent="0.25">
      <c r="A540">
        <f t="shared" ref="A540:A599" si="74">AI540</f>
        <v>1336</v>
      </c>
      <c r="B540" t="str">
        <f t="shared" ref="B540:B599" si="75">CONCATENATE(Z540,"_",X540)</f>
        <v>Kernkraftwerk Emsland_BNA0607</v>
      </c>
      <c r="C540" t="s">
        <v>3492</v>
      </c>
      <c r="D540" t="str">
        <f>VLOOKUP(AL540,REF_TABLE!$A$19:$B$26,2,FALSE)</f>
        <v>STUR</v>
      </c>
      <c r="E540" t="str">
        <f>VLOOKUP(AK540,REF_TABLE!A:B,2,FALSE)</f>
        <v>NUC</v>
      </c>
      <c r="F540">
        <f t="shared" si="73"/>
        <v>0.33</v>
      </c>
      <c r="G540">
        <f>VLOOKUP(plants_join_OPSD!D540,REF_TABLE!M:Q,2,FALSE)</f>
        <v>9.5587323943661975</v>
      </c>
      <c r="H540">
        <f>VLOOKUP(plants_join_OPSD!D540,REF_TABLE!M:Q,3,FALSE)</f>
        <v>7.8122535211267614</v>
      </c>
      <c r="I540">
        <f>VLOOKUP(D540,Tabelle7!$A:$B,2,FALSE)</f>
        <v>4.0224969288732378E-2</v>
      </c>
      <c r="J540">
        <f>VLOOKUP(D540,Tabelle7!$A:$C,3,FALSE)</f>
        <v>4.0224969288732378E-2</v>
      </c>
      <c r="K540">
        <f>VLOOKUP($E540,Dispa_data!E:W,7,FALSE)</f>
        <v>200000</v>
      </c>
      <c r="L540">
        <f>IFERROR(VLOOKUP($E540,Dispa_data!E:W,8,FALSE),0)</f>
        <v>0</v>
      </c>
      <c r="M540">
        <f>IFERROR(VLOOKUP($E540,Dispa_data!E:W,9,FALSE),0)</f>
        <v>0</v>
      </c>
      <c r="N540">
        <f>IFERROR(VLOOKUP($E540,Dispa_data!$E:$W,10,FALSE),0)</f>
        <v>0.9</v>
      </c>
      <c r="O540">
        <f>IFERROR(VLOOKUP($E540,Dispa_data!$E:$W,11,FALSE),0)</f>
        <v>0.40500000000000003</v>
      </c>
      <c r="P540">
        <f>IFERROR(VLOOKUP($E540,Dispa_data!$E:$W,12,FALSE),0)</f>
        <v>72</v>
      </c>
      <c r="Q540">
        <f>IFERROR(VLOOKUP($E540,Dispa_data!$E:$W,13,FALSE),0)</f>
        <v>0</v>
      </c>
      <c r="S540" t="str">
        <f t="shared" ref="S540:S599" si="76">IF(AN540="","",AN540)</f>
        <v/>
      </c>
      <c r="T540" t="str">
        <f t="shared" ref="T540:T599" si="77">IF(D540="HPHS",A540*6.3,"")</f>
        <v/>
      </c>
      <c r="U540" t="str">
        <f t="shared" ref="U540:U599" si="78">IF(D540="HPHS",0,"")</f>
        <v/>
      </c>
      <c r="V540" t="str">
        <f t="shared" ref="V540:V599" si="79">IF(D540="HPHS",A540,"")</f>
        <v/>
      </c>
      <c r="W540" t="str">
        <f t="shared" ref="W540:W599" si="80">IF(D540="HPHS",0.86,"")</f>
        <v/>
      </c>
      <c r="X540" s="1" t="s">
        <v>742</v>
      </c>
      <c r="Y540" s="6" t="e">
        <f>VLOOKUP(B540,Dispa_data!B:B,1,FALSE)</f>
        <v>#N/A</v>
      </c>
      <c r="Z540" t="s">
        <v>1400</v>
      </c>
      <c r="AA540" t="s">
        <v>1795</v>
      </c>
      <c r="AB540" t="s">
        <v>2092</v>
      </c>
      <c r="AC540" t="s">
        <v>2203</v>
      </c>
      <c r="AE540" t="s">
        <v>3040</v>
      </c>
      <c r="AF540" t="s">
        <v>3383</v>
      </c>
      <c r="AG540" t="s">
        <v>3477</v>
      </c>
      <c r="AH540" t="s">
        <v>3492</v>
      </c>
      <c r="AI540">
        <v>1336</v>
      </c>
      <c r="AJ540">
        <v>1400</v>
      </c>
      <c r="AK540" t="s">
        <v>3501</v>
      </c>
      <c r="AL540" t="s">
        <v>3506</v>
      </c>
      <c r="AM540" t="s">
        <v>3515</v>
      </c>
      <c r="AO540">
        <v>1988</v>
      </c>
      <c r="AP540" t="s">
        <v>3516</v>
      </c>
      <c r="AS540" t="s">
        <v>3625</v>
      </c>
      <c r="AU540">
        <v>52.481878000000002</v>
      </c>
      <c r="AV540">
        <v>7.3066580000000014</v>
      </c>
      <c r="AW540" t="s">
        <v>3724</v>
      </c>
      <c r="AX540" t="s">
        <v>3906</v>
      </c>
      <c r="AY540">
        <v>0.34499999999999997</v>
      </c>
      <c r="AZ540" s="2" t="s">
        <v>3993</v>
      </c>
      <c r="BA540">
        <v>0.33</v>
      </c>
      <c r="BB540" t="s">
        <v>3501</v>
      </c>
      <c r="BE540" t="s">
        <v>3515</v>
      </c>
      <c r="BF540" t="s">
        <v>4251</v>
      </c>
      <c r="BG540" t="s">
        <v>4408</v>
      </c>
      <c r="BH540" t="s">
        <v>4460</v>
      </c>
      <c r="BI540" t="s">
        <v>4591</v>
      </c>
    </row>
    <row r="541" spans="1:61" x14ac:dyDescent="0.25">
      <c r="A541">
        <f t="shared" si="74"/>
        <v>1310</v>
      </c>
      <c r="B541" t="str">
        <f t="shared" si="75"/>
        <v>Gemeinschaftskernkraftwerk Neckarwestheim II_BNA0686</v>
      </c>
      <c r="C541" t="s">
        <v>3492</v>
      </c>
      <c r="D541" t="str">
        <f>VLOOKUP(AL541,REF_TABLE!$A$19:$B$26,2,FALSE)</f>
        <v>STUR</v>
      </c>
      <c r="E541" t="str">
        <f>VLOOKUP(AK541,REF_TABLE!A:B,2,FALSE)</f>
        <v>NUC</v>
      </c>
      <c r="F541">
        <f t="shared" si="73"/>
        <v>0.33</v>
      </c>
      <c r="G541">
        <f>VLOOKUP(plants_join_OPSD!D541,REF_TABLE!M:Q,2,FALSE)</f>
        <v>9.5587323943661975</v>
      </c>
      <c r="H541">
        <f>VLOOKUP(plants_join_OPSD!D541,REF_TABLE!M:Q,3,FALSE)</f>
        <v>7.8122535211267614</v>
      </c>
      <c r="I541">
        <f>VLOOKUP(D541,Tabelle7!$A:$B,2,FALSE)</f>
        <v>4.0224969288732378E-2</v>
      </c>
      <c r="J541">
        <f>VLOOKUP(D541,Tabelle7!$A:$C,3,FALSE)</f>
        <v>4.0224969288732378E-2</v>
      </c>
      <c r="K541">
        <f>VLOOKUP($E541,Dispa_data!E:W,7,FALSE)</f>
        <v>200000</v>
      </c>
      <c r="L541">
        <f>IFERROR(VLOOKUP($E541,Dispa_data!E:W,8,FALSE),0)</f>
        <v>0</v>
      </c>
      <c r="M541">
        <f>IFERROR(VLOOKUP($E541,Dispa_data!E:W,9,FALSE),0)</f>
        <v>0</v>
      </c>
      <c r="N541">
        <f>IFERROR(VLOOKUP($E541,Dispa_data!$E:$W,10,FALSE),0)</f>
        <v>0.9</v>
      </c>
      <c r="O541">
        <f>IFERROR(VLOOKUP($E541,Dispa_data!$E:$W,11,FALSE),0)</f>
        <v>0.40500000000000003</v>
      </c>
      <c r="P541">
        <f>IFERROR(VLOOKUP($E541,Dispa_data!$E:$W,12,FALSE),0)</f>
        <v>72</v>
      </c>
      <c r="Q541">
        <f>IFERROR(VLOOKUP($E541,Dispa_data!$E:$W,13,FALSE),0)</f>
        <v>0</v>
      </c>
      <c r="S541" t="str">
        <f t="shared" si="76"/>
        <v/>
      </c>
      <c r="T541" t="str">
        <f t="shared" si="77"/>
        <v/>
      </c>
      <c r="U541" t="str">
        <f t="shared" si="78"/>
        <v/>
      </c>
      <c r="V541" t="str">
        <f t="shared" si="79"/>
        <v/>
      </c>
      <c r="W541" t="str">
        <f t="shared" si="80"/>
        <v/>
      </c>
      <c r="X541" s="1" t="s">
        <v>743</v>
      </c>
      <c r="Y541" s="6" t="e">
        <f>VLOOKUP(B541,Dispa_data!B:B,1,FALSE)</f>
        <v>#N/A</v>
      </c>
      <c r="Z541" t="s">
        <v>1401</v>
      </c>
      <c r="AA541" t="s">
        <v>1796</v>
      </c>
      <c r="AB541" t="s">
        <v>2093</v>
      </c>
      <c r="AC541" t="s">
        <v>2158</v>
      </c>
      <c r="AD541" t="s">
        <v>2654</v>
      </c>
      <c r="AE541" t="s">
        <v>3113</v>
      </c>
      <c r="AF541" t="s">
        <v>3432</v>
      </c>
      <c r="AG541" t="s">
        <v>3482</v>
      </c>
      <c r="AH541" t="s">
        <v>3492</v>
      </c>
      <c r="AI541">
        <v>1310</v>
      </c>
      <c r="AJ541">
        <v>1400</v>
      </c>
      <c r="AK541" t="s">
        <v>3501</v>
      </c>
      <c r="AL541" t="s">
        <v>3506</v>
      </c>
      <c r="AM541" t="s">
        <v>3515</v>
      </c>
      <c r="AO541">
        <v>1989</v>
      </c>
      <c r="AP541" t="s">
        <v>3548</v>
      </c>
      <c r="AS541" t="s">
        <v>3625</v>
      </c>
      <c r="AU541">
        <v>49.041111000000001</v>
      </c>
      <c r="AV541">
        <v>9.1750000000000007</v>
      </c>
      <c r="AW541" t="s">
        <v>3725</v>
      </c>
      <c r="AX541" t="s">
        <v>3907</v>
      </c>
      <c r="BA541">
        <v>0.33</v>
      </c>
      <c r="BB541" t="s">
        <v>3501</v>
      </c>
      <c r="BE541" t="s">
        <v>3515</v>
      </c>
      <c r="BF541" t="s">
        <v>3432</v>
      </c>
      <c r="BG541" t="s">
        <v>4408</v>
      </c>
      <c r="BH541" t="s">
        <v>4564</v>
      </c>
      <c r="BI541" t="s">
        <v>4591</v>
      </c>
    </row>
    <row r="542" spans="1:61" x14ac:dyDescent="0.25">
      <c r="A542">
        <f t="shared" si="74"/>
        <v>1402</v>
      </c>
      <c r="B542" t="str">
        <f t="shared" si="75"/>
        <v>Kernkraftwerk Philippsburg 2_BNA0802</v>
      </c>
      <c r="C542" t="s">
        <v>3492</v>
      </c>
      <c r="D542" t="str">
        <f>VLOOKUP(AL542,REF_TABLE!$A$19:$B$26,2,FALSE)</f>
        <v>STUR</v>
      </c>
      <c r="E542" t="str">
        <f>VLOOKUP(AK542,REF_TABLE!A:B,2,FALSE)</f>
        <v>NUC</v>
      </c>
      <c r="F542">
        <f t="shared" si="73"/>
        <v>0.33</v>
      </c>
      <c r="G542">
        <f>VLOOKUP(plants_join_OPSD!D542,REF_TABLE!M:Q,2,FALSE)</f>
        <v>9.5587323943661975</v>
      </c>
      <c r="H542">
        <f>VLOOKUP(plants_join_OPSD!D542,REF_TABLE!M:Q,3,FALSE)</f>
        <v>7.8122535211267614</v>
      </c>
      <c r="I542">
        <f>VLOOKUP(D542,Tabelle7!$A:$B,2,FALSE)</f>
        <v>4.0224969288732378E-2</v>
      </c>
      <c r="J542">
        <f>VLOOKUP(D542,Tabelle7!$A:$C,3,FALSE)</f>
        <v>4.0224969288732378E-2</v>
      </c>
      <c r="K542">
        <f>VLOOKUP($E542,Dispa_data!E:W,7,FALSE)</f>
        <v>200000</v>
      </c>
      <c r="L542">
        <f>IFERROR(VLOOKUP($E542,Dispa_data!E:W,8,FALSE),0)</f>
        <v>0</v>
      </c>
      <c r="M542">
        <f>IFERROR(VLOOKUP($E542,Dispa_data!E:W,9,FALSE),0)</f>
        <v>0</v>
      </c>
      <c r="N542">
        <f>IFERROR(VLOOKUP($E542,Dispa_data!$E:$W,10,FALSE),0)</f>
        <v>0.9</v>
      </c>
      <c r="O542">
        <f>IFERROR(VLOOKUP($E542,Dispa_data!$E:$W,11,FALSE),0)</f>
        <v>0.40500000000000003</v>
      </c>
      <c r="P542">
        <f>IFERROR(VLOOKUP($E542,Dispa_data!$E:$W,12,FALSE),0)</f>
        <v>72</v>
      </c>
      <c r="Q542">
        <f>IFERROR(VLOOKUP($E542,Dispa_data!$E:$W,13,FALSE),0)</f>
        <v>0</v>
      </c>
      <c r="S542" t="str">
        <f t="shared" si="76"/>
        <v/>
      </c>
      <c r="T542" t="str">
        <f t="shared" si="77"/>
        <v/>
      </c>
      <c r="U542" t="str">
        <f t="shared" si="78"/>
        <v/>
      </c>
      <c r="V542" t="str">
        <f t="shared" si="79"/>
        <v/>
      </c>
      <c r="W542" t="str">
        <f t="shared" si="80"/>
        <v/>
      </c>
      <c r="X542" s="1" t="s">
        <v>744</v>
      </c>
      <c r="Y542" s="6" t="e">
        <f>VLOOKUP(B542,Dispa_data!B:B,1,FALSE)</f>
        <v>#N/A</v>
      </c>
      <c r="Z542" t="s">
        <v>1402</v>
      </c>
      <c r="AA542" t="s">
        <v>1797</v>
      </c>
      <c r="AB542" t="s">
        <v>2094</v>
      </c>
      <c r="AC542" t="s">
        <v>2158</v>
      </c>
      <c r="AD542" t="s">
        <v>2655</v>
      </c>
      <c r="AE542" t="s">
        <v>3114</v>
      </c>
      <c r="AF542" t="s">
        <v>3433</v>
      </c>
      <c r="AG542" t="s">
        <v>3482</v>
      </c>
      <c r="AH542" t="s">
        <v>3492</v>
      </c>
      <c r="AI542">
        <v>1402</v>
      </c>
      <c r="AJ542">
        <v>1468</v>
      </c>
      <c r="AK542" t="s">
        <v>3501</v>
      </c>
      <c r="AL542" t="s">
        <v>3506</v>
      </c>
      <c r="AM542" t="s">
        <v>3515</v>
      </c>
      <c r="AO542">
        <v>1985</v>
      </c>
      <c r="AP542" t="s">
        <v>3534</v>
      </c>
      <c r="AS542" t="s">
        <v>3625</v>
      </c>
      <c r="AU542">
        <v>49.252721999999999</v>
      </c>
      <c r="AV542">
        <v>8.4354359999999993</v>
      </c>
      <c r="AW542" t="s">
        <v>3726</v>
      </c>
      <c r="AX542" t="s">
        <v>3908</v>
      </c>
      <c r="BA542">
        <v>0.33</v>
      </c>
      <c r="BB542" t="s">
        <v>3501</v>
      </c>
      <c r="BE542" t="s">
        <v>3515</v>
      </c>
      <c r="BF542" t="s">
        <v>3433</v>
      </c>
      <c r="BG542" t="s">
        <v>4408</v>
      </c>
      <c r="BH542" t="s">
        <v>4459</v>
      </c>
      <c r="BI542" t="s">
        <v>4591</v>
      </c>
    </row>
    <row r="543" spans="1:61" x14ac:dyDescent="0.25">
      <c r="A543">
        <f t="shared" si="74"/>
        <v>1275</v>
      </c>
      <c r="B543" t="str">
        <f t="shared" si="75"/>
        <v>Grafenrheinfeld_BNA0355</v>
      </c>
      <c r="C543" t="s">
        <v>3492</v>
      </c>
      <c r="D543" t="str">
        <f>VLOOKUP(AL543,REF_TABLE!$A$19:$B$26,2,FALSE)</f>
        <v>STUR</v>
      </c>
      <c r="E543" t="str">
        <f>VLOOKUP(AK543,REF_TABLE!A:B,2,FALSE)</f>
        <v>NUC</v>
      </c>
      <c r="F543">
        <f t="shared" si="73"/>
        <v>0.33</v>
      </c>
      <c r="G543">
        <f>VLOOKUP(plants_join_OPSD!D543,REF_TABLE!M:Q,2,FALSE)</f>
        <v>9.5587323943661975</v>
      </c>
      <c r="H543">
        <f>VLOOKUP(plants_join_OPSD!D543,REF_TABLE!M:Q,3,FALSE)</f>
        <v>7.8122535211267614</v>
      </c>
      <c r="I543">
        <f>VLOOKUP(D543,Tabelle7!$A:$B,2,FALSE)</f>
        <v>4.0224969288732378E-2</v>
      </c>
      <c r="J543">
        <f>VLOOKUP(D543,Tabelle7!$A:$C,3,FALSE)</f>
        <v>4.0224969288732378E-2</v>
      </c>
      <c r="K543">
        <f>VLOOKUP($E543,Dispa_data!E:W,7,FALSE)</f>
        <v>200000</v>
      </c>
      <c r="L543">
        <f>IFERROR(VLOOKUP($E543,Dispa_data!E:W,8,FALSE),0)</f>
        <v>0</v>
      </c>
      <c r="M543">
        <f>IFERROR(VLOOKUP($E543,Dispa_data!E:W,9,FALSE),0)</f>
        <v>0</v>
      </c>
      <c r="N543">
        <f>IFERROR(VLOOKUP($E543,Dispa_data!$E:$W,10,FALSE),0)</f>
        <v>0.9</v>
      </c>
      <c r="O543">
        <f>IFERROR(VLOOKUP($E543,Dispa_data!$E:$W,11,FALSE),0)</f>
        <v>0.40500000000000003</v>
      </c>
      <c r="P543">
        <f>IFERROR(VLOOKUP($E543,Dispa_data!$E:$W,12,FALSE),0)</f>
        <v>72</v>
      </c>
      <c r="Q543">
        <f>IFERROR(VLOOKUP($E543,Dispa_data!$E:$W,13,FALSE),0)</f>
        <v>0</v>
      </c>
      <c r="S543" t="str">
        <f t="shared" si="76"/>
        <v/>
      </c>
      <c r="T543" t="str">
        <f t="shared" si="77"/>
        <v/>
      </c>
      <c r="U543" t="str">
        <f t="shared" si="78"/>
        <v/>
      </c>
      <c r="V543" t="str">
        <f t="shared" si="79"/>
        <v/>
      </c>
      <c r="W543" t="str">
        <f t="shared" si="80"/>
        <v/>
      </c>
      <c r="X543" s="1" t="s">
        <v>745</v>
      </c>
      <c r="Y543" s="6" t="e">
        <f>VLOOKUP(B543,Dispa_data!B:B,1,FALSE)</f>
        <v>#N/A</v>
      </c>
      <c r="Z543" t="s">
        <v>1403</v>
      </c>
      <c r="AA543" t="s">
        <v>1798</v>
      </c>
      <c r="AC543" t="s">
        <v>2338</v>
      </c>
      <c r="AE543" t="s">
        <v>3115</v>
      </c>
      <c r="AF543" t="s">
        <v>1403</v>
      </c>
      <c r="AG543" t="s">
        <v>3478</v>
      </c>
      <c r="AH543" t="s">
        <v>3492</v>
      </c>
      <c r="AI543">
        <v>1275</v>
      </c>
      <c r="AK543" t="s">
        <v>3501</v>
      </c>
      <c r="AL543" t="s">
        <v>3506</v>
      </c>
      <c r="AM543" t="s">
        <v>3515</v>
      </c>
      <c r="AO543">
        <v>1982</v>
      </c>
      <c r="AP543" t="s">
        <v>3558</v>
      </c>
      <c r="AR543">
        <v>2015</v>
      </c>
      <c r="AS543" t="s">
        <v>18</v>
      </c>
      <c r="AU543">
        <v>49.984423999999997</v>
      </c>
      <c r="AV543">
        <v>10.181753</v>
      </c>
      <c r="BA543">
        <v>0.33</v>
      </c>
      <c r="BB543" t="s">
        <v>3501</v>
      </c>
      <c r="BE543" t="s">
        <v>3515</v>
      </c>
      <c r="BF543" t="s">
        <v>1403</v>
      </c>
      <c r="BG543" t="s">
        <v>4408</v>
      </c>
      <c r="BH543" t="s">
        <v>4463</v>
      </c>
    </row>
    <row r="544" spans="1:61" x14ac:dyDescent="0.25">
      <c r="A544">
        <f t="shared" si="74"/>
        <v>1284</v>
      </c>
      <c r="B544" t="str">
        <f t="shared" si="75"/>
        <v>Kernkraft Gundremmingen _BNA0381</v>
      </c>
      <c r="C544" t="s">
        <v>3492</v>
      </c>
      <c r="D544" t="str">
        <f>VLOOKUP(AL544,REF_TABLE!$A$19:$B$26,2,FALSE)</f>
        <v>STUR</v>
      </c>
      <c r="E544" t="str">
        <f>VLOOKUP(AK544,REF_TABLE!A:B,2,FALSE)</f>
        <v>NUC</v>
      </c>
      <c r="F544">
        <f t="shared" si="73"/>
        <v>0.33</v>
      </c>
      <c r="G544">
        <f>VLOOKUP(plants_join_OPSD!D544,REF_TABLE!M:Q,2,FALSE)</f>
        <v>9.5587323943661975</v>
      </c>
      <c r="H544">
        <f>VLOOKUP(plants_join_OPSD!D544,REF_TABLE!M:Q,3,FALSE)</f>
        <v>7.8122535211267614</v>
      </c>
      <c r="I544">
        <f>VLOOKUP(D544,Tabelle7!$A:$B,2,FALSE)</f>
        <v>4.0224969288732378E-2</v>
      </c>
      <c r="J544">
        <f>VLOOKUP(D544,Tabelle7!$A:$C,3,FALSE)</f>
        <v>4.0224969288732378E-2</v>
      </c>
      <c r="K544">
        <f>VLOOKUP($E544,Dispa_data!E:W,7,FALSE)</f>
        <v>200000</v>
      </c>
      <c r="L544">
        <f>IFERROR(VLOOKUP($E544,Dispa_data!E:W,8,FALSE),0)</f>
        <v>0</v>
      </c>
      <c r="M544">
        <f>IFERROR(VLOOKUP($E544,Dispa_data!E:W,9,FALSE),0)</f>
        <v>0</v>
      </c>
      <c r="N544">
        <f>IFERROR(VLOOKUP($E544,Dispa_data!$E:$W,10,FALSE),0)</f>
        <v>0.9</v>
      </c>
      <c r="O544">
        <f>IFERROR(VLOOKUP($E544,Dispa_data!$E:$W,11,FALSE),0)</f>
        <v>0.40500000000000003</v>
      </c>
      <c r="P544">
        <f>IFERROR(VLOOKUP($E544,Dispa_data!$E:$W,12,FALSE),0)</f>
        <v>72</v>
      </c>
      <c r="Q544">
        <f>IFERROR(VLOOKUP($E544,Dispa_data!$E:$W,13,FALSE),0)</f>
        <v>0</v>
      </c>
      <c r="S544" t="str">
        <f t="shared" si="76"/>
        <v/>
      </c>
      <c r="T544" t="str">
        <f t="shared" si="77"/>
        <v/>
      </c>
      <c r="U544" t="str">
        <f t="shared" si="78"/>
        <v/>
      </c>
      <c r="V544" t="str">
        <f t="shared" si="79"/>
        <v/>
      </c>
      <c r="W544" t="str">
        <f t="shared" si="80"/>
        <v/>
      </c>
      <c r="X544" s="1" t="s">
        <v>746</v>
      </c>
      <c r="Y544" s="6" t="e">
        <f>VLOOKUP(B544,Dispa_data!B:B,1,FALSE)</f>
        <v>#N/A</v>
      </c>
      <c r="Z544" t="s">
        <v>1399</v>
      </c>
      <c r="AA544" t="s">
        <v>1548</v>
      </c>
      <c r="AB544" t="s">
        <v>2095</v>
      </c>
      <c r="AC544" t="s">
        <v>2203</v>
      </c>
      <c r="AE544" t="s">
        <v>3112</v>
      </c>
      <c r="AF544" t="s">
        <v>3431</v>
      </c>
      <c r="AG544" t="s">
        <v>3478</v>
      </c>
      <c r="AH544" t="s">
        <v>3492</v>
      </c>
      <c r="AI544">
        <v>1284</v>
      </c>
      <c r="AJ544">
        <v>1344</v>
      </c>
      <c r="AK544" t="s">
        <v>3501</v>
      </c>
      <c r="AL544" t="s">
        <v>3506</v>
      </c>
      <c r="AM544" t="s">
        <v>3515</v>
      </c>
      <c r="AO544">
        <v>1984</v>
      </c>
      <c r="AP544" t="s">
        <v>3540</v>
      </c>
      <c r="AR544">
        <v>2017</v>
      </c>
      <c r="AS544" t="s">
        <v>18</v>
      </c>
      <c r="AU544">
        <v>48.515039999999999</v>
      </c>
      <c r="AV544">
        <v>10.401564799999999</v>
      </c>
      <c r="AW544" t="s">
        <v>3723</v>
      </c>
      <c r="AX544" t="s">
        <v>3909</v>
      </c>
      <c r="AY544">
        <v>0.35</v>
      </c>
      <c r="AZ544" s="2" t="s">
        <v>3992</v>
      </c>
      <c r="BA544">
        <v>0.33</v>
      </c>
      <c r="BB544" t="s">
        <v>3501</v>
      </c>
      <c r="BE544" t="s">
        <v>3515</v>
      </c>
      <c r="BF544" t="s">
        <v>4323</v>
      </c>
      <c r="BG544" t="s">
        <v>4408</v>
      </c>
      <c r="BH544" t="s">
        <v>4460</v>
      </c>
      <c r="BI544" t="s">
        <v>4591</v>
      </c>
    </row>
    <row r="545" spans="1:61" x14ac:dyDescent="0.25">
      <c r="A545">
        <f t="shared" si="74"/>
        <v>2.8</v>
      </c>
      <c r="B545" t="str">
        <f t="shared" si="75"/>
        <v>Werkskraftwerk Sappi Alfeld_BNA0012d</v>
      </c>
      <c r="C545" t="s">
        <v>3492</v>
      </c>
      <c r="D545" t="str">
        <f>VLOOKUP(AL545,REF_TABLE!$A$19:$B$26,2,FALSE)</f>
        <v>STUR</v>
      </c>
      <c r="E545" t="str">
        <f>VLOOKUP(AK545,REF_TABLE!A:B,2,FALSE)</f>
        <v>OIL</v>
      </c>
      <c r="F545">
        <f t="shared" si="73"/>
        <v>0.37840000000000001</v>
      </c>
      <c r="G545">
        <f>VLOOKUP(plants_join_OPSD!D545,REF_TABLE!M:Q,2,FALSE)</f>
        <v>9.5587323943661975</v>
      </c>
      <c r="H545">
        <f>VLOOKUP(plants_join_OPSD!D545,REF_TABLE!M:Q,3,FALSE)</f>
        <v>7.8122535211267614</v>
      </c>
      <c r="I545">
        <f>VLOOKUP(D545,Tabelle7!$A:$B,2,FALSE)</f>
        <v>4.0224969288732378E-2</v>
      </c>
      <c r="J545">
        <f>VLOOKUP(D545,Tabelle7!$A:$C,3,FALSE)</f>
        <v>4.0224969288732378E-2</v>
      </c>
      <c r="K545">
        <f>VLOOKUP($E545,Dispa_data!E:W,7,FALSE)</f>
        <v>35280.964999999997</v>
      </c>
      <c r="L545">
        <f>IFERROR(VLOOKUP($E545,Dispa_data!E:W,8,FALSE),0)</f>
        <v>0</v>
      </c>
      <c r="M545">
        <f>IFERROR(VLOOKUP($E545,Dispa_data!E:W,9,FALSE),0)</f>
        <v>0</v>
      </c>
      <c r="N545">
        <f>IFERROR(VLOOKUP($E545,Dispa_data!$E:$W,10,FALSE),0)</f>
        <v>0.3</v>
      </c>
      <c r="O545">
        <f>IFERROR(VLOOKUP($E545,Dispa_data!$E:$W,11,FALSE),0)</f>
        <v>0.41</v>
      </c>
      <c r="P545">
        <f>IFERROR(VLOOKUP($E545,Dispa_data!$E:$W,12,FALSE),0)</f>
        <v>7</v>
      </c>
      <c r="Q545">
        <f>IFERROR(VLOOKUP($E545,Dispa_data!$E:$W,13,FALSE),0)</f>
        <v>0.79</v>
      </c>
      <c r="S545" t="str">
        <f t="shared" si="76"/>
        <v/>
      </c>
      <c r="T545" t="str">
        <f t="shared" si="77"/>
        <v/>
      </c>
      <c r="U545" t="str">
        <f t="shared" si="78"/>
        <v/>
      </c>
      <c r="V545" t="str">
        <f t="shared" si="79"/>
        <v/>
      </c>
      <c r="W545" t="str">
        <f t="shared" si="80"/>
        <v/>
      </c>
      <c r="X545" s="1" t="s">
        <v>747</v>
      </c>
      <c r="Y545" s="6" t="e">
        <f>VLOOKUP(B545,Dispa_data!B:B,1,FALSE)</f>
        <v>#N/A</v>
      </c>
      <c r="Z545" t="s">
        <v>925</v>
      </c>
      <c r="AA545" t="s">
        <v>1799</v>
      </c>
      <c r="AC545" t="s">
        <v>2122</v>
      </c>
      <c r="AD545" t="s">
        <v>2400</v>
      </c>
      <c r="AE545" t="s">
        <v>2721</v>
      </c>
      <c r="AF545" t="s">
        <v>3181</v>
      </c>
      <c r="AG545" t="s">
        <v>3477</v>
      </c>
      <c r="AH545" t="s">
        <v>3492</v>
      </c>
      <c r="AI545">
        <v>2.8</v>
      </c>
      <c r="AK545" t="s">
        <v>3502</v>
      </c>
      <c r="AL545" t="s">
        <v>3506</v>
      </c>
      <c r="AM545" t="s">
        <v>3515</v>
      </c>
      <c r="AO545">
        <v>1994</v>
      </c>
      <c r="AP545" t="s">
        <v>3561</v>
      </c>
      <c r="AS545" t="s">
        <v>3628</v>
      </c>
      <c r="AU545">
        <v>51.985129999999998</v>
      </c>
      <c r="AV545">
        <v>9.8224600000000013</v>
      </c>
      <c r="BA545">
        <v>0.37840000000000001</v>
      </c>
      <c r="BB545" t="s">
        <v>3997</v>
      </c>
      <c r="BC545" t="s">
        <v>3502</v>
      </c>
      <c r="BE545" t="s">
        <v>3515</v>
      </c>
    </row>
    <row r="546" spans="1:61" x14ac:dyDescent="0.25">
      <c r="A546">
        <f t="shared" si="74"/>
        <v>0.5</v>
      </c>
      <c r="B546" t="str">
        <f t="shared" si="75"/>
        <v>Notstromdiesel_BNA1337d</v>
      </c>
      <c r="C546" t="s">
        <v>3492</v>
      </c>
      <c r="D546" t="str">
        <f>VLOOKUP(AL546,REF_TABLE!$A$19:$B$26,2,FALSE)</f>
        <v>STUR</v>
      </c>
      <c r="E546" t="str">
        <f>VLOOKUP(AK546,REF_TABLE!A:B,2,FALSE)</f>
        <v>OIL</v>
      </c>
      <c r="F546">
        <f t="shared" si="73"/>
        <v>0.37509999999999999</v>
      </c>
      <c r="G546">
        <f>VLOOKUP(plants_join_OPSD!D546,REF_TABLE!M:Q,2,FALSE)</f>
        <v>9.5587323943661975</v>
      </c>
      <c r="H546">
        <f>VLOOKUP(plants_join_OPSD!D546,REF_TABLE!M:Q,3,FALSE)</f>
        <v>7.8122535211267614</v>
      </c>
      <c r="I546">
        <f>VLOOKUP(D546,Tabelle7!$A:$B,2,FALSE)</f>
        <v>4.0224969288732378E-2</v>
      </c>
      <c r="J546">
        <f>VLOOKUP(D546,Tabelle7!$A:$C,3,FALSE)</f>
        <v>4.0224969288732378E-2</v>
      </c>
      <c r="K546">
        <f>VLOOKUP($E546,Dispa_data!E:W,7,FALSE)</f>
        <v>35280.964999999997</v>
      </c>
      <c r="L546">
        <f>IFERROR(VLOOKUP($E546,Dispa_data!E:W,8,FALSE),0)</f>
        <v>0</v>
      </c>
      <c r="M546">
        <f>IFERROR(VLOOKUP($E546,Dispa_data!E:W,9,FALSE),0)</f>
        <v>0</v>
      </c>
      <c r="N546">
        <f>IFERROR(VLOOKUP($E546,Dispa_data!$E:$W,10,FALSE),0)</f>
        <v>0.3</v>
      </c>
      <c r="O546">
        <f>IFERROR(VLOOKUP($E546,Dispa_data!$E:$W,11,FALSE),0)</f>
        <v>0.41</v>
      </c>
      <c r="P546">
        <f>IFERROR(VLOOKUP($E546,Dispa_data!$E:$W,12,FALSE),0)</f>
        <v>7</v>
      </c>
      <c r="Q546">
        <f>IFERROR(VLOOKUP($E546,Dispa_data!$E:$W,13,FALSE),0)</f>
        <v>0.79</v>
      </c>
      <c r="S546" t="str">
        <f t="shared" si="76"/>
        <v/>
      </c>
      <c r="T546" t="str">
        <f t="shared" si="77"/>
        <v/>
      </c>
      <c r="U546" t="str">
        <f t="shared" si="78"/>
        <v/>
      </c>
      <c r="V546" t="str">
        <f t="shared" si="79"/>
        <v/>
      </c>
      <c r="W546" t="str">
        <f t="shared" si="80"/>
        <v/>
      </c>
      <c r="X546" s="1" t="s">
        <v>748</v>
      </c>
      <c r="Y546" s="6" t="e">
        <f>VLOOKUP(B546,Dispa_data!B:B,1,FALSE)</f>
        <v>#N/A</v>
      </c>
      <c r="Z546" t="s">
        <v>1404</v>
      </c>
      <c r="AA546" t="s">
        <v>1404</v>
      </c>
      <c r="AC546" t="s">
        <v>2124</v>
      </c>
      <c r="AD546" t="s">
        <v>2403</v>
      </c>
      <c r="AE546" t="s">
        <v>2724</v>
      </c>
      <c r="AF546" t="s">
        <v>3183</v>
      </c>
      <c r="AG546" t="s">
        <v>3478</v>
      </c>
      <c r="AH546" t="s">
        <v>3492</v>
      </c>
      <c r="AI546">
        <v>0.5</v>
      </c>
      <c r="AK546" t="s">
        <v>3502</v>
      </c>
      <c r="AL546" t="s">
        <v>3506</v>
      </c>
      <c r="AO546">
        <v>1991</v>
      </c>
      <c r="AP546" t="s">
        <v>3564</v>
      </c>
      <c r="AS546" t="s">
        <v>3625</v>
      </c>
      <c r="AU546">
        <v>49.988218000000003</v>
      </c>
      <c r="AV546">
        <v>9.155761</v>
      </c>
      <c r="BA546">
        <v>0.37509999999999999</v>
      </c>
      <c r="BB546" t="s">
        <v>3997</v>
      </c>
      <c r="BC546" t="s">
        <v>3502</v>
      </c>
      <c r="BE546" t="s">
        <v>3515</v>
      </c>
      <c r="BG546" t="s">
        <v>1559</v>
      </c>
      <c r="BH546" t="s">
        <v>4435</v>
      </c>
    </row>
    <row r="547" spans="1:61" x14ac:dyDescent="0.25">
      <c r="A547">
        <f t="shared" si="74"/>
        <v>0.8</v>
      </c>
      <c r="B547" t="str">
        <f t="shared" si="75"/>
        <v>Kraftwerk_BNA1293d</v>
      </c>
      <c r="C547" t="s">
        <v>3492</v>
      </c>
      <c r="D547" t="str">
        <f>VLOOKUP(AL547,REF_TABLE!$A$19:$B$26,2,FALSE)</f>
        <v>STUR</v>
      </c>
      <c r="E547" t="str">
        <f>VLOOKUP(AK547,REF_TABLE!A:B,2,FALSE)</f>
        <v>OIL</v>
      </c>
      <c r="F547">
        <f t="shared" si="73"/>
        <v>0.3795</v>
      </c>
      <c r="G547">
        <f>VLOOKUP(plants_join_OPSD!D547,REF_TABLE!M:Q,2,FALSE)</f>
        <v>9.5587323943661975</v>
      </c>
      <c r="H547">
        <f>VLOOKUP(plants_join_OPSD!D547,REF_TABLE!M:Q,3,FALSE)</f>
        <v>7.8122535211267614</v>
      </c>
      <c r="I547">
        <f>VLOOKUP(D547,Tabelle7!$A:$B,2,FALSE)</f>
        <v>4.0224969288732378E-2</v>
      </c>
      <c r="J547">
        <f>VLOOKUP(D547,Tabelle7!$A:$C,3,FALSE)</f>
        <v>4.0224969288732378E-2</v>
      </c>
      <c r="K547">
        <f>VLOOKUP($E547,Dispa_data!E:W,7,FALSE)</f>
        <v>35280.964999999997</v>
      </c>
      <c r="L547">
        <f>IFERROR(VLOOKUP($E547,Dispa_data!E:W,8,FALSE),0)</f>
        <v>0</v>
      </c>
      <c r="M547">
        <f>IFERROR(VLOOKUP($E547,Dispa_data!E:W,9,FALSE),0)</f>
        <v>0</v>
      </c>
      <c r="N547">
        <f>IFERROR(VLOOKUP($E547,Dispa_data!$E:$W,10,FALSE),0)</f>
        <v>0.3</v>
      </c>
      <c r="O547">
        <f>IFERROR(VLOOKUP($E547,Dispa_data!$E:$W,11,FALSE),0)</f>
        <v>0.41</v>
      </c>
      <c r="P547">
        <f>IFERROR(VLOOKUP($E547,Dispa_data!$E:$W,12,FALSE),0)</f>
        <v>7</v>
      </c>
      <c r="Q547">
        <f>IFERROR(VLOOKUP($E547,Dispa_data!$E:$W,13,FALSE),0)</f>
        <v>0.79</v>
      </c>
      <c r="S547" t="str">
        <f t="shared" si="76"/>
        <v/>
      </c>
      <c r="T547" t="str">
        <f t="shared" si="77"/>
        <v/>
      </c>
      <c r="U547" t="str">
        <f t="shared" si="78"/>
        <v/>
      </c>
      <c r="V547" t="str">
        <f t="shared" si="79"/>
        <v/>
      </c>
      <c r="W547" t="str">
        <f t="shared" si="80"/>
        <v/>
      </c>
      <c r="X547" s="1" t="s">
        <v>749</v>
      </c>
      <c r="Y547" s="6" t="e">
        <f>VLOOKUP(B547,Dispa_data!B:B,1,FALSE)</f>
        <v>#N/A</v>
      </c>
      <c r="Z547" t="s">
        <v>1169</v>
      </c>
      <c r="AA547" t="s">
        <v>1800</v>
      </c>
      <c r="AC547" t="s">
        <v>2214</v>
      </c>
      <c r="AD547" t="s">
        <v>2545</v>
      </c>
      <c r="AE547" t="s">
        <v>2935</v>
      </c>
      <c r="AF547" t="s">
        <v>1044</v>
      </c>
      <c r="AG547" t="s">
        <v>3480</v>
      </c>
      <c r="AH547" t="s">
        <v>3492</v>
      </c>
      <c r="AI547">
        <v>0.8</v>
      </c>
      <c r="AK547" t="s">
        <v>3502</v>
      </c>
      <c r="AL547" t="s">
        <v>3506</v>
      </c>
      <c r="AM547" t="s">
        <v>3515</v>
      </c>
      <c r="AO547">
        <v>1995</v>
      </c>
      <c r="AP547" t="s">
        <v>3605</v>
      </c>
      <c r="AS547" t="s">
        <v>3628</v>
      </c>
      <c r="AU547">
        <v>50.945630000000001</v>
      </c>
      <c r="AV547">
        <v>6.6649600000000007</v>
      </c>
      <c r="BA547">
        <v>0.3795</v>
      </c>
      <c r="BB547" t="s">
        <v>3997</v>
      </c>
      <c r="BC547" t="s">
        <v>3502</v>
      </c>
      <c r="BE547" t="s">
        <v>3515</v>
      </c>
      <c r="BF547" t="s">
        <v>4142</v>
      </c>
      <c r="BG547" t="s">
        <v>1559</v>
      </c>
      <c r="BH547" t="s">
        <v>4441</v>
      </c>
    </row>
    <row r="548" spans="1:61" x14ac:dyDescent="0.25">
      <c r="A548">
        <f t="shared" si="74"/>
        <v>276</v>
      </c>
      <c r="B548" t="str">
        <f t="shared" si="75"/>
        <v>Wilmersdorf_BNA0083</v>
      </c>
      <c r="C548" t="s">
        <v>3492</v>
      </c>
      <c r="D548" t="str">
        <f>VLOOKUP(AL548,REF_TABLE!$A$19:$B$26,2,FALSE)</f>
        <v>STUR</v>
      </c>
      <c r="E548" t="str">
        <f>VLOOKUP(AK548,REF_TABLE!A:B,2,FALSE)</f>
        <v>OIL</v>
      </c>
      <c r="F548">
        <f t="shared" ref="F548:F579" si="81">IF(BA548=0,IF(AY548=0,AZ548,AY548),BA548)</f>
        <v>0.35970000000000002</v>
      </c>
      <c r="G548">
        <f>VLOOKUP(plants_join_OPSD!D548,REF_TABLE!M:Q,2,FALSE)</f>
        <v>9.5587323943661975</v>
      </c>
      <c r="H548">
        <f>VLOOKUP(plants_join_OPSD!D548,REF_TABLE!M:Q,3,FALSE)</f>
        <v>7.8122535211267614</v>
      </c>
      <c r="I548">
        <f>VLOOKUP(D548,Tabelle7!$A:$B,2,FALSE)</f>
        <v>4.0224969288732378E-2</v>
      </c>
      <c r="J548">
        <f>VLOOKUP(D548,Tabelle7!$A:$C,3,FALSE)</f>
        <v>4.0224969288732378E-2</v>
      </c>
      <c r="K548">
        <f>VLOOKUP($E548,Dispa_data!E:W,7,FALSE)</f>
        <v>35280.964999999997</v>
      </c>
      <c r="L548">
        <f>IFERROR(VLOOKUP($E548,Dispa_data!E:W,8,FALSE),0)</f>
        <v>0</v>
      </c>
      <c r="M548">
        <f>IFERROR(VLOOKUP($E548,Dispa_data!E:W,9,FALSE),0)</f>
        <v>0</v>
      </c>
      <c r="N548">
        <f>IFERROR(VLOOKUP($E548,Dispa_data!$E:$W,10,FALSE),0)</f>
        <v>0.3</v>
      </c>
      <c r="O548">
        <f>IFERROR(VLOOKUP($E548,Dispa_data!$E:$W,11,FALSE),0)</f>
        <v>0.41</v>
      </c>
      <c r="P548">
        <f>IFERROR(VLOOKUP($E548,Dispa_data!$E:$W,12,FALSE),0)</f>
        <v>7</v>
      </c>
      <c r="Q548">
        <f>IFERROR(VLOOKUP($E548,Dispa_data!$E:$W,13,FALSE),0)</f>
        <v>0.79</v>
      </c>
      <c r="S548">
        <f t="shared" si="76"/>
        <v>330</v>
      </c>
      <c r="T548" t="str">
        <f t="shared" si="77"/>
        <v/>
      </c>
      <c r="U548" t="str">
        <f t="shared" si="78"/>
        <v/>
      </c>
      <c r="V548" t="str">
        <f t="shared" si="79"/>
        <v/>
      </c>
      <c r="W548" t="str">
        <f t="shared" si="80"/>
        <v/>
      </c>
      <c r="X548" s="1" t="s">
        <v>750</v>
      </c>
      <c r="Y548" s="6" t="e">
        <f>VLOOKUP(B548,Dispa_data!B:B,1,FALSE)</f>
        <v>#N/A</v>
      </c>
      <c r="Z548" t="s">
        <v>1405</v>
      </c>
      <c r="AA548" t="s">
        <v>1405</v>
      </c>
      <c r="AB548" t="s">
        <v>2096</v>
      </c>
      <c r="AC548" t="s">
        <v>2161</v>
      </c>
      <c r="AD548" t="s">
        <v>2656</v>
      </c>
      <c r="AE548" t="s">
        <v>3116</v>
      </c>
      <c r="AF548" t="s">
        <v>3186</v>
      </c>
      <c r="AG548" t="s">
        <v>3186</v>
      </c>
      <c r="AH548" t="s">
        <v>3492</v>
      </c>
      <c r="AI548">
        <v>276</v>
      </c>
      <c r="AJ548">
        <v>280</v>
      </c>
      <c r="AK548" t="s">
        <v>3502</v>
      </c>
      <c r="AL548" t="s">
        <v>3506</v>
      </c>
      <c r="AM548" t="s">
        <v>3514</v>
      </c>
      <c r="AN548">
        <v>330</v>
      </c>
      <c r="AO548">
        <v>1977</v>
      </c>
      <c r="AP548" t="s">
        <v>3599</v>
      </c>
      <c r="AS548" t="s">
        <v>3625</v>
      </c>
      <c r="AT548" t="s">
        <v>3629</v>
      </c>
      <c r="AU548">
        <v>52.481593660000001</v>
      </c>
      <c r="AV548">
        <v>13.307619089999999</v>
      </c>
      <c r="BA548">
        <v>0.35970000000000002</v>
      </c>
      <c r="BB548" t="s">
        <v>3997</v>
      </c>
      <c r="BC548" t="s">
        <v>3502</v>
      </c>
      <c r="BE548" t="s">
        <v>3515</v>
      </c>
      <c r="BF548" t="s">
        <v>1405</v>
      </c>
      <c r="BG548" t="s">
        <v>4406</v>
      </c>
      <c r="BH548" t="s">
        <v>4438</v>
      </c>
      <c r="BI548" t="s">
        <v>4591</v>
      </c>
    </row>
    <row r="549" spans="1:61" x14ac:dyDescent="0.25">
      <c r="A549">
        <f t="shared" si="74"/>
        <v>51</v>
      </c>
      <c r="B549" t="str">
        <f t="shared" si="75"/>
        <v>Moabit_BNA0085b</v>
      </c>
      <c r="C549" t="s">
        <v>3492</v>
      </c>
      <c r="D549" t="str">
        <f>VLOOKUP(AL549,REF_TABLE!$A$19:$B$26,2,FALSE)</f>
        <v>GTUR</v>
      </c>
      <c r="E549" t="str">
        <f>VLOOKUP(AK549,REF_TABLE!A:B,2,FALSE)</f>
        <v>OIL</v>
      </c>
      <c r="F549">
        <f t="shared" si="81"/>
        <v>0.30459999999999998</v>
      </c>
      <c r="G549">
        <f>VLOOKUP(plants_join_OPSD!D549,REF_TABLE!M:Q,2,FALSE)</f>
        <v>0</v>
      </c>
      <c r="H549">
        <f>VLOOKUP(plants_join_OPSD!D549,REF_TABLE!M:Q,3,FALSE)</f>
        <v>0</v>
      </c>
      <c r="I549">
        <f>VLOOKUP(D549,Tabelle7!$A:$B,2,FALSE)</f>
        <v>1</v>
      </c>
      <c r="J549">
        <f>VLOOKUP(D549,Tabelle7!$A:$C,3,FALSE)</f>
        <v>1</v>
      </c>
      <c r="K549">
        <f>VLOOKUP($E549,Dispa_data!E:W,7,FALSE)</f>
        <v>35280.964999999997</v>
      </c>
      <c r="L549">
        <f>IFERROR(VLOOKUP($E549,Dispa_data!E:W,8,FALSE),0)</f>
        <v>0</v>
      </c>
      <c r="M549">
        <f>IFERROR(VLOOKUP($E549,Dispa_data!E:W,9,FALSE),0)</f>
        <v>0</v>
      </c>
      <c r="N549">
        <f>IFERROR(VLOOKUP($E549,Dispa_data!$E:$W,10,FALSE),0)</f>
        <v>0.3</v>
      </c>
      <c r="O549">
        <f>IFERROR(VLOOKUP($E549,Dispa_data!$E:$W,11,FALSE),0)</f>
        <v>0.41</v>
      </c>
      <c r="P549">
        <f>IFERROR(VLOOKUP($E549,Dispa_data!$E:$W,12,FALSE),0)</f>
        <v>7</v>
      </c>
      <c r="Q549">
        <f>IFERROR(VLOOKUP($E549,Dispa_data!$E:$W,13,FALSE),0)</f>
        <v>0.79</v>
      </c>
      <c r="S549" t="str">
        <f t="shared" si="76"/>
        <v/>
      </c>
      <c r="T549" t="str">
        <f t="shared" si="77"/>
        <v/>
      </c>
      <c r="U549" t="str">
        <f t="shared" si="78"/>
        <v/>
      </c>
      <c r="V549" t="str">
        <f t="shared" si="79"/>
        <v/>
      </c>
      <c r="W549" t="str">
        <f t="shared" si="80"/>
        <v/>
      </c>
      <c r="X549" s="1" t="s">
        <v>751</v>
      </c>
      <c r="Y549" s="6" t="e">
        <f>VLOOKUP(B549,Dispa_data!B:B,1,FALSE)</f>
        <v>#N/A</v>
      </c>
      <c r="Z549" t="s">
        <v>972</v>
      </c>
      <c r="AA549" t="s">
        <v>1801</v>
      </c>
      <c r="AC549" t="s">
        <v>2161</v>
      </c>
      <c r="AD549" t="s">
        <v>2435</v>
      </c>
      <c r="AE549" t="s">
        <v>2766</v>
      </c>
      <c r="AF549" t="s">
        <v>3186</v>
      </c>
      <c r="AG549" t="s">
        <v>3186</v>
      </c>
      <c r="AH549" t="s">
        <v>3492</v>
      </c>
      <c r="AI549">
        <v>51</v>
      </c>
      <c r="AK549" t="s">
        <v>3502</v>
      </c>
      <c r="AL549" t="s">
        <v>3512</v>
      </c>
      <c r="AM549" t="s">
        <v>3515</v>
      </c>
      <c r="AO549">
        <v>1971</v>
      </c>
      <c r="AP549" t="s">
        <v>3556</v>
      </c>
      <c r="AS549" t="s">
        <v>3625</v>
      </c>
      <c r="AU549">
        <v>52.537351110000003</v>
      </c>
      <c r="AV549">
        <v>13.346114160000001</v>
      </c>
      <c r="BA549">
        <v>0.30459999999999998</v>
      </c>
      <c r="BB549" t="s">
        <v>3997</v>
      </c>
      <c r="BC549" t="s">
        <v>3502</v>
      </c>
      <c r="BE549" t="s">
        <v>3515</v>
      </c>
      <c r="BF549" t="s">
        <v>972</v>
      </c>
      <c r="BG549" t="s">
        <v>4406</v>
      </c>
      <c r="BH549" t="s">
        <v>4438</v>
      </c>
    </row>
    <row r="550" spans="1:61" x14ac:dyDescent="0.25">
      <c r="A550">
        <f t="shared" si="74"/>
        <v>86</v>
      </c>
      <c r="B550" t="str">
        <f t="shared" si="75"/>
        <v>KW Mittelsbüren_BNA0141</v>
      </c>
      <c r="C550" t="s">
        <v>3492</v>
      </c>
      <c r="D550" t="str">
        <f>VLOOKUP(AL550,REF_TABLE!$A$19:$B$26,2,FALSE)</f>
        <v>GTUR</v>
      </c>
      <c r="E550" t="str">
        <f>VLOOKUP(AK550,REF_TABLE!A:B,2,FALSE)</f>
        <v>OIL</v>
      </c>
      <c r="F550">
        <f t="shared" si="81"/>
        <v>0.31240000000000001</v>
      </c>
      <c r="G550">
        <f>VLOOKUP(plants_join_OPSD!D550,REF_TABLE!M:Q,2,FALSE)</f>
        <v>0</v>
      </c>
      <c r="H550">
        <f>VLOOKUP(plants_join_OPSD!D550,REF_TABLE!M:Q,3,FALSE)</f>
        <v>0</v>
      </c>
      <c r="I550">
        <f>VLOOKUP(D550,Tabelle7!$A:$B,2,FALSE)</f>
        <v>1</v>
      </c>
      <c r="J550">
        <f>VLOOKUP(D550,Tabelle7!$A:$C,3,FALSE)</f>
        <v>1</v>
      </c>
      <c r="K550">
        <f>VLOOKUP($E550,Dispa_data!E:W,7,FALSE)</f>
        <v>35280.964999999997</v>
      </c>
      <c r="L550">
        <f>IFERROR(VLOOKUP($E550,Dispa_data!E:W,8,FALSE),0)</f>
        <v>0</v>
      </c>
      <c r="M550">
        <f>IFERROR(VLOOKUP($E550,Dispa_data!E:W,9,FALSE),0)</f>
        <v>0</v>
      </c>
      <c r="N550">
        <f>IFERROR(VLOOKUP($E550,Dispa_data!$E:$W,10,FALSE),0)</f>
        <v>0.3</v>
      </c>
      <c r="O550">
        <f>IFERROR(VLOOKUP($E550,Dispa_data!$E:$W,11,FALSE),0)</f>
        <v>0.41</v>
      </c>
      <c r="P550">
        <f>IFERROR(VLOOKUP($E550,Dispa_data!$E:$W,12,FALSE),0)</f>
        <v>7</v>
      </c>
      <c r="Q550">
        <f>IFERROR(VLOOKUP($E550,Dispa_data!$E:$W,13,FALSE),0)</f>
        <v>0.79</v>
      </c>
      <c r="S550" t="str">
        <f t="shared" si="76"/>
        <v/>
      </c>
      <c r="T550" t="str">
        <f t="shared" si="77"/>
        <v/>
      </c>
      <c r="U550" t="str">
        <f t="shared" si="78"/>
        <v/>
      </c>
      <c r="V550" t="str">
        <f t="shared" si="79"/>
        <v/>
      </c>
      <c r="W550" t="str">
        <f t="shared" si="80"/>
        <v/>
      </c>
      <c r="X550" s="1" t="s">
        <v>752</v>
      </c>
      <c r="Y550" s="6" t="e">
        <f>VLOOKUP(B550,Dispa_data!B:B,1,FALSE)</f>
        <v>#N/A</v>
      </c>
      <c r="Z550" t="s">
        <v>1227</v>
      </c>
      <c r="AA550" t="s">
        <v>1802</v>
      </c>
      <c r="AC550" t="s">
        <v>2164</v>
      </c>
      <c r="AD550" t="s">
        <v>2657</v>
      </c>
      <c r="AE550" t="s">
        <v>2770</v>
      </c>
      <c r="AF550" t="s">
        <v>3221</v>
      </c>
      <c r="AG550" t="s">
        <v>3221</v>
      </c>
      <c r="AH550" t="s">
        <v>3492</v>
      </c>
      <c r="AI550">
        <v>86</v>
      </c>
      <c r="AK550" t="s">
        <v>3502</v>
      </c>
      <c r="AL550" t="s">
        <v>3512</v>
      </c>
      <c r="AM550" t="s">
        <v>3515</v>
      </c>
      <c r="AO550">
        <v>1974</v>
      </c>
      <c r="AP550" t="s">
        <v>3576</v>
      </c>
      <c r="AS550" t="s">
        <v>3625</v>
      </c>
      <c r="AU550">
        <v>53.128909999999998</v>
      </c>
      <c r="AV550">
        <v>8.6852400000000003</v>
      </c>
      <c r="BA550">
        <v>0.31240000000000001</v>
      </c>
      <c r="BB550" t="s">
        <v>3997</v>
      </c>
      <c r="BC550" t="s">
        <v>3502</v>
      </c>
      <c r="BE550" t="s">
        <v>3515</v>
      </c>
      <c r="BF550" t="s">
        <v>4324</v>
      </c>
      <c r="BG550" t="s">
        <v>4406</v>
      </c>
      <c r="BH550" t="s">
        <v>4462</v>
      </c>
    </row>
    <row r="551" spans="1:61" x14ac:dyDescent="0.25">
      <c r="A551">
        <f t="shared" si="74"/>
        <v>86.2</v>
      </c>
      <c r="B551" t="str">
        <f t="shared" si="75"/>
        <v>GT_BNA0222</v>
      </c>
      <c r="C551" t="s">
        <v>3492</v>
      </c>
      <c r="D551" t="str">
        <f>VLOOKUP(AL551,REF_TABLE!$A$19:$B$26,2,FALSE)</f>
        <v>GTUR</v>
      </c>
      <c r="E551" t="str">
        <f>VLOOKUP(AK551,REF_TABLE!A:B,2,FALSE)</f>
        <v>OIL</v>
      </c>
      <c r="F551">
        <f t="shared" si="81"/>
        <v>0.32019999999999998</v>
      </c>
      <c r="G551">
        <f>VLOOKUP(plants_join_OPSD!D551,REF_TABLE!M:Q,2,FALSE)</f>
        <v>0</v>
      </c>
      <c r="H551">
        <f>VLOOKUP(plants_join_OPSD!D551,REF_TABLE!M:Q,3,FALSE)</f>
        <v>0</v>
      </c>
      <c r="I551">
        <f>VLOOKUP(D551,Tabelle7!$A:$B,2,FALSE)</f>
        <v>1</v>
      </c>
      <c r="J551">
        <f>VLOOKUP(D551,Tabelle7!$A:$C,3,FALSE)</f>
        <v>1</v>
      </c>
      <c r="K551">
        <f>VLOOKUP($E551,Dispa_data!E:W,7,FALSE)</f>
        <v>35280.964999999997</v>
      </c>
      <c r="L551">
        <f>IFERROR(VLOOKUP($E551,Dispa_data!E:W,8,FALSE),0)</f>
        <v>0</v>
      </c>
      <c r="M551">
        <f>IFERROR(VLOOKUP($E551,Dispa_data!E:W,9,FALSE),0)</f>
        <v>0</v>
      </c>
      <c r="N551">
        <f>IFERROR(VLOOKUP($E551,Dispa_data!$E:$W,10,FALSE),0)</f>
        <v>0.3</v>
      </c>
      <c r="O551">
        <f>IFERROR(VLOOKUP($E551,Dispa_data!$E:$W,11,FALSE),0)</f>
        <v>0.41</v>
      </c>
      <c r="P551">
        <f>IFERROR(VLOOKUP($E551,Dispa_data!$E:$W,12,FALSE),0)</f>
        <v>7</v>
      </c>
      <c r="Q551">
        <f>IFERROR(VLOOKUP($E551,Dispa_data!$E:$W,13,FALSE),0)</f>
        <v>0.79</v>
      </c>
      <c r="S551" t="str">
        <f t="shared" si="76"/>
        <v/>
      </c>
      <c r="T551" t="str">
        <f t="shared" si="77"/>
        <v/>
      </c>
      <c r="U551" t="str">
        <f t="shared" si="78"/>
        <v/>
      </c>
      <c r="V551" t="str">
        <f t="shared" si="79"/>
        <v/>
      </c>
      <c r="W551" t="str">
        <f t="shared" si="80"/>
        <v/>
      </c>
      <c r="X551" s="1" t="s">
        <v>753</v>
      </c>
      <c r="Y551" s="6" t="e">
        <f>VLOOKUP(B551,Dispa_data!B:B,1,FALSE)</f>
        <v>#N/A</v>
      </c>
      <c r="Z551" t="s">
        <v>1244</v>
      </c>
      <c r="AA551" t="s">
        <v>1803</v>
      </c>
      <c r="AC551" t="s">
        <v>2253</v>
      </c>
      <c r="AD551" t="s">
        <v>2658</v>
      </c>
      <c r="AE551" t="s">
        <v>3117</v>
      </c>
      <c r="AF551" t="s">
        <v>3352</v>
      </c>
      <c r="AG551" t="s">
        <v>3480</v>
      </c>
      <c r="AH551" t="s">
        <v>3492</v>
      </c>
      <c r="AI551">
        <v>86.2</v>
      </c>
      <c r="AK551" t="s">
        <v>3502</v>
      </c>
      <c r="AL551" t="s">
        <v>3512</v>
      </c>
      <c r="AM551" t="s">
        <v>3515</v>
      </c>
      <c r="AO551">
        <v>1977</v>
      </c>
      <c r="AP551" t="s">
        <v>3599</v>
      </c>
      <c r="AS551" t="s">
        <v>3625</v>
      </c>
      <c r="AU551">
        <v>51.222794</v>
      </c>
      <c r="AV551">
        <v>6.8136960000000002</v>
      </c>
      <c r="BA551">
        <v>0.32019999999999998</v>
      </c>
      <c r="BB551" t="s">
        <v>3997</v>
      </c>
      <c r="BC551" t="s">
        <v>3502</v>
      </c>
      <c r="BE551" t="s">
        <v>3515</v>
      </c>
      <c r="BF551" t="s">
        <v>4325</v>
      </c>
      <c r="BG551" t="s">
        <v>4406</v>
      </c>
      <c r="BH551" t="s">
        <v>4512</v>
      </c>
    </row>
    <row r="552" spans="1:61" x14ac:dyDescent="0.25">
      <c r="A552">
        <f t="shared" si="74"/>
        <v>24.8</v>
      </c>
      <c r="B552" t="str">
        <f t="shared" si="75"/>
        <v>Kraftwerk Fulda_BNA0318</v>
      </c>
      <c r="C552" t="s">
        <v>3492</v>
      </c>
      <c r="D552" t="str">
        <f>VLOOKUP(AL552,REF_TABLE!$A$19:$B$26,2,FALSE)</f>
        <v>STUR</v>
      </c>
      <c r="E552" t="str">
        <f>VLOOKUP(AK552,REF_TABLE!A:B,2,FALSE)</f>
        <v>OIL</v>
      </c>
      <c r="F552">
        <f t="shared" si="81"/>
        <v>0.39710000000000001</v>
      </c>
      <c r="G552">
        <f>VLOOKUP(plants_join_OPSD!D552,REF_TABLE!M:Q,2,FALSE)</f>
        <v>9.5587323943661975</v>
      </c>
      <c r="H552">
        <f>VLOOKUP(plants_join_OPSD!D552,REF_TABLE!M:Q,3,FALSE)</f>
        <v>7.8122535211267614</v>
      </c>
      <c r="I552">
        <f>VLOOKUP(D552,Tabelle7!$A:$B,2,FALSE)</f>
        <v>4.0224969288732378E-2</v>
      </c>
      <c r="J552">
        <f>VLOOKUP(D552,Tabelle7!$A:$C,3,FALSE)</f>
        <v>4.0224969288732378E-2</v>
      </c>
      <c r="K552">
        <f>VLOOKUP($E552,Dispa_data!E:W,7,FALSE)</f>
        <v>35280.964999999997</v>
      </c>
      <c r="L552">
        <f>IFERROR(VLOOKUP($E552,Dispa_data!E:W,8,FALSE),0)</f>
        <v>0</v>
      </c>
      <c r="M552">
        <f>IFERROR(VLOOKUP($E552,Dispa_data!E:W,9,FALSE),0)</f>
        <v>0</v>
      </c>
      <c r="N552">
        <f>IFERROR(VLOOKUP($E552,Dispa_data!$E:$W,10,FALSE),0)</f>
        <v>0.3</v>
      </c>
      <c r="O552">
        <f>IFERROR(VLOOKUP($E552,Dispa_data!$E:$W,11,FALSE),0)</f>
        <v>0.41</v>
      </c>
      <c r="P552">
        <f>IFERROR(VLOOKUP($E552,Dispa_data!$E:$W,12,FALSE),0)</f>
        <v>7</v>
      </c>
      <c r="Q552">
        <f>IFERROR(VLOOKUP($E552,Dispa_data!$E:$W,13,FALSE),0)</f>
        <v>0.79</v>
      </c>
      <c r="S552" t="str">
        <f t="shared" si="76"/>
        <v/>
      </c>
      <c r="T552" t="str">
        <f t="shared" si="77"/>
        <v/>
      </c>
      <c r="U552" t="str">
        <f t="shared" si="78"/>
        <v/>
      </c>
      <c r="V552" t="str">
        <f t="shared" si="79"/>
        <v/>
      </c>
      <c r="W552" t="str">
        <f t="shared" si="80"/>
        <v/>
      </c>
      <c r="X552" s="1" t="s">
        <v>754</v>
      </c>
      <c r="Y552" s="6" t="e">
        <f>VLOOKUP(B552,Dispa_data!B:B,1,FALSE)</f>
        <v>#N/A</v>
      </c>
      <c r="Z552" t="s">
        <v>1406</v>
      </c>
      <c r="AC552" t="s">
        <v>2339</v>
      </c>
      <c r="AE552" t="s">
        <v>3118</v>
      </c>
      <c r="AF552" t="s">
        <v>3361</v>
      </c>
      <c r="AG552" t="s">
        <v>3483</v>
      </c>
      <c r="AH552" t="s">
        <v>3492</v>
      </c>
      <c r="AI552">
        <v>24.8</v>
      </c>
      <c r="AK552" t="s">
        <v>3502</v>
      </c>
      <c r="AL552" t="s">
        <v>3506</v>
      </c>
      <c r="AM552" t="s">
        <v>3515</v>
      </c>
      <c r="AO552">
        <v>2011</v>
      </c>
      <c r="AP552" t="s">
        <v>3544</v>
      </c>
      <c r="AS552" t="s">
        <v>3625</v>
      </c>
      <c r="AU552">
        <v>50.566360000000003</v>
      </c>
      <c r="AV552">
        <v>9.68614</v>
      </c>
      <c r="BA552">
        <v>0.39710000000000001</v>
      </c>
      <c r="BB552" t="s">
        <v>3997</v>
      </c>
      <c r="BC552" t="s">
        <v>3502</v>
      </c>
      <c r="BE552" t="s">
        <v>3515</v>
      </c>
      <c r="BG552" t="s">
        <v>1559</v>
      </c>
      <c r="BH552" t="s">
        <v>4518</v>
      </c>
    </row>
    <row r="553" spans="1:61" x14ac:dyDescent="0.25">
      <c r="A553">
        <f t="shared" si="74"/>
        <v>17</v>
      </c>
      <c r="B553" t="str">
        <f t="shared" si="75"/>
        <v>Spitzenlastkraftwerk Sermuth_BNA0369</v>
      </c>
      <c r="C553" t="s">
        <v>3492</v>
      </c>
      <c r="D553" t="str">
        <f>VLOOKUP(AL553,REF_TABLE!$A$19:$B$26,2,FALSE)</f>
        <v>STUR</v>
      </c>
      <c r="E553" t="str">
        <f>VLOOKUP(AK553,REF_TABLE!A:B,2,FALSE)</f>
        <v>OIL</v>
      </c>
      <c r="F553">
        <f t="shared" si="81"/>
        <v>0.3795</v>
      </c>
      <c r="G553">
        <f>VLOOKUP(plants_join_OPSD!D553,REF_TABLE!M:Q,2,FALSE)</f>
        <v>9.5587323943661975</v>
      </c>
      <c r="H553">
        <f>VLOOKUP(plants_join_OPSD!D553,REF_TABLE!M:Q,3,FALSE)</f>
        <v>7.8122535211267614</v>
      </c>
      <c r="I553">
        <f>VLOOKUP(D553,Tabelle7!$A:$B,2,FALSE)</f>
        <v>4.0224969288732378E-2</v>
      </c>
      <c r="J553">
        <f>VLOOKUP(D553,Tabelle7!$A:$C,3,FALSE)</f>
        <v>4.0224969288732378E-2</v>
      </c>
      <c r="K553">
        <f>VLOOKUP($E553,Dispa_data!E:W,7,FALSE)</f>
        <v>35280.964999999997</v>
      </c>
      <c r="L553">
        <f>IFERROR(VLOOKUP($E553,Dispa_data!E:W,8,FALSE),0)</f>
        <v>0</v>
      </c>
      <c r="M553">
        <f>IFERROR(VLOOKUP($E553,Dispa_data!E:W,9,FALSE),0)</f>
        <v>0</v>
      </c>
      <c r="N553">
        <f>IFERROR(VLOOKUP($E553,Dispa_data!$E:$W,10,FALSE),0)</f>
        <v>0.3</v>
      </c>
      <c r="O553">
        <f>IFERROR(VLOOKUP($E553,Dispa_data!$E:$W,11,FALSE),0)</f>
        <v>0.41</v>
      </c>
      <c r="P553">
        <f>IFERROR(VLOOKUP($E553,Dispa_data!$E:$W,12,FALSE),0)</f>
        <v>7</v>
      </c>
      <c r="Q553">
        <f>IFERROR(VLOOKUP($E553,Dispa_data!$E:$W,13,FALSE),0)</f>
        <v>0.79</v>
      </c>
      <c r="S553" t="str">
        <f t="shared" si="76"/>
        <v/>
      </c>
      <c r="T553" t="str">
        <f t="shared" si="77"/>
        <v/>
      </c>
      <c r="U553" t="str">
        <f t="shared" si="78"/>
        <v/>
      </c>
      <c r="V553" t="str">
        <f t="shared" si="79"/>
        <v/>
      </c>
      <c r="W553" t="str">
        <f t="shared" si="80"/>
        <v/>
      </c>
      <c r="X553" s="1" t="s">
        <v>755</v>
      </c>
      <c r="Y553" s="6" t="e">
        <f>VLOOKUP(B553,Dispa_data!B:B,1,FALSE)</f>
        <v>#N/A</v>
      </c>
      <c r="Z553" t="s">
        <v>1407</v>
      </c>
      <c r="AC553" t="s">
        <v>2147</v>
      </c>
      <c r="AE553" t="s">
        <v>3119</v>
      </c>
      <c r="AF553" t="s">
        <v>3434</v>
      </c>
      <c r="AG553" t="s">
        <v>3490</v>
      </c>
      <c r="AH553" t="s">
        <v>3492</v>
      </c>
      <c r="AI553">
        <v>17</v>
      </c>
      <c r="AK553" t="s">
        <v>3502</v>
      </c>
      <c r="AL553" t="s">
        <v>3506</v>
      </c>
      <c r="AM553" t="s">
        <v>3515</v>
      </c>
      <c r="AO553">
        <v>1995</v>
      </c>
      <c r="AP553" t="s">
        <v>3605</v>
      </c>
      <c r="AS553" t="s">
        <v>3625</v>
      </c>
      <c r="AU553">
        <v>51.161368000000003</v>
      </c>
      <c r="AV553">
        <v>12.781496000000001</v>
      </c>
      <c r="BA553">
        <v>0.3795</v>
      </c>
      <c r="BB553" t="s">
        <v>3997</v>
      </c>
      <c r="BC553" t="s">
        <v>3502</v>
      </c>
      <c r="BE553" t="s">
        <v>3515</v>
      </c>
      <c r="BF553" t="s">
        <v>4326</v>
      </c>
      <c r="BG553" t="s">
        <v>4406</v>
      </c>
      <c r="BH553" t="s">
        <v>4458</v>
      </c>
    </row>
    <row r="554" spans="1:61" x14ac:dyDescent="0.25">
      <c r="A554">
        <f t="shared" si="74"/>
        <v>120</v>
      </c>
      <c r="B554" t="str">
        <f t="shared" si="75"/>
        <v>Spitzenlastkraftwerk Großkayna_BNA0373</v>
      </c>
      <c r="C554" t="s">
        <v>3492</v>
      </c>
      <c r="D554" t="str">
        <f>VLOOKUP(AL554,REF_TABLE!$A$19:$B$26,2,FALSE)</f>
        <v>GTUR</v>
      </c>
      <c r="E554" t="str">
        <f>VLOOKUP(AK554,REF_TABLE!A:B,2,FALSE)</f>
        <v>OIL</v>
      </c>
      <c r="F554">
        <f t="shared" si="81"/>
        <v>0.3644</v>
      </c>
      <c r="G554">
        <f>VLOOKUP(plants_join_OPSD!D554,REF_TABLE!M:Q,2,FALSE)</f>
        <v>0</v>
      </c>
      <c r="H554">
        <f>VLOOKUP(plants_join_OPSD!D554,REF_TABLE!M:Q,3,FALSE)</f>
        <v>0</v>
      </c>
      <c r="I554">
        <f>VLOOKUP(D554,Tabelle7!$A:$B,2,FALSE)</f>
        <v>1</v>
      </c>
      <c r="J554">
        <f>VLOOKUP(D554,Tabelle7!$A:$C,3,FALSE)</f>
        <v>1</v>
      </c>
      <c r="K554">
        <f>VLOOKUP($E554,Dispa_data!E:W,7,FALSE)</f>
        <v>35280.964999999997</v>
      </c>
      <c r="L554">
        <f>IFERROR(VLOOKUP($E554,Dispa_data!E:W,8,FALSE),0)</f>
        <v>0</v>
      </c>
      <c r="M554">
        <f>IFERROR(VLOOKUP($E554,Dispa_data!E:W,9,FALSE),0)</f>
        <v>0</v>
      </c>
      <c r="N554">
        <f>IFERROR(VLOOKUP($E554,Dispa_data!$E:$W,10,FALSE),0)</f>
        <v>0.3</v>
      </c>
      <c r="O554">
        <f>IFERROR(VLOOKUP($E554,Dispa_data!$E:$W,11,FALSE),0)</f>
        <v>0.41</v>
      </c>
      <c r="P554">
        <f>IFERROR(VLOOKUP($E554,Dispa_data!$E:$W,12,FALSE),0)</f>
        <v>7</v>
      </c>
      <c r="Q554">
        <f>IFERROR(VLOOKUP($E554,Dispa_data!$E:$W,13,FALSE),0)</f>
        <v>0.79</v>
      </c>
      <c r="S554" t="str">
        <f t="shared" si="76"/>
        <v/>
      </c>
      <c r="T554" t="str">
        <f t="shared" si="77"/>
        <v/>
      </c>
      <c r="U554" t="str">
        <f t="shared" si="78"/>
        <v/>
      </c>
      <c r="V554" t="str">
        <f t="shared" si="79"/>
        <v/>
      </c>
      <c r="W554" t="str">
        <f t="shared" si="80"/>
        <v/>
      </c>
      <c r="X554" s="1" t="s">
        <v>756</v>
      </c>
      <c r="Y554" s="6" t="e">
        <f>VLOOKUP(B554,Dispa_data!B:B,1,FALSE)</f>
        <v>#N/A</v>
      </c>
      <c r="Z554" t="s">
        <v>1408</v>
      </c>
      <c r="AB554" t="s">
        <v>2097</v>
      </c>
      <c r="AC554" t="s">
        <v>2147</v>
      </c>
      <c r="AE554" t="s">
        <v>3120</v>
      </c>
      <c r="AF554" t="s">
        <v>2097</v>
      </c>
      <c r="AG554" t="s">
        <v>3479</v>
      </c>
      <c r="AH554" t="s">
        <v>3492</v>
      </c>
      <c r="AI554">
        <v>120</v>
      </c>
      <c r="AJ554">
        <v>129</v>
      </c>
      <c r="AK554" t="s">
        <v>3502</v>
      </c>
      <c r="AL554" t="s">
        <v>3512</v>
      </c>
      <c r="AM554" t="s">
        <v>3515</v>
      </c>
      <c r="AO554">
        <v>1994</v>
      </c>
      <c r="AP554" t="s">
        <v>3561</v>
      </c>
      <c r="AS554" t="s">
        <v>3625</v>
      </c>
      <c r="AU554">
        <v>51.291919999999998</v>
      </c>
      <c r="AV554">
        <v>11.94645</v>
      </c>
      <c r="BA554">
        <v>0.3644</v>
      </c>
      <c r="BB554" t="s">
        <v>3997</v>
      </c>
      <c r="BC554" t="s">
        <v>3502</v>
      </c>
      <c r="BE554" t="s">
        <v>3515</v>
      </c>
      <c r="BF554" t="s">
        <v>4327</v>
      </c>
      <c r="BG554" t="s">
        <v>4406</v>
      </c>
      <c r="BH554" t="s">
        <v>4458</v>
      </c>
      <c r="BI554" t="s">
        <v>4591</v>
      </c>
    </row>
    <row r="555" spans="1:61" x14ac:dyDescent="0.25">
      <c r="A555">
        <f t="shared" si="74"/>
        <v>386</v>
      </c>
      <c r="B555" t="str">
        <f t="shared" si="75"/>
        <v>Ingolstadt_BNA0378</v>
      </c>
      <c r="C555" t="s">
        <v>3492</v>
      </c>
      <c r="D555" t="str">
        <f>VLOOKUP(AL555,REF_TABLE!$A$19:$B$26,2,FALSE)</f>
        <v>STUR</v>
      </c>
      <c r="E555" t="str">
        <f>VLOOKUP(AK555,REF_TABLE!A:B,2,FALSE)</f>
        <v>OIL</v>
      </c>
      <c r="F555">
        <f t="shared" si="81"/>
        <v>0.3553</v>
      </c>
      <c r="G555">
        <f>VLOOKUP(plants_join_OPSD!D555,REF_TABLE!M:Q,2,FALSE)</f>
        <v>9.5587323943661975</v>
      </c>
      <c r="H555">
        <f>VLOOKUP(plants_join_OPSD!D555,REF_TABLE!M:Q,3,FALSE)</f>
        <v>7.8122535211267614</v>
      </c>
      <c r="I555">
        <f>VLOOKUP(D555,Tabelle7!$A:$B,2,FALSE)</f>
        <v>4.0224969288732378E-2</v>
      </c>
      <c r="J555">
        <f>VLOOKUP(D555,Tabelle7!$A:$C,3,FALSE)</f>
        <v>4.0224969288732378E-2</v>
      </c>
      <c r="K555">
        <f>VLOOKUP($E555,Dispa_data!E:W,7,FALSE)</f>
        <v>35280.964999999997</v>
      </c>
      <c r="L555">
        <f>IFERROR(VLOOKUP($E555,Dispa_data!E:W,8,FALSE),0)</f>
        <v>0</v>
      </c>
      <c r="M555">
        <f>IFERROR(VLOOKUP($E555,Dispa_data!E:W,9,FALSE),0)</f>
        <v>0</v>
      </c>
      <c r="N555">
        <f>IFERROR(VLOOKUP($E555,Dispa_data!$E:$W,10,FALSE),0)</f>
        <v>0.3</v>
      </c>
      <c r="O555">
        <f>IFERROR(VLOOKUP($E555,Dispa_data!$E:$W,11,FALSE),0)</f>
        <v>0.41</v>
      </c>
      <c r="P555">
        <f>IFERROR(VLOOKUP($E555,Dispa_data!$E:$W,12,FALSE),0)</f>
        <v>7</v>
      </c>
      <c r="Q555">
        <f>IFERROR(VLOOKUP($E555,Dispa_data!$E:$W,13,FALSE),0)</f>
        <v>0.79</v>
      </c>
      <c r="S555" t="str">
        <f t="shared" si="76"/>
        <v/>
      </c>
      <c r="T555" t="str">
        <f t="shared" si="77"/>
        <v/>
      </c>
      <c r="U555" t="str">
        <f t="shared" si="78"/>
        <v/>
      </c>
      <c r="V555" t="str">
        <f t="shared" si="79"/>
        <v/>
      </c>
      <c r="W555" t="str">
        <f t="shared" si="80"/>
        <v/>
      </c>
      <c r="X555" s="1" t="s">
        <v>757</v>
      </c>
      <c r="Y555" s="6" t="e">
        <f>VLOOKUP(B555,Dispa_data!B:B,1,FALSE)</f>
        <v>#N/A</v>
      </c>
      <c r="Z555" t="s">
        <v>1079</v>
      </c>
      <c r="AA555" t="s">
        <v>1590</v>
      </c>
      <c r="AB555" t="s">
        <v>2098</v>
      </c>
      <c r="AC555" t="s">
        <v>2172</v>
      </c>
      <c r="AE555" t="s">
        <v>3121</v>
      </c>
      <c r="AF555" t="s">
        <v>3435</v>
      </c>
      <c r="AG555" t="s">
        <v>3478</v>
      </c>
      <c r="AH555" t="s">
        <v>3492</v>
      </c>
      <c r="AI555">
        <v>386</v>
      </c>
      <c r="AJ555">
        <v>420</v>
      </c>
      <c r="AK555" t="s">
        <v>3502</v>
      </c>
      <c r="AL555" t="s">
        <v>3506</v>
      </c>
      <c r="AM555" t="s">
        <v>3515</v>
      </c>
      <c r="AO555">
        <v>1973</v>
      </c>
      <c r="AP555" t="s">
        <v>3607</v>
      </c>
      <c r="AS555" t="s">
        <v>3626</v>
      </c>
      <c r="AU555">
        <v>48.761412</v>
      </c>
      <c r="AV555">
        <v>11.503000999999999</v>
      </c>
      <c r="AW555" t="s">
        <v>3727</v>
      </c>
      <c r="AX555" t="s">
        <v>3910</v>
      </c>
      <c r="BA555">
        <v>0.3553</v>
      </c>
      <c r="BB555" t="s">
        <v>3997</v>
      </c>
      <c r="BC555" t="s">
        <v>3502</v>
      </c>
      <c r="BE555" t="s">
        <v>3515</v>
      </c>
      <c r="BF555" t="s">
        <v>1079</v>
      </c>
      <c r="BG555" t="s">
        <v>4407</v>
      </c>
      <c r="BH555" t="s">
        <v>4463</v>
      </c>
      <c r="BI555" t="s">
        <v>4591</v>
      </c>
    </row>
    <row r="556" spans="1:61" x14ac:dyDescent="0.25">
      <c r="A556">
        <f t="shared" si="74"/>
        <v>386</v>
      </c>
      <c r="B556" t="str">
        <f t="shared" si="75"/>
        <v>Ingolstadt_BNA0379</v>
      </c>
      <c r="C556" t="s">
        <v>3492</v>
      </c>
      <c r="D556" t="str">
        <f>VLOOKUP(AL556,REF_TABLE!$A$19:$B$26,2,FALSE)</f>
        <v>STUR</v>
      </c>
      <c r="E556" t="str">
        <f>VLOOKUP(AK556,REF_TABLE!A:B,2,FALSE)</f>
        <v>OIL</v>
      </c>
      <c r="F556">
        <f t="shared" si="81"/>
        <v>0.35639999999999999</v>
      </c>
      <c r="G556">
        <f>VLOOKUP(plants_join_OPSD!D556,REF_TABLE!M:Q,2,FALSE)</f>
        <v>9.5587323943661975</v>
      </c>
      <c r="H556">
        <f>VLOOKUP(plants_join_OPSD!D556,REF_TABLE!M:Q,3,FALSE)</f>
        <v>7.8122535211267614</v>
      </c>
      <c r="I556">
        <f>VLOOKUP(D556,Tabelle7!$A:$B,2,FALSE)</f>
        <v>4.0224969288732378E-2</v>
      </c>
      <c r="J556">
        <f>VLOOKUP(D556,Tabelle7!$A:$C,3,FALSE)</f>
        <v>4.0224969288732378E-2</v>
      </c>
      <c r="K556">
        <f>VLOOKUP($E556,Dispa_data!E:W,7,FALSE)</f>
        <v>35280.964999999997</v>
      </c>
      <c r="L556">
        <f>IFERROR(VLOOKUP($E556,Dispa_data!E:W,8,FALSE),0)</f>
        <v>0</v>
      </c>
      <c r="M556">
        <f>IFERROR(VLOOKUP($E556,Dispa_data!E:W,9,FALSE),0)</f>
        <v>0</v>
      </c>
      <c r="N556">
        <f>IFERROR(VLOOKUP($E556,Dispa_data!$E:$W,10,FALSE),0)</f>
        <v>0.3</v>
      </c>
      <c r="O556">
        <f>IFERROR(VLOOKUP($E556,Dispa_data!$E:$W,11,FALSE),0)</f>
        <v>0.41</v>
      </c>
      <c r="P556">
        <f>IFERROR(VLOOKUP($E556,Dispa_data!$E:$W,12,FALSE),0)</f>
        <v>7</v>
      </c>
      <c r="Q556">
        <f>IFERROR(VLOOKUP($E556,Dispa_data!$E:$W,13,FALSE),0)</f>
        <v>0.79</v>
      </c>
      <c r="S556" t="str">
        <f t="shared" si="76"/>
        <v/>
      </c>
      <c r="T556" t="str">
        <f t="shared" si="77"/>
        <v/>
      </c>
      <c r="U556" t="str">
        <f t="shared" si="78"/>
        <v/>
      </c>
      <c r="V556" t="str">
        <f t="shared" si="79"/>
        <v/>
      </c>
      <c r="W556" t="str">
        <f t="shared" si="80"/>
        <v/>
      </c>
      <c r="X556" s="1" t="s">
        <v>758</v>
      </c>
      <c r="Y556" s="6" t="e">
        <f>VLOOKUP(B556,Dispa_data!B:B,1,FALSE)</f>
        <v>#N/A</v>
      </c>
      <c r="Z556" t="s">
        <v>1079</v>
      </c>
      <c r="AA556" t="s">
        <v>1568</v>
      </c>
      <c r="AB556" t="s">
        <v>2099</v>
      </c>
      <c r="AC556" t="s">
        <v>2172</v>
      </c>
      <c r="AE556" t="s">
        <v>3121</v>
      </c>
      <c r="AF556" t="s">
        <v>3435</v>
      </c>
      <c r="AG556" t="s">
        <v>3478</v>
      </c>
      <c r="AH556" t="s">
        <v>3492</v>
      </c>
      <c r="AI556">
        <v>386</v>
      </c>
      <c r="AJ556">
        <v>420</v>
      </c>
      <c r="AK556" t="s">
        <v>3502</v>
      </c>
      <c r="AL556" t="s">
        <v>3506</v>
      </c>
      <c r="AM556" t="s">
        <v>3514</v>
      </c>
      <c r="AO556">
        <v>1974</v>
      </c>
      <c r="AP556" t="s">
        <v>3576</v>
      </c>
      <c r="AS556" t="s">
        <v>3626</v>
      </c>
      <c r="AU556">
        <v>48.761412</v>
      </c>
      <c r="AV556">
        <v>11.503000999999999</v>
      </c>
      <c r="AW556" t="s">
        <v>3727</v>
      </c>
      <c r="AX556" t="s">
        <v>3911</v>
      </c>
      <c r="BA556">
        <v>0.35639999999999999</v>
      </c>
      <c r="BB556" t="s">
        <v>3997</v>
      </c>
      <c r="BC556" t="s">
        <v>3502</v>
      </c>
      <c r="BE556" t="s">
        <v>3515</v>
      </c>
      <c r="BF556" t="s">
        <v>1079</v>
      </c>
      <c r="BG556" t="s">
        <v>4407</v>
      </c>
      <c r="BH556" t="s">
        <v>4463</v>
      </c>
      <c r="BI556" t="s">
        <v>4591</v>
      </c>
    </row>
    <row r="557" spans="1:61" x14ac:dyDescent="0.25">
      <c r="A557">
        <f t="shared" si="74"/>
        <v>38</v>
      </c>
      <c r="B557" t="str">
        <f t="shared" si="75"/>
        <v>EEV_BNA1294</v>
      </c>
      <c r="C557" t="s">
        <v>3492</v>
      </c>
      <c r="D557" t="str">
        <f>VLOOKUP(AL557,REF_TABLE!$A$19:$B$26,2,FALSE)</f>
        <v>STUR</v>
      </c>
      <c r="E557" t="str">
        <f>VLOOKUP(AK557,REF_TABLE!A:B,2,FALSE)</f>
        <v>OIL</v>
      </c>
      <c r="F557">
        <f t="shared" si="81"/>
        <v>0.37730000000000002</v>
      </c>
      <c r="G557">
        <f>VLOOKUP(plants_join_OPSD!D557,REF_TABLE!M:Q,2,FALSE)</f>
        <v>9.5587323943661975</v>
      </c>
      <c r="H557">
        <f>VLOOKUP(plants_join_OPSD!D557,REF_TABLE!M:Q,3,FALSE)</f>
        <v>7.8122535211267614</v>
      </c>
      <c r="I557">
        <f>VLOOKUP(D557,Tabelle7!$A:$B,2,FALSE)</f>
        <v>4.0224969288732378E-2</v>
      </c>
      <c r="J557">
        <f>VLOOKUP(D557,Tabelle7!$A:$C,3,FALSE)</f>
        <v>4.0224969288732378E-2</v>
      </c>
      <c r="K557">
        <f>VLOOKUP($E557,Dispa_data!E:W,7,FALSE)</f>
        <v>35280.964999999997</v>
      </c>
      <c r="L557">
        <f>IFERROR(VLOOKUP($E557,Dispa_data!E:W,8,FALSE),0)</f>
        <v>0</v>
      </c>
      <c r="M557">
        <f>IFERROR(VLOOKUP($E557,Dispa_data!E:W,9,FALSE),0)</f>
        <v>0</v>
      </c>
      <c r="N557">
        <f>IFERROR(VLOOKUP($E557,Dispa_data!$E:$W,10,FALSE),0)</f>
        <v>0.3</v>
      </c>
      <c r="O557">
        <f>IFERROR(VLOOKUP($E557,Dispa_data!$E:$W,11,FALSE),0)</f>
        <v>0.41</v>
      </c>
      <c r="P557">
        <f>IFERROR(VLOOKUP($E557,Dispa_data!$E:$W,12,FALSE),0)</f>
        <v>7</v>
      </c>
      <c r="Q557">
        <f>IFERROR(VLOOKUP($E557,Dispa_data!$E:$W,13,FALSE),0)</f>
        <v>0.79</v>
      </c>
      <c r="S557" t="str">
        <f t="shared" si="76"/>
        <v/>
      </c>
      <c r="T557" t="str">
        <f t="shared" si="77"/>
        <v/>
      </c>
      <c r="U557" t="str">
        <f t="shared" si="78"/>
        <v/>
      </c>
      <c r="V557" t="str">
        <f t="shared" si="79"/>
        <v/>
      </c>
      <c r="W557" t="str">
        <f t="shared" si="80"/>
        <v/>
      </c>
      <c r="X557" s="1" t="s">
        <v>759</v>
      </c>
      <c r="Y557" s="6" t="e">
        <f>VLOOKUP(B557,Dispa_data!B:B,1,FALSE)</f>
        <v>#N/A</v>
      </c>
      <c r="Z557" t="s">
        <v>1409</v>
      </c>
      <c r="AA557" t="s">
        <v>1409</v>
      </c>
      <c r="AC557" t="s">
        <v>2340</v>
      </c>
      <c r="AD557" t="s">
        <v>2659</v>
      </c>
      <c r="AE557" t="s">
        <v>3018</v>
      </c>
      <c r="AF557" t="s">
        <v>3197</v>
      </c>
      <c r="AG557" t="s">
        <v>3197</v>
      </c>
      <c r="AH557" t="s">
        <v>3492</v>
      </c>
      <c r="AI557">
        <v>38</v>
      </c>
      <c r="AK557" t="s">
        <v>3502</v>
      </c>
      <c r="AL557" t="s">
        <v>3506</v>
      </c>
      <c r="AM557" t="s">
        <v>3514</v>
      </c>
      <c r="AO557">
        <v>1993</v>
      </c>
      <c r="AP557" t="s">
        <v>3530</v>
      </c>
      <c r="AS557" t="s">
        <v>3625</v>
      </c>
      <c r="AU557">
        <v>53.485203000000013</v>
      </c>
      <c r="AV557">
        <v>9.9695619999999998</v>
      </c>
      <c r="BA557">
        <v>0.37730000000000002</v>
      </c>
      <c r="BB557" t="s">
        <v>3997</v>
      </c>
      <c r="BC557" t="s">
        <v>3502</v>
      </c>
      <c r="BE557" t="s">
        <v>3515</v>
      </c>
      <c r="BF557" t="s">
        <v>4328</v>
      </c>
      <c r="BG557" t="s">
        <v>4406</v>
      </c>
      <c r="BH557" t="s">
        <v>4448</v>
      </c>
    </row>
    <row r="558" spans="1:61" x14ac:dyDescent="0.25">
      <c r="A558">
        <f t="shared" si="74"/>
        <v>23.2</v>
      </c>
      <c r="B558" t="str">
        <f t="shared" si="75"/>
        <v>Kraftwerk Hausham_BNA0427</v>
      </c>
      <c r="C558" t="s">
        <v>3492</v>
      </c>
      <c r="D558" t="str">
        <f>VLOOKUP(AL558,REF_TABLE!$A$19:$B$26,2,FALSE)</f>
        <v>GTUR</v>
      </c>
      <c r="E558" t="str">
        <f>VLOOKUP(AK558,REF_TABLE!A:B,2,FALSE)</f>
        <v>OIL</v>
      </c>
      <c r="F558">
        <f t="shared" si="81"/>
        <v>0.3332</v>
      </c>
      <c r="G558">
        <f>VLOOKUP(plants_join_OPSD!D558,REF_TABLE!M:Q,2,FALSE)</f>
        <v>0</v>
      </c>
      <c r="H558">
        <f>VLOOKUP(plants_join_OPSD!D558,REF_TABLE!M:Q,3,FALSE)</f>
        <v>0</v>
      </c>
      <c r="I558">
        <f>VLOOKUP(D558,Tabelle7!$A:$B,2,FALSE)</f>
        <v>1</v>
      </c>
      <c r="J558">
        <f>VLOOKUP(D558,Tabelle7!$A:$C,3,FALSE)</f>
        <v>1</v>
      </c>
      <c r="K558">
        <f>VLOOKUP($E558,Dispa_data!E:W,7,FALSE)</f>
        <v>35280.964999999997</v>
      </c>
      <c r="L558">
        <f>IFERROR(VLOOKUP($E558,Dispa_data!E:W,8,FALSE),0)</f>
        <v>0</v>
      </c>
      <c r="M558">
        <f>IFERROR(VLOOKUP($E558,Dispa_data!E:W,9,FALSE),0)</f>
        <v>0</v>
      </c>
      <c r="N558">
        <f>IFERROR(VLOOKUP($E558,Dispa_data!$E:$W,10,FALSE),0)</f>
        <v>0.3</v>
      </c>
      <c r="O558">
        <f>IFERROR(VLOOKUP($E558,Dispa_data!$E:$W,11,FALSE),0)</f>
        <v>0.41</v>
      </c>
      <c r="P558">
        <f>IFERROR(VLOOKUP($E558,Dispa_data!$E:$W,12,FALSE),0)</f>
        <v>7</v>
      </c>
      <c r="Q558">
        <f>IFERROR(VLOOKUP($E558,Dispa_data!$E:$W,13,FALSE),0)</f>
        <v>0.79</v>
      </c>
      <c r="S558" t="str">
        <f t="shared" si="76"/>
        <v/>
      </c>
      <c r="T558" t="str">
        <f t="shared" si="77"/>
        <v/>
      </c>
      <c r="U558" t="str">
        <f t="shared" si="78"/>
        <v/>
      </c>
      <c r="V558" t="str">
        <f t="shared" si="79"/>
        <v/>
      </c>
      <c r="W558" t="str">
        <f t="shared" si="80"/>
        <v/>
      </c>
      <c r="X558" s="1" t="s">
        <v>760</v>
      </c>
      <c r="Y558" s="6" t="e">
        <f>VLOOKUP(B558,Dispa_data!B:B,1,FALSE)</f>
        <v>#N/A</v>
      </c>
      <c r="Z558" t="s">
        <v>1410</v>
      </c>
      <c r="AA558" t="s">
        <v>1728</v>
      </c>
      <c r="AB558" t="s">
        <v>2100</v>
      </c>
      <c r="AC558" t="s">
        <v>2341</v>
      </c>
      <c r="AE558" t="s">
        <v>3122</v>
      </c>
      <c r="AF558" t="s">
        <v>3436</v>
      </c>
      <c r="AG558" t="s">
        <v>3478</v>
      </c>
      <c r="AH558" t="s">
        <v>3492</v>
      </c>
      <c r="AI558">
        <v>23.2</v>
      </c>
      <c r="AJ558">
        <v>26.75</v>
      </c>
      <c r="AK558" t="s">
        <v>3502</v>
      </c>
      <c r="AL558" t="s">
        <v>3512</v>
      </c>
      <c r="AM558" t="s">
        <v>3515</v>
      </c>
      <c r="AO558">
        <v>1982</v>
      </c>
      <c r="AP558" t="s">
        <v>3558</v>
      </c>
      <c r="AS558" t="s">
        <v>3625</v>
      </c>
      <c r="AU558">
        <v>47.752395999999997</v>
      </c>
      <c r="AV558">
        <v>11.839802000000001</v>
      </c>
      <c r="BA558">
        <v>0.3332</v>
      </c>
      <c r="BB558" t="s">
        <v>3997</v>
      </c>
      <c r="BC558" t="s">
        <v>3502</v>
      </c>
      <c r="BE558" t="s">
        <v>3515</v>
      </c>
      <c r="BF558" t="s">
        <v>4329</v>
      </c>
      <c r="BG558" t="s">
        <v>4406</v>
      </c>
      <c r="BH558" t="s">
        <v>4451</v>
      </c>
      <c r="BI558" t="s">
        <v>4592</v>
      </c>
    </row>
    <row r="559" spans="1:61" x14ac:dyDescent="0.25">
      <c r="A559">
        <f t="shared" si="74"/>
        <v>23.2</v>
      </c>
      <c r="B559" t="str">
        <f t="shared" si="75"/>
        <v>Kraftwerk Hausham_BNA0428</v>
      </c>
      <c r="C559" t="s">
        <v>3492</v>
      </c>
      <c r="D559" t="str">
        <f>VLOOKUP(AL559,REF_TABLE!$A$19:$B$26,2,FALSE)</f>
        <v>GTUR</v>
      </c>
      <c r="E559" t="str">
        <f>VLOOKUP(AK559,REF_TABLE!A:B,2,FALSE)</f>
        <v>OIL</v>
      </c>
      <c r="F559">
        <f t="shared" si="81"/>
        <v>0.3332</v>
      </c>
      <c r="G559">
        <f>VLOOKUP(plants_join_OPSD!D559,REF_TABLE!M:Q,2,FALSE)</f>
        <v>0</v>
      </c>
      <c r="H559">
        <f>VLOOKUP(plants_join_OPSD!D559,REF_TABLE!M:Q,3,FALSE)</f>
        <v>0</v>
      </c>
      <c r="I559">
        <f>VLOOKUP(D559,Tabelle7!$A:$B,2,FALSE)</f>
        <v>1</v>
      </c>
      <c r="J559">
        <f>VLOOKUP(D559,Tabelle7!$A:$C,3,FALSE)</f>
        <v>1</v>
      </c>
      <c r="K559">
        <f>VLOOKUP($E559,Dispa_data!E:W,7,FALSE)</f>
        <v>35280.964999999997</v>
      </c>
      <c r="L559">
        <f>IFERROR(VLOOKUP($E559,Dispa_data!E:W,8,FALSE),0)</f>
        <v>0</v>
      </c>
      <c r="M559">
        <f>IFERROR(VLOOKUP($E559,Dispa_data!E:W,9,FALSE),0)</f>
        <v>0</v>
      </c>
      <c r="N559">
        <f>IFERROR(VLOOKUP($E559,Dispa_data!$E:$W,10,FALSE),0)</f>
        <v>0.3</v>
      </c>
      <c r="O559">
        <f>IFERROR(VLOOKUP($E559,Dispa_data!$E:$W,11,FALSE),0)</f>
        <v>0.41</v>
      </c>
      <c r="P559">
        <f>IFERROR(VLOOKUP($E559,Dispa_data!$E:$W,12,FALSE),0)</f>
        <v>7</v>
      </c>
      <c r="Q559">
        <f>IFERROR(VLOOKUP($E559,Dispa_data!$E:$W,13,FALSE),0)</f>
        <v>0.79</v>
      </c>
      <c r="S559" t="str">
        <f t="shared" si="76"/>
        <v/>
      </c>
      <c r="T559" t="str">
        <f t="shared" si="77"/>
        <v/>
      </c>
      <c r="U559" t="str">
        <f t="shared" si="78"/>
        <v/>
      </c>
      <c r="V559" t="str">
        <f t="shared" si="79"/>
        <v/>
      </c>
      <c r="W559" t="str">
        <f t="shared" si="80"/>
        <v/>
      </c>
      <c r="X559" s="1" t="s">
        <v>761</v>
      </c>
      <c r="Y559" s="6" t="e">
        <f>VLOOKUP(B559,Dispa_data!B:B,1,FALSE)</f>
        <v>#N/A</v>
      </c>
      <c r="Z559" t="s">
        <v>1410</v>
      </c>
      <c r="AA559" t="s">
        <v>1804</v>
      </c>
      <c r="AB559" t="s">
        <v>2100</v>
      </c>
      <c r="AC559" t="s">
        <v>2341</v>
      </c>
      <c r="AE559" t="s">
        <v>3122</v>
      </c>
      <c r="AF559" t="s">
        <v>3436</v>
      </c>
      <c r="AG559" t="s">
        <v>3478</v>
      </c>
      <c r="AH559" t="s">
        <v>3492</v>
      </c>
      <c r="AI559">
        <v>23.2</v>
      </c>
      <c r="AJ559">
        <v>26.75</v>
      </c>
      <c r="AK559" t="s">
        <v>3502</v>
      </c>
      <c r="AL559" t="s">
        <v>3512</v>
      </c>
      <c r="AM559" t="s">
        <v>3515</v>
      </c>
      <c r="AO559">
        <v>1982</v>
      </c>
      <c r="AP559" t="s">
        <v>3558</v>
      </c>
      <c r="AS559" t="s">
        <v>3625</v>
      </c>
      <c r="AU559">
        <v>47.752395999999997</v>
      </c>
      <c r="AV559">
        <v>11.839802000000001</v>
      </c>
      <c r="BA559">
        <v>0.3332</v>
      </c>
      <c r="BB559" t="s">
        <v>3997</v>
      </c>
      <c r="BC559" t="s">
        <v>3502</v>
      </c>
      <c r="BE559" t="s">
        <v>3515</v>
      </c>
      <c r="BF559" t="s">
        <v>4329</v>
      </c>
      <c r="BG559" t="s">
        <v>4406</v>
      </c>
      <c r="BH559" t="s">
        <v>4451</v>
      </c>
      <c r="BI559" t="s">
        <v>4592</v>
      </c>
    </row>
    <row r="560" spans="1:61" x14ac:dyDescent="0.25">
      <c r="A560">
        <f t="shared" si="74"/>
        <v>23.2</v>
      </c>
      <c r="B560" t="str">
        <f t="shared" si="75"/>
        <v>Kraftwerk Hausham_BNA0429</v>
      </c>
      <c r="C560" t="s">
        <v>3492</v>
      </c>
      <c r="D560" t="str">
        <f>VLOOKUP(AL560,REF_TABLE!$A$19:$B$26,2,FALSE)</f>
        <v>GTUR</v>
      </c>
      <c r="E560" t="str">
        <f>VLOOKUP(AK560,REF_TABLE!A:B,2,FALSE)</f>
        <v>OIL</v>
      </c>
      <c r="F560">
        <f t="shared" si="81"/>
        <v>0.3332</v>
      </c>
      <c r="G560">
        <f>VLOOKUP(plants_join_OPSD!D560,REF_TABLE!M:Q,2,FALSE)</f>
        <v>0</v>
      </c>
      <c r="H560">
        <f>VLOOKUP(plants_join_OPSD!D560,REF_TABLE!M:Q,3,FALSE)</f>
        <v>0</v>
      </c>
      <c r="I560">
        <f>VLOOKUP(D560,Tabelle7!$A:$B,2,FALSE)</f>
        <v>1</v>
      </c>
      <c r="J560">
        <f>VLOOKUP(D560,Tabelle7!$A:$C,3,FALSE)</f>
        <v>1</v>
      </c>
      <c r="K560">
        <f>VLOOKUP($E560,Dispa_data!E:W,7,FALSE)</f>
        <v>35280.964999999997</v>
      </c>
      <c r="L560">
        <f>IFERROR(VLOOKUP($E560,Dispa_data!E:W,8,FALSE),0)</f>
        <v>0</v>
      </c>
      <c r="M560">
        <f>IFERROR(VLOOKUP($E560,Dispa_data!E:W,9,FALSE),0)</f>
        <v>0</v>
      </c>
      <c r="N560">
        <f>IFERROR(VLOOKUP($E560,Dispa_data!$E:$W,10,FALSE),0)</f>
        <v>0.3</v>
      </c>
      <c r="O560">
        <f>IFERROR(VLOOKUP($E560,Dispa_data!$E:$W,11,FALSE),0)</f>
        <v>0.41</v>
      </c>
      <c r="P560">
        <f>IFERROR(VLOOKUP($E560,Dispa_data!$E:$W,12,FALSE),0)</f>
        <v>7</v>
      </c>
      <c r="Q560">
        <f>IFERROR(VLOOKUP($E560,Dispa_data!$E:$W,13,FALSE),0)</f>
        <v>0.79</v>
      </c>
      <c r="S560" t="str">
        <f t="shared" si="76"/>
        <v/>
      </c>
      <c r="T560" t="str">
        <f t="shared" si="77"/>
        <v/>
      </c>
      <c r="U560" t="str">
        <f t="shared" si="78"/>
        <v/>
      </c>
      <c r="V560" t="str">
        <f t="shared" si="79"/>
        <v/>
      </c>
      <c r="W560" t="str">
        <f t="shared" si="80"/>
        <v/>
      </c>
      <c r="X560" s="1" t="s">
        <v>762</v>
      </c>
      <c r="Y560" s="6" t="e">
        <f>VLOOKUP(B560,Dispa_data!B:B,1,FALSE)</f>
        <v>#N/A</v>
      </c>
      <c r="Z560" t="s">
        <v>1410</v>
      </c>
      <c r="AA560" t="s">
        <v>1802</v>
      </c>
      <c r="AB560" t="s">
        <v>2100</v>
      </c>
      <c r="AC560" t="s">
        <v>2341</v>
      </c>
      <c r="AE560" t="s">
        <v>3122</v>
      </c>
      <c r="AF560" t="s">
        <v>3436</v>
      </c>
      <c r="AG560" t="s">
        <v>3478</v>
      </c>
      <c r="AH560" t="s">
        <v>3492</v>
      </c>
      <c r="AI560">
        <v>23.2</v>
      </c>
      <c r="AJ560">
        <v>26.75</v>
      </c>
      <c r="AK560" t="s">
        <v>3502</v>
      </c>
      <c r="AL560" t="s">
        <v>3512</v>
      </c>
      <c r="AM560" t="s">
        <v>3515</v>
      </c>
      <c r="AO560">
        <v>1982</v>
      </c>
      <c r="AP560" t="s">
        <v>3558</v>
      </c>
      <c r="AS560" t="s">
        <v>3625</v>
      </c>
      <c r="AU560">
        <v>47.752395999999997</v>
      </c>
      <c r="AV560">
        <v>11.839802000000001</v>
      </c>
      <c r="BA560">
        <v>0.3332</v>
      </c>
      <c r="BB560" t="s">
        <v>3997</v>
      </c>
      <c r="BC560" t="s">
        <v>3502</v>
      </c>
      <c r="BE560" t="s">
        <v>3515</v>
      </c>
      <c r="BF560" t="s">
        <v>4329</v>
      </c>
      <c r="BG560" t="s">
        <v>4406</v>
      </c>
      <c r="BH560" t="s">
        <v>4451</v>
      </c>
      <c r="BI560" t="s">
        <v>4592</v>
      </c>
    </row>
    <row r="561" spans="1:61" x14ac:dyDescent="0.25">
      <c r="A561">
        <f t="shared" si="74"/>
        <v>23.2</v>
      </c>
      <c r="B561" t="str">
        <f t="shared" si="75"/>
        <v>Kraftwerk Hausham_BNA0430</v>
      </c>
      <c r="C561" t="s">
        <v>3492</v>
      </c>
      <c r="D561" t="str">
        <f>VLOOKUP(AL561,REF_TABLE!$A$19:$B$26,2,FALSE)</f>
        <v>GTUR</v>
      </c>
      <c r="E561" t="str">
        <f>VLOOKUP(AK561,REF_TABLE!A:B,2,FALSE)</f>
        <v>OIL</v>
      </c>
      <c r="F561">
        <f t="shared" si="81"/>
        <v>0.3332</v>
      </c>
      <c r="G561">
        <f>VLOOKUP(plants_join_OPSD!D561,REF_TABLE!M:Q,2,FALSE)</f>
        <v>0</v>
      </c>
      <c r="H561">
        <f>VLOOKUP(plants_join_OPSD!D561,REF_TABLE!M:Q,3,FALSE)</f>
        <v>0</v>
      </c>
      <c r="I561">
        <f>VLOOKUP(D561,Tabelle7!$A:$B,2,FALSE)</f>
        <v>1</v>
      </c>
      <c r="J561">
        <f>VLOOKUP(D561,Tabelle7!$A:$C,3,FALSE)</f>
        <v>1</v>
      </c>
      <c r="K561">
        <f>VLOOKUP($E561,Dispa_data!E:W,7,FALSE)</f>
        <v>35280.964999999997</v>
      </c>
      <c r="L561">
        <f>IFERROR(VLOOKUP($E561,Dispa_data!E:W,8,FALSE),0)</f>
        <v>0</v>
      </c>
      <c r="M561">
        <f>IFERROR(VLOOKUP($E561,Dispa_data!E:W,9,FALSE),0)</f>
        <v>0</v>
      </c>
      <c r="N561">
        <f>IFERROR(VLOOKUP($E561,Dispa_data!$E:$W,10,FALSE),0)</f>
        <v>0.3</v>
      </c>
      <c r="O561">
        <f>IFERROR(VLOOKUP($E561,Dispa_data!$E:$W,11,FALSE),0)</f>
        <v>0.41</v>
      </c>
      <c r="P561">
        <f>IFERROR(VLOOKUP($E561,Dispa_data!$E:$W,12,FALSE),0)</f>
        <v>7</v>
      </c>
      <c r="Q561">
        <f>IFERROR(VLOOKUP($E561,Dispa_data!$E:$W,13,FALSE),0)</f>
        <v>0.79</v>
      </c>
      <c r="S561" t="str">
        <f t="shared" si="76"/>
        <v/>
      </c>
      <c r="T561" t="str">
        <f t="shared" si="77"/>
        <v/>
      </c>
      <c r="U561" t="str">
        <f t="shared" si="78"/>
        <v/>
      </c>
      <c r="V561" t="str">
        <f t="shared" si="79"/>
        <v/>
      </c>
      <c r="W561" t="str">
        <f t="shared" si="80"/>
        <v/>
      </c>
      <c r="X561" s="1" t="s">
        <v>763</v>
      </c>
      <c r="Y561" s="6" t="e">
        <f>VLOOKUP(B561,Dispa_data!B:B,1,FALSE)</f>
        <v>#N/A</v>
      </c>
      <c r="Z561" t="s">
        <v>1410</v>
      </c>
      <c r="AA561" t="s">
        <v>1805</v>
      </c>
      <c r="AB561" t="s">
        <v>2100</v>
      </c>
      <c r="AC561" t="s">
        <v>2341</v>
      </c>
      <c r="AE561" t="s">
        <v>3122</v>
      </c>
      <c r="AF561" t="s">
        <v>3436</v>
      </c>
      <c r="AG561" t="s">
        <v>3478</v>
      </c>
      <c r="AH561" t="s">
        <v>3492</v>
      </c>
      <c r="AI561">
        <v>23.2</v>
      </c>
      <c r="AJ561">
        <v>26.75</v>
      </c>
      <c r="AK561" t="s">
        <v>3502</v>
      </c>
      <c r="AL561" t="s">
        <v>3512</v>
      </c>
      <c r="AM561" t="s">
        <v>3515</v>
      </c>
      <c r="AO561">
        <v>1982</v>
      </c>
      <c r="AP561" t="s">
        <v>3558</v>
      </c>
      <c r="AS561" t="s">
        <v>3625</v>
      </c>
      <c r="AU561">
        <v>47.752395999999997</v>
      </c>
      <c r="AV561">
        <v>11.839802000000001</v>
      </c>
      <c r="BA561">
        <v>0.3332</v>
      </c>
      <c r="BB561" t="s">
        <v>3997</v>
      </c>
      <c r="BC561" t="s">
        <v>3502</v>
      </c>
      <c r="BE561" t="s">
        <v>3515</v>
      </c>
      <c r="BF561" t="s">
        <v>4329</v>
      </c>
      <c r="BG561" t="s">
        <v>4406</v>
      </c>
      <c r="BH561" t="s">
        <v>4451</v>
      </c>
      <c r="BI561" t="s">
        <v>4592</v>
      </c>
    </row>
    <row r="562" spans="1:61" x14ac:dyDescent="0.25">
      <c r="A562">
        <f t="shared" si="74"/>
        <v>44.5</v>
      </c>
      <c r="B562" t="str">
        <f t="shared" si="75"/>
        <v>Kraftwerk Raffinerie Heide_BNA1526</v>
      </c>
      <c r="C562" t="s">
        <v>3492</v>
      </c>
      <c r="D562" t="str">
        <f>VLOOKUP(AL562,REF_TABLE!$A$19:$B$26,2,FALSE)</f>
        <v>STUR</v>
      </c>
      <c r="E562" t="str">
        <f>VLOOKUP(AK562,REF_TABLE!A:B,2,FALSE)</f>
        <v>OIL</v>
      </c>
      <c r="F562">
        <f t="shared" si="81"/>
        <v>0.34320000000000001</v>
      </c>
      <c r="G562">
        <f>VLOOKUP(plants_join_OPSD!D562,REF_TABLE!M:Q,2,FALSE)</f>
        <v>9.5587323943661975</v>
      </c>
      <c r="H562">
        <f>VLOOKUP(plants_join_OPSD!D562,REF_TABLE!M:Q,3,FALSE)</f>
        <v>7.8122535211267614</v>
      </c>
      <c r="I562">
        <f>VLOOKUP(D562,Tabelle7!$A:$B,2,FALSE)</f>
        <v>4.0224969288732378E-2</v>
      </c>
      <c r="J562">
        <f>VLOOKUP(D562,Tabelle7!$A:$C,3,FALSE)</f>
        <v>4.0224969288732378E-2</v>
      </c>
      <c r="K562">
        <f>VLOOKUP($E562,Dispa_data!E:W,7,FALSE)</f>
        <v>35280.964999999997</v>
      </c>
      <c r="L562">
        <f>IFERROR(VLOOKUP($E562,Dispa_data!E:W,8,FALSE),0)</f>
        <v>0</v>
      </c>
      <c r="M562">
        <f>IFERROR(VLOOKUP($E562,Dispa_data!E:W,9,FALSE),0)</f>
        <v>0</v>
      </c>
      <c r="N562">
        <f>IFERROR(VLOOKUP($E562,Dispa_data!$E:$W,10,FALSE),0)</f>
        <v>0.3</v>
      </c>
      <c r="O562">
        <f>IFERROR(VLOOKUP($E562,Dispa_data!$E:$W,11,FALSE),0)</f>
        <v>0.41</v>
      </c>
      <c r="P562">
        <f>IFERROR(VLOOKUP($E562,Dispa_data!$E:$W,12,FALSE),0)</f>
        <v>7</v>
      </c>
      <c r="Q562">
        <f>IFERROR(VLOOKUP($E562,Dispa_data!$E:$W,13,FALSE),0)</f>
        <v>0.79</v>
      </c>
      <c r="S562" t="str">
        <f t="shared" si="76"/>
        <v/>
      </c>
      <c r="T562" t="str">
        <f t="shared" si="77"/>
        <v/>
      </c>
      <c r="U562" t="str">
        <f t="shared" si="78"/>
        <v/>
      </c>
      <c r="V562" t="str">
        <f t="shared" si="79"/>
        <v/>
      </c>
      <c r="W562" t="str">
        <f t="shared" si="80"/>
        <v/>
      </c>
      <c r="X562" s="1" t="s">
        <v>764</v>
      </c>
      <c r="Y562" s="6" t="e">
        <f>VLOOKUP(B562,Dispa_data!B:B,1,FALSE)</f>
        <v>#N/A</v>
      </c>
      <c r="Z562" t="s">
        <v>1411</v>
      </c>
      <c r="AC562" t="s">
        <v>2342</v>
      </c>
      <c r="AD562" t="s">
        <v>2660</v>
      </c>
      <c r="AE562" t="s">
        <v>3123</v>
      </c>
      <c r="AF562" t="s">
        <v>3437</v>
      </c>
      <c r="AG562" t="s">
        <v>3486</v>
      </c>
      <c r="AH562" t="s">
        <v>3492</v>
      </c>
      <c r="AI562">
        <v>44.5</v>
      </c>
      <c r="AK562" t="s">
        <v>3502</v>
      </c>
      <c r="AL562" t="s">
        <v>3506</v>
      </c>
      <c r="AM562" t="s">
        <v>3514</v>
      </c>
      <c r="AO562">
        <v>1962</v>
      </c>
      <c r="AP562" t="s">
        <v>3557</v>
      </c>
      <c r="AS562" t="s">
        <v>3625</v>
      </c>
      <c r="AU562">
        <v>54.154860999999997</v>
      </c>
      <c r="AV562">
        <v>9.0766469999999995</v>
      </c>
      <c r="BA562">
        <v>0.34320000000000001</v>
      </c>
      <c r="BB562" t="s">
        <v>3997</v>
      </c>
      <c r="BC562" t="s">
        <v>3502</v>
      </c>
      <c r="BE562" t="s">
        <v>3515</v>
      </c>
      <c r="BF562" t="s">
        <v>4330</v>
      </c>
      <c r="BG562" t="s">
        <v>4429</v>
      </c>
      <c r="BH562" t="s">
        <v>4565</v>
      </c>
    </row>
    <row r="563" spans="1:61" x14ac:dyDescent="0.25">
      <c r="A563">
        <f t="shared" si="74"/>
        <v>4.8</v>
      </c>
      <c r="B563" t="str">
        <f t="shared" si="75"/>
        <v>Abfallentsorgungszentrum Asdonkshof_BNA1166</v>
      </c>
      <c r="C563" t="s">
        <v>3492</v>
      </c>
      <c r="D563" t="str">
        <f>VLOOKUP(AL563,REF_TABLE!$A$19:$B$26,2,FALSE)</f>
        <v>STUR</v>
      </c>
      <c r="E563" t="str">
        <f>VLOOKUP(AK563,REF_TABLE!A:B,2,FALSE)</f>
        <v>OIL</v>
      </c>
      <c r="F563">
        <f t="shared" si="81"/>
        <v>0.38169999999999998</v>
      </c>
      <c r="G563">
        <f>VLOOKUP(plants_join_OPSD!D563,REF_TABLE!M:Q,2,FALSE)</f>
        <v>9.5587323943661975</v>
      </c>
      <c r="H563">
        <f>VLOOKUP(plants_join_OPSD!D563,REF_TABLE!M:Q,3,FALSE)</f>
        <v>7.8122535211267614</v>
      </c>
      <c r="I563">
        <f>VLOOKUP(D563,Tabelle7!$A:$B,2,FALSE)</f>
        <v>4.0224969288732378E-2</v>
      </c>
      <c r="J563">
        <f>VLOOKUP(D563,Tabelle7!$A:$C,3,FALSE)</f>
        <v>4.0224969288732378E-2</v>
      </c>
      <c r="K563">
        <f>VLOOKUP($E563,Dispa_data!E:W,7,FALSE)</f>
        <v>35280.964999999997</v>
      </c>
      <c r="L563">
        <f>IFERROR(VLOOKUP($E563,Dispa_data!E:W,8,FALSE),0)</f>
        <v>0</v>
      </c>
      <c r="M563">
        <f>IFERROR(VLOOKUP($E563,Dispa_data!E:W,9,FALSE),0)</f>
        <v>0</v>
      </c>
      <c r="N563">
        <f>IFERROR(VLOOKUP($E563,Dispa_data!$E:$W,10,FALSE),0)</f>
        <v>0.3</v>
      </c>
      <c r="O563">
        <f>IFERROR(VLOOKUP($E563,Dispa_data!$E:$W,11,FALSE),0)</f>
        <v>0.41</v>
      </c>
      <c r="P563">
        <f>IFERROR(VLOOKUP($E563,Dispa_data!$E:$W,12,FALSE),0)</f>
        <v>7</v>
      </c>
      <c r="Q563">
        <f>IFERROR(VLOOKUP($E563,Dispa_data!$E:$W,13,FALSE),0)</f>
        <v>0.79</v>
      </c>
      <c r="S563" t="str">
        <f t="shared" si="76"/>
        <v/>
      </c>
      <c r="T563" t="str">
        <f t="shared" si="77"/>
        <v/>
      </c>
      <c r="U563" t="str">
        <f t="shared" si="78"/>
        <v/>
      </c>
      <c r="V563" t="str">
        <f t="shared" si="79"/>
        <v/>
      </c>
      <c r="W563" t="str">
        <f t="shared" si="80"/>
        <v/>
      </c>
      <c r="X563" s="1" t="s">
        <v>765</v>
      </c>
      <c r="Y563" s="6" t="e">
        <f>VLOOKUP(B563,Dispa_data!B:B,1,FALSE)</f>
        <v>#N/A</v>
      </c>
      <c r="Z563" t="s">
        <v>1412</v>
      </c>
      <c r="AA563" t="s">
        <v>1404</v>
      </c>
      <c r="AC563" t="s">
        <v>2343</v>
      </c>
      <c r="AD563" t="s">
        <v>2661</v>
      </c>
      <c r="AE563" t="s">
        <v>3124</v>
      </c>
      <c r="AF563" t="s">
        <v>3438</v>
      </c>
      <c r="AG563" t="s">
        <v>3480</v>
      </c>
      <c r="AH563" t="s">
        <v>3492</v>
      </c>
      <c r="AI563">
        <v>4.8</v>
      </c>
      <c r="AK563" t="s">
        <v>3502</v>
      </c>
      <c r="AL563" t="s">
        <v>3506</v>
      </c>
      <c r="AM563" t="s">
        <v>3515</v>
      </c>
      <c r="AO563">
        <v>1997</v>
      </c>
      <c r="AP563" t="s">
        <v>3529</v>
      </c>
      <c r="AS563" t="s">
        <v>3625</v>
      </c>
      <c r="AU563">
        <v>51.522419999999997</v>
      </c>
      <c r="AV563">
        <v>6.5746699999999993</v>
      </c>
      <c r="BA563">
        <v>0.38169999999999998</v>
      </c>
      <c r="BB563" t="s">
        <v>3997</v>
      </c>
      <c r="BC563" t="s">
        <v>3502</v>
      </c>
      <c r="BE563" t="s">
        <v>3515</v>
      </c>
      <c r="BF563" t="s">
        <v>4331</v>
      </c>
      <c r="BG563" t="s">
        <v>4406</v>
      </c>
      <c r="BH563" t="s">
        <v>4441</v>
      </c>
    </row>
    <row r="564" spans="1:61" x14ac:dyDescent="0.25">
      <c r="A564">
        <f t="shared" si="74"/>
        <v>45</v>
      </c>
      <c r="B564" t="str">
        <f t="shared" si="75"/>
        <v>MiRO_BNA0516</v>
      </c>
      <c r="C564" t="s">
        <v>3492</v>
      </c>
      <c r="D564" t="str">
        <f>VLOOKUP(AL564,REF_TABLE!$A$19:$B$26,2,FALSE)</f>
        <v>STUR</v>
      </c>
      <c r="E564" t="str">
        <f>VLOOKUP(AK564,REF_TABLE!A:B,2,FALSE)</f>
        <v>OIL</v>
      </c>
      <c r="F564">
        <f t="shared" si="81"/>
        <v>0.3795</v>
      </c>
      <c r="G564">
        <f>VLOOKUP(plants_join_OPSD!D564,REF_TABLE!M:Q,2,FALSE)</f>
        <v>9.5587323943661975</v>
      </c>
      <c r="H564">
        <f>VLOOKUP(plants_join_OPSD!D564,REF_TABLE!M:Q,3,FALSE)</f>
        <v>7.8122535211267614</v>
      </c>
      <c r="I564">
        <f>VLOOKUP(D564,Tabelle7!$A:$B,2,FALSE)</f>
        <v>4.0224969288732378E-2</v>
      </c>
      <c r="J564">
        <f>VLOOKUP(D564,Tabelle7!$A:$C,3,FALSE)</f>
        <v>4.0224969288732378E-2</v>
      </c>
      <c r="K564">
        <f>VLOOKUP($E564,Dispa_data!E:W,7,FALSE)</f>
        <v>35280.964999999997</v>
      </c>
      <c r="L564">
        <f>IFERROR(VLOOKUP($E564,Dispa_data!E:W,8,FALSE),0)</f>
        <v>0</v>
      </c>
      <c r="M564">
        <f>IFERROR(VLOOKUP($E564,Dispa_data!E:W,9,FALSE),0)</f>
        <v>0</v>
      </c>
      <c r="N564">
        <f>IFERROR(VLOOKUP($E564,Dispa_data!$E:$W,10,FALSE),0)</f>
        <v>0.3</v>
      </c>
      <c r="O564">
        <f>IFERROR(VLOOKUP($E564,Dispa_data!$E:$W,11,FALSE),0)</f>
        <v>0.41</v>
      </c>
      <c r="P564">
        <f>IFERROR(VLOOKUP($E564,Dispa_data!$E:$W,12,FALSE),0)</f>
        <v>7</v>
      </c>
      <c r="Q564">
        <f>IFERROR(VLOOKUP($E564,Dispa_data!$E:$W,13,FALSE),0)</f>
        <v>0.79</v>
      </c>
      <c r="S564" t="str">
        <f t="shared" si="76"/>
        <v/>
      </c>
      <c r="T564" t="str">
        <f t="shared" si="77"/>
        <v/>
      </c>
      <c r="U564" t="str">
        <f t="shared" si="78"/>
        <v/>
      </c>
      <c r="V564" t="str">
        <f t="shared" si="79"/>
        <v/>
      </c>
      <c r="W564" t="str">
        <f t="shared" si="80"/>
        <v/>
      </c>
      <c r="X564" s="1" t="s">
        <v>766</v>
      </c>
      <c r="Y564" s="6" t="e">
        <f>VLOOKUP(B564,Dispa_data!B:B,1,FALSE)</f>
        <v>#N/A</v>
      </c>
      <c r="Z564" t="s">
        <v>1413</v>
      </c>
      <c r="AA564" t="s">
        <v>1806</v>
      </c>
      <c r="AC564" t="s">
        <v>2344</v>
      </c>
      <c r="AE564" t="s">
        <v>2743</v>
      </c>
      <c r="AF564" t="s">
        <v>3201</v>
      </c>
      <c r="AG564" t="s">
        <v>3482</v>
      </c>
      <c r="AH564" t="s">
        <v>3492</v>
      </c>
      <c r="AI564">
        <v>45</v>
      </c>
      <c r="AK564" t="s">
        <v>3502</v>
      </c>
      <c r="AL564" t="s">
        <v>3506</v>
      </c>
      <c r="AM564" t="s">
        <v>3514</v>
      </c>
      <c r="AO564">
        <v>1995</v>
      </c>
      <c r="AP564" t="s">
        <v>3605</v>
      </c>
      <c r="AS564" t="s">
        <v>3625</v>
      </c>
      <c r="AU564">
        <v>49.060809999999996</v>
      </c>
      <c r="AV564">
        <v>8.3243899999999993</v>
      </c>
      <c r="BA564">
        <v>0.3795</v>
      </c>
      <c r="BB564" t="s">
        <v>3997</v>
      </c>
      <c r="BC564" t="s">
        <v>3502</v>
      </c>
      <c r="BE564" t="s">
        <v>3515</v>
      </c>
      <c r="BG564" t="s">
        <v>4406</v>
      </c>
      <c r="BH564" t="s">
        <v>4442</v>
      </c>
    </row>
    <row r="565" spans="1:61" x14ac:dyDescent="0.25">
      <c r="A565">
        <f t="shared" si="74"/>
        <v>25</v>
      </c>
      <c r="B565" t="str">
        <f t="shared" si="75"/>
        <v>MiRO_BNA0517</v>
      </c>
      <c r="C565" t="s">
        <v>3492</v>
      </c>
      <c r="D565" t="str">
        <f>VLOOKUP(AL565,REF_TABLE!$A$19:$B$26,2,FALSE)</f>
        <v>STUR</v>
      </c>
      <c r="E565" t="str">
        <f>VLOOKUP(AK565,REF_TABLE!A:B,2,FALSE)</f>
        <v>OIL</v>
      </c>
      <c r="F565">
        <f t="shared" si="81"/>
        <v>0.3795</v>
      </c>
      <c r="G565">
        <f>VLOOKUP(plants_join_OPSD!D565,REF_TABLE!M:Q,2,FALSE)</f>
        <v>9.5587323943661975</v>
      </c>
      <c r="H565">
        <f>VLOOKUP(plants_join_OPSD!D565,REF_TABLE!M:Q,3,FALSE)</f>
        <v>7.8122535211267614</v>
      </c>
      <c r="I565">
        <f>VLOOKUP(D565,Tabelle7!$A:$B,2,FALSE)</f>
        <v>4.0224969288732378E-2</v>
      </c>
      <c r="J565">
        <f>VLOOKUP(D565,Tabelle7!$A:$C,3,FALSE)</f>
        <v>4.0224969288732378E-2</v>
      </c>
      <c r="K565">
        <f>VLOOKUP($E565,Dispa_data!E:W,7,FALSE)</f>
        <v>35280.964999999997</v>
      </c>
      <c r="L565">
        <f>IFERROR(VLOOKUP($E565,Dispa_data!E:W,8,FALSE),0)</f>
        <v>0</v>
      </c>
      <c r="M565">
        <f>IFERROR(VLOOKUP($E565,Dispa_data!E:W,9,FALSE),0)</f>
        <v>0</v>
      </c>
      <c r="N565">
        <f>IFERROR(VLOOKUP($E565,Dispa_data!$E:$W,10,FALSE),0)</f>
        <v>0.3</v>
      </c>
      <c r="O565">
        <f>IFERROR(VLOOKUP($E565,Dispa_data!$E:$W,11,FALSE),0)</f>
        <v>0.41</v>
      </c>
      <c r="P565">
        <f>IFERROR(VLOOKUP($E565,Dispa_data!$E:$W,12,FALSE),0)</f>
        <v>7</v>
      </c>
      <c r="Q565">
        <f>IFERROR(VLOOKUP($E565,Dispa_data!$E:$W,13,FALSE),0)</f>
        <v>0.79</v>
      </c>
      <c r="S565" t="str">
        <f t="shared" si="76"/>
        <v/>
      </c>
      <c r="T565" t="str">
        <f t="shared" si="77"/>
        <v/>
      </c>
      <c r="U565" t="str">
        <f t="shared" si="78"/>
        <v/>
      </c>
      <c r="V565" t="str">
        <f t="shared" si="79"/>
        <v/>
      </c>
      <c r="W565" t="str">
        <f t="shared" si="80"/>
        <v/>
      </c>
      <c r="X565" s="1" t="s">
        <v>767</v>
      </c>
      <c r="Y565" s="6" t="e">
        <f>VLOOKUP(B565,Dispa_data!B:B,1,FALSE)</f>
        <v>#N/A</v>
      </c>
      <c r="Z565" t="s">
        <v>1413</v>
      </c>
      <c r="AA565" t="s">
        <v>1807</v>
      </c>
      <c r="AC565" t="s">
        <v>2344</v>
      </c>
      <c r="AE565" t="s">
        <v>2743</v>
      </c>
      <c r="AF565" t="s">
        <v>3201</v>
      </c>
      <c r="AG565" t="s">
        <v>3482</v>
      </c>
      <c r="AH565" t="s">
        <v>3492</v>
      </c>
      <c r="AI565">
        <v>25</v>
      </c>
      <c r="AK565" t="s">
        <v>3502</v>
      </c>
      <c r="AL565" t="s">
        <v>3506</v>
      </c>
      <c r="AM565" t="s">
        <v>3514</v>
      </c>
      <c r="AO565">
        <v>1995</v>
      </c>
      <c r="AP565" t="s">
        <v>3605</v>
      </c>
      <c r="AS565" t="s">
        <v>3625</v>
      </c>
      <c r="AU565">
        <v>49.060809999999996</v>
      </c>
      <c r="AV565">
        <v>8.3243899999999993</v>
      </c>
      <c r="BA565">
        <v>0.3795</v>
      </c>
      <c r="BB565" t="s">
        <v>3997</v>
      </c>
      <c r="BC565" t="s">
        <v>3502</v>
      </c>
      <c r="BE565" t="s">
        <v>3515</v>
      </c>
      <c r="BG565" t="s">
        <v>4406</v>
      </c>
      <c r="BH565" t="s">
        <v>4442</v>
      </c>
    </row>
    <row r="566" spans="1:61" x14ac:dyDescent="0.25">
      <c r="A566">
        <f t="shared" si="74"/>
        <v>80</v>
      </c>
      <c r="B566" t="str">
        <f t="shared" si="75"/>
        <v>Raffineriekraftwerk Köln Godorf_BNA0547</v>
      </c>
      <c r="C566" t="s">
        <v>3492</v>
      </c>
      <c r="D566" t="str">
        <f>VLOOKUP(AL566,REF_TABLE!$A$19:$B$26,2,FALSE)</f>
        <v>COMC</v>
      </c>
      <c r="E566" t="str">
        <f>VLOOKUP(AK566,REF_TABLE!A:B,2,FALSE)</f>
        <v>OIL</v>
      </c>
      <c r="F566">
        <f t="shared" si="81"/>
        <v>0.38</v>
      </c>
      <c r="G566">
        <f>VLOOKUP(plants_join_OPSD!D566,REF_TABLE!M:Q,2,FALSE)</f>
        <v>5</v>
      </c>
      <c r="H566">
        <f>VLOOKUP(plants_join_OPSD!D566,REF_TABLE!M:Q,3,FALSE)</f>
        <v>1</v>
      </c>
      <c r="I566">
        <f>VLOOKUP(D566,Tabelle7!$A:$B,2,FALSE)</f>
        <v>3.8508725075675675E-2</v>
      </c>
      <c r="J566">
        <f>VLOOKUP(D566,Tabelle7!$A:$C,3,FALSE)</f>
        <v>3.8508725075675675E-2</v>
      </c>
      <c r="K566">
        <f>VLOOKUP($E566,Dispa_data!E:W,7,FALSE)</f>
        <v>35280.964999999997</v>
      </c>
      <c r="L566">
        <f>IFERROR(VLOOKUP($E566,Dispa_data!E:W,8,FALSE),0)</f>
        <v>0</v>
      </c>
      <c r="M566">
        <f>IFERROR(VLOOKUP($E566,Dispa_data!E:W,9,FALSE),0)</f>
        <v>0</v>
      </c>
      <c r="N566">
        <f>IFERROR(VLOOKUP($E566,Dispa_data!$E:$W,10,FALSE),0)</f>
        <v>0.3</v>
      </c>
      <c r="O566">
        <f>IFERROR(VLOOKUP($E566,Dispa_data!$E:$W,11,FALSE),0)</f>
        <v>0.41</v>
      </c>
      <c r="P566">
        <f>IFERROR(VLOOKUP($E566,Dispa_data!$E:$W,12,FALSE),0)</f>
        <v>7</v>
      </c>
      <c r="Q566">
        <f>IFERROR(VLOOKUP($E566,Dispa_data!$E:$W,13,FALSE),0)</f>
        <v>0.79</v>
      </c>
      <c r="S566">
        <f t="shared" si="76"/>
        <v>235</v>
      </c>
      <c r="T566" t="str">
        <f t="shared" si="77"/>
        <v/>
      </c>
      <c r="U566" t="str">
        <f t="shared" si="78"/>
        <v/>
      </c>
      <c r="V566" t="str">
        <f t="shared" si="79"/>
        <v/>
      </c>
      <c r="W566" t="str">
        <f t="shared" si="80"/>
        <v/>
      </c>
      <c r="X566" s="1" t="s">
        <v>768</v>
      </c>
      <c r="Y566" s="6" t="e">
        <f>VLOOKUP(B566,Dispa_data!B:B,1,FALSE)</f>
        <v>#N/A</v>
      </c>
      <c r="Z566" t="s">
        <v>1414</v>
      </c>
      <c r="AB566" t="s">
        <v>2101</v>
      </c>
      <c r="AC566" t="s">
        <v>2345</v>
      </c>
      <c r="AD566" t="s">
        <v>2662</v>
      </c>
      <c r="AE566" t="s">
        <v>3125</v>
      </c>
      <c r="AF566" t="s">
        <v>3328</v>
      </c>
      <c r="AG566" t="s">
        <v>3480</v>
      </c>
      <c r="AH566" t="s">
        <v>3492</v>
      </c>
      <c r="AI566">
        <v>80</v>
      </c>
      <c r="AJ566">
        <v>215</v>
      </c>
      <c r="AK566" t="s">
        <v>3502</v>
      </c>
      <c r="AL566" t="s">
        <v>3508</v>
      </c>
      <c r="AM566" t="s">
        <v>3514</v>
      </c>
      <c r="AN566">
        <v>235</v>
      </c>
      <c r="AO566">
        <v>2004</v>
      </c>
      <c r="AP566" t="s">
        <v>3518</v>
      </c>
      <c r="AQ566">
        <v>2004</v>
      </c>
      <c r="AS566" t="s">
        <v>3625</v>
      </c>
      <c r="AT566" t="s">
        <v>3630</v>
      </c>
      <c r="AU566">
        <v>50.854750000000003</v>
      </c>
      <c r="AV566">
        <v>6.9808399999999997</v>
      </c>
      <c r="BA566">
        <v>0.38</v>
      </c>
      <c r="BB566" t="s">
        <v>3997</v>
      </c>
      <c r="BC566" t="s">
        <v>3502</v>
      </c>
      <c r="BE566" t="s">
        <v>3515</v>
      </c>
      <c r="BF566" t="s">
        <v>4332</v>
      </c>
      <c r="BG566" t="s">
        <v>4406</v>
      </c>
      <c r="BH566" t="s">
        <v>4499</v>
      </c>
      <c r="BI566" t="s">
        <v>4591</v>
      </c>
    </row>
    <row r="567" spans="1:61" x14ac:dyDescent="0.25">
      <c r="A567">
        <f t="shared" si="74"/>
        <v>92.5</v>
      </c>
      <c r="B567" t="str">
        <f t="shared" si="75"/>
        <v>Raffineriekraftwerk_BNA0596</v>
      </c>
      <c r="C567" t="s">
        <v>3492</v>
      </c>
      <c r="D567" t="str">
        <f>VLOOKUP(AL567,REF_TABLE!$A$19:$B$26,2,FALSE)</f>
        <v>COMC</v>
      </c>
      <c r="E567" t="str">
        <f>VLOOKUP(AK567,REF_TABLE!A:B,2,FALSE)</f>
        <v>OIL</v>
      </c>
      <c r="F567">
        <f t="shared" si="81"/>
        <v>0.38</v>
      </c>
      <c r="G567">
        <f>VLOOKUP(plants_join_OPSD!D567,REF_TABLE!M:Q,2,FALSE)</f>
        <v>5</v>
      </c>
      <c r="H567">
        <f>VLOOKUP(plants_join_OPSD!D567,REF_TABLE!M:Q,3,FALSE)</f>
        <v>1</v>
      </c>
      <c r="I567">
        <f>VLOOKUP(D567,Tabelle7!$A:$B,2,FALSE)</f>
        <v>3.8508725075675675E-2</v>
      </c>
      <c r="J567">
        <f>VLOOKUP(D567,Tabelle7!$A:$C,3,FALSE)</f>
        <v>3.8508725075675675E-2</v>
      </c>
      <c r="K567">
        <f>VLOOKUP($E567,Dispa_data!E:W,7,FALSE)</f>
        <v>35280.964999999997</v>
      </c>
      <c r="L567">
        <f>IFERROR(VLOOKUP($E567,Dispa_data!E:W,8,FALSE),0)</f>
        <v>0</v>
      </c>
      <c r="M567">
        <f>IFERROR(VLOOKUP($E567,Dispa_data!E:W,9,FALSE),0)</f>
        <v>0</v>
      </c>
      <c r="N567">
        <f>IFERROR(VLOOKUP($E567,Dispa_data!$E:$W,10,FALSE),0)</f>
        <v>0.3</v>
      </c>
      <c r="O567">
        <f>IFERROR(VLOOKUP($E567,Dispa_data!$E:$W,11,FALSE),0)</f>
        <v>0.41</v>
      </c>
      <c r="P567">
        <f>IFERROR(VLOOKUP($E567,Dispa_data!$E:$W,12,FALSE),0)</f>
        <v>7</v>
      </c>
      <c r="Q567">
        <f>IFERROR(VLOOKUP($E567,Dispa_data!$E:$W,13,FALSE),0)</f>
        <v>0.79</v>
      </c>
      <c r="S567">
        <f t="shared" si="76"/>
        <v>208</v>
      </c>
      <c r="T567" t="str">
        <f t="shared" si="77"/>
        <v/>
      </c>
      <c r="U567" t="str">
        <f t="shared" si="78"/>
        <v/>
      </c>
      <c r="V567" t="str">
        <f t="shared" si="79"/>
        <v/>
      </c>
      <c r="W567" t="str">
        <f t="shared" si="80"/>
        <v/>
      </c>
      <c r="X567" s="1" t="s">
        <v>769</v>
      </c>
      <c r="Y567" s="6" t="e">
        <f>VLOOKUP(B567,Dispa_data!B:B,1,FALSE)</f>
        <v>#N/A</v>
      </c>
      <c r="Z567" t="s">
        <v>1415</v>
      </c>
      <c r="AB567" t="s">
        <v>2102</v>
      </c>
      <c r="AC567" t="s">
        <v>2286</v>
      </c>
      <c r="AE567" t="s">
        <v>3039</v>
      </c>
      <c r="AF567" t="s">
        <v>2102</v>
      </c>
      <c r="AG567" t="s">
        <v>3479</v>
      </c>
      <c r="AH567" t="s">
        <v>3492</v>
      </c>
      <c r="AI567">
        <v>92.5</v>
      </c>
      <c r="AJ567">
        <v>162</v>
      </c>
      <c r="AK567" t="s">
        <v>3502</v>
      </c>
      <c r="AL567" t="s">
        <v>3508</v>
      </c>
      <c r="AM567" t="s">
        <v>3514</v>
      </c>
      <c r="AN567">
        <v>208</v>
      </c>
      <c r="AO567">
        <v>1997</v>
      </c>
      <c r="AP567" t="s">
        <v>3529</v>
      </c>
      <c r="AS567" t="s">
        <v>3625</v>
      </c>
      <c r="AT567" t="s">
        <v>3630</v>
      </c>
      <c r="AU567">
        <v>51.299759999999999</v>
      </c>
      <c r="AV567">
        <v>12.019299999999999</v>
      </c>
      <c r="BA567">
        <v>0.38</v>
      </c>
      <c r="BB567" t="s">
        <v>3997</v>
      </c>
      <c r="BC567" t="s">
        <v>3502</v>
      </c>
      <c r="BE567" t="s">
        <v>3515</v>
      </c>
      <c r="BF567" t="s">
        <v>4333</v>
      </c>
      <c r="BG567" t="s">
        <v>4406</v>
      </c>
      <c r="BH567" t="s">
        <v>2285</v>
      </c>
      <c r="BI567" t="s">
        <v>4591</v>
      </c>
    </row>
    <row r="568" spans="1:61" x14ac:dyDescent="0.25">
      <c r="A568">
        <f t="shared" si="74"/>
        <v>77.400000000000006</v>
      </c>
      <c r="B568" t="str">
        <f t="shared" si="75"/>
        <v>Dampfkraftwerk Marbach am Neckar_BNA0647</v>
      </c>
      <c r="C568" t="s">
        <v>3492</v>
      </c>
      <c r="D568" t="str">
        <f>VLOOKUP(AL568,REF_TABLE!$A$19:$B$26,2,FALSE)</f>
        <v>GTUR</v>
      </c>
      <c r="E568" t="str">
        <f>VLOOKUP(AK568,REF_TABLE!A:B,2,FALSE)</f>
        <v>OIL</v>
      </c>
      <c r="F568">
        <f t="shared" si="81"/>
        <v>0.30459999999999998</v>
      </c>
      <c r="G568">
        <f>VLOOKUP(plants_join_OPSD!D568,REF_TABLE!M:Q,2,FALSE)</f>
        <v>0</v>
      </c>
      <c r="H568">
        <f>VLOOKUP(plants_join_OPSD!D568,REF_TABLE!M:Q,3,FALSE)</f>
        <v>0</v>
      </c>
      <c r="I568">
        <f>VLOOKUP(D568,Tabelle7!$A:$B,2,FALSE)</f>
        <v>1</v>
      </c>
      <c r="J568">
        <f>VLOOKUP(D568,Tabelle7!$A:$C,3,FALSE)</f>
        <v>1</v>
      </c>
      <c r="K568">
        <f>VLOOKUP($E568,Dispa_data!E:W,7,FALSE)</f>
        <v>35280.964999999997</v>
      </c>
      <c r="L568">
        <f>IFERROR(VLOOKUP($E568,Dispa_data!E:W,8,FALSE),0)</f>
        <v>0</v>
      </c>
      <c r="M568">
        <f>IFERROR(VLOOKUP($E568,Dispa_data!E:W,9,FALSE),0)</f>
        <v>0</v>
      </c>
      <c r="N568">
        <f>IFERROR(VLOOKUP($E568,Dispa_data!$E:$W,10,FALSE),0)</f>
        <v>0.3</v>
      </c>
      <c r="O568">
        <f>IFERROR(VLOOKUP($E568,Dispa_data!$E:$W,11,FALSE),0)</f>
        <v>0.41</v>
      </c>
      <c r="P568">
        <f>IFERROR(VLOOKUP($E568,Dispa_data!$E:$W,12,FALSE),0)</f>
        <v>7</v>
      </c>
      <c r="Q568">
        <f>IFERROR(VLOOKUP($E568,Dispa_data!$E:$W,13,FALSE),0)</f>
        <v>0.79</v>
      </c>
      <c r="S568" t="str">
        <f t="shared" si="76"/>
        <v/>
      </c>
      <c r="T568" t="str">
        <f t="shared" si="77"/>
        <v/>
      </c>
      <c r="U568" t="str">
        <f t="shared" si="78"/>
        <v/>
      </c>
      <c r="V568" t="str">
        <f t="shared" si="79"/>
        <v/>
      </c>
      <c r="W568" t="str">
        <f t="shared" si="80"/>
        <v/>
      </c>
      <c r="X568" s="1" t="s">
        <v>770</v>
      </c>
      <c r="Y568" s="6" t="e">
        <f>VLOOKUP(B568,Dispa_data!B:B,1,FALSE)</f>
        <v>#N/A</v>
      </c>
      <c r="Z568" t="s">
        <v>1416</v>
      </c>
      <c r="AA568" t="s">
        <v>1808</v>
      </c>
      <c r="AC568" t="s">
        <v>2158</v>
      </c>
      <c r="AD568" t="s">
        <v>2663</v>
      </c>
      <c r="AE568" t="s">
        <v>3126</v>
      </c>
      <c r="AF568" t="s">
        <v>3439</v>
      </c>
      <c r="AG568" t="s">
        <v>3482</v>
      </c>
      <c r="AH568" t="s">
        <v>3492</v>
      </c>
      <c r="AI568">
        <v>77.400000000000006</v>
      </c>
      <c r="AK568" t="s">
        <v>3502</v>
      </c>
      <c r="AL568" t="s">
        <v>3512</v>
      </c>
      <c r="AM568" t="s">
        <v>3515</v>
      </c>
      <c r="AO568">
        <v>1971</v>
      </c>
      <c r="AP568" t="s">
        <v>3556</v>
      </c>
      <c r="AS568" t="s">
        <v>3626</v>
      </c>
      <c r="AU568">
        <v>48.927497000000002</v>
      </c>
      <c r="AV568">
        <v>9.2300050000000002</v>
      </c>
      <c r="BA568">
        <v>0.30459999999999998</v>
      </c>
      <c r="BB568" t="s">
        <v>3997</v>
      </c>
      <c r="BC568" t="s">
        <v>3502</v>
      </c>
      <c r="BE568" t="s">
        <v>3515</v>
      </c>
      <c r="BF568" t="s">
        <v>3439</v>
      </c>
      <c r="BG568" t="s">
        <v>4406</v>
      </c>
      <c r="BH568" t="s">
        <v>4442</v>
      </c>
    </row>
    <row r="569" spans="1:61" x14ac:dyDescent="0.25">
      <c r="A569">
        <f t="shared" si="74"/>
        <v>85</v>
      </c>
      <c r="B569" t="str">
        <f t="shared" si="75"/>
        <v>Dampfkraftwerk Marbach am Neckar_BNA0648</v>
      </c>
      <c r="C569" t="s">
        <v>3492</v>
      </c>
      <c r="D569" t="str">
        <f>VLOOKUP(AL569,REF_TABLE!$A$19:$B$26,2,FALSE)</f>
        <v>COMC</v>
      </c>
      <c r="E569" t="str">
        <f>VLOOKUP(AK569,REF_TABLE!A:B,2,FALSE)</f>
        <v>OIL</v>
      </c>
      <c r="F569">
        <f t="shared" si="81"/>
        <v>0.38</v>
      </c>
      <c r="G569">
        <f>VLOOKUP(plants_join_OPSD!D569,REF_TABLE!M:Q,2,FALSE)</f>
        <v>5</v>
      </c>
      <c r="H569">
        <f>VLOOKUP(plants_join_OPSD!D569,REF_TABLE!M:Q,3,FALSE)</f>
        <v>1</v>
      </c>
      <c r="I569">
        <f>VLOOKUP(D569,Tabelle7!$A:$B,2,FALSE)</f>
        <v>3.8508725075675675E-2</v>
      </c>
      <c r="J569">
        <f>VLOOKUP(D569,Tabelle7!$A:$C,3,FALSE)</f>
        <v>3.8508725075675675E-2</v>
      </c>
      <c r="K569">
        <f>VLOOKUP($E569,Dispa_data!E:W,7,FALSE)</f>
        <v>35280.964999999997</v>
      </c>
      <c r="L569">
        <f>IFERROR(VLOOKUP($E569,Dispa_data!E:W,8,FALSE),0)</f>
        <v>0</v>
      </c>
      <c r="M569">
        <f>IFERROR(VLOOKUP($E569,Dispa_data!E:W,9,FALSE),0)</f>
        <v>0</v>
      </c>
      <c r="N569">
        <f>IFERROR(VLOOKUP($E569,Dispa_data!$E:$W,10,FALSE),0)</f>
        <v>0.3</v>
      </c>
      <c r="O569">
        <f>IFERROR(VLOOKUP($E569,Dispa_data!$E:$W,11,FALSE),0)</f>
        <v>0.41</v>
      </c>
      <c r="P569">
        <f>IFERROR(VLOOKUP($E569,Dispa_data!$E:$W,12,FALSE),0)</f>
        <v>7</v>
      </c>
      <c r="Q569">
        <f>IFERROR(VLOOKUP($E569,Dispa_data!$E:$W,13,FALSE),0)</f>
        <v>0.79</v>
      </c>
      <c r="S569" t="str">
        <f t="shared" si="76"/>
        <v/>
      </c>
      <c r="T569" t="str">
        <f t="shared" si="77"/>
        <v/>
      </c>
      <c r="U569" t="str">
        <f t="shared" si="78"/>
        <v/>
      </c>
      <c r="V569" t="str">
        <f t="shared" si="79"/>
        <v/>
      </c>
      <c r="W569" t="str">
        <f t="shared" si="80"/>
        <v/>
      </c>
      <c r="X569" s="1" t="s">
        <v>771</v>
      </c>
      <c r="Y569" s="6" t="e">
        <f>VLOOKUP(B569,Dispa_data!B:B,1,FALSE)</f>
        <v>#N/A</v>
      </c>
      <c r="Z569" t="s">
        <v>1416</v>
      </c>
      <c r="AA569" t="s">
        <v>1809</v>
      </c>
      <c r="AB569" t="s">
        <v>2103</v>
      </c>
      <c r="AC569" t="s">
        <v>2158</v>
      </c>
      <c r="AD569" t="s">
        <v>2663</v>
      </c>
      <c r="AE569" t="s">
        <v>3126</v>
      </c>
      <c r="AF569" t="s">
        <v>3439</v>
      </c>
      <c r="AG569" t="s">
        <v>3482</v>
      </c>
      <c r="AH569" t="s">
        <v>3492</v>
      </c>
      <c r="AI569">
        <v>85</v>
      </c>
      <c r="AJ569">
        <v>87.804879999999997</v>
      </c>
      <c r="AK569" t="s">
        <v>3502</v>
      </c>
      <c r="AL569" t="s">
        <v>3508</v>
      </c>
      <c r="AM569" t="s">
        <v>3515</v>
      </c>
      <c r="AO569">
        <v>1975</v>
      </c>
      <c r="AP569" t="s">
        <v>3590</v>
      </c>
      <c r="AS569" t="s">
        <v>3626</v>
      </c>
      <c r="AU569">
        <v>48.927497000000002</v>
      </c>
      <c r="AV569">
        <v>9.2300050000000002</v>
      </c>
      <c r="BA569">
        <v>0.38</v>
      </c>
      <c r="BB569" t="s">
        <v>3997</v>
      </c>
      <c r="BC569" t="s">
        <v>3502</v>
      </c>
      <c r="BE569" t="s">
        <v>3515</v>
      </c>
      <c r="BF569" t="s">
        <v>3439</v>
      </c>
      <c r="BG569" t="s">
        <v>4406</v>
      </c>
      <c r="BH569" t="s">
        <v>4442</v>
      </c>
      <c r="BI569" t="s">
        <v>4592</v>
      </c>
    </row>
    <row r="570" spans="1:61" x14ac:dyDescent="0.25">
      <c r="A570">
        <f t="shared" si="74"/>
        <v>263.5</v>
      </c>
      <c r="B570" t="str">
        <f t="shared" si="75"/>
        <v>Dampfkraftwerk Marbach am Neckar_BNA0649</v>
      </c>
      <c r="C570" t="s">
        <v>3492</v>
      </c>
      <c r="D570" t="str">
        <f>VLOOKUP(AL570,REF_TABLE!$A$19:$B$26,2,FALSE)</f>
        <v>COMC</v>
      </c>
      <c r="E570" t="str">
        <f>VLOOKUP(AK570,REF_TABLE!A:B,2,FALSE)</f>
        <v>OIL</v>
      </c>
      <c r="F570">
        <f t="shared" si="81"/>
        <v>0.38</v>
      </c>
      <c r="G570">
        <f>VLOOKUP(plants_join_OPSD!D570,REF_TABLE!M:Q,2,FALSE)</f>
        <v>5</v>
      </c>
      <c r="H570">
        <f>VLOOKUP(plants_join_OPSD!D570,REF_TABLE!M:Q,3,FALSE)</f>
        <v>1</v>
      </c>
      <c r="I570">
        <f>VLOOKUP(D570,Tabelle7!$A:$B,2,FALSE)</f>
        <v>3.8508725075675675E-2</v>
      </c>
      <c r="J570">
        <f>VLOOKUP(D570,Tabelle7!$A:$C,3,FALSE)</f>
        <v>3.8508725075675675E-2</v>
      </c>
      <c r="K570">
        <f>VLOOKUP($E570,Dispa_data!E:W,7,FALSE)</f>
        <v>35280.964999999997</v>
      </c>
      <c r="L570">
        <f>IFERROR(VLOOKUP($E570,Dispa_data!E:W,8,FALSE),0)</f>
        <v>0</v>
      </c>
      <c r="M570">
        <f>IFERROR(VLOOKUP($E570,Dispa_data!E:W,9,FALSE),0)</f>
        <v>0</v>
      </c>
      <c r="N570">
        <f>IFERROR(VLOOKUP($E570,Dispa_data!$E:$W,10,FALSE),0)</f>
        <v>0.3</v>
      </c>
      <c r="O570">
        <f>IFERROR(VLOOKUP($E570,Dispa_data!$E:$W,11,FALSE),0)</f>
        <v>0.41</v>
      </c>
      <c r="P570">
        <f>IFERROR(VLOOKUP($E570,Dispa_data!$E:$W,12,FALSE),0)</f>
        <v>7</v>
      </c>
      <c r="Q570">
        <f>IFERROR(VLOOKUP($E570,Dispa_data!$E:$W,13,FALSE),0)</f>
        <v>0.79</v>
      </c>
      <c r="S570" t="str">
        <f t="shared" si="76"/>
        <v/>
      </c>
      <c r="T570" t="str">
        <f t="shared" si="77"/>
        <v/>
      </c>
      <c r="U570" t="str">
        <f t="shared" si="78"/>
        <v/>
      </c>
      <c r="V570" t="str">
        <f t="shared" si="79"/>
        <v/>
      </c>
      <c r="W570" t="str">
        <f t="shared" si="80"/>
        <v/>
      </c>
      <c r="X570" s="1" t="s">
        <v>772</v>
      </c>
      <c r="Y570" s="6" t="e">
        <f>VLOOKUP(B570,Dispa_data!B:B,1,FALSE)</f>
        <v>#N/A</v>
      </c>
      <c r="Z570" t="s">
        <v>1416</v>
      </c>
      <c r="AA570" t="s">
        <v>1810</v>
      </c>
      <c r="AB570" t="s">
        <v>2103</v>
      </c>
      <c r="AC570" t="s">
        <v>2158</v>
      </c>
      <c r="AD570" t="s">
        <v>2663</v>
      </c>
      <c r="AE570" t="s">
        <v>3126</v>
      </c>
      <c r="AF570" t="s">
        <v>3439</v>
      </c>
      <c r="AG570" t="s">
        <v>3482</v>
      </c>
      <c r="AH570" t="s">
        <v>3492</v>
      </c>
      <c r="AI570">
        <v>263.5</v>
      </c>
      <c r="AJ570">
        <v>272.19511999999997</v>
      </c>
      <c r="AK570" t="s">
        <v>3502</v>
      </c>
      <c r="AL570" t="s">
        <v>3508</v>
      </c>
      <c r="AM570" t="s">
        <v>3515</v>
      </c>
      <c r="AO570">
        <v>1975</v>
      </c>
      <c r="AP570" t="s">
        <v>3590</v>
      </c>
      <c r="AS570" t="s">
        <v>3626</v>
      </c>
      <c r="AU570">
        <v>48.927497000000002</v>
      </c>
      <c r="AV570">
        <v>9.2300050000000002</v>
      </c>
      <c r="BA570">
        <v>0.38</v>
      </c>
      <c r="BB570" t="s">
        <v>3997</v>
      </c>
      <c r="BC570" t="s">
        <v>3502</v>
      </c>
      <c r="BE570" t="s">
        <v>3515</v>
      </c>
      <c r="BF570" t="s">
        <v>3439</v>
      </c>
      <c r="BG570" t="s">
        <v>4407</v>
      </c>
      <c r="BH570" t="s">
        <v>4459</v>
      </c>
      <c r="BI570" t="s">
        <v>4592</v>
      </c>
    </row>
    <row r="571" spans="1:61" x14ac:dyDescent="0.25">
      <c r="A571">
        <f t="shared" si="74"/>
        <v>11.4</v>
      </c>
      <c r="B571" t="str">
        <f t="shared" si="75"/>
        <v>DKW Nord_BNA1212</v>
      </c>
      <c r="C571" t="s">
        <v>3492</v>
      </c>
      <c r="D571" t="str">
        <f>VLOOKUP(AL571,REF_TABLE!$A$19:$B$26,2,FALSE)</f>
        <v>STUR</v>
      </c>
      <c r="E571" t="str">
        <f>VLOOKUP(AK571,REF_TABLE!A:B,2,FALSE)</f>
        <v>OIL</v>
      </c>
      <c r="F571">
        <f t="shared" si="81"/>
        <v>0.37180000000000002</v>
      </c>
      <c r="G571">
        <f>VLOOKUP(plants_join_OPSD!D571,REF_TABLE!M:Q,2,FALSE)</f>
        <v>9.5587323943661975</v>
      </c>
      <c r="H571">
        <f>VLOOKUP(plants_join_OPSD!D571,REF_TABLE!M:Q,3,FALSE)</f>
        <v>7.8122535211267614</v>
      </c>
      <c r="I571">
        <f>VLOOKUP(D571,Tabelle7!$A:$B,2,FALSE)</f>
        <v>4.0224969288732378E-2</v>
      </c>
      <c r="J571">
        <f>VLOOKUP(D571,Tabelle7!$A:$C,3,FALSE)</f>
        <v>4.0224969288732378E-2</v>
      </c>
      <c r="K571">
        <f>VLOOKUP($E571,Dispa_data!E:W,7,FALSE)</f>
        <v>35280.964999999997</v>
      </c>
      <c r="L571">
        <f>IFERROR(VLOOKUP($E571,Dispa_data!E:W,8,FALSE),0)</f>
        <v>0</v>
      </c>
      <c r="M571">
        <f>IFERROR(VLOOKUP($E571,Dispa_data!E:W,9,FALSE),0)</f>
        <v>0</v>
      </c>
      <c r="N571">
        <f>IFERROR(VLOOKUP($E571,Dispa_data!$E:$W,10,FALSE),0)</f>
        <v>0.3</v>
      </c>
      <c r="O571">
        <f>IFERROR(VLOOKUP($E571,Dispa_data!$E:$W,11,FALSE),0)</f>
        <v>0.41</v>
      </c>
      <c r="P571">
        <f>IFERROR(VLOOKUP($E571,Dispa_data!$E:$W,12,FALSE),0)</f>
        <v>7</v>
      </c>
      <c r="Q571">
        <f>IFERROR(VLOOKUP($E571,Dispa_data!$E:$W,13,FALSE),0)</f>
        <v>0.79</v>
      </c>
      <c r="S571" t="str">
        <f t="shared" si="76"/>
        <v/>
      </c>
      <c r="T571" t="str">
        <f t="shared" si="77"/>
        <v/>
      </c>
      <c r="U571" t="str">
        <f t="shared" si="78"/>
        <v/>
      </c>
      <c r="V571" t="str">
        <f t="shared" si="79"/>
        <v/>
      </c>
      <c r="W571" t="str">
        <f t="shared" si="80"/>
        <v/>
      </c>
      <c r="X571" s="1" t="s">
        <v>773</v>
      </c>
      <c r="Y571" s="6" t="e">
        <f>VLOOKUP(B571,Dispa_data!B:B,1,FALSE)</f>
        <v>#N/A</v>
      </c>
      <c r="Z571" t="s">
        <v>1417</v>
      </c>
      <c r="AC571" t="s">
        <v>2346</v>
      </c>
      <c r="AD571" t="s">
        <v>2664</v>
      </c>
      <c r="AE571" t="s">
        <v>3127</v>
      </c>
      <c r="AF571" t="s">
        <v>3440</v>
      </c>
      <c r="AG571" t="s">
        <v>3478</v>
      </c>
      <c r="AH571" t="s">
        <v>3492</v>
      </c>
      <c r="AI571">
        <v>11.4</v>
      </c>
      <c r="AK571" t="s">
        <v>3502</v>
      </c>
      <c r="AL571" t="s">
        <v>3506</v>
      </c>
      <c r="AM571" t="s">
        <v>3515</v>
      </c>
      <c r="AO571">
        <v>1988</v>
      </c>
      <c r="AP571" t="s">
        <v>3516</v>
      </c>
      <c r="AS571" t="s">
        <v>3625</v>
      </c>
      <c r="AU571">
        <v>48.062671000000002</v>
      </c>
      <c r="AV571">
        <v>10.486643000000001</v>
      </c>
      <c r="BA571">
        <v>0.37180000000000002</v>
      </c>
      <c r="BB571" t="s">
        <v>3997</v>
      </c>
      <c r="BC571" t="s">
        <v>3502</v>
      </c>
      <c r="BE571" t="s">
        <v>3515</v>
      </c>
      <c r="BF571" t="s">
        <v>4334</v>
      </c>
      <c r="BG571" t="s">
        <v>1559</v>
      </c>
      <c r="BH571" t="s">
        <v>4566</v>
      </c>
    </row>
    <row r="572" spans="1:61" x14ac:dyDescent="0.25">
      <c r="A572">
        <f t="shared" si="74"/>
        <v>88</v>
      </c>
      <c r="B572" t="str">
        <f t="shared" si="75"/>
        <v>Itzehoe_BNA0759</v>
      </c>
      <c r="C572" t="s">
        <v>3492</v>
      </c>
      <c r="D572" t="str">
        <f>VLOOKUP(AL572,REF_TABLE!$A$19:$B$26,2,FALSE)</f>
        <v>STUR</v>
      </c>
      <c r="E572" t="str">
        <f>VLOOKUP(AK572,REF_TABLE!A:B,2,FALSE)</f>
        <v>OIL</v>
      </c>
      <c r="F572">
        <f t="shared" si="81"/>
        <v>0.35420000000000001</v>
      </c>
      <c r="G572">
        <f>VLOOKUP(plants_join_OPSD!D572,REF_TABLE!M:Q,2,FALSE)</f>
        <v>9.5587323943661975</v>
      </c>
      <c r="H572">
        <f>VLOOKUP(plants_join_OPSD!D572,REF_TABLE!M:Q,3,FALSE)</f>
        <v>7.8122535211267614</v>
      </c>
      <c r="I572">
        <f>VLOOKUP(D572,Tabelle7!$A:$B,2,FALSE)</f>
        <v>4.0224969288732378E-2</v>
      </c>
      <c r="J572">
        <f>VLOOKUP(D572,Tabelle7!$A:$C,3,FALSE)</f>
        <v>4.0224969288732378E-2</v>
      </c>
      <c r="K572">
        <f>VLOOKUP($E572,Dispa_data!E:W,7,FALSE)</f>
        <v>35280.964999999997</v>
      </c>
      <c r="L572">
        <f>IFERROR(VLOOKUP($E572,Dispa_data!E:W,8,FALSE),0)</f>
        <v>0</v>
      </c>
      <c r="M572">
        <f>IFERROR(VLOOKUP($E572,Dispa_data!E:W,9,FALSE),0)</f>
        <v>0</v>
      </c>
      <c r="N572">
        <f>IFERROR(VLOOKUP($E572,Dispa_data!$E:$W,10,FALSE),0)</f>
        <v>0.3</v>
      </c>
      <c r="O572">
        <f>IFERROR(VLOOKUP($E572,Dispa_data!$E:$W,11,FALSE),0)</f>
        <v>0.41</v>
      </c>
      <c r="P572">
        <f>IFERROR(VLOOKUP($E572,Dispa_data!$E:$W,12,FALSE),0)</f>
        <v>7</v>
      </c>
      <c r="Q572">
        <f>IFERROR(VLOOKUP($E572,Dispa_data!$E:$W,13,FALSE),0)</f>
        <v>0.79</v>
      </c>
      <c r="S572" t="str">
        <f t="shared" si="76"/>
        <v/>
      </c>
      <c r="T572" t="str">
        <f t="shared" si="77"/>
        <v/>
      </c>
      <c r="U572" t="str">
        <f t="shared" si="78"/>
        <v/>
      </c>
      <c r="V572" t="str">
        <f t="shared" si="79"/>
        <v/>
      </c>
      <c r="W572" t="str">
        <f t="shared" si="80"/>
        <v/>
      </c>
      <c r="X572" s="1" t="s">
        <v>774</v>
      </c>
      <c r="Y572" s="6" t="e">
        <f>VLOOKUP(B572,Dispa_data!B:B,1,FALSE)</f>
        <v>#N/A</v>
      </c>
      <c r="Z572" t="s">
        <v>1418</v>
      </c>
      <c r="AC572" t="s">
        <v>2172</v>
      </c>
      <c r="AE572" t="s">
        <v>3128</v>
      </c>
      <c r="AF572" t="s">
        <v>3441</v>
      </c>
      <c r="AG572" t="s">
        <v>3486</v>
      </c>
      <c r="AH572" t="s">
        <v>3492</v>
      </c>
      <c r="AI572">
        <v>88</v>
      </c>
      <c r="AK572" t="s">
        <v>3502</v>
      </c>
      <c r="AL572" t="s">
        <v>3506</v>
      </c>
      <c r="AM572" t="s">
        <v>3515</v>
      </c>
      <c r="AO572">
        <v>1972</v>
      </c>
      <c r="AP572" t="s">
        <v>3608</v>
      </c>
      <c r="AS572" t="s">
        <v>3625</v>
      </c>
      <c r="AU572">
        <v>53.966421999999987</v>
      </c>
      <c r="AV572">
        <v>9.4494860000000003</v>
      </c>
      <c r="BA572">
        <v>0.35420000000000001</v>
      </c>
      <c r="BB572" t="s">
        <v>3997</v>
      </c>
      <c r="BC572" t="s">
        <v>3502</v>
      </c>
      <c r="BE572" t="s">
        <v>3515</v>
      </c>
      <c r="BF572" t="s">
        <v>4335</v>
      </c>
      <c r="BG572" t="s">
        <v>4406</v>
      </c>
      <c r="BH572" t="s">
        <v>4567</v>
      </c>
    </row>
    <row r="573" spans="1:61" x14ac:dyDescent="0.25">
      <c r="A573">
        <f t="shared" si="74"/>
        <v>87</v>
      </c>
      <c r="B573" t="str">
        <f t="shared" si="75"/>
        <v>Audorf_BNA0766</v>
      </c>
      <c r="C573" t="s">
        <v>3492</v>
      </c>
      <c r="D573" t="str">
        <f>VLOOKUP(AL573,REF_TABLE!$A$19:$B$26,2,FALSE)</f>
        <v>STUR</v>
      </c>
      <c r="E573" t="str">
        <f>VLOOKUP(AK573,REF_TABLE!A:B,2,FALSE)</f>
        <v>OIL</v>
      </c>
      <c r="F573">
        <f t="shared" si="81"/>
        <v>0.3553</v>
      </c>
      <c r="G573">
        <f>VLOOKUP(plants_join_OPSD!D573,REF_TABLE!M:Q,2,FALSE)</f>
        <v>9.5587323943661975</v>
      </c>
      <c r="H573">
        <f>VLOOKUP(plants_join_OPSD!D573,REF_TABLE!M:Q,3,FALSE)</f>
        <v>7.8122535211267614</v>
      </c>
      <c r="I573">
        <f>VLOOKUP(D573,Tabelle7!$A:$B,2,FALSE)</f>
        <v>4.0224969288732378E-2</v>
      </c>
      <c r="J573">
        <f>VLOOKUP(D573,Tabelle7!$A:$C,3,FALSE)</f>
        <v>4.0224969288732378E-2</v>
      </c>
      <c r="K573">
        <f>VLOOKUP($E573,Dispa_data!E:W,7,FALSE)</f>
        <v>35280.964999999997</v>
      </c>
      <c r="L573">
        <f>IFERROR(VLOOKUP($E573,Dispa_data!E:W,8,FALSE),0)</f>
        <v>0</v>
      </c>
      <c r="M573">
        <f>IFERROR(VLOOKUP($E573,Dispa_data!E:W,9,FALSE),0)</f>
        <v>0</v>
      </c>
      <c r="N573">
        <f>IFERROR(VLOOKUP($E573,Dispa_data!$E:$W,10,FALSE),0)</f>
        <v>0.3</v>
      </c>
      <c r="O573">
        <f>IFERROR(VLOOKUP($E573,Dispa_data!$E:$W,11,FALSE),0)</f>
        <v>0.41</v>
      </c>
      <c r="P573">
        <f>IFERROR(VLOOKUP($E573,Dispa_data!$E:$W,12,FALSE),0)</f>
        <v>7</v>
      </c>
      <c r="Q573">
        <f>IFERROR(VLOOKUP($E573,Dispa_data!$E:$W,13,FALSE),0)</f>
        <v>0.79</v>
      </c>
      <c r="S573" t="str">
        <f t="shared" si="76"/>
        <v/>
      </c>
      <c r="T573" t="str">
        <f t="shared" si="77"/>
        <v/>
      </c>
      <c r="U573" t="str">
        <f t="shared" si="78"/>
        <v/>
      </c>
      <c r="V573" t="str">
        <f t="shared" si="79"/>
        <v/>
      </c>
      <c r="W573" t="str">
        <f t="shared" si="80"/>
        <v/>
      </c>
      <c r="X573" s="1" t="s">
        <v>775</v>
      </c>
      <c r="Y573" s="6" t="e">
        <f>VLOOKUP(B573,Dispa_data!B:B,1,FALSE)</f>
        <v>#N/A</v>
      </c>
      <c r="Z573" t="s">
        <v>1419</v>
      </c>
      <c r="AC573" t="s">
        <v>2172</v>
      </c>
      <c r="AE573" t="s">
        <v>3129</v>
      </c>
      <c r="AF573" t="s">
        <v>3442</v>
      </c>
      <c r="AG573" t="s">
        <v>3486</v>
      </c>
      <c r="AH573" t="s">
        <v>3492</v>
      </c>
      <c r="AI573">
        <v>87</v>
      </c>
      <c r="AK573" t="s">
        <v>3502</v>
      </c>
      <c r="AL573" t="s">
        <v>3506</v>
      </c>
      <c r="AM573" t="s">
        <v>3515</v>
      </c>
      <c r="AO573">
        <v>1973</v>
      </c>
      <c r="AP573" t="s">
        <v>3607</v>
      </c>
      <c r="AS573" t="s">
        <v>3625</v>
      </c>
      <c r="AU573">
        <v>54.290672000000001</v>
      </c>
      <c r="AV573">
        <v>9.7227750000000004</v>
      </c>
      <c r="BA573">
        <v>0.3553</v>
      </c>
      <c r="BB573" t="s">
        <v>3997</v>
      </c>
      <c r="BC573" t="s">
        <v>3502</v>
      </c>
      <c r="BE573" t="s">
        <v>3515</v>
      </c>
      <c r="BF573" t="s">
        <v>1419</v>
      </c>
      <c r="BG573" t="s">
        <v>4406</v>
      </c>
      <c r="BH573" t="s">
        <v>4567</v>
      </c>
    </row>
    <row r="574" spans="1:61" x14ac:dyDescent="0.25">
      <c r="A574">
        <f t="shared" si="74"/>
        <v>28</v>
      </c>
      <c r="B574" t="str">
        <f t="shared" si="75"/>
        <v>IKS PCK Schwedt_BNA0894a</v>
      </c>
      <c r="C574" t="s">
        <v>3492</v>
      </c>
      <c r="D574" t="str">
        <f>VLOOKUP(AL574,REF_TABLE!$A$19:$B$26,2,FALSE)</f>
        <v>STUR</v>
      </c>
      <c r="E574" t="str">
        <f>VLOOKUP(AK574,REF_TABLE!A:B,2,FALSE)</f>
        <v>OIL</v>
      </c>
      <c r="F574">
        <f t="shared" si="81"/>
        <v>0.35420000000000001</v>
      </c>
      <c r="G574">
        <f>VLOOKUP(plants_join_OPSD!D574,REF_TABLE!M:Q,2,FALSE)</f>
        <v>9.5587323943661975</v>
      </c>
      <c r="H574">
        <f>VLOOKUP(plants_join_OPSD!D574,REF_TABLE!M:Q,3,FALSE)</f>
        <v>7.8122535211267614</v>
      </c>
      <c r="I574">
        <f>VLOOKUP(D574,Tabelle7!$A:$B,2,FALSE)</f>
        <v>4.0224969288732378E-2</v>
      </c>
      <c r="J574">
        <f>VLOOKUP(D574,Tabelle7!$A:$C,3,FALSE)</f>
        <v>4.0224969288732378E-2</v>
      </c>
      <c r="K574">
        <f>VLOOKUP($E574,Dispa_data!E:W,7,FALSE)</f>
        <v>35280.964999999997</v>
      </c>
      <c r="L574">
        <f>IFERROR(VLOOKUP($E574,Dispa_data!E:W,8,FALSE),0)</f>
        <v>0</v>
      </c>
      <c r="M574">
        <f>IFERROR(VLOOKUP($E574,Dispa_data!E:W,9,FALSE),0)</f>
        <v>0</v>
      </c>
      <c r="N574">
        <f>IFERROR(VLOOKUP($E574,Dispa_data!$E:$W,10,FALSE),0)</f>
        <v>0.3</v>
      </c>
      <c r="O574">
        <f>IFERROR(VLOOKUP($E574,Dispa_data!$E:$W,11,FALSE),0)</f>
        <v>0.41</v>
      </c>
      <c r="P574">
        <f>IFERROR(VLOOKUP($E574,Dispa_data!$E:$W,12,FALSE),0)</f>
        <v>7</v>
      </c>
      <c r="Q574">
        <f>IFERROR(VLOOKUP($E574,Dispa_data!$E:$W,13,FALSE),0)</f>
        <v>0.79</v>
      </c>
      <c r="S574">
        <f t="shared" si="76"/>
        <v>15.4</v>
      </c>
      <c r="T574" t="str">
        <f t="shared" si="77"/>
        <v/>
      </c>
      <c r="U574" t="str">
        <f t="shared" si="78"/>
        <v/>
      </c>
      <c r="V574" t="str">
        <f t="shared" si="79"/>
        <v/>
      </c>
      <c r="W574" t="str">
        <f t="shared" si="80"/>
        <v/>
      </c>
      <c r="X574" s="1" t="s">
        <v>776</v>
      </c>
      <c r="Y574" s="6" t="e">
        <f>VLOOKUP(B574,Dispa_data!B:B,1,FALSE)</f>
        <v>#N/A</v>
      </c>
      <c r="Z574" t="s">
        <v>1420</v>
      </c>
      <c r="AA574" t="s">
        <v>1811</v>
      </c>
      <c r="AB574" t="s">
        <v>2104</v>
      </c>
      <c r="AC574" t="s">
        <v>2347</v>
      </c>
      <c r="AE574" t="s">
        <v>3130</v>
      </c>
      <c r="AF574" t="s">
        <v>3443</v>
      </c>
      <c r="AG574" t="s">
        <v>3346</v>
      </c>
      <c r="AH574" t="s">
        <v>3492</v>
      </c>
      <c r="AI574">
        <v>28</v>
      </c>
      <c r="AJ574">
        <v>31.526240000000001</v>
      </c>
      <c r="AK574" t="s">
        <v>3502</v>
      </c>
      <c r="AL574" t="s">
        <v>3506</v>
      </c>
      <c r="AM574" t="s">
        <v>3514</v>
      </c>
      <c r="AN574">
        <v>15.4</v>
      </c>
      <c r="AO574">
        <v>1972</v>
      </c>
      <c r="AP574" t="s">
        <v>3608</v>
      </c>
      <c r="AS574" t="s">
        <v>3625</v>
      </c>
      <c r="AT574" t="s">
        <v>3629</v>
      </c>
      <c r="AU574">
        <v>53.098180000000013</v>
      </c>
      <c r="AV574">
        <v>14.234540000000001</v>
      </c>
      <c r="BA574">
        <v>0.35420000000000001</v>
      </c>
      <c r="BB574" t="s">
        <v>3997</v>
      </c>
      <c r="BC574" t="s">
        <v>3502</v>
      </c>
      <c r="BE574" t="s">
        <v>3515</v>
      </c>
      <c r="BF574" t="s">
        <v>4336</v>
      </c>
      <c r="BG574" t="s">
        <v>4406</v>
      </c>
      <c r="BH574" t="s">
        <v>4436</v>
      </c>
      <c r="BI574" t="s">
        <v>4592</v>
      </c>
    </row>
    <row r="575" spans="1:61" x14ac:dyDescent="0.25">
      <c r="A575">
        <f t="shared" si="74"/>
        <v>34.5</v>
      </c>
      <c r="B575" t="str">
        <f t="shared" si="75"/>
        <v>IKS PCK Schwedt_BNA0894b</v>
      </c>
      <c r="C575" t="s">
        <v>3492</v>
      </c>
      <c r="D575" t="str">
        <f>VLOOKUP(AL575,REF_TABLE!$A$19:$B$26,2,FALSE)</f>
        <v>STUR</v>
      </c>
      <c r="E575" t="str">
        <f>VLOOKUP(AK575,REF_TABLE!A:B,2,FALSE)</f>
        <v>OIL</v>
      </c>
      <c r="F575">
        <f t="shared" si="81"/>
        <v>0.37840000000000001</v>
      </c>
      <c r="G575">
        <f>VLOOKUP(plants_join_OPSD!D575,REF_TABLE!M:Q,2,FALSE)</f>
        <v>9.5587323943661975</v>
      </c>
      <c r="H575">
        <f>VLOOKUP(plants_join_OPSD!D575,REF_TABLE!M:Q,3,FALSE)</f>
        <v>7.8122535211267614</v>
      </c>
      <c r="I575">
        <f>VLOOKUP(D575,Tabelle7!$A:$B,2,FALSE)</f>
        <v>4.0224969288732378E-2</v>
      </c>
      <c r="J575">
        <f>VLOOKUP(D575,Tabelle7!$A:$C,3,FALSE)</f>
        <v>4.0224969288732378E-2</v>
      </c>
      <c r="K575">
        <f>VLOOKUP($E575,Dispa_data!E:W,7,FALSE)</f>
        <v>35280.964999999997</v>
      </c>
      <c r="L575">
        <f>IFERROR(VLOOKUP($E575,Dispa_data!E:W,8,FALSE),0)</f>
        <v>0</v>
      </c>
      <c r="M575">
        <f>IFERROR(VLOOKUP($E575,Dispa_data!E:W,9,FALSE),0)</f>
        <v>0</v>
      </c>
      <c r="N575">
        <f>IFERROR(VLOOKUP($E575,Dispa_data!$E:$W,10,FALSE),0)</f>
        <v>0.3</v>
      </c>
      <c r="O575">
        <f>IFERROR(VLOOKUP($E575,Dispa_data!$E:$W,11,FALSE),0)</f>
        <v>0.41</v>
      </c>
      <c r="P575">
        <f>IFERROR(VLOOKUP($E575,Dispa_data!$E:$W,12,FALSE),0)</f>
        <v>7</v>
      </c>
      <c r="Q575">
        <f>IFERROR(VLOOKUP($E575,Dispa_data!$E:$W,13,FALSE),0)</f>
        <v>0.79</v>
      </c>
      <c r="S575">
        <f t="shared" si="76"/>
        <v>18.975000000000001</v>
      </c>
      <c r="T575" t="str">
        <f t="shared" si="77"/>
        <v/>
      </c>
      <c r="U575" t="str">
        <f t="shared" si="78"/>
        <v/>
      </c>
      <c r="V575" t="str">
        <f t="shared" si="79"/>
        <v/>
      </c>
      <c r="W575" t="str">
        <f t="shared" si="80"/>
        <v/>
      </c>
      <c r="X575" s="1" t="s">
        <v>777</v>
      </c>
      <c r="Y575" s="6" t="e">
        <f>VLOOKUP(B575,Dispa_data!B:B,1,FALSE)</f>
        <v>#N/A</v>
      </c>
      <c r="Z575" t="s">
        <v>1420</v>
      </c>
      <c r="AA575" t="s">
        <v>1812</v>
      </c>
      <c r="AB575" t="s">
        <v>2104</v>
      </c>
      <c r="AC575" t="s">
        <v>2347</v>
      </c>
      <c r="AE575" t="s">
        <v>3130</v>
      </c>
      <c r="AF575" t="s">
        <v>3443</v>
      </c>
      <c r="AG575" t="s">
        <v>3346</v>
      </c>
      <c r="AH575" t="s">
        <v>3492</v>
      </c>
      <c r="AI575">
        <v>34.5</v>
      </c>
      <c r="AJ575">
        <v>38.844830000000002</v>
      </c>
      <c r="AK575" t="s">
        <v>3502</v>
      </c>
      <c r="AL575" t="s">
        <v>3506</v>
      </c>
      <c r="AM575" t="s">
        <v>3515</v>
      </c>
      <c r="AN575">
        <v>18.975000000000001</v>
      </c>
      <c r="AO575">
        <v>1994</v>
      </c>
      <c r="AP575" t="s">
        <v>3561</v>
      </c>
      <c r="AS575" t="s">
        <v>3625</v>
      </c>
      <c r="AT575" t="s">
        <v>3629</v>
      </c>
      <c r="AU575">
        <v>53.098180000000013</v>
      </c>
      <c r="AV575">
        <v>14.234540000000001</v>
      </c>
      <c r="BA575">
        <v>0.37840000000000001</v>
      </c>
      <c r="BB575" t="s">
        <v>3997</v>
      </c>
      <c r="BC575" t="s">
        <v>3502</v>
      </c>
      <c r="BE575" t="s">
        <v>3515</v>
      </c>
      <c r="BF575" t="s">
        <v>4336</v>
      </c>
      <c r="BG575" t="s">
        <v>4406</v>
      </c>
      <c r="BH575" t="s">
        <v>4436</v>
      </c>
      <c r="BI575" t="s">
        <v>4592</v>
      </c>
    </row>
    <row r="576" spans="1:61" x14ac:dyDescent="0.25">
      <c r="A576">
        <f t="shared" si="74"/>
        <v>106</v>
      </c>
      <c r="B576" t="str">
        <f t="shared" si="75"/>
        <v>IKS PCK Schwedt_BNA0894c</v>
      </c>
      <c r="C576" t="s">
        <v>3492</v>
      </c>
      <c r="D576" t="str">
        <f>VLOOKUP(AL576,REF_TABLE!$A$19:$B$26,2,FALSE)</f>
        <v>STUR</v>
      </c>
      <c r="E576" t="str">
        <f>VLOOKUP(AK576,REF_TABLE!A:B,2,FALSE)</f>
        <v>OIL</v>
      </c>
      <c r="F576">
        <f t="shared" si="81"/>
        <v>0.38169999999999998</v>
      </c>
      <c r="G576">
        <f>VLOOKUP(plants_join_OPSD!D576,REF_TABLE!M:Q,2,FALSE)</f>
        <v>9.5587323943661975</v>
      </c>
      <c r="H576">
        <f>VLOOKUP(plants_join_OPSD!D576,REF_TABLE!M:Q,3,FALSE)</f>
        <v>7.8122535211267614</v>
      </c>
      <c r="I576">
        <f>VLOOKUP(D576,Tabelle7!$A:$B,2,FALSE)</f>
        <v>4.0224969288732378E-2</v>
      </c>
      <c r="J576">
        <f>VLOOKUP(D576,Tabelle7!$A:$C,3,FALSE)</f>
        <v>4.0224969288732378E-2</v>
      </c>
      <c r="K576">
        <f>VLOOKUP($E576,Dispa_data!E:W,7,FALSE)</f>
        <v>35280.964999999997</v>
      </c>
      <c r="L576">
        <f>IFERROR(VLOOKUP($E576,Dispa_data!E:W,8,FALSE),0)</f>
        <v>0</v>
      </c>
      <c r="M576">
        <f>IFERROR(VLOOKUP($E576,Dispa_data!E:W,9,FALSE),0)</f>
        <v>0</v>
      </c>
      <c r="N576">
        <f>IFERROR(VLOOKUP($E576,Dispa_data!$E:$W,10,FALSE),0)</f>
        <v>0.3</v>
      </c>
      <c r="O576">
        <f>IFERROR(VLOOKUP($E576,Dispa_data!$E:$W,11,FALSE),0)</f>
        <v>0.41</v>
      </c>
      <c r="P576">
        <f>IFERROR(VLOOKUP($E576,Dispa_data!$E:$W,12,FALSE),0)</f>
        <v>7</v>
      </c>
      <c r="Q576">
        <f>IFERROR(VLOOKUP($E576,Dispa_data!$E:$W,13,FALSE),0)</f>
        <v>0.79</v>
      </c>
      <c r="S576">
        <f t="shared" si="76"/>
        <v>58.3</v>
      </c>
      <c r="T576" t="str">
        <f t="shared" si="77"/>
        <v/>
      </c>
      <c r="U576" t="str">
        <f t="shared" si="78"/>
        <v/>
      </c>
      <c r="V576" t="str">
        <f t="shared" si="79"/>
        <v/>
      </c>
      <c r="W576" t="str">
        <f t="shared" si="80"/>
        <v/>
      </c>
      <c r="X576" s="1" t="s">
        <v>778</v>
      </c>
      <c r="Y576" s="6" t="e">
        <f>VLOOKUP(B576,Dispa_data!B:B,1,FALSE)</f>
        <v>#N/A</v>
      </c>
      <c r="Z576" t="s">
        <v>1420</v>
      </c>
      <c r="AA576" t="s">
        <v>1813</v>
      </c>
      <c r="AB576" t="s">
        <v>2104</v>
      </c>
      <c r="AC576" t="s">
        <v>2347</v>
      </c>
      <c r="AE576" t="s">
        <v>3130</v>
      </c>
      <c r="AF576" t="s">
        <v>3443</v>
      </c>
      <c r="AG576" t="s">
        <v>3346</v>
      </c>
      <c r="AH576" t="s">
        <v>3492</v>
      </c>
      <c r="AI576">
        <v>106</v>
      </c>
      <c r="AJ576">
        <v>119.34932999999999</v>
      </c>
      <c r="AK576" t="s">
        <v>3502</v>
      </c>
      <c r="AL576" t="s">
        <v>3506</v>
      </c>
      <c r="AM576" t="s">
        <v>3514</v>
      </c>
      <c r="AN576">
        <v>58.3</v>
      </c>
      <c r="AO576">
        <v>1997</v>
      </c>
      <c r="AP576" t="s">
        <v>3529</v>
      </c>
      <c r="AS576" t="s">
        <v>3625</v>
      </c>
      <c r="AT576" t="s">
        <v>3629</v>
      </c>
      <c r="AU576">
        <v>53.098180000000013</v>
      </c>
      <c r="AV576">
        <v>14.234540000000001</v>
      </c>
      <c r="AW576" t="s">
        <v>3728</v>
      </c>
      <c r="AX576" t="s">
        <v>3912</v>
      </c>
      <c r="BA576">
        <v>0.38169999999999998</v>
      </c>
      <c r="BB576" t="s">
        <v>3997</v>
      </c>
      <c r="BC576" t="s">
        <v>3502</v>
      </c>
      <c r="BE576" t="s">
        <v>3515</v>
      </c>
      <c r="BF576" t="s">
        <v>4336</v>
      </c>
      <c r="BG576" t="s">
        <v>4406</v>
      </c>
      <c r="BH576" t="s">
        <v>4436</v>
      </c>
      <c r="BI576" t="s">
        <v>4592</v>
      </c>
    </row>
    <row r="577" spans="1:61" x14ac:dyDescent="0.25">
      <c r="A577">
        <f t="shared" si="74"/>
        <v>106</v>
      </c>
      <c r="B577" t="str">
        <f t="shared" si="75"/>
        <v>IKS PCK Schwedt_BNA0894d</v>
      </c>
      <c r="C577" t="s">
        <v>3492</v>
      </c>
      <c r="D577" t="str">
        <f>VLOOKUP(AL577,REF_TABLE!$A$19:$B$26,2,FALSE)</f>
        <v>STUR</v>
      </c>
      <c r="E577" t="str">
        <f>VLOOKUP(AK577,REF_TABLE!A:B,2,FALSE)</f>
        <v>OIL</v>
      </c>
      <c r="F577">
        <f t="shared" si="81"/>
        <v>0.38279999999999997</v>
      </c>
      <c r="G577">
        <f>VLOOKUP(plants_join_OPSD!D577,REF_TABLE!M:Q,2,FALSE)</f>
        <v>9.5587323943661975</v>
      </c>
      <c r="H577">
        <f>VLOOKUP(plants_join_OPSD!D577,REF_TABLE!M:Q,3,FALSE)</f>
        <v>7.8122535211267614</v>
      </c>
      <c r="I577">
        <f>VLOOKUP(D577,Tabelle7!$A:$B,2,FALSE)</f>
        <v>4.0224969288732378E-2</v>
      </c>
      <c r="J577">
        <f>VLOOKUP(D577,Tabelle7!$A:$C,3,FALSE)</f>
        <v>4.0224969288732378E-2</v>
      </c>
      <c r="K577">
        <f>VLOOKUP($E577,Dispa_data!E:W,7,FALSE)</f>
        <v>35280.964999999997</v>
      </c>
      <c r="L577">
        <f>IFERROR(VLOOKUP($E577,Dispa_data!E:W,8,FALSE),0)</f>
        <v>0</v>
      </c>
      <c r="M577">
        <f>IFERROR(VLOOKUP($E577,Dispa_data!E:W,9,FALSE),0)</f>
        <v>0</v>
      </c>
      <c r="N577">
        <f>IFERROR(VLOOKUP($E577,Dispa_data!$E:$W,10,FALSE),0)</f>
        <v>0.3</v>
      </c>
      <c r="O577">
        <f>IFERROR(VLOOKUP($E577,Dispa_data!$E:$W,11,FALSE),0)</f>
        <v>0.41</v>
      </c>
      <c r="P577">
        <f>IFERROR(VLOOKUP($E577,Dispa_data!$E:$W,12,FALSE),0)</f>
        <v>7</v>
      </c>
      <c r="Q577">
        <f>IFERROR(VLOOKUP($E577,Dispa_data!$E:$W,13,FALSE),0)</f>
        <v>0.79</v>
      </c>
      <c r="S577">
        <f t="shared" si="76"/>
        <v>58.3</v>
      </c>
      <c r="T577" t="str">
        <f t="shared" si="77"/>
        <v/>
      </c>
      <c r="U577" t="str">
        <f t="shared" si="78"/>
        <v/>
      </c>
      <c r="V577" t="str">
        <f t="shared" si="79"/>
        <v/>
      </c>
      <c r="W577" t="str">
        <f t="shared" si="80"/>
        <v/>
      </c>
      <c r="X577" s="1" t="s">
        <v>779</v>
      </c>
      <c r="Y577" s="6" t="e">
        <f>VLOOKUP(B577,Dispa_data!B:B,1,FALSE)</f>
        <v>#N/A</v>
      </c>
      <c r="Z577" t="s">
        <v>1420</v>
      </c>
      <c r="AA577" t="s">
        <v>1814</v>
      </c>
      <c r="AB577" t="s">
        <v>2104</v>
      </c>
      <c r="AC577" t="s">
        <v>2347</v>
      </c>
      <c r="AE577" t="s">
        <v>3130</v>
      </c>
      <c r="AF577" t="s">
        <v>3443</v>
      </c>
      <c r="AG577" t="s">
        <v>3346</v>
      </c>
      <c r="AH577" t="s">
        <v>3492</v>
      </c>
      <c r="AI577">
        <v>106</v>
      </c>
      <c r="AJ577">
        <v>119.34932999999999</v>
      </c>
      <c r="AK577" t="s">
        <v>3502</v>
      </c>
      <c r="AL577" t="s">
        <v>3506</v>
      </c>
      <c r="AM577" t="s">
        <v>3514</v>
      </c>
      <c r="AN577">
        <v>58.3</v>
      </c>
      <c r="AO577">
        <v>1998</v>
      </c>
      <c r="AP577" t="s">
        <v>3609</v>
      </c>
      <c r="AS577" t="s">
        <v>3625</v>
      </c>
      <c r="AT577" t="s">
        <v>3629</v>
      </c>
      <c r="AU577">
        <v>53.098180000000013</v>
      </c>
      <c r="AV577">
        <v>14.234540000000001</v>
      </c>
      <c r="AW577" t="s">
        <v>3728</v>
      </c>
      <c r="AX577" t="s">
        <v>3913</v>
      </c>
      <c r="BA577">
        <v>0.38279999999999997</v>
      </c>
      <c r="BB577" t="s">
        <v>3997</v>
      </c>
      <c r="BC577" t="s">
        <v>3502</v>
      </c>
      <c r="BE577" t="s">
        <v>3515</v>
      </c>
      <c r="BF577" t="s">
        <v>4336</v>
      </c>
      <c r="BG577" t="s">
        <v>4406</v>
      </c>
      <c r="BH577" t="s">
        <v>4436</v>
      </c>
      <c r="BI577" t="s">
        <v>4592</v>
      </c>
    </row>
    <row r="578" spans="1:61" x14ac:dyDescent="0.25">
      <c r="A578">
        <f t="shared" si="74"/>
        <v>59</v>
      </c>
      <c r="B578" t="str">
        <f t="shared" si="75"/>
        <v>IKS PCK Schwedt_BNA0894e</v>
      </c>
      <c r="C578" t="s">
        <v>3492</v>
      </c>
      <c r="D578" t="str">
        <f>VLOOKUP(AL578,REF_TABLE!$A$19:$B$26,2,FALSE)</f>
        <v>STUR</v>
      </c>
      <c r="E578" t="str">
        <f>VLOOKUP(AK578,REF_TABLE!A:B,2,FALSE)</f>
        <v>OIL</v>
      </c>
      <c r="F578">
        <f t="shared" si="81"/>
        <v>0.39710000000000001</v>
      </c>
      <c r="G578">
        <f>VLOOKUP(plants_join_OPSD!D578,REF_TABLE!M:Q,2,FALSE)</f>
        <v>9.5587323943661975</v>
      </c>
      <c r="H578">
        <f>VLOOKUP(plants_join_OPSD!D578,REF_TABLE!M:Q,3,FALSE)</f>
        <v>7.8122535211267614</v>
      </c>
      <c r="I578">
        <f>VLOOKUP(D578,Tabelle7!$A:$B,2,FALSE)</f>
        <v>4.0224969288732378E-2</v>
      </c>
      <c r="J578">
        <f>VLOOKUP(D578,Tabelle7!$A:$C,3,FALSE)</f>
        <v>4.0224969288732378E-2</v>
      </c>
      <c r="K578">
        <f>VLOOKUP($E578,Dispa_data!E:W,7,FALSE)</f>
        <v>35280.964999999997</v>
      </c>
      <c r="L578">
        <f>IFERROR(VLOOKUP($E578,Dispa_data!E:W,8,FALSE),0)</f>
        <v>0</v>
      </c>
      <c r="M578">
        <f>IFERROR(VLOOKUP($E578,Dispa_data!E:W,9,FALSE),0)</f>
        <v>0</v>
      </c>
      <c r="N578">
        <f>IFERROR(VLOOKUP($E578,Dispa_data!$E:$W,10,FALSE),0)</f>
        <v>0.3</v>
      </c>
      <c r="O578">
        <f>IFERROR(VLOOKUP($E578,Dispa_data!$E:$W,11,FALSE),0)</f>
        <v>0.41</v>
      </c>
      <c r="P578">
        <f>IFERROR(VLOOKUP($E578,Dispa_data!$E:$W,12,FALSE),0)</f>
        <v>7</v>
      </c>
      <c r="Q578">
        <f>IFERROR(VLOOKUP($E578,Dispa_data!$E:$W,13,FALSE),0)</f>
        <v>0.79</v>
      </c>
      <c r="S578">
        <f t="shared" si="76"/>
        <v>32.450000000000003</v>
      </c>
      <c r="T578" t="str">
        <f t="shared" si="77"/>
        <v/>
      </c>
      <c r="U578" t="str">
        <f t="shared" si="78"/>
        <v/>
      </c>
      <c r="V578" t="str">
        <f t="shared" si="79"/>
        <v/>
      </c>
      <c r="W578" t="str">
        <f t="shared" si="80"/>
        <v/>
      </c>
      <c r="X578" s="1" t="s">
        <v>780</v>
      </c>
      <c r="Y578" s="6" t="e">
        <f>VLOOKUP(B578,Dispa_data!B:B,1,FALSE)</f>
        <v>#N/A</v>
      </c>
      <c r="Z578" t="s">
        <v>1420</v>
      </c>
      <c r="AA578" t="s">
        <v>1815</v>
      </c>
      <c r="AB578" t="s">
        <v>2104</v>
      </c>
      <c r="AC578" t="s">
        <v>2347</v>
      </c>
      <c r="AE578" t="s">
        <v>3130</v>
      </c>
      <c r="AF578" t="s">
        <v>3443</v>
      </c>
      <c r="AG578" t="s">
        <v>3346</v>
      </c>
      <c r="AH578" t="s">
        <v>3492</v>
      </c>
      <c r="AI578">
        <v>59</v>
      </c>
      <c r="AJ578">
        <v>66.430279999999996</v>
      </c>
      <c r="AK578" t="s">
        <v>3502</v>
      </c>
      <c r="AL578" t="s">
        <v>3506</v>
      </c>
      <c r="AM578" t="s">
        <v>3515</v>
      </c>
      <c r="AN578">
        <v>32.450000000000003</v>
      </c>
      <c r="AO578">
        <v>2011</v>
      </c>
      <c r="AP578" t="s">
        <v>3544</v>
      </c>
      <c r="AS578" t="s">
        <v>3625</v>
      </c>
      <c r="AT578" t="s">
        <v>3629</v>
      </c>
      <c r="AU578">
        <v>53.098180000000013</v>
      </c>
      <c r="AV578">
        <v>14.234540000000001</v>
      </c>
      <c r="BA578">
        <v>0.39710000000000001</v>
      </c>
      <c r="BB578" t="s">
        <v>3997</v>
      </c>
      <c r="BC578" t="s">
        <v>3502</v>
      </c>
      <c r="BE578" t="s">
        <v>3515</v>
      </c>
      <c r="BF578" t="s">
        <v>4336</v>
      </c>
      <c r="BG578" t="s">
        <v>4406</v>
      </c>
      <c r="BH578" t="s">
        <v>4436</v>
      </c>
      <c r="BI578" t="s">
        <v>4592</v>
      </c>
    </row>
    <row r="579" spans="1:61" x14ac:dyDescent="0.25">
      <c r="A579">
        <f t="shared" si="74"/>
        <v>11.4</v>
      </c>
      <c r="B579" t="str">
        <f t="shared" si="75"/>
        <v>DKW Leinau_BNA1227</v>
      </c>
      <c r="C579" t="s">
        <v>3492</v>
      </c>
      <c r="D579" t="str">
        <f>VLOOKUP(AL579,REF_TABLE!$A$19:$B$26,2,FALSE)</f>
        <v>STUR</v>
      </c>
      <c r="E579" t="str">
        <f>VLOOKUP(AK579,REF_TABLE!A:B,2,FALSE)</f>
        <v>OIL</v>
      </c>
      <c r="F579">
        <f t="shared" si="81"/>
        <v>0.36630000000000001</v>
      </c>
      <c r="G579">
        <f>VLOOKUP(plants_join_OPSD!D579,REF_TABLE!M:Q,2,FALSE)</f>
        <v>9.5587323943661975</v>
      </c>
      <c r="H579">
        <f>VLOOKUP(plants_join_OPSD!D579,REF_TABLE!M:Q,3,FALSE)</f>
        <v>7.8122535211267614</v>
      </c>
      <c r="I579">
        <f>VLOOKUP(D579,Tabelle7!$A:$B,2,FALSE)</f>
        <v>4.0224969288732378E-2</v>
      </c>
      <c r="J579">
        <f>VLOOKUP(D579,Tabelle7!$A:$C,3,FALSE)</f>
        <v>4.0224969288732378E-2</v>
      </c>
      <c r="K579">
        <f>VLOOKUP($E579,Dispa_data!E:W,7,FALSE)</f>
        <v>35280.964999999997</v>
      </c>
      <c r="L579">
        <f>IFERROR(VLOOKUP($E579,Dispa_data!E:W,8,FALSE),0)</f>
        <v>0</v>
      </c>
      <c r="M579">
        <f>IFERROR(VLOOKUP($E579,Dispa_data!E:W,9,FALSE),0)</f>
        <v>0</v>
      </c>
      <c r="N579">
        <f>IFERROR(VLOOKUP($E579,Dispa_data!$E:$W,10,FALSE),0)</f>
        <v>0.3</v>
      </c>
      <c r="O579">
        <f>IFERROR(VLOOKUP($E579,Dispa_data!$E:$W,11,FALSE),0)</f>
        <v>0.41</v>
      </c>
      <c r="P579">
        <f>IFERROR(VLOOKUP($E579,Dispa_data!$E:$W,12,FALSE),0)</f>
        <v>7</v>
      </c>
      <c r="Q579">
        <f>IFERROR(VLOOKUP($E579,Dispa_data!$E:$W,13,FALSE),0)</f>
        <v>0.79</v>
      </c>
      <c r="S579" t="str">
        <f t="shared" si="76"/>
        <v/>
      </c>
      <c r="T579" t="str">
        <f t="shared" si="77"/>
        <v/>
      </c>
      <c r="U579" t="str">
        <f t="shared" si="78"/>
        <v/>
      </c>
      <c r="V579" t="str">
        <f t="shared" si="79"/>
        <v/>
      </c>
      <c r="W579" t="str">
        <f t="shared" si="80"/>
        <v/>
      </c>
      <c r="X579" s="1" t="s">
        <v>781</v>
      </c>
      <c r="Y579" s="6" t="e">
        <f>VLOOKUP(B579,Dispa_data!B:B,1,FALSE)</f>
        <v>#N/A</v>
      </c>
      <c r="Z579" t="s">
        <v>1421</v>
      </c>
      <c r="AC579" t="s">
        <v>2346</v>
      </c>
      <c r="AD579" t="s">
        <v>2503</v>
      </c>
      <c r="AE579" t="s">
        <v>3131</v>
      </c>
      <c r="AF579" t="s">
        <v>3444</v>
      </c>
      <c r="AG579" t="s">
        <v>3478</v>
      </c>
      <c r="AH579" t="s">
        <v>3492</v>
      </c>
      <c r="AI579">
        <v>11.4</v>
      </c>
      <c r="AK579" t="s">
        <v>3502</v>
      </c>
      <c r="AL579" t="s">
        <v>3506</v>
      </c>
      <c r="AM579" t="s">
        <v>3515</v>
      </c>
      <c r="AO579">
        <v>1983</v>
      </c>
      <c r="AP579" t="s">
        <v>3621</v>
      </c>
      <c r="AS579" t="s">
        <v>3625</v>
      </c>
      <c r="AU579">
        <v>47.912537</v>
      </c>
      <c r="AV579">
        <v>10.611739999999999</v>
      </c>
      <c r="BA579">
        <v>0.36630000000000001</v>
      </c>
      <c r="BB579" t="s">
        <v>3997</v>
      </c>
      <c r="BC579" t="s">
        <v>3502</v>
      </c>
      <c r="BE579" t="s">
        <v>3515</v>
      </c>
      <c r="BF579" t="s">
        <v>4337</v>
      </c>
      <c r="BG579" t="s">
        <v>1559</v>
      </c>
      <c r="BH579" t="s">
        <v>4566</v>
      </c>
    </row>
    <row r="580" spans="1:61" x14ac:dyDescent="0.25">
      <c r="A580">
        <f t="shared" si="74"/>
        <v>23.3</v>
      </c>
      <c r="B580" t="str">
        <f t="shared" si="75"/>
        <v>Restmüll-Heizkraftwerk Stuttgart-Münster_BNA0937</v>
      </c>
      <c r="C580" t="s">
        <v>3492</v>
      </c>
      <c r="D580" t="str">
        <f>VLOOKUP(AL580,REF_TABLE!$A$19:$B$26,2,FALSE)</f>
        <v>GTUR</v>
      </c>
      <c r="E580" t="str">
        <f>VLOOKUP(AK580,REF_TABLE!A:B,2,FALSE)</f>
        <v>OIL</v>
      </c>
      <c r="F580">
        <f t="shared" ref="F580:F599" si="82">IF(BA580=0,IF(AY580=0,AZ580,AY580),BA580)</f>
        <v>0.31240000000000001</v>
      </c>
      <c r="G580">
        <f>VLOOKUP(plants_join_OPSD!D580,REF_TABLE!M:Q,2,FALSE)</f>
        <v>0</v>
      </c>
      <c r="H580">
        <f>VLOOKUP(plants_join_OPSD!D580,REF_TABLE!M:Q,3,FALSE)</f>
        <v>0</v>
      </c>
      <c r="I580">
        <f>VLOOKUP(D580,Tabelle7!$A:$B,2,FALSE)</f>
        <v>1</v>
      </c>
      <c r="J580">
        <f>VLOOKUP(D580,Tabelle7!$A:$C,3,FALSE)</f>
        <v>1</v>
      </c>
      <c r="K580">
        <f>VLOOKUP($E580,Dispa_data!E:W,7,FALSE)</f>
        <v>35280.964999999997</v>
      </c>
      <c r="L580">
        <f>IFERROR(VLOOKUP($E580,Dispa_data!E:W,8,FALSE),0)</f>
        <v>0</v>
      </c>
      <c r="M580">
        <f>IFERROR(VLOOKUP($E580,Dispa_data!E:W,9,FALSE),0)</f>
        <v>0</v>
      </c>
      <c r="N580">
        <f>IFERROR(VLOOKUP($E580,Dispa_data!$E:$W,10,FALSE),0)</f>
        <v>0.3</v>
      </c>
      <c r="O580">
        <f>IFERROR(VLOOKUP($E580,Dispa_data!$E:$W,11,FALSE),0)</f>
        <v>0.41</v>
      </c>
      <c r="P580">
        <f>IFERROR(VLOOKUP($E580,Dispa_data!$E:$W,12,FALSE),0)</f>
        <v>7</v>
      </c>
      <c r="Q580">
        <f>IFERROR(VLOOKUP($E580,Dispa_data!$E:$W,13,FALSE),0)</f>
        <v>0.79</v>
      </c>
      <c r="S580">
        <f t="shared" si="76"/>
        <v>95.115068493150687</v>
      </c>
      <c r="T580" t="str">
        <f t="shared" si="77"/>
        <v/>
      </c>
      <c r="U580" t="str">
        <f t="shared" si="78"/>
        <v/>
      </c>
      <c r="V580" t="str">
        <f t="shared" si="79"/>
        <v/>
      </c>
      <c r="W580" t="str">
        <f t="shared" si="80"/>
        <v/>
      </c>
      <c r="X580" s="1" t="s">
        <v>782</v>
      </c>
      <c r="Y580" s="6" t="e">
        <f>VLOOKUP(B580,Dispa_data!B:B,1,FALSE)</f>
        <v>#N/A</v>
      </c>
      <c r="Z580" t="s">
        <v>1016</v>
      </c>
      <c r="AA580" t="s">
        <v>1816</v>
      </c>
      <c r="AB580" t="s">
        <v>1925</v>
      </c>
      <c r="AC580" t="s">
        <v>2158</v>
      </c>
      <c r="AD580" t="s">
        <v>2463</v>
      </c>
      <c r="AE580" t="s">
        <v>2801</v>
      </c>
      <c r="AF580" t="s">
        <v>3242</v>
      </c>
      <c r="AG580" t="s">
        <v>3482</v>
      </c>
      <c r="AH580" t="s">
        <v>3492</v>
      </c>
      <c r="AI580">
        <v>23.3</v>
      </c>
      <c r="AJ580">
        <v>24.728649999999998</v>
      </c>
      <c r="AK580" t="s">
        <v>3502</v>
      </c>
      <c r="AL580" t="s">
        <v>3512</v>
      </c>
      <c r="AM580" t="s">
        <v>3515</v>
      </c>
      <c r="AN580">
        <v>95.115068493150687</v>
      </c>
      <c r="AO580">
        <v>1974</v>
      </c>
      <c r="AP580" t="s">
        <v>3576</v>
      </c>
      <c r="AS580" t="s">
        <v>3625</v>
      </c>
      <c r="AT580" t="s">
        <v>3629</v>
      </c>
      <c r="AU580">
        <v>48.815832999999998</v>
      </c>
      <c r="AV580">
        <v>9.2211110000000005</v>
      </c>
      <c r="AY580">
        <v>0.23</v>
      </c>
      <c r="BA580">
        <v>0.31240000000000001</v>
      </c>
      <c r="BB580" t="s">
        <v>3997</v>
      </c>
      <c r="BC580" t="s">
        <v>3502</v>
      </c>
      <c r="BE580" t="s">
        <v>3515</v>
      </c>
      <c r="BF580" t="s">
        <v>3391</v>
      </c>
      <c r="BG580" t="s">
        <v>4406</v>
      </c>
      <c r="BH580" t="s">
        <v>4442</v>
      </c>
      <c r="BI580" t="s">
        <v>4592</v>
      </c>
    </row>
    <row r="581" spans="1:61" x14ac:dyDescent="0.25">
      <c r="A581">
        <f t="shared" si="74"/>
        <v>23.3</v>
      </c>
      <c r="B581" t="str">
        <f t="shared" si="75"/>
        <v>Restmüll-Heizkraftwerk Stuttgart-Münster_BNA0938</v>
      </c>
      <c r="C581" t="s">
        <v>3492</v>
      </c>
      <c r="D581" t="str">
        <f>VLOOKUP(AL581,REF_TABLE!$A$19:$B$26,2,FALSE)</f>
        <v>GTUR</v>
      </c>
      <c r="E581" t="str">
        <f>VLOOKUP(AK581,REF_TABLE!A:B,2,FALSE)</f>
        <v>OIL</v>
      </c>
      <c r="F581">
        <f t="shared" si="82"/>
        <v>0.31240000000000001</v>
      </c>
      <c r="G581">
        <f>VLOOKUP(plants_join_OPSD!D581,REF_TABLE!M:Q,2,FALSE)</f>
        <v>0</v>
      </c>
      <c r="H581">
        <f>VLOOKUP(plants_join_OPSD!D581,REF_TABLE!M:Q,3,FALSE)</f>
        <v>0</v>
      </c>
      <c r="I581">
        <f>VLOOKUP(D581,Tabelle7!$A:$B,2,FALSE)</f>
        <v>1</v>
      </c>
      <c r="J581">
        <f>VLOOKUP(D581,Tabelle7!$A:$C,3,FALSE)</f>
        <v>1</v>
      </c>
      <c r="K581">
        <f>VLOOKUP($E581,Dispa_data!E:W,7,FALSE)</f>
        <v>35280.964999999997</v>
      </c>
      <c r="L581">
        <f>IFERROR(VLOOKUP($E581,Dispa_data!E:W,8,FALSE),0)</f>
        <v>0</v>
      </c>
      <c r="M581">
        <f>IFERROR(VLOOKUP($E581,Dispa_data!E:W,9,FALSE),0)</f>
        <v>0</v>
      </c>
      <c r="N581">
        <f>IFERROR(VLOOKUP($E581,Dispa_data!$E:$W,10,FALSE),0)</f>
        <v>0.3</v>
      </c>
      <c r="O581">
        <f>IFERROR(VLOOKUP($E581,Dispa_data!$E:$W,11,FALSE),0)</f>
        <v>0.41</v>
      </c>
      <c r="P581">
        <f>IFERROR(VLOOKUP($E581,Dispa_data!$E:$W,12,FALSE),0)</f>
        <v>7</v>
      </c>
      <c r="Q581">
        <f>IFERROR(VLOOKUP($E581,Dispa_data!$E:$W,13,FALSE),0)</f>
        <v>0.79</v>
      </c>
      <c r="S581">
        <f t="shared" si="76"/>
        <v>95.115068493150687</v>
      </c>
      <c r="T581" t="str">
        <f t="shared" si="77"/>
        <v/>
      </c>
      <c r="U581" t="str">
        <f t="shared" si="78"/>
        <v/>
      </c>
      <c r="V581" t="str">
        <f t="shared" si="79"/>
        <v/>
      </c>
      <c r="W581" t="str">
        <f t="shared" si="80"/>
        <v/>
      </c>
      <c r="X581" s="1" t="s">
        <v>783</v>
      </c>
      <c r="Y581" s="6" t="e">
        <f>VLOOKUP(B581,Dispa_data!B:B,1,FALSE)</f>
        <v>#N/A</v>
      </c>
      <c r="Z581" t="s">
        <v>1016</v>
      </c>
      <c r="AA581" t="s">
        <v>1817</v>
      </c>
      <c r="AB581" t="s">
        <v>1925</v>
      </c>
      <c r="AC581" t="s">
        <v>2158</v>
      </c>
      <c r="AD581" t="s">
        <v>2463</v>
      </c>
      <c r="AE581" t="s">
        <v>2801</v>
      </c>
      <c r="AF581" t="s">
        <v>3242</v>
      </c>
      <c r="AG581" t="s">
        <v>3482</v>
      </c>
      <c r="AH581" t="s">
        <v>3492</v>
      </c>
      <c r="AI581">
        <v>23.3</v>
      </c>
      <c r="AJ581">
        <v>24.728649999999998</v>
      </c>
      <c r="AK581" t="s">
        <v>3502</v>
      </c>
      <c r="AL581" t="s">
        <v>3512</v>
      </c>
      <c r="AM581" t="s">
        <v>3515</v>
      </c>
      <c r="AN581">
        <v>95.115068493150687</v>
      </c>
      <c r="AO581">
        <v>1974</v>
      </c>
      <c r="AP581" t="s">
        <v>3576</v>
      </c>
      <c r="AS581" t="s">
        <v>3625</v>
      </c>
      <c r="AT581" t="s">
        <v>3629</v>
      </c>
      <c r="AU581">
        <v>48.815832999999998</v>
      </c>
      <c r="AV581">
        <v>9.2211110000000005</v>
      </c>
      <c r="AY581">
        <v>0.23</v>
      </c>
      <c r="BA581">
        <v>0.31240000000000001</v>
      </c>
      <c r="BB581" t="s">
        <v>3997</v>
      </c>
      <c r="BC581" t="s">
        <v>3502</v>
      </c>
      <c r="BE581" t="s">
        <v>3515</v>
      </c>
      <c r="BF581" t="s">
        <v>3391</v>
      </c>
      <c r="BG581" t="s">
        <v>4406</v>
      </c>
      <c r="BH581" t="s">
        <v>4442</v>
      </c>
      <c r="BI581" t="s">
        <v>4592</v>
      </c>
    </row>
    <row r="582" spans="1:61" x14ac:dyDescent="0.25">
      <c r="A582">
        <f t="shared" si="74"/>
        <v>23.3</v>
      </c>
      <c r="B582" t="str">
        <f t="shared" si="75"/>
        <v>Restmüll-Heizkraftwerk Stuttgart-Münster_BNA0939b</v>
      </c>
      <c r="C582" t="s">
        <v>3492</v>
      </c>
      <c r="D582" t="str">
        <f>VLOOKUP(AL582,REF_TABLE!$A$19:$B$26,2,FALSE)</f>
        <v>GTUR</v>
      </c>
      <c r="E582" t="str">
        <f>VLOOKUP(AK582,REF_TABLE!A:B,2,FALSE)</f>
        <v>OIL</v>
      </c>
      <c r="F582">
        <f t="shared" si="82"/>
        <v>0.31240000000000001</v>
      </c>
      <c r="G582">
        <f>VLOOKUP(plants_join_OPSD!D582,REF_TABLE!M:Q,2,FALSE)</f>
        <v>0</v>
      </c>
      <c r="H582">
        <f>VLOOKUP(plants_join_OPSD!D582,REF_TABLE!M:Q,3,FALSE)</f>
        <v>0</v>
      </c>
      <c r="I582">
        <f>VLOOKUP(D582,Tabelle7!$A:$B,2,FALSE)</f>
        <v>1</v>
      </c>
      <c r="J582">
        <f>VLOOKUP(D582,Tabelle7!$A:$C,3,FALSE)</f>
        <v>1</v>
      </c>
      <c r="K582">
        <f>VLOOKUP($E582,Dispa_data!E:W,7,FALSE)</f>
        <v>35280.964999999997</v>
      </c>
      <c r="L582">
        <f>IFERROR(VLOOKUP($E582,Dispa_data!E:W,8,FALSE),0)</f>
        <v>0</v>
      </c>
      <c r="M582">
        <f>IFERROR(VLOOKUP($E582,Dispa_data!E:W,9,FALSE),0)</f>
        <v>0</v>
      </c>
      <c r="N582">
        <f>IFERROR(VLOOKUP($E582,Dispa_data!$E:$W,10,FALSE),0)</f>
        <v>0.3</v>
      </c>
      <c r="O582">
        <f>IFERROR(VLOOKUP($E582,Dispa_data!$E:$W,11,FALSE),0)</f>
        <v>0.41</v>
      </c>
      <c r="P582">
        <f>IFERROR(VLOOKUP($E582,Dispa_data!$E:$W,12,FALSE),0)</f>
        <v>7</v>
      </c>
      <c r="Q582">
        <f>IFERROR(VLOOKUP($E582,Dispa_data!$E:$W,13,FALSE),0)</f>
        <v>0.79</v>
      </c>
      <c r="S582">
        <f t="shared" si="76"/>
        <v>95.115068493150687</v>
      </c>
      <c r="T582" t="str">
        <f t="shared" si="77"/>
        <v/>
      </c>
      <c r="U582" t="str">
        <f t="shared" si="78"/>
        <v/>
      </c>
      <c r="V582" t="str">
        <f t="shared" si="79"/>
        <v/>
      </c>
      <c r="W582" t="str">
        <f t="shared" si="80"/>
        <v/>
      </c>
      <c r="X582" s="1" t="s">
        <v>784</v>
      </c>
      <c r="Y582" s="6" t="e">
        <f>VLOOKUP(B582,Dispa_data!B:B,1,FALSE)</f>
        <v>#N/A</v>
      </c>
      <c r="Z582" t="s">
        <v>1016</v>
      </c>
      <c r="AA582" t="s">
        <v>1818</v>
      </c>
      <c r="AB582" t="s">
        <v>1925</v>
      </c>
      <c r="AC582" t="s">
        <v>2158</v>
      </c>
      <c r="AD582" t="s">
        <v>2463</v>
      </c>
      <c r="AE582" t="s">
        <v>2801</v>
      </c>
      <c r="AF582" t="s">
        <v>3242</v>
      </c>
      <c r="AG582" t="s">
        <v>3482</v>
      </c>
      <c r="AH582" t="s">
        <v>3492</v>
      </c>
      <c r="AI582">
        <v>23.3</v>
      </c>
      <c r="AJ582">
        <v>24.728649999999998</v>
      </c>
      <c r="AK582" t="s">
        <v>3502</v>
      </c>
      <c r="AL582" t="s">
        <v>3512</v>
      </c>
      <c r="AM582" t="s">
        <v>3515</v>
      </c>
      <c r="AN582">
        <v>95.115068493150687</v>
      </c>
      <c r="AO582">
        <v>1974</v>
      </c>
      <c r="AP582" t="s">
        <v>3576</v>
      </c>
      <c r="AS582" t="s">
        <v>3625</v>
      </c>
      <c r="AT582" t="s">
        <v>3629</v>
      </c>
      <c r="AU582">
        <v>48.815832999999998</v>
      </c>
      <c r="AV582">
        <v>9.2211110000000005</v>
      </c>
      <c r="AY582">
        <v>0.23</v>
      </c>
      <c r="BA582">
        <v>0.31240000000000001</v>
      </c>
      <c r="BB582" t="s">
        <v>3997</v>
      </c>
      <c r="BC582" t="s">
        <v>3502</v>
      </c>
      <c r="BE582" t="s">
        <v>3515</v>
      </c>
      <c r="BF582" t="s">
        <v>3391</v>
      </c>
      <c r="BG582" t="s">
        <v>4406</v>
      </c>
      <c r="BH582" t="s">
        <v>4442</v>
      </c>
      <c r="BI582" t="s">
        <v>4592</v>
      </c>
    </row>
    <row r="583" spans="1:61" x14ac:dyDescent="0.25">
      <c r="A583">
        <f t="shared" si="74"/>
        <v>415</v>
      </c>
      <c r="B583" t="str">
        <f t="shared" si="75"/>
        <v>Irsching_BNA0993</v>
      </c>
      <c r="C583" t="s">
        <v>3492</v>
      </c>
      <c r="D583" t="str">
        <f>VLOOKUP(AL583,REF_TABLE!$A$19:$B$26,2,FALSE)</f>
        <v>STUR</v>
      </c>
      <c r="E583" t="str">
        <f>VLOOKUP(AK583,REF_TABLE!A:B,2,FALSE)</f>
        <v>OIL</v>
      </c>
      <c r="F583">
        <f t="shared" si="82"/>
        <v>0.35639999999999999</v>
      </c>
      <c r="G583">
        <f>VLOOKUP(plants_join_OPSD!D583,REF_TABLE!M:Q,2,FALSE)</f>
        <v>9.5587323943661975</v>
      </c>
      <c r="H583">
        <f>VLOOKUP(plants_join_OPSD!D583,REF_TABLE!M:Q,3,FALSE)</f>
        <v>7.8122535211267614</v>
      </c>
      <c r="I583">
        <f>VLOOKUP(D583,Tabelle7!$A:$B,2,FALSE)</f>
        <v>4.0224969288732378E-2</v>
      </c>
      <c r="J583">
        <f>VLOOKUP(D583,Tabelle7!$A:$C,3,FALSE)</f>
        <v>4.0224969288732378E-2</v>
      </c>
      <c r="K583">
        <f>VLOOKUP($E583,Dispa_data!E:W,7,FALSE)</f>
        <v>35280.964999999997</v>
      </c>
      <c r="L583">
        <f>IFERROR(VLOOKUP($E583,Dispa_data!E:W,8,FALSE),0)</f>
        <v>0</v>
      </c>
      <c r="M583">
        <f>IFERROR(VLOOKUP($E583,Dispa_data!E:W,9,FALSE),0)</f>
        <v>0</v>
      </c>
      <c r="N583">
        <f>IFERROR(VLOOKUP($E583,Dispa_data!$E:$W,10,FALSE),0)</f>
        <v>0.3</v>
      </c>
      <c r="O583">
        <f>IFERROR(VLOOKUP($E583,Dispa_data!$E:$W,11,FALSE),0)</f>
        <v>0.41</v>
      </c>
      <c r="P583">
        <f>IFERROR(VLOOKUP($E583,Dispa_data!$E:$W,12,FALSE),0)</f>
        <v>7</v>
      </c>
      <c r="Q583">
        <f>IFERROR(VLOOKUP($E583,Dispa_data!$E:$W,13,FALSE),0)</f>
        <v>0.79</v>
      </c>
      <c r="S583">
        <f t="shared" si="76"/>
        <v>25</v>
      </c>
      <c r="T583" t="str">
        <f t="shared" si="77"/>
        <v/>
      </c>
      <c r="U583" t="str">
        <f t="shared" si="78"/>
        <v/>
      </c>
      <c r="V583" t="str">
        <f t="shared" si="79"/>
        <v/>
      </c>
      <c r="W583" t="str">
        <f t="shared" si="80"/>
        <v/>
      </c>
      <c r="X583" s="1" t="s">
        <v>785</v>
      </c>
      <c r="Y583" s="6" t="e">
        <f>VLOOKUP(B583,Dispa_data!B:B,1,FALSE)</f>
        <v>#N/A</v>
      </c>
      <c r="Z583" t="s">
        <v>1422</v>
      </c>
      <c r="AA583" t="s">
        <v>1590</v>
      </c>
      <c r="AB583" t="s">
        <v>2105</v>
      </c>
      <c r="AC583" t="s">
        <v>2172</v>
      </c>
      <c r="AE583" t="s">
        <v>2924</v>
      </c>
      <c r="AF583" t="s">
        <v>1155</v>
      </c>
      <c r="AG583" t="s">
        <v>3478</v>
      </c>
      <c r="AH583" t="s">
        <v>3492</v>
      </c>
      <c r="AI583">
        <v>415</v>
      </c>
      <c r="AJ583">
        <v>440</v>
      </c>
      <c r="AK583" t="s">
        <v>3502</v>
      </c>
      <c r="AL583" t="s">
        <v>3506</v>
      </c>
      <c r="AM583" t="s">
        <v>3515</v>
      </c>
      <c r="AN583">
        <v>25</v>
      </c>
      <c r="AO583">
        <v>1974</v>
      </c>
      <c r="AP583" t="s">
        <v>3576</v>
      </c>
      <c r="AS583" t="s">
        <v>3626</v>
      </c>
      <c r="AU583">
        <v>48.767020000000002</v>
      </c>
      <c r="AV583">
        <v>11.580033</v>
      </c>
      <c r="AW583" t="s">
        <v>3719</v>
      </c>
      <c r="AX583" t="s">
        <v>3914</v>
      </c>
      <c r="BA583">
        <v>0.35639999999999999</v>
      </c>
      <c r="BB583" t="s">
        <v>3997</v>
      </c>
      <c r="BC583" t="s">
        <v>3502</v>
      </c>
      <c r="BE583" t="s">
        <v>3515</v>
      </c>
      <c r="BF583" t="s">
        <v>1422</v>
      </c>
      <c r="BG583" t="s">
        <v>4408</v>
      </c>
      <c r="BH583" t="s">
        <v>4463</v>
      </c>
      <c r="BI583" t="s">
        <v>4591</v>
      </c>
    </row>
    <row r="584" spans="1:61" x14ac:dyDescent="0.25">
      <c r="A584">
        <f t="shared" si="74"/>
        <v>136</v>
      </c>
      <c r="B584" t="str">
        <f t="shared" si="75"/>
        <v>Kraftwerk Walheim_BNA1004</v>
      </c>
      <c r="C584" t="s">
        <v>3492</v>
      </c>
      <c r="D584" t="str">
        <f>VLOOKUP(AL584,REF_TABLE!$A$19:$B$26,2,FALSE)</f>
        <v>GTUR</v>
      </c>
      <c r="E584" t="str">
        <f>VLOOKUP(AK584,REF_TABLE!A:B,2,FALSE)</f>
        <v>OIL</v>
      </c>
      <c r="F584">
        <f t="shared" si="82"/>
        <v>0.3306</v>
      </c>
      <c r="G584">
        <f>VLOOKUP(plants_join_OPSD!D584,REF_TABLE!M:Q,2,FALSE)</f>
        <v>0</v>
      </c>
      <c r="H584">
        <f>VLOOKUP(plants_join_OPSD!D584,REF_TABLE!M:Q,3,FALSE)</f>
        <v>0</v>
      </c>
      <c r="I584">
        <f>VLOOKUP(D584,Tabelle7!$A:$B,2,FALSE)</f>
        <v>1</v>
      </c>
      <c r="J584">
        <f>VLOOKUP(D584,Tabelle7!$A:$C,3,FALSE)</f>
        <v>1</v>
      </c>
      <c r="K584">
        <f>VLOOKUP($E584,Dispa_data!E:W,7,FALSE)</f>
        <v>35280.964999999997</v>
      </c>
      <c r="L584">
        <f>IFERROR(VLOOKUP($E584,Dispa_data!E:W,8,FALSE),0)</f>
        <v>0</v>
      </c>
      <c r="M584">
        <f>IFERROR(VLOOKUP($E584,Dispa_data!E:W,9,FALSE),0)</f>
        <v>0</v>
      </c>
      <c r="N584">
        <f>IFERROR(VLOOKUP($E584,Dispa_data!$E:$W,10,FALSE),0)</f>
        <v>0.3</v>
      </c>
      <c r="O584">
        <f>IFERROR(VLOOKUP($E584,Dispa_data!$E:$W,11,FALSE),0)</f>
        <v>0.41</v>
      </c>
      <c r="P584">
        <f>IFERROR(VLOOKUP($E584,Dispa_data!$E:$W,12,FALSE),0)</f>
        <v>7</v>
      </c>
      <c r="Q584">
        <f>IFERROR(VLOOKUP($E584,Dispa_data!$E:$W,13,FALSE),0)</f>
        <v>0.79</v>
      </c>
      <c r="S584" t="str">
        <f t="shared" si="76"/>
        <v/>
      </c>
      <c r="T584" t="str">
        <f t="shared" si="77"/>
        <v/>
      </c>
      <c r="U584" t="str">
        <f t="shared" si="78"/>
        <v/>
      </c>
      <c r="V584" t="str">
        <f t="shared" si="79"/>
        <v/>
      </c>
      <c r="W584" t="str">
        <f t="shared" si="80"/>
        <v/>
      </c>
      <c r="X584" s="1" t="s">
        <v>786</v>
      </c>
      <c r="Y584" s="6" t="e">
        <f>VLOOKUP(B584,Dispa_data!B:B,1,FALSE)</f>
        <v>#N/A</v>
      </c>
      <c r="Z584" t="s">
        <v>1021</v>
      </c>
      <c r="AA584" t="s">
        <v>1819</v>
      </c>
      <c r="AB584" t="s">
        <v>2106</v>
      </c>
      <c r="AC584" t="s">
        <v>2158</v>
      </c>
      <c r="AD584" t="s">
        <v>2466</v>
      </c>
      <c r="AE584" t="s">
        <v>2805</v>
      </c>
      <c r="AF584" t="s">
        <v>3246</v>
      </c>
      <c r="AG584" t="s">
        <v>3482</v>
      </c>
      <c r="AH584" t="s">
        <v>3492</v>
      </c>
      <c r="AI584">
        <v>136</v>
      </c>
      <c r="AJ584">
        <v>143</v>
      </c>
      <c r="AK584" t="s">
        <v>3502</v>
      </c>
      <c r="AL584" t="s">
        <v>3512</v>
      </c>
      <c r="AM584" t="s">
        <v>3515</v>
      </c>
      <c r="AO584">
        <v>1981</v>
      </c>
      <c r="AP584" t="s">
        <v>3536</v>
      </c>
      <c r="AS584" t="s">
        <v>3625</v>
      </c>
      <c r="AU584">
        <v>49.017471999999998</v>
      </c>
      <c r="AV584">
        <v>9.1573890000000002</v>
      </c>
      <c r="AW584" t="s">
        <v>3729</v>
      </c>
      <c r="AX584" t="s">
        <v>3915</v>
      </c>
      <c r="BA584">
        <v>0.3306</v>
      </c>
      <c r="BB584" t="s">
        <v>3997</v>
      </c>
      <c r="BC584" t="s">
        <v>3502</v>
      </c>
      <c r="BE584" t="s">
        <v>3515</v>
      </c>
      <c r="BF584" t="s">
        <v>3246</v>
      </c>
      <c r="BG584" t="s">
        <v>4406</v>
      </c>
      <c r="BH584" t="s">
        <v>4442</v>
      </c>
      <c r="BI584" t="s">
        <v>4591</v>
      </c>
    </row>
    <row r="585" spans="1:61" x14ac:dyDescent="0.25">
      <c r="A585">
        <f t="shared" si="74"/>
        <v>24</v>
      </c>
      <c r="B585" t="str">
        <f t="shared" si="75"/>
        <v>SKW Gasturbine_BNA1007a</v>
      </c>
      <c r="C585" t="s">
        <v>3492</v>
      </c>
      <c r="D585" t="str">
        <f>VLOOKUP(AL585,REF_TABLE!$A$19:$B$26,2,FALSE)</f>
        <v>GTUR</v>
      </c>
      <c r="E585" t="str">
        <f>VLOOKUP(AK585,REF_TABLE!A:B,2,FALSE)</f>
        <v>OIL</v>
      </c>
      <c r="F585">
        <f t="shared" si="82"/>
        <v>0.3488</v>
      </c>
      <c r="G585">
        <f>VLOOKUP(plants_join_OPSD!D585,REF_TABLE!M:Q,2,FALSE)</f>
        <v>0</v>
      </c>
      <c r="H585">
        <f>VLOOKUP(plants_join_OPSD!D585,REF_TABLE!M:Q,3,FALSE)</f>
        <v>0</v>
      </c>
      <c r="I585">
        <f>VLOOKUP(D585,Tabelle7!$A:$B,2,FALSE)</f>
        <v>1</v>
      </c>
      <c r="J585">
        <f>VLOOKUP(D585,Tabelle7!$A:$C,3,FALSE)</f>
        <v>1</v>
      </c>
      <c r="K585">
        <f>VLOOKUP($E585,Dispa_data!E:W,7,FALSE)</f>
        <v>35280.964999999997</v>
      </c>
      <c r="L585">
        <f>IFERROR(VLOOKUP($E585,Dispa_data!E:W,8,FALSE),0)</f>
        <v>0</v>
      </c>
      <c r="M585">
        <f>IFERROR(VLOOKUP($E585,Dispa_data!E:W,9,FALSE),0)</f>
        <v>0</v>
      </c>
      <c r="N585">
        <f>IFERROR(VLOOKUP($E585,Dispa_data!$E:$W,10,FALSE),0)</f>
        <v>0.3</v>
      </c>
      <c r="O585">
        <f>IFERROR(VLOOKUP($E585,Dispa_data!$E:$W,11,FALSE),0)</f>
        <v>0.41</v>
      </c>
      <c r="P585">
        <f>IFERROR(VLOOKUP($E585,Dispa_data!$E:$W,12,FALSE),0)</f>
        <v>7</v>
      </c>
      <c r="Q585">
        <f>IFERROR(VLOOKUP($E585,Dispa_data!$E:$W,13,FALSE),0)</f>
        <v>0.79</v>
      </c>
      <c r="S585" t="str">
        <f t="shared" si="76"/>
        <v/>
      </c>
      <c r="T585" t="str">
        <f t="shared" si="77"/>
        <v/>
      </c>
      <c r="U585" t="str">
        <f t="shared" si="78"/>
        <v/>
      </c>
      <c r="V585" t="str">
        <f t="shared" si="79"/>
        <v/>
      </c>
      <c r="W585" t="str">
        <f t="shared" si="80"/>
        <v/>
      </c>
      <c r="X585" s="1" t="s">
        <v>787</v>
      </c>
      <c r="Y585" s="6" t="e">
        <f>VLOOKUP(B585,Dispa_data!B:B,1,FALSE)</f>
        <v>#N/A</v>
      </c>
      <c r="Z585" t="s">
        <v>1423</v>
      </c>
      <c r="AA585" t="s">
        <v>1423</v>
      </c>
      <c r="AC585" t="s">
        <v>2348</v>
      </c>
      <c r="AD585" t="s">
        <v>2665</v>
      </c>
      <c r="AE585" t="s">
        <v>3132</v>
      </c>
      <c r="AF585" t="s">
        <v>3445</v>
      </c>
      <c r="AG585" t="s">
        <v>3478</v>
      </c>
      <c r="AH585" t="s">
        <v>3492</v>
      </c>
      <c r="AI585">
        <v>24</v>
      </c>
      <c r="AK585" t="s">
        <v>3502</v>
      </c>
      <c r="AL585" t="s">
        <v>3512</v>
      </c>
      <c r="AM585" t="s">
        <v>3515</v>
      </c>
      <c r="AO585">
        <v>1988</v>
      </c>
      <c r="AP585" t="s">
        <v>3516</v>
      </c>
      <c r="AS585" t="s">
        <v>3625</v>
      </c>
      <c r="AU585">
        <v>47.683464000000001</v>
      </c>
      <c r="AV585">
        <v>10.31911</v>
      </c>
      <c r="BA585">
        <v>0.3488</v>
      </c>
      <c r="BB585" t="s">
        <v>3997</v>
      </c>
      <c r="BC585" t="s">
        <v>3502</v>
      </c>
      <c r="BE585" t="s">
        <v>3515</v>
      </c>
      <c r="BF585" t="s">
        <v>4338</v>
      </c>
      <c r="BG585" t="s">
        <v>4406</v>
      </c>
      <c r="BH585" t="s">
        <v>4568</v>
      </c>
    </row>
    <row r="586" spans="1:61" x14ac:dyDescent="0.25">
      <c r="A586">
        <f t="shared" si="74"/>
        <v>10.5</v>
      </c>
      <c r="B586" t="str">
        <f t="shared" si="75"/>
        <v>SKW Diesel_BNA1007b</v>
      </c>
      <c r="C586" t="s">
        <v>3492</v>
      </c>
      <c r="D586" t="str">
        <f>VLOOKUP(AL586,REF_TABLE!$A$19:$B$26,2,FALSE)</f>
        <v>STUR</v>
      </c>
      <c r="E586" t="str">
        <f>VLOOKUP(AK586,REF_TABLE!A:B,2,FALSE)</f>
        <v>OIL</v>
      </c>
      <c r="F586">
        <f t="shared" si="82"/>
        <v>0.36080000000000001</v>
      </c>
      <c r="G586">
        <f>VLOOKUP(plants_join_OPSD!D586,REF_TABLE!M:Q,2,FALSE)</f>
        <v>9.5587323943661975</v>
      </c>
      <c r="H586">
        <f>VLOOKUP(plants_join_OPSD!D586,REF_TABLE!M:Q,3,FALSE)</f>
        <v>7.8122535211267614</v>
      </c>
      <c r="I586">
        <f>VLOOKUP(D586,Tabelle7!$A:$B,2,FALSE)</f>
        <v>4.0224969288732378E-2</v>
      </c>
      <c r="J586">
        <f>VLOOKUP(D586,Tabelle7!$A:$C,3,FALSE)</f>
        <v>4.0224969288732378E-2</v>
      </c>
      <c r="K586">
        <f>VLOOKUP($E586,Dispa_data!E:W,7,FALSE)</f>
        <v>35280.964999999997</v>
      </c>
      <c r="L586">
        <f>IFERROR(VLOOKUP($E586,Dispa_data!E:W,8,FALSE),0)</f>
        <v>0</v>
      </c>
      <c r="M586">
        <f>IFERROR(VLOOKUP($E586,Dispa_data!E:W,9,FALSE),0)</f>
        <v>0</v>
      </c>
      <c r="N586">
        <f>IFERROR(VLOOKUP($E586,Dispa_data!$E:$W,10,FALSE),0)</f>
        <v>0.3</v>
      </c>
      <c r="O586">
        <f>IFERROR(VLOOKUP($E586,Dispa_data!$E:$W,11,FALSE),0)</f>
        <v>0.41</v>
      </c>
      <c r="P586">
        <f>IFERROR(VLOOKUP($E586,Dispa_data!$E:$W,12,FALSE),0)</f>
        <v>7</v>
      </c>
      <c r="Q586">
        <f>IFERROR(VLOOKUP($E586,Dispa_data!$E:$W,13,FALSE),0)</f>
        <v>0.79</v>
      </c>
      <c r="S586" t="str">
        <f t="shared" si="76"/>
        <v/>
      </c>
      <c r="T586" t="str">
        <f t="shared" si="77"/>
        <v/>
      </c>
      <c r="U586" t="str">
        <f t="shared" si="78"/>
        <v/>
      </c>
      <c r="V586" t="str">
        <f t="shared" si="79"/>
        <v/>
      </c>
      <c r="W586" t="str">
        <f t="shared" si="80"/>
        <v/>
      </c>
      <c r="X586" s="1" t="s">
        <v>788</v>
      </c>
      <c r="Y586" s="6" t="e">
        <f>VLOOKUP(B586,Dispa_data!B:B,1,FALSE)</f>
        <v>#N/A</v>
      </c>
      <c r="Z586" t="s">
        <v>1424</v>
      </c>
      <c r="AA586" t="s">
        <v>1424</v>
      </c>
      <c r="AC586" t="s">
        <v>2348</v>
      </c>
      <c r="AD586" t="s">
        <v>2665</v>
      </c>
      <c r="AE586" t="s">
        <v>3132</v>
      </c>
      <c r="AF586" t="s">
        <v>3445</v>
      </c>
      <c r="AG586" t="s">
        <v>3478</v>
      </c>
      <c r="AH586" t="s">
        <v>3492</v>
      </c>
      <c r="AI586">
        <v>10.5</v>
      </c>
      <c r="AK586" t="s">
        <v>3502</v>
      </c>
      <c r="AL586" t="s">
        <v>3506</v>
      </c>
      <c r="AM586" t="s">
        <v>3515</v>
      </c>
      <c r="AO586">
        <v>1978</v>
      </c>
      <c r="AP586" t="s">
        <v>3563</v>
      </c>
      <c r="AS586" t="s">
        <v>3625</v>
      </c>
      <c r="AU586">
        <v>47.683464000000001</v>
      </c>
      <c r="AV586">
        <v>10.31911</v>
      </c>
      <c r="BA586">
        <v>0.36080000000000001</v>
      </c>
      <c r="BB586" t="s">
        <v>3997</v>
      </c>
      <c r="BC586" t="s">
        <v>3502</v>
      </c>
      <c r="BE586" t="s">
        <v>3515</v>
      </c>
      <c r="BF586" t="s">
        <v>4338</v>
      </c>
      <c r="BG586" t="s">
        <v>1559</v>
      </c>
      <c r="BH586" t="s">
        <v>4568</v>
      </c>
    </row>
    <row r="587" spans="1:61" x14ac:dyDescent="0.25">
      <c r="A587">
        <f t="shared" si="74"/>
        <v>50.5</v>
      </c>
      <c r="B587" t="str">
        <f t="shared" si="75"/>
        <v>Wedel_BNA1015</v>
      </c>
      <c r="C587" t="s">
        <v>3492</v>
      </c>
      <c r="D587" t="str">
        <f>VLOOKUP(AL587,REF_TABLE!$A$19:$B$26,2,FALSE)</f>
        <v>GTUR</v>
      </c>
      <c r="E587" t="str">
        <f>VLOOKUP(AK587,REF_TABLE!A:B,2,FALSE)</f>
        <v>OIL</v>
      </c>
      <c r="F587">
        <f t="shared" si="82"/>
        <v>0.30719999999999997</v>
      </c>
      <c r="G587">
        <f>VLOOKUP(plants_join_OPSD!D587,REF_TABLE!M:Q,2,FALSE)</f>
        <v>0</v>
      </c>
      <c r="H587">
        <f>VLOOKUP(plants_join_OPSD!D587,REF_TABLE!M:Q,3,FALSE)</f>
        <v>0</v>
      </c>
      <c r="I587">
        <f>VLOOKUP(D587,Tabelle7!$A:$B,2,FALSE)</f>
        <v>1</v>
      </c>
      <c r="J587">
        <f>VLOOKUP(D587,Tabelle7!$A:$C,3,FALSE)</f>
        <v>1</v>
      </c>
      <c r="K587">
        <f>VLOOKUP($E587,Dispa_data!E:W,7,FALSE)</f>
        <v>35280.964999999997</v>
      </c>
      <c r="L587">
        <f>IFERROR(VLOOKUP($E587,Dispa_data!E:W,8,FALSE),0)</f>
        <v>0</v>
      </c>
      <c r="M587">
        <f>IFERROR(VLOOKUP($E587,Dispa_data!E:W,9,FALSE),0)</f>
        <v>0</v>
      </c>
      <c r="N587">
        <f>IFERROR(VLOOKUP($E587,Dispa_data!$E:$W,10,FALSE),0)</f>
        <v>0.3</v>
      </c>
      <c r="O587">
        <f>IFERROR(VLOOKUP($E587,Dispa_data!$E:$W,11,FALSE),0)</f>
        <v>0.41</v>
      </c>
      <c r="P587">
        <f>IFERROR(VLOOKUP($E587,Dispa_data!$E:$W,12,FALSE),0)</f>
        <v>7</v>
      </c>
      <c r="Q587">
        <f>IFERROR(VLOOKUP($E587,Dispa_data!$E:$W,13,FALSE),0)</f>
        <v>0.79</v>
      </c>
      <c r="S587" t="str">
        <f t="shared" si="76"/>
        <v/>
      </c>
      <c r="T587" t="str">
        <f t="shared" si="77"/>
        <v/>
      </c>
      <c r="U587" t="str">
        <f t="shared" si="78"/>
        <v/>
      </c>
      <c r="V587" t="str">
        <f t="shared" si="79"/>
        <v/>
      </c>
      <c r="W587" t="str">
        <f t="shared" si="80"/>
        <v/>
      </c>
      <c r="X587" s="1" t="s">
        <v>789</v>
      </c>
      <c r="Y587" s="6" t="e">
        <f>VLOOKUP(B587,Dispa_data!B:B,1,FALSE)</f>
        <v>#N/A</v>
      </c>
      <c r="Z587" t="s">
        <v>1022</v>
      </c>
      <c r="AA587" t="s">
        <v>1674</v>
      </c>
      <c r="AB587" t="s">
        <v>2107</v>
      </c>
      <c r="AC587" t="s">
        <v>2174</v>
      </c>
      <c r="AE587" t="s">
        <v>2806</v>
      </c>
      <c r="AF587" t="s">
        <v>1022</v>
      </c>
      <c r="AG587" t="s">
        <v>3486</v>
      </c>
      <c r="AH587" t="s">
        <v>3492</v>
      </c>
      <c r="AI587">
        <v>50.5</v>
      </c>
      <c r="AJ587">
        <v>51</v>
      </c>
      <c r="AK587" t="s">
        <v>3502</v>
      </c>
      <c r="AL587" t="s">
        <v>3512</v>
      </c>
      <c r="AM587" t="s">
        <v>3515</v>
      </c>
      <c r="AO587">
        <v>1972</v>
      </c>
      <c r="AP587" t="s">
        <v>3608</v>
      </c>
      <c r="AS587" t="s">
        <v>3625</v>
      </c>
      <c r="AU587">
        <v>53.566251039999997</v>
      </c>
      <c r="AV587">
        <v>9.728479385</v>
      </c>
      <c r="AY587">
        <v>0.55000000000000004</v>
      </c>
      <c r="AZ587" s="2" t="s">
        <v>3994</v>
      </c>
      <c r="BA587">
        <v>0.30719999999999997</v>
      </c>
      <c r="BB587" t="s">
        <v>3997</v>
      </c>
      <c r="BC587" t="s">
        <v>3502</v>
      </c>
      <c r="BE587" t="s">
        <v>3515</v>
      </c>
      <c r="BF587" t="s">
        <v>1022</v>
      </c>
      <c r="BG587" t="s">
        <v>4406</v>
      </c>
      <c r="BH587" t="s">
        <v>4448</v>
      </c>
      <c r="BI587" t="s">
        <v>4592</v>
      </c>
    </row>
    <row r="588" spans="1:61" x14ac:dyDescent="0.25">
      <c r="A588">
        <f t="shared" si="74"/>
        <v>50.5</v>
      </c>
      <c r="B588" t="str">
        <f t="shared" si="75"/>
        <v>Wedel_BNA1016</v>
      </c>
      <c r="C588" t="s">
        <v>3492</v>
      </c>
      <c r="D588" t="str">
        <f>VLOOKUP(AL588,REF_TABLE!$A$19:$B$26,2,FALSE)</f>
        <v>GTUR</v>
      </c>
      <c r="E588" t="str">
        <f>VLOOKUP(AK588,REF_TABLE!A:B,2,FALSE)</f>
        <v>OIL</v>
      </c>
      <c r="F588">
        <f t="shared" si="82"/>
        <v>0.30719999999999997</v>
      </c>
      <c r="G588">
        <f>VLOOKUP(plants_join_OPSD!D588,REF_TABLE!M:Q,2,FALSE)</f>
        <v>0</v>
      </c>
      <c r="H588">
        <f>VLOOKUP(plants_join_OPSD!D588,REF_TABLE!M:Q,3,FALSE)</f>
        <v>0</v>
      </c>
      <c r="I588">
        <f>VLOOKUP(D588,Tabelle7!$A:$B,2,FALSE)</f>
        <v>1</v>
      </c>
      <c r="J588">
        <f>VLOOKUP(D588,Tabelle7!$A:$C,3,FALSE)</f>
        <v>1</v>
      </c>
      <c r="K588">
        <f>VLOOKUP($E588,Dispa_data!E:W,7,FALSE)</f>
        <v>35280.964999999997</v>
      </c>
      <c r="L588">
        <f>IFERROR(VLOOKUP($E588,Dispa_data!E:W,8,FALSE),0)</f>
        <v>0</v>
      </c>
      <c r="M588">
        <f>IFERROR(VLOOKUP($E588,Dispa_data!E:W,9,FALSE),0)</f>
        <v>0</v>
      </c>
      <c r="N588">
        <f>IFERROR(VLOOKUP($E588,Dispa_data!$E:$W,10,FALSE),0)</f>
        <v>0.3</v>
      </c>
      <c r="O588">
        <f>IFERROR(VLOOKUP($E588,Dispa_data!$E:$W,11,FALSE),0)</f>
        <v>0.41</v>
      </c>
      <c r="P588">
        <f>IFERROR(VLOOKUP($E588,Dispa_data!$E:$W,12,FALSE),0)</f>
        <v>7</v>
      </c>
      <c r="Q588">
        <f>IFERROR(VLOOKUP($E588,Dispa_data!$E:$W,13,FALSE),0)</f>
        <v>0.79</v>
      </c>
      <c r="S588" t="str">
        <f t="shared" si="76"/>
        <v/>
      </c>
      <c r="T588" t="str">
        <f t="shared" si="77"/>
        <v/>
      </c>
      <c r="U588" t="str">
        <f t="shared" si="78"/>
        <v/>
      </c>
      <c r="V588" t="str">
        <f t="shared" si="79"/>
        <v/>
      </c>
      <c r="W588" t="str">
        <f t="shared" si="80"/>
        <v/>
      </c>
      <c r="X588" s="1" t="s">
        <v>790</v>
      </c>
      <c r="Y588" s="6" t="e">
        <f>VLOOKUP(B588,Dispa_data!B:B,1,FALSE)</f>
        <v>#N/A</v>
      </c>
      <c r="Z588" t="s">
        <v>1022</v>
      </c>
      <c r="AA588" t="s">
        <v>1675</v>
      </c>
      <c r="AB588" t="s">
        <v>2107</v>
      </c>
      <c r="AC588" t="s">
        <v>2174</v>
      </c>
      <c r="AE588" t="s">
        <v>2806</v>
      </c>
      <c r="AF588" t="s">
        <v>1022</v>
      </c>
      <c r="AG588" t="s">
        <v>3486</v>
      </c>
      <c r="AH588" t="s">
        <v>3492</v>
      </c>
      <c r="AI588">
        <v>50.5</v>
      </c>
      <c r="AJ588">
        <v>51</v>
      </c>
      <c r="AK588" t="s">
        <v>3502</v>
      </c>
      <c r="AL588" t="s">
        <v>3512</v>
      </c>
      <c r="AM588" t="s">
        <v>3515</v>
      </c>
      <c r="AO588">
        <v>1972</v>
      </c>
      <c r="AP588" t="s">
        <v>3608</v>
      </c>
      <c r="AS588" t="s">
        <v>3625</v>
      </c>
      <c r="AU588">
        <v>53.566251039999997</v>
      </c>
      <c r="AV588">
        <v>9.728479385</v>
      </c>
      <c r="AY588">
        <v>0.55000000000000004</v>
      </c>
      <c r="AZ588" s="2" t="s">
        <v>3994</v>
      </c>
      <c r="BA588">
        <v>0.30719999999999997</v>
      </c>
      <c r="BB588" t="s">
        <v>3997</v>
      </c>
      <c r="BC588" t="s">
        <v>3502</v>
      </c>
      <c r="BE588" t="s">
        <v>3515</v>
      </c>
      <c r="BF588" t="s">
        <v>1022</v>
      </c>
      <c r="BG588" t="s">
        <v>4406</v>
      </c>
      <c r="BH588" t="s">
        <v>4448</v>
      </c>
      <c r="BI588" t="s">
        <v>4592</v>
      </c>
    </row>
    <row r="589" spans="1:61" x14ac:dyDescent="0.25">
      <c r="A589">
        <f t="shared" si="74"/>
        <v>206</v>
      </c>
      <c r="B589" t="str">
        <f t="shared" si="75"/>
        <v>Kraftwerk Werdohl-Elverlingsen_BNA1036</v>
      </c>
      <c r="C589" t="s">
        <v>3492</v>
      </c>
      <c r="D589" t="str">
        <f>VLOOKUP(AL589,REF_TABLE!$A$19:$B$26,2,FALSE)</f>
        <v>COMC</v>
      </c>
      <c r="E589" t="str">
        <f>VLOOKUP(AK589,REF_TABLE!A:B,2,FALSE)</f>
        <v>OIL</v>
      </c>
      <c r="F589">
        <f t="shared" si="82"/>
        <v>0.38</v>
      </c>
      <c r="G589">
        <f>VLOOKUP(plants_join_OPSD!D589,REF_TABLE!M:Q,2,FALSE)</f>
        <v>5</v>
      </c>
      <c r="H589">
        <f>VLOOKUP(plants_join_OPSD!D589,REF_TABLE!M:Q,3,FALSE)</f>
        <v>1</v>
      </c>
      <c r="I589">
        <f>VLOOKUP(D589,Tabelle7!$A:$B,2,FALSE)</f>
        <v>3.8508725075675675E-2</v>
      </c>
      <c r="J589">
        <f>VLOOKUP(D589,Tabelle7!$A:$C,3,FALSE)</f>
        <v>3.8508725075675675E-2</v>
      </c>
      <c r="K589">
        <f>VLOOKUP($E589,Dispa_data!E:W,7,FALSE)</f>
        <v>35280.964999999997</v>
      </c>
      <c r="L589">
        <f>IFERROR(VLOOKUP($E589,Dispa_data!E:W,8,FALSE),0)</f>
        <v>0</v>
      </c>
      <c r="M589">
        <f>IFERROR(VLOOKUP($E589,Dispa_data!E:W,9,FALSE),0)</f>
        <v>0</v>
      </c>
      <c r="N589">
        <f>IFERROR(VLOOKUP($E589,Dispa_data!$E:$W,10,FALSE),0)</f>
        <v>0.3</v>
      </c>
      <c r="O589">
        <f>IFERROR(VLOOKUP($E589,Dispa_data!$E:$W,11,FALSE),0)</f>
        <v>0.41</v>
      </c>
      <c r="P589">
        <f>IFERROR(VLOOKUP($E589,Dispa_data!$E:$W,12,FALSE),0)</f>
        <v>7</v>
      </c>
      <c r="Q589">
        <f>IFERROR(VLOOKUP($E589,Dispa_data!$E:$W,13,FALSE),0)</f>
        <v>0.79</v>
      </c>
      <c r="S589" t="str">
        <f t="shared" si="76"/>
        <v/>
      </c>
      <c r="T589" t="str">
        <f t="shared" si="77"/>
        <v/>
      </c>
      <c r="U589" t="str">
        <f t="shared" si="78"/>
        <v/>
      </c>
      <c r="V589" t="str">
        <f t="shared" si="79"/>
        <v/>
      </c>
      <c r="W589" t="str">
        <f t="shared" si="80"/>
        <v/>
      </c>
      <c r="X589" s="1" t="s">
        <v>791</v>
      </c>
      <c r="Y589" s="6" t="e">
        <f>VLOOKUP(B589,Dispa_data!B:B,1,FALSE)</f>
        <v>#N/A</v>
      </c>
      <c r="Z589" t="s">
        <v>1023</v>
      </c>
      <c r="AA589" t="s">
        <v>1820</v>
      </c>
      <c r="AB589" t="s">
        <v>2108</v>
      </c>
      <c r="AC589" t="s">
        <v>2138</v>
      </c>
      <c r="AE589" t="s">
        <v>2807</v>
      </c>
      <c r="AF589" t="s">
        <v>3247</v>
      </c>
      <c r="AG589" t="s">
        <v>3480</v>
      </c>
      <c r="AH589" t="s">
        <v>3492</v>
      </c>
      <c r="AI589">
        <v>206</v>
      </c>
      <c r="AJ589">
        <v>220</v>
      </c>
      <c r="AK589" t="s">
        <v>3502</v>
      </c>
      <c r="AL589" t="s">
        <v>3508</v>
      </c>
      <c r="AM589" t="s">
        <v>3515</v>
      </c>
      <c r="AO589">
        <v>1975</v>
      </c>
      <c r="AP589" t="s">
        <v>3590</v>
      </c>
      <c r="AS589" t="s">
        <v>3628</v>
      </c>
      <c r="AU589">
        <v>51.275590000000001</v>
      </c>
      <c r="AV589">
        <v>7.7063699999999997</v>
      </c>
      <c r="BA589">
        <v>0.38</v>
      </c>
      <c r="BB589" t="s">
        <v>3997</v>
      </c>
      <c r="BC589" t="s">
        <v>3502</v>
      </c>
      <c r="BE589" t="s">
        <v>3515</v>
      </c>
      <c r="BF589" t="s">
        <v>4339</v>
      </c>
      <c r="BG589" t="s">
        <v>4407</v>
      </c>
      <c r="BH589" t="s">
        <v>4447</v>
      </c>
      <c r="BI589" t="s">
        <v>4591</v>
      </c>
    </row>
    <row r="590" spans="1:61" x14ac:dyDescent="0.25">
      <c r="A590">
        <f t="shared" si="74"/>
        <v>66.3</v>
      </c>
      <c r="B590" t="str">
        <f t="shared" si="75"/>
        <v>Kraftwerk_BNA1280</v>
      </c>
      <c r="C590" t="s">
        <v>3492</v>
      </c>
      <c r="D590" t="str">
        <f>VLOOKUP(AL590,REF_TABLE!$A$19:$B$26,2,FALSE)</f>
        <v>COMC</v>
      </c>
      <c r="E590" t="str">
        <f>VLOOKUP(AK590,REF_TABLE!A:B,2,FALSE)</f>
        <v>OIL</v>
      </c>
      <c r="F590">
        <f t="shared" si="82"/>
        <v>0.38</v>
      </c>
      <c r="G590">
        <f>VLOOKUP(plants_join_OPSD!D590,REF_TABLE!M:Q,2,FALSE)</f>
        <v>5</v>
      </c>
      <c r="H590">
        <f>VLOOKUP(plants_join_OPSD!D590,REF_TABLE!M:Q,3,FALSE)</f>
        <v>1</v>
      </c>
      <c r="I590">
        <f>VLOOKUP(D590,Tabelle7!$A:$B,2,FALSE)</f>
        <v>3.8508725075675675E-2</v>
      </c>
      <c r="J590">
        <f>VLOOKUP(D590,Tabelle7!$A:$C,3,FALSE)</f>
        <v>3.8508725075675675E-2</v>
      </c>
      <c r="K590">
        <f>VLOOKUP($E590,Dispa_data!E:W,7,FALSE)</f>
        <v>35280.964999999997</v>
      </c>
      <c r="L590">
        <f>IFERROR(VLOOKUP($E590,Dispa_data!E:W,8,FALSE),0)</f>
        <v>0</v>
      </c>
      <c r="M590">
        <f>IFERROR(VLOOKUP($E590,Dispa_data!E:W,9,FALSE),0)</f>
        <v>0</v>
      </c>
      <c r="N590">
        <f>IFERROR(VLOOKUP($E590,Dispa_data!$E:$W,10,FALSE),0)</f>
        <v>0.3</v>
      </c>
      <c r="O590">
        <f>IFERROR(VLOOKUP($E590,Dispa_data!$E:$W,11,FALSE),0)</f>
        <v>0.41</v>
      </c>
      <c r="P590">
        <f>IFERROR(VLOOKUP($E590,Dispa_data!$E:$W,12,FALSE),0)</f>
        <v>7</v>
      </c>
      <c r="Q590">
        <f>IFERROR(VLOOKUP($E590,Dispa_data!$E:$W,13,FALSE),0)</f>
        <v>0.79</v>
      </c>
      <c r="S590" t="str">
        <f t="shared" si="76"/>
        <v/>
      </c>
      <c r="T590" t="str">
        <f t="shared" si="77"/>
        <v/>
      </c>
      <c r="U590" t="str">
        <f t="shared" si="78"/>
        <v/>
      </c>
      <c r="V590" t="str">
        <f t="shared" si="79"/>
        <v/>
      </c>
      <c r="W590" t="str">
        <f t="shared" si="80"/>
        <v/>
      </c>
      <c r="X590" s="1" t="s">
        <v>792</v>
      </c>
      <c r="Y590" s="6" t="e">
        <f>VLOOKUP(B590,Dispa_data!B:B,1,FALSE)</f>
        <v>#N/A</v>
      </c>
      <c r="Z590" t="s">
        <v>1169</v>
      </c>
      <c r="AA590" t="s">
        <v>1821</v>
      </c>
      <c r="AB590" t="s">
        <v>2084</v>
      </c>
      <c r="AC590" t="s">
        <v>2330</v>
      </c>
      <c r="AE590" t="s">
        <v>3092</v>
      </c>
      <c r="AF590" t="s">
        <v>3419</v>
      </c>
      <c r="AG590" t="s">
        <v>3480</v>
      </c>
      <c r="AH590" t="s">
        <v>3492</v>
      </c>
      <c r="AI590">
        <v>66.3</v>
      </c>
      <c r="AJ590">
        <v>94.233500000000006</v>
      </c>
      <c r="AK590" t="s">
        <v>3502</v>
      </c>
      <c r="AL590" t="s">
        <v>3508</v>
      </c>
      <c r="AM590" t="s">
        <v>3514</v>
      </c>
      <c r="AO590">
        <v>1962</v>
      </c>
      <c r="AP590" t="s">
        <v>3557</v>
      </c>
      <c r="AS590" t="s">
        <v>3625</v>
      </c>
      <c r="AT590" t="s">
        <v>3630</v>
      </c>
      <c r="AU590">
        <v>50.830509999999997</v>
      </c>
      <c r="AV590">
        <v>6.9593600000000002</v>
      </c>
      <c r="BA590">
        <v>0.38</v>
      </c>
      <c r="BB590" t="s">
        <v>3997</v>
      </c>
      <c r="BC590" t="s">
        <v>3502</v>
      </c>
      <c r="BE590" t="s">
        <v>3515</v>
      </c>
      <c r="BG590" t="s">
        <v>4402</v>
      </c>
      <c r="BH590" t="s">
        <v>4532</v>
      </c>
      <c r="BI590" t="s">
        <v>4592</v>
      </c>
    </row>
    <row r="591" spans="1:61" x14ac:dyDescent="0.25">
      <c r="A591">
        <f t="shared" si="74"/>
        <v>56</v>
      </c>
      <c r="B591" t="str">
        <f t="shared" si="75"/>
        <v>Wilhelmshaven_BNA1060</v>
      </c>
      <c r="C591" t="s">
        <v>3492</v>
      </c>
      <c r="D591" t="str">
        <f>VLOOKUP(AL591,REF_TABLE!$A$19:$B$26,2,FALSE)</f>
        <v>GTUR</v>
      </c>
      <c r="E591" t="str">
        <f>VLOOKUP(AK591,REF_TABLE!A:B,2,FALSE)</f>
        <v>OIL</v>
      </c>
      <c r="F591">
        <f t="shared" si="82"/>
        <v>0.30980000000000002</v>
      </c>
      <c r="G591">
        <f>VLOOKUP(plants_join_OPSD!D591,REF_TABLE!M:Q,2,FALSE)</f>
        <v>0</v>
      </c>
      <c r="H591">
        <f>VLOOKUP(plants_join_OPSD!D591,REF_TABLE!M:Q,3,FALSE)</f>
        <v>0</v>
      </c>
      <c r="I591">
        <f>VLOOKUP(D591,Tabelle7!$A:$B,2,FALSE)</f>
        <v>1</v>
      </c>
      <c r="J591">
        <f>VLOOKUP(D591,Tabelle7!$A:$C,3,FALSE)</f>
        <v>1</v>
      </c>
      <c r="K591">
        <f>VLOOKUP($E591,Dispa_data!E:W,7,FALSE)</f>
        <v>35280.964999999997</v>
      </c>
      <c r="L591">
        <f>IFERROR(VLOOKUP($E591,Dispa_data!E:W,8,FALSE),0)</f>
        <v>0</v>
      </c>
      <c r="M591">
        <f>IFERROR(VLOOKUP($E591,Dispa_data!E:W,9,FALSE),0)</f>
        <v>0</v>
      </c>
      <c r="N591">
        <f>IFERROR(VLOOKUP($E591,Dispa_data!$E:$W,10,FALSE),0)</f>
        <v>0.3</v>
      </c>
      <c r="O591">
        <f>IFERROR(VLOOKUP($E591,Dispa_data!$E:$W,11,FALSE),0)</f>
        <v>0.41</v>
      </c>
      <c r="P591">
        <f>IFERROR(VLOOKUP($E591,Dispa_data!$E:$W,12,FALSE),0)</f>
        <v>7</v>
      </c>
      <c r="Q591">
        <f>IFERROR(VLOOKUP($E591,Dispa_data!$E:$W,13,FALSE),0)</f>
        <v>0.79</v>
      </c>
      <c r="S591" t="str">
        <f t="shared" si="76"/>
        <v/>
      </c>
      <c r="T591" t="str">
        <f t="shared" si="77"/>
        <v/>
      </c>
      <c r="U591" t="str">
        <f t="shared" si="78"/>
        <v/>
      </c>
      <c r="V591" t="str">
        <f t="shared" si="79"/>
        <v/>
      </c>
      <c r="W591" t="str">
        <f t="shared" si="80"/>
        <v/>
      </c>
      <c r="X591" s="1" t="s">
        <v>793</v>
      </c>
      <c r="Y591" s="6" t="e">
        <f>VLOOKUP(B591,Dispa_data!B:B,1,FALSE)</f>
        <v>#N/A</v>
      </c>
      <c r="Z591" t="s">
        <v>1025</v>
      </c>
      <c r="AA591" t="s">
        <v>1244</v>
      </c>
      <c r="AC591" t="s">
        <v>2172</v>
      </c>
      <c r="AE591" t="s">
        <v>2809</v>
      </c>
      <c r="AF591" t="s">
        <v>1025</v>
      </c>
      <c r="AG591" t="s">
        <v>3477</v>
      </c>
      <c r="AH591" t="s">
        <v>3492</v>
      </c>
      <c r="AI591">
        <v>56</v>
      </c>
      <c r="AK591" t="s">
        <v>3502</v>
      </c>
      <c r="AL591" t="s">
        <v>3512</v>
      </c>
      <c r="AM591" t="s">
        <v>3515</v>
      </c>
      <c r="AO591">
        <v>1973</v>
      </c>
      <c r="AP591" t="s">
        <v>3607</v>
      </c>
      <c r="AS591" t="s">
        <v>3625</v>
      </c>
      <c r="AU591">
        <v>53.565818999999998</v>
      </c>
      <c r="AV591">
        <v>8.1462450000000004</v>
      </c>
      <c r="BA591">
        <v>0.30980000000000002</v>
      </c>
      <c r="BB591" t="s">
        <v>3997</v>
      </c>
      <c r="BC591" t="s">
        <v>3502</v>
      </c>
      <c r="BE591" t="s">
        <v>3515</v>
      </c>
      <c r="BF591" t="s">
        <v>4340</v>
      </c>
      <c r="BG591" t="s">
        <v>4406</v>
      </c>
      <c r="BH591" t="s">
        <v>4443</v>
      </c>
    </row>
    <row r="592" spans="1:61" x14ac:dyDescent="0.25">
      <c r="A592">
        <f t="shared" si="74"/>
        <v>60</v>
      </c>
      <c r="B592" t="str">
        <f t="shared" si="75"/>
        <v>Spitzenlastanlage Barmen_BNA1083</v>
      </c>
      <c r="C592" t="s">
        <v>3492</v>
      </c>
      <c r="D592" t="str">
        <f>VLOOKUP(AL592,REF_TABLE!$A$19:$B$26,2,FALSE)</f>
        <v>COMC</v>
      </c>
      <c r="E592" t="str">
        <f>VLOOKUP(AK592,REF_TABLE!A:B,2,FALSE)</f>
        <v>OIL</v>
      </c>
      <c r="F592">
        <f t="shared" si="82"/>
        <v>0.38</v>
      </c>
      <c r="G592">
        <f>VLOOKUP(plants_join_OPSD!D592,REF_TABLE!M:Q,2,FALSE)</f>
        <v>5</v>
      </c>
      <c r="H592">
        <f>VLOOKUP(plants_join_OPSD!D592,REF_TABLE!M:Q,3,FALSE)</f>
        <v>1</v>
      </c>
      <c r="I592">
        <f>VLOOKUP(D592,Tabelle7!$A:$B,2,FALSE)</f>
        <v>3.8508725075675675E-2</v>
      </c>
      <c r="J592">
        <f>VLOOKUP(D592,Tabelle7!$A:$C,3,FALSE)</f>
        <v>3.8508725075675675E-2</v>
      </c>
      <c r="K592">
        <f>VLOOKUP($E592,Dispa_data!E:W,7,FALSE)</f>
        <v>35280.964999999997</v>
      </c>
      <c r="L592">
        <f>IFERROR(VLOOKUP($E592,Dispa_data!E:W,8,FALSE),0)</f>
        <v>0</v>
      </c>
      <c r="M592">
        <f>IFERROR(VLOOKUP($E592,Dispa_data!E:W,9,FALSE),0)</f>
        <v>0</v>
      </c>
      <c r="N592">
        <f>IFERROR(VLOOKUP($E592,Dispa_data!$E:$W,10,FALSE),0)</f>
        <v>0.3</v>
      </c>
      <c r="O592">
        <f>IFERROR(VLOOKUP($E592,Dispa_data!$E:$W,11,FALSE),0)</f>
        <v>0.41</v>
      </c>
      <c r="P592">
        <f>IFERROR(VLOOKUP($E592,Dispa_data!$E:$W,12,FALSE),0)</f>
        <v>7</v>
      </c>
      <c r="Q592">
        <f>IFERROR(VLOOKUP($E592,Dispa_data!$E:$W,13,FALSE),0)</f>
        <v>0.79</v>
      </c>
      <c r="S592">
        <f t="shared" si="76"/>
        <v>80.487804878048777</v>
      </c>
      <c r="T592" t="str">
        <f t="shared" si="77"/>
        <v/>
      </c>
      <c r="U592" t="str">
        <f t="shared" si="78"/>
        <v/>
      </c>
      <c r="V592" t="str">
        <f t="shared" si="79"/>
        <v/>
      </c>
      <c r="W592" t="str">
        <f t="shared" si="80"/>
        <v/>
      </c>
      <c r="X592" s="1" t="s">
        <v>794</v>
      </c>
      <c r="Y592" s="6" t="e">
        <f>VLOOKUP(B592,Dispa_data!B:B,1,FALSE)</f>
        <v>#N/A</v>
      </c>
      <c r="Z592" t="s">
        <v>1425</v>
      </c>
      <c r="AA592" t="s">
        <v>1524</v>
      </c>
      <c r="AB592" t="s">
        <v>2085</v>
      </c>
      <c r="AC592" t="s">
        <v>2188</v>
      </c>
      <c r="AE592" t="s">
        <v>3099</v>
      </c>
      <c r="AF592" t="s">
        <v>3250</v>
      </c>
      <c r="AG592" t="s">
        <v>3480</v>
      </c>
      <c r="AH592" t="s">
        <v>3492</v>
      </c>
      <c r="AI592">
        <v>60</v>
      </c>
      <c r="AJ592">
        <v>61.267609999999998</v>
      </c>
      <c r="AK592" t="s">
        <v>3502</v>
      </c>
      <c r="AL592" t="s">
        <v>3508</v>
      </c>
      <c r="AM592" t="s">
        <v>3515</v>
      </c>
      <c r="AN592">
        <v>80.487804878048777</v>
      </c>
      <c r="AO592">
        <v>2008</v>
      </c>
      <c r="AP592" t="s">
        <v>3597</v>
      </c>
      <c r="AS592" t="s">
        <v>3625</v>
      </c>
      <c r="AU592">
        <v>51.268889000000001</v>
      </c>
      <c r="AV592">
        <v>7.200278</v>
      </c>
      <c r="BA592">
        <v>0.38</v>
      </c>
      <c r="BB592" t="s">
        <v>3997</v>
      </c>
      <c r="BC592" t="s">
        <v>3502</v>
      </c>
      <c r="BE592" t="s">
        <v>3515</v>
      </c>
      <c r="BG592" t="s">
        <v>4406</v>
      </c>
      <c r="BH592" t="s">
        <v>4478</v>
      </c>
      <c r="BI592" t="s">
        <v>4592</v>
      </c>
    </row>
    <row r="593" spans="1:61" x14ac:dyDescent="0.25">
      <c r="A593">
        <f t="shared" si="74"/>
        <v>23.3</v>
      </c>
      <c r="B593" t="str">
        <f t="shared" si="75"/>
        <v>EZ1_BNA1400b</v>
      </c>
      <c r="C593" t="s">
        <v>3492</v>
      </c>
      <c r="D593" t="str">
        <f>VLOOKUP(AL593,REF_TABLE!$A$19:$B$26,2,FALSE)</f>
        <v>STUR</v>
      </c>
      <c r="E593" t="str">
        <f>VLOOKUP(AK593,REF_TABLE!A:B,2,FALSE)</f>
        <v>OIL</v>
      </c>
      <c r="F593">
        <f t="shared" si="82"/>
        <v>0.37730000000000002</v>
      </c>
      <c r="G593">
        <f>VLOOKUP(plants_join_OPSD!D593,REF_TABLE!M:Q,2,FALSE)</f>
        <v>9.5587323943661975</v>
      </c>
      <c r="H593">
        <f>VLOOKUP(plants_join_OPSD!D593,REF_TABLE!M:Q,3,FALSE)</f>
        <v>7.8122535211267614</v>
      </c>
      <c r="I593">
        <f>VLOOKUP(D593,Tabelle7!$A:$B,2,FALSE)</f>
        <v>4.0224969288732378E-2</v>
      </c>
      <c r="J593">
        <f>VLOOKUP(D593,Tabelle7!$A:$C,3,FALSE)</f>
        <v>4.0224969288732378E-2</v>
      </c>
      <c r="K593">
        <f>VLOOKUP($E593,Dispa_data!E:W,7,FALSE)</f>
        <v>35280.964999999997</v>
      </c>
      <c r="L593">
        <f>IFERROR(VLOOKUP($E593,Dispa_data!E:W,8,FALSE),0)</f>
        <v>0</v>
      </c>
      <c r="M593">
        <f>IFERROR(VLOOKUP($E593,Dispa_data!E:W,9,FALSE),0)</f>
        <v>0</v>
      </c>
      <c r="N593">
        <f>IFERROR(VLOOKUP($E593,Dispa_data!$E:$W,10,FALSE),0)</f>
        <v>0.3</v>
      </c>
      <c r="O593">
        <f>IFERROR(VLOOKUP($E593,Dispa_data!$E:$W,11,FALSE),0)</f>
        <v>0.41</v>
      </c>
      <c r="P593">
        <f>IFERROR(VLOOKUP($E593,Dispa_data!$E:$W,12,FALSE),0)</f>
        <v>7</v>
      </c>
      <c r="Q593">
        <f>IFERROR(VLOOKUP($E593,Dispa_data!$E:$W,13,FALSE),0)</f>
        <v>0.79</v>
      </c>
      <c r="S593" t="str">
        <f t="shared" si="76"/>
        <v/>
      </c>
      <c r="T593" t="str">
        <f t="shared" si="77"/>
        <v/>
      </c>
      <c r="U593" t="str">
        <f t="shared" si="78"/>
        <v/>
      </c>
      <c r="V593" t="str">
        <f t="shared" si="79"/>
        <v/>
      </c>
      <c r="W593" t="str">
        <f t="shared" si="80"/>
        <v/>
      </c>
      <c r="X593" s="1" t="s">
        <v>795</v>
      </c>
      <c r="Y593" s="6" t="e">
        <f>VLOOKUP(B593,Dispa_data!B:B,1,FALSE)</f>
        <v>#N/A</v>
      </c>
      <c r="Z593" t="s">
        <v>1199</v>
      </c>
      <c r="AA593" t="s">
        <v>1822</v>
      </c>
      <c r="AC593" t="s">
        <v>2228</v>
      </c>
      <c r="AD593" t="s">
        <v>2556</v>
      </c>
      <c r="AE593" t="s">
        <v>2962</v>
      </c>
      <c r="AF593" t="s">
        <v>3334</v>
      </c>
      <c r="AG593" t="s">
        <v>3479</v>
      </c>
      <c r="AH593" t="s">
        <v>3492</v>
      </c>
      <c r="AI593">
        <v>23.3</v>
      </c>
      <c r="AK593" t="s">
        <v>3502</v>
      </c>
      <c r="AL593" t="s">
        <v>3506</v>
      </c>
      <c r="AM593" t="s">
        <v>3514</v>
      </c>
      <c r="AO593">
        <v>1993</v>
      </c>
      <c r="AP593" t="s">
        <v>3530</v>
      </c>
      <c r="AS593" t="s">
        <v>3625</v>
      </c>
      <c r="AU593">
        <v>51.048850000000002</v>
      </c>
      <c r="AV593">
        <v>12.110379999999999</v>
      </c>
      <c r="BA593">
        <v>0.37730000000000002</v>
      </c>
      <c r="BB593" t="s">
        <v>3997</v>
      </c>
      <c r="BC593" t="s">
        <v>3502</v>
      </c>
      <c r="BE593" t="s">
        <v>3515</v>
      </c>
      <c r="BF593" t="s">
        <v>4341</v>
      </c>
      <c r="BG593" t="s">
        <v>4423</v>
      </c>
      <c r="BH593" t="s">
        <v>4501</v>
      </c>
    </row>
    <row r="594" spans="1:61" x14ac:dyDescent="0.25">
      <c r="A594">
        <f t="shared" si="74"/>
        <v>46</v>
      </c>
      <c r="B594" t="str">
        <f t="shared" si="75"/>
        <v>Zolling_BNA1092</v>
      </c>
      <c r="C594" t="s">
        <v>3492</v>
      </c>
      <c r="D594" t="str">
        <f>VLOOKUP(AL594,REF_TABLE!$A$19:$B$26,2,FALSE)</f>
        <v>GTUR</v>
      </c>
      <c r="E594" t="str">
        <f>VLOOKUP(AK594,REF_TABLE!A:B,2,FALSE)</f>
        <v>OIL</v>
      </c>
      <c r="F594">
        <f t="shared" si="82"/>
        <v>0.31759999999999999</v>
      </c>
      <c r="G594">
        <f>VLOOKUP(plants_join_OPSD!D594,REF_TABLE!M:Q,2,FALSE)</f>
        <v>0</v>
      </c>
      <c r="H594">
        <f>VLOOKUP(plants_join_OPSD!D594,REF_TABLE!M:Q,3,FALSE)</f>
        <v>0</v>
      </c>
      <c r="I594">
        <f>VLOOKUP(D594,Tabelle7!$A:$B,2,FALSE)</f>
        <v>1</v>
      </c>
      <c r="J594">
        <f>VLOOKUP(D594,Tabelle7!$A:$C,3,FALSE)</f>
        <v>1</v>
      </c>
      <c r="K594">
        <f>VLOOKUP($E594,Dispa_data!E:W,7,FALSE)</f>
        <v>35280.964999999997</v>
      </c>
      <c r="L594">
        <f>IFERROR(VLOOKUP($E594,Dispa_data!E:W,8,FALSE),0)</f>
        <v>0</v>
      </c>
      <c r="M594">
        <f>IFERROR(VLOOKUP($E594,Dispa_data!E:W,9,FALSE),0)</f>
        <v>0</v>
      </c>
      <c r="N594">
        <f>IFERROR(VLOOKUP($E594,Dispa_data!$E:$W,10,FALSE),0)</f>
        <v>0.3</v>
      </c>
      <c r="O594">
        <f>IFERROR(VLOOKUP($E594,Dispa_data!$E:$W,11,FALSE),0)</f>
        <v>0.41</v>
      </c>
      <c r="P594">
        <f>IFERROR(VLOOKUP($E594,Dispa_data!$E:$W,12,FALSE),0)</f>
        <v>7</v>
      </c>
      <c r="Q594">
        <f>IFERROR(VLOOKUP($E594,Dispa_data!$E:$W,13,FALSE),0)</f>
        <v>0.79</v>
      </c>
      <c r="S594" t="str">
        <f t="shared" si="76"/>
        <v/>
      </c>
      <c r="T594" t="str">
        <f t="shared" si="77"/>
        <v/>
      </c>
      <c r="U594" t="str">
        <f t="shared" si="78"/>
        <v/>
      </c>
      <c r="V594" t="str">
        <f t="shared" si="79"/>
        <v/>
      </c>
      <c r="W594" t="str">
        <f t="shared" si="80"/>
        <v/>
      </c>
      <c r="X594" s="1" t="s">
        <v>796</v>
      </c>
      <c r="Y594" s="6" t="e">
        <f>VLOOKUP(B594,Dispa_data!B:B,1,FALSE)</f>
        <v>#N/A</v>
      </c>
      <c r="Z594" t="s">
        <v>967</v>
      </c>
      <c r="AA594" t="s">
        <v>1823</v>
      </c>
      <c r="AC594" t="s">
        <v>2157</v>
      </c>
      <c r="AD594" t="s">
        <v>2431</v>
      </c>
      <c r="AE594" t="s">
        <v>2762</v>
      </c>
      <c r="AF594" t="s">
        <v>967</v>
      </c>
      <c r="AG594" t="s">
        <v>3478</v>
      </c>
      <c r="AH594" t="s">
        <v>3492</v>
      </c>
      <c r="AI594">
        <v>46</v>
      </c>
      <c r="AK594" t="s">
        <v>3502</v>
      </c>
      <c r="AL594" t="s">
        <v>3512</v>
      </c>
      <c r="AM594" t="s">
        <v>3515</v>
      </c>
      <c r="AO594">
        <v>1976</v>
      </c>
      <c r="AP594" t="s">
        <v>3560</v>
      </c>
      <c r="AS594" t="s">
        <v>3625</v>
      </c>
      <c r="AU594">
        <v>48.45534</v>
      </c>
      <c r="AV594">
        <v>11.8019</v>
      </c>
      <c r="BA594">
        <v>0.31759999999999999</v>
      </c>
      <c r="BB594" t="s">
        <v>3997</v>
      </c>
      <c r="BC594" t="s">
        <v>3502</v>
      </c>
      <c r="BE594" t="s">
        <v>3515</v>
      </c>
      <c r="BF594" t="s">
        <v>4342</v>
      </c>
      <c r="BG594" t="s">
        <v>4406</v>
      </c>
      <c r="BH594" t="s">
        <v>4451</v>
      </c>
    </row>
    <row r="595" spans="1:61" x14ac:dyDescent="0.25">
      <c r="A595">
        <f t="shared" si="74"/>
        <v>30</v>
      </c>
      <c r="B595" t="str">
        <f t="shared" si="75"/>
        <v>HKW Flensburg_BNA0269</v>
      </c>
      <c r="C595" t="s">
        <v>3492</v>
      </c>
      <c r="D595" t="str">
        <f>VLOOKUP(AL595,REF_TABLE!$A$19:$B$26,2,FALSE)</f>
        <v>COMC</v>
      </c>
      <c r="E595" t="str">
        <f>VLOOKUP(AK595,REF_TABLE!A:B,2,FALSE)</f>
        <v>OIL</v>
      </c>
      <c r="F595">
        <f t="shared" si="82"/>
        <v>0.38</v>
      </c>
      <c r="G595">
        <f>VLOOKUP(plants_join_OPSD!D595,REF_TABLE!M:Q,2,FALSE)</f>
        <v>5</v>
      </c>
      <c r="H595">
        <f>VLOOKUP(plants_join_OPSD!D595,REF_TABLE!M:Q,3,FALSE)</f>
        <v>1</v>
      </c>
      <c r="I595">
        <f>VLOOKUP(D595,Tabelle7!$A:$B,2,FALSE)</f>
        <v>3.8508725075675675E-2</v>
      </c>
      <c r="J595">
        <f>VLOOKUP(D595,Tabelle7!$A:$C,3,FALSE)</f>
        <v>3.8508725075675675E-2</v>
      </c>
      <c r="K595">
        <f>VLOOKUP($E595,Dispa_data!E:W,7,FALSE)</f>
        <v>35280.964999999997</v>
      </c>
      <c r="L595">
        <f>IFERROR(VLOOKUP($E595,Dispa_data!E:W,8,FALSE),0)</f>
        <v>0</v>
      </c>
      <c r="M595">
        <f>IFERROR(VLOOKUP($E595,Dispa_data!E:W,9,FALSE),0)</f>
        <v>0</v>
      </c>
      <c r="N595">
        <f>IFERROR(VLOOKUP($E595,Dispa_data!$E:$W,10,FALSE),0)</f>
        <v>0.3</v>
      </c>
      <c r="O595">
        <f>IFERROR(VLOOKUP($E595,Dispa_data!$E:$W,11,FALSE),0)</f>
        <v>0.41</v>
      </c>
      <c r="P595">
        <f>IFERROR(VLOOKUP($E595,Dispa_data!$E:$W,12,FALSE),0)</f>
        <v>7</v>
      </c>
      <c r="Q595">
        <f>IFERROR(VLOOKUP($E595,Dispa_data!$E:$W,13,FALSE),0)</f>
        <v>0.79</v>
      </c>
      <c r="S595">
        <f t="shared" si="76"/>
        <v>45</v>
      </c>
      <c r="T595" t="str">
        <f t="shared" si="77"/>
        <v/>
      </c>
      <c r="U595" t="str">
        <f t="shared" si="78"/>
        <v/>
      </c>
      <c r="V595" t="str">
        <f t="shared" si="79"/>
        <v/>
      </c>
      <c r="W595" t="str">
        <f t="shared" si="80"/>
        <v/>
      </c>
      <c r="X595" s="1" t="s">
        <v>797</v>
      </c>
      <c r="Y595" s="6" t="e">
        <f>VLOOKUP(B595,Dispa_data!B:B,1,FALSE)</f>
        <v>#N/A</v>
      </c>
      <c r="Z595" t="s">
        <v>1426</v>
      </c>
      <c r="AA595" t="s">
        <v>1597</v>
      </c>
      <c r="AB595" t="s">
        <v>1897</v>
      </c>
      <c r="AC595" t="s">
        <v>2171</v>
      </c>
      <c r="AD595" t="s">
        <v>2446</v>
      </c>
      <c r="AE595" t="s">
        <v>2776</v>
      </c>
      <c r="AF595" t="s">
        <v>3225</v>
      </c>
      <c r="AG595" t="s">
        <v>3486</v>
      </c>
      <c r="AH595" t="s">
        <v>3492</v>
      </c>
      <c r="AI595">
        <v>30</v>
      </c>
      <c r="AJ595">
        <v>27.371130000000001</v>
      </c>
      <c r="AK595" t="s">
        <v>3502</v>
      </c>
      <c r="AL595" t="s">
        <v>3508</v>
      </c>
      <c r="AM595" t="s">
        <v>3514</v>
      </c>
      <c r="AN595">
        <v>45</v>
      </c>
      <c r="AO595">
        <v>1974</v>
      </c>
      <c r="AP595" t="s">
        <v>3576</v>
      </c>
      <c r="AR595">
        <v>2012</v>
      </c>
      <c r="AS595" t="s">
        <v>18</v>
      </c>
      <c r="AT595" t="s">
        <v>3629</v>
      </c>
      <c r="AU595">
        <v>54.805059999999997</v>
      </c>
      <c r="AV595">
        <v>9.4323800000000002</v>
      </c>
      <c r="BA595">
        <v>0.38</v>
      </c>
      <c r="BB595" t="s">
        <v>3997</v>
      </c>
      <c r="BC595" t="s">
        <v>3502</v>
      </c>
      <c r="BE595" t="s">
        <v>3515</v>
      </c>
      <c r="BF595" t="s">
        <v>2171</v>
      </c>
      <c r="BG595" t="s">
        <v>4409</v>
      </c>
      <c r="BH595" t="s">
        <v>2171</v>
      </c>
      <c r="BI595" t="s">
        <v>4592</v>
      </c>
    </row>
    <row r="596" spans="1:61" x14ac:dyDescent="0.25">
      <c r="A596">
        <f t="shared" si="74"/>
        <v>19</v>
      </c>
      <c r="B596" t="str">
        <f t="shared" si="75"/>
        <v>Spitzenkraftwerk_BNA1338</v>
      </c>
      <c r="C596" t="s">
        <v>3492</v>
      </c>
      <c r="D596" t="str">
        <f>VLOOKUP(AL596,REF_TABLE!$A$19:$B$26,2,FALSE)</f>
        <v>STUR</v>
      </c>
      <c r="E596" t="str">
        <f>VLOOKUP(AK596,REF_TABLE!A:B,2,FALSE)</f>
        <v>OIL</v>
      </c>
      <c r="F596">
        <f t="shared" si="82"/>
        <v>0.36080000000000001</v>
      </c>
      <c r="G596">
        <f>VLOOKUP(plants_join_OPSD!D596,REF_TABLE!M:Q,2,FALSE)</f>
        <v>9.5587323943661975</v>
      </c>
      <c r="H596">
        <f>VLOOKUP(plants_join_OPSD!D596,REF_TABLE!M:Q,3,FALSE)</f>
        <v>7.8122535211267614</v>
      </c>
      <c r="I596">
        <f>VLOOKUP(D596,Tabelle7!$A:$B,2,FALSE)</f>
        <v>4.0224969288732378E-2</v>
      </c>
      <c r="J596">
        <f>VLOOKUP(D596,Tabelle7!$A:$C,3,FALSE)</f>
        <v>4.0224969288732378E-2</v>
      </c>
      <c r="K596">
        <f>VLOOKUP($E596,Dispa_data!E:W,7,FALSE)</f>
        <v>35280.964999999997</v>
      </c>
      <c r="L596">
        <f>IFERROR(VLOOKUP($E596,Dispa_data!E:W,8,FALSE),0)</f>
        <v>0</v>
      </c>
      <c r="M596">
        <f>IFERROR(VLOOKUP($E596,Dispa_data!E:W,9,FALSE),0)</f>
        <v>0</v>
      </c>
      <c r="N596">
        <f>IFERROR(VLOOKUP($E596,Dispa_data!$E:$W,10,FALSE),0)</f>
        <v>0.3</v>
      </c>
      <c r="O596">
        <f>IFERROR(VLOOKUP($E596,Dispa_data!$E:$W,11,FALSE),0)</f>
        <v>0.41</v>
      </c>
      <c r="P596">
        <f>IFERROR(VLOOKUP($E596,Dispa_data!$E:$W,12,FALSE),0)</f>
        <v>7</v>
      </c>
      <c r="Q596">
        <f>IFERROR(VLOOKUP($E596,Dispa_data!$E:$W,13,FALSE),0)</f>
        <v>0.79</v>
      </c>
      <c r="S596" t="str">
        <f t="shared" si="76"/>
        <v/>
      </c>
      <c r="T596" t="str">
        <f t="shared" si="77"/>
        <v/>
      </c>
      <c r="U596" t="str">
        <f t="shared" si="78"/>
        <v/>
      </c>
      <c r="V596" t="str">
        <f t="shared" si="79"/>
        <v/>
      </c>
      <c r="W596" t="str">
        <f t="shared" si="80"/>
        <v/>
      </c>
      <c r="X596" s="1" t="s">
        <v>798</v>
      </c>
      <c r="Y596" s="6" t="e">
        <f>VLOOKUP(B596,Dispa_data!B:B,1,FALSE)</f>
        <v>#N/A</v>
      </c>
      <c r="Z596" t="s">
        <v>1427</v>
      </c>
      <c r="AA596" t="s">
        <v>1824</v>
      </c>
      <c r="AC596" t="s">
        <v>2349</v>
      </c>
      <c r="AD596" t="s">
        <v>2666</v>
      </c>
      <c r="AE596" t="s">
        <v>3133</v>
      </c>
      <c r="AF596" t="s">
        <v>3446</v>
      </c>
      <c r="AG596" t="s">
        <v>3478</v>
      </c>
      <c r="AH596" t="s">
        <v>3492</v>
      </c>
      <c r="AI596">
        <v>19</v>
      </c>
      <c r="AK596" t="s">
        <v>3502</v>
      </c>
      <c r="AL596" t="s">
        <v>3506</v>
      </c>
      <c r="AM596" t="s">
        <v>3514</v>
      </c>
      <c r="AO596">
        <v>1978</v>
      </c>
      <c r="AP596" t="s">
        <v>3563</v>
      </c>
      <c r="AR596">
        <v>2014</v>
      </c>
      <c r="AS596" t="s">
        <v>18</v>
      </c>
      <c r="AU596">
        <v>48.859059999999999</v>
      </c>
      <c r="AV596">
        <v>13.006919999999999</v>
      </c>
      <c r="BA596">
        <v>0.36080000000000001</v>
      </c>
      <c r="BB596" t="s">
        <v>3997</v>
      </c>
      <c r="BC596" t="s">
        <v>3502</v>
      </c>
      <c r="BE596" t="s">
        <v>3515</v>
      </c>
      <c r="BF596" t="s">
        <v>4343</v>
      </c>
      <c r="BG596" t="s">
        <v>1559</v>
      </c>
      <c r="BH596" t="s">
        <v>4451</v>
      </c>
    </row>
    <row r="597" spans="1:61" x14ac:dyDescent="0.25">
      <c r="A597">
        <f t="shared" si="74"/>
        <v>63.5</v>
      </c>
      <c r="B597" t="str">
        <f t="shared" si="75"/>
        <v>Brunsbüttel_BNA0162</v>
      </c>
      <c r="C597" t="s">
        <v>3492</v>
      </c>
      <c r="D597" t="str">
        <f>VLOOKUP(AL597,REF_TABLE!$A$19:$B$26,2,FALSE)</f>
        <v>GTUR</v>
      </c>
      <c r="E597" t="str">
        <f>VLOOKUP(AK597,REF_TABLE!A:B,2,FALSE)</f>
        <v>OIL</v>
      </c>
      <c r="F597">
        <f t="shared" si="82"/>
        <v>0.30980000000000002</v>
      </c>
      <c r="G597">
        <f>VLOOKUP(plants_join_OPSD!D597,REF_TABLE!M:Q,2,FALSE)</f>
        <v>0</v>
      </c>
      <c r="H597">
        <f>VLOOKUP(plants_join_OPSD!D597,REF_TABLE!M:Q,3,FALSE)</f>
        <v>0</v>
      </c>
      <c r="I597">
        <f>VLOOKUP(D597,Tabelle7!$A:$B,2,FALSE)</f>
        <v>1</v>
      </c>
      <c r="J597">
        <f>VLOOKUP(D597,Tabelle7!$A:$C,3,FALSE)</f>
        <v>1</v>
      </c>
      <c r="K597">
        <f>VLOOKUP($E597,Dispa_data!E:W,7,FALSE)</f>
        <v>35280.964999999997</v>
      </c>
      <c r="L597">
        <f>IFERROR(VLOOKUP($E597,Dispa_data!E:W,8,FALSE),0)</f>
        <v>0</v>
      </c>
      <c r="M597">
        <f>IFERROR(VLOOKUP($E597,Dispa_data!E:W,9,FALSE),0)</f>
        <v>0</v>
      </c>
      <c r="N597">
        <f>IFERROR(VLOOKUP($E597,Dispa_data!$E:$W,10,FALSE),0)</f>
        <v>0.3</v>
      </c>
      <c r="O597">
        <f>IFERROR(VLOOKUP($E597,Dispa_data!$E:$W,11,FALSE),0)</f>
        <v>0.41</v>
      </c>
      <c r="P597">
        <f>IFERROR(VLOOKUP($E597,Dispa_data!$E:$W,12,FALSE),0)</f>
        <v>7</v>
      </c>
      <c r="Q597">
        <f>IFERROR(VLOOKUP($E597,Dispa_data!$E:$W,13,FALSE),0)</f>
        <v>0.79</v>
      </c>
      <c r="S597" t="str">
        <f t="shared" si="76"/>
        <v/>
      </c>
      <c r="T597" t="str">
        <f t="shared" si="77"/>
        <v/>
      </c>
      <c r="U597" t="str">
        <f t="shared" si="78"/>
        <v/>
      </c>
      <c r="V597" t="str">
        <f t="shared" si="79"/>
        <v/>
      </c>
      <c r="W597" t="str">
        <f t="shared" si="80"/>
        <v/>
      </c>
      <c r="X597" s="1" t="s">
        <v>799</v>
      </c>
      <c r="Y597" s="6" t="e">
        <f>VLOOKUP(B597,Dispa_data!B:B,1,FALSE)</f>
        <v>#N/A</v>
      </c>
      <c r="Z597" t="s">
        <v>1428</v>
      </c>
      <c r="AA597" t="s">
        <v>1675</v>
      </c>
      <c r="AC597" t="s">
        <v>2350</v>
      </c>
      <c r="AD597" t="s">
        <v>2667</v>
      </c>
      <c r="AE597" t="s">
        <v>3134</v>
      </c>
      <c r="AF597" t="s">
        <v>1428</v>
      </c>
      <c r="AG597" t="s">
        <v>3486</v>
      </c>
      <c r="AH597" t="s">
        <v>3492</v>
      </c>
      <c r="AI597">
        <v>63.5</v>
      </c>
      <c r="AK597" t="s">
        <v>3502</v>
      </c>
      <c r="AL597" t="s">
        <v>3512</v>
      </c>
      <c r="AM597" t="s">
        <v>3515</v>
      </c>
      <c r="AO597">
        <v>1973</v>
      </c>
      <c r="AP597" t="s">
        <v>3607</v>
      </c>
      <c r="AR597">
        <v>2017</v>
      </c>
      <c r="AS597" t="s">
        <v>18</v>
      </c>
      <c r="AU597">
        <v>53.892519239999999</v>
      </c>
      <c r="AV597">
        <v>9.201135635</v>
      </c>
      <c r="BA597">
        <v>0.30980000000000002</v>
      </c>
      <c r="BB597" t="s">
        <v>3997</v>
      </c>
      <c r="BC597" t="s">
        <v>3502</v>
      </c>
      <c r="BE597" t="s">
        <v>3515</v>
      </c>
      <c r="BF597" t="s">
        <v>1428</v>
      </c>
      <c r="BG597" t="s">
        <v>4408</v>
      </c>
      <c r="BH597" t="s">
        <v>4439</v>
      </c>
    </row>
    <row r="598" spans="1:61" x14ac:dyDescent="0.25">
      <c r="A598">
        <f t="shared" si="74"/>
        <v>63.5</v>
      </c>
      <c r="B598" t="str">
        <f t="shared" si="75"/>
        <v>Brunsbüttel_BNA0163</v>
      </c>
      <c r="C598" t="s">
        <v>3492</v>
      </c>
      <c r="D598" t="str">
        <f>VLOOKUP(AL598,REF_TABLE!$A$19:$B$26,2,FALSE)</f>
        <v>GTUR</v>
      </c>
      <c r="E598" t="str">
        <f>VLOOKUP(AK598,REF_TABLE!A:B,2,FALSE)</f>
        <v>OIL</v>
      </c>
      <c r="F598">
        <f t="shared" si="82"/>
        <v>0.30980000000000002</v>
      </c>
      <c r="G598">
        <f>VLOOKUP(plants_join_OPSD!D598,REF_TABLE!M:Q,2,FALSE)</f>
        <v>0</v>
      </c>
      <c r="H598">
        <f>VLOOKUP(plants_join_OPSD!D598,REF_TABLE!M:Q,3,FALSE)</f>
        <v>0</v>
      </c>
      <c r="I598">
        <f>VLOOKUP(D598,Tabelle7!$A:$B,2,FALSE)</f>
        <v>1</v>
      </c>
      <c r="J598">
        <f>VLOOKUP(D598,Tabelle7!$A:$C,3,FALSE)</f>
        <v>1</v>
      </c>
      <c r="K598">
        <f>VLOOKUP($E598,Dispa_data!E:W,7,FALSE)</f>
        <v>35280.964999999997</v>
      </c>
      <c r="L598">
        <f>IFERROR(VLOOKUP($E598,Dispa_data!E:W,8,FALSE),0)</f>
        <v>0</v>
      </c>
      <c r="M598">
        <f>IFERROR(VLOOKUP($E598,Dispa_data!E:W,9,FALSE),0)</f>
        <v>0</v>
      </c>
      <c r="N598">
        <f>IFERROR(VLOOKUP($E598,Dispa_data!$E:$W,10,FALSE),0)</f>
        <v>0.3</v>
      </c>
      <c r="O598">
        <f>IFERROR(VLOOKUP($E598,Dispa_data!$E:$W,11,FALSE),0)</f>
        <v>0.41</v>
      </c>
      <c r="P598">
        <f>IFERROR(VLOOKUP($E598,Dispa_data!$E:$W,12,FALSE),0)</f>
        <v>7</v>
      </c>
      <c r="Q598">
        <f>IFERROR(VLOOKUP($E598,Dispa_data!$E:$W,13,FALSE),0)</f>
        <v>0.79</v>
      </c>
      <c r="S598" t="str">
        <f t="shared" si="76"/>
        <v/>
      </c>
      <c r="T598" t="str">
        <f t="shared" si="77"/>
        <v/>
      </c>
      <c r="U598" t="str">
        <f t="shared" si="78"/>
        <v/>
      </c>
      <c r="V598" t="str">
        <f t="shared" si="79"/>
        <v/>
      </c>
      <c r="W598" t="str">
        <f t="shared" si="80"/>
        <v/>
      </c>
      <c r="X598" s="1" t="s">
        <v>800</v>
      </c>
      <c r="Y598" s="6" t="e">
        <f>VLOOKUP(B598,Dispa_data!B:B,1,FALSE)</f>
        <v>#N/A</v>
      </c>
      <c r="Z598" t="s">
        <v>1428</v>
      </c>
      <c r="AA598" t="s">
        <v>1676</v>
      </c>
      <c r="AC598" t="s">
        <v>2350</v>
      </c>
      <c r="AD598" t="s">
        <v>2667</v>
      </c>
      <c r="AE598" t="s">
        <v>3134</v>
      </c>
      <c r="AF598" t="s">
        <v>1428</v>
      </c>
      <c r="AG598" t="s">
        <v>3486</v>
      </c>
      <c r="AH598" t="s">
        <v>3492</v>
      </c>
      <c r="AI598">
        <v>63.5</v>
      </c>
      <c r="AK598" t="s">
        <v>3502</v>
      </c>
      <c r="AL598" t="s">
        <v>3512</v>
      </c>
      <c r="AM598" t="s">
        <v>3515</v>
      </c>
      <c r="AO598">
        <v>1973</v>
      </c>
      <c r="AP598" t="s">
        <v>3607</v>
      </c>
      <c r="AR598">
        <v>2017</v>
      </c>
      <c r="AS598" t="s">
        <v>18</v>
      </c>
      <c r="AU598">
        <v>53.892519239999999</v>
      </c>
      <c r="AV598">
        <v>9.201135635</v>
      </c>
      <c r="BA598">
        <v>0.30980000000000002</v>
      </c>
      <c r="BB598" t="s">
        <v>3997</v>
      </c>
      <c r="BC598" t="s">
        <v>3502</v>
      </c>
      <c r="BE598" t="s">
        <v>3515</v>
      </c>
      <c r="BF598" t="s">
        <v>1428</v>
      </c>
      <c r="BG598" t="s">
        <v>4408</v>
      </c>
      <c r="BH598" t="s">
        <v>4439</v>
      </c>
    </row>
    <row r="599" spans="1:61" x14ac:dyDescent="0.25">
      <c r="A599">
        <f t="shared" si="74"/>
        <v>63.5</v>
      </c>
      <c r="B599" t="str">
        <f t="shared" si="75"/>
        <v>Brunsbüttel_BNA0164</v>
      </c>
      <c r="C599" t="s">
        <v>3492</v>
      </c>
      <c r="D599" t="str">
        <f>VLOOKUP(AL599,REF_TABLE!$A$19:$B$26,2,FALSE)</f>
        <v>GTUR</v>
      </c>
      <c r="E599" t="str">
        <f>VLOOKUP(AK599,REF_TABLE!A:B,2,FALSE)</f>
        <v>OIL</v>
      </c>
      <c r="F599">
        <f t="shared" si="82"/>
        <v>0.30980000000000002</v>
      </c>
      <c r="G599">
        <f>VLOOKUP(plants_join_OPSD!D599,REF_TABLE!M:Q,2,FALSE)</f>
        <v>0</v>
      </c>
      <c r="H599">
        <f>VLOOKUP(plants_join_OPSD!D599,REF_TABLE!M:Q,3,FALSE)</f>
        <v>0</v>
      </c>
      <c r="I599">
        <f>VLOOKUP(D599,Tabelle7!$A:$B,2,FALSE)</f>
        <v>1</v>
      </c>
      <c r="J599">
        <f>VLOOKUP(D599,Tabelle7!$A:$C,3,FALSE)</f>
        <v>1</v>
      </c>
      <c r="K599">
        <f>VLOOKUP($E599,Dispa_data!E:W,7,FALSE)</f>
        <v>35280.964999999997</v>
      </c>
      <c r="L599">
        <f>IFERROR(VLOOKUP($E599,Dispa_data!E:W,8,FALSE),0)</f>
        <v>0</v>
      </c>
      <c r="M599">
        <f>IFERROR(VLOOKUP($E599,Dispa_data!E:W,9,FALSE),0)</f>
        <v>0</v>
      </c>
      <c r="N599">
        <f>IFERROR(VLOOKUP($E599,Dispa_data!$E:$W,10,FALSE),0)</f>
        <v>0.3</v>
      </c>
      <c r="O599">
        <f>IFERROR(VLOOKUP($E599,Dispa_data!$E:$W,11,FALSE),0)</f>
        <v>0.41</v>
      </c>
      <c r="P599">
        <f>IFERROR(VLOOKUP($E599,Dispa_data!$E:$W,12,FALSE),0)</f>
        <v>7</v>
      </c>
      <c r="Q599">
        <f>IFERROR(VLOOKUP($E599,Dispa_data!$E:$W,13,FALSE),0)</f>
        <v>0.79</v>
      </c>
      <c r="S599" t="str">
        <f t="shared" si="76"/>
        <v/>
      </c>
      <c r="T599" t="str">
        <f t="shared" si="77"/>
        <v/>
      </c>
      <c r="U599" t="str">
        <f t="shared" si="78"/>
        <v/>
      </c>
      <c r="V599" t="str">
        <f t="shared" si="79"/>
        <v/>
      </c>
      <c r="W599" t="str">
        <f t="shared" si="80"/>
        <v/>
      </c>
      <c r="X599" s="1" t="s">
        <v>801</v>
      </c>
      <c r="Y599" s="6" t="e">
        <f>VLOOKUP(B599,Dispa_data!B:B,1,FALSE)</f>
        <v>#N/A</v>
      </c>
      <c r="Z599" t="s">
        <v>1428</v>
      </c>
      <c r="AA599" t="s">
        <v>1677</v>
      </c>
      <c r="AC599" t="s">
        <v>2350</v>
      </c>
      <c r="AD599" t="s">
        <v>2667</v>
      </c>
      <c r="AE599" t="s">
        <v>3134</v>
      </c>
      <c r="AF599" t="s">
        <v>1428</v>
      </c>
      <c r="AG599" t="s">
        <v>3486</v>
      </c>
      <c r="AH599" t="s">
        <v>3492</v>
      </c>
      <c r="AI599">
        <v>63.5</v>
      </c>
      <c r="AK599" t="s">
        <v>3502</v>
      </c>
      <c r="AL599" t="s">
        <v>3512</v>
      </c>
      <c r="AM599" t="s">
        <v>3515</v>
      </c>
      <c r="AO599">
        <v>1973</v>
      </c>
      <c r="AP599" t="s">
        <v>3607</v>
      </c>
      <c r="AR599">
        <v>2017</v>
      </c>
      <c r="AS599" t="s">
        <v>18</v>
      </c>
      <c r="AU599">
        <v>53.892519239999999</v>
      </c>
      <c r="AV599">
        <v>9.201135635</v>
      </c>
      <c r="BA599">
        <v>0.30980000000000002</v>
      </c>
      <c r="BB599" t="s">
        <v>3997</v>
      </c>
      <c r="BC599" t="s">
        <v>3502</v>
      </c>
      <c r="BE599" t="s">
        <v>3515</v>
      </c>
      <c r="BF599" t="s">
        <v>1428</v>
      </c>
      <c r="BG599" t="s">
        <v>4408</v>
      </c>
      <c r="BH599" t="s">
        <v>4439</v>
      </c>
    </row>
    <row r="600" spans="1:61" x14ac:dyDescent="0.25">
      <c r="A600">
        <f t="shared" ref="A600:A631" si="83">AI600</f>
        <v>12.5</v>
      </c>
      <c r="B600" t="str">
        <f t="shared" ref="B600:B628" si="84">CONCATENATE(Z600,"_",X600)</f>
        <v>IHKW Andernach_BNA1291</v>
      </c>
      <c r="C600" t="s">
        <v>3492</v>
      </c>
      <c r="D600" t="str">
        <f>VLOOKUP(AL600,REF_TABLE!$A$19:$B$26,2,FALSE)</f>
        <v>STUR</v>
      </c>
      <c r="E600" t="str">
        <f>VLOOKUP(AK600,REF_TABLE!A:B,2,FALSE)</f>
        <v>WST</v>
      </c>
      <c r="F600">
        <f t="shared" ref="F600:F631" si="85">IF(BA600=0,IF(AY600=0,AZ600,AY600),BA600)</f>
        <v>0.33</v>
      </c>
      <c r="G600">
        <f>VLOOKUP(plants_join_OPSD!D600,REF_TABLE!M:Q,2,FALSE)</f>
        <v>9.5587323943661975</v>
      </c>
      <c r="H600">
        <f>VLOOKUP(plants_join_OPSD!D600,REF_TABLE!M:Q,3,FALSE)</f>
        <v>7.8122535211267614</v>
      </c>
      <c r="I600">
        <f>VLOOKUP(D600,Tabelle7!$A:$B,2,FALSE)</f>
        <v>4.0224969288732378E-2</v>
      </c>
      <c r="J600">
        <f>VLOOKUP(D600,Tabelle7!$A:$C,3,FALSE)</f>
        <v>4.0224969288732378E-2</v>
      </c>
      <c r="K600">
        <f>VLOOKUP($E600,Dispa_data!E:W,7,FALSE)</f>
        <v>0</v>
      </c>
      <c r="L600">
        <f>IFERROR(VLOOKUP($E600,Dispa_data!E:W,8,FALSE),0)</f>
        <v>0</v>
      </c>
      <c r="M600">
        <f>IFERROR(VLOOKUP($E600,Dispa_data!E:W,9,FALSE),0)</f>
        <v>0</v>
      </c>
      <c r="N600">
        <f>IFERROR(VLOOKUP($E600,Dispa_data!$E:$W,10,FALSE),0)</f>
        <v>0.3</v>
      </c>
      <c r="O600">
        <f>IFERROR(VLOOKUP($E600,Dispa_data!$E:$W,11,FALSE),0)</f>
        <v>0.46500000000000002</v>
      </c>
      <c r="P600">
        <f>IFERROR(VLOOKUP($E600,Dispa_data!$E:$W,12,FALSE),0)</f>
        <v>0</v>
      </c>
      <c r="Q600">
        <f>IFERROR(VLOOKUP($E600,Dispa_data!$E:$W,13,FALSE),0)</f>
        <v>0</v>
      </c>
      <c r="S600" t="str">
        <f t="shared" ref="S600:S631" si="86">IF(AN600="","",AN600)</f>
        <v/>
      </c>
      <c r="T600" t="str">
        <f t="shared" ref="T600:T631" si="87">IF(D600="HPHS",A600*6.3,"")</f>
        <v/>
      </c>
      <c r="U600" t="str">
        <f t="shared" ref="U600:U631" si="88">IF(D600="HPHS",0,"")</f>
        <v/>
      </c>
      <c r="V600" t="str">
        <f t="shared" ref="V600:V631" si="89">IF(D600="HPHS",A600,"")</f>
        <v/>
      </c>
      <c r="W600" t="str">
        <f t="shared" ref="W600:W631" si="90">IF(D600="HPHS",0.86,"")</f>
        <v/>
      </c>
      <c r="X600" s="1" t="s">
        <v>842</v>
      </c>
      <c r="Y600" s="6" t="e">
        <f>VLOOKUP(B600,Dispa_data!B:B,1,FALSE)</f>
        <v>#N/A</v>
      </c>
      <c r="Z600" t="s">
        <v>1454</v>
      </c>
      <c r="AC600" t="s">
        <v>2365</v>
      </c>
      <c r="AD600" t="s">
        <v>2679</v>
      </c>
      <c r="AE600" t="s">
        <v>3142</v>
      </c>
      <c r="AF600" t="s">
        <v>3455</v>
      </c>
      <c r="AG600" t="s">
        <v>3487</v>
      </c>
      <c r="AH600" t="s">
        <v>3492</v>
      </c>
      <c r="AI600">
        <v>12.5</v>
      </c>
      <c r="AK600" t="s">
        <v>3504</v>
      </c>
      <c r="AL600" t="s">
        <v>3506</v>
      </c>
      <c r="AM600" t="s">
        <v>3514</v>
      </c>
      <c r="AO600">
        <v>2009</v>
      </c>
      <c r="AP600" t="s">
        <v>3533</v>
      </c>
      <c r="AS600" t="s">
        <v>3625</v>
      </c>
      <c r="AU600">
        <v>50.43486</v>
      </c>
      <c r="AV600">
        <v>7.4321100000000007</v>
      </c>
      <c r="BA600">
        <v>0.33</v>
      </c>
      <c r="BB600" t="s">
        <v>3999</v>
      </c>
      <c r="BC600" t="s">
        <v>3504</v>
      </c>
      <c r="BE600" t="s">
        <v>3515</v>
      </c>
      <c r="BG600" t="s">
        <v>1559</v>
      </c>
      <c r="BH600" t="s">
        <v>4572</v>
      </c>
    </row>
    <row r="601" spans="1:61" x14ac:dyDescent="0.25">
      <c r="A601">
        <f t="shared" si="83"/>
        <v>10</v>
      </c>
      <c r="B601" t="str">
        <f t="shared" si="84"/>
        <v>AVA GmbH_BNA1295</v>
      </c>
      <c r="C601" t="s">
        <v>3492</v>
      </c>
      <c r="D601" t="str">
        <f>VLOOKUP(AL601,REF_TABLE!$A$19:$B$26,2,FALSE)</f>
        <v>STUR</v>
      </c>
      <c r="E601" t="str">
        <f>VLOOKUP(AK601,REF_TABLE!A:B,2,FALSE)</f>
        <v>WST</v>
      </c>
      <c r="F601">
        <f t="shared" si="85"/>
        <v>0.33</v>
      </c>
      <c r="G601">
        <f>VLOOKUP(plants_join_OPSD!D601,REF_TABLE!M:Q,2,FALSE)</f>
        <v>9.5587323943661975</v>
      </c>
      <c r="H601">
        <f>VLOOKUP(plants_join_OPSD!D601,REF_TABLE!M:Q,3,FALSE)</f>
        <v>7.8122535211267614</v>
      </c>
      <c r="I601">
        <f>VLOOKUP(D601,Tabelle7!$A:$B,2,FALSE)</f>
        <v>4.0224969288732378E-2</v>
      </c>
      <c r="J601">
        <f>VLOOKUP(D601,Tabelle7!$A:$C,3,FALSE)</f>
        <v>4.0224969288732378E-2</v>
      </c>
      <c r="K601">
        <f>VLOOKUP($E601,Dispa_data!E:W,7,FALSE)</f>
        <v>0</v>
      </c>
      <c r="L601">
        <f>IFERROR(VLOOKUP($E601,Dispa_data!E:W,8,FALSE),0)</f>
        <v>0</v>
      </c>
      <c r="M601">
        <f>IFERROR(VLOOKUP($E601,Dispa_data!E:W,9,FALSE),0)</f>
        <v>0</v>
      </c>
      <c r="N601">
        <f>IFERROR(VLOOKUP($E601,Dispa_data!$E:$W,10,FALSE),0)</f>
        <v>0.3</v>
      </c>
      <c r="O601">
        <f>IFERROR(VLOOKUP($E601,Dispa_data!$E:$W,11,FALSE),0)</f>
        <v>0.46500000000000002</v>
      </c>
      <c r="P601">
        <f>IFERROR(VLOOKUP($E601,Dispa_data!$E:$W,12,FALSE),0)</f>
        <v>0</v>
      </c>
      <c r="Q601">
        <f>IFERROR(VLOOKUP($E601,Dispa_data!$E:$W,13,FALSE),0)</f>
        <v>0</v>
      </c>
      <c r="S601" t="str">
        <f t="shared" si="86"/>
        <v/>
      </c>
      <c r="T601" t="str">
        <f t="shared" si="87"/>
        <v/>
      </c>
      <c r="U601" t="str">
        <f t="shared" si="88"/>
        <v/>
      </c>
      <c r="V601" t="str">
        <f t="shared" si="89"/>
        <v/>
      </c>
      <c r="W601" t="str">
        <f t="shared" si="90"/>
        <v/>
      </c>
      <c r="X601" s="1" t="s">
        <v>843</v>
      </c>
      <c r="Y601" s="6" t="e">
        <f>VLOOKUP(B601,Dispa_data!B:B,1,FALSE)</f>
        <v>#N/A</v>
      </c>
      <c r="Z601" t="s">
        <v>1455</v>
      </c>
      <c r="AA601" t="s">
        <v>1844</v>
      </c>
      <c r="AC601" t="s">
        <v>2366</v>
      </c>
      <c r="AD601" t="s">
        <v>2680</v>
      </c>
      <c r="AE601" t="s">
        <v>3143</v>
      </c>
      <c r="AF601" t="s">
        <v>3337</v>
      </c>
      <c r="AG601" t="s">
        <v>3478</v>
      </c>
      <c r="AH601" t="s">
        <v>3492</v>
      </c>
      <c r="AI601">
        <v>10</v>
      </c>
      <c r="AK601" t="s">
        <v>3504</v>
      </c>
      <c r="AL601" t="s">
        <v>3506</v>
      </c>
      <c r="AM601" t="s">
        <v>3514</v>
      </c>
      <c r="AO601">
        <v>1993</v>
      </c>
      <c r="AP601" t="s">
        <v>3530</v>
      </c>
      <c r="AS601" t="s">
        <v>3625</v>
      </c>
      <c r="AU601">
        <v>48.401130000000002</v>
      </c>
      <c r="AV601">
        <v>10.935600000000001</v>
      </c>
      <c r="BA601">
        <v>0.33</v>
      </c>
      <c r="BB601" t="s">
        <v>3999</v>
      </c>
      <c r="BC601" t="s">
        <v>3504</v>
      </c>
      <c r="BE601" t="s">
        <v>3515</v>
      </c>
      <c r="BF601" t="s">
        <v>4363</v>
      </c>
      <c r="BG601" t="s">
        <v>1715</v>
      </c>
      <c r="BH601" t="s">
        <v>4503</v>
      </c>
    </row>
    <row r="602" spans="1:61" x14ac:dyDescent="0.25">
      <c r="A602">
        <f t="shared" si="83"/>
        <v>36</v>
      </c>
      <c r="B602" t="str">
        <f t="shared" si="84"/>
        <v>Reuter_BNA0084</v>
      </c>
      <c r="C602" t="s">
        <v>3492</v>
      </c>
      <c r="D602" t="str">
        <f>VLOOKUP(AL602,REF_TABLE!$A$19:$B$26,2,FALSE)</f>
        <v>STUR</v>
      </c>
      <c r="E602" t="str">
        <f>VLOOKUP(AK602,REF_TABLE!A:B,2,FALSE)</f>
        <v>WST</v>
      </c>
      <c r="F602">
        <f t="shared" si="85"/>
        <v>0.33</v>
      </c>
      <c r="G602">
        <f>VLOOKUP(plants_join_OPSD!D602,REF_TABLE!M:Q,2,FALSE)</f>
        <v>9.5587323943661975</v>
      </c>
      <c r="H602">
        <f>VLOOKUP(plants_join_OPSD!D602,REF_TABLE!M:Q,3,FALSE)</f>
        <v>7.8122535211267614</v>
      </c>
      <c r="I602">
        <f>VLOOKUP(D602,Tabelle7!$A:$B,2,FALSE)</f>
        <v>4.0224969288732378E-2</v>
      </c>
      <c r="J602">
        <f>VLOOKUP(D602,Tabelle7!$A:$C,3,FALSE)</f>
        <v>4.0224969288732378E-2</v>
      </c>
      <c r="K602">
        <f>VLOOKUP($E602,Dispa_data!E:W,7,FALSE)</f>
        <v>0</v>
      </c>
      <c r="L602">
        <f>IFERROR(VLOOKUP($E602,Dispa_data!E:W,8,FALSE),0)</f>
        <v>0</v>
      </c>
      <c r="M602">
        <f>IFERROR(VLOOKUP($E602,Dispa_data!E:W,9,FALSE),0)</f>
        <v>0</v>
      </c>
      <c r="N602">
        <f>IFERROR(VLOOKUP($E602,Dispa_data!$E:$W,10,FALSE),0)</f>
        <v>0.3</v>
      </c>
      <c r="O602">
        <f>IFERROR(VLOOKUP($E602,Dispa_data!$E:$W,11,FALSE),0)</f>
        <v>0.46500000000000002</v>
      </c>
      <c r="P602">
        <f>IFERROR(VLOOKUP($E602,Dispa_data!$E:$W,12,FALSE),0)</f>
        <v>0</v>
      </c>
      <c r="Q602">
        <f>IFERROR(VLOOKUP($E602,Dispa_data!$E:$W,13,FALSE),0)</f>
        <v>0</v>
      </c>
      <c r="S602" t="str">
        <f t="shared" si="86"/>
        <v/>
      </c>
      <c r="T602" t="str">
        <f t="shared" si="87"/>
        <v/>
      </c>
      <c r="U602" t="str">
        <f t="shared" si="88"/>
        <v/>
      </c>
      <c r="V602" t="str">
        <f t="shared" si="89"/>
        <v/>
      </c>
      <c r="W602" t="str">
        <f t="shared" si="90"/>
        <v/>
      </c>
      <c r="X602" s="1" t="s">
        <v>844</v>
      </c>
      <c r="Y602" s="6" t="e">
        <f>VLOOKUP(B602,Dispa_data!B:B,1,FALSE)</f>
        <v>#N/A</v>
      </c>
      <c r="Z602" t="s">
        <v>971</v>
      </c>
      <c r="AA602" t="s">
        <v>1845</v>
      </c>
      <c r="AC602" t="s">
        <v>2161</v>
      </c>
      <c r="AD602" t="s">
        <v>2434</v>
      </c>
      <c r="AE602" t="s">
        <v>2765</v>
      </c>
      <c r="AF602" t="s">
        <v>3186</v>
      </c>
      <c r="AG602" t="s">
        <v>3186</v>
      </c>
      <c r="AH602" t="s">
        <v>3492</v>
      </c>
      <c r="AI602">
        <v>36</v>
      </c>
      <c r="AK602" t="s">
        <v>3504</v>
      </c>
      <c r="AL602" t="s">
        <v>3506</v>
      </c>
      <c r="AM602" t="s">
        <v>3514</v>
      </c>
      <c r="AO602">
        <v>1998</v>
      </c>
      <c r="AP602" t="s">
        <v>3609</v>
      </c>
      <c r="AS602" t="s">
        <v>3625</v>
      </c>
      <c r="AU602">
        <v>52.532145999999997</v>
      </c>
      <c r="AV602">
        <v>13.246072</v>
      </c>
      <c r="BA602">
        <v>0.33</v>
      </c>
      <c r="BB602" t="s">
        <v>3999</v>
      </c>
      <c r="BC602" t="s">
        <v>3504</v>
      </c>
      <c r="BE602" t="s">
        <v>3515</v>
      </c>
      <c r="BF602" t="s">
        <v>971</v>
      </c>
      <c r="BG602" t="s">
        <v>4406</v>
      </c>
      <c r="BH602" t="s">
        <v>4438</v>
      </c>
    </row>
    <row r="603" spans="1:61" x14ac:dyDescent="0.25">
      <c r="A603">
        <f t="shared" si="83"/>
        <v>35</v>
      </c>
      <c r="B603" t="str">
        <f t="shared" si="84"/>
        <v>Dampfturbinenanlage der EBS-Kessel_BNA0088b</v>
      </c>
      <c r="C603" t="s">
        <v>3492</v>
      </c>
      <c r="D603" t="str">
        <f>VLOOKUP(AL603,REF_TABLE!$A$19:$B$26,2,FALSE)</f>
        <v>COMC</v>
      </c>
      <c r="E603" t="str">
        <f>VLOOKUP(AK603,REF_TABLE!A:B,2,FALSE)</f>
        <v>WST</v>
      </c>
      <c r="F603">
        <f t="shared" si="85"/>
        <v>0.33</v>
      </c>
      <c r="G603">
        <f>VLOOKUP(plants_join_OPSD!D603,REF_TABLE!M:Q,2,FALSE)</f>
        <v>5</v>
      </c>
      <c r="H603">
        <f>VLOOKUP(plants_join_OPSD!D603,REF_TABLE!M:Q,3,FALSE)</f>
        <v>1</v>
      </c>
      <c r="I603">
        <f>VLOOKUP(D603,Tabelle7!$A:$B,2,FALSE)</f>
        <v>3.8508725075675675E-2</v>
      </c>
      <c r="J603">
        <f>VLOOKUP(D603,Tabelle7!$A:$C,3,FALSE)</f>
        <v>3.8508725075675675E-2</v>
      </c>
      <c r="K603">
        <f>VLOOKUP($E603,Dispa_data!E:W,7,FALSE)</f>
        <v>0</v>
      </c>
      <c r="L603">
        <f>IFERROR(VLOOKUP($E603,Dispa_data!E:W,8,FALSE),0)</f>
        <v>0</v>
      </c>
      <c r="M603">
        <f>IFERROR(VLOOKUP($E603,Dispa_data!E:W,9,FALSE),0)</f>
        <v>0</v>
      </c>
      <c r="N603">
        <f>IFERROR(VLOOKUP($E603,Dispa_data!$E:$W,10,FALSE),0)</f>
        <v>0.3</v>
      </c>
      <c r="O603">
        <f>IFERROR(VLOOKUP($E603,Dispa_data!$E:$W,11,FALSE),0)</f>
        <v>0.46500000000000002</v>
      </c>
      <c r="P603">
        <f>IFERROR(VLOOKUP($E603,Dispa_data!$E:$W,12,FALSE),0)</f>
        <v>0</v>
      </c>
      <c r="Q603">
        <f>IFERROR(VLOOKUP($E603,Dispa_data!$E:$W,13,FALSE),0)</f>
        <v>0</v>
      </c>
      <c r="S603">
        <f t="shared" si="86"/>
        <v>80.396039603960389</v>
      </c>
      <c r="T603" t="str">
        <f t="shared" si="87"/>
        <v/>
      </c>
      <c r="U603" t="str">
        <f t="shared" si="88"/>
        <v/>
      </c>
      <c r="V603" t="str">
        <f t="shared" si="89"/>
        <v/>
      </c>
      <c r="W603" t="str">
        <f t="shared" si="90"/>
        <v/>
      </c>
      <c r="X603" s="1" t="s">
        <v>845</v>
      </c>
      <c r="Y603" s="6" t="e">
        <f>VLOOKUP(B603,Dispa_data!B:B,1,FALSE)</f>
        <v>#N/A</v>
      </c>
      <c r="Z603" t="s">
        <v>1456</v>
      </c>
      <c r="AB603" t="s">
        <v>2021</v>
      </c>
      <c r="AC603" t="s">
        <v>2236</v>
      </c>
      <c r="AE603" t="s">
        <v>2977</v>
      </c>
      <c r="AF603" t="s">
        <v>2021</v>
      </c>
      <c r="AG603" t="s">
        <v>3479</v>
      </c>
      <c r="AH603" t="s">
        <v>3492</v>
      </c>
      <c r="AI603">
        <v>35</v>
      </c>
      <c r="AJ603">
        <v>53.712870000000002</v>
      </c>
      <c r="AK603" t="s">
        <v>3504</v>
      </c>
      <c r="AL603" t="s">
        <v>3508</v>
      </c>
      <c r="AM603" t="s">
        <v>3514</v>
      </c>
      <c r="AN603">
        <v>80.396039603960389</v>
      </c>
      <c r="AO603">
        <v>2010</v>
      </c>
      <c r="AP603" t="s">
        <v>3520</v>
      </c>
      <c r="AS603" t="s">
        <v>3625</v>
      </c>
      <c r="AT603" t="s">
        <v>3630</v>
      </c>
      <c r="AU603">
        <v>51.801239000000002</v>
      </c>
      <c r="AV603">
        <v>11.75441</v>
      </c>
      <c r="BA603">
        <v>0.33</v>
      </c>
      <c r="BB603" t="s">
        <v>3999</v>
      </c>
      <c r="BC603" t="s">
        <v>3504</v>
      </c>
      <c r="BE603" t="s">
        <v>3515</v>
      </c>
      <c r="BF603" t="s">
        <v>4364</v>
      </c>
      <c r="BG603" t="s">
        <v>4406</v>
      </c>
      <c r="BH603" t="s">
        <v>4458</v>
      </c>
      <c r="BI603" t="s">
        <v>4592</v>
      </c>
    </row>
    <row r="604" spans="1:61" x14ac:dyDescent="0.25">
      <c r="A604">
        <f t="shared" si="83"/>
        <v>34</v>
      </c>
      <c r="B604" t="str">
        <f t="shared" si="84"/>
        <v>MVA Bielefeld_BNA0097</v>
      </c>
      <c r="C604" t="s">
        <v>3492</v>
      </c>
      <c r="D604" t="str">
        <f>VLOOKUP(AL604,REF_TABLE!$A$19:$B$26,2,FALSE)</f>
        <v>STUR</v>
      </c>
      <c r="E604" t="str">
        <f>VLOOKUP(AK604,REF_TABLE!A:B,2,FALSE)</f>
        <v>WST</v>
      </c>
      <c r="F604">
        <f t="shared" si="85"/>
        <v>0.33</v>
      </c>
      <c r="G604">
        <f>VLOOKUP(plants_join_OPSD!D604,REF_TABLE!M:Q,2,FALSE)</f>
        <v>9.5587323943661975</v>
      </c>
      <c r="H604">
        <f>VLOOKUP(plants_join_OPSD!D604,REF_TABLE!M:Q,3,FALSE)</f>
        <v>7.8122535211267614</v>
      </c>
      <c r="I604">
        <f>VLOOKUP(D604,Tabelle7!$A:$B,2,FALSE)</f>
        <v>4.0224969288732378E-2</v>
      </c>
      <c r="J604">
        <f>VLOOKUP(D604,Tabelle7!$A:$C,3,FALSE)</f>
        <v>4.0224969288732378E-2</v>
      </c>
      <c r="K604">
        <f>VLOOKUP($E604,Dispa_data!E:W,7,FALSE)</f>
        <v>0</v>
      </c>
      <c r="L604">
        <f>IFERROR(VLOOKUP($E604,Dispa_data!E:W,8,FALSE),0)</f>
        <v>0</v>
      </c>
      <c r="M604">
        <f>IFERROR(VLOOKUP($E604,Dispa_data!E:W,9,FALSE),0)</f>
        <v>0</v>
      </c>
      <c r="N604">
        <f>IFERROR(VLOOKUP($E604,Dispa_data!$E:$W,10,FALSE),0)</f>
        <v>0.3</v>
      </c>
      <c r="O604">
        <f>IFERROR(VLOOKUP($E604,Dispa_data!$E:$W,11,FALSE),0)</f>
        <v>0.46500000000000002</v>
      </c>
      <c r="P604">
        <f>IFERROR(VLOOKUP($E604,Dispa_data!$E:$W,12,FALSE),0)</f>
        <v>0</v>
      </c>
      <c r="Q604">
        <f>IFERROR(VLOOKUP($E604,Dispa_data!$E:$W,13,FALSE),0)</f>
        <v>0</v>
      </c>
      <c r="S604" t="str">
        <f t="shared" si="86"/>
        <v/>
      </c>
      <c r="T604" t="str">
        <f t="shared" si="87"/>
        <v/>
      </c>
      <c r="U604" t="str">
        <f t="shared" si="88"/>
        <v/>
      </c>
      <c r="V604" t="str">
        <f t="shared" si="89"/>
        <v/>
      </c>
      <c r="W604" t="str">
        <f t="shared" si="90"/>
        <v/>
      </c>
      <c r="X604" s="1" t="s">
        <v>846</v>
      </c>
      <c r="Y604" s="6" t="e">
        <f>VLOOKUP(B604,Dispa_data!B:B,1,FALSE)</f>
        <v>#N/A</v>
      </c>
      <c r="Z604" t="s">
        <v>1457</v>
      </c>
      <c r="AA604" t="s">
        <v>1846</v>
      </c>
      <c r="AC604" t="s">
        <v>2367</v>
      </c>
      <c r="AD604" t="s">
        <v>2681</v>
      </c>
      <c r="AE604" t="s">
        <v>3144</v>
      </c>
      <c r="AF604" t="s">
        <v>3342</v>
      </c>
      <c r="AG604" t="s">
        <v>3480</v>
      </c>
      <c r="AH604" t="s">
        <v>3492</v>
      </c>
      <c r="AI604">
        <v>34</v>
      </c>
      <c r="AK604" t="s">
        <v>3504</v>
      </c>
      <c r="AL604" t="s">
        <v>3506</v>
      </c>
      <c r="AM604" t="s">
        <v>3514</v>
      </c>
      <c r="AO604">
        <v>1981</v>
      </c>
      <c r="AP604" t="s">
        <v>3536</v>
      </c>
      <c r="AS604" t="s">
        <v>3625</v>
      </c>
      <c r="AU604">
        <v>52.04269</v>
      </c>
      <c r="AV604">
        <v>8.6071899999999992</v>
      </c>
      <c r="BA604">
        <v>0.33</v>
      </c>
      <c r="BB604" t="s">
        <v>3999</v>
      </c>
      <c r="BC604" t="s">
        <v>3504</v>
      </c>
      <c r="BE604" t="s">
        <v>3515</v>
      </c>
      <c r="BF604" t="s">
        <v>4365</v>
      </c>
      <c r="BG604" t="s">
        <v>4406</v>
      </c>
      <c r="BH604" t="s">
        <v>4504</v>
      </c>
    </row>
    <row r="605" spans="1:61" x14ac:dyDescent="0.25">
      <c r="A605">
        <f t="shared" si="83"/>
        <v>9.9</v>
      </c>
      <c r="B605" t="str">
        <f t="shared" si="84"/>
        <v>PD energy GmbH_BNA1108</v>
      </c>
      <c r="C605" t="s">
        <v>3492</v>
      </c>
      <c r="D605" t="str">
        <f>VLOOKUP(AL605,REF_TABLE!$A$19:$B$26,2,FALSE)</f>
        <v>STUR</v>
      </c>
      <c r="E605" t="str">
        <f>VLOOKUP(AK605,REF_TABLE!A:B,2,FALSE)</f>
        <v>WST</v>
      </c>
      <c r="F605">
        <f t="shared" si="85"/>
        <v>0.33</v>
      </c>
      <c r="G605">
        <f>VLOOKUP(plants_join_OPSD!D605,REF_TABLE!M:Q,2,FALSE)</f>
        <v>9.5587323943661975</v>
      </c>
      <c r="H605">
        <f>VLOOKUP(plants_join_OPSD!D605,REF_TABLE!M:Q,3,FALSE)</f>
        <v>7.8122535211267614</v>
      </c>
      <c r="I605">
        <f>VLOOKUP(D605,Tabelle7!$A:$B,2,FALSE)</f>
        <v>4.0224969288732378E-2</v>
      </c>
      <c r="J605">
        <f>VLOOKUP(D605,Tabelle7!$A:$C,3,FALSE)</f>
        <v>4.0224969288732378E-2</v>
      </c>
      <c r="K605">
        <f>VLOOKUP($E605,Dispa_data!E:W,7,FALSE)</f>
        <v>0</v>
      </c>
      <c r="L605">
        <f>IFERROR(VLOOKUP($E605,Dispa_data!E:W,8,FALSE),0)</f>
        <v>0</v>
      </c>
      <c r="M605">
        <f>IFERROR(VLOOKUP($E605,Dispa_data!E:W,9,FALSE),0)</f>
        <v>0</v>
      </c>
      <c r="N605">
        <f>IFERROR(VLOOKUP($E605,Dispa_data!$E:$W,10,FALSE),0)</f>
        <v>0.3</v>
      </c>
      <c r="O605">
        <f>IFERROR(VLOOKUP($E605,Dispa_data!$E:$W,11,FALSE),0)</f>
        <v>0.46500000000000002</v>
      </c>
      <c r="P605">
        <f>IFERROR(VLOOKUP($E605,Dispa_data!$E:$W,12,FALSE),0)</f>
        <v>0</v>
      </c>
      <c r="Q605">
        <f>IFERROR(VLOOKUP($E605,Dispa_data!$E:$W,13,FALSE),0)</f>
        <v>0</v>
      </c>
      <c r="S605" t="str">
        <f t="shared" si="86"/>
        <v/>
      </c>
      <c r="T605" t="str">
        <f t="shared" si="87"/>
        <v/>
      </c>
      <c r="U605" t="str">
        <f t="shared" si="88"/>
        <v/>
      </c>
      <c r="V605" t="str">
        <f t="shared" si="89"/>
        <v/>
      </c>
      <c r="W605" t="str">
        <f t="shared" si="90"/>
        <v/>
      </c>
      <c r="X605" s="1" t="s">
        <v>847</v>
      </c>
      <c r="Y605" s="6" t="e">
        <f>VLOOKUP(B605,Dispa_data!B:B,1,FALSE)</f>
        <v>#N/A</v>
      </c>
      <c r="Z605" t="s">
        <v>1458</v>
      </c>
      <c r="AC605" t="s">
        <v>1458</v>
      </c>
      <c r="AD605" t="s">
        <v>2682</v>
      </c>
      <c r="AE605" t="s">
        <v>2980</v>
      </c>
      <c r="AF605" t="s">
        <v>3456</v>
      </c>
      <c r="AG605" t="s">
        <v>3479</v>
      </c>
      <c r="AH605" t="s">
        <v>3492</v>
      </c>
      <c r="AI605">
        <v>9.9</v>
      </c>
      <c r="AK605" t="s">
        <v>3504</v>
      </c>
      <c r="AL605" t="s">
        <v>3506</v>
      </c>
      <c r="AM605" t="s">
        <v>3514</v>
      </c>
      <c r="AO605">
        <v>2010</v>
      </c>
      <c r="AP605" t="s">
        <v>3520</v>
      </c>
      <c r="AS605" t="s">
        <v>3625</v>
      </c>
      <c r="AU605">
        <v>51.629649999999998</v>
      </c>
      <c r="AV605">
        <v>12.28922</v>
      </c>
      <c r="BA605">
        <v>0.33</v>
      </c>
      <c r="BB605" t="s">
        <v>3999</v>
      </c>
      <c r="BC605" t="s">
        <v>3504</v>
      </c>
      <c r="BE605" t="s">
        <v>3515</v>
      </c>
      <c r="BF605" t="s">
        <v>4366</v>
      </c>
      <c r="BG605" t="s">
        <v>1559</v>
      </c>
      <c r="BH605" t="s">
        <v>4458</v>
      </c>
    </row>
    <row r="606" spans="1:61" x14ac:dyDescent="0.25">
      <c r="A606">
        <f t="shared" si="83"/>
        <v>9.5</v>
      </c>
      <c r="B606" t="str">
        <f t="shared" si="84"/>
        <v>Restmüllheizkraftwerk Böblingen_BNA1110</v>
      </c>
      <c r="C606" t="s">
        <v>3492</v>
      </c>
      <c r="D606" t="str">
        <f>VLOOKUP(AL606,REF_TABLE!$A$19:$B$26,2,FALSE)</f>
        <v>STUR</v>
      </c>
      <c r="E606" t="str">
        <f>VLOOKUP(AK606,REF_TABLE!A:B,2,FALSE)</f>
        <v>WST</v>
      </c>
      <c r="F606">
        <f t="shared" si="85"/>
        <v>0.33</v>
      </c>
      <c r="G606">
        <f>VLOOKUP(plants_join_OPSD!D606,REF_TABLE!M:Q,2,FALSE)</f>
        <v>9.5587323943661975</v>
      </c>
      <c r="H606">
        <f>VLOOKUP(plants_join_OPSD!D606,REF_TABLE!M:Q,3,FALSE)</f>
        <v>7.8122535211267614</v>
      </c>
      <c r="I606">
        <f>VLOOKUP(D606,Tabelle7!$A:$B,2,FALSE)</f>
        <v>4.0224969288732378E-2</v>
      </c>
      <c r="J606">
        <f>VLOOKUP(D606,Tabelle7!$A:$C,3,FALSE)</f>
        <v>4.0224969288732378E-2</v>
      </c>
      <c r="K606">
        <f>VLOOKUP($E606,Dispa_data!E:W,7,FALSE)</f>
        <v>0</v>
      </c>
      <c r="L606">
        <f>IFERROR(VLOOKUP($E606,Dispa_data!E:W,8,FALSE),0)</f>
        <v>0</v>
      </c>
      <c r="M606">
        <f>IFERROR(VLOOKUP($E606,Dispa_data!E:W,9,FALSE),0)</f>
        <v>0</v>
      </c>
      <c r="N606">
        <f>IFERROR(VLOOKUP($E606,Dispa_data!$E:$W,10,FALSE),0)</f>
        <v>0.3</v>
      </c>
      <c r="O606">
        <f>IFERROR(VLOOKUP($E606,Dispa_data!$E:$W,11,FALSE),0)</f>
        <v>0.46500000000000002</v>
      </c>
      <c r="P606">
        <f>IFERROR(VLOOKUP($E606,Dispa_data!$E:$W,12,FALSE),0)</f>
        <v>0</v>
      </c>
      <c r="Q606">
        <f>IFERROR(VLOOKUP($E606,Dispa_data!$E:$W,13,FALSE),0)</f>
        <v>0</v>
      </c>
      <c r="S606" t="str">
        <f t="shared" si="86"/>
        <v/>
      </c>
      <c r="T606" t="str">
        <f t="shared" si="87"/>
        <v/>
      </c>
      <c r="U606" t="str">
        <f t="shared" si="88"/>
        <v/>
      </c>
      <c r="V606" t="str">
        <f t="shared" si="89"/>
        <v/>
      </c>
      <c r="W606" t="str">
        <f t="shared" si="90"/>
        <v/>
      </c>
      <c r="X606" s="1" t="s">
        <v>848</v>
      </c>
      <c r="Y606" s="6" t="e">
        <f>VLOOKUP(B606,Dispa_data!B:B,1,FALSE)</f>
        <v>#N/A</v>
      </c>
      <c r="Z606" t="s">
        <v>1459</v>
      </c>
      <c r="AA606" t="s">
        <v>1847</v>
      </c>
      <c r="AC606" t="s">
        <v>2368</v>
      </c>
      <c r="AD606" t="s">
        <v>2683</v>
      </c>
      <c r="AE606" t="s">
        <v>3145</v>
      </c>
      <c r="AF606" t="s">
        <v>3457</v>
      </c>
      <c r="AG606" t="s">
        <v>3482</v>
      </c>
      <c r="AH606" t="s">
        <v>3492</v>
      </c>
      <c r="AI606">
        <v>9.5</v>
      </c>
      <c r="AK606" t="s">
        <v>3504</v>
      </c>
      <c r="AL606" t="s">
        <v>3506</v>
      </c>
      <c r="AM606" t="s">
        <v>3515</v>
      </c>
      <c r="AO606">
        <v>1999</v>
      </c>
      <c r="AP606" t="s">
        <v>3517</v>
      </c>
      <c r="AS606" t="s">
        <v>3625</v>
      </c>
      <c r="AU606">
        <v>48.685523150000002</v>
      </c>
      <c r="AV606">
        <v>9.0495256949999998</v>
      </c>
      <c r="BA606">
        <v>0.33</v>
      </c>
      <c r="BB606" t="s">
        <v>3999</v>
      </c>
      <c r="BC606" t="s">
        <v>3504</v>
      </c>
      <c r="BE606" t="s">
        <v>3515</v>
      </c>
      <c r="BG606" t="s">
        <v>1715</v>
      </c>
      <c r="BH606" t="s">
        <v>4442</v>
      </c>
    </row>
    <row r="607" spans="1:61" x14ac:dyDescent="0.25">
      <c r="A607">
        <f t="shared" si="83"/>
        <v>12</v>
      </c>
      <c r="B607" t="str">
        <f t="shared" si="84"/>
        <v>Heizkraftwerk Karlstraße_BNA0117a</v>
      </c>
      <c r="C607" t="s">
        <v>3492</v>
      </c>
      <c r="D607" t="str">
        <f>VLOOKUP(AL607,REF_TABLE!$A$19:$B$26,2,FALSE)</f>
        <v>STUR</v>
      </c>
      <c r="E607" t="str">
        <f>VLOOKUP(AK607,REF_TABLE!A:B,2,FALSE)</f>
        <v>WST</v>
      </c>
      <c r="F607">
        <f t="shared" si="85"/>
        <v>0.33</v>
      </c>
      <c r="G607">
        <f>VLOOKUP(plants_join_OPSD!D607,REF_TABLE!M:Q,2,FALSE)</f>
        <v>9.5587323943661975</v>
      </c>
      <c r="H607">
        <f>VLOOKUP(plants_join_OPSD!D607,REF_TABLE!M:Q,3,FALSE)</f>
        <v>7.8122535211267614</v>
      </c>
      <c r="I607">
        <f>VLOOKUP(D607,Tabelle7!$A:$B,2,FALSE)</f>
        <v>4.0224969288732378E-2</v>
      </c>
      <c r="J607">
        <f>VLOOKUP(D607,Tabelle7!$A:$C,3,FALSE)</f>
        <v>4.0224969288732378E-2</v>
      </c>
      <c r="K607">
        <f>VLOOKUP($E607,Dispa_data!E:W,7,FALSE)</f>
        <v>0</v>
      </c>
      <c r="L607">
        <f>IFERROR(VLOOKUP($E607,Dispa_data!E:W,8,FALSE),0)</f>
        <v>0</v>
      </c>
      <c r="M607">
        <f>IFERROR(VLOOKUP($E607,Dispa_data!E:W,9,FALSE),0)</f>
        <v>0</v>
      </c>
      <c r="N607">
        <f>IFERROR(VLOOKUP($E607,Dispa_data!$E:$W,10,FALSE),0)</f>
        <v>0.3</v>
      </c>
      <c r="O607">
        <f>IFERROR(VLOOKUP($E607,Dispa_data!$E:$W,11,FALSE),0)</f>
        <v>0.46500000000000002</v>
      </c>
      <c r="P607">
        <f>IFERROR(VLOOKUP($E607,Dispa_data!$E:$W,12,FALSE),0)</f>
        <v>0</v>
      </c>
      <c r="Q607">
        <f>IFERROR(VLOOKUP($E607,Dispa_data!$E:$W,13,FALSE),0)</f>
        <v>0</v>
      </c>
      <c r="S607" t="str">
        <f t="shared" si="86"/>
        <v/>
      </c>
      <c r="T607" t="str">
        <f t="shared" si="87"/>
        <v/>
      </c>
      <c r="U607" t="str">
        <f t="shared" si="88"/>
        <v/>
      </c>
      <c r="V607" t="str">
        <f t="shared" si="89"/>
        <v/>
      </c>
      <c r="W607" t="str">
        <f t="shared" si="90"/>
        <v/>
      </c>
      <c r="X607" s="1" t="s">
        <v>849</v>
      </c>
      <c r="Y607" s="6" t="e">
        <f>VLOOKUP(B607,Dispa_data!B:B,1,FALSE)</f>
        <v>#N/A</v>
      </c>
      <c r="Z607" t="s">
        <v>1222</v>
      </c>
      <c r="AA607" t="s">
        <v>1222</v>
      </c>
      <c r="AC607" t="s">
        <v>2240</v>
      </c>
      <c r="AE607" t="s">
        <v>2984</v>
      </c>
      <c r="AF607" t="s">
        <v>3345</v>
      </c>
      <c r="AG607" t="s">
        <v>3480</v>
      </c>
      <c r="AH607" t="s">
        <v>3492</v>
      </c>
      <c r="AI607">
        <v>12</v>
      </c>
      <c r="AK607" t="s">
        <v>3504</v>
      </c>
      <c r="AL607" t="s">
        <v>3506</v>
      </c>
      <c r="AM607" t="s">
        <v>3514</v>
      </c>
      <c r="AO607">
        <v>1991</v>
      </c>
      <c r="AP607" t="s">
        <v>3564</v>
      </c>
      <c r="AS607" t="s">
        <v>3625</v>
      </c>
      <c r="AU607">
        <v>50.733820000000001</v>
      </c>
      <c r="AV607">
        <v>7.0805499999999997</v>
      </c>
      <c r="BA607">
        <v>0.33</v>
      </c>
      <c r="BB607" t="s">
        <v>3999</v>
      </c>
      <c r="BC607" t="s">
        <v>3504</v>
      </c>
      <c r="BE607" t="s">
        <v>3515</v>
      </c>
      <c r="BF607" t="s">
        <v>4367</v>
      </c>
      <c r="BG607" t="s">
        <v>1715</v>
      </c>
      <c r="BH607" t="s">
        <v>4563</v>
      </c>
    </row>
    <row r="608" spans="1:61" x14ac:dyDescent="0.25">
      <c r="A608">
        <f t="shared" si="83"/>
        <v>33</v>
      </c>
      <c r="B608" t="str">
        <f t="shared" si="84"/>
        <v>KW Hafen_BNA0139</v>
      </c>
      <c r="C608" t="s">
        <v>3492</v>
      </c>
      <c r="D608" t="str">
        <f>VLOOKUP(AL608,REF_TABLE!$A$19:$B$26,2,FALSE)</f>
        <v>STUR</v>
      </c>
      <c r="E608" t="str">
        <f>VLOOKUP(AK608,REF_TABLE!A:B,2,FALSE)</f>
        <v>WST</v>
      </c>
      <c r="F608">
        <f t="shared" si="85"/>
        <v>0.33</v>
      </c>
      <c r="G608">
        <f>VLOOKUP(plants_join_OPSD!D608,REF_TABLE!M:Q,2,FALSE)</f>
        <v>9.5587323943661975</v>
      </c>
      <c r="H608">
        <f>VLOOKUP(plants_join_OPSD!D608,REF_TABLE!M:Q,3,FALSE)</f>
        <v>7.8122535211267614</v>
      </c>
      <c r="I608">
        <f>VLOOKUP(D608,Tabelle7!$A:$B,2,FALSE)</f>
        <v>4.0224969288732378E-2</v>
      </c>
      <c r="J608">
        <f>VLOOKUP(D608,Tabelle7!$A:$C,3,FALSE)</f>
        <v>4.0224969288732378E-2</v>
      </c>
      <c r="K608">
        <f>VLOOKUP($E608,Dispa_data!E:W,7,FALSE)</f>
        <v>0</v>
      </c>
      <c r="L608">
        <f>IFERROR(VLOOKUP($E608,Dispa_data!E:W,8,FALSE),0)</f>
        <v>0</v>
      </c>
      <c r="M608">
        <f>IFERROR(VLOOKUP($E608,Dispa_data!E:W,9,FALSE),0)</f>
        <v>0</v>
      </c>
      <c r="N608">
        <f>IFERROR(VLOOKUP($E608,Dispa_data!$E:$W,10,FALSE),0)</f>
        <v>0.3</v>
      </c>
      <c r="O608">
        <f>IFERROR(VLOOKUP($E608,Dispa_data!$E:$W,11,FALSE),0)</f>
        <v>0.46500000000000002</v>
      </c>
      <c r="P608">
        <f>IFERROR(VLOOKUP($E608,Dispa_data!$E:$W,12,FALSE),0)</f>
        <v>0</v>
      </c>
      <c r="Q608">
        <f>IFERROR(VLOOKUP($E608,Dispa_data!$E:$W,13,FALSE),0)</f>
        <v>0</v>
      </c>
      <c r="S608" t="str">
        <f t="shared" si="86"/>
        <v/>
      </c>
      <c r="T608" t="str">
        <f t="shared" si="87"/>
        <v/>
      </c>
      <c r="U608" t="str">
        <f t="shared" si="88"/>
        <v/>
      </c>
      <c r="V608" t="str">
        <f t="shared" si="89"/>
        <v/>
      </c>
      <c r="W608" t="str">
        <f t="shared" si="90"/>
        <v/>
      </c>
      <c r="X608" s="1" t="s">
        <v>850</v>
      </c>
      <c r="Y608" s="6" t="e">
        <f>VLOOKUP(B608,Dispa_data!B:B,1,FALSE)</f>
        <v>#N/A</v>
      </c>
      <c r="Z608" t="s">
        <v>977</v>
      </c>
      <c r="AA608" t="s">
        <v>1848</v>
      </c>
      <c r="AC608" t="s">
        <v>2369</v>
      </c>
      <c r="AD608" t="s">
        <v>2439</v>
      </c>
      <c r="AE608" t="s">
        <v>2770</v>
      </c>
      <c r="AF608" t="s">
        <v>3221</v>
      </c>
      <c r="AG608" t="s">
        <v>3221</v>
      </c>
      <c r="AH608" t="s">
        <v>3492</v>
      </c>
      <c r="AI608">
        <v>33</v>
      </c>
      <c r="AK608" t="s">
        <v>3504</v>
      </c>
      <c r="AL608" t="s">
        <v>3506</v>
      </c>
      <c r="AM608" t="s">
        <v>3515</v>
      </c>
      <c r="AO608">
        <v>2009</v>
      </c>
      <c r="AP608" t="s">
        <v>3533</v>
      </c>
      <c r="AS608" t="s">
        <v>3625</v>
      </c>
      <c r="AU608">
        <v>53.124819999999993</v>
      </c>
      <c r="AV608">
        <v>8.7288700000000006</v>
      </c>
      <c r="BA608">
        <v>0.33</v>
      </c>
      <c r="BB608" t="s">
        <v>3999</v>
      </c>
      <c r="BC608" t="s">
        <v>3504</v>
      </c>
      <c r="BE608" t="s">
        <v>3515</v>
      </c>
      <c r="BF608" t="s">
        <v>4368</v>
      </c>
      <c r="BG608" t="s">
        <v>4406</v>
      </c>
      <c r="BH608" t="s">
        <v>4462</v>
      </c>
    </row>
    <row r="609" spans="1:60" x14ac:dyDescent="0.25">
      <c r="A609">
        <f t="shared" si="83"/>
        <v>44</v>
      </c>
      <c r="B609" t="str">
        <f t="shared" si="84"/>
        <v>MHKW_BNA1114</v>
      </c>
      <c r="C609" t="s">
        <v>3492</v>
      </c>
      <c r="D609" t="str">
        <f>VLOOKUP(AL609,REF_TABLE!$A$19:$B$26,2,FALSE)</f>
        <v>STUR</v>
      </c>
      <c r="E609" t="str">
        <f>VLOOKUP(AK609,REF_TABLE!A:B,2,FALSE)</f>
        <v>WST</v>
      </c>
      <c r="F609">
        <f t="shared" si="85"/>
        <v>0.33</v>
      </c>
      <c r="G609">
        <f>VLOOKUP(plants_join_OPSD!D609,REF_TABLE!M:Q,2,FALSE)</f>
        <v>9.5587323943661975</v>
      </c>
      <c r="H609">
        <f>VLOOKUP(plants_join_OPSD!D609,REF_TABLE!M:Q,3,FALSE)</f>
        <v>7.8122535211267614</v>
      </c>
      <c r="I609">
        <f>VLOOKUP(D609,Tabelle7!$A:$B,2,FALSE)</f>
        <v>4.0224969288732378E-2</v>
      </c>
      <c r="J609">
        <f>VLOOKUP(D609,Tabelle7!$A:$C,3,FALSE)</f>
        <v>4.0224969288732378E-2</v>
      </c>
      <c r="K609">
        <f>VLOOKUP($E609,Dispa_data!E:W,7,FALSE)</f>
        <v>0</v>
      </c>
      <c r="L609">
        <f>IFERROR(VLOOKUP($E609,Dispa_data!E:W,8,FALSE),0)</f>
        <v>0</v>
      </c>
      <c r="M609">
        <f>IFERROR(VLOOKUP($E609,Dispa_data!E:W,9,FALSE),0)</f>
        <v>0</v>
      </c>
      <c r="N609">
        <f>IFERROR(VLOOKUP($E609,Dispa_data!$E:$W,10,FALSE),0)</f>
        <v>0.3</v>
      </c>
      <c r="O609">
        <f>IFERROR(VLOOKUP($E609,Dispa_data!$E:$W,11,FALSE),0)</f>
        <v>0.46500000000000002</v>
      </c>
      <c r="P609">
        <f>IFERROR(VLOOKUP($E609,Dispa_data!$E:$W,12,FALSE),0)</f>
        <v>0</v>
      </c>
      <c r="Q609">
        <f>IFERROR(VLOOKUP($E609,Dispa_data!$E:$W,13,FALSE),0)</f>
        <v>0</v>
      </c>
      <c r="S609" t="str">
        <f t="shared" si="86"/>
        <v/>
      </c>
      <c r="T609" t="str">
        <f t="shared" si="87"/>
        <v/>
      </c>
      <c r="U609" t="str">
        <f t="shared" si="88"/>
        <v/>
      </c>
      <c r="V609" t="str">
        <f t="shared" si="89"/>
        <v/>
      </c>
      <c r="W609" t="str">
        <f t="shared" si="90"/>
        <v/>
      </c>
      <c r="X609" s="1" t="s">
        <v>851</v>
      </c>
      <c r="Y609" s="6" t="e">
        <f>VLOOKUP(B609,Dispa_data!B:B,1,FALSE)</f>
        <v>#N/A</v>
      </c>
      <c r="Z609" t="s">
        <v>1460</v>
      </c>
      <c r="AA609" t="s">
        <v>1460</v>
      </c>
      <c r="AC609" t="s">
        <v>2369</v>
      </c>
      <c r="AD609" t="s">
        <v>2684</v>
      </c>
      <c r="AE609" t="s">
        <v>3146</v>
      </c>
      <c r="AF609" t="s">
        <v>3221</v>
      </c>
      <c r="AG609" t="s">
        <v>3221</v>
      </c>
      <c r="AH609" t="s">
        <v>3492</v>
      </c>
      <c r="AI609">
        <v>44</v>
      </c>
      <c r="AK609" t="s">
        <v>3504</v>
      </c>
      <c r="AL609" t="s">
        <v>3506</v>
      </c>
      <c r="AM609" t="s">
        <v>3514</v>
      </c>
      <c r="AO609">
        <v>2012</v>
      </c>
      <c r="AP609" t="s">
        <v>3624</v>
      </c>
      <c r="AS609" t="s">
        <v>3625</v>
      </c>
      <c r="AU609">
        <v>53.114561999999999</v>
      </c>
      <c r="AV609">
        <v>8.8181860000000007</v>
      </c>
      <c r="BA609">
        <v>0.33</v>
      </c>
      <c r="BB609" t="s">
        <v>3999</v>
      </c>
      <c r="BC609" t="s">
        <v>3504</v>
      </c>
      <c r="BE609" t="s">
        <v>3515</v>
      </c>
      <c r="BG609" t="s">
        <v>1715</v>
      </c>
      <c r="BH609" t="s">
        <v>4462</v>
      </c>
    </row>
    <row r="610" spans="1:60" x14ac:dyDescent="0.25">
      <c r="A610">
        <f t="shared" si="83"/>
        <v>14</v>
      </c>
      <c r="B610" t="str">
        <f t="shared" si="84"/>
        <v>BEG_BNA1116</v>
      </c>
      <c r="C610" t="s">
        <v>3492</v>
      </c>
      <c r="D610" t="str">
        <f>VLOOKUP(AL610,REF_TABLE!$A$19:$B$26,2,FALSE)</f>
        <v>STUR</v>
      </c>
      <c r="E610" t="str">
        <f>VLOOKUP(AK610,REF_TABLE!A:B,2,FALSE)</f>
        <v>WST</v>
      </c>
      <c r="F610">
        <f t="shared" si="85"/>
        <v>0.33</v>
      </c>
      <c r="G610">
        <f>VLOOKUP(plants_join_OPSD!D610,REF_TABLE!M:Q,2,FALSE)</f>
        <v>9.5587323943661975</v>
      </c>
      <c r="H610">
        <f>VLOOKUP(plants_join_OPSD!D610,REF_TABLE!M:Q,3,FALSE)</f>
        <v>7.8122535211267614</v>
      </c>
      <c r="I610">
        <f>VLOOKUP(D610,Tabelle7!$A:$B,2,FALSE)</f>
        <v>4.0224969288732378E-2</v>
      </c>
      <c r="J610">
        <f>VLOOKUP(D610,Tabelle7!$A:$C,3,FALSE)</f>
        <v>4.0224969288732378E-2</v>
      </c>
      <c r="K610">
        <f>VLOOKUP($E610,Dispa_data!E:W,7,FALSE)</f>
        <v>0</v>
      </c>
      <c r="L610">
        <f>IFERROR(VLOOKUP($E610,Dispa_data!E:W,8,FALSE),0)</f>
        <v>0</v>
      </c>
      <c r="M610">
        <f>IFERROR(VLOOKUP($E610,Dispa_data!E:W,9,FALSE),0)</f>
        <v>0</v>
      </c>
      <c r="N610">
        <f>IFERROR(VLOOKUP($E610,Dispa_data!$E:$W,10,FALSE),0)</f>
        <v>0.3</v>
      </c>
      <c r="O610">
        <f>IFERROR(VLOOKUP($E610,Dispa_data!$E:$W,11,FALSE),0)</f>
        <v>0.46500000000000002</v>
      </c>
      <c r="P610">
        <f>IFERROR(VLOOKUP($E610,Dispa_data!$E:$W,12,FALSE),0)</f>
        <v>0</v>
      </c>
      <c r="Q610">
        <f>IFERROR(VLOOKUP($E610,Dispa_data!$E:$W,13,FALSE),0)</f>
        <v>0</v>
      </c>
      <c r="S610" t="str">
        <f t="shared" si="86"/>
        <v/>
      </c>
      <c r="T610" t="str">
        <f t="shared" si="87"/>
        <v/>
      </c>
      <c r="U610" t="str">
        <f t="shared" si="88"/>
        <v/>
      </c>
      <c r="V610" t="str">
        <f t="shared" si="89"/>
        <v/>
      </c>
      <c r="W610" t="str">
        <f t="shared" si="90"/>
        <v/>
      </c>
      <c r="X610" s="1" t="s">
        <v>852</v>
      </c>
      <c r="Y610" s="6" t="e">
        <f>VLOOKUP(B610,Dispa_data!B:B,1,FALSE)</f>
        <v>#N/A</v>
      </c>
      <c r="Z610" t="s">
        <v>1461</v>
      </c>
      <c r="AC610" t="s">
        <v>2370</v>
      </c>
      <c r="AD610" t="s">
        <v>2685</v>
      </c>
      <c r="AE610" t="s">
        <v>3147</v>
      </c>
      <c r="AF610" t="s">
        <v>3458</v>
      </c>
      <c r="AG610" t="s">
        <v>3221</v>
      </c>
      <c r="AH610" t="s">
        <v>3492</v>
      </c>
      <c r="AI610">
        <v>14</v>
      </c>
      <c r="AK610" t="s">
        <v>3504</v>
      </c>
      <c r="AL610" t="s">
        <v>3506</v>
      </c>
      <c r="AM610" t="s">
        <v>3514</v>
      </c>
      <c r="AO610">
        <v>1977</v>
      </c>
      <c r="AP610" t="s">
        <v>3599</v>
      </c>
      <c r="AS610" t="s">
        <v>3625</v>
      </c>
      <c r="AU610">
        <v>53.547819999999987</v>
      </c>
      <c r="AV610">
        <v>8.6179199999999998</v>
      </c>
      <c r="BA610">
        <v>0.33</v>
      </c>
      <c r="BB610" t="s">
        <v>3999</v>
      </c>
      <c r="BC610" t="s">
        <v>3504</v>
      </c>
      <c r="BE610" t="s">
        <v>3514</v>
      </c>
      <c r="BF610" t="s">
        <v>4369</v>
      </c>
      <c r="BG610" t="s">
        <v>1559</v>
      </c>
      <c r="BH610" t="s">
        <v>4462</v>
      </c>
    </row>
    <row r="611" spans="1:60" x14ac:dyDescent="0.25">
      <c r="A611">
        <f t="shared" si="83"/>
        <v>12.5</v>
      </c>
      <c r="B611" t="str">
        <f t="shared" si="84"/>
        <v>MHKW Burgkirchen_BNA1119</v>
      </c>
      <c r="C611" t="s">
        <v>3492</v>
      </c>
      <c r="D611" t="str">
        <f>VLOOKUP(AL611,REF_TABLE!$A$19:$B$26,2,FALSE)</f>
        <v>STUR</v>
      </c>
      <c r="E611" t="str">
        <f>VLOOKUP(AK611,REF_TABLE!A:B,2,FALSE)</f>
        <v>WST</v>
      </c>
      <c r="F611">
        <f t="shared" si="85"/>
        <v>0.33</v>
      </c>
      <c r="G611">
        <f>VLOOKUP(plants_join_OPSD!D611,REF_TABLE!M:Q,2,FALSE)</f>
        <v>9.5587323943661975</v>
      </c>
      <c r="H611">
        <f>VLOOKUP(plants_join_OPSD!D611,REF_TABLE!M:Q,3,FALSE)</f>
        <v>7.8122535211267614</v>
      </c>
      <c r="I611">
        <f>VLOOKUP(D611,Tabelle7!$A:$B,2,FALSE)</f>
        <v>4.0224969288732378E-2</v>
      </c>
      <c r="J611">
        <f>VLOOKUP(D611,Tabelle7!$A:$C,3,FALSE)</f>
        <v>4.0224969288732378E-2</v>
      </c>
      <c r="K611">
        <f>VLOOKUP($E611,Dispa_data!E:W,7,FALSE)</f>
        <v>0</v>
      </c>
      <c r="L611">
        <f>IFERROR(VLOOKUP($E611,Dispa_data!E:W,8,FALSE),0)</f>
        <v>0</v>
      </c>
      <c r="M611">
        <f>IFERROR(VLOOKUP($E611,Dispa_data!E:W,9,FALSE),0)</f>
        <v>0</v>
      </c>
      <c r="N611">
        <f>IFERROR(VLOOKUP($E611,Dispa_data!$E:$W,10,FALSE),0)</f>
        <v>0.3</v>
      </c>
      <c r="O611">
        <f>IFERROR(VLOOKUP($E611,Dispa_data!$E:$W,11,FALSE),0)</f>
        <v>0.46500000000000002</v>
      </c>
      <c r="P611">
        <f>IFERROR(VLOOKUP($E611,Dispa_data!$E:$W,12,FALSE),0)</f>
        <v>0</v>
      </c>
      <c r="Q611">
        <f>IFERROR(VLOOKUP($E611,Dispa_data!$E:$W,13,FALSE),0)</f>
        <v>0</v>
      </c>
      <c r="S611" t="str">
        <f t="shared" si="86"/>
        <v/>
      </c>
      <c r="T611" t="str">
        <f t="shared" si="87"/>
        <v/>
      </c>
      <c r="U611" t="str">
        <f t="shared" si="88"/>
        <v/>
      </c>
      <c r="V611" t="str">
        <f t="shared" si="89"/>
        <v/>
      </c>
      <c r="W611" t="str">
        <f t="shared" si="90"/>
        <v/>
      </c>
      <c r="X611" s="1" t="s">
        <v>853</v>
      </c>
      <c r="Y611" s="6" t="e">
        <f>VLOOKUP(B611,Dispa_data!B:B,1,FALSE)</f>
        <v>#N/A</v>
      </c>
      <c r="Z611" t="s">
        <v>1462</v>
      </c>
      <c r="AC611" t="s">
        <v>2371</v>
      </c>
      <c r="AD611" t="s">
        <v>2686</v>
      </c>
      <c r="AE611" t="s">
        <v>2989</v>
      </c>
      <c r="AF611" t="s">
        <v>3348</v>
      </c>
      <c r="AG611" t="s">
        <v>3478</v>
      </c>
      <c r="AH611" t="s">
        <v>3492</v>
      </c>
      <c r="AI611">
        <v>12.5</v>
      </c>
      <c r="AK611" t="s">
        <v>3504</v>
      </c>
      <c r="AL611" t="s">
        <v>3506</v>
      </c>
      <c r="AM611" t="s">
        <v>3515</v>
      </c>
      <c r="AO611">
        <v>1994</v>
      </c>
      <c r="AP611" t="s">
        <v>3561</v>
      </c>
      <c r="AS611" t="s">
        <v>3625</v>
      </c>
      <c r="AU611">
        <v>48.185079999999999</v>
      </c>
      <c r="AV611">
        <v>12.73606</v>
      </c>
      <c r="BA611">
        <v>0.33</v>
      </c>
      <c r="BB611" t="s">
        <v>3999</v>
      </c>
      <c r="BC611" t="s">
        <v>3504</v>
      </c>
      <c r="BE611" t="s">
        <v>3515</v>
      </c>
      <c r="BF611" t="s">
        <v>4370</v>
      </c>
      <c r="BG611" t="s">
        <v>4402</v>
      </c>
      <c r="BH611" t="s">
        <v>2246</v>
      </c>
    </row>
    <row r="612" spans="1:60" x14ac:dyDescent="0.25">
      <c r="A612">
        <f t="shared" si="83"/>
        <v>48.9</v>
      </c>
      <c r="B612" t="str">
        <f t="shared" si="84"/>
        <v>DT_BNA0223a</v>
      </c>
      <c r="C612" t="s">
        <v>3492</v>
      </c>
      <c r="D612" t="str">
        <f>VLOOKUP(AL612,REF_TABLE!$A$19:$B$26,2,FALSE)</f>
        <v>STUR</v>
      </c>
      <c r="E612" t="str">
        <f>VLOOKUP(AK612,REF_TABLE!A:B,2,FALSE)</f>
        <v>WST</v>
      </c>
      <c r="F612">
        <f t="shared" si="85"/>
        <v>0.33</v>
      </c>
      <c r="G612">
        <f>VLOOKUP(plants_join_OPSD!D612,REF_TABLE!M:Q,2,FALSE)</f>
        <v>9.5587323943661975</v>
      </c>
      <c r="H612">
        <f>VLOOKUP(plants_join_OPSD!D612,REF_TABLE!M:Q,3,FALSE)</f>
        <v>7.8122535211267614</v>
      </c>
      <c r="I612">
        <f>VLOOKUP(D612,Tabelle7!$A:$B,2,FALSE)</f>
        <v>4.0224969288732378E-2</v>
      </c>
      <c r="J612">
        <f>VLOOKUP(D612,Tabelle7!$A:$C,3,FALSE)</f>
        <v>4.0224969288732378E-2</v>
      </c>
      <c r="K612">
        <f>VLOOKUP($E612,Dispa_data!E:W,7,FALSE)</f>
        <v>0</v>
      </c>
      <c r="L612">
        <f>IFERROR(VLOOKUP($E612,Dispa_data!E:W,8,FALSE),0)</f>
        <v>0</v>
      </c>
      <c r="M612">
        <f>IFERROR(VLOOKUP($E612,Dispa_data!E:W,9,FALSE),0)</f>
        <v>0</v>
      </c>
      <c r="N612">
        <f>IFERROR(VLOOKUP($E612,Dispa_data!$E:$W,10,FALSE),0)</f>
        <v>0.3</v>
      </c>
      <c r="O612">
        <f>IFERROR(VLOOKUP($E612,Dispa_data!$E:$W,11,FALSE),0)</f>
        <v>0.46500000000000002</v>
      </c>
      <c r="P612">
        <f>IFERROR(VLOOKUP($E612,Dispa_data!$E:$W,12,FALSE),0)</f>
        <v>0</v>
      </c>
      <c r="Q612">
        <f>IFERROR(VLOOKUP($E612,Dispa_data!$E:$W,13,FALSE),0)</f>
        <v>0</v>
      </c>
      <c r="S612" t="str">
        <f t="shared" si="86"/>
        <v/>
      </c>
      <c r="T612" t="str">
        <f t="shared" si="87"/>
        <v/>
      </c>
      <c r="U612" t="str">
        <f t="shared" si="88"/>
        <v/>
      </c>
      <c r="V612" t="str">
        <f t="shared" si="89"/>
        <v/>
      </c>
      <c r="W612" t="str">
        <f t="shared" si="90"/>
        <v/>
      </c>
      <c r="X612" s="1" t="s">
        <v>854</v>
      </c>
      <c r="Y612" s="6" t="e">
        <f>VLOOKUP(B612,Dispa_data!B:B,1,FALSE)</f>
        <v>#N/A</v>
      </c>
      <c r="Z612" t="s">
        <v>1463</v>
      </c>
      <c r="AA612" t="s">
        <v>1849</v>
      </c>
      <c r="AC612" t="s">
        <v>2253</v>
      </c>
      <c r="AD612" t="s">
        <v>2658</v>
      </c>
      <c r="AE612" t="s">
        <v>3117</v>
      </c>
      <c r="AF612" t="s">
        <v>3352</v>
      </c>
      <c r="AG612" t="s">
        <v>3480</v>
      </c>
      <c r="AH612" t="s">
        <v>3492</v>
      </c>
      <c r="AI612">
        <v>48.9</v>
      </c>
      <c r="AK612" t="s">
        <v>3504</v>
      </c>
      <c r="AL612" t="s">
        <v>3506</v>
      </c>
      <c r="AM612" t="s">
        <v>3515</v>
      </c>
      <c r="AO612">
        <v>1955</v>
      </c>
      <c r="AP612" t="s">
        <v>3586</v>
      </c>
      <c r="AS612" t="s">
        <v>3627</v>
      </c>
      <c r="AU612">
        <v>51.224550000000001</v>
      </c>
      <c r="AV612">
        <v>6.8154300000000001</v>
      </c>
      <c r="BA612">
        <v>0.33</v>
      </c>
      <c r="BB612" t="s">
        <v>3999</v>
      </c>
      <c r="BC612" t="s">
        <v>3504</v>
      </c>
      <c r="BE612" t="s">
        <v>3515</v>
      </c>
      <c r="BF612" t="s">
        <v>4325</v>
      </c>
      <c r="BG612" t="s">
        <v>4412</v>
      </c>
      <c r="BH612" t="s">
        <v>4512</v>
      </c>
    </row>
    <row r="613" spans="1:60" x14ac:dyDescent="0.25">
      <c r="A613">
        <f t="shared" si="83"/>
        <v>53.7</v>
      </c>
      <c r="B613" t="str">
        <f t="shared" si="84"/>
        <v>DT_BNA0223b</v>
      </c>
      <c r="C613" t="s">
        <v>3492</v>
      </c>
      <c r="D613" t="str">
        <f>VLOOKUP(AL613,REF_TABLE!$A$19:$B$26,2,FALSE)</f>
        <v>STUR</v>
      </c>
      <c r="E613" t="str">
        <f>VLOOKUP(AK613,REF_TABLE!A:B,2,FALSE)</f>
        <v>WST</v>
      </c>
      <c r="F613">
        <f t="shared" si="85"/>
        <v>0.33</v>
      </c>
      <c r="G613">
        <f>VLOOKUP(plants_join_OPSD!D613,REF_TABLE!M:Q,2,FALSE)</f>
        <v>9.5587323943661975</v>
      </c>
      <c r="H613">
        <f>VLOOKUP(plants_join_OPSD!D613,REF_TABLE!M:Q,3,FALSE)</f>
        <v>7.8122535211267614</v>
      </c>
      <c r="I613">
        <f>VLOOKUP(D613,Tabelle7!$A:$B,2,FALSE)</f>
        <v>4.0224969288732378E-2</v>
      </c>
      <c r="J613">
        <f>VLOOKUP(D613,Tabelle7!$A:$C,3,FALSE)</f>
        <v>4.0224969288732378E-2</v>
      </c>
      <c r="K613">
        <f>VLOOKUP($E613,Dispa_data!E:W,7,FALSE)</f>
        <v>0</v>
      </c>
      <c r="L613">
        <f>IFERROR(VLOOKUP($E613,Dispa_data!E:W,8,FALSE),0)</f>
        <v>0</v>
      </c>
      <c r="M613">
        <f>IFERROR(VLOOKUP($E613,Dispa_data!E:W,9,FALSE),0)</f>
        <v>0</v>
      </c>
      <c r="N613">
        <f>IFERROR(VLOOKUP($E613,Dispa_data!$E:$W,10,FALSE),0)</f>
        <v>0.3</v>
      </c>
      <c r="O613">
        <f>IFERROR(VLOOKUP($E613,Dispa_data!$E:$W,11,FALSE),0)</f>
        <v>0.46500000000000002</v>
      </c>
      <c r="P613">
        <f>IFERROR(VLOOKUP($E613,Dispa_data!$E:$W,12,FALSE),0)</f>
        <v>0</v>
      </c>
      <c r="Q613">
        <f>IFERROR(VLOOKUP($E613,Dispa_data!$E:$W,13,FALSE),0)</f>
        <v>0</v>
      </c>
      <c r="S613" t="str">
        <f t="shared" si="86"/>
        <v/>
      </c>
      <c r="T613" t="str">
        <f t="shared" si="87"/>
        <v/>
      </c>
      <c r="U613" t="str">
        <f t="shared" si="88"/>
        <v/>
      </c>
      <c r="V613" t="str">
        <f t="shared" si="89"/>
        <v/>
      </c>
      <c r="W613" t="str">
        <f t="shared" si="90"/>
        <v/>
      </c>
      <c r="X613" s="1" t="s">
        <v>855</v>
      </c>
      <c r="Y613" s="6" t="e">
        <f>VLOOKUP(B613,Dispa_data!B:B,1,FALSE)</f>
        <v>#N/A</v>
      </c>
      <c r="Z613" t="s">
        <v>1463</v>
      </c>
      <c r="AA613" t="s">
        <v>1850</v>
      </c>
      <c r="AC613" t="s">
        <v>2253</v>
      </c>
      <c r="AD613" t="s">
        <v>2658</v>
      </c>
      <c r="AE613" t="s">
        <v>3117</v>
      </c>
      <c r="AF613" t="s">
        <v>3352</v>
      </c>
      <c r="AG613" t="s">
        <v>3480</v>
      </c>
      <c r="AH613" t="s">
        <v>3492</v>
      </c>
      <c r="AI613">
        <v>53.7</v>
      </c>
      <c r="AK613" t="s">
        <v>3504</v>
      </c>
      <c r="AL613" t="s">
        <v>3506</v>
      </c>
      <c r="AM613" t="s">
        <v>3514</v>
      </c>
      <c r="AO613">
        <v>2000</v>
      </c>
      <c r="AP613" t="s">
        <v>3567</v>
      </c>
      <c r="AS613" t="s">
        <v>3625</v>
      </c>
      <c r="AU613">
        <v>51.222794</v>
      </c>
      <c r="AV613">
        <v>6.8136960000000002</v>
      </c>
      <c r="BA613">
        <v>0.33</v>
      </c>
      <c r="BB613" t="s">
        <v>3999</v>
      </c>
      <c r="BC613" t="s">
        <v>3504</v>
      </c>
      <c r="BE613" t="s">
        <v>3515</v>
      </c>
      <c r="BF613" t="s">
        <v>4325</v>
      </c>
      <c r="BG613" t="s">
        <v>4412</v>
      </c>
      <c r="BH613" t="s">
        <v>4512</v>
      </c>
    </row>
    <row r="614" spans="1:60" x14ac:dyDescent="0.25">
      <c r="A614">
        <f t="shared" si="83"/>
        <v>13.6</v>
      </c>
      <c r="B614" t="str">
        <f t="shared" si="84"/>
        <v>TREA Breisgau_BNA1139</v>
      </c>
      <c r="C614" t="s">
        <v>3492</v>
      </c>
      <c r="D614" t="str">
        <f>VLOOKUP(AL614,REF_TABLE!$A$19:$B$26,2,FALSE)</f>
        <v>STUR</v>
      </c>
      <c r="E614" t="str">
        <f>VLOOKUP(AK614,REF_TABLE!A:B,2,FALSE)</f>
        <v>WST</v>
      </c>
      <c r="F614">
        <f t="shared" si="85"/>
        <v>0.33</v>
      </c>
      <c r="G614">
        <f>VLOOKUP(plants_join_OPSD!D614,REF_TABLE!M:Q,2,FALSE)</f>
        <v>9.5587323943661975</v>
      </c>
      <c r="H614">
        <f>VLOOKUP(plants_join_OPSD!D614,REF_TABLE!M:Q,3,FALSE)</f>
        <v>7.8122535211267614</v>
      </c>
      <c r="I614">
        <f>VLOOKUP(D614,Tabelle7!$A:$B,2,FALSE)</f>
        <v>4.0224969288732378E-2</v>
      </c>
      <c r="J614">
        <f>VLOOKUP(D614,Tabelle7!$A:$C,3,FALSE)</f>
        <v>4.0224969288732378E-2</v>
      </c>
      <c r="K614">
        <f>VLOOKUP($E614,Dispa_data!E:W,7,FALSE)</f>
        <v>0</v>
      </c>
      <c r="L614">
        <f>IFERROR(VLOOKUP($E614,Dispa_data!E:W,8,FALSE),0)</f>
        <v>0</v>
      </c>
      <c r="M614">
        <f>IFERROR(VLOOKUP($E614,Dispa_data!E:W,9,FALSE),0)</f>
        <v>0</v>
      </c>
      <c r="N614">
        <f>IFERROR(VLOOKUP($E614,Dispa_data!$E:$W,10,FALSE),0)</f>
        <v>0.3</v>
      </c>
      <c r="O614">
        <f>IFERROR(VLOOKUP($E614,Dispa_data!$E:$W,11,FALSE),0)</f>
        <v>0.46500000000000002</v>
      </c>
      <c r="P614">
        <f>IFERROR(VLOOKUP($E614,Dispa_data!$E:$W,12,FALSE),0)</f>
        <v>0</v>
      </c>
      <c r="Q614">
        <f>IFERROR(VLOOKUP($E614,Dispa_data!$E:$W,13,FALSE),0)</f>
        <v>0</v>
      </c>
      <c r="S614" t="str">
        <f t="shared" si="86"/>
        <v/>
      </c>
      <c r="T614" t="str">
        <f t="shared" si="87"/>
        <v/>
      </c>
      <c r="U614" t="str">
        <f t="shared" si="88"/>
        <v/>
      </c>
      <c r="V614" t="str">
        <f t="shared" si="89"/>
        <v/>
      </c>
      <c r="W614" t="str">
        <f t="shared" si="90"/>
        <v/>
      </c>
      <c r="X614" s="1" t="s">
        <v>856</v>
      </c>
      <c r="Y614" s="6" t="e">
        <f>VLOOKUP(B614,Dispa_data!B:B,1,FALSE)</f>
        <v>#N/A</v>
      </c>
      <c r="Z614" t="s">
        <v>1464</v>
      </c>
      <c r="AC614" t="s">
        <v>2372</v>
      </c>
      <c r="AD614" t="s">
        <v>2687</v>
      </c>
      <c r="AE614" t="s">
        <v>3148</v>
      </c>
      <c r="AF614" t="s">
        <v>3459</v>
      </c>
      <c r="AG614" t="s">
        <v>3482</v>
      </c>
      <c r="AH614" t="s">
        <v>3492</v>
      </c>
      <c r="AI614">
        <v>13.6</v>
      </c>
      <c r="AK614" t="s">
        <v>3504</v>
      </c>
      <c r="AL614" t="s">
        <v>3506</v>
      </c>
      <c r="AM614" t="s">
        <v>3514</v>
      </c>
      <c r="AO614">
        <v>2005</v>
      </c>
      <c r="AP614" t="s">
        <v>3519</v>
      </c>
      <c r="AS614" t="s">
        <v>3625</v>
      </c>
      <c r="AU614">
        <v>47.890610000000002</v>
      </c>
      <c r="AV614">
        <v>7.6160800000000002</v>
      </c>
      <c r="BA614">
        <v>0.33</v>
      </c>
      <c r="BB614" t="s">
        <v>3999</v>
      </c>
      <c r="BC614" t="s">
        <v>3504</v>
      </c>
      <c r="BE614" t="s">
        <v>3515</v>
      </c>
      <c r="BF614" t="s">
        <v>4371</v>
      </c>
      <c r="BG614" t="s">
        <v>1559</v>
      </c>
      <c r="BH614" t="s">
        <v>4517</v>
      </c>
    </row>
    <row r="615" spans="1:60" x14ac:dyDescent="0.25">
      <c r="A615">
        <f t="shared" si="83"/>
        <v>38</v>
      </c>
      <c r="B615" t="str">
        <f t="shared" si="84"/>
        <v>Karnap_BNA0519</v>
      </c>
      <c r="C615" t="s">
        <v>3492</v>
      </c>
      <c r="D615" t="str">
        <f>VLOOKUP(AL615,REF_TABLE!$A$19:$B$26,2,FALSE)</f>
        <v>STUR</v>
      </c>
      <c r="E615" t="str">
        <f>VLOOKUP(AK615,REF_TABLE!A:B,2,FALSE)</f>
        <v>WST</v>
      </c>
      <c r="F615">
        <f t="shared" si="85"/>
        <v>0.33</v>
      </c>
      <c r="G615">
        <f>VLOOKUP(plants_join_OPSD!D615,REF_TABLE!M:Q,2,FALSE)</f>
        <v>9.5587323943661975</v>
      </c>
      <c r="H615">
        <f>VLOOKUP(plants_join_OPSD!D615,REF_TABLE!M:Q,3,FALSE)</f>
        <v>7.8122535211267614</v>
      </c>
      <c r="I615">
        <f>VLOOKUP(D615,Tabelle7!$A:$B,2,FALSE)</f>
        <v>4.0224969288732378E-2</v>
      </c>
      <c r="J615">
        <f>VLOOKUP(D615,Tabelle7!$A:$C,3,FALSE)</f>
        <v>4.0224969288732378E-2</v>
      </c>
      <c r="K615">
        <f>VLOOKUP($E615,Dispa_data!E:W,7,FALSE)</f>
        <v>0</v>
      </c>
      <c r="L615">
        <f>IFERROR(VLOOKUP($E615,Dispa_data!E:W,8,FALSE),0)</f>
        <v>0</v>
      </c>
      <c r="M615">
        <f>IFERROR(VLOOKUP($E615,Dispa_data!E:W,9,FALSE),0)</f>
        <v>0</v>
      </c>
      <c r="N615">
        <f>IFERROR(VLOOKUP($E615,Dispa_data!$E:$W,10,FALSE),0)</f>
        <v>0.3</v>
      </c>
      <c r="O615">
        <f>IFERROR(VLOOKUP($E615,Dispa_data!$E:$W,11,FALSE),0)</f>
        <v>0.46500000000000002</v>
      </c>
      <c r="P615">
        <f>IFERROR(VLOOKUP($E615,Dispa_data!$E:$W,12,FALSE),0)</f>
        <v>0</v>
      </c>
      <c r="Q615">
        <f>IFERROR(VLOOKUP($E615,Dispa_data!$E:$W,13,FALSE),0)</f>
        <v>0</v>
      </c>
      <c r="S615" t="str">
        <f t="shared" si="86"/>
        <v/>
      </c>
      <c r="T615" t="str">
        <f t="shared" si="87"/>
        <v/>
      </c>
      <c r="U615" t="str">
        <f t="shared" si="88"/>
        <v/>
      </c>
      <c r="V615" t="str">
        <f t="shared" si="89"/>
        <v/>
      </c>
      <c r="W615" t="str">
        <f t="shared" si="90"/>
        <v/>
      </c>
      <c r="X615" s="1" t="s">
        <v>857</v>
      </c>
      <c r="Y615" s="6" t="e">
        <f>VLOOKUP(B615,Dispa_data!B:B,1,FALSE)</f>
        <v>#N/A</v>
      </c>
      <c r="Z615" t="s">
        <v>1465</v>
      </c>
      <c r="AA615" t="s">
        <v>1548</v>
      </c>
      <c r="AC615" t="s">
        <v>2160</v>
      </c>
      <c r="AE615" t="s">
        <v>3149</v>
      </c>
      <c r="AF615" t="s">
        <v>3460</v>
      </c>
      <c r="AG615" t="s">
        <v>3480</v>
      </c>
      <c r="AH615" t="s">
        <v>3492</v>
      </c>
      <c r="AI615">
        <v>38</v>
      </c>
      <c r="AK615" t="s">
        <v>3504</v>
      </c>
      <c r="AL615" t="s">
        <v>3506</v>
      </c>
      <c r="AM615" t="s">
        <v>3514</v>
      </c>
      <c r="AO615">
        <v>1987</v>
      </c>
      <c r="AP615" t="s">
        <v>3538</v>
      </c>
      <c r="AS615" t="s">
        <v>3625</v>
      </c>
      <c r="AU615">
        <v>51.515430000000002</v>
      </c>
      <c r="AV615">
        <v>6.9938199999999986</v>
      </c>
      <c r="BA615">
        <v>0.33</v>
      </c>
      <c r="BB615" t="s">
        <v>3999</v>
      </c>
      <c r="BC615" t="s">
        <v>3504</v>
      </c>
      <c r="BE615" t="s">
        <v>3515</v>
      </c>
      <c r="BF615" t="s">
        <v>1465</v>
      </c>
      <c r="BG615" t="s">
        <v>4406</v>
      </c>
      <c r="BH615" t="s">
        <v>4441</v>
      </c>
    </row>
    <row r="616" spans="1:60" x14ac:dyDescent="0.25">
      <c r="A616">
        <f t="shared" si="83"/>
        <v>26</v>
      </c>
      <c r="B616" t="str">
        <f t="shared" si="84"/>
        <v>MHKW Frankfurt_BNA0287a</v>
      </c>
      <c r="C616" t="s">
        <v>3492</v>
      </c>
      <c r="D616" t="str">
        <f>VLOOKUP(AL616,REF_TABLE!$A$19:$B$26,2,FALSE)</f>
        <v>STUR</v>
      </c>
      <c r="E616" t="str">
        <f>VLOOKUP(AK616,REF_TABLE!A:B,2,FALSE)</f>
        <v>WST</v>
      </c>
      <c r="F616">
        <f t="shared" si="85"/>
        <v>0.33</v>
      </c>
      <c r="G616">
        <f>VLOOKUP(plants_join_OPSD!D616,REF_TABLE!M:Q,2,FALSE)</f>
        <v>9.5587323943661975</v>
      </c>
      <c r="H616">
        <f>VLOOKUP(plants_join_OPSD!D616,REF_TABLE!M:Q,3,FALSE)</f>
        <v>7.8122535211267614</v>
      </c>
      <c r="I616">
        <f>VLOOKUP(D616,Tabelle7!$A:$B,2,FALSE)</f>
        <v>4.0224969288732378E-2</v>
      </c>
      <c r="J616">
        <f>VLOOKUP(D616,Tabelle7!$A:$C,3,FALSE)</f>
        <v>4.0224969288732378E-2</v>
      </c>
      <c r="K616">
        <f>VLOOKUP($E616,Dispa_data!E:W,7,FALSE)</f>
        <v>0</v>
      </c>
      <c r="L616">
        <f>IFERROR(VLOOKUP($E616,Dispa_data!E:W,8,FALSE),0)</f>
        <v>0</v>
      </c>
      <c r="M616">
        <f>IFERROR(VLOOKUP($E616,Dispa_data!E:W,9,FALSE),0)</f>
        <v>0</v>
      </c>
      <c r="N616">
        <f>IFERROR(VLOOKUP($E616,Dispa_data!$E:$W,10,FALSE),0)</f>
        <v>0.3</v>
      </c>
      <c r="O616">
        <f>IFERROR(VLOOKUP($E616,Dispa_data!$E:$W,11,FALSE),0)</f>
        <v>0.46500000000000002</v>
      </c>
      <c r="P616">
        <f>IFERROR(VLOOKUP($E616,Dispa_data!$E:$W,12,FALSE),0)</f>
        <v>0</v>
      </c>
      <c r="Q616">
        <f>IFERROR(VLOOKUP($E616,Dispa_data!$E:$W,13,FALSE),0)</f>
        <v>0</v>
      </c>
      <c r="S616" t="str">
        <f t="shared" si="86"/>
        <v/>
      </c>
      <c r="T616" t="str">
        <f t="shared" si="87"/>
        <v/>
      </c>
      <c r="U616" t="str">
        <f t="shared" si="88"/>
        <v/>
      </c>
      <c r="V616" t="str">
        <f t="shared" si="89"/>
        <v/>
      </c>
      <c r="W616" t="str">
        <f t="shared" si="90"/>
        <v/>
      </c>
      <c r="X616" s="1" t="s">
        <v>858</v>
      </c>
      <c r="Y616" s="6" t="e">
        <f>VLOOKUP(B616,Dispa_data!B:B,1,FALSE)</f>
        <v>#N/A</v>
      </c>
      <c r="Z616" t="s">
        <v>1466</v>
      </c>
      <c r="AA616" t="s">
        <v>1851</v>
      </c>
      <c r="AC616" t="s">
        <v>2136</v>
      </c>
      <c r="AD616" t="s">
        <v>2688</v>
      </c>
      <c r="AE616" t="s">
        <v>3150</v>
      </c>
      <c r="AF616" t="s">
        <v>3194</v>
      </c>
      <c r="AG616" t="s">
        <v>3483</v>
      </c>
      <c r="AH616" t="s">
        <v>3492</v>
      </c>
      <c r="AI616">
        <v>26</v>
      </c>
      <c r="AK616" t="s">
        <v>3504</v>
      </c>
      <c r="AL616" t="s">
        <v>3506</v>
      </c>
      <c r="AM616" t="s">
        <v>3514</v>
      </c>
      <c r="AO616">
        <v>1998</v>
      </c>
      <c r="AP616" t="s">
        <v>3609</v>
      </c>
      <c r="AS616" t="s">
        <v>3625</v>
      </c>
      <c r="AU616">
        <v>50.161729999999999</v>
      </c>
      <c r="AV616">
        <v>8.6359600000000007</v>
      </c>
      <c r="BA616">
        <v>0.33</v>
      </c>
      <c r="BB616" t="s">
        <v>3999</v>
      </c>
      <c r="BC616" t="s">
        <v>3504</v>
      </c>
      <c r="BE616" t="s">
        <v>3515</v>
      </c>
      <c r="BF616" t="s">
        <v>4372</v>
      </c>
      <c r="BG616" t="s">
        <v>4404</v>
      </c>
      <c r="BH616" t="s">
        <v>4445</v>
      </c>
    </row>
    <row r="617" spans="1:60" x14ac:dyDescent="0.25">
      <c r="A617">
        <f t="shared" si="83"/>
        <v>46.5</v>
      </c>
      <c r="B617" t="str">
        <f t="shared" si="84"/>
        <v>MHKW Frankfurt_BNA0287b</v>
      </c>
      <c r="C617" t="s">
        <v>3492</v>
      </c>
      <c r="D617" t="str">
        <f>VLOOKUP(AL617,REF_TABLE!$A$19:$B$26,2,FALSE)</f>
        <v>STUR</v>
      </c>
      <c r="E617" t="str">
        <f>VLOOKUP(AK617,REF_TABLE!A:B,2,FALSE)</f>
        <v>WST</v>
      </c>
      <c r="F617">
        <f t="shared" si="85"/>
        <v>0.33</v>
      </c>
      <c r="G617">
        <f>VLOOKUP(plants_join_OPSD!D617,REF_TABLE!M:Q,2,FALSE)</f>
        <v>9.5587323943661975</v>
      </c>
      <c r="H617">
        <f>VLOOKUP(plants_join_OPSD!D617,REF_TABLE!M:Q,3,FALSE)</f>
        <v>7.8122535211267614</v>
      </c>
      <c r="I617">
        <f>VLOOKUP(D617,Tabelle7!$A:$B,2,FALSE)</f>
        <v>4.0224969288732378E-2</v>
      </c>
      <c r="J617">
        <f>VLOOKUP(D617,Tabelle7!$A:$C,3,FALSE)</f>
        <v>4.0224969288732378E-2</v>
      </c>
      <c r="K617">
        <f>VLOOKUP($E617,Dispa_data!E:W,7,FALSE)</f>
        <v>0</v>
      </c>
      <c r="L617">
        <f>IFERROR(VLOOKUP($E617,Dispa_data!E:W,8,FALSE),0)</f>
        <v>0</v>
      </c>
      <c r="M617">
        <f>IFERROR(VLOOKUP($E617,Dispa_data!E:W,9,FALSE),0)</f>
        <v>0</v>
      </c>
      <c r="N617">
        <f>IFERROR(VLOOKUP($E617,Dispa_data!$E:$W,10,FALSE),0)</f>
        <v>0.3</v>
      </c>
      <c r="O617">
        <f>IFERROR(VLOOKUP($E617,Dispa_data!$E:$W,11,FALSE),0)</f>
        <v>0.46500000000000002</v>
      </c>
      <c r="P617">
        <f>IFERROR(VLOOKUP($E617,Dispa_data!$E:$W,12,FALSE),0)</f>
        <v>0</v>
      </c>
      <c r="Q617">
        <f>IFERROR(VLOOKUP($E617,Dispa_data!$E:$W,13,FALSE),0)</f>
        <v>0</v>
      </c>
      <c r="S617" t="str">
        <f t="shared" si="86"/>
        <v/>
      </c>
      <c r="T617" t="str">
        <f t="shared" si="87"/>
        <v/>
      </c>
      <c r="U617" t="str">
        <f t="shared" si="88"/>
        <v/>
      </c>
      <c r="V617" t="str">
        <f t="shared" si="89"/>
        <v/>
      </c>
      <c r="W617" t="str">
        <f t="shared" si="90"/>
        <v/>
      </c>
      <c r="X617" s="1" t="s">
        <v>859</v>
      </c>
      <c r="Y617" s="6" t="e">
        <f>VLOOKUP(B617,Dispa_data!B:B,1,FALSE)</f>
        <v>#N/A</v>
      </c>
      <c r="Z617" t="s">
        <v>1466</v>
      </c>
      <c r="AA617" t="s">
        <v>1852</v>
      </c>
      <c r="AC617" t="s">
        <v>2136</v>
      </c>
      <c r="AD617" t="s">
        <v>2689</v>
      </c>
      <c r="AE617" t="s">
        <v>3151</v>
      </c>
      <c r="AF617" t="s">
        <v>3194</v>
      </c>
      <c r="AG617" t="s">
        <v>3483</v>
      </c>
      <c r="AH617" t="s">
        <v>3492</v>
      </c>
      <c r="AI617">
        <v>46.5</v>
      </c>
      <c r="AK617" t="s">
        <v>3504</v>
      </c>
      <c r="AL617" t="s">
        <v>3506</v>
      </c>
      <c r="AM617" t="s">
        <v>3514</v>
      </c>
      <c r="AO617">
        <v>2006</v>
      </c>
      <c r="AP617" t="s">
        <v>3524</v>
      </c>
      <c r="AS617" t="s">
        <v>3625</v>
      </c>
      <c r="AU617">
        <v>50.161709999999999</v>
      </c>
      <c r="AV617">
        <v>8.6362500000000004</v>
      </c>
      <c r="BA617">
        <v>0.33</v>
      </c>
      <c r="BB617" t="s">
        <v>3999</v>
      </c>
      <c r="BC617" t="s">
        <v>3504</v>
      </c>
      <c r="BE617" t="s">
        <v>3515</v>
      </c>
      <c r="BF617" t="s">
        <v>4372</v>
      </c>
      <c r="BG617" t="s">
        <v>4404</v>
      </c>
      <c r="BH617" t="s">
        <v>4445</v>
      </c>
    </row>
    <row r="618" spans="1:60" x14ac:dyDescent="0.25">
      <c r="A618">
        <f t="shared" si="83"/>
        <v>17</v>
      </c>
      <c r="B618" t="str">
        <f t="shared" si="84"/>
        <v>Steinbeis Energie_BNA1330</v>
      </c>
      <c r="C618" t="s">
        <v>3492</v>
      </c>
      <c r="D618" t="str">
        <f>VLOOKUP(AL618,REF_TABLE!$A$19:$B$26,2,FALSE)</f>
        <v>STUR</v>
      </c>
      <c r="E618" t="str">
        <f>VLOOKUP(AK618,REF_TABLE!A:B,2,FALSE)</f>
        <v>WST</v>
      </c>
      <c r="F618">
        <f t="shared" si="85"/>
        <v>0.33</v>
      </c>
      <c r="G618">
        <f>VLOOKUP(plants_join_OPSD!D618,REF_TABLE!M:Q,2,FALSE)</f>
        <v>9.5587323943661975</v>
      </c>
      <c r="H618">
        <f>VLOOKUP(plants_join_OPSD!D618,REF_TABLE!M:Q,3,FALSE)</f>
        <v>7.8122535211267614</v>
      </c>
      <c r="I618">
        <f>VLOOKUP(D618,Tabelle7!$A:$B,2,FALSE)</f>
        <v>4.0224969288732378E-2</v>
      </c>
      <c r="J618">
        <f>VLOOKUP(D618,Tabelle7!$A:$C,3,FALSE)</f>
        <v>4.0224969288732378E-2</v>
      </c>
      <c r="K618">
        <f>VLOOKUP($E618,Dispa_data!E:W,7,FALSE)</f>
        <v>0</v>
      </c>
      <c r="L618">
        <f>IFERROR(VLOOKUP($E618,Dispa_data!E:W,8,FALSE),0)</f>
        <v>0</v>
      </c>
      <c r="M618">
        <f>IFERROR(VLOOKUP($E618,Dispa_data!E:W,9,FALSE),0)</f>
        <v>0</v>
      </c>
      <c r="N618">
        <f>IFERROR(VLOOKUP($E618,Dispa_data!$E:$W,10,FALSE),0)</f>
        <v>0.3</v>
      </c>
      <c r="O618">
        <f>IFERROR(VLOOKUP($E618,Dispa_data!$E:$W,11,FALSE),0)</f>
        <v>0.46500000000000002</v>
      </c>
      <c r="P618">
        <f>IFERROR(VLOOKUP($E618,Dispa_data!$E:$W,12,FALSE),0)</f>
        <v>0</v>
      </c>
      <c r="Q618">
        <f>IFERROR(VLOOKUP($E618,Dispa_data!$E:$W,13,FALSE),0)</f>
        <v>0</v>
      </c>
      <c r="S618" t="str">
        <f t="shared" si="86"/>
        <v/>
      </c>
      <c r="T618" t="str">
        <f t="shared" si="87"/>
        <v/>
      </c>
      <c r="U618" t="str">
        <f t="shared" si="88"/>
        <v/>
      </c>
      <c r="V618" t="str">
        <f t="shared" si="89"/>
        <v/>
      </c>
      <c r="W618" t="str">
        <f t="shared" si="90"/>
        <v/>
      </c>
      <c r="X618" s="1" t="s">
        <v>860</v>
      </c>
      <c r="Y618" s="6" t="e">
        <f>VLOOKUP(B618,Dispa_data!B:B,1,FALSE)</f>
        <v>#N/A</v>
      </c>
      <c r="Z618" t="s">
        <v>1467</v>
      </c>
      <c r="AC618" t="s">
        <v>2373</v>
      </c>
      <c r="AD618" t="s">
        <v>2690</v>
      </c>
      <c r="AE618" t="s">
        <v>3152</v>
      </c>
      <c r="AF618" t="s">
        <v>3461</v>
      </c>
      <c r="AG618" t="s">
        <v>3486</v>
      </c>
      <c r="AH618" t="s">
        <v>3492</v>
      </c>
      <c r="AI618">
        <v>17</v>
      </c>
      <c r="AK618" t="s">
        <v>3504</v>
      </c>
      <c r="AL618" t="s">
        <v>3506</v>
      </c>
      <c r="AM618" t="s">
        <v>3514</v>
      </c>
      <c r="AO618">
        <v>2010</v>
      </c>
      <c r="AP618" t="s">
        <v>3520</v>
      </c>
      <c r="AS618" t="s">
        <v>3625</v>
      </c>
      <c r="AU618">
        <v>53.78181</v>
      </c>
      <c r="AV618">
        <v>9.42577</v>
      </c>
      <c r="BA618">
        <v>0.33</v>
      </c>
      <c r="BB618" t="s">
        <v>3999</v>
      </c>
      <c r="BC618" t="s">
        <v>3504</v>
      </c>
      <c r="BE618" t="s">
        <v>3515</v>
      </c>
      <c r="BG618" t="s">
        <v>1715</v>
      </c>
      <c r="BH618" t="s">
        <v>4573</v>
      </c>
    </row>
    <row r="619" spans="1:60" x14ac:dyDescent="0.25">
      <c r="A619">
        <f t="shared" si="83"/>
        <v>11</v>
      </c>
      <c r="B619" t="str">
        <f t="shared" si="84"/>
        <v>EEW Göppingen_BNA1144</v>
      </c>
      <c r="C619" t="s">
        <v>3492</v>
      </c>
      <c r="D619" t="str">
        <f>VLOOKUP(AL619,REF_TABLE!$A$19:$B$26,2,FALSE)</f>
        <v>STUR</v>
      </c>
      <c r="E619" t="str">
        <f>VLOOKUP(AK619,REF_TABLE!A:B,2,FALSE)</f>
        <v>WST</v>
      </c>
      <c r="F619">
        <f t="shared" si="85"/>
        <v>0.33</v>
      </c>
      <c r="G619">
        <f>VLOOKUP(plants_join_OPSD!D619,REF_TABLE!M:Q,2,FALSE)</f>
        <v>9.5587323943661975</v>
      </c>
      <c r="H619">
        <f>VLOOKUP(plants_join_OPSD!D619,REF_TABLE!M:Q,3,FALSE)</f>
        <v>7.8122535211267614</v>
      </c>
      <c r="I619">
        <f>VLOOKUP(D619,Tabelle7!$A:$B,2,FALSE)</f>
        <v>4.0224969288732378E-2</v>
      </c>
      <c r="J619">
        <f>VLOOKUP(D619,Tabelle7!$A:$C,3,FALSE)</f>
        <v>4.0224969288732378E-2</v>
      </c>
      <c r="K619">
        <f>VLOOKUP($E619,Dispa_data!E:W,7,FALSE)</f>
        <v>0</v>
      </c>
      <c r="L619">
        <f>IFERROR(VLOOKUP($E619,Dispa_data!E:W,8,FALSE),0)</f>
        <v>0</v>
      </c>
      <c r="M619">
        <f>IFERROR(VLOOKUP($E619,Dispa_data!E:W,9,FALSE),0)</f>
        <v>0</v>
      </c>
      <c r="N619">
        <f>IFERROR(VLOOKUP($E619,Dispa_data!$E:$W,10,FALSE),0)</f>
        <v>0.3</v>
      </c>
      <c r="O619">
        <f>IFERROR(VLOOKUP($E619,Dispa_data!$E:$W,11,FALSE),0)</f>
        <v>0.46500000000000002</v>
      </c>
      <c r="P619">
        <f>IFERROR(VLOOKUP($E619,Dispa_data!$E:$W,12,FALSE),0)</f>
        <v>0</v>
      </c>
      <c r="Q619">
        <f>IFERROR(VLOOKUP($E619,Dispa_data!$E:$W,13,FALSE),0)</f>
        <v>0</v>
      </c>
      <c r="S619" t="str">
        <f t="shared" si="86"/>
        <v/>
      </c>
      <c r="T619" t="str">
        <f t="shared" si="87"/>
        <v/>
      </c>
      <c r="U619" t="str">
        <f t="shared" si="88"/>
        <v/>
      </c>
      <c r="V619" t="str">
        <f t="shared" si="89"/>
        <v/>
      </c>
      <c r="W619" t="str">
        <f t="shared" si="90"/>
        <v/>
      </c>
      <c r="X619" s="1" t="s">
        <v>861</v>
      </c>
      <c r="Y619" s="6" t="e">
        <f>VLOOKUP(B619,Dispa_data!B:B,1,FALSE)</f>
        <v>#N/A</v>
      </c>
      <c r="Z619" t="s">
        <v>1468</v>
      </c>
      <c r="AA619" t="s">
        <v>1853</v>
      </c>
      <c r="AC619" t="s">
        <v>2374</v>
      </c>
      <c r="AE619" t="s">
        <v>3153</v>
      </c>
      <c r="AF619" t="s">
        <v>3462</v>
      </c>
      <c r="AG619" t="s">
        <v>3482</v>
      </c>
      <c r="AH619" t="s">
        <v>3492</v>
      </c>
      <c r="AI619">
        <v>11</v>
      </c>
      <c r="AK619" t="s">
        <v>3504</v>
      </c>
      <c r="AL619" t="s">
        <v>3506</v>
      </c>
      <c r="AM619" t="s">
        <v>3514</v>
      </c>
      <c r="AO619">
        <v>2009</v>
      </c>
      <c r="AP619" t="s">
        <v>3533</v>
      </c>
      <c r="AS619" t="s">
        <v>3625</v>
      </c>
      <c r="AU619">
        <v>48.682319999999997</v>
      </c>
      <c r="AV619">
        <v>9.6712600000000002</v>
      </c>
      <c r="BA619">
        <v>0.33</v>
      </c>
      <c r="BB619" t="s">
        <v>3999</v>
      </c>
      <c r="BC619" t="s">
        <v>3504</v>
      </c>
      <c r="BE619" t="s">
        <v>3515</v>
      </c>
      <c r="BF619" t="s">
        <v>4373</v>
      </c>
      <c r="BG619" t="s">
        <v>4404</v>
      </c>
      <c r="BH619" t="s">
        <v>4442</v>
      </c>
    </row>
    <row r="620" spans="1:60" x14ac:dyDescent="0.25">
      <c r="A620">
        <f t="shared" si="83"/>
        <v>23.3</v>
      </c>
      <c r="B620" t="str">
        <f t="shared" si="84"/>
        <v>EEW Großräschen_BNA0380</v>
      </c>
      <c r="C620" t="s">
        <v>3492</v>
      </c>
      <c r="D620" t="str">
        <f>VLOOKUP(AL620,REF_TABLE!$A$19:$B$26,2,FALSE)</f>
        <v>STUR</v>
      </c>
      <c r="E620" t="str">
        <f>VLOOKUP(AK620,REF_TABLE!A:B,2,FALSE)</f>
        <v>WST</v>
      </c>
      <c r="F620">
        <f t="shared" si="85"/>
        <v>0.33</v>
      </c>
      <c r="G620">
        <f>VLOOKUP(plants_join_OPSD!D620,REF_TABLE!M:Q,2,FALSE)</f>
        <v>9.5587323943661975</v>
      </c>
      <c r="H620">
        <f>VLOOKUP(plants_join_OPSD!D620,REF_TABLE!M:Q,3,FALSE)</f>
        <v>7.8122535211267614</v>
      </c>
      <c r="I620">
        <f>VLOOKUP(D620,Tabelle7!$A:$B,2,FALSE)</f>
        <v>4.0224969288732378E-2</v>
      </c>
      <c r="J620">
        <f>VLOOKUP(D620,Tabelle7!$A:$C,3,FALSE)</f>
        <v>4.0224969288732378E-2</v>
      </c>
      <c r="K620">
        <f>VLOOKUP($E620,Dispa_data!E:W,7,FALSE)</f>
        <v>0</v>
      </c>
      <c r="L620">
        <f>IFERROR(VLOOKUP($E620,Dispa_data!E:W,8,FALSE),0)</f>
        <v>0</v>
      </c>
      <c r="M620">
        <f>IFERROR(VLOOKUP($E620,Dispa_data!E:W,9,FALSE),0)</f>
        <v>0</v>
      </c>
      <c r="N620">
        <f>IFERROR(VLOOKUP($E620,Dispa_data!$E:$W,10,FALSE),0)</f>
        <v>0.3</v>
      </c>
      <c r="O620">
        <f>IFERROR(VLOOKUP($E620,Dispa_data!$E:$W,11,FALSE),0)</f>
        <v>0.46500000000000002</v>
      </c>
      <c r="P620">
        <f>IFERROR(VLOOKUP($E620,Dispa_data!$E:$W,12,FALSE),0)</f>
        <v>0</v>
      </c>
      <c r="Q620">
        <f>IFERROR(VLOOKUP($E620,Dispa_data!$E:$W,13,FALSE),0)</f>
        <v>0</v>
      </c>
      <c r="S620" t="str">
        <f t="shared" si="86"/>
        <v/>
      </c>
      <c r="T620" t="str">
        <f t="shared" si="87"/>
        <v/>
      </c>
      <c r="U620" t="str">
        <f t="shared" si="88"/>
        <v/>
      </c>
      <c r="V620" t="str">
        <f t="shared" si="89"/>
        <v/>
      </c>
      <c r="W620" t="str">
        <f t="shared" si="90"/>
        <v/>
      </c>
      <c r="X620" s="1" t="s">
        <v>862</v>
      </c>
      <c r="Y620" s="6" t="e">
        <f>VLOOKUP(B620,Dispa_data!B:B,1,FALSE)</f>
        <v>#N/A</v>
      </c>
      <c r="Z620" t="s">
        <v>1469</v>
      </c>
      <c r="AC620" t="s">
        <v>2375</v>
      </c>
      <c r="AE620" t="s">
        <v>3154</v>
      </c>
      <c r="AF620" t="s">
        <v>3463</v>
      </c>
      <c r="AG620" t="s">
        <v>3346</v>
      </c>
      <c r="AH620" t="s">
        <v>3492</v>
      </c>
      <c r="AI620">
        <v>23.3</v>
      </c>
      <c r="AK620" t="s">
        <v>3504</v>
      </c>
      <c r="AL620" t="s">
        <v>3506</v>
      </c>
      <c r="AM620" t="s">
        <v>3514</v>
      </c>
      <c r="AO620">
        <v>2008</v>
      </c>
      <c r="AP620" t="s">
        <v>3597</v>
      </c>
      <c r="AS620" t="s">
        <v>3625</v>
      </c>
      <c r="AU620">
        <v>51.5929</v>
      </c>
      <c r="AV620">
        <v>14.024100000000001</v>
      </c>
      <c r="BA620">
        <v>0.33</v>
      </c>
      <c r="BB620" t="s">
        <v>3999</v>
      </c>
      <c r="BC620" t="s">
        <v>3504</v>
      </c>
      <c r="BE620" t="s">
        <v>3515</v>
      </c>
      <c r="BF620" t="s">
        <v>4374</v>
      </c>
      <c r="BG620" t="s">
        <v>4406</v>
      </c>
      <c r="BH620" t="s">
        <v>4458</v>
      </c>
    </row>
    <row r="621" spans="1:60" x14ac:dyDescent="0.25">
      <c r="A621">
        <f t="shared" si="83"/>
        <v>24</v>
      </c>
      <c r="B621" t="str">
        <f t="shared" si="84"/>
        <v>MVR Müllverwertung Rugenberger Damm GmbH &amp; Co. KG_BNA0398</v>
      </c>
      <c r="C621" t="s">
        <v>3492</v>
      </c>
      <c r="D621" t="str">
        <f>VLOOKUP(AL621,REF_TABLE!$A$19:$B$26,2,FALSE)</f>
        <v>STUR</v>
      </c>
      <c r="E621" t="str">
        <f>VLOOKUP(AK621,REF_TABLE!A:B,2,FALSE)</f>
        <v>WST</v>
      </c>
      <c r="F621">
        <f t="shared" si="85"/>
        <v>0.33</v>
      </c>
      <c r="G621">
        <f>VLOOKUP(plants_join_OPSD!D621,REF_TABLE!M:Q,2,FALSE)</f>
        <v>9.5587323943661975</v>
      </c>
      <c r="H621">
        <f>VLOOKUP(plants_join_OPSD!D621,REF_TABLE!M:Q,3,FALSE)</f>
        <v>7.8122535211267614</v>
      </c>
      <c r="I621">
        <f>VLOOKUP(D621,Tabelle7!$A:$B,2,FALSE)</f>
        <v>4.0224969288732378E-2</v>
      </c>
      <c r="J621">
        <f>VLOOKUP(D621,Tabelle7!$A:$C,3,FALSE)</f>
        <v>4.0224969288732378E-2</v>
      </c>
      <c r="K621">
        <f>VLOOKUP($E621,Dispa_data!E:W,7,FALSE)</f>
        <v>0</v>
      </c>
      <c r="L621">
        <f>IFERROR(VLOOKUP($E621,Dispa_data!E:W,8,FALSE),0)</f>
        <v>0</v>
      </c>
      <c r="M621">
        <f>IFERROR(VLOOKUP($E621,Dispa_data!E:W,9,FALSE),0)</f>
        <v>0</v>
      </c>
      <c r="N621">
        <f>IFERROR(VLOOKUP($E621,Dispa_data!$E:$W,10,FALSE),0)</f>
        <v>0.3</v>
      </c>
      <c r="O621">
        <f>IFERROR(VLOOKUP($E621,Dispa_data!$E:$W,11,FALSE),0)</f>
        <v>0.46500000000000002</v>
      </c>
      <c r="P621">
        <f>IFERROR(VLOOKUP($E621,Dispa_data!$E:$W,12,FALSE),0)</f>
        <v>0</v>
      </c>
      <c r="Q621">
        <f>IFERROR(VLOOKUP($E621,Dispa_data!$E:$W,13,FALSE),0)</f>
        <v>0</v>
      </c>
      <c r="S621" t="str">
        <f t="shared" si="86"/>
        <v/>
      </c>
      <c r="T621" t="str">
        <f t="shared" si="87"/>
        <v/>
      </c>
      <c r="U621" t="str">
        <f t="shared" si="88"/>
        <v/>
      </c>
      <c r="V621" t="str">
        <f t="shared" si="89"/>
        <v/>
      </c>
      <c r="W621" t="str">
        <f t="shared" si="90"/>
        <v/>
      </c>
      <c r="X621" s="1" t="s">
        <v>863</v>
      </c>
      <c r="Y621" s="6" t="e">
        <f>VLOOKUP(B621,Dispa_data!B:B,1,FALSE)</f>
        <v>#N/A</v>
      </c>
      <c r="Z621" t="s">
        <v>1470</v>
      </c>
      <c r="AC621" t="s">
        <v>1470</v>
      </c>
      <c r="AD621" t="s">
        <v>2691</v>
      </c>
      <c r="AE621" t="s">
        <v>3155</v>
      </c>
      <c r="AF621" t="s">
        <v>3197</v>
      </c>
      <c r="AG621" t="s">
        <v>3197</v>
      </c>
      <c r="AH621" t="s">
        <v>3492</v>
      </c>
      <c r="AI621">
        <v>24</v>
      </c>
      <c r="AK621" t="s">
        <v>3504</v>
      </c>
      <c r="AL621" t="s">
        <v>3506</v>
      </c>
      <c r="AM621" t="s">
        <v>3514</v>
      </c>
      <c r="AO621">
        <v>1999</v>
      </c>
      <c r="AP621" t="s">
        <v>3517</v>
      </c>
      <c r="AS621" t="s">
        <v>3625</v>
      </c>
      <c r="AU621">
        <v>53.520885139999997</v>
      </c>
      <c r="AV621">
        <v>9.9347734449999994</v>
      </c>
      <c r="BA621">
        <v>0.33</v>
      </c>
      <c r="BB621" t="s">
        <v>3999</v>
      </c>
      <c r="BC621" t="s">
        <v>3504</v>
      </c>
      <c r="BE621" t="s">
        <v>3515</v>
      </c>
      <c r="BF621" t="s">
        <v>4375</v>
      </c>
      <c r="BG621" t="s">
        <v>4412</v>
      </c>
      <c r="BH621" t="s">
        <v>4448</v>
      </c>
    </row>
    <row r="622" spans="1:60" x14ac:dyDescent="0.25">
      <c r="A622">
        <f t="shared" si="83"/>
        <v>14.7</v>
      </c>
      <c r="B622" t="str">
        <f t="shared" si="84"/>
        <v>Enertec Hameln_BNA0407</v>
      </c>
      <c r="C622" t="s">
        <v>3492</v>
      </c>
      <c r="D622" t="str">
        <f>VLOOKUP(AL622,REF_TABLE!$A$19:$B$26,2,FALSE)</f>
        <v>STUR</v>
      </c>
      <c r="E622" t="str">
        <f>VLOOKUP(AK622,REF_TABLE!A:B,2,FALSE)</f>
        <v>WST</v>
      </c>
      <c r="F622">
        <f t="shared" si="85"/>
        <v>0.33</v>
      </c>
      <c r="G622">
        <f>VLOOKUP(plants_join_OPSD!D622,REF_TABLE!M:Q,2,FALSE)</f>
        <v>9.5587323943661975</v>
      </c>
      <c r="H622">
        <f>VLOOKUP(plants_join_OPSD!D622,REF_TABLE!M:Q,3,FALSE)</f>
        <v>7.8122535211267614</v>
      </c>
      <c r="I622">
        <f>VLOOKUP(D622,Tabelle7!$A:$B,2,FALSE)</f>
        <v>4.0224969288732378E-2</v>
      </c>
      <c r="J622">
        <f>VLOOKUP(D622,Tabelle7!$A:$C,3,FALSE)</f>
        <v>4.0224969288732378E-2</v>
      </c>
      <c r="K622">
        <f>VLOOKUP($E622,Dispa_data!E:W,7,FALSE)</f>
        <v>0</v>
      </c>
      <c r="L622">
        <f>IFERROR(VLOOKUP($E622,Dispa_data!E:W,8,FALSE),0)</f>
        <v>0</v>
      </c>
      <c r="M622">
        <f>IFERROR(VLOOKUP($E622,Dispa_data!E:W,9,FALSE),0)</f>
        <v>0</v>
      </c>
      <c r="N622">
        <f>IFERROR(VLOOKUP($E622,Dispa_data!$E:$W,10,FALSE),0)</f>
        <v>0.3</v>
      </c>
      <c r="O622">
        <f>IFERROR(VLOOKUP($E622,Dispa_data!$E:$W,11,FALSE),0)</f>
        <v>0.46500000000000002</v>
      </c>
      <c r="P622">
        <f>IFERROR(VLOOKUP($E622,Dispa_data!$E:$W,12,FALSE),0)</f>
        <v>0</v>
      </c>
      <c r="Q622">
        <f>IFERROR(VLOOKUP($E622,Dispa_data!$E:$W,13,FALSE),0)</f>
        <v>0</v>
      </c>
      <c r="S622" t="str">
        <f t="shared" si="86"/>
        <v/>
      </c>
      <c r="T622" t="str">
        <f t="shared" si="87"/>
        <v/>
      </c>
      <c r="U622" t="str">
        <f t="shared" si="88"/>
        <v/>
      </c>
      <c r="V622" t="str">
        <f t="shared" si="89"/>
        <v/>
      </c>
      <c r="W622" t="str">
        <f t="shared" si="90"/>
        <v/>
      </c>
      <c r="X622" s="1" t="s">
        <v>864</v>
      </c>
      <c r="Y622" s="6" t="e">
        <f>VLOOKUP(B622,Dispa_data!B:B,1,FALSE)</f>
        <v>#N/A</v>
      </c>
      <c r="Z622" t="s">
        <v>945</v>
      </c>
      <c r="AA622" t="s">
        <v>1854</v>
      </c>
      <c r="AC622" t="s">
        <v>2140</v>
      </c>
      <c r="AE622" t="s">
        <v>2740</v>
      </c>
      <c r="AF622" t="s">
        <v>3198</v>
      </c>
      <c r="AG622" t="s">
        <v>3477</v>
      </c>
      <c r="AH622" t="s">
        <v>3492</v>
      </c>
      <c r="AI622">
        <v>14.7</v>
      </c>
      <c r="AK622" t="s">
        <v>3504</v>
      </c>
      <c r="AL622" t="s">
        <v>3506</v>
      </c>
      <c r="AM622" t="s">
        <v>3514</v>
      </c>
      <c r="AO622">
        <v>1912</v>
      </c>
      <c r="AP622" t="s">
        <v>3571</v>
      </c>
      <c r="AS622" t="s">
        <v>3625</v>
      </c>
      <c r="AU622">
        <v>52.098750000000003</v>
      </c>
      <c r="AV622">
        <v>9.3882100000000008</v>
      </c>
      <c r="BA622">
        <v>0.33</v>
      </c>
      <c r="BB622" t="s">
        <v>3999</v>
      </c>
      <c r="BC622" t="s">
        <v>3504</v>
      </c>
      <c r="BE622" t="s">
        <v>3515</v>
      </c>
      <c r="BF622" t="s">
        <v>4012</v>
      </c>
      <c r="BG622" t="s">
        <v>4406</v>
      </c>
      <c r="BH622" t="s">
        <v>4449</v>
      </c>
    </row>
    <row r="623" spans="1:60" x14ac:dyDescent="0.25">
      <c r="A623">
        <f t="shared" si="83"/>
        <v>14.6</v>
      </c>
      <c r="B623" t="str">
        <f t="shared" si="84"/>
        <v>MVA Hamm_BNA1148</v>
      </c>
      <c r="C623" t="s">
        <v>3492</v>
      </c>
      <c r="D623" t="str">
        <f>VLOOKUP(AL623,REF_TABLE!$A$19:$B$26,2,FALSE)</f>
        <v>STUR</v>
      </c>
      <c r="E623" t="str">
        <f>VLOOKUP(AK623,REF_TABLE!A:B,2,FALSE)</f>
        <v>WST</v>
      </c>
      <c r="F623">
        <f t="shared" si="85"/>
        <v>0.33</v>
      </c>
      <c r="G623">
        <f>VLOOKUP(plants_join_OPSD!D623,REF_TABLE!M:Q,2,FALSE)</f>
        <v>9.5587323943661975</v>
      </c>
      <c r="H623">
        <f>VLOOKUP(plants_join_OPSD!D623,REF_TABLE!M:Q,3,FALSE)</f>
        <v>7.8122535211267614</v>
      </c>
      <c r="I623">
        <f>VLOOKUP(D623,Tabelle7!$A:$B,2,FALSE)</f>
        <v>4.0224969288732378E-2</v>
      </c>
      <c r="J623">
        <f>VLOOKUP(D623,Tabelle7!$A:$C,3,FALSE)</f>
        <v>4.0224969288732378E-2</v>
      </c>
      <c r="K623">
        <f>VLOOKUP($E623,Dispa_data!E:W,7,FALSE)</f>
        <v>0</v>
      </c>
      <c r="L623">
        <f>IFERROR(VLOOKUP($E623,Dispa_data!E:W,8,FALSE),0)</f>
        <v>0</v>
      </c>
      <c r="M623">
        <f>IFERROR(VLOOKUP($E623,Dispa_data!E:W,9,FALSE),0)</f>
        <v>0</v>
      </c>
      <c r="N623">
        <f>IFERROR(VLOOKUP($E623,Dispa_data!$E:$W,10,FALSE),0)</f>
        <v>0.3</v>
      </c>
      <c r="O623">
        <f>IFERROR(VLOOKUP($E623,Dispa_data!$E:$W,11,FALSE),0)</f>
        <v>0.46500000000000002</v>
      </c>
      <c r="P623">
        <f>IFERROR(VLOOKUP($E623,Dispa_data!$E:$W,12,FALSE),0)</f>
        <v>0</v>
      </c>
      <c r="Q623">
        <f>IFERROR(VLOOKUP($E623,Dispa_data!$E:$W,13,FALSE),0)</f>
        <v>0</v>
      </c>
      <c r="S623" t="str">
        <f t="shared" si="86"/>
        <v/>
      </c>
      <c r="T623" t="str">
        <f t="shared" si="87"/>
        <v/>
      </c>
      <c r="U623" t="str">
        <f t="shared" si="88"/>
        <v/>
      </c>
      <c r="V623" t="str">
        <f t="shared" si="89"/>
        <v/>
      </c>
      <c r="W623" t="str">
        <f t="shared" si="90"/>
        <v/>
      </c>
      <c r="X623" s="1" t="s">
        <v>865</v>
      </c>
      <c r="Y623" s="6" t="e">
        <f>VLOOKUP(B623,Dispa_data!B:B,1,FALSE)</f>
        <v>#N/A</v>
      </c>
      <c r="Z623" t="s">
        <v>1471</v>
      </c>
      <c r="AC623" t="s">
        <v>2376</v>
      </c>
      <c r="AD623" t="s">
        <v>2692</v>
      </c>
      <c r="AE623" t="s">
        <v>3156</v>
      </c>
      <c r="AF623" t="s">
        <v>3366</v>
      </c>
      <c r="AG623" t="s">
        <v>3480</v>
      </c>
      <c r="AH623" t="s">
        <v>3492</v>
      </c>
      <c r="AI623">
        <v>14.6</v>
      </c>
      <c r="AK623" t="s">
        <v>3504</v>
      </c>
      <c r="AL623" t="s">
        <v>3506</v>
      </c>
      <c r="AM623" t="s">
        <v>3514</v>
      </c>
      <c r="AO623">
        <v>1985</v>
      </c>
      <c r="AP623" t="s">
        <v>3534</v>
      </c>
      <c r="AS623" t="s">
        <v>3625</v>
      </c>
      <c r="AU623">
        <v>51.680390000000003</v>
      </c>
      <c r="AV623">
        <v>7.7442199999999994</v>
      </c>
      <c r="BA623">
        <v>0.33</v>
      </c>
      <c r="BB623" t="s">
        <v>3999</v>
      </c>
      <c r="BC623" t="s">
        <v>3504</v>
      </c>
      <c r="BE623" t="s">
        <v>3515</v>
      </c>
      <c r="BF623" t="s">
        <v>4376</v>
      </c>
      <c r="BG623" t="s">
        <v>4430</v>
      </c>
      <c r="BH623" t="s">
        <v>4441</v>
      </c>
    </row>
    <row r="624" spans="1:60" x14ac:dyDescent="0.25">
      <c r="A624">
        <f t="shared" si="83"/>
        <v>22.5</v>
      </c>
      <c r="B624" t="str">
        <f t="shared" si="84"/>
        <v>EEW Energy from Waste Hannover GmbH_BNA0417</v>
      </c>
      <c r="C624" t="s">
        <v>3492</v>
      </c>
      <c r="D624" t="str">
        <f>VLOOKUP(AL624,REF_TABLE!$A$19:$B$26,2,FALSE)</f>
        <v>STUR</v>
      </c>
      <c r="E624" t="str">
        <f>VLOOKUP(AK624,REF_TABLE!A:B,2,FALSE)</f>
        <v>WST</v>
      </c>
      <c r="F624">
        <f t="shared" si="85"/>
        <v>0.33</v>
      </c>
      <c r="G624">
        <f>VLOOKUP(plants_join_OPSD!D624,REF_TABLE!M:Q,2,FALSE)</f>
        <v>9.5587323943661975</v>
      </c>
      <c r="H624">
        <f>VLOOKUP(plants_join_OPSD!D624,REF_TABLE!M:Q,3,FALSE)</f>
        <v>7.8122535211267614</v>
      </c>
      <c r="I624">
        <f>VLOOKUP(D624,Tabelle7!$A:$B,2,FALSE)</f>
        <v>4.0224969288732378E-2</v>
      </c>
      <c r="J624">
        <f>VLOOKUP(D624,Tabelle7!$A:$C,3,FALSE)</f>
        <v>4.0224969288732378E-2</v>
      </c>
      <c r="K624">
        <f>VLOOKUP($E624,Dispa_data!E:W,7,FALSE)</f>
        <v>0</v>
      </c>
      <c r="L624">
        <f>IFERROR(VLOOKUP($E624,Dispa_data!E:W,8,FALSE),0)</f>
        <v>0</v>
      </c>
      <c r="M624">
        <f>IFERROR(VLOOKUP($E624,Dispa_data!E:W,9,FALSE),0)</f>
        <v>0</v>
      </c>
      <c r="N624">
        <f>IFERROR(VLOOKUP($E624,Dispa_data!$E:$W,10,FALSE),0)</f>
        <v>0.3</v>
      </c>
      <c r="O624">
        <f>IFERROR(VLOOKUP($E624,Dispa_data!$E:$W,11,FALSE),0)</f>
        <v>0.46500000000000002</v>
      </c>
      <c r="P624">
        <f>IFERROR(VLOOKUP($E624,Dispa_data!$E:$W,12,FALSE),0)</f>
        <v>0</v>
      </c>
      <c r="Q624">
        <f>IFERROR(VLOOKUP($E624,Dispa_data!$E:$W,13,FALSE),0)</f>
        <v>0</v>
      </c>
      <c r="S624" t="str">
        <f t="shared" si="86"/>
        <v/>
      </c>
      <c r="T624" t="str">
        <f t="shared" si="87"/>
        <v/>
      </c>
      <c r="U624" t="str">
        <f t="shared" si="88"/>
        <v/>
      </c>
      <c r="V624" t="str">
        <f t="shared" si="89"/>
        <v/>
      </c>
      <c r="W624" t="str">
        <f t="shared" si="90"/>
        <v/>
      </c>
      <c r="X624" s="1" t="s">
        <v>866</v>
      </c>
      <c r="Y624" s="6" t="e">
        <f>VLOOKUP(B624,Dispa_data!B:B,1,FALSE)</f>
        <v>#N/A</v>
      </c>
      <c r="Z624" t="s">
        <v>1472</v>
      </c>
      <c r="AA624" t="s">
        <v>1855</v>
      </c>
      <c r="AC624" t="s">
        <v>1472</v>
      </c>
      <c r="AE624" t="s">
        <v>3157</v>
      </c>
      <c r="AF624" t="s">
        <v>1855</v>
      </c>
      <c r="AG624" t="s">
        <v>3477</v>
      </c>
      <c r="AH624" t="s">
        <v>3492</v>
      </c>
      <c r="AI624">
        <v>22.5</v>
      </c>
      <c r="AK624" t="s">
        <v>3504</v>
      </c>
      <c r="AL624" t="s">
        <v>3506</v>
      </c>
      <c r="AM624" t="s">
        <v>3515</v>
      </c>
      <c r="AO624">
        <v>2005</v>
      </c>
      <c r="AP624" t="s">
        <v>3519</v>
      </c>
      <c r="AS624" t="s">
        <v>3625</v>
      </c>
      <c r="AU624">
        <v>52.41178</v>
      </c>
      <c r="AV624">
        <v>9.8529699999999991</v>
      </c>
      <c r="BA624">
        <v>0.33</v>
      </c>
      <c r="BB624" t="s">
        <v>3999</v>
      </c>
      <c r="BC624" t="s">
        <v>3504</v>
      </c>
      <c r="BE624" t="s">
        <v>3515</v>
      </c>
      <c r="BF624" t="s">
        <v>4377</v>
      </c>
      <c r="BG624" t="s">
        <v>4406</v>
      </c>
      <c r="BH624" t="s">
        <v>4443</v>
      </c>
    </row>
    <row r="625" spans="1:60" x14ac:dyDescent="0.25">
      <c r="A625">
        <f t="shared" si="83"/>
        <v>37.5</v>
      </c>
      <c r="B625" t="str">
        <f t="shared" si="84"/>
        <v>TRV Buschhaus_BNA0438</v>
      </c>
      <c r="C625" t="s">
        <v>3492</v>
      </c>
      <c r="D625" t="str">
        <f>VLOOKUP(AL625,REF_TABLE!$A$19:$B$26,2,FALSE)</f>
        <v>STUR</v>
      </c>
      <c r="E625" t="str">
        <f>VLOOKUP(AK625,REF_TABLE!A:B,2,FALSE)</f>
        <v>WST</v>
      </c>
      <c r="F625">
        <f t="shared" si="85"/>
        <v>0.33</v>
      </c>
      <c r="G625">
        <f>VLOOKUP(plants_join_OPSD!D625,REF_TABLE!M:Q,2,FALSE)</f>
        <v>9.5587323943661975</v>
      </c>
      <c r="H625">
        <f>VLOOKUP(plants_join_OPSD!D625,REF_TABLE!M:Q,3,FALSE)</f>
        <v>7.8122535211267614</v>
      </c>
      <c r="I625">
        <f>VLOOKUP(D625,Tabelle7!$A:$B,2,FALSE)</f>
        <v>4.0224969288732378E-2</v>
      </c>
      <c r="J625">
        <f>VLOOKUP(D625,Tabelle7!$A:$C,3,FALSE)</f>
        <v>4.0224969288732378E-2</v>
      </c>
      <c r="K625">
        <f>VLOOKUP($E625,Dispa_data!E:W,7,FALSE)</f>
        <v>0</v>
      </c>
      <c r="L625">
        <f>IFERROR(VLOOKUP($E625,Dispa_data!E:W,8,FALSE),0)</f>
        <v>0</v>
      </c>
      <c r="M625">
        <f>IFERROR(VLOOKUP($E625,Dispa_data!E:W,9,FALSE),0)</f>
        <v>0</v>
      </c>
      <c r="N625">
        <f>IFERROR(VLOOKUP($E625,Dispa_data!$E:$W,10,FALSE),0)</f>
        <v>0.3</v>
      </c>
      <c r="O625">
        <f>IFERROR(VLOOKUP($E625,Dispa_data!$E:$W,11,FALSE),0)</f>
        <v>0.46500000000000002</v>
      </c>
      <c r="P625">
        <f>IFERROR(VLOOKUP($E625,Dispa_data!$E:$W,12,FALSE),0)</f>
        <v>0</v>
      </c>
      <c r="Q625">
        <f>IFERROR(VLOOKUP($E625,Dispa_data!$E:$W,13,FALSE),0)</f>
        <v>0</v>
      </c>
      <c r="S625" t="str">
        <f t="shared" si="86"/>
        <v/>
      </c>
      <c r="T625" t="str">
        <f t="shared" si="87"/>
        <v/>
      </c>
      <c r="U625" t="str">
        <f t="shared" si="88"/>
        <v/>
      </c>
      <c r="V625" t="str">
        <f t="shared" si="89"/>
        <v/>
      </c>
      <c r="W625" t="str">
        <f t="shared" si="90"/>
        <v/>
      </c>
      <c r="X625" s="1" t="s">
        <v>867</v>
      </c>
      <c r="Y625" s="6" t="e">
        <f>VLOOKUP(B625,Dispa_data!B:B,1,FALSE)</f>
        <v>#N/A</v>
      </c>
      <c r="Z625" t="s">
        <v>1473</v>
      </c>
      <c r="AA625" t="s">
        <v>1856</v>
      </c>
      <c r="AC625" t="s">
        <v>2377</v>
      </c>
      <c r="AE625" t="s">
        <v>2950</v>
      </c>
      <c r="AF625" t="s">
        <v>3324</v>
      </c>
      <c r="AG625" t="s">
        <v>3477</v>
      </c>
      <c r="AH625" t="s">
        <v>3492</v>
      </c>
      <c r="AI625">
        <v>37.5</v>
      </c>
      <c r="AK625" t="s">
        <v>3504</v>
      </c>
      <c r="AL625" t="s">
        <v>3506</v>
      </c>
      <c r="AM625" t="s">
        <v>3515</v>
      </c>
      <c r="AO625">
        <v>1998</v>
      </c>
      <c r="AP625" t="s">
        <v>3609</v>
      </c>
      <c r="AS625" t="s">
        <v>3625</v>
      </c>
      <c r="AU625">
        <v>52.171379999999999</v>
      </c>
      <c r="AV625">
        <v>10.976369999999999</v>
      </c>
      <c r="BA625">
        <v>0.33</v>
      </c>
      <c r="BB625" t="s">
        <v>3999</v>
      </c>
      <c r="BC625" t="s">
        <v>3504</v>
      </c>
      <c r="BE625" t="s">
        <v>3515</v>
      </c>
      <c r="BF625" t="s">
        <v>4378</v>
      </c>
      <c r="BG625" t="s">
        <v>4406</v>
      </c>
      <c r="BH625" t="s">
        <v>4443</v>
      </c>
    </row>
    <row r="626" spans="1:60" x14ac:dyDescent="0.25">
      <c r="A626">
        <f t="shared" si="83"/>
        <v>12.5</v>
      </c>
      <c r="B626" t="str">
        <f t="shared" si="84"/>
        <v>RZR Herten I_BNA1154</v>
      </c>
      <c r="C626" t="s">
        <v>3492</v>
      </c>
      <c r="D626" t="str">
        <f>VLOOKUP(AL626,REF_TABLE!$A$19:$B$26,2,FALSE)</f>
        <v>STUR</v>
      </c>
      <c r="E626" t="str">
        <f>VLOOKUP(AK626,REF_TABLE!A:B,2,FALSE)</f>
        <v>WST</v>
      </c>
      <c r="F626">
        <f t="shared" si="85"/>
        <v>0.33</v>
      </c>
      <c r="G626">
        <f>VLOOKUP(plants_join_OPSD!D626,REF_TABLE!M:Q,2,FALSE)</f>
        <v>9.5587323943661975</v>
      </c>
      <c r="H626">
        <f>VLOOKUP(plants_join_OPSD!D626,REF_TABLE!M:Q,3,FALSE)</f>
        <v>7.8122535211267614</v>
      </c>
      <c r="I626">
        <f>VLOOKUP(D626,Tabelle7!$A:$B,2,FALSE)</f>
        <v>4.0224969288732378E-2</v>
      </c>
      <c r="J626">
        <f>VLOOKUP(D626,Tabelle7!$A:$C,3,FALSE)</f>
        <v>4.0224969288732378E-2</v>
      </c>
      <c r="K626">
        <f>VLOOKUP($E626,Dispa_data!E:W,7,FALSE)</f>
        <v>0</v>
      </c>
      <c r="L626">
        <f>IFERROR(VLOOKUP($E626,Dispa_data!E:W,8,FALSE),0)</f>
        <v>0</v>
      </c>
      <c r="M626">
        <f>IFERROR(VLOOKUP($E626,Dispa_data!E:W,9,FALSE),0)</f>
        <v>0</v>
      </c>
      <c r="N626">
        <f>IFERROR(VLOOKUP($E626,Dispa_data!$E:$W,10,FALSE),0)</f>
        <v>0.3</v>
      </c>
      <c r="O626">
        <f>IFERROR(VLOOKUP($E626,Dispa_data!$E:$W,11,FALSE),0)</f>
        <v>0.46500000000000002</v>
      </c>
      <c r="P626">
        <f>IFERROR(VLOOKUP($E626,Dispa_data!$E:$W,12,FALSE),0)</f>
        <v>0</v>
      </c>
      <c r="Q626">
        <f>IFERROR(VLOOKUP($E626,Dispa_data!$E:$W,13,FALSE),0)</f>
        <v>0</v>
      </c>
      <c r="S626" t="str">
        <f t="shared" si="86"/>
        <v/>
      </c>
      <c r="T626" t="str">
        <f t="shared" si="87"/>
        <v/>
      </c>
      <c r="U626" t="str">
        <f t="shared" si="88"/>
        <v/>
      </c>
      <c r="V626" t="str">
        <f t="shared" si="89"/>
        <v/>
      </c>
      <c r="W626" t="str">
        <f t="shared" si="90"/>
        <v/>
      </c>
      <c r="X626" s="1" t="s">
        <v>868</v>
      </c>
      <c r="Y626" s="6" t="e">
        <f>VLOOKUP(B626,Dispa_data!B:B,1,FALSE)</f>
        <v>#N/A</v>
      </c>
      <c r="Z626" t="s">
        <v>1474</v>
      </c>
      <c r="AA626" t="s">
        <v>1857</v>
      </c>
      <c r="AC626" t="s">
        <v>2378</v>
      </c>
      <c r="AD626" t="s">
        <v>2693</v>
      </c>
      <c r="AE626" t="s">
        <v>3158</v>
      </c>
      <c r="AF626" t="s">
        <v>3464</v>
      </c>
      <c r="AG626" t="s">
        <v>3480</v>
      </c>
      <c r="AH626" t="s">
        <v>3492</v>
      </c>
      <c r="AI626">
        <v>12.5</v>
      </c>
      <c r="AK626" t="s">
        <v>3504</v>
      </c>
      <c r="AL626" t="s">
        <v>3506</v>
      </c>
      <c r="AM626" t="s">
        <v>3514</v>
      </c>
      <c r="AO626">
        <v>1982</v>
      </c>
      <c r="AP626" t="s">
        <v>3558</v>
      </c>
      <c r="AS626" t="s">
        <v>3625</v>
      </c>
      <c r="AU626">
        <v>51.557279999999999</v>
      </c>
      <c r="AV626">
        <v>7.164060000000001</v>
      </c>
      <c r="BA626">
        <v>0.33</v>
      </c>
      <c r="BB626" t="s">
        <v>3999</v>
      </c>
      <c r="BC626" t="s">
        <v>3504</v>
      </c>
      <c r="BE626" t="s">
        <v>3515</v>
      </c>
      <c r="BG626" t="s">
        <v>1715</v>
      </c>
      <c r="BH626" t="s">
        <v>4574</v>
      </c>
    </row>
    <row r="627" spans="1:60" x14ac:dyDescent="0.25">
      <c r="A627">
        <f t="shared" si="83"/>
        <v>17.100000000000001</v>
      </c>
      <c r="B627" t="str">
        <f t="shared" si="84"/>
        <v>RZR Herten II_BNA1155</v>
      </c>
      <c r="C627" t="s">
        <v>3492</v>
      </c>
      <c r="D627" t="str">
        <f>VLOOKUP(AL627,REF_TABLE!$A$19:$B$26,2,FALSE)</f>
        <v>STUR</v>
      </c>
      <c r="E627" t="str">
        <f>VLOOKUP(AK627,REF_TABLE!A:B,2,FALSE)</f>
        <v>WST</v>
      </c>
      <c r="F627">
        <f t="shared" si="85"/>
        <v>0.33</v>
      </c>
      <c r="G627">
        <f>VLOOKUP(plants_join_OPSD!D627,REF_TABLE!M:Q,2,FALSE)</f>
        <v>9.5587323943661975</v>
      </c>
      <c r="H627">
        <f>VLOOKUP(plants_join_OPSD!D627,REF_TABLE!M:Q,3,FALSE)</f>
        <v>7.8122535211267614</v>
      </c>
      <c r="I627">
        <f>VLOOKUP(D627,Tabelle7!$A:$B,2,FALSE)</f>
        <v>4.0224969288732378E-2</v>
      </c>
      <c r="J627">
        <f>VLOOKUP(D627,Tabelle7!$A:$C,3,FALSE)</f>
        <v>4.0224969288732378E-2</v>
      </c>
      <c r="K627">
        <f>VLOOKUP($E627,Dispa_data!E:W,7,FALSE)</f>
        <v>0</v>
      </c>
      <c r="L627">
        <f>IFERROR(VLOOKUP($E627,Dispa_data!E:W,8,FALSE),0)</f>
        <v>0</v>
      </c>
      <c r="M627">
        <f>IFERROR(VLOOKUP($E627,Dispa_data!E:W,9,FALSE),0)</f>
        <v>0</v>
      </c>
      <c r="N627">
        <f>IFERROR(VLOOKUP($E627,Dispa_data!$E:$W,10,FALSE),0)</f>
        <v>0.3</v>
      </c>
      <c r="O627">
        <f>IFERROR(VLOOKUP($E627,Dispa_data!$E:$W,11,FALSE),0)</f>
        <v>0.46500000000000002</v>
      </c>
      <c r="P627">
        <f>IFERROR(VLOOKUP($E627,Dispa_data!$E:$W,12,FALSE),0)</f>
        <v>0</v>
      </c>
      <c r="Q627">
        <f>IFERROR(VLOOKUP($E627,Dispa_data!$E:$W,13,FALSE),0)</f>
        <v>0</v>
      </c>
      <c r="S627" t="str">
        <f t="shared" si="86"/>
        <v/>
      </c>
      <c r="T627" t="str">
        <f t="shared" si="87"/>
        <v/>
      </c>
      <c r="U627" t="str">
        <f t="shared" si="88"/>
        <v/>
      </c>
      <c r="V627" t="str">
        <f t="shared" si="89"/>
        <v/>
      </c>
      <c r="W627" t="str">
        <f t="shared" si="90"/>
        <v/>
      </c>
      <c r="X627" s="1" t="s">
        <v>869</v>
      </c>
      <c r="Y627" s="6" t="e">
        <f>VLOOKUP(B627,Dispa_data!B:B,1,FALSE)</f>
        <v>#N/A</v>
      </c>
      <c r="Z627" t="s">
        <v>1475</v>
      </c>
      <c r="AA627" t="s">
        <v>1858</v>
      </c>
      <c r="AC627" t="s">
        <v>2378</v>
      </c>
      <c r="AD627" t="s">
        <v>2693</v>
      </c>
      <c r="AE627" t="s">
        <v>3158</v>
      </c>
      <c r="AF627" t="s">
        <v>3464</v>
      </c>
      <c r="AG627" t="s">
        <v>3480</v>
      </c>
      <c r="AH627" t="s">
        <v>3492</v>
      </c>
      <c r="AI627">
        <v>17.100000000000001</v>
      </c>
      <c r="AK627" t="s">
        <v>3504</v>
      </c>
      <c r="AL627" t="s">
        <v>3506</v>
      </c>
      <c r="AM627" t="s">
        <v>3515</v>
      </c>
      <c r="AO627">
        <v>2009</v>
      </c>
      <c r="AP627" t="s">
        <v>3533</v>
      </c>
      <c r="AS627" t="s">
        <v>3625</v>
      </c>
      <c r="AU627">
        <v>51.557279999999999</v>
      </c>
      <c r="AV627">
        <v>7.164060000000001</v>
      </c>
      <c r="BA627">
        <v>0.33</v>
      </c>
      <c r="BB627" t="s">
        <v>3999</v>
      </c>
      <c r="BC627" t="s">
        <v>3504</v>
      </c>
      <c r="BE627" t="s">
        <v>3515</v>
      </c>
      <c r="BG627" t="s">
        <v>1715</v>
      </c>
      <c r="BH627" t="s">
        <v>4574</v>
      </c>
    </row>
    <row r="628" spans="1:60" x14ac:dyDescent="0.25">
      <c r="A628">
        <f t="shared" si="83"/>
        <v>33.4</v>
      </c>
      <c r="B628" t="str">
        <f t="shared" si="84"/>
        <v>EBKW Knapsack_BNA1490</v>
      </c>
      <c r="C628" t="s">
        <v>3492</v>
      </c>
      <c r="D628" t="str">
        <f>VLOOKUP(AL628,REF_TABLE!$A$19:$B$26,2,FALSE)</f>
        <v>STUR</v>
      </c>
      <c r="E628" t="str">
        <f>VLOOKUP(AK628,REF_TABLE!A:B,2,FALSE)</f>
        <v>WST</v>
      </c>
      <c r="F628">
        <f t="shared" si="85"/>
        <v>0.33</v>
      </c>
      <c r="G628">
        <f>VLOOKUP(plants_join_OPSD!D628,REF_TABLE!M:Q,2,FALSE)</f>
        <v>9.5587323943661975</v>
      </c>
      <c r="H628">
        <f>VLOOKUP(plants_join_OPSD!D628,REF_TABLE!M:Q,3,FALSE)</f>
        <v>7.8122535211267614</v>
      </c>
      <c r="I628">
        <f>VLOOKUP(D628,Tabelle7!$A:$B,2,FALSE)</f>
        <v>4.0224969288732378E-2</v>
      </c>
      <c r="J628">
        <f>VLOOKUP(D628,Tabelle7!$A:$C,3,FALSE)</f>
        <v>4.0224969288732378E-2</v>
      </c>
      <c r="K628">
        <f>VLOOKUP($E628,Dispa_data!E:W,7,FALSE)</f>
        <v>0</v>
      </c>
      <c r="L628">
        <f>IFERROR(VLOOKUP($E628,Dispa_data!E:W,8,FALSE),0)</f>
        <v>0</v>
      </c>
      <c r="M628">
        <f>IFERROR(VLOOKUP($E628,Dispa_data!E:W,9,FALSE),0)</f>
        <v>0</v>
      </c>
      <c r="N628">
        <f>IFERROR(VLOOKUP($E628,Dispa_data!$E:$W,10,FALSE),0)</f>
        <v>0.3</v>
      </c>
      <c r="O628">
        <f>IFERROR(VLOOKUP($E628,Dispa_data!$E:$W,11,FALSE),0)</f>
        <v>0.46500000000000002</v>
      </c>
      <c r="P628">
        <f>IFERROR(VLOOKUP($E628,Dispa_data!$E:$W,12,FALSE),0)</f>
        <v>0</v>
      </c>
      <c r="Q628">
        <f>IFERROR(VLOOKUP($E628,Dispa_data!$E:$W,13,FALSE),0)</f>
        <v>0</v>
      </c>
      <c r="S628" t="str">
        <f t="shared" si="86"/>
        <v/>
      </c>
      <c r="T628" t="str">
        <f t="shared" si="87"/>
        <v/>
      </c>
      <c r="U628" t="str">
        <f t="shared" si="88"/>
        <v/>
      </c>
      <c r="V628" t="str">
        <f t="shared" si="89"/>
        <v/>
      </c>
      <c r="W628" t="str">
        <f t="shared" si="90"/>
        <v/>
      </c>
      <c r="X628" s="1" t="s">
        <v>870</v>
      </c>
      <c r="Y628" s="6" t="e">
        <f>VLOOKUP(B628,Dispa_data!B:B,1,FALSE)</f>
        <v>#N/A</v>
      </c>
      <c r="Z628" t="s">
        <v>1476</v>
      </c>
      <c r="AC628" t="s">
        <v>2379</v>
      </c>
      <c r="AD628" t="s">
        <v>2694</v>
      </c>
      <c r="AE628" t="s">
        <v>2951</v>
      </c>
      <c r="AF628" t="s">
        <v>3325</v>
      </c>
      <c r="AG628" t="s">
        <v>3480</v>
      </c>
      <c r="AH628" t="s">
        <v>3492</v>
      </c>
      <c r="AI628">
        <v>33.4</v>
      </c>
      <c r="AK628" t="s">
        <v>3504</v>
      </c>
      <c r="AL628" t="s">
        <v>3506</v>
      </c>
      <c r="AM628" t="s">
        <v>3514</v>
      </c>
      <c r="AO628">
        <v>2008</v>
      </c>
      <c r="AP628" t="s">
        <v>3597</v>
      </c>
      <c r="AS628" t="s">
        <v>3625</v>
      </c>
      <c r="AU628">
        <v>50.857718900000002</v>
      </c>
      <c r="AV628">
        <v>6.8501750000000001</v>
      </c>
      <c r="BA628">
        <v>0.33</v>
      </c>
      <c r="BB628" t="s">
        <v>3999</v>
      </c>
      <c r="BC628" t="s">
        <v>3504</v>
      </c>
      <c r="BE628" t="s">
        <v>3515</v>
      </c>
      <c r="BG628" t="s">
        <v>1715</v>
      </c>
      <c r="BH628" t="s">
        <v>4575</v>
      </c>
    </row>
    <row r="629" spans="1:60" x14ac:dyDescent="0.25">
      <c r="A629">
        <f t="shared" si="83"/>
        <v>25.5</v>
      </c>
      <c r="B629" t="str">
        <f t="shared" ref="B629:B681" si="91">CONCATENATE(Z629,"_",X629)</f>
        <v>MVA Ingolstadt_BNA1161</v>
      </c>
      <c r="C629" t="s">
        <v>3492</v>
      </c>
      <c r="D629" t="str">
        <f>VLOOKUP(AL629,REF_TABLE!$A$19:$B$26,2,FALSE)</f>
        <v>STUR</v>
      </c>
      <c r="E629" t="str">
        <f>VLOOKUP(AK629,REF_TABLE!A:B,2,FALSE)</f>
        <v>WST</v>
      </c>
      <c r="F629">
        <f t="shared" si="85"/>
        <v>0.33</v>
      </c>
      <c r="G629">
        <f>VLOOKUP(plants_join_OPSD!D629,REF_TABLE!M:Q,2,FALSE)</f>
        <v>9.5587323943661975</v>
      </c>
      <c r="H629">
        <f>VLOOKUP(plants_join_OPSD!D629,REF_TABLE!M:Q,3,FALSE)</f>
        <v>7.8122535211267614</v>
      </c>
      <c r="I629">
        <f>VLOOKUP(D629,Tabelle7!$A:$B,2,FALSE)</f>
        <v>4.0224969288732378E-2</v>
      </c>
      <c r="J629">
        <f>VLOOKUP(D629,Tabelle7!$A:$C,3,FALSE)</f>
        <v>4.0224969288732378E-2</v>
      </c>
      <c r="K629">
        <f>VLOOKUP($E629,Dispa_data!E:W,7,FALSE)</f>
        <v>0</v>
      </c>
      <c r="L629">
        <f>IFERROR(VLOOKUP($E629,Dispa_data!E:W,8,FALSE),0)</f>
        <v>0</v>
      </c>
      <c r="M629">
        <f>IFERROR(VLOOKUP($E629,Dispa_data!E:W,9,FALSE),0)</f>
        <v>0</v>
      </c>
      <c r="N629">
        <f>IFERROR(VLOOKUP($E629,Dispa_data!$E:$W,10,FALSE),0)</f>
        <v>0.3</v>
      </c>
      <c r="O629">
        <f>IFERROR(VLOOKUP($E629,Dispa_data!$E:$W,11,FALSE),0)</f>
        <v>0.46500000000000002</v>
      </c>
      <c r="P629">
        <f>IFERROR(VLOOKUP($E629,Dispa_data!$E:$W,12,FALSE),0)</f>
        <v>0</v>
      </c>
      <c r="Q629">
        <f>IFERROR(VLOOKUP($E629,Dispa_data!$E:$W,13,FALSE),0)</f>
        <v>0</v>
      </c>
      <c r="S629" t="str">
        <f t="shared" si="86"/>
        <v/>
      </c>
      <c r="T629" t="str">
        <f t="shared" si="87"/>
        <v/>
      </c>
      <c r="U629" t="str">
        <f t="shared" si="88"/>
        <v/>
      </c>
      <c r="V629" t="str">
        <f t="shared" si="89"/>
        <v/>
      </c>
      <c r="W629" t="str">
        <f t="shared" si="90"/>
        <v/>
      </c>
      <c r="X629" s="1" t="s">
        <v>871</v>
      </c>
      <c r="Y629" s="6" t="e">
        <f>VLOOKUP(B629,Dispa_data!B:B,1,FALSE)</f>
        <v>#N/A</v>
      </c>
      <c r="Z629" t="s">
        <v>1477</v>
      </c>
      <c r="AA629" t="s">
        <v>1859</v>
      </c>
      <c r="AC629" t="s">
        <v>2380</v>
      </c>
      <c r="AD629" t="s">
        <v>2695</v>
      </c>
      <c r="AE629" t="s">
        <v>3159</v>
      </c>
      <c r="AF629" t="s">
        <v>1079</v>
      </c>
      <c r="AG629" t="s">
        <v>3478</v>
      </c>
      <c r="AH629" t="s">
        <v>3492</v>
      </c>
      <c r="AI629">
        <v>25.5</v>
      </c>
      <c r="AK629" t="s">
        <v>3504</v>
      </c>
      <c r="AL629" t="s">
        <v>3506</v>
      </c>
      <c r="AM629" t="s">
        <v>3514</v>
      </c>
      <c r="AO629">
        <v>1984</v>
      </c>
      <c r="AP629" t="s">
        <v>3540</v>
      </c>
      <c r="AS629" t="s">
        <v>3625</v>
      </c>
      <c r="AU629">
        <v>48.764499999999998</v>
      </c>
      <c r="AV629">
        <v>11.491849999999999</v>
      </c>
      <c r="BA629">
        <v>0.33</v>
      </c>
      <c r="BB629" t="s">
        <v>3999</v>
      </c>
      <c r="BC629" t="s">
        <v>3504</v>
      </c>
      <c r="BE629" t="s">
        <v>3515</v>
      </c>
      <c r="BF629" t="s">
        <v>4379</v>
      </c>
      <c r="BG629" t="s">
        <v>1559</v>
      </c>
      <c r="BH629" t="s">
        <v>4576</v>
      </c>
    </row>
    <row r="630" spans="1:60" x14ac:dyDescent="0.25">
      <c r="A630">
        <f t="shared" si="83"/>
        <v>12.6</v>
      </c>
      <c r="B630" t="str">
        <f t="shared" si="91"/>
        <v>AMK - Abfallentsorgungsgesellschaft des Märkischen Kreises mbH_BNA1289</v>
      </c>
      <c r="C630" t="s">
        <v>3492</v>
      </c>
      <c r="D630" t="str">
        <f>VLOOKUP(AL630,REF_TABLE!$A$19:$B$26,2,FALSE)</f>
        <v>STUR</v>
      </c>
      <c r="E630" t="str">
        <f>VLOOKUP(AK630,REF_TABLE!A:B,2,FALSE)</f>
        <v>WST</v>
      </c>
      <c r="F630">
        <f t="shared" si="85"/>
        <v>0.33</v>
      </c>
      <c r="G630">
        <f>VLOOKUP(plants_join_OPSD!D630,REF_TABLE!M:Q,2,FALSE)</f>
        <v>9.5587323943661975</v>
      </c>
      <c r="H630">
        <f>VLOOKUP(plants_join_OPSD!D630,REF_TABLE!M:Q,3,FALSE)</f>
        <v>7.8122535211267614</v>
      </c>
      <c r="I630">
        <f>VLOOKUP(D630,Tabelle7!$A:$B,2,FALSE)</f>
        <v>4.0224969288732378E-2</v>
      </c>
      <c r="J630">
        <f>VLOOKUP(D630,Tabelle7!$A:$C,3,FALSE)</f>
        <v>4.0224969288732378E-2</v>
      </c>
      <c r="K630">
        <f>VLOOKUP($E630,Dispa_data!E:W,7,FALSE)</f>
        <v>0</v>
      </c>
      <c r="L630">
        <f>IFERROR(VLOOKUP($E630,Dispa_data!E:W,8,FALSE),0)</f>
        <v>0</v>
      </c>
      <c r="M630">
        <f>IFERROR(VLOOKUP($E630,Dispa_data!E:W,9,FALSE),0)</f>
        <v>0</v>
      </c>
      <c r="N630">
        <f>IFERROR(VLOOKUP($E630,Dispa_data!$E:$W,10,FALSE),0)</f>
        <v>0.3</v>
      </c>
      <c r="O630">
        <f>IFERROR(VLOOKUP($E630,Dispa_data!$E:$W,11,FALSE),0)</f>
        <v>0.46500000000000002</v>
      </c>
      <c r="P630">
        <f>IFERROR(VLOOKUP($E630,Dispa_data!$E:$W,12,FALSE),0)</f>
        <v>0</v>
      </c>
      <c r="Q630">
        <f>IFERROR(VLOOKUP($E630,Dispa_data!$E:$W,13,FALSE),0)</f>
        <v>0</v>
      </c>
      <c r="S630" t="str">
        <f t="shared" si="86"/>
        <v/>
      </c>
      <c r="T630" t="str">
        <f t="shared" si="87"/>
        <v/>
      </c>
      <c r="U630" t="str">
        <f t="shared" si="88"/>
        <v/>
      </c>
      <c r="V630" t="str">
        <f t="shared" si="89"/>
        <v/>
      </c>
      <c r="W630" t="str">
        <f t="shared" si="90"/>
        <v/>
      </c>
      <c r="X630" s="1" t="s">
        <v>872</v>
      </c>
      <c r="Y630" s="6" t="e">
        <f>VLOOKUP(B630,Dispa_data!B:B,1,FALSE)</f>
        <v>#N/A</v>
      </c>
      <c r="Z630" t="s">
        <v>1478</v>
      </c>
      <c r="AC630" t="s">
        <v>1478</v>
      </c>
      <c r="AD630" t="s">
        <v>2696</v>
      </c>
      <c r="AE630" t="s">
        <v>3160</v>
      </c>
      <c r="AF630" t="s">
        <v>3465</v>
      </c>
      <c r="AG630" t="s">
        <v>3480</v>
      </c>
      <c r="AH630" t="s">
        <v>3492</v>
      </c>
      <c r="AI630">
        <v>12.6</v>
      </c>
      <c r="AK630" t="s">
        <v>3504</v>
      </c>
      <c r="AL630" t="s">
        <v>3506</v>
      </c>
      <c r="AM630" t="s">
        <v>3514</v>
      </c>
      <c r="AO630">
        <v>1981</v>
      </c>
      <c r="AP630" t="s">
        <v>3536</v>
      </c>
      <c r="AS630" t="s">
        <v>3625</v>
      </c>
      <c r="AU630">
        <v>51.397100000000002</v>
      </c>
      <c r="AV630">
        <v>7.6967399999999992</v>
      </c>
      <c r="BA630">
        <v>0.33</v>
      </c>
      <c r="BB630" t="s">
        <v>3999</v>
      </c>
      <c r="BC630" t="s">
        <v>3504</v>
      </c>
      <c r="BE630" t="s">
        <v>3515</v>
      </c>
      <c r="BF630" t="s">
        <v>4380</v>
      </c>
      <c r="BG630" t="s">
        <v>1715</v>
      </c>
      <c r="BH630" t="s">
        <v>4577</v>
      </c>
    </row>
    <row r="631" spans="1:60" x14ac:dyDescent="0.25">
      <c r="A631">
        <f t="shared" si="83"/>
        <v>16</v>
      </c>
      <c r="B631" t="str">
        <f t="shared" si="91"/>
        <v>Abfallentsorgungszentrum Asdonkshof_BNA1167</v>
      </c>
      <c r="C631" t="s">
        <v>3492</v>
      </c>
      <c r="D631" t="str">
        <f>VLOOKUP(AL631,REF_TABLE!$A$19:$B$26,2,FALSE)</f>
        <v>STUR</v>
      </c>
      <c r="E631" t="str">
        <f>VLOOKUP(AK631,REF_TABLE!A:B,2,FALSE)</f>
        <v>WST</v>
      </c>
      <c r="F631">
        <f t="shared" si="85"/>
        <v>0.33</v>
      </c>
      <c r="G631">
        <f>VLOOKUP(plants_join_OPSD!D631,REF_TABLE!M:Q,2,FALSE)</f>
        <v>9.5587323943661975</v>
      </c>
      <c r="H631">
        <f>VLOOKUP(plants_join_OPSD!D631,REF_TABLE!M:Q,3,FALSE)</f>
        <v>7.8122535211267614</v>
      </c>
      <c r="I631">
        <f>VLOOKUP(D631,Tabelle7!$A:$B,2,FALSE)</f>
        <v>4.0224969288732378E-2</v>
      </c>
      <c r="J631">
        <f>VLOOKUP(D631,Tabelle7!$A:$C,3,FALSE)</f>
        <v>4.0224969288732378E-2</v>
      </c>
      <c r="K631">
        <f>VLOOKUP($E631,Dispa_data!E:W,7,FALSE)</f>
        <v>0</v>
      </c>
      <c r="L631">
        <f>IFERROR(VLOOKUP($E631,Dispa_data!E:W,8,FALSE),0)</f>
        <v>0</v>
      </c>
      <c r="M631">
        <f>IFERROR(VLOOKUP($E631,Dispa_data!E:W,9,FALSE),0)</f>
        <v>0</v>
      </c>
      <c r="N631">
        <f>IFERROR(VLOOKUP($E631,Dispa_data!$E:$W,10,FALSE),0)</f>
        <v>0.3</v>
      </c>
      <c r="O631">
        <f>IFERROR(VLOOKUP($E631,Dispa_data!$E:$W,11,FALSE),0)</f>
        <v>0.46500000000000002</v>
      </c>
      <c r="P631">
        <f>IFERROR(VLOOKUP($E631,Dispa_data!$E:$W,12,FALSE),0)</f>
        <v>0</v>
      </c>
      <c r="Q631">
        <f>IFERROR(VLOOKUP($E631,Dispa_data!$E:$W,13,FALSE),0)</f>
        <v>0</v>
      </c>
      <c r="S631" t="str">
        <f t="shared" si="86"/>
        <v/>
      </c>
      <c r="T631" t="str">
        <f t="shared" si="87"/>
        <v/>
      </c>
      <c r="U631" t="str">
        <f t="shared" si="88"/>
        <v/>
      </c>
      <c r="V631" t="str">
        <f t="shared" si="89"/>
        <v/>
      </c>
      <c r="W631" t="str">
        <f t="shared" si="90"/>
        <v/>
      </c>
      <c r="X631" s="1" t="s">
        <v>873</v>
      </c>
      <c r="Y631" s="6" t="e">
        <f>VLOOKUP(B631,Dispa_data!B:B,1,FALSE)</f>
        <v>#N/A</v>
      </c>
      <c r="Z631" t="s">
        <v>1412</v>
      </c>
      <c r="AA631" t="s">
        <v>1860</v>
      </c>
      <c r="AC631" t="s">
        <v>2343</v>
      </c>
      <c r="AD631" t="s">
        <v>2661</v>
      </c>
      <c r="AE631" t="s">
        <v>3124</v>
      </c>
      <c r="AF631" t="s">
        <v>3438</v>
      </c>
      <c r="AG631" t="s">
        <v>3480</v>
      </c>
      <c r="AH631" t="s">
        <v>3492</v>
      </c>
      <c r="AI631">
        <v>16</v>
      </c>
      <c r="AK631" t="s">
        <v>3504</v>
      </c>
      <c r="AL631" t="s">
        <v>3506</v>
      </c>
      <c r="AM631" t="s">
        <v>3514</v>
      </c>
      <c r="AO631">
        <v>1997</v>
      </c>
      <c r="AP631" t="s">
        <v>3529</v>
      </c>
      <c r="AS631" t="s">
        <v>3625</v>
      </c>
      <c r="AU631">
        <v>51.522419999999997</v>
      </c>
      <c r="AV631">
        <v>6.5746699999999993</v>
      </c>
      <c r="BA631">
        <v>0.33</v>
      </c>
      <c r="BB631" t="s">
        <v>3999</v>
      </c>
      <c r="BC631" t="s">
        <v>3504</v>
      </c>
      <c r="BE631" t="s">
        <v>3515</v>
      </c>
      <c r="BF631" t="s">
        <v>4331</v>
      </c>
      <c r="BG631" t="s">
        <v>4406</v>
      </c>
      <c r="BH631" t="s">
        <v>4441</v>
      </c>
    </row>
    <row r="632" spans="1:60" x14ac:dyDescent="0.25">
      <c r="A632">
        <f t="shared" ref="A632:A663" si="92">AI632</f>
        <v>14.7</v>
      </c>
      <c r="B632" t="str">
        <f t="shared" si="91"/>
        <v>Müllheizkraftwerk_BNA1168</v>
      </c>
      <c r="C632" t="s">
        <v>3492</v>
      </c>
      <c r="D632" t="str">
        <f>VLOOKUP(AL632,REF_TABLE!$A$19:$B$26,2,FALSE)</f>
        <v>STUR</v>
      </c>
      <c r="E632" t="str">
        <f>VLOOKUP(AK632,REF_TABLE!A:B,2,FALSE)</f>
        <v>WST</v>
      </c>
      <c r="F632">
        <f t="shared" ref="F632:F663" si="93">IF(BA632=0,IF(AY632=0,AZ632,AY632),BA632)</f>
        <v>0.33</v>
      </c>
      <c r="G632">
        <f>VLOOKUP(plants_join_OPSD!D632,REF_TABLE!M:Q,2,FALSE)</f>
        <v>9.5587323943661975</v>
      </c>
      <c r="H632">
        <f>VLOOKUP(plants_join_OPSD!D632,REF_TABLE!M:Q,3,FALSE)</f>
        <v>7.8122535211267614</v>
      </c>
      <c r="I632">
        <f>VLOOKUP(D632,Tabelle7!$A:$B,2,FALSE)</f>
        <v>4.0224969288732378E-2</v>
      </c>
      <c r="J632">
        <f>VLOOKUP(D632,Tabelle7!$A:$C,3,FALSE)</f>
        <v>4.0224969288732378E-2</v>
      </c>
      <c r="K632">
        <f>VLOOKUP($E632,Dispa_data!E:W,7,FALSE)</f>
        <v>0</v>
      </c>
      <c r="L632">
        <f>IFERROR(VLOOKUP($E632,Dispa_data!E:W,8,FALSE),0)</f>
        <v>0</v>
      </c>
      <c r="M632">
        <f>IFERROR(VLOOKUP($E632,Dispa_data!E:W,9,FALSE),0)</f>
        <v>0</v>
      </c>
      <c r="N632">
        <f>IFERROR(VLOOKUP($E632,Dispa_data!$E:$W,10,FALSE),0)</f>
        <v>0.3</v>
      </c>
      <c r="O632">
        <f>IFERROR(VLOOKUP($E632,Dispa_data!$E:$W,11,FALSE),0)</f>
        <v>0.46500000000000002</v>
      </c>
      <c r="P632">
        <f>IFERROR(VLOOKUP($E632,Dispa_data!$E:$W,12,FALSE),0)</f>
        <v>0</v>
      </c>
      <c r="Q632">
        <f>IFERROR(VLOOKUP($E632,Dispa_data!$E:$W,13,FALSE),0)</f>
        <v>0</v>
      </c>
      <c r="S632" t="str">
        <f t="shared" ref="S632:S663" si="94">IF(AN632="","",AN632)</f>
        <v/>
      </c>
      <c r="T632" t="str">
        <f t="shared" ref="T632:T663" si="95">IF(D632="HPHS",A632*6.3,"")</f>
        <v/>
      </c>
      <c r="U632" t="str">
        <f t="shared" ref="U632:U663" si="96">IF(D632="HPHS",0,"")</f>
        <v/>
      </c>
      <c r="V632" t="str">
        <f t="shared" ref="V632:V663" si="97">IF(D632="HPHS",A632,"")</f>
        <v/>
      </c>
      <c r="W632" t="str">
        <f t="shared" ref="W632:W663" si="98">IF(D632="HPHS",0.86,"")</f>
        <v/>
      </c>
      <c r="X632" s="1" t="s">
        <v>874</v>
      </c>
      <c r="Y632" s="6" t="e">
        <f>VLOOKUP(B632,Dispa_data!B:B,1,FALSE)</f>
        <v>#N/A</v>
      </c>
      <c r="Z632" t="s">
        <v>1479</v>
      </c>
      <c r="AC632" t="s">
        <v>2381</v>
      </c>
      <c r="AE632" t="s">
        <v>3161</v>
      </c>
      <c r="AF632" t="s">
        <v>3327</v>
      </c>
      <c r="AG632" t="s">
        <v>3483</v>
      </c>
      <c r="AH632" t="s">
        <v>3492</v>
      </c>
      <c r="AI632">
        <v>14.7</v>
      </c>
      <c r="AK632" t="s">
        <v>3504</v>
      </c>
      <c r="AL632" t="s">
        <v>3506</v>
      </c>
      <c r="AM632" t="s">
        <v>3514</v>
      </c>
      <c r="AO632">
        <v>1985</v>
      </c>
      <c r="AP632" t="s">
        <v>3534</v>
      </c>
      <c r="AS632" t="s">
        <v>3625</v>
      </c>
      <c r="AU632">
        <v>51.2976283</v>
      </c>
      <c r="AV632">
        <v>9.52410538</v>
      </c>
      <c r="BA632">
        <v>0.33</v>
      </c>
      <c r="BB632" t="s">
        <v>3999</v>
      </c>
      <c r="BC632" t="s">
        <v>3504</v>
      </c>
      <c r="BE632" t="s">
        <v>3515</v>
      </c>
      <c r="BF632" t="s">
        <v>4381</v>
      </c>
      <c r="BG632" t="s">
        <v>4409</v>
      </c>
      <c r="BH632" t="s">
        <v>4525</v>
      </c>
    </row>
    <row r="633" spans="1:60" x14ac:dyDescent="0.25">
      <c r="A633">
        <f t="shared" si="92"/>
        <v>45.1</v>
      </c>
      <c r="B633" t="str">
        <f t="shared" si="91"/>
        <v>RMVA Köln_BNA1184</v>
      </c>
      <c r="C633" t="s">
        <v>3492</v>
      </c>
      <c r="D633" t="str">
        <f>VLOOKUP(AL633,REF_TABLE!$A$19:$B$26,2,FALSE)</f>
        <v>STUR</v>
      </c>
      <c r="E633" t="str">
        <f>VLOOKUP(AK633,REF_TABLE!A:B,2,FALSE)</f>
        <v>WST</v>
      </c>
      <c r="F633">
        <f t="shared" si="93"/>
        <v>0.33</v>
      </c>
      <c r="G633">
        <f>VLOOKUP(plants_join_OPSD!D633,REF_TABLE!M:Q,2,FALSE)</f>
        <v>9.5587323943661975</v>
      </c>
      <c r="H633">
        <f>VLOOKUP(plants_join_OPSD!D633,REF_TABLE!M:Q,3,FALSE)</f>
        <v>7.8122535211267614</v>
      </c>
      <c r="I633">
        <f>VLOOKUP(D633,Tabelle7!$A:$B,2,FALSE)</f>
        <v>4.0224969288732378E-2</v>
      </c>
      <c r="J633">
        <f>VLOOKUP(D633,Tabelle7!$A:$C,3,FALSE)</f>
        <v>4.0224969288732378E-2</v>
      </c>
      <c r="K633">
        <f>VLOOKUP($E633,Dispa_data!E:W,7,FALSE)</f>
        <v>0</v>
      </c>
      <c r="L633">
        <f>IFERROR(VLOOKUP($E633,Dispa_data!E:W,8,FALSE),0)</f>
        <v>0</v>
      </c>
      <c r="M633">
        <f>IFERROR(VLOOKUP($E633,Dispa_data!E:W,9,FALSE),0)</f>
        <v>0</v>
      </c>
      <c r="N633">
        <f>IFERROR(VLOOKUP($E633,Dispa_data!$E:$W,10,FALSE),0)</f>
        <v>0.3</v>
      </c>
      <c r="O633">
        <f>IFERROR(VLOOKUP($E633,Dispa_data!$E:$W,11,FALSE),0)</f>
        <v>0.46500000000000002</v>
      </c>
      <c r="P633">
        <f>IFERROR(VLOOKUP($E633,Dispa_data!$E:$W,12,FALSE),0)</f>
        <v>0</v>
      </c>
      <c r="Q633">
        <f>IFERROR(VLOOKUP($E633,Dispa_data!$E:$W,13,FALSE),0)</f>
        <v>0</v>
      </c>
      <c r="S633" t="str">
        <f t="shared" si="94"/>
        <v/>
      </c>
      <c r="T633" t="str">
        <f t="shared" si="95"/>
        <v/>
      </c>
      <c r="U633" t="str">
        <f t="shared" si="96"/>
        <v/>
      </c>
      <c r="V633" t="str">
        <f t="shared" si="97"/>
        <v/>
      </c>
      <c r="W633" t="str">
        <f t="shared" si="98"/>
        <v/>
      </c>
      <c r="X633" s="1" t="s">
        <v>875</v>
      </c>
      <c r="Y633" s="6" t="e">
        <f>VLOOKUP(B633,Dispa_data!B:B,1,FALSE)</f>
        <v>#N/A</v>
      </c>
      <c r="Z633" t="s">
        <v>1480</v>
      </c>
      <c r="AA633" t="s">
        <v>1480</v>
      </c>
      <c r="AC633" t="s">
        <v>2382</v>
      </c>
      <c r="AD633" t="s">
        <v>2697</v>
      </c>
      <c r="AE633" t="s">
        <v>3030</v>
      </c>
      <c r="AF633" t="s">
        <v>3328</v>
      </c>
      <c r="AG633" t="s">
        <v>3480</v>
      </c>
      <c r="AH633" t="s">
        <v>3492</v>
      </c>
      <c r="AI633">
        <v>45.1</v>
      </c>
      <c r="AK633" t="s">
        <v>3504</v>
      </c>
      <c r="AL633" t="s">
        <v>3506</v>
      </c>
      <c r="AM633" t="s">
        <v>3514</v>
      </c>
      <c r="AO633">
        <v>1997</v>
      </c>
      <c r="AP633" t="s">
        <v>3529</v>
      </c>
      <c r="AS633" t="s">
        <v>3625</v>
      </c>
      <c r="AU633">
        <v>51.000300000000003</v>
      </c>
      <c r="AV633">
        <v>6.9435799999999999</v>
      </c>
      <c r="BA633">
        <v>0.33</v>
      </c>
      <c r="BB633" t="s">
        <v>3999</v>
      </c>
      <c r="BC633" t="s">
        <v>3504</v>
      </c>
      <c r="BE633" t="s">
        <v>3515</v>
      </c>
      <c r="BF633" t="s">
        <v>4162</v>
      </c>
      <c r="BG633" t="s">
        <v>4406</v>
      </c>
      <c r="BH633" t="s">
        <v>4499</v>
      </c>
    </row>
    <row r="634" spans="1:60" x14ac:dyDescent="0.25">
      <c r="A634">
        <f t="shared" si="92"/>
        <v>13.5</v>
      </c>
      <c r="B634" t="str">
        <f t="shared" si="91"/>
        <v>MKVA Krefeld_BNA1186a</v>
      </c>
      <c r="C634" t="s">
        <v>3492</v>
      </c>
      <c r="D634" t="str">
        <f>VLOOKUP(AL634,REF_TABLE!$A$19:$B$26,2,FALSE)</f>
        <v>STUR</v>
      </c>
      <c r="E634" t="str">
        <f>VLOOKUP(AK634,REF_TABLE!A:B,2,FALSE)</f>
        <v>WST</v>
      </c>
      <c r="F634">
        <f t="shared" si="93"/>
        <v>0.33</v>
      </c>
      <c r="G634">
        <f>VLOOKUP(plants_join_OPSD!D634,REF_TABLE!M:Q,2,FALSE)</f>
        <v>9.5587323943661975</v>
      </c>
      <c r="H634">
        <f>VLOOKUP(plants_join_OPSD!D634,REF_TABLE!M:Q,3,FALSE)</f>
        <v>7.8122535211267614</v>
      </c>
      <c r="I634">
        <f>VLOOKUP(D634,Tabelle7!$A:$B,2,FALSE)</f>
        <v>4.0224969288732378E-2</v>
      </c>
      <c r="J634">
        <f>VLOOKUP(D634,Tabelle7!$A:$C,3,FALSE)</f>
        <v>4.0224969288732378E-2</v>
      </c>
      <c r="K634">
        <f>VLOOKUP($E634,Dispa_data!E:W,7,FALSE)</f>
        <v>0</v>
      </c>
      <c r="L634">
        <f>IFERROR(VLOOKUP($E634,Dispa_data!E:W,8,FALSE),0)</f>
        <v>0</v>
      </c>
      <c r="M634">
        <f>IFERROR(VLOOKUP($E634,Dispa_data!E:W,9,FALSE),0)</f>
        <v>0</v>
      </c>
      <c r="N634">
        <f>IFERROR(VLOOKUP($E634,Dispa_data!$E:$W,10,FALSE),0)</f>
        <v>0.3</v>
      </c>
      <c r="O634">
        <f>IFERROR(VLOOKUP($E634,Dispa_data!$E:$W,11,FALSE),0)</f>
        <v>0.46500000000000002</v>
      </c>
      <c r="P634">
        <f>IFERROR(VLOOKUP($E634,Dispa_data!$E:$W,12,FALSE),0)</f>
        <v>0</v>
      </c>
      <c r="Q634">
        <f>IFERROR(VLOOKUP($E634,Dispa_data!$E:$W,13,FALSE),0)</f>
        <v>0</v>
      </c>
      <c r="S634" t="str">
        <f t="shared" si="94"/>
        <v/>
      </c>
      <c r="T634" t="str">
        <f t="shared" si="95"/>
        <v/>
      </c>
      <c r="U634" t="str">
        <f t="shared" si="96"/>
        <v/>
      </c>
      <c r="V634" t="str">
        <f t="shared" si="97"/>
        <v/>
      </c>
      <c r="W634" t="str">
        <f t="shared" si="98"/>
        <v/>
      </c>
      <c r="X634" s="1" t="s">
        <v>876</v>
      </c>
      <c r="Y634" s="6" t="e">
        <f>VLOOKUP(B634,Dispa_data!B:B,1,FALSE)</f>
        <v>#N/A</v>
      </c>
      <c r="Z634" t="s">
        <v>1481</v>
      </c>
      <c r="AA634" t="s">
        <v>1861</v>
      </c>
      <c r="AC634" t="s">
        <v>2383</v>
      </c>
      <c r="AD634" t="s">
        <v>2698</v>
      </c>
      <c r="AE634" t="s">
        <v>3162</v>
      </c>
      <c r="AF634" t="s">
        <v>3376</v>
      </c>
      <c r="AG634" t="s">
        <v>3480</v>
      </c>
      <c r="AH634" t="s">
        <v>3492</v>
      </c>
      <c r="AI634">
        <v>13.5</v>
      </c>
      <c r="AK634" t="s">
        <v>3504</v>
      </c>
      <c r="AL634" t="s">
        <v>3506</v>
      </c>
      <c r="AM634" t="s">
        <v>3514</v>
      </c>
      <c r="AO634">
        <v>1982</v>
      </c>
      <c r="AP634" t="s">
        <v>3558</v>
      </c>
      <c r="AS634" t="s">
        <v>3625</v>
      </c>
      <c r="AU634">
        <v>51.380380000000002</v>
      </c>
      <c r="AV634">
        <v>6.6373199999999999</v>
      </c>
      <c r="BA634">
        <v>0.33</v>
      </c>
      <c r="BB634" t="s">
        <v>3999</v>
      </c>
      <c r="BC634" t="s">
        <v>3504</v>
      </c>
      <c r="BE634" t="s">
        <v>3515</v>
      </c>
      <c r="BG634" t="s">
        <v>1715</v>
      </c>
      <c r="BH634" t="s">
        <v>4578</v>
      </c>
    </row>
    <row r="635" spans="1:60" x14ac:dyDescent="0.25">
      <c r="A635">
        <f t="shared" si="92"/>
        <v>13.8</v>
      </c>
      <c r="B635" t="str">
        <f t="shared" si="91"/>
        <v>MKVA Krefeld_BNA1186b</v>
      </c>
      <c r="C635" t="s">
        <v>3492</v>
      </c>
      <c r="D635" t="str">
        <f>VLOOKUP(AL635,REF_TABLE!$A$19:$B$26,2,FALSE)</f>
        <v>STUR</v>
      </c>
      <c r="E635" t="str">
        <f>VLOOKUP(AK635,REF_TABLE!A:B,2,FALSE)</f>
        <v>WST</v>
      </c>
      <c r="F635">
        <f t="shared" si="93"/>
        <v>0.33</v>
      </c>
      <c r="G635">
        <f>VLOOKUP(plants_join_OPSD!D635,REF_TABLE!M:Q,2,FALSE)</f>
        <v>9.5587323943661975</v>
      </c>
      <c r="H635">
        <f>VLOOKUP(plants_join_OPSD!D635,REF_TABLE!M:Q,3,FALSE)</f>
        <v>7.8122535211267614</v>
      </c>
      <c r="I635">
        <f>VLOOKUP(D635,Tabelle7!$A:$B,2,FALSE)</f>
        <v>4.0224969288732378E-2</v>
      </c>
      <c r="J635">
        <f>VLOOKUP(D635,Tabelle7!$A:$C,3,FALSE)</f>
        <v>4.0224969288732378E-2</v>
      </c>
      <c r="K635">
        <f>VLOOKUP($E635,Dispa_data!E:W,7,FALSE)</f>
        <v>0</v>
      </c>
      <c r="L635">
        <f>IFERROR(VLOOKUP($E635,Dispa_data!E:W,8,FALSE),0)</f>
        <v>0</v>
      </c>
      <c r="M635">
        <f>IFERROR(VLOOKUP($E635,Dispa_data!E:W,9,FALSE),0)</f>
        <v>0</v>
      </c>
      <c r="N635">
        <f>IFERROR(VLOOKUP($E635,Dispa_data!$E:$W,10,FALSE),0)</f>
        <v>0.3</v>
      </c>
      <c r="O635">
        <f>IFERROR(VLOOKUP($E635,Dispa_data!$E:$W,11,FALSE),0)</f>
        <v>0.46500000000000002</v>
      </c>
      <c r="P635">
        <f>IFERROR(VLOOKUP($E635,Dispa_data!$E:$W,12,FALSE),0)</f>
        <v>0</v>
      </c>
      <c r="Q635">
        <f>IFERROR(VLOOKUP($E635,Dispa_data!$E:$W,13,FALSE),0)</f>
        <v>0</v>
      </c>
      <c r="S635" t="str">
        <f t="shared" si="94"/>
        <v/>
      </c>
      <c r="T635" t="str">
        <f t="shared" si="95"/>
        <v/>
      </c>
      <c r="U635" t="str">
        <f t="shared" si="96"/>
        <v/>
      </c>
      <c r="V635" t="str">
        <f t="shared" si="97"/>
        <v/>
      </c>
      <c r="W635" t="str">
        <f t="shared" si="98"/>
        <v/>
      </c>
      <c r="X635" s="1" t="s">
        <v>877</v>
      </c>
      <c r="Y635" s="6" t="e">
        <f>VLOOKUP(B635,Dispa_data!B:B,1,FALSE)</f>
        <v>#N/A</v>
      </c>
      <c r="Z635" t="s">
        <v>1481</v>
      </c>
      <c r="AA635" t="s">
        <v>1862</v>
      </c>
      <c r="AC635" t="s">
        <v>2383</v>
      </c>
      <c r="AD635" t="s">
        <v>2698</v>
      </c>
      <c r="AE635" t="s">
        <v>3162</v>
      </c>
      <c r="AF635" t="s">
        <v>3376</v>
      </c>
      <c r="AG635" t="s">
        <v>3480</v>
      </c>
      <c r="AH635" t="s">
        <v>3492</v>
      </c>
      <c r="AI635">
        <v>13.8</v>
      </c>
      <c r="AK635" t="s">
        <v>3504</v>
      </c>
      <c r="AL635" t="s">
        <v>3506</v>
      </c>
      <c r="AM635" t="s">
        <v>3515</v>
      </c>
      <c r="AO635">
        <v>2001</v>
      </c>
      <c r="AP635" t="s">
        <v>3522</v>
      </c>
      <c r="AS635" t="s">
        <v>3625</v>
      </c>
      <c r="AU635">
        <v>51.380380000000002</v>
      </c>
      <c r="AV635">
        <v>6.6373199999999999</v>
      </c>
      <c r="BA635">
        <v>0.33</v>
      </c>
      <c r="BB635" t="s">
        <v>3999</v>
      </c>
      <c r="BC635" t="s">
        <v>3504</v>
      </c>
      <c r="BE635" t="s">
        <v>3515</v>
      </c>
      <c r="BG635" t="s">
        <v>1715</v>
      </c>
      <c r="BH635" t="s">
        <v>4578</v>
      </c>
    </row>
    <row r="636" spans="1:60" x14ac:dyDescent="0.25">
      <c r="A636">
        <f t="shared" si="92"/>
        <v>1.5</v>
      </c>
      <c r="B636" t="str">
        <f t="shared" si="91"/>
        <v>MKVA Krefeld_BNA1186c</v>
      </c>
      <c r="C636" t="s">
        <v>3492</v>
      </c>
      <c r="D636" t="str">
        <f>VLOOKUP(AL636,REF_TABLE!$A$19:$B$26,2,FALSE)</f>
        <v>STUR</v>
      </c>
      <c r="E636" t="str">
        <f>VLOOKUP(AK636,REF_TABLE!A:B,2,FALSE)</f>
        <v>WST</v>
      </c>
      <c r="F636">
        <f t="shared" si="93"/>
        <v>0.33</v>
      </c>
      <c r="G636">
        <f>VLOOKUP(plants_join_OPSD!D636,REF_TABLE!M:Q,2,FALSE)</f>
        <v>9.5587323943661975</v>
      </c>
      <c r="H636">
        <f>VLOOKUP(plants_join_OPSD!D636,REF_TABLE!M:Q,3,FALSE)</f>
        <v>7.8122535211267614</v>
      </c>
      <c r="I636">
        <f>VLOOKUP(D636,Tabelle7!$A:$B,2,FALSE)</f>
        <v>4.0224969288732378E-2</v>
      </c>
      <c r="J636">
        <f>VLOOKUP(D636,Tabelle7!$A:$C,3,FALSE)</f>
        <v>4.0224969288732378E-2</v>
      </c>
      <c r="K636">
        <f>VLOOKUP($E636,Dispa_data!E:W,7,FALSE)</f>
        <v>0</v>
      </c>
      <c r="L636">
        <f>IFERROR(VLOOKUP($E636,Dispa_data!E:W,8,FALSE),0)</f>
        <v>0</v>
      </c>
      <c r="M636">
        <f>IFERROR(VLOOKUP($E636,Dispa_data!E:W,9,FALSE),0)</f>
        <v>0</v>
      </c>
      <c r="N636">
        <f>IFERROR(VLOOKUP($E636,Dispa_data!$E:$W,10,FALSE),0)</f>
        <v>0.3</v>
      </c>
      <c r="O636">
        <f>IFERROR(VLOOKUP($E636,Dispa_data!$E:$W,11,FALSE),0)</f>
        <v>0.46500000000000002</v>
      </c>
      <c r="P636">
        <f>IFERROR(VLOOKUP($E636,Dispa_data!$E:$W,12,FALSE),0)</f>
        <v>0</v>
      </c>
      <c r="Q636">
        <f>IFERROR(VLOOKUP($E636,Dispa_data!$E:$W,13,FALSE),0)</f>
        <v>0</v>
      </c>
      <c r="S636" t="str">
        <f t="shared" si="94"/>
        <v/>
      </c>
      <c r="T636" t="str">
        <f t="shared" si="95"/>
        <v/>
      </c>
      <c r="U636" t="str">
        <f t="shared" si="96"/>
        <v/>
      </c>
      <c r="V636" t="str">
        <f t="shared" si="97"/>
        <v/>
      </c>
      <c r="W636" t="str">
        <f t="shared" si="98"/>
        <v/>
      </c>
      <c r="X636" s="1" t="s">
        <v>878</v>
      </c>
      <c r="Y636" s="6" t="e">
        <f>VLOOKUP(B636,Dispa_data!B:B,1,FALSE)</f>
        <v>#N/A</v>
      </c>
      <c r="Z636" t="s">
        <v>1481</v>
      </c>
      <c r="AA636" t="s">
        <v>1863</v>
      </c>
      <c r="AC636" t="s">
        <v>2383</v>
      </c>
      <c r="AD636" t="s">
        <v>2698</v>
      </c>
      <c r="AE636" t="s">
        <v>3162</v>
      </c>
      <c r="AF636" t="s">
        <v>3376</v>
      </c>
      <c r="AG636" t="s">
        <v>3480</v>
      </c>
      <c r="AH636" t="s">
        <v>3492</v>
      </c>
      <c r="AI636">
        <v>1.5</v>
      </c>
      <c r="AK636" t="s">
        <v>3504</v>
      </c>
      <c r="AL636" t="s">
        <v>3506</v>
      </c>
      <c r="AM636" t="s">
        <v>3514</v>
      </c>
      <c r="AO636">
        <v>1976</v>
      </c>
      <c r="AP636" t="s">
        <v>3560</v>
      </c>
      <c r="AS636" t="s">
        <v>3625</v>
      </c>
      <c r="AU636">
        <v>51.380380000000002</v>
      </c>
      <c r="AV636">
        <v>6.6373199999999999</v>
      </c>
      <c r="BA636">
        <v>0.33</v>
      </c>
      <c r="BB636" t="s">
        <v>3999</v>
      </c>
      <c r="BC636" t="s">
        <v>3504</v>
      </c>
      <c r="BE636" t="s">
        <v>3515</v>
      </c>
      <c r="BH636" t="s">
        <v>4578</v>
      </c>
    </row>
    <row r="637" spans="1:60" x14ac:dyDescent="0.25">
      <c r="A637">
        <f t="shared" si="92"/>
        <v>2.8</v>
      </c>
      <c r="B637" t="str">
        <f t="shared" si="91"/>
        <v>MKVA Krefeld_BNA1186d</v>
      </c>
      <c r="C637" t="s">
        <v>3492</v>
      </c>
      <c r="D637" t="str">
        <f>VLOOKUP(AL637,REF_TABLE!$A$19:$B$26,2,FALSE)</f>
        <v>STUR</v>
      </c>
      <c r="E637" t="str">
        <f>VLOOKUP(AK637,REF_TABLE!A:B,2,FALSE)</f>
        <v>WST</v>
      </c>
      <c r="F637">
        <f t="shared" si="93"/>
        <v>0.33</v>
      </c>
      <c r="G637">
        <f>VLOOKUP(plants_join_OPSD!D637,REF_TABLE!M:Q,2,FALSE)</f>
        <v>9.5587323943661975</v>
      </c>
      <c r="H637">
        <f>VLOOKUP(plants_join_OPSD!D637,REF_TABLE!M:Q,3,FALSE)</f>
        <v>7.8122535211267614</v>
      </c>
      <c r="I637">
        <f>VLOOKUP(D637,Tabelle7!$A:$B,2,FALSE)</f>
        <v>4.0224969288732378E-2</v>
      </c>
      <c r="J637">
        <f>VLOOKUP(D637,Tabelle7!$A:$C,3,FALSE)</f>
        <v>4.0224969288732378E-2</v>
      </c>
      <c r="K637">
        <f>VLOOKUP($E637,Dispa_data!E:W,7,FALSE)</f>
        <v>0</v>
      </c>
      <c r="L637">
        <f>IFERROR(VLOOKUP($E637,Dispa_data!E:W,8,FALSE),0)</f>
        <v>0</v>
      </c>
      <c r="M637">
        <f>IFERROR(VLOOKUP($E637,Dispa_data!E:W,9,FALSE),0)</f>
        <v>0</v>
      </c>
      <c r="N637">
        <f>IFERROR(VLOOKUP($E637,Dispa_data!$E:$W,10,FALSE),0)</f>
        <v>0.3</v>
      </c>
      <c r="O637">
        <f>IFERROR(VLOOKUP($E637,Dispa_data!$E:$W,11,FALSE),0)</f>
        <v>0.46500000000000002</v>
      </c>
      <c r="P637">
        <f>IFERROR(VLOOKUP($E637,Dispa_data!$E:$W,12,FALSE),0)</f>
        <v>0</v>
      </c>
      <c r="Q637">
        <f>IFERROR(VLOOKUP($E637,Dispa_data!$E:$W,13,FALSE),0)</f>
        <v>0</v>
      </c>
      <c r="S637" t="str">
        <f t="shared" si="94"/>
        <v/>
      </c>
      <c r="T637" t="str">
        <f t="shared" si="95"/>
        <v/>
      </c>
      <c r="U637" t="str">
        <f t="shared" si="96"/>
        <v/>
      </c>
      <c r="V637" t="str">
        <f t="shared" si="97"/>
        <v/>
      </c>
      <c r="W637" t="str">
        <f t="shared" si="98"/>
        <v/>
      </c>
      <c r="X637" s="1" t="s">
        <v>879</v>
      </c>
      <c r="Y637" s="6" t="e">
        <f>VLOOKUP(B637,Dispa_data!B:B,1,FALSE)</f>
        <v>#N/A</v>
      </c>
      <c r="Z637" t="s">
        <v>1481</v>
      </c>
      <c r="AA637" t="s">
        <v>1515</v>
      </c>
      <c r="AC637" t="s">
        <v>2383</v>
      </c>
      <c r="AD637" t="s">
        <v>2698</v>
      </c>
      <c r="AE637" t="s">
        <v>3162</v>
      </c>
      <c r="AF637" t="s">
        <v>3376</v>
      </c>
      <c r="AG637" t="s">
        <v>3480</v>
      </c>
      <c r="AH637" t="s">
        <v>3492</v>
      </c>
      <c r="AI637">
        <v>2.8</v>
      </c>
      <c r="AK637" t="s">
        <v>3504</v>
      </c>
      <c r="AL637" t="s">
        <v>3506</v>
      </c>
      <c r="AM637" t="s">
        <v>3514</v>
      </c>
      <c r="AO637">
        <v>1997</v>
      </c>
      <c r="AP637" t="s">
        <v>3529</v>
      </c>
      <c r="AS637" t="s">
        <v>3625</v>
      </c>
      <c r="AU637">
        <v>51.380380000000002</v>
      </c>
      <c r="AV637">
        <v>6.6373199999999999</v>
      </c>
      <c r="BA637">
        <v>0.33</v>
      </c>
      <c r="BB637" t="s">
        <v>3999</v>
      </c>
      <c r="BC637" t="s">
        <v>3504</v>
      </c>
      <c r="BE637" t="s">
        <v>3515</v>
      </c>
      <c r="BH637" t="s">
        <v>4578</v>
      </c>
    </row>
    <row r="638" spans="1:60" x14ac:dyDescent="0.25">
      <c r="A638">
        <f t="shared" si="92"/>
        <v>1.5</v>
      </c>
      <c r="B638" t="str">
        <f t="shared" si="91"/>
        <v>MKVA Krefeld_BNA1186e</v>
      </c>
      <c r="C638" t="s">
        <v>3492</v>
      </c>
      <c r="D638" t="str">
        <f>VLOOKUP(AL638,REF_TABLE!$A$19:$B$26,2,FALSE)</f>
        <v>STUR</v>
      </c>
      <c r="E638" t="str">
        <f>VLOOKUP(AK638,REF_TABLE!A:B,2,FALSE)</f>
        <v>WST</v>
      </c>
      <c r="F638">
        <f t="shared" si="93"/>
        <v>0.33</v>
      </c>
      <c r="G638">
        <f>VLOOKUP(plants_join_OPSD!D638,REF_TABLE!M:Q,2,FALSE)</f>
        <v>9.5587323943661975</v>
      </c>
      <c r="H638">
        <f>VLOOKUP(plants_join_OPSD!D638,REF_TABLE!M:Q,3,FALSE)</f>
        <v>7.8122535211267614</v>
      </c>
      <c r="I638">
        <f>VLOOKUP(D638,Tabelle7!$A:$B,2,FALSE)</f>
        <v>4.0224969288732378E-2</v>
      </c>
      <c r="J638">
        <f>VLOOKUP(D638,Tabelle7!$A:$C,3,FALSE)</f>
        <v>4.0224969288732378E-2</v>
      </c>
      <c r="K638">
        <f>VLOOKUP($E638,Dispa_data!E:W,7,FALSE)</f>
        <v>0</v>
      </c>
      <c r="L638">
        <f>IFERROR(VLOOKUP($E638,Dispa_data!E:W,8,FALSE),0)</f>
        <v>0</v>
      </c>
      <c r="M638">
        <f>IFERROR(VLOOKUP($E638,Dispa_data!E:W,9,FALSE),0)</f>
        <v>0</v>
      </c>
      <c r="N638">
        <f>IFERROR(VLOOKUP($E638,Dispa_data!$E:$W,10,FALSE),0)</f>
        <v>0.3</v>
      </c>
      <c r="O638">
        <f>IFERROR(VLOOKUP($E638,Dispa_data!$E:$W,11,FALSE),0)</f>
        <v>0.46500000000000002</v>
      </c>
      <c r="P638">
        <f>IFERROR(VLOOKUP($E638,Dispa_data!$E:$W,12,FALSE),0)</f>
        <v>0</v>
      </c>
      <c r="Q638">
        <f>IFERROR(VLOOKUP($E638,Dispa_data!$E:$W,13,FALSE),0)</f>
        <v>0</v>
      </c>
      <c r="S638" t="str">
        <f t="shared" si="94"/>
        <v/>
      </c>
      <c r="T638" t="str">
        <f t="shared" si="95"/>
        <v/>
      </c>
      <c r="U638" t="str">
        <f t="shared" si="96"/>
        <v/>
      </c>
      <c r="V638" t="str">
        <f t="shared" si="97"/>
        <v/>
      </c>
      <c r="W638" t="str">
        <f t="shared" si="98"/>
        <v/>
      </c>
      <c r="X638" s="1" t="s">
        <v>880</v>
      </c>
      <c r="Y638" s="6" t="e">
        <f>VLOOKUP(B638,Dispa_data!B:B,1,FALSE)</f>
        <v>#N/A</v>
      </c>
      <c r="Z638" t="s">
        <v>1481</v>
      </c>
      <c r="AA638" t="s">
        <v>1780</v>
      </c>
      <c r="AC638" t="s">
        <v>2383</v>
      </c>
      <c r="AD638" t="s">
        <v>2698</v>
      </c>
      <c r="AE638" t="s">
        <v>3162</v>
      </c>
      <c r="AF638" t="s">
        <v>3376</v>
      </c>
      <c r="AG638" t="s">
        <v>3480</v>
      </c>
      <c r="AH638" t="s">
        <v>3492</v>
      </c>
      <c r="AI638">
        <v>1.5</v>
      </c>
      <c r="AK638" t="s">
        <v>3504</v>
      </c>
      <c r="AL638" t="s">
        <v>3506</v>
      </c>
      <c r="AM638" t="s">
        <v>3514</v>
      </c>
      <c r="AO638">
        <v>1976</v>
      </c>
      <c r="AP638" t="s">
        <v>3560</v>
      </c>
      <c r="AS638" t="s">
        <v>3625</v>
      </c>
      <c r="AU638">
        <v>51.380380000000002</v>
      </c>
      <c r="AV638">
        <v>6.6373199999999999</v>
      </c>
      <c r="BA638">
        <v>0.33</v>
      </c>
      <c r="BB638" t="s">
        <v>3999</v>
      </c>
      <c r="BC638" t="s">
        <v>3504</v>
      </c>
      <c r="BE638" t="s">
        <v>3515</v>
      </c>
      <c r="BH638" t="s">
        <v>4578</v>
      </c>
    </row>
    <row r="639" spans="1:60" x14ac:dyDescent="0.25">
      <c r="A639">
        <f t="shared" si="92"/>
        <v>15.7</v>
      </c>
      <c r="B639" t="str">
        <f t="shared" si="91"/>
        <v>Thermische Abfallbehandlung Lauta GmbH &amp; Co. oHG_BNA1190</v>
      </c>
      <c r="C639" t="s">
        <v>3492</v>
      </c>
      <c r="D639" t="str">
        <f>VLOOKUP(AL639,REF_TABLE!$A$19:$B$26,2,FALSE)</f>
        <v>STUR</v>
      </c>
      <c r="E639" t="str">
        <f>VLOOKUP(AK639,REF_TABLE!A:B,2,FALSE)</f>
        <v>WST</v>
      </c>
      <c r="F639">
        <f t="shared" si="93"/>
        <v>0.33</v>
      </c>
      <c r="G639">
        <f>VLOOKUP(plants_join_OPSD!D639,REF_TABLE!M:Q,2,FALSE)</f>
        <v>9.5587323943661975</v>
      </c>
      <c r="H639">
        <f>VLOOKUP(plants_join_OPSD!D639,REF_TABLE!M:Q,3,FALSE)</f>
        <v>7.8122535211267614</v>
      </c>
      <c r="I639">
        <f>VLOOKUP(D639,Tabelle7!$A:$B,2,FALSE)</f>
        <v>4.0224969288732378E-2</v>
      </c>
      <c r="J639">
        <f>VLOOKUP(D639,Tabelle7!$A:$C,3,FALSE)</f>
        <v>4.0224969288732378E-2</v>
      </c>
      <c r="K639">
        <f>VLOOKUP($E639,Dispa_data!E:W,7,FALSE)</f>
        <v>0</v>
      </c>
      <c r="L639">
        <f>IFERROR(VLOOKUP($E639,Dispa_data!E:W,8,FALSE),0)</f>
        <v>0</v>
      </c>
      <c r="M639">
        <f>IFERROR(VLOOKUP($E639,Dispa_data!E:W,9,FALSE),0)</f>
        <v>0</v>
      </c>
      <c r="N639">
        <f>IFERROR(VLOOKUP($E639,Dispa_data!$E:$W,10,FALSE),0)</f>
        <v>0.3</v>
      </c>
      <c r="O639">
        <f>IFERROR(VLOOKUP($E639,Dispa_data!$E:$W,11,FALSE),0)</f>
        <v>0.46500000000000002</v>
      </c>
      <c r="P639">
        <f>IFERROR(VLOOKUP($E639,Dispa_data!$E:$W,12,FALSE),0)</f>
        <v>0</v>
      </c>
      <c r="Q639">
        <f>IFERROR(VLOOKUP($E639,Dispa_data!$E:$W,13,FALSE),0)</f>
        <v>0</v>
      </c>
      <c r="S639" t="str">
        <f t="shared" si="94"/>
        <v/>
      </c>
      <c r="T639" t="str">
        <f t="shared" si="95"/>
        <v/>
      </c>
      <c r="U639" t="str">
        <f t="shared" si="96"/>
        <v/>
      </c>
      <c r="V639" t="str">
        <f t="shared" si="97"/>
        <v/>
      </c>
      <c r="W639" t="str">
        <f t="shared" si="98"/>
        <v/>
      </c>
      <c r="X639" s="1" t="s">
        <v>881</v>
      </c>
      <c r="Y639" s="6" t="e">
        <f>VLOOKUP(B639,Dispa_data!B:B,1,FALSE)</f>
        <v>#N/A</v>
      </c>
      <c r="Z639" t="s">
        <v>1482</v>
      </c>
      <c r="AC639" t="s">
        <v>2166</v>
      </c>
      <c r="AD639" t="s">
        <v>2699</v>
      </c>
      <c r="AE639" t="s">
        <v>3163</v>
      </c>
      <c r="AF639" t="s">
        <v>3466</v>
      </c>
      <c r="AG639" t="s">
        <v>3490</v>
      </c>
      <c r="AH639" t="s">
        <v>3492</v>
      </c>
      <c r="AI639">
        <v>15.7</v>
      </c>
      <c r="AK639" t="s">
        <v>3504</v>
      </c>
      <c r="AL639" t="s">
        <v>3506</v>
      </c>
      <c r="AM639" t="s">
        <v>3514</v>
      </c>
      <c r="AO639">
        <v>2004</v>
      </c>
      <c r="AP639" t="s">
        <v>3518</v>
      </c>
      <c r="AS639" t="s">
        <v>3625</v>
      </c>
      <c r="AU639">
        <v>51.450710000000001</v>
      </c>
      <c r="AV639">
        <v>14.11215</v>
      </c>
      <c r="BA639">
        <v>0.33</v>
      </c>
      <c r="BB639" t="s">
        <v>3999</v>
      </c>
      <c r="BC639" t="s">
        <v>3504</v>
      </c>
      <c r="BE639" t="s">
        <v>3515</v>
      </c>
      <c r="BF639" t="s">
        <v>4382</v>
      </c>
      <c r="BG639" t="s">
        <v>4406</v>
      </c>
      <c r="BH639" t="s">
        <v>4458</v>
      </c>
    </row>
    <row r="640" spans="1:60" x14ac:dyDescent="0.25">
      <c r="A640">
        <f t="shared" si="92"/>
        <v>16.3</v>
      </c>
      <c r="B640" t="str">
        <f t="shared" si="91"/>
        <v>TREA Leuna_BNA0590</v>
      </c>
      <c r="C640" t="s">
        <v>3492</v>
      </c>
      <c r="D640" t="str">
        <f>VLOOKUP(AL640,REF_TABLE!$A$19:$B$26,2,FALSE)</f>
        <v>STUR</v>
      </c>
      <c r="E640" t="str">
        <f>VLOOKUP(AK640,REF_TABLE!A:B,2,FALSE)</f>
        <v>WST</v>
      </c>
      <c r="F640">
        <f t="shared" si="93"/>
        <v>0.33</v>
      </c>
      <c r="G640">
        <f>VLOOKUP(plants_join_OPSD!D640,REF_TABLE!M:Q,2,FALSE)</f>
        <v>9.5587323943661975</v>
      </c>
      <c r="H640">
        <f>VLOOKUP(plants_join_OPSD!D640,REF_TABLE!M:Q,3,FALSE)</f>
        <v>7.8122535211267614</v>
      </c>
      <c r="I640">
        <f>VLOOKUP(D640,Tabelle7!$A:$B,2,FALSE)</f>
        <v>4.0224969288732378E-2</v>
      </c>
      <c r="J640">
        <f>VLOOKUP(D640,Tabelle7!$A:$C,3,FALSE)</f>
        <v>4.0224969288732378E-2</v>
      </c>
      <c r="K640">
        <f>VLOOKUP($E640,Dispa_data!E:W,7,FALSE)</f>
        <v>0</v>
      </c>
      <c r="L640">
        <f>IFERROR(VLOOKUP($E640,Dispa_data!E:W,8,FALSE),0)</f>
        <v>0</v>
      </c>
      <c r="M640">
        <f>IFERROR(VLOOKUP($E640,Dispa_data!E:W,9,FALSE),0)</f>
        <v>0</v>
      </c>
      <c r="N640">
        <f>IFERROR(VLOOKUP($E640,Dispa_data!$E:$W,10,FALSE),0)</f>
        <v>0.3</v>
      </c>
      <c r="O640">
        <f>IFERROR(VLOOKUP($E640,Dispa_data!$E:$W,11,FALSE),0)</f>
        <v>0.46500000000000002</v>
      </c>
      <c r="P640">
        <f>IFERROR(VLOOKUP($E640,Dispa_data!$E:$W,12,FALSE),0)</f>
        <v>0</v>
      </c>
      <c r="Q640">
        <f>IFERROR(VLOOKUP($E640,Dispa_data!$E:$W,13,FALSE),0)</f>
        <v>0</v>
      </c>
      <c r="S640" t="str">
        <f t="shared" si="94"/>
        <v/>
      </c>
      <c r="T640" t="str">
        <f t="shared" si="95"/>
        <v/>
      </c>
      <c r="U640" t="str">
        <f t="shared" si="96"/>
        <v/>
      </c>
      <c r="V640" t="str">
        <f t="shared" si="97"/>
        <v/>
      </c>
      <c r="W640" t="str">
        <f t="shared" si="98"/>
        <v/>
      </c>
      <c r="X640" s="1" t="s">
        <v>882</v>
      </c>
      <c r="Y640" s="6" t="e">
        <f>VLOOKUP(B640,Dispa_data!B:B,1,FALSE)</f>
        <v>#N/A</v>
      </c>
      <c r="Z640" t="s">
        <v>1483</v>
      </c>
      <c r="AA640" t="s">
        <v>1864</v>
      </c>
      <c r="AC640" t="s">
        <v>2135</v>
      </c>
      <c r="AD640" t="s">
        <v>2700</v>
      </c>
      <c r="AE640" t="s">
        <v>3039</v>
      </c>
      <c r="AF640" t="s">
        <v>2102</v>
      </c>
      <c r="AG640" t="s">
        <v>3479</v>
      </c>
      <c r="AH640" t="s">
        <v>3492</v>
      </c>
      <c r="AI640">
        <v>16.3</v>
      </c>
      <c r="AK640" t="s">
        <v>3504</v>
      </c>
      <c r="AL640" t="s">
        <v>3506</v>
      </c>
      <c r="AM640" t="s">
        <v>3515</v>
      </c>
      <c r="AO640">
        <v>2005</v>
      </c>
      <c r="AP640" t="s">
        <v>3519</v>
      </c>
      <c r="AS640" t="s">
        <v>3625</v>
      </c>
      <c r="AU640">
        <v>51.299759999999999</v>
      </c>
      <c r="AV640">
        <v>12.019299999999999</v>
      </c>
      <c r="BA640">
        <v>0.33</v>
      </c>
      <c r="BB640" t="s">
        <v>3999</v>
      </c>
      <c r="BC640" t="s">
        <v>3504</v>
      </c>
      <c r="BE640" t="s">
        <v>3515</v>
      </c>
      <c r="BF640" t="s">
        <v>4383</v>
      </c>
      <c r="BG640" t="s">
        <v>4404</v>
      </c>
      <c r="BH640" t="s">
        <v>2285</v>
      </c>
    </row>
    <row r="641" spans="1:61" x14ac:dyDescent="0.25">
      <c r="A641">
        <f t="shared" si="92"/>
        <v>16.3</v>
      </c>
      <c r="B641" t="str">
        <f t="shared" si="91"/>
        <v>TREA Leuna_BNA0591</v>
      </c>
      <c r="C641" t="s">
        <v>3492</v>
      </c>
      <c r="D641" t="str">
        <f>VLOOKUP(AL641,REF_TABLE!$A$19:$B$26,2,FALSE)</f>
        <v>STUR</v>
      </c>
      <c r="E641" t="str">
        <f>VLOOKUP(AK641,REF_TABLE!A:B,2,FALSE)</f>
        <v>WST</v>
      </c>
      <c r="F641">
        <f t="shared" si="93"/>
        <v>0.33</v>
      </c>
      <c r="G641">
        <f>VLOOKUP(plants_join_OPSD!D641,REF_TABLE!M:Q,2,FALSE)</f>
        <v>9.5587323943661975</v>
      </c>
      <c r="H641">
        <f>VLOOKUP(plants_join_OPSD!D641,REF_TABLE!M:Q,3,FALSE)</f>
        <v>7.8122535211267614</v>
      </c>
      <c r="I641">
        <f>VLOOKUP(D641,Tabelle7!$A:$B,2,FALSE)</f>
        <v>4.0224969288732378E-2</v>
      </c>
      <c r="J641">
        <f>VLOOKUP(D641,Tabelle7!$A:$C,3,FALSE)</f>
        <v>4.0224969288732378E-2</v>
      </c>
      <c r="K641">
        <f>VLOOKUP($E641,Dispa_data!E:W,7,FALSE)</f>
        <v>0</v>
      </c>
      <c r="L641">
        <f>IFERROR(VLOOKUP($E641,Dispa_data!E:W,8,FALSE),0)</f>
        <v>0</v>
      </c>
      <c r="M641">
        <f>IFERROR(VLOOKUP($E641,Dispa_data!E:W,9,FALSE),0)</f>
        <v>0</v>
      </c>
      <c r="N641">
        <f>IFERROR(VLOOKUP($E641,Dispa_data!$E:$W,10,FALSE),0)</f>
        <v>0.3</v>
      </c>
      <c r="O641">
        <f>IFERROR(VLOOKUP($E641,Dispa_data!$E:$W,11,FALSE),0)</f>
        <v>0.46500000000000002</v>
      </c>
      <c r="P641">
        <f>IFERROR(VLOOKUP($E641,Dispa_data!$E:$W,12,FALSE),0)</f>
        <v>0</v>
      </c>
      <c r="Q641">
        <f>IFERROR(VLOOKUP($E641,Dispa_data!$E:$W,13,FALSE),0)</f>
        <v>0</v>
      </c>
      <c r="S641" t="str">
        <f t="shared" si="94"/>
        <v/>
      </c>
      <c r="T641" t="str">
        <f t="shared" si="95"/>
        <v/>
      </c>
      <c r="U641" t="str">
        <f t="shared" si="96"/>
        <v/>
      </c>
      <c r="V641" t="str">
        <f t="shared" si="97"/>
        <v/>
      </c>
      <c r="W641" t="str">
        <f t="shared" si="98"/>
        <v/>
      </c>
      <c r="X641" s="1" t="s">
        <v>883</v>
      </c>
      <c r="Y641" s="6" t="e">
        <f>VLOOKUP(B641,Dispa_data!B:B,1,FALSE)</f>
        <v>#N/A</v>
      </c>
      <c r="Z641" t="s">
        <v>1483</v>
      </c>
      <c r="AA641" t="s">
        <v>1865</v>
      </c>
      <c r="AC641" t="s">
        <v>2135</v>
      </c>
      <c r="AD641" t="s">
        <v>2700</v>
      </c>
      <c r="AE641" t="s">
        <v>3039</v>
      </c>
      <c r="AF641" t="s">
        <v>2102</v>
      </c>
      <c r="AG641" t="s">
        <v>3479</v>
      </c>
      <c r="AH641" t="s">
        <v>3492</v>
      </c>
      <c r="AI641">
        <v>16.3</v>
      </c>
      <c r="AK641" t="s">
        <v>3504</v>
      </c>
      <c r="AL641" t="s">
        <v>3506</v>
      </c>
      <c r="AM641" t="s">
        <v>3515</v>
      </c>
      <c r="AO641">
        <v>2007</v>
      </c>
      <c r="AP641" t="s">
        <v>3527</v>
      </c>
      <c r="AS641" t="s">
        <v>3625</v>
      </c>
      <c r="AU641">
        <v>51.299759999999999</v>
      </c>
      <c r="AV641">
        <v>12.019299999999999</v>
      </c>
      <c r="BA641">
        <v>0.33</v>
      </c>
      <c r="BB641" t="s">
        <v>3999</v>
      </c>
      <c r="BC641" t="s">
        <v>3504</v>
      </c>
      <c r="BE641" t="s">
        <v>3515</v>
      </c>
      <c r="BF641" t="s">
        <v>4383</v>
      </c>
      <c r="BG641" t="s">
        <v>4404</v>
      </c>
      <c r="BH641" t="s">
        <v>2285</v>
      </c>
    </row>
    <row r="642" spans="1:61" x14ac:dyDescent="0.25">
      <c r="A642">
        <f t="shared" si="92"/>
        <v>12</v>
      </c>
      <c r="B642" t="str">
        <f t="shared" si="91"/>
        <v>Kläranlage_BNA0616a</v>
      </c>
      <c r="C642" t="s">
        <v>3492</v>
      </c>
      <c r="D642" t="str">
        <f>VLOOKUP(AL642,REF_TABLE!$A$19:$B$26,2,FALSE)</f>
        <v>STUR</v>
      </c>
      <c r="E642" t="str">
        <f>VLOOKUP(AK642,REF_TABLE!A:B,2,FALSE)</f>
        <v>WST</v>
      </c>
      <c r="F642">
        <f t="shared" si="93"/>
        <v>0.33</v>
      </c>
      <c r="G642">
        <f>VLOOKUP(plants_join_OPSD!D642,REF_TABLE!M:Q,2,FALSE)</f>
        <v>9.5587323943661975</v>
      </c>
      <c r="H642">
        <f>VLOOKUP(plants_join_OPSD!D642,REF_TABLE!M:Q,3,FALSE)</f>
        <v>7.8122535211267614</v>
      </c>
      <c r="I642">
        <f>VLOOKUP(D642,Tabelle7!$A:$B,2,FALSE)</f>
        <v>4.0224969288732378E-2</v>
      </c>
      <c r="J642">
        <f>VLOOKUP(D642,Tabelle7!$A:$C,3,FALSE)</f>
        <v>4.0224969288732378E-2</v>
      </c>
      <c r="K642">
        <f>VLOOKUP($E642,Dispa_data!E:W,7,FALSE)</f>
        <v>0</v>
      </c>
      <c r="L642">
        <f>IFERROR(VLOOKUP($E642,Dispa_data!E:W,8,FALSE),0)</f>
        <v>0</v>
      </c>
      <c r="M642">
        <f>IFERROR(VLOOKUP($E642,Dispa_data!E:W,9,FALSE),0)</f>
        <v>0</v>
      </c>
      <c r="N642">
        <f>IFERROR(VLOOKUP($E642,Dispa_data!$E:$W,10,FALSE),0)</f>
        <v>0.3</v>
      </c>
      <c r="O642">
        <f>IFERROR(VLOOKUP($E642,Dispa_data!$E:$W,11,FALSE),0)</f>
        <v>0.46500000000000002</v>
      </c>
      <c r="P642">
        <f>IFERROR(VLOOKUP($E642,Dispa_data!$E:$W,12,FALSE),0)</f>
        <v>0</v>
      </c>
      <c r="Q642">
        <f>IFERROR(VLOOKUP($E642,Dispa_data!$E:$W,13,FALSE),0)</f>
        <v>0</v>
      </c>
      <c r="S642" t="str">
        <f t="shared" si="94"/>
        <v/>
      </c>
      <c r="T642" t="str">
        <f t="shared" si="95"/>
        <v/>
      </c>
      <c r="U642" t="str">
        <f t="shared" si="96"/>
        <v/>
      </c>
      <c r="V642" t="str">
        <f t="shared" si="97"/>
        <v/>
      </c>
      <c r="W642" t="str">
        <f t="shared" si="98"/>
        <v/>
      </c>
      <c r="X642" s="1" t="s">
        <v>884</v>
      </c>
      <c r="Y642" s="6" t="e">
        <f>VLOOKUP(B642,Dispa_data!B:B,1,FALSE)</f>
        <v>#N/A</v>
      </c>
      <c r="Z642" t="s">
        <v>1484</v>
      </c>
      <c r="AA642" t="s">
        <v>1866</v>
      </c>
      <c r="AC642" t="s">
        <v>2289</v>
      </c>
      <c r="AD642" t="s">
        <v>2701</v>
      </c>
      <c r="AE642" t="s">
        <v>3043</v>
      </c>
      <c r="AF642" t="s">
        <v>3385</v>
      </c>
      <c r="AG642" t="s">
        <v>3487</v>
      </c>
      <c r="AH642" t="s">
        <v>3492</v>
      </c>
      <c r="AI642">
        <v>12</v>
      </c>
      <c r="AK642" t="s">
        <v>3504</v>
      </c>
      <c r="AL642" t="s">
        <v>3506</v>
      </c>
      <c r="AM642" t="s">
        <v>3514</v>
      </c>
      <c r="AO642">
        <v>1992</v>
      </c>
      <c r="AP642" t="s">
        <v>3547</v>
      </c>
      <c r="AS642" t="s">
        <v>3625</v>
      </c>
      <c r="AU642">
        <v>48.552940999999997</v>
      </c>
      <c r="AV642">
        <v>8.4074010000000001</v>
      </c>
      <c r="BA642">
        <v>0.33</v>
      </c>
      <c r="BB642" t="s">
        <v>3999</v>
      </c>
      <c r="BC642" t="s">
        <v>3504</v>
      </c>
      <c r="BE642" t="s">
        <v>3515</v>
      </c>
      <c r="BG642" t="s">
        <v>4359</v>
      </c>
      <c r="BH642" t="s">
        <v>4532</v>
      </c>
    </row>
    <row r="643" spans="1:61" x14ac:dyDescent="0.25">
      <c r="A643">
        <f t="shared" si="92"/>
        <v>28</v>
      </c>
      <c r="B643" t="str">
        <f t="shared" si="91"/>
        <v>FHKW Ludwigshafen_BNA1197</v>
      </c>
      <c r="C643" t="s">
        <v>3492</v>
      </c>
      <c r="D643" t="str">
        <f>VLOOKUP(AL643,REF_TABLE!$A$19:$B$26,2,FALSE)</f>
        <v>STUR</v>
      </c>
      <c r="E643" t="str">
        <f>VLOOKUP(AK643,REF_TABLE!A:B,2,FALSE)</f>
        <v>WST</v>
      </c>
      <c r="F643">
        <f t="shared" si="93"/>
        <v>0.33</v>
      </c>
      <c r="G643">
        <f>VLOOKUP(plants_join_OPSD!D643,REF_TABLE!M:Q,2,FALSE)</f>
        <v>9.5587323943661975</v>
      </c>
      <c r="H643">
        <f>VLOOKUP(plants_join_OPSD!D643,REF_TABLE!M:Q,3,FALSE)</f>
        <v>7.8122535211267614</v>
      </c>
      <c r="I643">
        <f>VLOOKUP(D643,Tabelle7!$A:$B,2,FALSE)</f>
        <v>4.0224969288732378E-2</v>
      </c>
      <c r="J643">
        <f>VLOOKUP(D643,Tabelle7!$A:$C,3,FALSE)</f>
        <v>4.0224969288732378E-2</v>
      </c>
      <c r="K643">
        <f>VLOOKUP($E643,Dispa_data!E:W,7,FALSE)</f>
        <v>0</v>
      </c>
      <c r="L643">
        <f>IFERROR(VLOOKUP($E643,Dispa_data!E:W,8,FALSE),0)</f>
        <v>0</v>
      </c>
      <c r="M643">
        <f>IFERROR(VLOOKUP($E643,Dispa_data!E:W,9,FALSE),0)</f>
        <v>0</v>
      </c>
      <c r="N643">
        <f>IFERROR(VLOOKUP($E643,Dispa_data!$E:$W,10,FALSE),0)</f>
        <v>0.3</v>
      </c>
      <c r="O643">
        <f>IFERROR(VLOOKUP($E643,Dispa_data!$E:$W,11,FALSE),0)</f>
        <v>0.46500000000000002</v>
      </c>
      <c r="P643">
        <f>IFERROR(VLOOKUP($E643,Dispa_data!$E:$W,12,FALSE),0)</f>
        <v>0</v>
      </c>
      <c r="Q643">
        <f>IFERROR(VLOOKUP($E643,Dispa_data!$E:$W,13,FALSE),0)</f>
        <v>0</v>
      </c>
      <c r="S643" t="str">
        <f t="shared" si="94"/>
        <v/>
      </c>
      <c r="T643" t="str">
        <f t="shared" si="95"/>
        <v/>
      </c>
      <c r="U643" t="str">
        <f t="shared" si="96"/>
        <v/>
      </c>
      <c r="V643" t="str">
        <f t="shared" si="97"/>
        <v/>
      </c>
      <c r="W643" t="str">
        <f t="shared" si="98"/>
        <v/>
      </c>
      <c r="X643" s="1" t="s">
        <v>885</v>
      </c>
      <c r="Y643" s="6" t="e">
        <f>VLOOKUP(B643,Dispa_data!B:B,1,FALSE)</f>
        <v>#N/A</v>
      </c>
      <c r="Z643" t="s">
        <v>1485</v>
      </c>
      <c r="AA643" t="s">
        <v>1867</v>
      </c>
      <c r="AC643" t="s">
        <v>2384</v>
      </c>
      <c r="AD643" t="s">
        <v>2702</v>
      </c>
      <c r="AE643" t="s">
        <v>3164</v>
      </c>
      <c r="AF643" t="s">
        <v>3385</v>
      </c>
      <c r="AG643" t="s">
        <v>3487</v>
      </c>
      <c r="AH643" t="s">
        <v>3492</v>
      </c>
      <c r="AI643">
        <v>28</v>
      </c>
      <c r="AK643" t="s">
        <v>3504</v>
      </c>
      <c r="AL643" t="s">
        <v>3506</v>
      </c>
      <c r="AM643" t="s">
        <v>3514</v>
      </c>
      <c r="AO643">
        <v>1967</v>
      </c>
      <c r="AP643" t="s">
        <v>3566</v>
      </c>
      <c r="AS643" t="s">
        <v>3625</v>
      </c>
      <c r="AU643">
        <v>49.485050000000001</v>
      </c>
      <c r="AV643">
        <v>8.4262199999999989</v>
      </c>
      <c r="BA643">
        <v>0.33</v>
      </c>
      <c r="BB643" t="s">
        <v>3999</v>
      </c>
      <c r="BC643" t="s">
        <v>3504</v>
      </c>
      <c r="BE643" t="s">
        <v>3515</v>
      </c>
      <c r="BF643" t="s">
        <v>4384</v>
      </c>
      <c r="BG643" t="s">
        <v>1559</v>
      </c>
      <c r="BH643" t="s">
        <v>4579</v>
      </c>
    </row>
    <row r="644" spans="1:61" x14ac:dyDescent="0.25">
      <c r="A644">
        <f t="shared" si="92"/>
        <v>25.4</v>
      </c>
      <c r="B644" t="str">
        <f t="shared" si="91"/>
        <v>SITA Abfallverwertung GmbH _BNA1198</v>
      </c>
      <c r="C644" t="s">
        <v>3492</v>
      </c>
      <c r="D644" t="str">
        <f>VLOOKUP(AL644,REF_TABLE!$A$19:$B$26,2,FALSE)</f>
        <v>STUR</v>
      </c>
      <c r="E644" t="str">
        <f>VLOOKUP(AK644,REF_TABLE!A:B,2,FALSE)</f>
        <v>WST</v>
      </c>
      <c r="F644">
        <f t="shared" si="93"/>
        <v>0.33</v>
      </c>
      <c r="G644">
        <f>VLOOKUP(plants_join_OPSD!D644,REF_TABLE!M:Q,2,FALSE)</f>
        <v>9.5587323943661975</v>
      </c>
      <c r="H644">
        <f>VLOOKUP(plants_join_OPSD!D644,REF_TABLE!M:Q,3,FALSE)</f>
        <v>7.8122535211267614</v>
      </c>
      <c r="I644">
        <f>VLOOKUP(D644,Tabelle7!$A:$B,2,FALSE)</f>
        <v>4.0224969288732378E-2</v>
      </c>
      <c r="J644">
        <f>VLOOKUP(D644,Tabelle7!$A:$C,3,FALSE)</f>
        <v>4.0224969288732378E-2</v>
      </c>
      <c r="K644">
        <f>VLOOKUP($E644,Dispa_data!E:W,7,FALSE)</f>
        <v>0</v>
      </c>
      <c r="L644">
        <f>IFERROR(VLOOKUP($E644,Dispa_data!E:W,8,FALSE),0)</f>
        <v>0</v>
      </c>
      <c r="M644">
        <f>IFERROR(VLOOKUP($E644,Dispa_data!E:W,9,FALSE),0)</f>
        <v>0</v>
      </c>
      <c r="N644">
        <f>IFERROR(VLOOKUP($E644,Dispa_data!$E:$W,10,FALSE),0)</f>
        <v>0.3</v>
      </c>
      <c r="O644">
        <f>IFERROR(VLOOKUP($E644,Dispa_data!$E:$W,11,FALSE),0)</f>
        <v>0.46500000000000002</v>
      </c>
      <c r="P644">
        <f>IFERROR(VLOOKUP($E644,Dispa_data!$E:$W,12,FALSE),0)</f>
        <v>0</v>
      </c>
      <c r="Q644">
        <f>IFERROR(VLOOKUP($E644,Dispa_data!$E:$W,13,FALSE),0)</f>
        <v>0</v>
      </c>
      <c r="S644" t="str">
        <f t="shared" si="94"/>
        <v/>
      </c>
      <c r="T644" t="str">
        <f t="shared" si="95"/>
        <v/>
      </c>
      <c r="U644" t="str">
        <f t="shared" si="96"/>
        <v/>
      </c>
      <c r="V644" t="str">
        <f t="shared" si="97"/>
        <v/>
      </c>
      <c r="W644" t="str">
        <f t="shared" si="98"/>
        <v/>
      </c>
      <c r="X644" s="1" t="s">
        <v>886</v>
      </c>
      <c r="Y644" s="6" t="e">
        <f>VLOOKUP(B644,Dispa_data!B:B,1,FALSE)</f>
        <v>#N/A</v>
      </c>
      <c r="Z644" t="s">
        <v>1486</v>
      </c>
      <c r="AC644" t="s">
        <v>2385</v>
      </c>
      <c r="AD644" t="s">
        <v>2703</v>
      </c>
      <c r="AE644" t="s">
        <v>3165</v>
      </c>
      <c r="AF644" t="s">
        <v>3467</v>
      </c>
      <c r="AG644" t="s">
        <v>3479</v>
      </c>
      <c r="AH644" t="s">
        <v>3492</v>
      </c>
      <c r="AI644">
        <v>25.4</v>
      </c>
      <c r="AK644" t="s">
        <v>3504</v>
      </c>
      <c r="AL644" t="s">
        <v>3506</v>
      </c>
      <c r="AM644" t="s">
        <v>3514</v>
      </c>
      <c r="AO644">
        <v>2005</v>
      </c>
      <c r="AP644" t="s">
        <v>3519</v>
      </c>
      <c r="AS644" t="s">
        <v>3625</v>
      </c>
      <c r="AU644">
        <v>51.181579999999997</v>
      </c>
      <c r="AV644">
        <v>12.01965</v>
      </c>
      <c r="BA644">
        <v>0.33</v>
      </c>
      <c r="BB644" t="s">
        <v>3999</v>
      </c>
      <c r="BC644" t="s">
        <v>3504</v>
      </c>
      <c r="BE644" t="s">
        <v>3515</v>
      </c>
      <c r="BF644" t="s">
        <v>4385</v>
      </c>
      <c r="BG644" t="s">
        <v>4406</v>
      </c>
      <c r="BH644" t="s">
        <v>4458</v>
      </c>
    </row>
    <row r="645" spans="1:61" x14ac:dyDescent="0.25">
      <c r="A645">
        <f t="shared" si="92"/>
        <v>29.2</v>
      </c>
      <c r="B645" t="str">
        <f t="shared" si="91"/>
        <v>MHKW Rothensee_BNA0622</v>
      </c>
      <c r="C645" t="s">
        <v>3492</v>
      </c>
      <c r="D645" t="str">
        <f>VLOOKUP(AL645,REF_TABLE!$A$19:$B$26,2,FALSE)</f>
        <v>STUR</v>
      </c>
      <c r="E645" t="str">
        <f>VLOOKUP(AK645,REF_TABLE!A:B,2,FALSE)</f>
        <v>WST</v>
      </c>
      <c r="F645">
        <f t="shared" si="93"/>
        <v>0.33</v>
      </c>
      <c r="G645">
        <f>VLOOKUP(plants_join_OPSD!D645,REF_TABLE!M:Q,2,FALSE)</f>
        <v>9.5587323943661975</v>
      </c>
      <c r="H645">
        <f>VLOOKUP(plants_join_OPSD!D645,REF_TABLE!M:Q,3,FALSE)</f>
        <v>7.8122535211267614</v>
      </c>
      <c r="I645">
        <f>VLOOKUP(D645,Tabelle7!$A:$B,2,FALSE)</f>
        <v>4.0224969288732378E-2</v>
      </c>
      <c r="J645">
        <f>VLOOKUP(D645,Tabelle7!$A:$C,3,FALSE)</f>
        <v>4.0224969288732378E-2</v>
      </c>
      <c r="K645">
        <f>VLOOKUP($E645,Dispa_data!E:W,7,FALSE)</f>
        <v>0</v>
      </c>
      <c r="L645">
        <f>IFERROR(VLOOKUP($E645,Dispa_data!E:W,8,FALSE),0)</f>
        <v>0</v>
      </c>
      <c r="M645">
        <f>IFERROR(VLOOKUP($E645,Dispa_data!E:W,9,FALSE),0)</f>
        <v>0</v>
      </c>
      <c r="N645">
        <f>IFERROR(VLOOKUP($E645,Dispa_data!$E:$W,10,FALSE),0)</f>
        <v>0.3</v>
      </c>
      <c r="O645">
        <f>IFERROR(VLOOKUP($E645,Dispa_data!$E:$W,11,FALSE),0)</f>
        <v>0.46500000000000002</v>
      </c>
      <c r="P645">
        <f>IFERROR(VLOOKUP($E645,Dispa_data!$E:$W,12,FALSE),0)</f>
        <v>0</v>
      </c>
      <c r="Q645">
        <f>IFERROR(VLOOKUP($E645,Dispa_data!$E:$W,13,FALSE),0)</f>
        <v>0</v>
      </c>
      <c r="S645" t="str">
        <f t="shared" si="94"/>
        <v/>
      </c>
      <c r="T645" t="str">
        <f t="shared" si="95"/>
        <v/>
      </c>
      <c r="U645" t="str">
        <f t="shared" si="96"/>
        <v/>
      </c>
      <c r="V645" t="str">
        <f t="shared" si="97"/>
        <v/>
      </c>
      <c r="W645" t="str">
        <f t="shared" si="98"/>
        <v/>
      </c>
      <c r="X645" s="1" t="s">
        <v>887</v>
      </c>
      <c r="Y645" s="6" t="e">
        <f>VLOOKUP(B645,Dispa_data!B:B,1,FALSE)</f>
        <v>#N/A</v>
      </c>
      <c r="Z645" t="s">
        <v>1487</v>
      </c>
      <c r="AA645" t="s">
        <v>1542</v>
      </c>
      <c r="AC645" t="s">
        <v>2386</v>
      </c>
      <c r="AE645" t="s">
        <v>3166</v>
      </c>
      <c r="AF645" t="s">
        <v>3468</v>
      </c>
      <c r="AG645" t="s">
        <v>3479</v>
      </c>
      <c r="AH645" t="s">
        <v>3492</v>
      </c>
      <c r="AI645">
        <v>29.2</v>
      </c>
      <c r="AK645" t="s">
        <v>3504</v>
      </c>
      <c r="AL645" t="s">
        <v>3506</v>
      </c>
      <c r="AM645" t="s">
        <v>3514</v>
      </c>
      <c r="AO645">
        <v>2005</v>
      </c>
      <c r="AP645" t="s">
        <v>3519</v>
      </c>
      <c r="AS645" t="s">
        <v>3625</v>
      </c>
      <c r="AU645">
        <v>52.185339999999997</v>
      </c>
      <c r="AV645">
        <v>11.67906</v>
      </c>
      <c r="BA645">
        <v>0.33</v>
      </c>
      <c r="BB645" t="s">
        <v>3999</v>
      </c>
      <c r="BC645" t="s">
        <v>3504</v>
      </c>
      <c r="BE645" t="s">
        <v>3515</v>
      </c>
      <c r="BF645" t="s">
        <v>4386</v>
      </c>
      <c r="BG645" t="s">
        <v>4404</v>
      </c>
      <c r="BH645" t="s">
        <v>4580</v>
      </c>
    </row>
    <row r="646" spans="1:61" x14ac:dyDescent="0.25">
      <c r="A646">
        <f t="shared" si="92"/>
        <v>29.2</v>
      </c>
      <c r="B646" t="str">
        <f t="shared" si="91"/>
        <v>MHKW Rothensee_BNA0623</v>
      </c>
      <c r="C646" t="s">
        <v>3492</v>
      </c>
      <c r="D646" t="str">
        <f>VLOOKUP(AL646,REF_TABLE!$A$19:$B$26,2,FALSE)</f>
        <v>STUR</v>
      </c>
      <c r="E646" t="str">
        <f>VLOOKUP(AK646,REF_TABLE!A:B,2,FALSE)</f>
        <v>WST</v>
      </c>
      <c r="F646">
        <f t="shared" si="93"/>
        <v>0.33</v>
      </c>
      <c r="G646">
        <f>VLOOKUP(plants_join_OPSD!D646,REF_TABLE!M:Q,2,FALSE)</f>
        <v>9.5587323943661975</v>
      </c>
      <c r="H646">
        <f>VLOOKUP(plants_join_OPSD!D646,REF_TABLE!M:Q,3,FALSE)</f>
        <v>7.8122535211267614</v>
      </c>
      <c r="I646">
        <f>VLOOKUP(D646,Tabelle7!$A:$B,2,FALSE)</f>
        <v>4.0224969288732378E-2</v>
      </c>
      <c r="J646">
        <f>VLOOKUP(D646,Tabelle7!$A:$C,3,FALSE)</f>
        <v>4.0224969288732378E-2</v>
      </c>
      <c r="K646">
        <f>VLOOKUP($E646,Dispa_data!E:W,7,FALSE)</f>
        <v>0</v>
      </c>
      <c r="L646">
        <f>IFERROR(VLOOKUP($E646,Dispa_data!E:W,8,FALSE),0)</f>
        <v>0</v>
      </c>
      <c r="M646">
        <f>IFERROR(VLOOKUP($E646,Dispa_data!E:W,9,FALSE),0)</f>
        <v>0</v>
      </c>
      <c r="N646">
        <f>IFERROR(VLOOKUP($E646,Dispa_data!$E:$W,10,FALSE),0)</f>
        <v>0.3</v>
      </c>
      <c r="O646">
        <f>IFERROR(VLOOKUP($E646,Dispa_data!$E:$W,11,FALSE),0)</f>
        <v>0.46500000000000002</v>
      </c>
      <c r="P646">
        <f>IFERROR(VLOOKUP($E646,Dispa_data!$E:$W,12,FALSE),0)</f>
        <v>0</v>
      </c>
      <c r="Q646">
        <f>IFERROR(VLOOKUP($E646,Dispa_data!$E:$W,13,FALSE),0)</f>
        <v>0</v>
      </c>
      <c r="S646" t="str">
        <f t="shared" si="94"/>
        <v/>
      </c>
      <c r="T646" t="str">
        <f t="shared" si="95"/>
        <v/>
      </c>
      <c r="U646" t="str">
        <f t="shared" si="96"/>
        <v/>
      </c>
      <c r="V646" t="str">
        <f t="shared" si="97"/>
        <v/>
      </c>
      <c r="W646" t="str">
        <f t="shared" si="98"/>
        <v/>
      </c>
      <c r="X646" s="1" t="s">
        <v>888</v>
      </c>
      <c r="Y646" s="6" t="e">
        <f>VLOOKUP(B646,Dispa_data!B:B,1,FALSE)</f>
        <v>#N/A</v>
      </c>
      <c r="Z646" t="s">
        <v>1487</v>
      </c>
      <c r="AA646" t="s">
        <v>1524</v>
      </c>
      <c r="AC646" t="s">
        <v>2386</v>
      </c>
      <c r="AE646" t="s">
        <v>3166</v>
      </c>
      <c r="AF646" t="s">
        <v>3468</v>
      </c>
      <c r="AG646" t="s">
        <v>3479</v>
      </c>
      <c r="AH646" t="s">
        <v>3492</v>
      </c>
      <c r="AI646">
        <v>29.2</v>
      </c>
      <c r="AK646" t="s">
        <v>3504</v>
      </c>
      <c r="AL646" t="s">
        <v>3506</v>
      </c>
      <c r="AM646" t="s">
        <v>3514</v>
      </c>
      <c r="AO646">
        <v>2006</v>
      </c>
      <c r="AP646" t="s">
        <v>3524</v>
      </c>
      <c r="AS646" t="s">
        <v>3625</v>
      </c>
      <c r="AU646">
        <v>52.185339999999997</v>
      </c>
      <c r="AV646">
        <v>11.67906</v>
      </c>
      <c r="BA646">
        <v>0.33</v>
      </c>
      <c r="BB646" t="s">
        <v>3999</v>
      </c>
      <c r="BC646" t="s">
        <v>3504</v>
      </c>
      <c r="BE646" t="s">
        <v>3515</v>
      </c>
      <c r="BF646" t="s">
        <v>4386</v>
      </c>
      <c r="BG646" t="s">
        <v>4404</v>
      </c>
      <c r="BH646" t="s">
        <v>4580</v>
      </c>
    </row>
    <row r="647" spans="1:61" x14ac:dyDescent="0.25">
      <c r="A647">
        <f t="shared" si="92"/>
        <v>15.6</v>
      </c>
      <c r="B647" t="str">
        <f t="shared" si="91"/>
        <v>MHKW Mainz_BNA1199</v>
      </c>
      <c r="C647" t="s">
        <v>3492</v>
      </c>
      <c r="D647" t="str">
        <f>VLOOKUP(AL647,REF_TABLE!$A$19:$B$26,2,FALSE)</f>
        <v>STUR</v>
      </c>
      <c r="E647" t="str">
        <f>VLOOKUP(AK647,REF_TABLE!A:B,2,FALSE)</f>
        <v>WST</v>
      </c>
      <c r="F647">
        <f t="shared" si="93"/>
        <v>0.33</v>
      </c>
      <c r="G647">
        <f>VLOOKUP(plants_join_OPSD!D647,REF_TABLE!M:Q,2,FALSE)</f>
        <v>9.5587323943661975</v>
      </c>
      <c r="H647">
        <f>VLOOKUP(plants_join_OPSD!D647,REF_TABLE!M:Q,3,FALSE)</f>
        <v>7.8122535211267614</v>
      </c>
      <c r="I647">
        <f>VLOOKUP(D647,Tabelle7!$A:$B,2,FALSE)</f>
        <v>4.0224969288732378E-2</v>
      </c>
      <c r="J647">
        <f>VLOOKUP(D647,Tabelle7!$A:$C,3,FALSE)</f>
        <v>4.0224969288732378E-2</v>
      </c>
      <c r="K647">
        <f>VLOOKUP($E647,Dispa_data!E:W,7,FALSE)</f>
        <v>0</v>
      </c>
      <c r="L647">
        <f>IFERROR(VLOOKUP($E647,Dispa_data!E:W,8,FALSE),0)</f>
        <v>0</v>
      </c>
      <c r="M647">
        <f>IFERROR(VLOOKUP($E647,Dispa_data!E:W,9,FALSE),0)</f>
        <v>0</v>
      </c>
      <c r="N647">
        <f>IFERROR(VLOOKUP($E647,Dispa_data!$E:$W,10,FALSE),0)</f>
        <v>0.3</v>
      </c>
      <c r="O647">
        <f>IFERROR(VLOOKUP($E647,Dispa_data!$E:$W,11,FALSE),0)</f>
        <v>0.46500000000000002</v>
      </c>
      <c r="P647">
        <f>IFERROR(VLOOKUP($E647,Dispa_data!$E:$W,12,FALSE),0)</f>
        <v>0</v>
      </c>
      <c r="Q647">
        <f>IFERROR(VLOOKUP($E647,Dispa_data!$E:$W,13,FALSE),0)</f>
        <v>0</v>
      </c>
      <c r="S647" t="str">
        <f t="shared" si="94"/>
        <v/>
      </c>
      <c r="T647" t="str">
        <f t="shared" si="95"/>
        <v/>
      </c>
      <c r="U647" t="str">
        <f t="shared" si="96"/>
        <v/>
      </c>
      <c r="V647" t="str">
        <f t="shared" si="97"/>
        <v/>
      </c>
      <c r="W647" t="str">
        <f t="shared" si="98"/>
        <v/>
      </c>
      <c r="X647" s="1" t="s">
        <v>889</v>
      </c>
      <c r="Y647" s="6" t="e">
        <f>VLOOKUP(B647,Dispa_data!B:B,1,FALSE)</f>
        <v>#N/A</v>
      </c>
      <c r="Z647" t="s">
        <v>1488</v>
      </c>
      <c r="AC647" t="s">
        <v>2387</v>
      </c>
      <c r="AD647" t="s">
        <v>2704</v>
      </c>
      <c r="AE647" t="s">
        <v>3045</v>
      </c>
      <c r="AF647" t="s">
        <v>3386</v>
      </c>
      <c r="AG647" t="s">
        <v>3487</v>
      </c>
      <c r="AH647" t="s">
        <v>3492</v>
      </c>
      <c r="AI647">
        <v>15.6</v>
      </c>
      <c r="AK647" t="s">
        <v>3504</v>
      </c>
      <c r="AL647" t="s">
        <v>3506</v>
      </c>
      <c r="AM647" t="s">
        <v>3514</v>
      </c>
      <c r="AO647">
        <v>2009</v>
      </c>
      <c r="AP647" t="s">
        <v>3533</v>
      </c>
      <c r="AS647" t="s">
        <v>3625</v>
      </c>
      <c r="AU647">
        <v>50.025940000000013</v>
      </c>
      <c r="AV647">
        <v>8.2418300000000002</v>
      </c>
      <c r="BA647">
        <v>0.33</v>
      </c>
      <c r="BB647" t="s">
        <v>3999</v>
      </c>
      <c r="BC647" t="s">
        <v>3504</v>
      </c>
      <c r="BE647" t="s">
        <v>3515</v>
      </c>
      <c r="BF647" t="s">
        <v>4387</v>
      </c>
      <c r="BG647" t="s">
        <v>4406</v>
      </c>
      <c r="BH647" t="s">
        <v>4533</v>
      </c>
    </row>
    <row r="648" spans="1:61" x14ac:dyDescent="0.25">
      <c r="A648">
        <f t="shared" si="92"/>
        <v>8.6999999999999993</v>
      </c>
      <c r="B648" t="str">
        <f t="shared" si="91"/>
        <v>HKW Mannheim_BNA0640</v>
      </c>
      <c r="C648" t="s">
        <v>3492</v>
      </c>
      <c r="D648" t="str">
        <f>VLOOKUP(AL648,REF_TABLE!$A$19:$B$26,2,FALSE)</f>
        <v>STUR</v>
      </c>
      <c r="E648" t="str">
        <f>VLOOKUP(AK648,REF_TABLE!A:B,2,FALSE)</f>
        <v>WST</v>
      </c>
      <c r="F648">
        <f t="shared" si="93"/>
        <v>0.33</v>
      </c>
      <c r="G648">
        <f>VLOOKUP(plants_join_OPSD!D648,REF_TABLE!M:Q,2,FALSE)</f>
        <v>9.5587323943661975</v>
      </c>
      <c r="H648">
        <f>VLOOKUP(plants_join_OPSD!D648,REF_TABLE!M:Q,3,FALSE)</f>
        <v>7.8122535211267614</v>
      </c>
      <c r="I648">
        <f>VLOOKUP(D648,Tabelle7!$A:$B,2,FALSE)</f>
        <v>4.0224969288732378E-2</v>
      </c>
      <c r="J648">
        <f>VLOOKUP(D648,Tabelle7!$A:$C,3,FALSE)</f>
        <v>4.0224969288732378E-2</v>
      </c>
      <c r="K648">
        <f>VLOOKUP($E648,Dispa_data!E:W,7,FALSE)</f>
        <v>0</v>
      </c>
      <c r="L648">
        <f>IFERROR(VLOOKUP($E648,Dispa_data!E:W,8,FALSE),0)</f>
        <v>0</v>
      </c>
      <c r="M648">
        <f>IFERROR(VLOOKUP($E648,Dispa_data!E:W,9,FALSE),0)</f>
        <v>0</v>
      </c>
      <c r="N648">
        <f>IFERROR(VLOOKUP($E648,Dispa_data!$E:$W,10,FALSE),0)</f>
        <v>0.3</v>
      </c>
      <c r="O648">
        <f>IFERROR(VLOOKUP($E648,Dispa_data!$E:$W,11,FALSE),0)</f>
        <v>0.46500000000000002</v>
      </c>
      <c r="P648">
        <f>IFERROR(VLOOKUP($E648,Dispa_data!$E:$W,12,FALSE),0)</f>
        <v>0</v>
      </c>
      <c r="Q648">
        <f>IFERROR(VLOOKUP($E648,Dispa_data!$E:$W,13,FALSE),0)</f>
        <v>0</v>
      </c>
      <c r="S648" t="str">
        <f t="shared" si="94"/>
        <v/>
      </c>
      <c r="T648" t="str">
        <f t="shared" si="95"/>
        <v/>
      </c>
      <c r="U648" t="str">
        <f t="shared" si="96"/>
        <v/>
      </c>
      <c r="V648" t="str">
        <f t="shared" si="97"/>
        <v/>
      </c>
      <c r="W648" t="str">
        <f t="shared" si="98"/>
        <v/>
      </c>
      <c r="X648" s="1" t="s">
        <v>890</v>
      </c>
      <c r="Y648" s="6" t="e">
        <f>VLOOKUP(B648,Dispa_data!B:B,1,FALSE)</f>
        <v>#N/A</v>
      </c>
      <c r="Z648" t="s">
        <v>1489</v>
      </c>
      <c r="AA648" t="s">
        <v>1861</v>
      </c>
      <c r="AC648" t="s">
        <v>2135</v>
      </c>
      <c r="AD648" t="s">
        <v>2705</v>
      </c>
      <c r="AE648" t="s">
        <v>2750</v>
      </c>
      <c r="AF648" t="s">
        <v>3208</v>
      </c>
      <c r="AG648" t="s">
        <v>3482</v>
      </c>
      <c r="AH648" t="s">
        <v>3492</v>
      </c>
      <c r="AI648">
        <v>8.6999999999999993</v>
      </c>
      <c r="AK648" t="s">
        <v>3504</v>
      </c>
      <c r="AL648" t="s">
        <v>3506</v>
      </c>
      <c r="AM648" t="s">
        <v>3515</v>
      </c>
      <c r="AO648">
        <v>2005</v>
      </c>
      <c r="AP648" t="s">
        <v>3519</v>
      </c>
      <c r="AS648" t="s">
        <v>3625</v>
      </c>
      <c r="AU648">
        <v>49.522399999999998</v>
      </c>
      <c r="AV648">
        <v>8.4529399999999999</v>
      </c>
      <c r="BA648">
        <v>0.33</v>
      </c>
      <c r="BB648" t="s">
        <v>3999</v>
      </c>
      <c r="BC648" t="s">
        <v>3504</v>
      </c>
      <c r="BE648" t="s">
        <v>3515</v>
      </c>
      <c r="BF648" t="s">
        <v>4018</v>
      </c>
      <c r="BG648" t="s">
        <v>1559</v>
      </c>
      <c r="BH648" t="s">
        <v>4453</v>
      </c>
    </row>
    <row r="649" spans="1:61" x14ac:dyDescent="0.25">
      <c r="A649">
        <f t="shared" si="92"/>
        <v>22.1</v>
      </c>
      <c r="B649" t="str">
        <f t="shared" si="91"/>
        <v>HKW Mannheim_BNA0641a</v>
      </c>
      <c r="C649" t="s">
        <v>3492</v>
      </c>
      <c r="D649" t="str">
        <f>VLOOKUP(AL649,REF_TABLE!$A$19:$B$26,2,FALSE)</f>
        <v>STUR</v>
      </c>
      <c r="E649" t="str">
        <f>VLOOKUP(AK649,REF_TABLE!A:B,2,FALSE)</f>
        <v>WST</v>
      </c>
      <c r="F649">
        <f t="shared" si="93"/>
        <v>0.33</v>
      </c>
      <c r="G649">
        <f>VLOOKUP(plants_join_OPSD!D649,REF_TABLE!M:Q,2,FALSE)</f>
        <v>9.5587323943661975</v>
      </c>
      <c r="H649">
        <f>VLOOKUP(plants_join_OPSD!D649,REF_TABLE!M:Q,3,FALSE)</f>
        <v>7.8122535211267614</v>
      </c>
      <c r="I649">
        <f>VLOOKUP(D649,Tabelle7!$A:$B,2,FALSE)</f>
        <v>4.0224969288732378E-2</v>
      </c>
      <c r="J649">
        <f>VLOOKUP(D649,Tabelle7!$A:$C,3,FALSE)</f>
        <v>4.0224969288732378E-2</v>
      </c>
      <c r="K649">
        <f>VLOOKUP($E649,Dispa_data!E:W,7,FALSE)</f>
        <v>0</v>
      </c>
      <c r="L649">
        <f>IFERROR(VLOOKUP($E649,Dispa_data!E:W,8,FALSE),0)</f>
        <v>0</v>
      </c>
      <c r="M649">
        <f>IFERROR(VLOOKUP($E649,Dispa_data!E:W,9,FALSE),0)</f>
        <v>0</v>
      </c>
      <c r="N649">
        <f>IFERROR(VLOOKUP($E649,Dispa_data!$E:$W,10,FALSE),0)</f>
        <v>0.3</v>
      </c>
      <c r="O649">
        <f>IFERROR(VLOOKUP($E649,Dispa_data!$E:$W,11,FALSE),0)</f>
        <v>0.46500000000000002</v>
      </c>
      <c r="P649">
        <f>IFERROR(VLOOKUP($E649,Dispa_data!$E:$W,12,FALSE),0)</f>
        <v>0</v>
      </c>
      <c r="Q649">
        <f>IFERROR(VLOOKUP($E649,Dispa_data!$E:$W,13,FALSE),0)</f>
        <v>0</v>
      </c>
      <c r="S649" t="str">
        <f t="shared" si="94"/>
        <v/>
      </c>
      <c r="T649" t="str">
        <f t="shared" si="95"/>
        <v/>
      </c>
      <c r="U649" t="str">
        <f t="shared" si="96"/>
        <v/>
      </c>
      <c r="V649" t="str">
        <f t="shared" si="97"/>
        <v/>
      </c>
      <c r="W649" t="str">
        <f t="shared" si="98"/>
        <v/>
      </c>
      <c r="X649" s="1" t="s">
        <v>891</v>
      </c>
      <c r="Y649" s="6" t="e">
        <f>VLOOKUP(B649,Dispa_data!B:B,1,FALSE)</f>
        <v>#N/A</v>
      </c>
      <c r="Z649" t="s">
        <v>1489</v>
      </c>
      <c r="AA649" t="s">
        <v>1868</v>
      </c>
      <c r="AC649" t="s">
        <v>2135</v>
      </c>
      <c r="AD649" t="s">
        <v>2705</v>
      </c>
      <c r="AE649" t="s">
        <v>2750</v>
      </c>
      <c r="AF649" t="s">
        <v>3208</v>
      </c>
      <c r="AG649" t="s">
        <v>3482</v>
      </c>
      <c r="AH649" t="s">
        <v>3492</v>
      </c>
      <c r="AI649">
        <v>22.1</v>
      </c>
      <c r="AK649" t="s">
        <v>3504</v>
      </c>
      <c r="AL649" t="s">
        <v>3506</v>
      </c>
      <c r="AM649" t="s">
        <v>3514</v>
      </c>
      <c r="AO649">
        <v>2009</v>
      </c>
      <c r="AP649" t="s">
        <v>3533</v>
      </c>
      <c r="AS649" t="s">
        <v>3625</v>
      </c>
      <c r="AU649">
        <v>49.522399999999998</v>
      </c>
      <c r="AV649">
        <v>8.4529399999999999</v>
      </c>
      <c r="BA649">
        <v>0.33</v>
      </c>
      <c r="BB649" t="s">
        <v>3999</v>
      </c>
      <c r="BC649" t="s">
        <v>3504</v>
      </c>
      <c r="BE649" t="s">
        <v>3515</v>
      </c>
      <c r="BF649" t="s">
        <v>4018</v>
      </c>
      <c r="BG649" t="s">
        <v>1559</v>
      </c>
      <c r="BH649" t="s">
        <v>4453</v>
      </c>
    </row>
    <row r="650" spans="1:61" x14ac:dyDescent="0.25">
      <c r="A650">
        <f t="shared" si="92"/>
        <v>8.1</v>
      </c>
      <c r="B650" t="str">
        <f t="shared" si="91"/>
        <v>HKW Mannheim_BNA0641b</v>
      </c>
      <c r="C650" t="s">
        <v>3492</v>
      </c>
      <c r="D650" t="str">
        <f>VLOOKUP(AL650,REF_TABLE!$A$19:$B$26,2,FALSE)</f>
        <v>STUR</v>
      </c>
      <c r="E650" t="str">
        <f>VLOOKUP(AK650,REF_TABLE!A:B,2,FALSE)</f>
        <v>WST</v>
      </c>
      <c r="F650">
        <f t="shared" si="93"/>
        <v>0.33</v>
      </c>
      <c r="G650">
        <f>VLOOKUP(plants_join_OPSD!D650,REF_TABLE!M:Q,2,FALSE)</f>
        <v>9.5587323943661975</v>
      </c>
      <c r="H650">
        <f>VLOOKUP(plants_join_OPSD!D650,REF_TABLE!M:Q,3,FALSE)</f>
        <v>7.8122535211267614</v>
      </c>
      <c r="I650">
        <f>VLOOKUP(D650,Tabelle7!$A:$B,2,FALSE)</f>
        <v>4.0224969288732378E-2</v>
      </c>
      <c r="J650">
        <f>VLOOKUP(D650,Tabelle7!$A:$C,3,FALSE)</f>
        <v>4.0224969288732378E-2</v>
      </c>
      <c r="K650">
        <f>VLOOKUP($E650,Dispa_data!E:W,7,FALSE)</f>
        <v>0</v>
      </c>
      <c r="L650">
        <f>IFERROR(VLOOKUP($E650,Dispa_data!E:W,8,FALSE),0)</f>
        <v>0</v>
      </c>
      <c r="M650">
        <f>IFERROR(VLOOKUP($E650,Dispa_data!E:W,9,FALSE),0)</f>
        <v>0</v>
      </c>
      <c r="N650">
        <f>IFERROR(VLOOKUP($E650,Dispa_data!$E:$W,10,FALSE),0)</f>
        <v>0.3</v>
      </c>
      <c r="O650">
        <f>IFERROR(VLOOKUP($E650,Dispa_data!$E:$W,11,FALSE),0)</f>
        <v>0.46500000000000002</v>
      </c>
      <c r="P650">
        <f>IFERROR(VLOOKUP($E650,Dispa_data!$E:$W,12,FALSE),0)</f>
        <v>0</v>
      </c>
      <c r="Q650">
        <f>IFERROR(VLOOKUP($E650,Dispa_data!$E:$W,13,FALSE),0)</f>
        <v>0</v>
      </c>
      <c r="S650" t="str">
        <f t="shared" si="94"/>
        <v/>
      </c>
      <c r="T650" t="str">
        <f t="shared" si="95"/>
        <v/>
      </c>
      <c r="U650" t="str">
        <f t="shared" si="96"/>
        <v/>
      </c>
      <c r="V650" t="str">
        <f t="shared" si="97"/>
        <v/>
      </c>
      <c r="W650" t="str">
        <f t="shared" si="98"/>
        <v/>
      </c>
      <c r="X650" s="1" t="s">
        <v>892</v>
      </c>
      <c r="Y650" s="6" t="e">
        <f>VLOOKUP(B650,Dispa_data!B:B,1,FALSE)</f>
        <v>#N/A</v>
      </c>
      <c r="Z650" t="s">
        <v>1489</v>
      </c>
      <c r="AA650" t="s">
        <v>1869</v>
      </c>
      <c r="AC650" t="s">
        <v>2135</v>
      </c>
      <c r="AD650" t="s">
        <v>2705</v>
      </c>
      <c r="AE650" t="s">
        <v>2750</v>
      </c>
      <c r="AF650" t="s">
        <v>3208</v>
      </c>
      <c r="AG650" t="s">
        <v>3482</v>
      </c>
      <c r="AH650" t="s">
        <v>3492</v>
      </c>
      <c r="AI650">
        <v>8.1</v>
      </c>
      <c r="AK650" t="s">
        <v>3504</v>
      </c>
      <c r="AL650" t="s">
        <v>3506</v>
      </c>
      <c r="AM650" t="s">
        <v>3514</v>
      </c>
      <c r="AO650">
        <v>2012</v>
      </c>
      <c r="AP650" t="s">
        <v>3531</v>
      </c>
      <c r="AS650" t="s">
        <v>3625</v>
      </c>
      <c r="AU650">
        <v>49.522770000000001</v>
      </c>
      <c r="AV650">
        <v>8.4529199999999989</v>
      </c>
      <c r="BA650">
        <v>0.33</v>
      </c>
      <c r="BB650" t="s">
        <v>3999</v>
      </c>
      <c r="BC650" t="s">
        <v>3504</v>
      </c>
      <c r="BE650" t="s">
        <v>3515</v>
      </c>
      <c r="BF650" t="s">
        <v>4018</v>
      </c>
      <c r="BG650" t="s">
        <v>1559</v>
      </c>
      <c r="BH650" t="s">
        <v>4581</v>
      </c>
    </row>
    <row r="651" spans="1:61" x14ac:dyDescent="0.25">
      <c r="A651">
        <f t="shared" si="92"/>
        <v>5.8</v>
      </c>
      <c r="B651" t="str">
        <f t="shared" si="91"/>
        <v>HKW Mannheim_BNA0641c</v>
      </c>
      <c r="C651" t="s">
        <v>3492</v>
      </c>
      <c r="D651" t="str">
        <f>VLOOKUP(AL651,REF_TABLE!$A$19:$B$26,2,FALSE)</f>
        <v>STUR</v>
      </c>
      <c r="E651" t="str">
        <f>VLOOKUP(AK651,REF_TABLE!A:B,2,FALSE)</f>
        <v>WST</v>
      </c>
      <c r="F651">
        <f t="shared" si="93"/>
        <v>0.33</v>
      </c>
      <c r="G651">
        <f>VLOOKUP(plants_join_OPSD!D651,REF_TABLE!M:Q,2,FALSE)</f>
        <v>9.5587323943661975</v>
      </c>
      <c r="H651">
        <f>VLOOKUP(plants_join_OPSD!D651,REF_TABLE!M:Q,3,FALSE)</f>
        <v>7.8122535211267614</v>
      </c>
      <c r="I651">
        <f>VLOOKUP(D651,Tabelle7!$A:$B,2,FALSE)</f>
        <v>4.0224969288732378E-2</v>
      </c>
      <c r="J651">
        <f>VLOOKUP(D651,Tabelle7!$A:$C,3,FALSE)</f>
        <v>4.0224969288732378E-2</v>
      </c>
      <c r="K651">
        <f>VLOOKUP($E651,Dispa_data!E:W,7,FALSE)</f>
        <v>0</v>
      </c>
      <c r="L651">
        <f>IFERROR(VLOOKUP($E651,Dispa_data!E:W,8,FALSE),0)</f>
        <v>0</v>
      </c>
      <c r="M651">
        <f>IFERROR(VLOOKUP($E651,Dispa_data!E:W,9,FALSE),0)</f>
        <v>0</v>
      </c>
      <c r="N651">
        <f>IFERROR(VLOOKUP($E651,Dispa_data!$E:$W,10,FALSE),0)</f>
        <v>0.3</v>
      </c>
      <c r="O651">
        <f>IFERROR(VLOOKUP($E651,Dispa_data!$E:$W,11,FALSE),0)</f>
        <v>0.46500000000000002</v>
      </c>
      <c r="P651">
        <f>IFERROR(VLOOKUP($E651,Dispa_data!$E:$W,12,FALSE),0)</f>
        <v>0</v>
      </c>
      <c r="Q651">
        <f>IFERROR(VLOOKUP($E651,Dispa_data!$E:$W,13,FALSE),0)</f>
        <v>0</v>
      </c>
      <c r="S651" t="str">
        <f t="shared" si="94"/>
        <v/>
      </c>
      <c r="T651" t="str">
        <f t="shared" si="95"/>
        <v/>
      </c>
      <c r="U651" t="str">
        <f t="shared" si="96"/>
        <v/>
      </c>
      <c r="V651" t="str">
        <f t="shared" si="97"/>
        <v/>
      </c>
      <c r="W651" t="str">
        <f t="shared" si="98"/>
        <v/>
      </c>
      <c r="X651" s="1" t="s">
        <v>893</v>
      </c>
      <c r="Y651" s="6" t="e">
        <f>VLOOKUP(B651,Dispa_data!B:B,1,FALSE)</f>
        <v>#N/A</v>
      </c>
      <c r="Z651" t="s">
        <v>1489</v>
      </c>
      <c r="AA651" t="s">
        <v>1870</v>
      </c>
      <c r="AC651" t="s">
        <v>2135</v>
      </c>
      <c r="AD651" t="s">
        <v>2705</v>
      </c>
      <c r="AE651" t="s">
        <v>2750</v>
      </c>
      <c r="AF651" t="s">
        <v>3208</v>
      </c>
      <c r="AG651" t="s">
        <v>3482</v>
      </c>
      <c r="AH651" t="s">
        <v>3492</v>
      </c>
      <c r="AI651">
        <v>5.8</v>
      </c>
      <c r="AK651" t="s">
        <v>3504</v>
      </c>
      <c r="AL651" t="s">
        <v>3506</v>
      </c>
      <c r="AM651" t="s">
        <v>3514</v>
      </c>
      <c r="AO651">
        <v>2012</v>
      </c>
      <c r="AP651" t="s">
        <v>3531</v>
      </c>
      <c r="AS651" t="s">
        <v>3625</v>
      </c>
      <c r="AU651">
        <v>49.522770000000001</v>
      </c>
      <c r="AV651">
        <v>8.4529199999999989</v>
      </c>
      <c r="BA651">
        <v>0.33</v>
      </c>
      <c r="BB651" t="s">
        <v>3999</v>
      </c>
      <c r="BC651" t="s">
        <v>3504</v>
      </c>
      <c r="BE651" t="s">
        <v>3515</v>
      </c>
      <c r="BF651" t="s">
        <v>4018</v>
      </c>
      <c r="BG651" t="s">
        <v>1559</v>
      </c>
      <c r="BH651" t="s">
        <v>4581</v>
      </c>
    </row>
    <row r="652" spans="1:61" x14ac:dyDescent="0.25">
      <c r="A652">
        <f t="shared" si="92"/>
        <v>11.6</v>
      </c>
      <c r="B652" t="str">
        <f t="shared" si="91"/>
        <v>AHKW Neunkirchen_BNA1448</v>
      </c>
      <c r="C652" t="s">
        <v>3492</v>
      </c>
      <c r="D652" t="str">
        <f>VLOOKUP(AL652,REF_TABLE!$A$19:$B$26,2,FALSE)</f>
        <v>STUR</v>
      </c>
      <c r="E652" t="str">
        <f>VLOOKUP(AK652,REF_TABLE!A:B,2,FALSE)</f>
        <v>WST</v>
      </c>
      <c r="F652">
        <f t="shared" si="93"/>
        <v>0.33</v>
      </c>
      <c r="G652">
        <f>VLOOKUP(plants_join_OPSD!D652,REF_TABLE!M:Q,2,FALSE)</f>
        <v>9.5587323943661975</v>
      </c>
      <c r="H652">
        <f>VLOOKUP(plants_join_OPSD!D652,REF_TABLE!M:Q,3,FALSE)</f>
        <v>7.8122535211267614</v>
      </c>
      <c r="I652">
        <f>VLOOKUP(D652,Tabelle7!$A:$B,2,FALSE)</f>
        <v>4.0224969288732378E-2</v>
      </c>
      <c r="J652">
        <f>VLOOKUP(D652,Tabelle7!$A:$C,3,FALSE)</f>
        <v>4.0224969288732378E-2</v>
      </c>
      <c r="K652">
        <f>VLOOKUP($E652,Dispa_data!E:W,7,FALSE)</f>
        <v>0</v>
      </c>
      <c r="L652">
        <f>IFERROR(VLOOKUP($E652,Dispa_data!E:W,8,FALSE),0)</f>
        <v>0</v>
      </c>
      <c r="M652">
        <f>IFERROR(VLOOKUP($E652,Dispa_data!E:W,9,FALSE),0)</f>
        <v>0</v>
      </c>
      <c r="N652">
        <f>IFERROR(VLOOKUP($E652,Dispa_data!$E:$W,10,FALSE),0)</f>
        <v>0.3</v>
      </c>
      <c r="O652">
        <f>IFERROR(VLOOKUP($E652,Dispa_data!$E:$W,11,FALSE),0)</f>
        <v>0.46500000000000002</v>
      </c>
      <c r="P652">
        <f>IFERROR(VLOOKUP($E652,Dispa_data!$E:$W,12,FALSE),0)</f>
        <v>0</v>
      </c>
      <c r="Q652">
        <f>IFERROR(VLOOKUP($E652,Dispa_data!$E:$W,13,FALSE),0)</f>
        <v>0</v>
      </c>
      <c r="S652" t="str">
        <f t="shared" si="94"/>
        <v/>
      </c>
      <c r="T652" t="str">
        <f t="shared" si="95"/>
        <v/>
      </c>
      <c r="U652" t="str">
        <f t="shared" si="96"/>
        <v/>
      </c>
      <c r="V652" t="str">
        <f t="shared" si="97"/>
        <v/>
      </c>
      <c r="W652" t="str">
        <f t="shared" si="98"/>
        <v/>
      </c>
      <c r="X652" s="1" t="s">
        <v>894</v>
      </c>
      <c r="Y652" s="6" t="e">
        <f>VLOOKUP(B652,Dispa_data!B:B,1,FALSE)</f>
        <v>#N/A</v>
      </c>
      <c r="Z652" t="s">
        <v>1490</v>
      </c>
      <c r="AA652" t="s">
        <v>1871</v>
      </c>
      <c r="AC652" t="s">
        <v>2372</v>
      </c>
      <c r="AD652" t="s">
        <v>2706</v>
      </c>
      <c r="AE652" t="s">
        <v>3167</v>
      </c>
      <c r="AF652" t="s">
        <v>3469</v>
      </c>
      <c r="AG652" t="s">
        <v>3485</v>
      </c>
      <c r="AH652" t="s">
        <v>3492</v>
      </c>
      <c r="AI652">
        <v>11.6</v>
      </c>
      <c r="AK652" t="s">
        <v>3504</v>
      </c>
      <c r="AL652" t="s">
        <v>3506</v>
      </c>
      <c r="AM652" t="s">
        <v>3514</v>
      </c>
      <c r="AO652">
        <v>1999</v>
      </c>
      <c r="AP652" t="s">
        <v>3517</v>
      </c>
      <c r="AS652" t="s">
        <v>3625</v>
      </c>
      <c r="AU652">
        <v>49.338569999999997</v>
      </c>
      <c r="AV652">
        <v>7.1700100000000004</v>
      </c>
      <c r="BA652">
        <v>0.33</v>
      </c>
      <c r="BB652" t="s">
        <v>3999</v>
      </c>
      <c r="BC652" t="s">
        <v>3504</v>
      </c>
      <c r="BE652" t="s">
        <v>3515</v>
      </c>
      <c r="BF652" t="s">
        <v>4388</v>
      </c>
      <c r="BG652" t="s">
        <v>1715</v>
      </c>
      <c r="BH652" t="s">
        <v>4582</v>
      </c>
    </row>
    <row r="653" spans="1:61" x14ac:dyDescent="0.25">
      <c r="A653">
        <f t="shared" si="92"/>
        <v>18</v>
      </c>
      <c r="B653" t="str">
        <f t="shared" si="91"/>
        <v>HKW Sandreuth_BNA0746</v>
      </c>
      <c r="C653" t="s">
        <v>3492</v>
      </c>
      <c r="D653" t="str">
        <f>VLOOKUP(AL653,REF_TABLE!$A$19:$B$26,2,FALSE)</f>
        <v>COMC</v>
      </c>
      <c r="E653" t="str">
        <f>VLOOKUP(AK653,REF_TABLE!A:B,2,FALSE)</f>
        <v>WST</v>
      </c>
      <c r="F653">
        <f t="shared" si="93"/>
        <v>0.33</v>
      </c>
      <c r="G653">
        <f>VLOOKUP(plants_join_OPSD!D653,REF_TABLE!M:Q,2,FALSE)</f>
        <v>5</v>
      </c>
      <c r="H653">
        <f>VLOOKUP(plants_join_OPSD!D653,REF_TABLE!M:Q,3,FALSE)</f>
        <v>1</v>
      </c>
      <c r="I653">
        <f>VLOOKUP(D653,Tabelle7!$A:$B,2,FALSE)</f>
        <v>3.8508725075675675E-2</v>
      </c>
      <c r="J653">
        <f>VLOOKUP(D653,Tabelle7!$A:$C,3,FALSE)</f>
        <v>3.8508725075675675E-2</v>
      </c>
      <c r="K653">
        <f>VLOOKUP($E653,Dispa_data!E:W,7,FALSE)</f>
        <v>0</v>
      </c>
      <c r="L653">
        <f>IFERROR(VLOOKUP($E653,Dispa_data!E:W,8,FALSE),0)</f>
        <v>0</v>
      </c>
      <c r="M653">
        <f>IFERROR(VLOOKUP($E653,Dispa_data!E:W,9,FALSE),0)</f>
        <v>0</v>
      </c>
      <c r="N653">
        <f>IFERROR(VLOOKUP($E653,Dispa_data!$E:$W,10,FALSE),0)</f>
        <v>0.3</v>
      </c>
      <c r="O653">
        <f>IFERROR(VLOOKUP($E653,Dispa_data!$E:$W,11,FALSE),0)</f>
        <v>0.46500000000000002</v>
      </c>
      <c r="P653">
        <f>IFERROR(VLOOKUP($E653,Dispa_data!$E:$W,12,FALSE),0)</f>
        <v>0</v>
      </c>
      <c r="Q653">
        <f>IFERROR(VLOOKUP($E653,Dispa_data!$E:$W,13,FALSE),0)</f>
        <v>0</v>
      </c>
      <c r="S653">
        <f t="shared" si="94"/>
        <v>34.285714285714278</v>
      </c>
      <c r="T653" t="str">
        <f t="shared" si="95"/>
        <v/>
      </c>
      <c r="U653" t="str">
        <f t="shared" si="96"/>
        <v/>
      </c>
      <c r="V653" t="str">
        <f t="shared" si="97"/>
        <v/>
      </c>
      <c r="W653" t="str">
        <f t="shared" si="98"/>
        <v/>
      </c>
      <c r="X653" s="1" t="s">
        <v>895</v>
      </c>
      <c r="Y653" s="6" t="e">
        <f>VLOOKUP(B653,Dispa_data!B:B,1,FALSE)</f>
        <v>#N/A</v>
      </c>
      <c r="Z653" t="s">
        <v>1332</v>
      </c>
      <c r="AB653" t="s">
        <v>2067</v>
      </c>
      <c r="AC653" t="s">
        <v>2302</v>
      </c>
      <c r="AD653" t="s">
        <v>2623</v>
      </c>
      <c r="AE653" t="s">
        <v>3058</v>
      </c>
      <c r="AF653" t="s">
        <v>3398</v>
      </c>
      <c r="AG653" t="s">
        <v>3478</v>
      </c>
      <c r="AH653" t="s">
        <v>3492</v>
      </c>
      <c r="AI653">
        <v>18</v>
      </c>
      <c r="AJ653">
        <v>24.107140000000001</v>
      </c>
      <c r="AK653" t="s">
        <v>3504</v>
      </c>
      <c r="AL653" t="s">
        <v>3508</v>
      </c>
      <c r="AM653" t="s">
        <v>3514</v>
      </c>
      <c r="AN653">
        <v>34.285714285714278</v>
      </c>
      <c r="AO653">
        <v>1996</v>
      </c>
      <c r="AP653" t="s">
        <v>3553</v>
      </c>
      <c r="AS653" t="s">
        <v>3625</v>
      </c>
      <c r="AT653" t="s">
        <v>3629</v>
      </c>
      <c r="AU653">
        <v>49.438611000000002</v>
      </c>
      <c r="AV653">
        <v>11.060556</v>
      </c>
      <c r="BA653">
        <v>0.33</v>
      </c>
      <c r="BB653" t="s">
        <v>3999</v>
      </c>
      <c r="BC653" t="s">
        <v>3504</v>
      </c>
      <c r="BE653" t="s">
        <v>3515</v>
      </c>
      <c r="BF653" t="s">
        <v>4267</v>
      </c>
      <c r="BG653" t="s">
        <v>4406</v>
      </c>
      <c r="BH653" t="s">
        <v>4537</v>
      </c>
      <c r="BI653" t="s">
        <v>4592</v>
      </c>
    </row>
    <row r="654" spans="1:61" x14ac:dyDescent="0.25">
      <c r="A654">
        <f t="shared" si="92"/>
        <v>40.4</v>
      </c>
      <c r="B654" t="str">
        <f t="shared" si="91"/>
        <v>GMVA Niederrhein_BNA0750</v>
      </c>
      <c r="C654" t="s">
        <v>3492</v>
      </c>
      <c r="D654" t="str">
        <f>VLOOKUP(AL654,REF_TABLE!$A$19:$B$26,2,FALSE)</f>
        <v>STUR</v>
      </c>
      <c r="E654" t="str">
        <f>VLOOKUP(AK654,REF_TABLE!A:B,2,FALSE)</f>
        <v>WST</v>
      </c>
      <c r="F654">
        <f t="shared" si="93"/>
        <v>0.33</v>
      </c>
      <c r="G654">
        <f>VLOOKUP(plants_join_OPSD!D654,REF_TABLE!M:Q,2,FALSE)</f>
        <v>9.5587323943661975</v>
      </c>
      <c r="H654">
        <f>VLOOKUP(plants_join_OPSD!D654,REF_TABLE!M:Q,3,FALSE)</f>
        <v>7.8122535211267614</v>
      </c>
      <c r="I654">
        <f>VLOOKUP(D654,Tabelle7!$A:$B,2,FALSE)</f>
        <v>4.0224969288732378E-2</v>
      </c>
      <c r="J654">
        <f>VLOOKUP(D654,Tabelle7!$A:$C,3,FALSE)</f>
        <v>4.0224969288732378E-2</v>
      </c>
      <c r="K654">
        <f>VLOOKUP($E654,Dispa_data!E:W,7,FALSE)</f>
        <v>0</v>
      </c>
      <c r="L654">
        <f>IFERROR(VLOOKUP($E654,Dispa_data!E:W,8,FALSE),0)</f>
        <v>0</v>
      </c>
      <c r="M654">
        <f>IFERROR(VLOOKUP($E654,Dispa_data!E:W,9,FALSE),0)</f>
        <v>0</v>
      </c>
      <c r="N654">
        <f>IFERROR(VLOOKUP($E654,Dispa_data!$E:$W,10,FALSE),0)</f>
        <v>0.3</v>
      </c>
      <c r="O654">
        <f>IFERROR(VLOOKUP($E654,Dispa_data!$E:$W,11,FALSE),0)</f>
        <v>0.46500000000000002</v>
      </c>
      <c r="P654">
        <f>IFERROR(VLOOKUP($E654,Dispa_data!$E:$W,12,FALSE),0)</f>
        <v>0</v>
      </c>
      <c r="Q654">
        <f>IFERROR(VLOOKUP($E654,Dispa_data!$E:$W,13,FALSE),0)</f>
        <v>0</v>
      </c>
      <c r="S654" t="str">
        <f t="shared" si="94"/>
        <v/>
      </c>
      <c r="T654" t="str">
        <f t="shared" si="95"/>
        <v/>
      </c>
      <c r="U654" t="str">
        <f t="shared" si="96"/>
        <v/>
      </c>
      <c r="V654" t="str">
        <f t="shared" si="97"/>
        <v/>
      </c>
      <c r="W654" t="str">
        <f t="shared" si="98"/>
        <v/>
      </c>
      <c r="X654" s="1" t="s">
        <v>896</v>
      </c>
      <c r="Y654" s="6" t="e">
        <f>VLOOKUP(B654,Dispa_data!B:B,1,FALSE)</f>
        <v>#N/A</v>
      </c>
      <c r="Z654" t="s">
        <v>1491</v>
      </c>
      <c r="AA654" t="s">
        <v>1872</v>
      </c>
      <c r="AC654" t="s">
        <v>2388</v>
      </c>
      <c r="AD654" t="s">
        <v>2707</v>
      </c>
      <c r="AE654" t="s">
        <v>3168</v>
      </c>
      <c r="AF654" t="s">
        <v>3399</v>
      </c>
      <c r="AG654" t="s">
        <v>3480</v>
      </c>
      <c r="AH654" t="s">
        <v>3492</v>
      </c>
      <c r="AI654">
        <v>40.4</v>
      </c>
      <c r="AK654" t="s">
        <v>3504</v>
      </c>
      <c r="AL654" t="s">
        <v>3506</v>
      </c>
      <c r="AM654" t="s">
        <v>3514</v>
      </c>
      <c r="AO654">
        <v>1990</v>
      </c>
      <c r="AP654" t="s">
        <v>3525</v>
      </c>
      <c r="AS654" t="s">
        <v>3625</v>
      </c>
      <c r="AU654">
        <v>51.485480000000003</v>
      </c>
      <c r="AV654">
        <v>6.8343999999999996</v>
      </c>
      <c r="BA654">
        <v>0.33</v>
      </c>
      <c r="BB654" t="s">
        <v>3999</v>
      </c>
      <c r="BC654" t="s">
        <v>3504</v>
      </c>
      <c r="BE654" t="s">
        <v>3515</v>
      </c>
      <c r="BF654" t="s">
        <v>4389</v>
      </c>
      <c r="BG654" t="s">
        <v>4406</v>
      </c>
      <c r="BH654" t="s">
        <v>4539</v>
      </c>
    </row>
    <row r="655" spans="1:61" x14ac:dyDescent="0.25">
      <c r="A655">
        <f t="shared" si="92"/>
        <v>21.1</v>
      </c>
      <c r="B655" t="str">
        <f t="shared" si="91"/>
        <v>GMVA Niederrhein_BNA0751</v>
      </c>
      <c r="C655" t="s">
        <v>3492</v>
      </c>
      <c r="D655" t="str">
        <f>VLOOKUP(AL655,REF_TABLE!$A$19:$B$26,2,FALSE)</f>
        <v>STUR</v>
      </c>
      <c r="E655" t="str">
        <f>VLOOKUP(AK655,REF_TABLE!A:B,2,FALSE)</f>
        <v>WST</v>
      </c>
      <c r="F655">
        <f t="shared" si="93"/>
        <v>0.33</v>
      </c>
      <c r="G655">
        <f>VLOOKUP(plants_join_OPSD!D655,REF_TABLE!M:Q,2,FALSE)</f>
        <v>9.5587323943661975</v>
      </c>
      <c r="H655">
        <f>VLOOKUP(plants_join_OPSD!D655,REF_TABLE!M:Q,3,FALSE)</f>
        <v>7.8122535211267614</v>
      </c>
      <c r="I655">
        <f>VLOOKUP(D655,Tabelle7!$A:$B,2,FALSE)</f>
        <v>4.0224969288732378E-2</v>
      </c>
      <c r="J655">
        <f>VLOOKUP(D655,Tabelle7!$A:$C,3,FALSE)</f>
        <v>4.0224969288732378E-2</v>
      </c>
      <c r="K655">
        <f>VLOOKUP($E655,Dispa_data!E:W,7,FALSE)</f>
        <v>0</v>
      </c>
      <c r="L655">
        <f>IFERROR(VLOOKUP($E655,Dispa_data!E:W,8,FALSE),0)</f>
        <v>0</v>
      </c>
      <c r="M655">
        <f>IFERROR(VLOOKUP($E655,Dispa_data!E:W,9,FALSE),0)</f>
        <v>0</v>
      </c>
      <c r="N655">
        <f>IFERROR(VLOOKUP($E655,Dispa_data!$E:$W,10,FALSE),0)</f>
        <v>0.3</v>
      </c>
      <c r="O655">
        <f>IFERROR(VLOOKUP($E655,Dispa_data!$E:$W,11,FALSE),0)</f>
        <v>0.46500000000000002</v>
      </c>
      <c r="P655">
        <f>IFERROR(VLOOKUP($E655,Dispa_data!$E:$W,12,FALSE),0)</f>
        <v>0</v>
      </c>
      <c r="Q655">
        <f>IFERROR(VLOOKUP($E655,Dispa_data!$E:$W,13,FALSE),0)</f>
        <v>0</v>
      </c>
      <c r="S655" t="str">
        <f t="shared" si="94"/>
        <v/>
      </c>
      <c r="T655" t="str">
        <f t="shared" si="95"/>
        <v/>
      </c>
      <c r="U655" t="str">
        <f t="shared" si="96"/>
        <v/>
      </c>
      <c r="V655" t="str">
        <f t="shared" si="97"/>
        <v/>
      </c>
      <c r="W655" t="str">
        <f t="shared" si="98"/>
        <v/>
      </c>
      <c r="X655" s="1" t="s">
        <v>897</v>
      </c>
      <c r="Y655" s="6" t="e">
        <f>VLOOKUP(B655,Dispa_data!B:B,1,FALSE)</f>
        <v>#N/A</v>
      </c>
      <c r="Z655" t="s">
        <v>1491</v>
      </c>
      <c r="AA655" t="s">
        <v>1873</v>
      </c>
      <c r="AC655" t="s">
        <v>2388</v>
      </c>
      <c r="AD655" t="s">
        <v>2707</v>
      </c>
      <c r="AE655" t="s">
        <v>3168</v>
      </c>
      <c r="AF655" t="s">
        <v>3399</v>
      </c>
      <c r="AG655" t="s">
        <v>3480</v>
      </c>
      <c r="AH655" t="s">
        <v>3492</v>
      </c>
      <c r="AI655">
        <v>21.1</v>
      </c>
      <c r="AK655" t="s">
        <v>3504</v>
      </c>
      <c r="AL655" t="s">
        <v>3506</v>
      </c>
      <c r="AM655" t="s">
        <v>3514</v>
      </c>
      <c r="AO655">
        <v>2006</v>
      </c>
      <c r="AP655" t="s">
        <v>3524</v>
      </c>
      <c r="AS655" t="s">
        <v>3625</v>
      </c>
      <c r="AU655">
        <v>51.485480000000003</v>
      </c>
      <c r="AV655">
        <v>6.8343999999999996</v>
      </c>
      <c r="BA655">
        <v>0.33</v>
      </c>
      <c r="BB655" t="s">
        <v>3999</v>
      </c>
      <c r="BC655" t="s">
        <v>3504</v>
      </c>
      <c r="BE655" t="s">
        <v>3515</v>
      </c>
      <c r="BF655" t="s">
        <v>4390</v>
      </c>
      <c r="BG655" t="s">
        <v>4412</v>
      </c>
      <c r="BH655" t="s">
        <v>4583</v>
      </c>
    </row>
    <row r="656" spans="1:61" x14ac:dyDescent="0.25">
      <c r="A656">
        <f t="shared" si="92"/>
        <v>14.5</v>
      </c>
      <c r="B656" t="str">
        <f t="shared" si="91"/>
        <v>Müllheizkraftwerk Offenbach_BNA1222</v>
      </c>
      <c r="C656" t="s">
        <v>3492</v>
      </c>
      <c r="D656" t="str">
        <f>VLOOKUP(AL656,REF_TABLE!$A$19:$B$26,2,FALSE)</f>
        <v>STUR</v>
      </c>
      <c r="E656" t="str">
        <f>VLOOKUP(AK656,REF_TABLE!A:B,2,FALSE)</f>
        <v>WST</v>
      </c>
      <c r="F656">
        <f t="shared" si="93"/>
        <v>0.33</v>
      </c>
      <c r="G656">
        <f>VLOOKUP(plants_join_OPSD!D656,REF_TABLE!M:Q,2,FALSE)</f>
        <v>9.5587323943661975</v>
      </c>
      <c r="H656">
        <f>VLOOKUP(plants_join_OPSD!D656,REF_TABLE!M:Q,3,FALSE)</f>
        <v>7.8122535211267614</v>
      </c>
      <c r="I656">
        <f>VLOOKUP(D656,Tabelle7!$A:$B,2,FALSE)</f>
        <v>4.0224969288732378E-2</v>
      </c>
      <c r="J656">
        <f>VLOOKUP(D656,Tabelle7!$A:$C,3,FALSE)</f>
        <v>4.0224969288732378E-2</v>
      </c>
      <c r="K656">
        <f>VLOOKUP($E656,Dispa_data!E:W,7,FALSE)</f>
        <v>0</v>
      </c>
      <c r="L656">
        <f>IFERROR(VLOOKUP($E656,Dispa_data!E:W,8,FALSE),0)</f>
        <v>0</v>
      </c>
      <c r="M656">
        <f>IFERROR(VLOOKUP($E656,Dispa_data!E:W,9,FALSE),0)</f>
        <v>0</v>
      </c>
      <c r="N656">
        <f>IFERROR(VLOOKUP($E656,Dispa_data!$E:$W,10,FALSE),0)</f>
        <v>0.3</v>
      </c>
      <c r="O656">
        <f>IFERROR(VLOOKUP($E656,Dispa_data!$E:$W,11,FALSE),0)</f>
        <v>0.46500000000000002</v>
      </c>
      <c r="P656">
        <f>IFERROR(VLOOKUP($E656,Dispa_data!$E:$W,12,FALSE),0)</f>
        <v>0</v>
      </c>
      <c r="Q656">
        <f>IFERROR(VLOOKUP($E656,Dispa_data!$E:$W,13,FALSE),0)</f>
        <v>0</v>
      </c>
      <c r="S656" t="str">
        <f t="shared" si="94"/>
        <v/>
      </c>
      <c r="T656" t="str">
        <f t="shared" si="95"/>
        <v/>
      </c>
      <c r="U656" t="str">
        <f t="shared" si="96"/>
        <v/>
      </c>
      <c r="V656" t="str">
        <f t="shared" si="97"/>
        <v/>
      </c>
      <c r="W656" t="str">
        <f t="shared" si="98"/>
        <v/>
      </c>
      <c r="X656" s="1" t="s">
        <v>898</v>
      </c>
      <c r="Y656" s="6" t="e">
        <f>VLOOKUP(B656,Dispa_data!B:B,1,FALSE)</f>
        <v>#N/A</v>
      </c>
      <c r="Z656" t="s">
        <v>1492</v>
      </c>
      <c r="AC656" t="s">
        <v>2183</v>
      </c>
      <c r="AE656" t="s">
        <v>3169</v>
      </c>
      <c r="AF656" t="s">
        <v>3238</v>
      </c>
      <c r="AG656" t="s">
        <v>3483</v>
      </c>
      <c r="AH656" t="s">
        <v>3492</v>
      </c>
      <c r="AI656">
        <v>14.5</v>
      </c>
      <c r="AK656" t="s">
        <v>3504</v>
      </c>
      <c r="AL656" t="s">
        <v>3506</v>
      </c>
      <c r="AM656" t="s">
        <v>3514</v>
      </c>
      <c r="AO656">
        <v>1972</v>
      </c>
      <c r="AP656" t="s">
        <v>3608</v>
      </c>
      <c r="AS656" t="s">
        <v>3625</v>
      </c>
      <c r="AU656">
        <v>50.065330000000003</v>
      </c>
      <c r="AV656">
        <v>8.7689800000000009</v>
      </c>
      <c r="BA656">
        <v>0.33</v>
      </c>
      <c r="BB656" t="s">
        <v>3999</v>
      </c>
      <c r="BC656" t="s">
        <v>3504</v>
      </c>
      <c r="BE656" t="s">
        <v>3515</v>
      </c>
      <c r="BF656" t="s">
        <v>4391</v>
      </c>
      <c r="BG656" t="s">
        <v>1559</v>
      </c>
      <c r="BH656" t="s">
        <v>4584</v>
      </c>
    </row>
    <row r="657" spans="1:61" x14ac:dyDescent="0.25">
      <c r="A657">
        <f t="shared" si="92"/>
        <v>15</v>
      </c>
      <c r="B657" t="str">
        <f t="shared" si="91"/>
        <v>MHKW Pirmasens_BNA1229</v>
      </c>
      <c r="C657" t="s">
        <v>3492</v>
      </c>
      <c r="D657" t="str">
        <f>VLOOKUP(AL657,REF_TABLE!$A$19:$B$26,2,FALSE)</f>
        <v>STUR</v>
      </c>
      <c r="E657" t="str">
        <f>VLOOKUP(AK657,REF_TABLE!A:B,2,FALSE)</f>
        <v>WST</v>
      </c>
      <c r="F657">
        <f t="shared" si="93"/>
        <v>0.33</v>
      </c>
      <c r="G657">
        <f>VLOOKUP(plants_join_OPSD!D657,REF_TABLE!M:Q,2,FALSE)</f>
        <v>9.5587323943661975</v>
      </c>
      <c r="H657">
        <f>VLOOKUP(plants_join_OPSD!D657,REF_TABLE!M:Q,3,FALSE)</f>
        <v>7.8122535211267614</v>
      </c>
      <c r="I657">
        <f>VLOOKUP(D657,Tabelle7!$A:$B,2,FALSE)</f>
        <v>4.0224969288732378E-2</v>
      </c>
      <c r="J657">
        <f>VLOOKUP(D657,Tabelle7!$A:$C,3,FALSE)</f>
        <v>4.0224969288732378E-2</v>
      </c>
      <c r="K657">
        <f>VLOOKUP($E657,Dispa_data!E:W,7,FALSE)</f>
        <v>0</v>
      </c>
      <c r="L657">
        <f>IFERROR(VLOOKUP($E657,Dispa_data!E:W,8,FALSE),0)</f>
        <v>0</v>
      </c>
      <c r="M657">
        <f>IFERROR(VLOOKUP($E657,Dispa_data!E:W,9,FALSE),0)</f>
        <v>0</v>
      </c>
      <c r="N657">
        <f>IFERROR(VLOOKUP($E657,Dispa_data!$E:$W,10,FALSE),0)</f>
        <v>0.3</v>
      </c>
      <c r="O657">
        <f>IFERROR(VLOOKUP($E657,Dispa_data!$E:$W,11,FALSE),0)</f>
        <v>0.46500000000000002</v>
      </c>
      <c r="P657">
        <f>IFERROR(VLOOKUP($E657,Dispa_data!$E:$W,12,FALSE),0)</f>
        <v>0</v>
      </c>
      <c r="Q657">
        <f>IFERROR(VLOOKUP($E657,Dispa_data!$E:$W,13,FALSE),0)</f>
        <v>0</v>
      </c>
      <c r="S657" t="str">
        <f t="shared" si="94"/>
        <v/>
      </c>
      <c r="T657" t="str">
        <f t="shared" si="95"/>
        <v/>
      </c>
      <c r="U657" t="str">
        <f t="shared" si="96"/>
        <v/>
      </c>
      <c r="V657" t="str">
        <f t="shared" si="97"/>
        <v/>
      </c>
      <c r="W657" t="str">
        <f t="shared" si="98"/>
        <v/>
      </c>
      <c r="X657" s="1" t="s">
        <v>899</v>
      </c>
      <c r="Y657" s="6" t="e">
        <f>VLOOKUP(B657,Dispa_data!B:B,1,FALSE)</f>
        <v>#N/A</v>
      </c>
      <c r="Z657" t="s">
        <v>1493</v>
      </c>
      <c r="AC657" t="s">
        <v>2372</v>
      </c>
      <c r="AD657" t="s">
        <v>2708</v>
      </c>
      <c r="AE657" t="s">
        <v>3170</v>
      </c>
      <c r="AF657" t="s">
        <v>3470</v>
      </c>
      <c r="AG657" t="s">
        <v>3487</v>
      </c>
      <c r="AH657" t="s">
        <v>3492</v>
      </c>
      <c r="AI657">
        <v>15</v>
      </c>
      <c r="AK657" t="s">
        <v>3504</v>
      </c>
      <c r="AL657" t="s">
        <v>3506</v>
      </c>
      <c r="AM657" t="s">
        <v>3515</v>
      </c>
      <c r="AO657">
        <v>1999</v>
      </c>
      <c r="AP657" t="s">
        <v>3517</v>
      </c>
      <c r="AS657" t="s">
        <v>3625</v>
      </c>
      <c r="AU657">
        <v>49.22822</v>
      </c>
      <c r="AV657">
        <v>7.5955300000000001</v>
      </c>
      <c r="BA657">
        <v>0.33</v>
      </c>
      <c r="BB657" t="s">
        <v>3999</v>
      </c>
      <c r="BC657" t="s">
        <v>3504</v>
      </c>
      <c r="BE657" t="s">
        <v>3515</v>
      </c>
      <c r="BF657" t="s">
        <v>4392</v>
      </c>
      <c r="BG657" t="s">
        <v>1559</v>
      </c>
      <c r="BH657" t="s">
        <v>4585</v>
      </c>
    </row>
    <row r="658" spans="1:61" x14ac:dyDescent="0.25">
      <c r="A658">
        <f t="shared" si="92"/>
        <v>2.5</v>
      </c>
      <c r="B658" t="str">
        <f t="shared" si="91"/>
        <v>ZWSF_BNA1232</v>
      </c>
      <c r="C658" t="s">
        <v>3492</v>
      </c>
      <c r="D658" t="str">
        <f>VLOOKUP(AL658,REF_TABLE!$A$19:$B$26,2,FALSE)</f>
        <v>STUR</v>
      </c>
      <c r="E658" t="str">
        <f>VLOOKUP(AK658,REF_TABLE!A:B,2,FALSE)</f>
        <v>WST</v>
      </c>
      <c r="F658">
        <f t="shared" si="93"/>
        <v>0.33</v>
      </c>
      <c r="G658">
        <f>VLOOKUP(plants_join_OPSD!D658,REF_TABLE!M:Q,2,FALSE)</f>
        <v>9.5587323943661975</v>
      </c>
      <c r="H658">
        <f>VLOOKUP(plants_join_OPSD!D658,REF_TABLE!M:Q,3,FALSE)</f>
        <v>7.8122535211267614</v>
      </c>
      <c r="I658">
        <f>VLOOKUP(D658,Tabelle7!$A:$B,2,FALSE)</f>
        <v>4.0224969288732378E-2</v>
      </c>
      <c r="J658">
        <f>VLOOKUP(D658,Tabelle7!$A:$C,3,FALSE)</f>
        <v>4.0224969288732378E-2</v>
      </c>
      <c r="K658">
        <f>VLOOKUP($E658,Dispa_data!E:W,7,FALSE)</f>
        <v>0</v>
      </c>
      <c r="L658">
        <f>IFERROR(VLOOKUP($E658,Dispa_data!E:W,8,FALSE),0)</f>
        <v>0</v>
      </c>
      <c r="M658">
        <f>IFERROR(VLOOKUP($E658,Dispa_data!E:W,9,FALSE),0)</f>
        <v>0</v>
      </c>
      <c r="N658">
        <f>IFERROR(VLOOKUP($E658,Dispa_data!$E:$W,10,FALSE),0)</f>
        <v>0.3</v>
      </c>
      <c r="O658">
        <f>IFERROR(VLOOKUP($E658,Dispa_data!$E:$W,11,FALSE),0)</f>
        <v>0.46500000000000002</v>
      </c>
      <c r="P658">
        <f>IFERROR(VLOOKUP($E658,Dispa_data!$E:$W,12,FALSE),0)</f>
        <v>0</v>
      </c>
      <c r="Q658">
        <f>IFERROR(VLOOKUP($E658,Dispa_data!$E:$W,13,FALSE),0)</f>
        <v>0</v>
      </c>
      <c r="S658" t="str">
        <f t="shared" si="94"/>
        <v/>
      </c>
      <c r="T658" t="str">
        <f t="shared" si="95"/>
        <v/>
      </c>
      <c r="U658" t="str">
        <f t="shared" si="96"/>
        <v/>
      </c>
      <c r="V658" t="str">
        <f t="shared" si="97"/>
        <v/>
      </c>
      <c r="W658" t="str">
        <f t="shared" si="98"/>
        <v/>
      </c>
      <c r="X658" s="1" t="s">
        <v>900</v>
      </c>
      <c r="Y658" s="6" t="e">
        <f>VLOOKUP(B658,Dispa_data!B:B,1,FALSE)</f>
        <v>#N/A</v>
      </c>
      <c r="Z658" t="s">
        <v>1494</v>
      </c>
      <c r="AA658" t="s">
        <v>1494</v>
      </c>
      <c r="AC658" t="s">
        <v>2389</v>
      </c>
      <c r="AD658" t="s">
        <v>2709</v>
      </c>
      <c r="AE658" t="s">
        <v>3171</v>
      </c>
      <c r="AF658" t="s">
        <v>3471</v>
      </c>
      <c r="AG658" t="s">
        <v>3346</v>
      </c>
      <c r="AH658" t="s">
        <v>3492</v>
      </c>
      <c r="AI658">
        <v>2.5</v>
      </c>
      <c r="AK658" t="s">
        <v>3504</v>
      </c>
      <c r="AL658" t="s">
        <v>3506</v>
      </c>
      <c r="AM658" t="s">
        <v>3515</v>
      </c>
      <c r="AO658">
        <v>2002</v>
      </c>
      <c r="AP658" t="s">
        <v>3521</v>
      </c>
      <c r="AS658" t="s">
        <v>3625</v>
      </c>
      <c r="AU658">
        <v>52.535049999999998</v>
      </c>
      <c r="AV658">
        <v>12.362590000000001</v>
      </c>
      <c r="BA658">
        <v>0.33</v>
      </c>
      <c r="BB658" t="s">
        <v>3999</v>
      </c>
      <c r="BC658" t="s">
        <v>3504</v>
      </c>
      <c r="BE658" t="s">
        <v>3515</v>
      </c>
      <c r="BF658" t="s">
        <v>4393</v>
      </c>
      <c r="BG658" t="s">
        <v>1559</v>
      </c>
      <c r="BH658" t="s">
        <v>4436</v>
      </c>
    </row>
    <row r="659" spans="1:61" x14ac:dyDescent="0.25">
      <c r="A659">
        <f t="shared" si="92"/>
        <v>14.5</v>
      </c>
      <c r="B659" t="str">
        <f t="shared" si="91"/>
        <v>EVE_BNA1233</v>
      </c>
      <c r="C659" t="s">
        <v>3492</v>
      </c>
      <c r="D659" t="str">
        <f>VLOOKUP(AL659,REF_TABLE!$A$19:$B$26,2,FALSE)</f>
        <v>STUR</v>
      </c>
      <c r="E659" t="str">
        <f>VLOOKUP(AK659,REF_TABLE!A:B,2,FALSE)</f>
        <v>WST</v>
      </c>
      <c r="F659">
        <f t="shared" si="93"/>
        <v>0.33</v>
      </c>
      <c r="G659">
        <f>VLOOKUP(plants_join_OPSD!D659,REF_TABLE!M:Q,2,FALSE)</f>
        <v>9.5587323943661975</v>
      </c>
      <c r="H659">
        <f>VLOOKUP(plants_join_OPSD!D659,REF_TABLE!M:Q,3,FALSE)</f>
        <v>7.8122535211267614</v>
      </c>
      <c r="I659">
        <f>VLOOKUP(D659,Tabelle7!$A:$B,2,FALSE)</f>
        <v>4.0224969288732378E-2</v>
      </c>
      <c r="J659">
        <f>VLOOKUP(D659,Tabelle7!$A:$C,3,FALSE)</f>
        <v>4.0224969288732378E-2</v>
      </c>
      <c r="K659">
        <f>VLOOKUP($E659,Dispa_data!E:W,7,FALSE)</f>
        <v>0</v>
      </c>
      <c r="L659">
        <f>IFERROR(VLOOKUP($E659,Dispa_data!E:W,8,FALSE),0)</f>
        <v>0</v>
      </c>
      <c r="M659">
        <f>IFERROR(VLOOKUP($E659,Dispa_data!E:W,9,FALSE),0)</f>
        <v>0</v>
      </c>
      <c r="N659">
        <f>IFERROR(VLOOKUP($E659,Dispa_data!$E:$W,10,FALSE),0)</f>
        <v>0.3</v>
      </c>
      <c r="O659">
        <f>IFERROR(VLOOKUP($E659,Dispa_data!$E:$W,11,FALSE),0)</f>
        <v>0.46500000000000002</v>
      </c>
      <c r="P659">
        <f>IFERROR(VLOOKUP($E659,Dispa_data!$E:$W,12,FALSE),0)</f>
        <v>0</v>
      </c>
      <c r="Q659">
        <f>IFERROR(VLOOKUP($E659,Dispa_data!$E:$W,13,FALSE),0)</f>
        <v>0</v>
      </c>
      <c r="S659" t="str">
        <f t="shared" si="94"/>
        <v/>
      </c>
      <c r="T659" t="str">
        <f t="shared" si="95"/>
        <v/>
      </c>
      <c r="U659" t="str">
        <f t="shared" si="96"/>
        <v/>
      </c>
      <c r="V659" t="str">
        <f t="shared" si="97"/>
        <v/>
      </c>
      <c r="W659" t="str">
        <f t="shared" si="98"/>
        <v/>
      </c>
      <c r="X659" s="1" t="s">
        <v>901</v>
      </c>
      <c r="Y659" s="6" t="e">
        <f>VLOOKUP(B659,Dispa_data!B:B,1,FALSE)</f>
        <v>#N/A</v>
      </c>
      <c r="Z659" t="s">
        <v>1495</v>
      </c>
      <c r="AA659" t="s">
        <v>1495</v>
      </c>
      <c r="AC659" t="s">
        <v>2389</v>
      </c>
      <c r="AD659" t="s">
        <v>2709</v>
      </c>
      <c r="AE659" t="s">
        <v>3171</v>
      </c>
      <c r="AF659" t="s">
        <v>3471</v>
      </c>
      <c r="AG659" t="s">
        <v>3346</v>
      </c>
      <c r="AH659" t="s">
        <v>3492</v>
      </c>
      <c r="AI659">
        <v>14.5</v>
      </c>
      <c r="AK659" t="s">
        <v>3504</v>
      </c>
      <c r="AL659" t="s">
        <v>3506</v>
      </c>
      <c r="AM659" t="s">
        <v>3514</v>
      </c>
      <c r="AO659">
        <v>2009</v>
      </c>
      <c r="AP659" t="s">
        <v>3533</v>
      </c>
      <c r="AS659" t="s">
        <v>3625</v>
      </c>
      <c r="AU659">
        <v>52.535049999999998</v>
      </c>
      <c r="AV659">
        <v>12.362590000000001</v>
      </c>
      <c r="BA659">
        <v>0.33</v>
      </c>
      <c r="BB659" t="s">
        <v>3999</v>
      </c>
      <c r="BC659" t="s">
        <v>3504</v>
      </c>
      <c r="BE659" t="s">
        <v>3515</v>
      </c>
      <c r="BF659" t="s">
        <v>4393</v>
      </c>
      <c r="BG659" t="s">
        <v>1559</v>
      </c>
      <c r="BH659" t="s">
        <v>4436</v>
      </c>
    </row>
    <row r="660" spans="1:61" x14ac:dyDescent="0.25">
      <c r="A660">
        <f t="shared" si="92"/>
        <v>9</v>
      </c>
      <c r="B660" t="str">
        <f t="shared" si="91"/>
        <v>MHKW, WKW_BNA0845</v>
      </c>
      <c r="C660" t="s">
        <v>3492</v>
      </c>
      <c r="D660" t="str">
        <f>VLOOKUP(AL660,REF_TABLE!$A$19:$B$26,2,FALSE)</f>
        <v>STUR</v>
      </c>
      <c r="E660" t="str">
        <f>VLOOKUP(AK660,REF_TABLE!A:B,2,FALSE)</f>
        <v>WST</v>
      </c>
      <c r="F660">
        <f t="shared" si="93"/>
        <v>0.33</v>
      </c>
      <c r="G660">
        <f>VLOOKUP(plants_join_OPSD!D660,REF_TABLE!M:Q,2,FALSE)</f>
        <v>9.5587323943661975</v>
      </c>
      <c r="H660">
        <f>VLOOKUP(plants_join_OPSD!D660,REF_TABLE!M:Q,3,FALSE)</f>
        <v>7.8122535211267614</v>
      </c>
      <c r="I660">
        <f>VLOOKUP(D660,Tabelle7!$A:$B,2,FALSE)</f>
        <v>4.0224969288732378E-2</v>
      </c>
      <c r="J660">
        <f>VLOOKUP(D660,Tabelle7!$A:$C,3,FALSE)</f>
        <v>4.0224969288732378E-2</v>
      </c>
      <c r="K660">
        <f>VLOOKUP($E660,Dispa_data!E:W,7,FALSE)</f>
        <v>0</v>
      </c>
      <c r="L660">
        <f>IFERROR(VLOOKUP($E660,Dispa_data!E:W,8,FALSE),0)</f>
        <v>0</v>
      </c>
      <c r="M660">
        <f>IFERROR(VLOOKUP($E660,Dispa_data!E:W,9,FALSE),0)</f>
        <v>0</v>
      </c>
      <c r="N660">
        <f>IFERROR(VLOOKUP($E660,Dispa_data!$E:$W,10,FALSE),0)</f>
        <v>0.3</v>
      </c>
      <c r="O660">
        <f>IFERROR(VLOOKUP($E660,Dispa_data!$E:$W,11,FALSE),0)</f>
        <v>0.46500000000000002</v>
      </c>
      <c r="P660">
        <f>IFERROR(VLOOKUP($E660,Dispa_data!$E:$W,12,FALSE),0)</f>
        <v>0</v>
      </c>
      <c r="Q660">
        <f>IFERROR(VLOOKUP($E660,Dispa_data!$E:$W,13,FALSE),0)</f>
        <v>0</v>
      </c>
      <c r="S660" t="str">
        <f t="shared" si="94"/>
        <v/>
      </c>
      <c r="T660" t="str">
        <f t="shared" si="95"/>
        <v/>
      </c>
      <c r="U660" t="str">
        <f t="shared" si="96"/>
        <v/>
      </c>
      <c r="V660" t="str">
        <f t="shared" si="97"/>
        <v/>
      </c>
      <c r="W660" t="str">
        <f t="shared" si="98"/>
        <v/>
      </c>
      <c r="X660" s="1" t="s">
        <v>902</v>
      </c>
      <c r="Y660" s="6" t="e">
        <f>VLOOKUP(B660,Dispa_data!B:B,1,FALSE)</f>
        <v>#N/A</v>
      </c>
      <c r="Z660" t="s">
        <v>1496</v>
      </c>
      <c r="AA660" t="s">
        <v>1874</v>
      </c>
      <c r="AC660" t="s">
        <v>2313</v>
      </c>
      <c r="AD660" t="s">
        <v>2631</v>
      </c>
      <c r="AE660" t="s">
        <v>3072</v>
      </c>
      <c r="AF660" t="s">
        <v>1127</v>
      </c>
      <c r="AG660" t="s">
        <v>3478</v>
      </c>
      <c r="AH660" t="s">
        <v>3492</v>
      </c>
      <c r="AI660">
        <v>9</v>
      </c>
      <c r="AK660" t="s">
        <v>3504</v>
      </c>
      <c r="AL660" t="s">
        <v>3506</v>
      </c>
      <c r="AM660" t="s">
        <v>3514</v>
      </c>
      <c r="AO660">
        <v>1988</v>
      </c>
      <c r="AP660" t="s">
        <v>3516</v>
      </c>
      <c r="AS660" t="s">
        <v>3625</v>
      </c>
      <c r="AU660">
        <v>47.856133999999997</v>
      </c>
      <c r="AV660">
        <v>12.134085000000001</v>
      </c>
      <c r="BA660">
        <v>0.33</v>
      </c>
      <c r="BB660" t="s">
        <v>3999</v>
      </c>
      <c r="BC660" t="s">
        <v>3504</v>
      </c>
      <c r="BE660" t="s">
        <v>3515</v>
      </c>
      <c r="BF660" t="s">
        <v>4282</v>
      </c>
      <c r="BG660" t="s">
        <v>1559</v>
      </c>
      <c r="BH660" t="s">
        <v>4547</v>
      </c>
    </row>
    <row r="661" spans="1:61" x14ac:dyDescent="0.25">
      <c r="A661">
        <f t="shared" si="92"/>
        <v>17</v>
      </c>
      <c r="B661" t="str">
        <f t="shared" si="91"/>
        <v>EBS-HKW Rostock_BNA1243</v>
      </c>
      <c r="C661" t="s">
        <v>3492</v>
      </c>
      <c r="D661" t="str">
        <f>VLOOKUP(AL661,REF_TABLE!$A$19:$B$26,2,FALSE)</f>
        <v>STUR</v>
      </c>
      <c r="E661" t="str">
        <f>VLOOKUP(AK661,REF_TABLE!A:B,2,FALSE)</f>
        <v>WST</v>
      </c>
      <c r="F661">
        <f t="shared" si="93"/>
        <v>0.33</v>
      </c>
      <c r="G661">
        <f>VLOOKUP(plants_join_OPSD!D661,REF_TABLE!M:Q,2,FALSE)</f>
        <v>9.5587323943661975</v>
      </c>
      <c r="H661">
        <f>VLOOKUP(plants_join_OPSD!D661,REF_TABLE!M:Q,3,FALSE)</f>
        <v>7.8122535211267614</v>
      </c>
      <c r="I661">
        <f>VLOOKUP(D661,Tabelle7!$A:$B,2,FALSE)</f>
        <v>4.0224969288732378E-2</v>
      </c>
      <c r="J661">
        <f>VLOOKUP(D661,Tabelle7!$A:$C,3,FALSE)</f>
        <v>4.0224969288732378E-2</v>
      </c>
      <c r="K661">
        <f>VLOOKUP($E661,Dispa_data!E:W,7,FALSE)</f>
        <v>0</v>
      </c>
      <c r="L661">
        <f>IFERROR(VLOOKUP($E661,Dispa_data!E:W,8,FALSE),0)</f>
        <v>0</v>
      </c>
      <c r="M661">
        <f>IFERROR(VLOOKUP($E661,Dispa_data!E:W,9,FALSE),0)</f>
        <v>0</v>
      </c>
      <c r="N661">
        <f>IFERROR(VLOOKUP($E661,Dispa_data!$E:$W,10,FALSE),0)</f>
        <v>0.3</v>
      </c>
      <c r="O661">
        <f>IFERROR(VLOOKUP($E661,Dispa_data!$E:$W,11,FALSE),0)</f>
        <v>0.46500000000000002</v>
      </c>
      <c r="P661">
        <f>IFERROR(VLOOKUP($E661,Dispa_data!$E:$W,12,FALSE),0)</f>
        <v>0</v>
      </c>
      <c r="Q661">
        <f>IFERROR(VLOOKUP($E661,Dispa_data!$E:$W,13,FALSE),0)</f>
        <v>0</v>
      </c>
      <c r="S661" t="str">
        <f t="shared" si="94"/>
        <v/>
      </c>
      <c r="T661" t="str">
        <f t="shared" si="95"/>
        <v/>
      </c>
      <c r="U661" t="str">
        <f t="shared" si="96"/>
        <v/>
      </c>
      <c r="V661" t="str">
        <f t="shared" si="97"/>
        <v/>
      </c>
      <c r="W661" t="str">
        <f t="shared" si="98"/>
        <v/>
      </c>
      <c r="X661" s="1" t="s">
        <v>903</v>
      </c>
      <c r="Y661" s="6" t="e">
        <f>VLOOKUP(B661,Dispa_data!B:B,1,FALSE)</f>
        <v>#N/A</v>
      </c>
      <c r="Z661" t="s">
        <v>1497</v>
      </c>
      <c r="AC661" t="s">
        <v>2390</v>
      </c>
      <c r="AD661" t="s">
        <v>2710</v>
      </c>
      <c r="AE661" t="s">
        <v>2799</v>
      </c>
      <c r="AF661" t="s">
        <v>1571</v>
      </c>
      <c r="AG661" t="s">
        <v>3484</v>
      </c>
      <c r="AH661" t="s">
        <v>3492</v>
      </c>
      <c r="AI661">
        <v>17</v>
      </c>
      <c r="AK661" t="s">
        <v>3504</v>
      </c>
      <c r="AL661" t="s">
        <v>3506</v>
      </c>
      <c r="AM661" t="s">
        <v>3514</v>
      </c>
      <c r="AO661">
        <v>2009</v>
      </c>
      <c r="AP661" t="s">
        <v>3533</v>
      </c>
      <c r="AS661" t="s">
        <v>3625</v>
      </c>
      <c r="AU661">
        <v>54.144649999999999</v>
      </c>
      <c r="AV661">
        <v>12.14123</v>
      </c>
      <c r="BA661">
        <v>0.33</v>
      </c>
      <c r="BB661" t="s">
        <v>3999</v>
      </c>
      <c r="BC661" t="s">
        <v>3504</v>
      </c>
      <c r="BE661" t="s">
        <v>3515</v>
      </c>
      <c r="BF661" t="s">
        <v>4394</v>
      </c>
      <c r="BG661" t="s">
        <v>1559</v>
      </c>
      <c r="BH661" t="s">
        <v>4548</v>
      </c>
    </row>
    <row r="662" spans="1:61" x14ac:dyDescent="0.25">
      <c r="A662">
        <f t="shared" si="92"/>
        <v>30</v>
      </c>
      <c r="B662" t="str">
        <f t="shared" si="91"/>
        <v>IKW Rüdersdorf_BNA0855</v>
      </c>
      <c r="C662" t="s">
        <v>3492</v>
      </c>
      <c r="D662" t="str">
        <f>VLOOKUP(AL662,REF_TABLE!$A$19:$B$26,2,FALSE)</f>
        <v>STUR</v>
      </c>
      <c r="E662" t="str">
        <f>VLOOKUP(AK662,REF_TABLE!A:B,2,FALSE)</f>
        <v>WST</v>
      </c>
      <c r="F662">
        <f t="shared" si="93"/>
        <v>0.33</v>
      </c>
      <c r="G662">
        <f>VLOOKUP(plants_join_OPSD!D662,REF_TABLE!M:Q,2,FALSE)</f>
        <v>9.5587323943661975</v>
      </c>
      <c r="H662">
        <f>VLOOKUP(plants_join_OPSD!D662,REF_TABLE!M:Q,3,FALSE)</f>
        <v>7.8122535211267614</v>
      </c>
      <c r="I662">
        <f>VLOOKUP(D662,Tabelle7!$A:$B,2,FALSE)</f>
        <v>4.0224969288732378E-2</v>
      </c>
      <c r="J662">
        <f>VLOOKUP(D662,Tabelle7!$A:$C,3,FALSE)</f>
        <v>4.0224969288732378E-2</v>
      </c>
      <c r="K662">
        <f>VLOOKUP($E662,Dispa_data!E:W,7,FALSE)</f>
        <v>0</v>
      </c>
      <c r="L662">
        <f>IFERROR(VLOOKUP($E662,Dispa_data!E:W,8,FALSE),0)</f>
        <v>0</v>
      </c>
      <c r="M662">
        <f>IFERROR(VLOOKUP($E662,Dispa_data!E:W,9,FALSE),0)</f>
        <v>0</v>
      </c>
      <c r="N662">
        <f>IFERROR(VLOOKUP($E662,Dispa_data!$E:$W,10,FALSE),0)</f>
        <v>0.3</v>
      </c>
      <c r="O662">
        <f>IFERROR(VLOOKUP($E662,Dispa_data!$E:$W,11,FALSE),0)</f>
        <v>0.46500000000000002</v>
      </c>
      <c r="P662">
        <f>IFERROR(VLOOKUP($E662,Dispa_data!$E:$W,12,FALSE),0)</f>
        <v>0</v>
      </c>
      <c r="Q662">
        <f>IFERROR(VLOOKUP($E662,Dispa_data!$E:$W,13,FALSE),0)</f>
        <v>0</v>
      </c>
      <c r="S662" t="str">
        <f t="shared" si="94"/>
        <v/>
      </c>
      <c r="T662" t="str">
        <f t="shared" si="95"/>
        <v/>
      </c>
      <c r="U662" t="str">
        <f t="shared" si="96"/>
        <v/>
      </c>
      <c r="V662" t="str">
        <f t="shared" si="97"/>
        <v/>
      </c>
      <c r="W662" t="str">
        <f t="shared" si="98"/>
        <v/>
      </c>
      <c r="X662" s="1" t="s">
        <v>904</v>
      </c>
      <c r="Y662" s="6" t="e">
        <f>VLOOKUP(B662,Dispa_data!B:B,1,FALSE)</f>
        <v>#N/A</v>
      </c>
      <c r="Z662" t="s">
        <v>1498</v>
      </c>
      <c r="AC662" t="s">
        <v>2166</v>
      </c>
      <c r="AD662" t="s">
        <v>2711</v>
      </c>
      <c r="AE662" t="s">
        <v>3172</v>
      </c>
      <c r="AF662" t="s">
        <v>3472</v>
      </c>
      <c r="AG662" t="s">
        <v>3346</v>
      </c>
      <c r="AH662" t="s">
        <v>3492</v>
      </c>
      <c r="AI662">
        <v>30</v>
      </c>
      <c r="AK662" t="s">
        <v>3504</v>
      </c>
      <c r="AL662" t="s">
        <v>3506</v>
      </c>
      <c r="AM662" t="s">
        <v>3515</v>
      </c>
      <c r="AO662">
        <v>2009</v>
      </c>
      <c r="AP662" t="s">
        <v>3533</v>
      </c>
      <c r="AS662" t="s">
        <v>3625</v>
      </c>
      <c r="AU662">
        <v>52.490280000000013</v>
      </c>
      <c r="AV662">
        <v>13.82987</v>
      </c>
      <c r="BA662">
        <v>0.33</v>
      </c>
      <c r="BB662" t="s">
        <v>3999</v>
      </c>
      <c r="BC662" t="s">
        <v>3504</v>
      </c>
      <c r="BE662" t="s">
        <v>3515</v>
      </c>
      <c r="BG662" t="s">
        <v>4402</v>
      </c>
      <c r="BH662" t="s">
        <v>4436</v>
      </c>
    </row>
    <row r="663" spans="1:61" x14ac:dyDescent="0.25">
      <c r="A663">
        <f t="shared" si="92"/>
        <v>16</v>
      </c>
      <c r="B663" t="str">
        <f t="shared" si="91"/>
        <v>AVA Velsen_BNA1244</v>
      </c>
      <c r="C663" t="s">
        <v>3492</v>
      </c>
      <c r="D663" t="str">
        <f>VLOOKUP(AL663,REF_TABLE!$A$19:$B$26,2,FALSE)</f>
        <v>STUR</v>
      </c>
      <c r="E663" t="str">
        <f>VLOOKUP(AK663,REF_TABLE!A:B,2,FALSE)</f>
        <v>WST</v>
      </c>
      <c r="F663">
        <f t="shared" si="93"/>
        <v>0.33</v>
      </c>
      <c r="G663">
        <f>VLOOKUP(plants_join_OPSD!D663,REF_TABLE!M:Q,2,FALSE)</f>
        <v>9.5587323943661975</v>
      </c>
      <c r="H663">
        <f>VLOOKUP(plants_join_OPSD!D663,REF_TABLE!M:Q,3,FALSE)</f>
        <v>7.8122535211267614</v>
      </c>
      <c r="I663">
        <f>VLOOKUP(D663,Tabelle7!$A:$B,2,FALSE)</f>
        <v>4.0224969288732378E-2</v>
      </c>
      <c r="J663">
        <f>VLOOKUP(D663,Tabelle7!$A:$C,3,FALSE)</f>
        <v>4.0224969288732378E-2</v>
      </c>
      <c r="K663">
        <f>VLOOKUP($E663,Dispa_data!E:W,7,FALSE)</f>
        <v>0</v>
      </c>
      <c r="L663">
        <f>IFERROR(VLOOKUP($E663,Dispa_data!E:W,8,FALSE),0)</f>
        <v>0</v>
      </c>
      <c r="M663">
        <f>IFERROR(VLOOKUP($E663,Dispa_data!E:W,9,FALSE),0)</f>
        <v>0</v>
      </c>
      <c r="N663">
        <f>IFERROR(VLOOKUP($E663,Dispa_data!$E:$W,10,FALSE),0)</f>
        <v>0.3</v>
      </c>
      <c r="O663">
        <f>IFERROR(VLOOKUP($E663,Dispa_data!$E:$W,11,FALSE),0)</f>
        <v>0.46500000000000002</v>
      </c>
      <c r="P663">
        <f>IFERROR(VLOOKUP($E663,Dispa_data!$E:$W,12,FALSE),0)</f>
        <v>0</v>
      </c>
      <c r="Q663">
        <f>IFERROR(VLOOKUP($E663,Dispa_data!$E:$W,13,FALSE),0)</f>
        <v>0</v>
      </c>
      <c r="S663" t="str">
        <f t="shared" si="94"/>
        <v/>
      </c>
      <c r="T663" t="str">
        <f t="shared" si="95"/>
        <v/>
      </c>
      <c r="U663" t="str">
        <f t="shared" si="96"/>
        <v/>
      </c>
      <c r="V663" t="str">
        <f t="shared" si="97"/>
        <v/>
      </c>
      <c r="W663" t="str">
        <f t="shared" si="98"/>
        <v/>
      </c>
      <c r="X663" s="1" t="s">
        <v>905</v>
      </c>
      <c r="Y663" s="6" t="e">
        <f>VLOOKUP(B663,Dispa_data!B:B,1,FALSE)</f>
        <v>#N/A</v>
      </c>
      <c r="Z663" t="s">
        <v>1499</v>
      </c>
      <c r="AC663" t="s">
        <v>2391</v>
      </c>
      <c r="AD663" t="s">
        <v>2712</v>
      </c>
      <c r="AE663" t="s">
        <v>3173</v>
      </c>
      <c r="AF663" t="s">
        <v>3473</v>
      </c>
      <c r="AG663" t="s">
        <v>3485</v>
      </c>
      <c r="AH663" t="s">
        <v>3492</v>
      </c>
      <c r="AI663">
        <v>16</v>
      </c>
      <c r="AK663" t="s">
        <v>3504</v>
      </c>
      <c r="AL663" t="s">
        <v>3506</v>
      </c>
      <c r="AM663" t="s">
        <v>3515</v>
      </c>
      <c r="AO663">
        <v>1997</v>
      </c>
      <c r="AP663" t="s">
        <v>3529</v>
      </c>
      <c r="AS663" t="s">
        <v>3625</v>
      </c>
      <c r="AU663">
        <v>49.21387</v>
      </c>
      <c r="AV663">
        <v>6.8344500000000004</v>
      </c>
      <c r="BA663">
        <v>0.33</v>
      </c>
      <c r="BB663" t="s">
        <v>3999</v>
      </c>
      <c r="BC663" t="s">
        <v>3504</v>
      </c>
      <c r="BE663" t="s">
        <v>3515</v>
      </c>
      <c r="BF663" t="s">
        <v>4395</v>
      </c>
      <c r="BG663" t="s">
        <v>4431</v>
      </c>
      <c r="BH663" t="s">
        <v>2162</v>
      </c>
    </row>
    <row r="664" spans="1:61" x14ac:dyDescent="0.25">
      <c r="A664">
        <f t="shared" ref="A664:A681" si="99">AI664</f>
        <v>54</v>
      </c>
      <c r="B664" t="str">
        <f t="shared" si="91"/>
        <v>Müllkraftwerk Schwandorf_BNA1254</v>
      </c>
      <c r="C664" t="s">
        <v>3492</v>
      </c>
      <c r="D664" t="str">
        <f>VLOOKUP(AL664,REF_TABLE!$A$19:$B$26,2,FALSE)</f>
        <v>STUR</v>
      </c>
      <c r="E664" t="str">
        <f>VLOOKUP(AK664,REF_TABLE!A:B,2,FALSE)</f>
        <v>WST</v>
      </c>
      <c r="F664">
        <f t="shared" ref="F664:F681" si="100">IF(BA664=0,IF(AY664=0,AZ664,AY664),BA664)</f>
        <v>0.33</v>
      </c>
      <c r="G664">
        <f>VLOOKUP(plants_join_OPSD!D664,REF_TABLE!M:Q,2,FALSE)</f>
        <v>9.5587323943661975</v>
      </c>
      <c r="H664">
        <f>VLOOKUP(plants_join_OPSD!D664,REF_TABLE!M:Q,3,FALSE)</f>
        <v>7.8122535211267614</v>
      </c>
      <c r="I664">
        <f>VLOOKUP(D664,Tabelle7!$A:$B,2,FALSE)</f>
        <v>4.0224969288732378E-2</v>
      </c>
      <c r="J664">
        <f>VLOOKUP(D664,Tabelle7!$A:$C,3,FALSE)</f>
        <v>4.0224969288732378E-2</v>
      </c>
      <c r="K664">
        <f>VLOOKUP($E664,Dispa_data!E:W,7,FALSE)</f>
        <v>0</v>
      </c>
      <c r="L664">
        <f>IFERROR(VLOOKUP($E664,Dispa_data!E:W,8,FALSE),0)</f>
        <v>0</v>
      </c>
      <c r="M664">
        <f>IFERROR(VLOOKUP($E664,Dispa_data!E:W,9,FALSE),0)</f>
        <v>0</v>
      </c>
      <c r="N664">
        <f>IFERROR(VLOOKUP($E664,Dispa_data!$E:$W,10,FALSE),0)</f>
        <v>0.3</v>
      </c>
      <c r="O664">
        <f>IFERROR(VLOOKUP($E664,Dispa_data!$E:$W,11,FALSE),0)</f>
        <v>0.46500000000000002</v>
      </c>
      <c r="P664">
        <f>IFERROR(VLOOKUP($E664,Dispa_data!$E:$W,12,FALSE),0)</f>
        <v>0</v>
      </c>
      <c r="Q664">
        <f>IFERROR(VLOOKUP($E664,Dispa_data!$E:$W,13,FALSE),0)</f>
        <v>0</v>
      </c>
      <c r="S664" t="str">
        <f t="shared" ref="S664:S681" si="101">IF(AN664="","",AN664)</f>
        <v/>
      </c>
      <c r="T664" t="str">
        <f t="shared" ref="T664:T681" si="102">IF(D664="HPHS",A664*6.3,"")</f>
        <v/>
      </c>
      <c r="U664" t="str">
        <f t="shared" ref="U664:U681" si="103">IF(D664="HPHS",0,"")</f>
        <v/>
      </c>
      <c r="V664" t="str">
        <f t="shared" ref="V664:V681" si="104">IF(D664="HPHS",A664,"")</f>
        <v/>
      </c>
      <c r="W664" t="str">
        <f t="shared" ref="W664:W681" si="105">IF(D664="HPHS",0.86,"")</f>
        <v/>
      </c>
      <c r="X664" s="1" t="s">
        <v>906</v>
      </c>
      <c r="Y664" s="6" t="e">
        <f>VLOOKUP(B664,Dispa_data!B:B,1,FALSE)</f>
        <v>#N/A</v>
      </c>
      <c r="Z664" t="s">
        <v>1500</v>
      </c>
      <c r="AC664" t="s">
        <v>2392</v>
      </c>
      <c r="AD664" t="s">
        <v>2713</v>
      </c>
      <c r="AE664" t="s">
        <v>3174</v>
      </c>
      <c r="AF664" t="s">
        <v>3474</v>
      </c>
      <c r="AG664" t="s">
        <v>3478</v>
      </c>
      <c r="AH664" t="s">
        <v>3492</v>
      </c>
      <c r="AI664">
        <v>54</v>
      </c>
      <c r="AK664" t="s">
        <v>3504</v>
      </c>
      <c r="AL664" t="s">
        <v>3506</v>
      </c>
      <c r="AM664" t="s">
        <v>3514</v>
      </c>
      <c r="AO664">
        <v>1982</v>
      </c>
      <c r="AP664" t="s">
        <v>3558</v>
      </c>
      <c r="AS664" t="s">
        <v>3625</v>
      </c>
      <c r="AU664">
        <v>49.309980000000003</v>
      </c>
      <c r="AV664">
        <v>12.087949999999999</v>
      </c>
      <c r="BA664">
        <v>0.33</v>
      </c>
      <c r="BB664" t="s">
        <v>3999</v>
      </c>
      <c r="BC664" t="s">
        <v>3504</v>
      </c>
      <c r="BE664" t="s">
        <v>3515</v>
      </c>
      <c r="BF664" t="s">
        <v>4396</v>
      </c>
      <c r="BG664" t="s">
        <v>4406</v>
      </c>
      <c r="BH664" t="s">
        <v>4451</v>
      </c>
    </row>
    <row r="665" spans="1:61" x14ac:dyDescent="0.25">
      <c r="A665">
        <f t="shared" si="99"/>
        <v>28.9</v>
      </c>
      <c r="B665" t="str">
        <f t="shared" si="91"/>
        <v>Kraftwerk Schwedt GmbH &amp; Co.KG_BNA1255</v>
      </c>
      <c r="C665" t="s">
        <v>3492</v>
      </c>
      <c r="D665" t="str">
        <f>VLOOKUP(AL665,REF_TABLE!$A$19:$B$26,2,FALSE)</f>
        <v>STUR</v>
      </c>
      <c r="E665" t="str">
        <f>VLOOKUP(AK665,REF_TABLE!A:B,2,FALSE)</f>
        <v>WST</v>
      </c>
      <c r="F665">
        <f t="shared" si="100"/>
        <v>0.33</v>
      </c>
      <c r="G665">
        <f>VLOOKUP(plants_join_OPSD!D665,REF_TABLE!M:Q,2,FALSE)</f>
        <v>9.5587323943661975</v>
      </c>
      <c r="H665">
        <f>VLOOKUP(plants_join_OPSD!D665,REF_TABLE!M:Q,3,FALSE)</f>
        <v>7.8122535211267614</v>
      </c>
      <c r="I665">
        <f>VLOOKUP(D665,Tabelle7!$A:$B,2,FALSE)</f>
        <v>4.0224969288732378E-2</v>
      </c>
      <c r="J665">
        <f>VLOOKUP(D665,Tabelle7!$A:$C,3,FALSE)</f>
        <v>4.0224969288732378E-2</v>
      </c>
      <c r="K665">
        <f>VLOOKUP($E665,Dispa_data!E:W,7,FALSE)</f>
        <v>0</v>
      </c>
      <c r="L665">
        <f>IFERROR(VLOOKUP($E665,Dispa_data!E:W,8,FALSE),0)</f>
        <v>0</v>
      </c>
      <c r="M665">
        <f>IFERROR(VLOOKUP($E665,Dispa_data!E:W,9,FALSE),0)</f>
        <v>0</v>
      </c>
      <c r="N665">
        <f>IFERROR(VLOOKUP($E665,Dispa_data!$E:$W,10,FALSE),0)</f>
        <v>0.3</v>
      </c>
      <c r="O665">
        <f>IFERROR(VLOOKUP($E665,Dispa_data!$E:$W,11,FALSE),0)</f>
        <v>0.46500000000000002</v>
      </c>
      <c r="P665">
        <f>IFERROR(VLOOKUP($E665,Dispa_data!$E:$W,12,FALSE),0)</f>
        <v>0</v>
      </c>
      <c r="Q665">
        <f>IFERROR(VLOOKUP($E665,Dispa_data!$E:$W,13,FALSE),0)</f>
        <v>0</v>
      </c>
      <c r="S665" t="str">
        <f t="shared" si="101"/>
        <v/>
      </c>
      <c r="T665" t="str">
        <f t="shared" si="102"/>
        <v/>
      </c>
      <c r="U665" t="str">
        <f t="shared" si="103"/>
        <v/>
      </c>
      <c r="V665" t="str">
        <f t="shared" si="104"/>
        <v/>
      </c>
      <c r="W665" t="str">
        <f t="shared" si="105"/>
        <v/>
      </c>
      <c r="X665" s="1" t="s">
        <v>907</v>
      </c>
      <c r="Y665" s="6" t="e">
        <f>VLOOKUP(B665,Dispa_data!B:B,1,FALSE)</f>
        <v>#N/A</v>
      </c>
      <c r="Z665" t="s">
        <v>1501</v>
      </c>
      <c r="AC665" t="s">
        <v>2393</v>
      </c>
      <c r="AE665" t="s">
        <v>3130</v>
      </c>
      <c r="AF665" t="s">
        <v>2104</v>
      </c>
      <c r="AG665" t="s">
        <v>3346</v>
      </c>
      <c r="AH665" t="s">
        <v>3492</v>
      </c>
      <c r="AI665">
        <v>28.9</v>
      </c>
      <c r="AK665" t="s">
        <v>3504</v>
      </c>
      <c r="AL665" t="s">
        <v>3506</v>
      </c>
      <c r="AM665" t="s">
        <v>3514</v>
      </c>
      <c r="AO665">
        <v>2011</v>
      </c>
      <c r="AP665" t="s">
        <v>3544</v>
      </c>
      <c r="AS665" t="s">
        <v>3625</v>
      </c>
      <c r="AU665">
        <v>53.083056000000013</v>
      </c>
      <c r="AV665">
        <v>14.321443</v>
      </c>
      <c r="BA665">
        <v>0.33</v>
      </c>
      <c r="BB665" t="s">
        <v>3999</v>
      </c>
      <c r="BC665" t="s">
        <v>3504</v>
      </c>
      <c r="BE665" t="s">
        <v>3515</v>
      </c>
      <c r="BG665" t="s">
        <v>4406</v>
      </c>
      <c r="BH665" t="s">
        <v>4436</v>
      </c>
    </row>
    <row r="666" spans="1:61" x14ac:dyDescent="0.25">
      <c r="A666">
        <f t="shared" si="99"/>
        <v>24.4</v>
      </c>
      <c r="B666" t="str">
        <f t="shared" si="91"/>
        <v>GKS_BNA0895</v>
      </c>
      <c r="C666" t="s">
        <v>3492</v>
      </c>
      <c r="D666" t="str">
        <f>VLOOKUP(AL666,REF_TABLE!$A$19:$B$26,2,FALSE)</f>
        <v>STUR</v>
      </c>
      <c r="E666" t="str">
        <f>VLOOKUP(AK666,REF_TABLE!A:B,2,FALSE)</f>
        <v>WST</v>
      </c>
      <c r="F666">
        <f t="shared" si="100"/>
        <v>0.33</v>
      </c>
      <c r="G666">
        <f>VLOOKUP(plants_join_OPSD!D666,REF_TABLE!M:Q,2,FALSE)</f>
        <v>9.5587323943661975</v>
      </c>
      <c r="H666">
        <f>VLOOKUP(plants_join_OPSD!D666,REF_TABLE!M:Q,3,FALSE)</f>
        <v>7.8122535211267614</v>
      </c>
      <c r="I666">
        <f>VLOOKUP(D666,Tabelle7!$A:$B,2,FALSE)</f>
        <v>4.0224969288732378E-2</v>
      </c>
      <c r="J666">
        <f>VLOOKUP(D666,Tabelle7!$A:$C,3,FALSE)</f>
        <v>4.0224969288732378E-2</v>
      </c>
      <c r="K666">
        <f>VLOOKUP($E666,Dispa_data!E:W,7,FALSE)</f>
        <v>0</v>
      </c>
      <c r="L666">
        <f>IFERROR(VLOOKUP($E666,Dispa_data!E:W,8,FALSE),0)</f>
        <v>0</v>
      </c>
      <c r="M666">
        <f>IFERROR(VLOOKUP($E666,Dispa_data!E:W,9,FALSE),0)</f>
        <v>0</v>
      </c>
      <c r="N666">
        <f>IFERROR(VLOOKUP($E666,Dispa_data!$E:$W,10,FALSE),0)</f>
        <v>0.3</v>
      </c>
      <c r="O666">
        <f>IFERROR(VLOOKUP($E666,Dispa_data!$E:$W,11,FALSE),0)</f>
        <v>0.46500000000000002</v>
      </c>
      <c r="P666">
        <f>IFERROR(VLOOKUP($E666,Dispa_data!$E:$W,12,FALSE),0)</f>
        <v>0</v>
      </c>
      <c r="Q666">
        <f>IFERROR(VLOOKUP($E666,Dispa_data!$E:$W,13,FALSE),0)</f>
        <v>0</v>
      </c>
      <c r="S666" t="str">
        <f t="shared" si="101"/>
        <v/>
      </c>
      <c r="T666" t="str">
        <f t="shared" si="102"/>
        <v/>
      </c>
      <c r="U666" t="str">
        <f t="shared" si="103"/>
        <v/>
      </c>
      <c r="V666" t="str">
        <f t="shared" si="104"/>
        <v/>
      </c>
      <c r="W666" t="str">
        <f t="shared" si="105"/>
        <v/>
      </c>
      <c r="X666" s="1" t="s">
        <v>908</v>
      </c>
      <c r="Y666" s="6" t="e">
        <f>VLOOKUP(B666,Dispa_data!B:B,1,FALSE)</f>
        <v>#N/A</v>
      </c>
      <c r="Z666" t="s">
        <v>1502</v>
      </c>
      <c r="AA666" t="s">
        <v>1604</v>
      </c>
      <c r="AC666" t="s">
        <v>2394</v>
      </c>
      <c r="AD666" t="s">
        <v>2714</v>
      </c>
      <c r="AE666" t="s">
        <v>3175</v>
      </c>
      <c r="AF666" t="s">
        <v>3475</v>
      </c>
      <c r="AG666" t="s">
        <v>3478</v>
      </c>
      <c r="AH666" t="s">
        <v>3492</v>
      </c>
      <c r="AI666">
        <v>24.4</v>
      </c>
      <c r="AK666" t="s">
        <v>3504</v>
      </c>
      <c r="AL666" t="s">
        <v>3506</v>
      </c>
      <c r="AM666" t="s">
        <v>3514</v>
      </c>
      <c r="AO666">
        <v>1994</v>
      </c>
      <c r="AP666" t="s">
        <v>3561</v>
      </c>
      <c r="AS666" t="s">
        <v>3625</v>
      </c>
      <c r="AU666">
        <v>50.029690000000002</v>
      </c>
      <c r="AV666">
        <v>10.224</v>
      </c>
      <c r="BA666">
        <v>0.33</v>
      </c>
      <c r="BB666" t="s">
        <v>3999</v>
      </c>
      <c r="BC666" t="s">
        <v>3504</v>
      </c>
      <c r="BE666" t="s">
        <v>3515</v>
      </c>
      <c r="BF666" t="s">
        <v>4397</v>
      </c>
      <c r="BG666" t="s">
        <v>1559</v>
      </c>
      <c r="BH666" t="s">
        <v>4586</v>
      </c>
    </row>
    <row r="667" spans="1:61" x14ac:dyDescent="0.25">
      <c r="A667">
        <f t="shared" si="99"/>
        <v>18.7</v>
      </c>
      <c r="B667" t="str">
        <f t="shared" si="91"/>
        <v>Hamburger Rieger_BNA1510</v>
      </c>
      <c r="C667" t="s">
        <v>3492</v>
      </c>
      <c r="D667" t="str">
        <f>VLOOKUP(AL667,REF_TABLE!$A$19:$B$26,2,FALSE)</f>
        <v>STUR</v>
      </c>
      <c r="E667" t="str">
        <f>VLOOKUP(AK667,REF_TABLE!A:B,2,FALSE)</f>
        <v>WST</v>
      </c>
      <c r="F667">
        <f t="shared" si="100"/>
        <v>0.33</v>
      </c>
      <c r="G667">
        <f>VLOOKUP(plants_join_OPSD!D667,REF_TABLE!M:Q,2,FALSE)</f>
        <v>9.5587323943661975</v>
      </c>
      <c r="H667">
        <f>VLOOKUP(plants_join_OPSD!D667,REF_TABLE!M:Q,3,FALSE)</f>
        <v>7.8122535211267614</v>
      </c>
      <c r="I667">
        <f>VLOOKUP(D667,Tabelle7!$A:$B,2,FALSE)</f>
        <v>4.0224969288732378E-2</v>
      </c>
      <c r="J667">
        <f>VLOOKUP(D667,Tabelle7!$A:$C,3,FALSE)</f>
        <v>4.0224969288732378E-2</v>
      </c>
      <c r="K667">
        <f>VLOOKUP($E667,Dispa_data!E:W,7,FALSE)</f>
        <v>0</v>
      </c>
      <c r="L667">
        <f>IFERROR(VLOOKUP($E667,Dispa_data!E:W,8,FALSE),0)</f>
        <v>0</v>
      </c>
      <c r="M667">
        <f>IFERROR(VLOOKUP($E667,Dispa_data!E:W,9,FALSE),0)</f>
        <v>0</v>
      </c>
      <c r="N667">
        <f>IFERROR(VLOOKUP($E667,Dispa_data!$E:$W,10,FALSE),0)</f>
        <v>0.3</v>
      </c>
      <c r="O667">
        <f>IFERROR(VLOOKUP($E667,Dispa_data!$E:$W,11,FALSE),0)</f>
        <v>0.46500000000000002</v>
      </c>
      <c r="P667">
        <f>IFERROR(VLOOKUP($E667,Dispa_data!$E:$W,12,FALSE),0)</f>
        <v>0</v>
      </c>
      <c r="Q667">
        <f>IFERROR(VLOOKUP($E667,Dispa_data!$E:$W,13,FALSE),0)</f>
        <v>0</v>
      </c>
      <c r="S667" t="str">
        <f t="shared" si="101"/>
        <v/>
      </c>
      <c r="T667" t="str">
        <f t="shared" si="102"/>
        <v/>
      </c>
      <c r="U667" t="str">
        <f t="shared" si="103"/>
        <v/>
      </c>
      <c r="V667" t="str">
        <f t="shared" si="104"/>
        <v/>
      </c>
      <c r="W667" t="str">
        <f t="shared" si="105"/>
        <v/>
      </c>
      <c r="X667" s="1" t="s">
        <v>909</v>
      </c>
      <c r="Y667" s="6" t="e">
        <f>VLOOKUP(B667,Dispa_data!B:B,1,FALSE)</f>
        <v>#N/A</v>
      </c>
      <c r="Z667" t="s">
        <v>1503</v>
      </c>
      <c r="AC667" t="s">
        <v>2395</v>
      </c>
      <c r="AD667" t="s">
        <v>2715</v>
      </c>
      <c r="AE667" t="s">
        <v>2959</v>
      </c>
      <c r="AF667" t="s">
        <v>3332</v>
      </c>
      <c r="AG667" t="s">
        <v>3346</v>
      </c>
      <c r="AH667" t="s">
        <v>3492</v>
      </c>
      <c r="AI667">
        <v>18.7</v>
      </c>
      <c r="AK667" t="s">
        <v>3504</v>
      </c>
      <c r="AL667" t="s">
        <v>3506</v>
      </c>
      <c r="AM667" t="s">
        <v>3514</v>
      </c>
      <c r="AO667">
        <v>2013</v>
      </c>
      <c r="AP667" t="s">
        <v>3543</v>
      </c>
      <c r="AS667" t="s">
        <v>3625</v>
      </c>
      <c r="AU667">
        <v>51.520131999999997</v>
      </c>
      <c r="AV667">
        <v>14.337383000000001</v>
      </c>
      <c r="BA667">
        <v>0.33</v>
      </c>
      <c r="BB667" t="s">
        <v>3999</v>
      </c>
      <c r="BC667" t="s">
        <v>3504</v>
      </c>
      <c r="BE667" t="s">
        <v>3515</v>
      </c>
      <c r="BG667" t="s">
        <v>4406</v>
      </c>
      <c r="BH667" t="s">
        <v>4458</v>
      </c>
    </row>
    <row r="668" spans="1:61" x14ac:dyDescent="0.25">
      <c r="A668">
        <f t="shared" si="99"/>
        <v>24</v>
      </c>
      <c r="B668" t="str">
        <f t="shared" si="91"/>
        <v>REMONDIS Thermische Abfallverwertung GmbH_BNA1262</v>
      </c>
      <c r="C668" t="s">
        <v>3492</v>
      </c>
      <c r="D668" t="str">
        <f>VLOOKUP(AL668,REF_TABLE!$A$19:$B$26,2,FALSE)</f>
        <v>STUR</v>
      </c>
      <c r="E668" t="str">
        <f>VLOOKUP(AK668,REF_TABLE!A:B,2,FALSE)</f>
        <v>WST</v>
      </c>
      <c r="F668">
        <f t="shared" si="100"/>
        <v>0.33</v>
      </c>
      <c r="G668">
        <f>VLOOKUP(plants_join_OPSD!D668,REF_TABLE!M:Q,2,FALSE)</f>
        <v>9.5587323943661975</v>
      </c>
      <c r="H668">
        <f>VLOOKUP(plants_join_OPSD!D668,REF_TABLE!M:Q,3,FALSE)</f>
        <v>7.8122535211267614</v>
      </c>
      <c r="I668">
        <f>VLOOKUP(D668,Tabelle7!$A:$B,2,FALSE)</f>
        <v>4.0224969288732378E-2</v>
      </c>
      <c r="J668">
        <f>VLOOKUP(D668,Tabelle7!$A:$C,3,FALSE)</f>
        <v>4.0224969288732378E-2</v>
      </c>
      <c r="K668">
        <f>VLOOKUP($E668,Dispa_data!E:W,7,FALSE)</f>
        <v>0</v>
      </c>
      <c r="L668">
        <f>IFERROR(VLOOKUP($E668,Dispa_data!E:W,8,FALSE),0)</f>
        <v>0</v>
      </c>
      <c r="M668">
        <f>IFERROR(VLOOKUP($E668,Dispa_data!E:W,9,FALSE),0)</f>
        <v>0</v>
      </c>
      <c r="N668">
        <f>IFERROR(VLOOKUP($E668,Dispa_data!$E:$W,10,FALSE),0)</f>
        <v>0.3</v>
      </c>
      <c r="O668">
        <f>IFERROR(VLOOKUP($E668,Dispa_data!$E:$W,11,FALSE),0)</f>
        <v>0.46500000000000002</v>
      </c>
      <c r="P668">
        <f>IFERROR(VLOOKUP($E668,Dispa_data!$E:$W,12,FALSE),0)</f>
        <v>0</v>
      </c>
      <c r="Q668">
        <f>IFERROR(VLOOKUP($E668,Dispa_data!$E:$W,13,FALSE),0)</f>
        <v>0</v>
      </c>
      <c r="S668" t="str">
        <f t="shared" si="101"/>
        <v/>
      </c>
      <c r="T668" t="str">
        <f t="shared" si="102"/>
        <v/>
      </c>
      <c r="U668" t="str">
        <f t="shared" si="103"/>
        <v/>
      </c>
      <c r="V668" t="str">
        <f t="shared" si="104"/>
        <v/>
      </c>
      <c r="W668" t="str">
        <f t="shared" si="105"/>
        <v/>
      </c>
      <c r="X668" s="1" t="s">
        <v>910</v>
      </c>
      <c r="Y668" s="6" t="e">
        <f>VLOOKUP(B668,Dispa_data!B:B,1,FALSE)</f>
        <v>#N/A</v>
      </c>
      <c r="Z668" t="s">
        <v>1504</v>
      </c>
      <c r="AC668" t="s">
        <v>1504</v>
      </c>
      <c r="AD668" t="s">
        <v>2716</v>
      </c>
      <c r="AE668" t="s">
        <v>3084</v>
      </c>
      <c r="AF668" t="s">
        <v>3414</v>
      </c>
      <c r="AG668" t="s">
        <v>3479</v>
      </c>
      <c r="AH668" t="s">
        <v>3492</v>
      </c>
      <c r="AI668">
        <v>24</v>
      </c>
      <c r="AK668" t="s">
        <v>3504</v>
      </c>
      <c r="AL668" t="s">
        <v>3506</v>
      </c>
      <c r="AM668" t="s">
        <v>3514</v>
      </c>
      <c r="AO668">
        <v>2008</v>
      </c>
      <c r="AP668" t="s">
        <v>3597</v>
      </c>
      <c r="AS668" t="s">
        <v>3625</v>
      </c>
      <c r="AU668">
        <v>51.866149999999998</v>
      </c>
      <c r="AV668">
        <v>11.576295999999999</v>
      </c>
      <c r="BA668">
        <v>0.33</v>
      </c>
      <c r="BB668" t="s">
        <v>3999</v>
      </c>
      <c r="BC668" t="s">
        <v>3504</v>
      </c>
      <c r="BE668" t="s">
        <v>3515</v>
      </c>
      <c r="BF668" t="s">
        <v>3414</v>
      </c>
      <c r="BG668" t="s">
        <v>4406</v>
      </c>
      <c r="BH668" t="s">
        <v>4493</v>
      </c>
    </row>
    <row r="669" spans="1:61" x14ac:dyDescent="0.25">
      <c r="A669">
        <f t="shared" si="99"/>
        <v>19.5</v>
      </c>
      <c r="B669" t="str">
        <f t="shared" si="91"/>
        <v>Restmüll-Heizkraftwerk Stuttgart-Münster_BNA0939a</v>
      </c>
      <c r="C669" t="s">
        <v>3492</v>
      </c>
      <c r="D669" t="str">
        <f>VLOOKUP(AL669,REF_TABLE!$A$19:$B$26,2,FALSE)</f>
        <v>STUR</v>
      </c>
      <c r="E669" t="str">
        <f>VLOOKUP(AK669,REF_TABLE!A:B,2,FALSE)</f>
        <v>WST</v>
      </c>
      <c r="F669">
        <f t="shared" si="100"/>
        <v>0.33</v>
      </c>
      <c r="G669">
        <f>VLOOKUP(plants_join_OPSD!D669,REF_TABLE!M:Q,2,FALSE)</f>
        <v>9.5587323943661975</v>
      </c>
      <c r="H669">
        <f>VLOOKUP(plants_join_OPSD!D669,REF_TABLE!M:Q,3,FALSE)</f>
        <v>7.8122535211267614</v>
      </c>
      <c r="I669">
        <f>VLOOKUP(D669,Tabelle7!$A:$B,2,FALSE)</f>
        <v>4.0224969288732378E-2</v>
      </c>
      <c r="J669">
        <f>VLOOKUP(D669,Tabelle7!$A:$C,3,FALSE)</f>
        <v>4.0224969288732378E-2</v>
      </c>
      <c r="K669">
        <f>VLOOKUP($E669,Dispa_data!E:W,7,FALSE)</f>
        <v>0</v>
      </c>
      <c r="L669">
        <f>IFERROR(VLOOKUP($E669,Dispa_data!E:W,8,FALSE),0)</f>
        <v>0</v>
      </c>
      <c r="M669">
        <f>IFERROR(VLOOKUP($E669,Dispa_data!E:W,9,FALSE),0)</f>
        <v>0</v>
      </c>
      <c r="N669">
        <f>IFERROR(VLOOKUP($E669,Dispa_data!$E:$W,10,FALSE),0)</f>
        <v>0.3</v>
      </c>
      <c r="O669">
        <f>IFERROR(VLOOKUP($E669,Dispa_data!$E:$W,11,FALSE),0)</f>
        <v>0.46500000000000002</v>
      </c>
      <c r="P669">
        <f>IFERROR(VLOOKUP($E669,Dispa_data!$E:$W,12,FALSE),0)</f>
        <v>0</v>
      </c>
      <c r="Q669">
        <f>IFERROR(VLOOKUP($E669,Dispa_data!$E:$W,13,FALSE),0)</f>
        <v>0</v>
      </c>
      <c r="S669">
        <f t="shared" si="101"/>
        <v>79.602739726027394</v>
      </c>
      <c r="T669" t="str">
        <f t="shared" si="102"/>
        <v/>
      </c>
      <c r="U669" t="str">
        <f t="shared" si="103"/>
        <v/>
      </c>
      <c r="V669" t="str">
        <f t="shared" si="104"/>
        <v/>
      </c>
      <c r="W669" t="str">
        <f t="shared" si="105"/>
        <v/>
      </c>
      <c r="X669" s="1" t="s">
        <v>911</v>
      </c>
      <c r="Y669" s="6" t="e">
        <f>VLOOKUP(B669,Dispa_data!B:B,1,FALSE)</f>
        <v>#N/A</v>
      </c>
      <c r="Z669" t="s">
        <v>1016</v>
      </c>
      <c r="AA669" t="s">
        <v>1875</v>
      </c>
      <c r="AB669" t="s">
        <v>1925</v>
      </c>
      <c r="AC669" t="s">
        <v>2158</v>
      </c>
      <c r="AD669" t="s">
        <v>2463</v>
      </c>
      <c r="AE669" t="s">
        <v>2801</v>
      </c>
      <c r="AF669" t="s">
        <v>3242</v>
      </c>
      <c r="AG669" t="s">
        <v>3482</v>
      </c>
      <c r="AH669" t="s">
        <v>3492</v>
      </c>
      <c r="AI669">
        <v>19.5</v>
      </c>
      <c r="AJ669">
        <v>20.695650000000001</v>
      </c>
      <c r="AK669" t="s">
        <v>3504</v>
      </c>
      <c r="AL669" t="s">
        <v>3506</v>
      </c>
      <c r="AM669" t="s">
        <v>3514</v>
      </c>
      <c r="AN669">
        <v>79.602739726027394</v>
      </c>
      <c r="AO669">
        <v>2009</v>
      </c>
      <c r="AP669" t="s">
        <v>3533</v>
      </c>
      <c r="AS669" t="s">
        <v>3625</v>
      </c>
      <c r="AT669" t="s">
        <v>3629</v>
      </c>
      <c r="AU669">
        <v>48.812530000000002</v>
      </c>
      <c r="AV669">
        <v>9.2189499999999995</v>
      </c>
      <c r="AW669" t="s">
        <v>3660</v>
      </c>
      <c r="AX669" t="s">
        <v>3771</v>
      </c>
      <c r="BA669">
        <v>0.33</v>
      </c>
      <c r="BB669" t="s">
        <v>3999</v>
      </c>
      <c r="BC669" t="s">
        <v>3504</v>
      </c>
      <c r="BE669" t="s">
        <v>3515</v>
      </c>
      <c r="BG669" t="s">
        <v>4421</v>
      </c>
      <c r="BH669" t="s">
        <v>4442</v>
      </c>
      <c r="BI669" t="s">
        <v>4592</v>
      </c>
    </row>
    <row r="670" spans="1:61" x14ac:dyDescent="0.25">
      <c r="A670">
        <f t="shared" si="99"/>
        <v>18</v>
      </c>
      <c r="B670" t="str">
        <f t="shared" si="91"/>
        <v>Nord 1_BNA0969a</v>
      </c>
      <c r="C670" t="s">
        <v>3492</v>
      </c>
      <c r="D670" t="str">
        <f>VLOOKUP(AL670,REF_TABLE!$A$19:$B$26,2,FALSE)</f>
        <v>STUR</v>
      </c>
      <c r="E670" t="str">
        <f>VLOOKUP(AK670,REF_TABLE!A:B,2,FALSE)</f>
        <v>WST</v>
      </c>
      <c r="F670">
        <f t="shared" si="100"/>
        <v>0.33</v>
      </c>
      <c r="G670">
        <f>VLOOKUP(plants_join_OPSD!D670,REF_TABLE!M:Q,2,FALSE)</f>
        <v>9.5587323943661975</v>
      </c>
      <c r="H670">
        <f>VLOOKUP(plants_join_OPSD!D670,REF_TABLE!M:Q,3,FALSE)</f>
        <v>7.8122535211267614</v>
      </c>
      <c r="I670">
        <f>VLOOKUP(D670,Tabelle7!$A:$B,2,FALSE)</f>
        <v>4.0224969288732378E-2</v>
      </c>
      <c r="J670">
        <f>VLOOKUP(D670,Tabelle7!$A:$C,3,FALSE)</f>
        <v>4.0224969288732378E-2</v>
      </c>
      <c r="K670">
        <f>VLOOKUP($E670,Dispa_data!E:W,7,FALSE)</f>
        <v>0</v>
      </c>
      <c r="L670">
        <f>IFERROR(VLOOKUP($E670,Dispa_data!E:W,8,FALSE),0)</f>
        <v>0</v>
      </c>
      <c r="M670">
        <f>IFERROR(VLOOKUP($E670,Dispa_data!E:W,9,FALSE),0)</f>
        <v>0</v>
      </c>
      <c r="N670">
        <f>IFERROR(VLOOKUP($E670,Dispa_data!$E:$W,10,FALSE),0)</f>
        <v>0.3</v>
      </c>
      <c r="O670">
        <f>IFERROR(VLOOKUP($E670,Dispa_data!$E:$W,11,FALSE),0)</f>
        <v>0.46500000000000002</v>
      </c>
      <c r="P670">
        <f>IFERROR(VLOOKUP($E670,Dispa_data!$E:$W,12,FALSE),0)</f>
        <v>0</v>
      </c>
      <c r="Q670">
        <f>IFERROR(VLOOKUP($E670,Dispa_data!$E:$W,13,FALSE),0)</f>
        <v>0</v>
      </c>
      <c r="S670" t="str">
        <f t="shared" si="101"/>
        <v/>
      </c>
      <c r="T670" t="str">
        <f t="shared" si="102"/>
        <v/>
      </c>
      <c r="U670" t="str">
        <f t="shared" si="103"/>
        <v/>
      </c>
      <c r="V670" t="str">
        <f t="shared" si="104"/>
        <v/>
      </c>
      <c r="W670" t="str">
        <f t="shared" si="105"/>
        <v/>
      </c>
      <c r="X670" s="1" t="s">
        <v>912</v>
      </c>
      <c r="Y670" s="6" t="e">
        <f>VLOOKUP(B670,Dispa_data!B:B,1,FALSE)</f>
        <v>#N/A</v>
      </c>
      <c r="Z670" t="s">
        <v>1505</v>
      </c>
      <c r="AA670" t="s">
        <v>1586</v>
      </c>
      <c r="AC670" t="s">
        <v>2186</v>
      </c>
      <c r="AE670" t="s">
        <v>2803</v>
      </c>
      <c r="AF670" t="s">
        <v>3244</v>
      </c>
      <c r="AG670" t="s">
        <v>3478</v>
      </c>
      <c r="AH670" t="s">
        <v>3492</v>
      </c>
      <c r="AI670">
        <v>18</v>
      </c>
      <c r="AK670" t="s">
        <v>3504</v>
      </c>
      <c r="AL670" t="s">
        <v>3506</v>
      </c>
      <c r="AM670" t="s">
        <v>3514</v>
      </c>
      <c r="AO670">
        <v>1992</v>
      </c>
      <c r="AP670" t="s">
        <v>3547</v>
      </c>
      <c r="AS670" t="s">
        <v>3625</v>
      </c>
      <c r="AU670">
        <v>48.180506000000001</v>
      </c>
      <c r="AV670">
        <v>11.639612</v>
      </c>
      <c r="BA670">
        <v>0.33</v>
      </c>
      <c r="BB670" t="s">
        <v>3999</v>
      </c>
      <c r="BC670" t="s">
        <v>3504</v>
      </c>
      <c r="BE670" t="s">
        <v>3515</v>
      </c>
      <c r="BF670" t="s">
        <v>4066</v>
      </c>
      <c r="BG670" t="s">
        <v>4406</v>
      </c>
      <c r="BH670" t="s">
        <v>4475</v>
      </c>
    </row>
    <row r="671" spans="1:61" x14ac:dyDescent="0.25">
      <c r="A671">
        <f t="shared" si="99"/>
        <v>22</v>
      </c>
      <c r="B671" t="str">
        <f t="shared" si="91"/>
        <v>Nord 3_BNA0969c</v>
      </c>
      <c r="C671" t="s">
        <v>3492</v>
      </c>
      <c r="D671" t="str">
        <f>VLOOKUP(AL671,REF_TABLE!$A$19:$B$26,2,FALSE)</f>
        <v>STUR</v>
      </c>
      <c r="E671" t="str">
        <f>VLOOKUP(AK671,REF_TABLE!A:B,2,FALSE)</f>
        <v>WST</v>
      </c>
      <c r="F671">
        <f t="shared" si="100"/>
        <v>0.33</v>
      </c>
      <c r="G671">
        <f>VLOOKUP(plants_join_OPSD!D671,REF_TABLE!M:Q,2,FALSE)</f>
        <v>9.5587323943661975</v>
      </c>
      <c r="H671">
        <f>VLOOKUP(plants_join_OPSD!D671,REF_TABLE!M:Q,3,FALSE)</f>
        <v>7.8122535211267614</v>
      </c>
      <c r="I671">
        <f>VLOOKUP(D671,Tabelle7!$A:$B,2,FALSE)</f>
        <v>4.0224969288732378E-2</v>
      </c>
      <c r="J671">
        <f>VLOOKUP(D671,Tabelle7!$A:$C,3,FALSE)</f>
        <v>4.0224969288732378E-2</v>
      </c>
      <c r="K671">
        <f>VLOOKUP($E671,Dispa_data!E:W,7,FALSE)</f>
        <v>0</v>
      </c>
      <c r="L671">
        <f>IFERROR(VLOOKUP($E671,Dispa_data!E:W,8,FALSE),0)</f>
        <v>0</v>
      </c>
      <c r="M671">
        <f>IFERROR(VLOOKUP($E671,Dispa_data!E:W,9,FALSE),0)</f>
        <v>0</v>
      </c>
      <c r="N671">
        <f>IFERROR(VLOOKUP($E671,Dispa_data!$E:$W,10,FALSE),0)</f>
        <v>0.3</v>
      </c>
      <c r="O671">
        <f>IFERROR(VLOOKUP($E671,Dispa_data!$E:$W,11,FALSE),0)</f>
        <v>0.46500000000000002</v>
      </c>
      <c r="P671">
        <f>IFERROR(VLOOKUP($E671,Dispa_data!$E:$W,12,FALSE),0)</f>
        <v>0</v>
      </c>
      <c r="Q671">
        <f>IFERROR(VLOOKUP($E671,Dispa_data!$E:$W,13,FALSE),0)</f>
        <v>0</v>
      </c>
      <c r="S671" t="str">
        <f t="shared" si="101"/>
        <v/>
      </c>
      <c r="T671" t="str">
        <f t="shared" si="102"/>
        <v/>
      </c>
      <c r="U671" t="str">
        <f t="shared" si="103"/>
        <v/>
      </c>
      <c r="V671" t="str">
        <f t="shared" si="104"/>
        <v/>
      </c>
      <c r="W671" t="str">
        <f t="shared" si="105"/>
        <v/>
      </c>
      <c r="X671" s="1" t="s">
        <v>913</v>
      </c>
      <c r="Y671" s="6" t="e">
        <f>VLOOKUP(B671,Dispa_data!B:B,1,FALSE)</f>
        <v>#N/A</v>
      </c>
      <c r="Z671" t="s">
        <v>1506</v>
      </c>
      <c r="AA671" t="s">
        <v>1590</v>
      </c>
      <c r="AC671" t="s">
        <v>2186</v>
      </c>
      <c r="AE671" t="s">
        <v>2803</v>
      </c>
      <c r="AF671" t="s">
        <v>3244</v>
      </c>
      <c r="AG671" t="s">
        <v>3478</v>
      </c>
      <c r="AH671" t="s">
        <v>3492</v>
      </c>
      <c r="AI671">
        <v>22</v>
      </c>
      <c r="AK671" t="s">
        <v>3504</v>
      </c>
      <c r="AL671" t="s">
        <v>3506</v>
      </c>
      <c r="AM671" t="s">
        <v>3514</v>
      </c>
      <c r="AO671">
        <v>1984</v>
      </c>
      <c r="AP671" t="s">
        <v>3540</v>
      </c>
      <c r="AS671" t="s">
        <v>3625</v>
      </c>
      <c r="AU671">
        <v>48.180506000000001</v>
      </c>
      <c r="AV671">
        <v>11.639612</v>
      </c>
      <c r="BA671">
        <v>0.33</v>
      </c>
      <c r="BB671" t="s">
        <v>3999</v>
      </c>
      <c r="BC671" t="s">
        <v>3504</v>
      </c>
      <c r="BE671" t="s">
        <v>3515</v>
      </c>
      <c r="BF671" t="s">
        <v>4066</v>
      </c>
      <c r="BG671" t="s">
        <v>4406</v>
      </c>
      <c r="BH671" t="s">
        <v>4475</v>
      </c>
    </row>
    <row r="672" spans="1:61" x14ac:dyDescent="0.25">
      <c r="A672">
        <f t="shared" si="99"/>
        <v>27</v>
      </c>
      <c r="B672" t="str">
        <f t="shared" si="91"/>
        <v>MVA Weisweiler_BNA1020</v>
      </c>
      <c r="C672" t="s">
        <v>3492</v>
      </c>
      <c r="D672" t="str">
        <f>VLOOKUP(AL672,REF_TABLE!$A$19:$B$26,2,FALSE)</f>
        <v>STUR</v>
      </c>
      <c r="E672" t="str">
        <f>VLOOKUP(AK672,REF_TABLE!A:B,2,FALSE)</f>
        <v>WST</v>
      </c>
      <c r="F672">
        <f t="shared" si="100"/>
        <v>0.33</v>
      </c>
      <c r="G672">
        <f>VLOOKUP(plants_join_OPSD!D672,REF_TABLE!M:Q,2,FALSE)</f>
        <v>9.5587323943661975</v>
      </c>
      <c r="H672">
        <f>VLOOKUP(plants_join_OPSD!D672,REF_TABLE!M:Q,3,FALSE)</f>
        <v>7.8122535211267614</v>
      </c>
      <c r="I672">
        <f>VLOOKUP(D672,Tabelle7!$A:$B,2,FALSE)</f>
        <v>4.0224969288732378E-2</v>
      </c>
      <c r="J672">
        <f>VLOOKUP(D672,Tabelle7!$A:$C,3,FALSE)</f>
        <v>4.0224969288732378E-2</v>
      </c>
      <c r="K672">
        <f>VLOOKUP($E672,Dispa_data!E:W,7,FALSE)</f>
        <v>0</v>
      </c>
      <c r="L672">
        <f>IFERROR(VLOOKUP($E672,Dispa_data!E:W,8,FALSE),0)</f>
        <v>0</v>
      </c>
      <c r="M672">
        <f>IFERROR(VLOOKUP($E672,Dispa_data!E:W,9,FALSE),0)</f>
        <v>0</v>
      </c>
      <c r="N672">
        <f>IFERROR(VLOOKUP($E672,Dispa_data!$E:$W,10,FALSE),0)</f>
        <v>0.3</v>
      </c>
      <c r="O672">
        <f>IFERROR(VLOOKUP($E672,Dispa_data!$E:$W,11,FALSE),0)</f>
        <v>0.46500000000000002</v>
      </c>
      <c r="P672">
        <f>IFERROR(VLOOKUP($E672,Dispa_data!$E:$W,12,FALSE),0)</f>
        <v>0</v>
      </c>
      <c r="Q672">
        <f>IFERROR(VLOOKUP($E672,Dispa_data!$E:$W,13,FALSE),0)</f>
        <v>0</v>
      </c>
      <c r="S672" t="str">
        <f t="shared" si="101"/>
        <v/>
      </c>
      <c r="T672" t="str">
        <f t="shared" si="102"/>
        <v/>
      </c>
      <c r="U672" t="str">
        <f t="shared" si="103"/>
        <v/>
      </c>
      <c r="V672" t="str">
        <f t="shared" si="104"/>
        <v/>
      </c>
      <c r="W672" t="str">
        <f t="shared" si="105"/>
        <v/>
      </c>
      <c r="X672" s="1" t="s">
        <v>914</v>
      </c>
      <c r="Y672" s="6" t="e">
        <f>VLOOKUP(B672,Dispa_data!B:B,1,FALSE)</f>
        <v>#N/A</v>
      </c>
      <c r="Z672" t="s">
        <v>1507</v>
      </c>
      <c r="AA672" t="s">
        <v>1860</v>
      </c>
      <c r="AC672" t="s">
        <v>2203</v>
      </c>
      <c r="AE672" t="s">
        <v>2945</v>
      </c>
      <c r="AF672" t="s">
        <v>1178</v>
      </c>
      <c r="AG672" t="s">
        <v>3480</v>
      </c>
      <c r="AH672" t="s">
        <v>3492</v>
      </c>
      <c r="AI672">
        <v>27</v>
      </c>
      <c r="AK672" t="s">
        <v>3504</v>
      </c>
      <c r="AL672" t="s">
        <v>3506</v>
      </c>
      <c r="AM672" t="s">
        <v>3514</v>
      </c>
      <c r="AO672">
        <v>1996</v>
      </c>
      <c r="AP672" t="s">
        <v>3553</v>
      </c>
      <c r="AS672" t="s">
        <v>3625</v>
      </c>
      <c r="AU672">
        <v>50.838590000000003</v>
      </c>
      <c r="AV672">
        <v>6.3211700000000004</v>
      </c>
      <c r="BA672">
        <v>0.33</v>
      </c>
      <c r="BB672" t="s">
        <v>3999</v>
      </c>
      <c r="BC672" t="s">
        <v>3504</v>
      </c>
      <c r="BE672" t="s">
        <v>3515</v>
      </c>
      <c r="BF672" t="s">
        <v>4152</v>
      </c>
      <c r="BG672" t="s">
        <v>4406</v>
      </c>
      <c r="BH672" t="s">
        <v>4441</v>
      </c>
    </row>
    <row r="673" spans="1:60" x14ac:dyDescent="0.25">
      <c r="A673">
        <f t="shared" si="99"/>
        <v>10.5</v>
      </c>
      <c r="B673" t="str">
        <f t="shared" si="91"/>
        <v>Biomasseheizkraftwerk Wiesbaden_BNA1520</v>
      </c>
      <c r="C673" t="s">
        <v>3492</v>
      </c>
      <c r="D673" t="str">
        <f>VLOOKUP(AL673,REF_TABLE!$A$19:$B$26,2,FALSE)</f>
        <v>STUR</v>
      </c>
      <c r="E673" t="str">
        <f>VLOOKUP(AK673,REF_TABLE!A:B,2,FALSE)</f>
        <v>WST</v>
      </c>
      <c r="F673">
        <f t="shared" si="100"/>
        <v>0.33</v>
      </c>
      <c r="G673">
        <f>VLOOKUP(plants_join_OPSD!D673,REF_TABLE!M:Q,2,FALSE)</f>
        <v>9.5587323943661975</v>
      </c>
      <c r="H673">
        <f>VLOOKUP(plants_join_OPSD!D673,REF_TABLE!M:Q,3,FALSE)</f>
        <v>7.8122535211267614</v>
      </c>
      <c r="I673">
        <f>VLOOKUP(D673,Tabelle7!$A:$B,2,FALSE)</f>
        <v>4.0224969288732378E-2</v>
      </c>
      <c r="J673">
        <f>VLOOKUP(D673,Tabelle7!$A:$C,3,FALSE)</f>
        <v>4.0224969288732378E-2</v>
      </c>
      <c r="K673">
        <f>VLOOKUP($E673,Dispa_data!E:W,7,FALSE)</f>
        <v>0</v>
      </c>
      <c r="L673">
        <f>IFERROR(VLOOKUP($E673,Dispa_data!E:W,8,FALSE),0)</f>
        <v>0</v>
      </c>
      <c r="M673">
        <f>IFERROR(VLOOKUP($E673,Dispa_data!E:W,9,FALSE),0)</f>
        <v>0</v>
      </c>
      <c r="N673">
        <f>IFERROR(VLOOKUP($E673,Dispa_data!$E:$W,10,FALSE),0)</f>
        <v>0.3</v>
      </c>
      <c r="O673">
        <f>IFERROR(VLOOKUP($E673,Dispa_data!$E:$W,11,FALSE),0)</f>
        <v>0.46500000000000002</v>
      </c>
      <c r="P673">
        <f>IFERROR(VLOOKUP($E673,Dispa_data!$E:$W,12,FALSE),0)</f>
        <v>0</v>
      </c>
      <c r="Q673">
        <f>IFERROR(VLOOKUP($E673,Dispa_data!$E:$W,13,FALSE),0)</f>
        <v>0</v>
      </c>
      <c r="S673" t="str">
        <f t="shared" si="101"/>
        <v/>
      </c>
      <c r="T673" t="str">
        <f t="shared" si="102"/>
        <v/>
      </c>
      <c r="U673" t="str">
        <f t="shared" si="103"/>
        <v/>
      </c>
      <c r="V673" t="str">
        <f t="shared" si="104"/>
        <v/>
      </c>
      <c r="W673" t="str">
        <f t="shared" si="105"/>
        <v/>
      </c>
      <c r="X673" s="1" t="s">
        <v>915</v>
      </c>
      <c r="Y673" s="6" t="e">
        <f>VLOOKUP(B673,Dispa_data!B:B,1,FALSE)</f>
        <v>#N/A</v>
      </c>
      <c r="Z673" t="s">
        <v>1508</v>
      </c>
      <c r="AC673" t="s">
        <v>2396</v>
      </c>
      <c r="AD673" t="s">
        <v>2717</v>
      </c>
      <c r="AE673" t="s">
        <v>3176</v>
      </c>
      <c r="AF673" t="s">
        <v>3216</v>
      </c>
      <c r="AG673" t="s">
        <v>3483</v>
      </c>
      <c r="AH673" t="s">
        <v>3492</v>
      </c>
      <c r="AI673">
        <v>10.5</v>
      </c>
      <c r="AK673" t="s">
        <v>3504</v>
      </c>
      <c r="AL673" t="s">
        <v>3506</v>
      </c>
      <c r="AM673" t="s">
        <v>3514</v>
      </c>
      <c r="AO673">
        <v>2014</v>
      </c>
      <c r="AP673" t="s">
        <v>3541</v>
      </c>
      <c r="AS673" t="s">
        <v>3625</v>
      </c>
      <c r="AU673">
        <v>50.042129000000003</v>
      </c>
      <c r="AV673">
        <v>8.2611570000000007</v>
      </c>
      <c r="BA673">
        <v>0.33</v>
      </c>
      <c r="BB673" t="s">
        <v>3999</v>
      </c>
      <c r="BC673" t="s">
        <v>3504</v>
      </c>
      <c r="BE673" t="s">
        <v>3515</v>
      </c>
      <c r="BG673" t="s">
        <v>1559</v>
      </c>
      <c r="BH673" t="s">
        <v>4587</v>
      </c>
    </row>
    <row r="674" spans="1:60" x14ac:dyDescent="0.25">
      <c r="A674">
        <f t="shared" si="99"/>
        <v>30</v>
      </c>
      <c r="B674" t="str">
        <f t="shared" si="91"/>
        <v>Müllheizkraftwerk_BNA1316</v>
      </c>
      <c r="C674" t="s">
        <v>3492</v>
      </c>
      <c r="D674" t="str">
        <f>VLOOKUP(AL674,REF_TABLE!$A$19:$B$26,2,FALSE)</f>
        <v>STUR</v>
      </c>
      <c r="E674" t="str">
        <f>VLOOKUP(AK674,REF_TABLE!A:B,2,FALSE)</f>
        <v>WST</v>
      </c>
      <c r="F674">
        <f t="shared" si="100"/>
        <v>0.33</v>
      </c>
      <c r="G674">
        <f>VLOOKUP(plants_join_OPSD!D674,REF_TABLE!M:Q,2,FALSE)</f>
        <v>9.5587323943661975</v>
      </c>
      <c r="H674">
        <f>VLOOKUP(plants_join_OPSD!D674,REF_TABLE!M:Q,3,FALSE)</f>
        <v>7.8122535211267614</v>
      </c>
      <c r="I674">
        <f>VLOOKUP(D674,Tabelle7!$A:$B,2,FALSE)</f>
        <v>4.0224969288732378E-2</v>
      </c>
      <c r="J674">
        <f>VLOOKUP(D674,Tabelle7!$A:$C,3,FALSE)</f>
        <v>4.0224969288732378E-2</v>
      </c>
      <c r="K674">
        <f>VLOOKUP($E674,Dispa_data!E:W,7,FALSE)</f>
        <v>0</v>
      </c>
      <c r="L674">
        <f>IFERROR(VLOOKUP($E674,Dispa_data!E:W,8,FALSE),0)</f>
        <v>0</v>
      </c>
      <c r="M674">
        <f>IFERROR(VLOOKUP($E674,Dispa_data!E:W,9,FALSE),0)</f>
        <v>0</v>
      </c>
      <c r="N674">
        <f>IFERROR(VLOOKUP($E674,Dispa_data!$E:$W,10,FALSE),0)</f>
        <v>0.3</v>
      </c>
      <c r="O674">
        <f>IFERROR(VLOOKUP($E674,Dispa_data!$E:$W,11,FALSE),0)</f>
        <v>0.46500000000000002</v>
      </c>
      <c r="P674">
        <f>IFERROR(VLOOKUP($E674,Dispa_data!$E:$W,12,FALSE),0)</f>
        <v>0</v>
      </c>
      <c r="Q674">
        <f>IFERROR(VLOOKUP($E674,Dispa_data!$E:$W,13,FALSE),0)</f>
        <v>0</v>
      </c>
      <c r="S674" t="str">
        <f t="shared" si="101"/>
        <v/>
      </c>
      <c r="T674" t="str">
        <f t="shared" si="102"/>
        <v/>
      </c>
      <c r="U674" t="str">
        <f t="shared" si="103"/>
        <v/>
      </c>
      <c r="V674" t="str">
        <f t="shared" si="104"/>
        <v/>
      </c>
      <c r="W674" t="str">
        <f t="shared" si="105"/>
        <v/>
      </c>
      <c r="X674" s="1" t="s">
        <v>916</v>
      </c>
      <c r="Y674" s="6" t="e">
        <f>VLOOKUP(B674,Dispa_data!B:B,1,FALSE)</f>
        <v>#N/A</v>
      </c>
      <c r="Z674" t="s">
        <v>1479</v>
      </c>
      <c r="AC674" t="s">
        <v>2397</v>
      </c>
      <c r="AD674" t="s">
        <v>2718</v>
      </c>
      <c r="AE674" t="s">
        <v>3177</v>
      </c>
      <c r="AF674" t="s">
        <v>3250</v>
      </c>
      <c r="AG674" t="s">
        <v>3480</v>
      </c>
      <c r="AH674" t="s">
        <v>3492</v>
      </c>
      <c r="AI674">
        <v>30</v>
      </c>
      <c r="AK674" t="s">
        <v>3504</v>
      </c>
      <c r="AL674" t="s">
        <v>3506</v>
      </c>
      <c r="AM674" t="s">
        <v>3514</v>
      </c>
      <c r="AO674">
        <v>1976</v>
      </c>
      <c r="AP674" t="s">
        <v>3560</v>
      </c>
      <c r="AS674" t="s">
        <v>3625</v>
      </c>
      <c r="AU674">
        <v>51.225149999999999</v>
      </c>
      <c r="AV674">
        <v>7.1422300000000014</v>
      </c>
      <c r="BA674">
        <v>0.33</v>
      </c>
      <c r="BB674" t="s">
        <v>3999</v>
      </c>
      <c r="BC674" t="s">
        <v>3504</v>
      </c>
      <c r="BE674" t="s">
        <v>3515</v>
      </c>
      <c r="BF674" t="s">
        <v>4398</v>
      </c>
      <c r="BG674" t="s">
        <v>4406</v>
      </c>
      <c r="BH674" t="s">
        <v>4478</v>
      </c>
    </row>
    <row r="675" spans="1:60" x14ac:dyDescent="0.25">
      <c r="A675">
        <f t="shared" si="99"/>
        <v>8.6999999999999993</v>
      </c>
      <c r="B675" t="str">
        <f t="shared" si="91"/>
        <v>Turbosatz 1_BNA1449a</v>
      </c>
      <c r="C675" t="s">
        <v>3492</v>
      </c>
      <c r="D675" t="str">
        <f>VLOOKUP(AL675,REF_TABLE!$A$19:$B$26,2,FALSE)</f>
        <v>STUR</v>
      </c>
      <c r="E675" t="str">
        <f>VLOOKUP(AK675,REF_TABLE!A:B,2,FALSE)</f>
        <v>WST</v>
      </c>
      <c r="F675">
        <f t="shared" si="100"/>
        <v>0.33</v>
      </c>
      <c r="G675">
        <f>VLOOKUP(plants_join_OPSD!D675,REF_TABLE!M:Q,2,FALSE)</f>
        <v>9.5587323943661975</v>
      </c>
      <c r="H675">
        <f>VLOOKUP(plants_join_OPSD!D675,REF_TABLE!M:Q,3,FALSE)</f>
        <v>7.8122535211267614</v>
      </c>
      <c r="I675">
        <f>VLOOKUP(D675,Tabelle7!$A:$B,2,FALSE)</f>
        <v>4.0224969288732378E-2</v>
      </c>
      <c r="J675">
        <f>VLOOKUP(D675,Tabelle7!$A:$C,3,FALSE)</f>
        <v>4.0224969288732378E-2</v>
      </c>
      <c r="K675">
        <f>VLOOKUP($E675,Dispa_data!E:W,7,FALSE)</f>
        <v>0</v>
      </c>
      <c r="L675">
        <f>IFERROR(VLOOKUP($E675,Dispa_data!E:W,8,FALSE),0)</f>
        <v>0</v>
      </c>
      <c r="M675">
        <f>IFERROR(VLOOKUP($E675,Dispa_data!E:W,9,FALSE),0)</f>
        <v>0</v>
      </c>
      <c r="N675">
        <f>IFERROR(VLOOKUP($E675,Dispa_data!$E:$W,10,FALSE),0)</f>
        <v>0.3</v>
      </c>
      <c r="O675">
        <f>IFERROR(VLOOKUP($E675,Dispa_data!$E:$W,11,FALSE),0)</f>
        <v>0.46500000000000002</v>
      </c>
      <c r="P675">
        <f>IFERROR(VLOOKUP($E675,Dispa_data!$E:$W,12,FALSE),0)</f>
        <v>0</v>
      </c>
      <c r="Q675">
        <f>IFERROR(VLOOKUP($E675,Dispa_data!$E:$W,13,FALSE),0)</f>
        <v>0</v>
      </c>
      <c r="S675" t="str">
        <f t="shared" si="101"/>
        <v/>
      </c>
      <c r="T675" t="str">
        <f t="shared" si="102"/>
        <v/>
      </c>
      <c r="U675" t="str">
        <f t="shared" si="103"/>
        <v/>
      </c>
      <c r="V675" t="str">
        <f t="shared" si="104"/>
        <v/>
      </c>
      <c r="W675" t="str">
        <f t="shared" si="105"/>
        <v/>
      </c>
      <c r="X675" s="1" t="s">
        <v>917</v>
      </c>
      <c r="Y675" s="6" t="e">
        <f>VLOOKUP(B675,Dispa_data!B:B,1,FALSE)</f>
        <v>#N/A</v>
      </c>
      <c r="Z675" t="s">
        <v>1509</v>
      </c>
      <c r="AC675" t="s">
        <v>2398</v>
      </c>
      <c r="AD675" t="s">
        <v>2719</v>
      </c>
      <c r="AE675" t="s">
        <v>3178</v>
      </c>
      <c r="AF675" t="s">
        <v>3426</v>
      </c>
      <c r="AG675" t="s">
        <v>3478</v>
      </c>
      <c r="AH675" t="s">
        <v>3492</v>
      </c>
      <c r="AI675">
        <v>8.6999999999999993</v>
      </c>
      <c r="AK675" t="s">
        <v>3504</v>
      </c>
      <c r="AL675" t="s">
        <v>3506</v>
      </c>
      <c r="AM675" t="s">
        <v>3514</v>
      </c>
      <c r="AO675">
        <v>1984</v>
      </c>
      <c r="AP675" t="s">
        <v>3540</v>
      </c>
      <c r="AS675" t="s">
        <v>3625</v>
      </c>
      <c r="AU675">
        <v>49.792999999999999</v>
      </c>
      <c r="AV675">
        <v>9.9940600000000011</v>
      </c>
      <c r="BA675">
        <v>0.33</v>
      </c>
      <c r="BB675" t="s">
        <v>3999</v>
      </c>
      <c r="BC675" t="s">
        <v>3504</v>
      </c>
      <c r="BE675" t="s">
        <v>3515</v>
      </c>
      <c r="BF675" t="s">
        <v>4399</v>
      </c>
      <c r="BG675" t="s">
        <v>1559</v>
      </c>
      <c r="BH675" t="s">
        <v>4561</v>
      </c>
    </row>
    <row r="676" spans="1:60" x14ac:dyDescent="0.25">
      <c r="A676">
        <f t="shared" si="99"/>
        <v>12</v>
      </c>
      <c r="B676" t="str">
        <f t="shared" si="91"/>
        <v>Turbosatz 2_BNA1449b</v>
      </c>
      <c r="C676" t="s">
        <v>3492</v>
      </c>
      <c r="D676" t="str">
        <f>VLOOKUP(AL676,REF_TABLE!$A$19:$B$26,2,FALSE)</f>
        <v>STUR</v>
      </c>
      <c r="E676" t="str">
        <f>VLOOKUP(AK676,REF_TABLE!A:B,2,FALSE)</f>
        <v>WST</v>
      </c>
      <c r="F676">
        <f t="shared" si="100"/>
        <v>0.33</v>
      </c>
      <c r="G676">
        <f>VLOOKUP(plants_join_OPSD!D676,REF_TABLE!M:Q,2,FALSE)</f>
        <v>9.5587323943661975</v>
      </c>
      <c r="H676">
        <f>VLOOKUP(plants_join_OPSD!D676,REF_TABLE!M:Q,3,FALSE)</f>
        <v>7.8122535211267614</v>
      </c>
      <c r="I676">
        <f>VLOOKUP(D676,Tabelle7!$A:$B,2,FALSE)</f>
        <v>4.0224969288732378E-2</v>
      </c>
      <c r="J676">
        <f>VLOOKUP(D676,Tabelle7!$A:$C,3,FALSE)</f>
        <v>4.0224969288732378E-2</v>
      </c>
      <c r="K676">
        <f>VLOOKUP($E676,Dispa_data!E:W,7,FALSE)</f>
        <v>0</v>
      </c>
      <c r="L676">
        <f>IFERROR(VLOOKUP($E676,Dispa_data!E:W,8,FALSE),0)</f>
        <v>0</v>
      </c>
      <c r="M676">
        <f>IFERROR(VLOOKUP($E676,Dispa_data!E:W,9,FALSE),0)</f>
        <v>0</v>
      </c>
      <c r="N676">
        <f>IFERROR(VLOOKUP($E676,Dispa_data!$E:$W,10,FALSE),0)</f>
        <v>0.3</v>
      </c>
      <c r="O676">
        <f>IFERROR(VLOOKUP($E676,Dispa_data!$E:$W,11,FALSE),0)</f>
        <v>0.46500000000000002</v>
      </c>
      <c r="P676">
        <f>IFERROR(VLOOKUP($E676,Dispa_data!$E:$W,12,FALSE),0)</f>
        <v>0</v>
      </c>
      <c r="Q676">
        <f>IFERROR(VLOOKUP($E676,Dispa_data!$E:$W,13,FALSE),0)</f>
        <v>0</v>
      </c>
      <c r="S676" t="str">
        <f t="shared" si="101"/>
        <v/>
      </c>
      <c r="T676" t="str">
        <f t="shared" si="102"/>
        <v/>
      </c>
      <c r="U676" t="str">
        <f t="shared" si="103"/>
        <v/>
      </c>
      <c r="V676" t="str">
        <f t="shared" si="104"/>
        <v/>
      </c>
      <c r="W676" t="str">
        <f t="shared" si="105"/>
        <v/>
      </c>
      <c r="X676" s="1" t="s">
        <v>918</v>
      </c>
      <c r="Y676" s="6" t="e">
        <f>VLOOKUP(B676,Dispa_data!B:B,1,FALSE)</f>
        <v>#N/A</v>
      </c>
      <c r="Z676" t="s">
        <v>1510</v>
      </c>
      <c r="AC676" t="s">
        <v>2398</v>
      </c>
      <c r="AD676" t="s">
        <v>2719</v>
      </c>
      <c r="AE676" t="s">
        <v>3178</v>
      </c>
      <c r="AF676" t="s">
        <v>3426</v>
      </c>
      <c r="AG676" t="s">
        <v>3478</v>
      </c>
      <c r="AH676" t="s">
        <v>3492</v>
      </c>
      <c r="AI676">
        <v>12</v>
      </c>
      <c r="AK676" t="s">
        <v>3504</v>
      </c>
      <c r="AL676" t="s">
        <v>3506</v>
      </c>
      <c r="AM676" t="s">
        <v>3514</v>
      </c>
      <c r="AO676">
        <v>1998</v>
      </c>
      <c r="AP676" t="s">
        <v>3609</v>
      </c>
      <c r="AS676" t="s">
        <v>3625</v>
      </c>
      <c r="AU676">
        <v>49.792999999999999</v>
      </c>
      <c r="AV676">
        <v>9.9940600000000011</v>
      </c>
      <c r="BA676">
        <v>0.33</v>
      </c>
      <c r="BB676" t="s">
        <v>3999</v>
      </c>
      <c r="BC676" t="s">
        <v>3504</v>
      </c>
      <c r="BE676" t="s">
        <v>3515</v>
      </c>
      <c r="BF676" t="s">
        <v>4399</v>
      </c>
      <c r="BG676" t="s">
        <v>1559</v>
      </c>
      <c r="BH676" t="s">
        <v>4561</v>
      </c>
    </row>
    <row r="677" spans="1:60" x14ac:dyDescent="0.25">
      <c r="A677">
        <f t="shared" si="99"/>
        <v>12.1</v>
      </c>
      <c r="B677" t="str">
        <f t="shared" si="91"/>
        <v>Restabfallbehandlungsanlage_BNA1286</v>
      </c>
      <c r="C677" t="s">
        <v>3492</v>
      </c>
      <c r="D677" t="str">
        <f>VLOOKUP(AL677,REF_TABLE!$A$19:$B$26,2,FALSE)</f>
        <v>STUR</v>
      </c>
      <c r="E677" t="str">
        <f>VLOOKUP(AK677,REF_TABLE!A:B,2,FALSE)</f>
        <v>WST</v>
      </c>
      <c r="F677">
        <f t="shared" si="100"/>
        <v>0.33</v>
      </c>
      <c r="G677">
        <f>VLOOKUP(plants_join_OPSD!D677,REF_TABLE!M:Q,2,FALSE)</f>
        <v>9.5587323943661975</v>
      </c>
      <c r="H677">
        <f>VLOOKUP(plants_join_OPSD!D677,REF_TABLE!M:Q,3,FALSE)</f>
        <v>7.8122535211267614</v>
      </c>
      <c r="I677">
        <f>VLOOKUP(D677,Tabelle7!$A:$B,2,FALSE)</f>
        <v>4.0224969288732378E-2</v>
      </c>
      <c r="J677">
        <f>VLOOKUP(D677,Tabelle7!$A:$C,3,FALSE)</f>
        <v>4.0224969288732378E-2</v>
      </c>
      <c r="K677">
        <f>VLOOKUP($E677,Dispa_data!E:W,7,FALSE)</f>
        <v>0</v>
      </c>
      <c r="L677">
        <f>IFERROR(VLOOKUP($E677,Dispa_data!E:W,8,FALSE),0)</f>
        <v>0</v>
      </c>
      <c r="M677">
        <f>IFERROR(VLOOKUP($E677,Dispa_data!E:W,9,FALSE),0)</f>
        <v>0</v>
      </c>
      <c r="N677">
        <f>IFERROR(VLOOKUP($E677,Dispa_data!$E:$W,10,FALSE),0)</f>
        <v>0.3</v>
      </c>
      <c r="O677">
        <f>IFERROR(VLOOKUP($E677,Dispa_data!$E:$W,11,FALSE),0)</f>
        <v>0.46500000000000002</v>
      </c>
      <c r="P677">
        <f>IFERROR(VLOOKUP($E677,Dispa_data!$E:$W,12,FALSE),0)</f>
        <v>0</v>
      </c>
      <c r="Q677">
        <f>IFERROR(VLOOKUP($E677,Dispa_data!$E:$W,13,FALSE),0)</f>
        <v>0</v>
      </c>
      <c r="S677" t="str">
        <f t="shared" si="101"/>
        <v/>
      </c>
      <c r="T677" t="str">
        <f t="shared" si="102"/>
        <v/>
      </c>
      <c r="U677" t="str">
        <f t="shared" si="103"/>
        <v/>
      </c>
      <c r="V677" t="str">
        <f t="shared" si="104"/>
        <v/>
      </c>
      <c r="W677" t="str">
        <f t="shared" si="105"/>
        <v/>
      </c>
      <c r="X677" s="1" t="s">
        <v>919</v>
      </c>
      <c r="Y677" s="6" t="e">
        <f>VLOOKUP(B677,Dispa_data!B:B,1,FALSE)</f>
        <v>#N/A</v>
      </c>
      <c r="Z677" t="s">
        <v>1511</v>
      </c>
      <c r="AA677" t="s">
        <v>1586</v>
      </c>
      <c r="AC677" t="s">
        <v>2399</v>
      </c>
      <c r="AE677" t="s">
        <v>3179</v>
      </c>
      <c r="AF677" t="s">
        <v>3476</v>
      </c>
      <c r="AG677" t="s">
        <v>3481</v>
      </c>
      <c r="AH677" t="s">
        <v>3492</v>
      </c>
      <c r="AI677">
        <v>12.1</v>
      </c>
      <c r="AK677" t="s">
        <v>3504</v>
      </c>
      <c r="AL677" t="s">
        <v>3506</v>
      </c>
      <c r="AM677" t="s">
        <v>3514</v>
      </c>
      <c r="AO677">
        <v>2007</v>
      </c>
      <c r="AP677" t="s">
        <v>3527</v>
      </c>
      <c r="AS677" t="s">
        <v>3625</v>
      </c>
      <c r="AU677">
        <v>50.638794369999999</v>
      </c>
      <c r="AV677">
        <v>10.68695146</v>
      </c>
      <c r="BA677">
        <v>0.33</v>
      </c>
      <c r="BB677" t="s">
        <v>3999</v>
      </c>
      <c r="BC677" t="s">
        <v>3504</v>
      </c>
      <c r="BE677" t="s">
        <v>3515</v>
      </c>
      <c r="BF677" t="s">
        <v>4400</v>
      </c>
      <c r="BG677" t="s">
        <v>4404</v>
      </c>
      <c r="BH677" t="s">
        <v>4556</v>
      </c>
    </row>
    <row r="678" spans="1:60" x14ac:dyDescent="0.25">
      <c r="A678">
        <f t="shared" si="99"/>
        <v>18</v>
      </c>
      <c r="B678" t="str">
        <f t="shared" si="91"/>
        <v>AVG Köln_BNA1867</v>
      </c>
      <c r="C678" t="s">
        <v>3492</v>
      </c>
      <c r="D678" t="str">
        <f>VLOOKUP(AL678,REF_TABLE!$A$19:$B$26,2,FALSE)</f>
        <v>STUR</v>
      </c>
      <c r="E678" t="str">
        <f>VLOOKUP(AK678,REF_TABLE!A:B,2,FALSE)</f>
        <v>WST</v>
      </c>
      <c r="F678">
        <f t="shared" si="100"/>
        <v>0.33</v>
      </c>
      <c r="G678">
        <f>VLOOKUP(plants_join_OPSD!D678,REF_TABLE!M:Q,2,FALSE)</f>
        <v>9.5587323943661975</v>
      </c>
      <c r="H678">
        <f>VLOOKUP(plants_join_OPSD!D678,REF_TABLE!M:Q,3,FALSE)</f>
        <v>7.8122535211267614</v>
      </c>
      <c r="I678">
        <f>VLOOKUP(D678,Tabelle7!$A:$B,2,FALSE)</f>
        <v>4.0224969288732378E-2</v>
      </c>
      <c r="J678">
        <f>VLOOKUP(D678,Tabelle7!$A:$C,3,FALSE)</f>
        <v>4.0224969288732378E-2</v>
      </c>
      <c r="K678">
        <f>VLOOKUP($E678,Dispa_data!E:W,7,FALSE)</f>
        <v>0</v>
      </c>
      <c r="L678">
        <f>IFERROR(VLOOKUP($E678,Dispa_data!E:W,8,FALSE),0)</f>
        <v>0</v>
      </c>
      <c r="M678">
        <f>IFERROR(VLOOKUP($E678,Dispa_data!E:W,9,FALSE),0)</f>
        <v>0</v>
      </c>
      <c r="N678">
        <f>IFERROR(VLOOKUP($E678,Dispa_data!$E:$W,10,FALSE),0)</f>
        <v>0.3</v>
      </c>
      <c r="O678">
        <f>IFERROR(VLOOKUP($E678,Dispa_data!$E:$W,11,FALSE),0)</f>
        <v>0.46500000000000002</v>
      </c>
      <c r="P678">
        <f>IFERROR(VLOOKUP($E678,Dispa_data!$E:$W,12,FALSE),0)</f>
        <v>0</v>
      </c>
      <c r="Q678">
        <f>IFERROR(VLOOKUP($E678,Dispa_data!$E:$W,13,FALSE),0)</f>
        <v>0</v>
      </c>
      <c r="S678" t="str">
        <f t="shared" si="101"/>
        <v/>
      </c>
      <c r="T678" t="str">
        <f t="shared" si="102"/>
        <v/>
      </c>
      <c r="U678" t="str">
        <f t="shared" si="103"/>
        <v/>
      </c>
      <c r="V678" t="str">
        <f t="shared" si="104"/>
        <v/>
      </c>
      <c r="W678" t="str">
        <f t="shared" si="105"/>
        <v/>
      </c>
      <c r="X678" s="1" t="s">
        <v>920</v>
      </c>
      <c r="Y678" s="6" t="e">
        <f>VLOOKUP(B678,Dispa_data!B:B,1,FALSE)</f>
        <v>#N/A</v>
      </c>
      <c r="Z678" t="s">
        <v>1512</v>
      </c>
      <c r="AA678" t="s">
        <v>1510</v>
      </c>
      <c r="AC678" t="s">
        <v>2382</v>
      </c>
      <c r="AD678" t="s">
        <v>2720</v>
      </c>
      <c r="AE678" t="s">
        <v>3030</v>
      </c>
      <c r="AF678" t="s">
        <v>3328</v>
      </c>
      <c r="AG678" t="s">
        <v>3480</v>
      </c>
      <c r="AH678" t="s">
        <v>3492</v>
      </c>
      <c r="AI678">
        <v>18</v>
      </c>
      <c r="AK678" t="s">
        <v>3504</v>
      </c>
      <c r="AL678" t="s">
        <v>3506</v>
      </c>
      <c r="AM678" t="s">
        <v>3515</v>
      </c>
      <c r="AO678">
        <v>2017</v>
      </c>
      <c r="AP678" t="s">
        <v>3604</v>
      </c>
      <c r="AS678" t="s">
        <v>3625</v>
      </c>
      <c r="AU678">
        <v>50.99962</v>
      </c>
      <c r="AV678">
        <v>6.9409589999999994</v>
      </c>
      <c r="BA678">
        <v>0.33</v>
      </c>
      <c r="BB678" t="s">
        <v>3999</v>
      </c>
      <c r="BC678" t="s">
        <v>3504</v>
      </c>
      <c r="BE678" t="s">
        <v>3515</v>
      </c>
      <c r="BF678" t="s">
        <v>4162</v>
      </c>
      <c r="BG678" t="s">
        <v>4412</v>
      </c>
      <c r="BH678" t="s">
        <v>4588</v>
      </c>
    </row>
    <row r="679" spans="1:60" x14ac:dyDescent="0.25">
      <c r="A679">
        <f t="shared" si="99"/>
        <v>5.6</v>
      </c>
      <c r="B679" t="str">
        <f t="shared" si="91"/>
        <v>HKW Mannheim_BNA0639</v>
      </c>
      <c r="C679" t="s">
        <v>3492</v>
      </c>
      <c r="D679" t="str">
        <f>VLOOKUP(AL679,REF_TABLE!$A$19:$B$26,2,FALSE)</f>
        <v>STUR</v>
      </c>
      <c r="E679" t="str">
        <f>VLOOKUP(AK679,REF_TABLE!A:B,2,FALSE)</f>
        <v>WST</v>
      </c>
      <c r="F679">
        <f t="shared" si="100"/>
        <v>0.33</v>
      </c>
      <c r="G679">
        <f>VLOOKUP(plants_join_OPSD!D679,REF_TABLE!M:Q,2,FALSE)</f>
        <v>9.5587323943661975</v>
      </c>
      <c r="H679">
        <f>VLOOKUP(plants_join_OPSD!D679,REF_TABLE!M:Q,3,FALSE)</f>
        <v>7.8122535211267614</v>
      </c>
      <c r="I679">
        <f>VLOOKUP(D679,Tabelle7!$A:$B,2,FALSE)</f>
        <v>4.0224969288732378E-2</v>
      </c>
      <c r="J679">
        <f>VLOOKUP(D679,Tabelle7!$A:$C,3,FALSE)</f>
        <v>4.0224969288732378E-2</v>
      </c>
      <c r="K679">
        <f>VLOOKUP($E679,Dispa_data!E:W,7,FALSE)</f>
        <v>0</v>
      </c>
      <c r="L679">
        <f>IFERROR(VLOOKUP($E679,Dispa_data!E:W,8,FALSE),0)</f>
        <v>0</v>
      </c>
      <c r="M679">
        <f>IFERROR(VLOOKUP($E679,Dispa_data!E:W,9,FALSE),0)</f>
        <v>0</v>
      </c>
      <c r="N679">
        <f>IFERROR(VLOOKUP($E679,Dispa_data!$E:$W,10,FALSE),0)</f>
        <v>0.3</v>
      </c>
      <c r="O679">
        <f>IFERROR(VLOOKUP($E679,Dispa_data!$E:$W,11,FALSE),0)</f>
        <v>0.46500000000000002</v>
      </c>
      <c r="P679">
        <f>IFERROR(VLOOKUP($E679,Dispa_data!$E:$W,12,FALSE),0)</f>
        <v>0</v>
      </c>
      <c r="Q679">
        <f>IFERROR(VLOOKUP($E679,Dispa_data!$E:$W,13,FALSE),0)</f>
        <v>0</v>
      </c>
      <c r="S679" t="str">
        <f t="shared" si="101"/>
        <v/>
      </c>
      <c r="T679" t="str">
        <f t="shared" si="102"/>
        <v/>
      </c>
      <c r="U679" t="str">
        <f t="shared" si="103"/>
        <v/>
      </c>
      <c r="V679" t="str">
        <f t="shared" si="104"/>
        <v/>
      </c>
      <c r="W679" t="str">
        <f t="shared" si="105"/>
        <v/>
      </c>
      <c r="X679" s="1" t="s">
        <v>921</v>
      </c>
      <c r="Y679" s="6" t="e">
        <f>VLOOKUP(B679,Dispa_data!B:B,1,FALSE)</f>
        <v>#N/A</v>
      </c>
      <c r="Z679" t="s">
        <v>1489</v>
      </c>
      <c r="AA679" t="s">
        <v>1876</v>
      </c>
      <c r="AC679" t="s">
        <v>2135</v>
      </c>
      <c r="AD679" t="s">
        <v>2705</v>
      </c>
      <c r="AE679" t="s">
        <v>2750</v>
      </c>
      <c r="AF679" t="s">
        <v>3208</v>
      </c>
      <c r="AG679" t="s">
        <v>3482</v>
      </c>
      <c r="AH679" t="s">
        <v>3492</v>
      </c>
      <c r="AI679">
        <v>5.6</v>
      </c>
      <c r="AK679" t="s">
        <v>3504</v>
      </c>
      <c r="AL679" t="s">
        <v>3506</v>
      </c>
      <c r="AM679" t="s">
        <v>3514</v>
      </c>
      <c r="AO679">
        <v>1977</v>
      </c>
      <c r="AP679" t="s">
        <v>3599</v>
      </c>
      <c r="AR679">
        <v>2012</v>
      </c>
      <c r="AS679" t="s">
        <v>18</v>
      </c>
      <c r="AU679">
        <v>49.522399999999998</v>
      </c>
      <c r="AV679">
        <v>8.4529399999999999</v>
      </c>
      <c r="BA679">
        <v>0.33</v>
      </c>
      <c r="BB679" t="s">
        <v>3999</v>
      </c>
      <c r="BC679" t="s">
        <v>3504</v>
      </c>
      <c r="BE679" t="s">
        <v>3515</v>
      </c>
      <c r="BF679" t="s">
        <v>4018</v>
      </c>
      <c r="BG679" t="s">
        <v>1559</v>
      </c>
      <c r="BH679" t="s">
        <v>4589</v>
      </c>
    </row>
    <row r="680" spans="1:60" x14ac:dyDescent="0.25">
      <c r="A680">
        <f t="shared" si="99"/>
        <v>2.8</v>
      </c>
      <c r="B680" t="str">
        <f t="shared" si="91"/>
        <v>HKW Mannheim_BNA0638</v>
      </c>
      <c r="C680" t="s">
        <v>3492</v>
      </c>
      <c r="D680" t="str">
        <f>VLOOKUP(AL680,REF_TABLE!$A$19:$B$26,2,FALSE)</f>
        <v>STUR</v>
      </c>
      <c r="E680" t="str">
        <f>VLOOKUP(AK680,REF_TABLE!A:B,2,FALSE)</f>
        <v>WST</v>
      </c>
      <c r="F680">
        <f t="shared" si="100"/>
        <v>0.33</v>
      </c>
      <c r="G680">
        <f>VLOOKUP(plants_join_OPSD!D680,REF_TABLE!M:Q,2,FALSE)</f>
        <v>9.5587323943661975</v>
      </c>
      <c r="H680">
        <f>VLOOKUP(plants_join_OPSD!D680,REF_TABLE!M:Q,3,FALSE)</f>
        <v>7.8122535211267614</v>
      </c>
      <c r="I680">
        <f>VLOOKUP(D680,Tabelle7!$A:$B,2,FALSE)</f>
        <v>4.0224969288732378E-2</v>
      </c>
      <c r="J680">
        <f>VLOOKUP(D680,Tabelle7!$A:$C,3,FALSE)</f>
        <v>4.0224969288732378E-2</v>
      </c>
      <c r="K680">
        <f>VLOOKUP($E680,Dispa_data!E:W,7,FALSE)</f>
        <v>0</v>
      </c>
      <c r="L680">
        <f>IFERROR(VLOOKUP($E680,Dispa_data!E:W,8,FALSE),0)</f>
        <v>0</v>
      </c>
      <c r="M680">
        <f>IFERROR(VLOOKUP($E680,Dispa_data!E:W,9,FALSE),0)</f>
        <v>0</v>
      </c>
      <c r="N680">
        <f>IFERROR(VLOOKUP($E680,Dispa_data!$E:$W,10,FALSE),0)</f>
        <v>0.3</v>
      </c>
      <c r="O680">
        <f>IFERROR(VLOOKUP($E680,Dispa_data!$E:$W,11,FALSE),0)</f>
        <v>0.46500000000000002</v>
      </c>
      <c r="P680">
        <f>IFERROR(VLOOKUP($E680,Dispa_data!$E:$W,12,FALSE),0)</f>
        <v>0</v>
      </c>
      <c r="Q680">
        <f>IFERROR(VLOOKUP($E680,Dispa_data!$E:$W,13,FALSE),0)</f>
        <v>0</v>
      </c>
      <c r="S680" t="str">
        <f t="shared" si="101"/>
        <v/>
      </c>
      <c r="T680" t="str">
        <f t="shared" si="102"/>
        <v/>
      </c>
      <c r="U680" t="str">
        <f t="shared" si="103"/>
        <v/>
      </c>
      <c r="V680" t="str">
        <f t="shared" si="104"/>
        <v/>
      </c>
      <c r="W680" t="str">
        <f t="shared" si="105"/>
        <v/>
      </c>
      <c r="X680" s="1" t="s">
        <v>922</v>
      </c>
      <c r="Y680" s="6" t="e">
        <f>VLOOKUP(B680,Dispa_data!B:B,1,FALSE)</f>
        <v>#N/A</v>
      </c>
      <c r="Z680" t="s">
        <v>1489</v>
      </c>
      <c r="AA680" t="s">
        <v>1863</v>
      </c>
      <c r="AC680" t="s">
        <v>2135</v>
      </c>
      <c r="AD680" t="s">
        <v>2705</v>
      </c>
      <c r="AE680" t="s">
        <v>2750</v>
      </c>
      <c r="AF680" t="s">
        <v>3208</v>
      </c>
      <c r="AG680" t="s">
        <v>3482</v>
      </c>
      <c r="AH680" t="s">
        <v>3492</v>
      </c>
      <c r="AI680">
        <v>2.8</v>
      </c>
      <c r="AK680" t="s">
        <v>3504</v>
      </c>
      <c r="AL680" t="s">
        <v>3506</v>
      </c>
      <c r="AM680" t="s">
        <v>3515</v>
      </c>
      <c r="AO680">
        <v>1966</v>
      </c>
      <c r="AP680" t="s">
        <v>3552</v>
      </c>
      <c r="AR680">
        <v>2013</v>
      </c>
      <c r="AS680" t="s">
        <v>18</v>
      </c>
      <c r="AU680">
        <v>49.522399999999998</v>
      </c>
      <c r="AV680">
        <v>8.4529399999999999</v>
      </c>
      <c r="BA680">
        <v>0.33</v>
      </c>
      <c r="BB680" t="s">
        <v>3999</v>
      </c>
      <c r="BC680" t="s">
        <v>3504</v>
      </c>
      <c r="BE680" t="s">
        <v>3515</v>
      </c>
      <c r="BF680" t="s">
        <v>4018</v>
      </c>
      <c r="BG680" t="s">
        <v>1559</v>
      </c>
      <c r="BH680" t="s">
        <v>4453</v>
      </c>
    </row>
    <row r="681" spans="1:60" x14ac:dyDescent="0.25">
      <c r="A681">
        <f t="shared" si="99"/>
        <v>42</v>
      </c>
      <c r="B681" t="str">
        <f t="shared" si="91"/>
        <v>HKW Fenne, Grubengaskraftwerk_BNA0997</v>
      </c>
      <c r="C681" t="s">
        <v>3492</v>
      </c>
      <c r="D681" t="str">
        <f>VLOOKUP(AL681,REF_TABLE!$A$19:$B$26,2,FALSE)</f>
        <v>ICEN</v>
      </c>
      <c r="E681" t="str">
        <f>VLOOKUP(AK681,REF_TABLE!A:B,2,FALSE)</f>
        <v>GAS</v>
      </c>
      <c r="F681">
        <f t="shared" si="100"/>
        <v>0.44619999999999999</v>
      </c>
      <c r="G681">
        <f>VLOOKUP(plants_join_OPSD!D681,REF_TABLE!M:Q,2,FALSE)</f>
        <v>0</v>
      </c>
      <c r="H681">
        <f>VLOOKUP(plants_join_OPSD!D681,REF_TABLE!M:Q,3,FALSE)</f>
        <v>0</v>
      </c>
      <c r="I681">
        <f>VLOOKUP(D681,Tabelle7!$A:$B,2,FALSE)</f>
        <v>1</v>
      </c>
      <c r="J681">
        <f>VLOOKUP(D681,Tabelle7!$A:$C,3,FALSE)</f>
        <v>1</v>
      </c>
      <c r="K681">
        <f>VLOOKUP($E681,Dispa_data!E:W,7,FALSE)</f>
        <v>112542.12</v>
      </c>
      <c r="L681">
        <f>IFERROR(VLOOKUP($E681,Dispa_data!E:W,8,FALSE),0)</f>
        <v>0</v>
      </c>
      <c r="M681">
        <f>IFERROR(VLOOKUP($E681,Dispa_data!E:W,9,FALSE),0)</f>
        <v>0</v>
      </c>
      <c r="N681">
        <f>IFERROR(VLOOKUP($E681,Dispa_data!$E:$W,10,FALSE),0)</f>
        <v>0.4</v>
      </c>
      <c r="O681">
        <f>IFERROR(VLOOKUP($E681,Dispa_data!$E:$W,11,FALSE),0)</f>
        <v>0.52500000000000002</v>
      </c>
      <c r="P681">
        <f>IFERROR(VLOOKUP($E681,Dispa_data!$E:$W,12,FALSE),0)</f>
        <v>1</v>
      </c>
      <c r="Q681">
        <f>IFERROR(VLOOKUP($E681,Dispa_data!$E:$W,13,FALSE),0)</f>
        <v>0.45</v>
      </c>
      <c r="S681" t="str">
        <f t="shared" si="101"/>
        <v/>
      </c>
      <c r="T681" t="str">
        <f t="shared" si="102"/>
        <v/>
      </c>
      <c r="U681" t="str">
        <f t="shared" si="103"/>
        <v/>
      </c>
      <c r="V681" t="str">
        <f t="shared" si="104"/>
        <v/>
      </c>
      <c r="W681" t="str">
        <f t="shared" si="105"/>
        <v/>
      </c>
      <c r="X681" s="1" t="s">
        <v>924</v>
      </c>
      <c r="Y681" s="6" t="e">
        <f>VLOOKUP(B681,Dispa_data!B:B,1,FALSE)</f>
        <v>#N/A</v>
      </c>
      <c r="Z681" t="s">
        <v>1514</v>
      </c>
      <c r="AA681" t="s">
        <v>1878</v>
      </c>
      <c r="AC681" t="s">
        <v>2146</v>
      </c>
      <c r="AE681" t="s">
        <v>2804</v>
      </c>
      <c r="AF681" t="s">
        <v>3245</v>
      </c>
      <c r="AG681" t="s">
        <v>3485</v>
      </c>
      <c r="AH681" t="s">
        <v>3492</v>
      </c>
      <c r="AI681">
        <v>42</v>
      </c>
      <c r="AK681" t="s">
        <v>3500</v>
      </c>
      <c r="AL681" t="s">
        <v>3507</v>
      </c>
      <c r="AM681" t="s">
        <v>3514</v>
      </c>
      <c r="AO681">
        <v>2003</v>
      </c>
      <c r="AP681" t="s">
        <v>3523</v>
      </c>
      <c r="AS681" t="s">
        <v>3625</v>
      </c>
      <c r="AU681">
        <v>49.249018</v>
      </c>
      <c r="AV681">
        <v>6.8792439999999999</v>
      </c>
      <c r="BA681">
        <v>0.44619999999999999</v>
      </c>
      <c r="BE681" t="s">
        <v>3514</v>
      </c>
      <c r="BG681" t="s">
        <v>1715</v>
      </c>
      <c r="BH681" t="s">
        <v>4590</v>
      </c>
    </row>
    <row r="682" spans="1:60" x14ac:dyDescent="0.25">
      <c r="A682" s="12">
        <v>336</v>
      </c>
      <c r="B682" t="s">
        <v>4654</v>
      </c>
      <c r="C682" s="12" t="s">
        <v>3492</v>
      </c>
      <c r="D682" s="12" t="s">
        <v>4626</v>
      </c>
      <c r="E682" s="12" t="s">
        <v>4617</v>
      </c>
      <c r="F682">
        <v>1</v>
      </c>
      <c r="G682">
        <v>0</v>
      </c>
      <c r="H682">
        <v>0</v>
      </c>
      <c r="I682">
        <v>0.41666666670000002</v>
      </c>
      <c r="J682">
        <v>0.41666666670000002</v>
      </c>
      <c r="K682" s="12">
        <v>0</v>
      </c>
      <c r="L682" s="12">
        <v>0</v>
      </c>
      <c r="M682" s="12">
        <v>0</v>
      </c>
      <c r="N682" s="12">
        <v>0</v>
      </c>
      <c r="O682" s="12">
        <v>1</v>
      </c>
      <c r="P682" s="12">
        <v>0</v>
      </c>
      <c r="Q682" s="12">
        <v>0</v>
      </c>
      <c r="Z682" s="12" t="s">
        <v>4654</v>
      </c>
    </row>
    <row r="683" spans="1:60" x14ac:dyDescent="0.25">
      <c r="A683" s="12">
        <v>400</v>
      </c>
      <c r="B683" t="s">
        <v>4681</v>
      </c>
      <c r="C683" s="12" t="s">
        <v>3492</v>
      </c>
      <c r="D683" s="12" t="s">
        <v>4626</v>
      </c>
      <c r="E683" s="12" t="s">
        <v>4617</v>
      </c>
      <c r="F683">
        <v>1</v>
      </c>
      <c r="G683">
        <v>0</v>
      </c>
      <c r="H683">
        <v>0</v>
      </c>
      <c r="I683">
        <v>0.35</v>
      </c>
      <c r="J683">
        <v>0.35</v>
      </c>
      <c r="K683" s="12">
        <v>0</v>
      </c>
      <c r="L683" s="12">
        <v>0</v>
      </c>
      <c r="M683" s="12">
        <v>0</v>
      </c>
      <c r="N683" s="12">
        <v>0</v>
      </c>
      <c r="O683" s="12">
        <v>1</v>
      </c>
      <c r="P683" s="12">
        <v>0</v>
      </c>
      <c r="Q683" s="12">
        <v>0</v>
      </c>
      <c r="Z683" s="12" t="s">
        <v>4681</v>
      </c>
    </row>
    <row r="684" spans="1:60" x14ac:dyDescent="0.25">
      <c r="A684" s="12">
        <v>312</v>
      </c>
      <c r="B684" t="s">
        <v>4684</v>
      </c>
      <c r="C684" s="12" t="s">
        <v>3492</v>
      </c>
      <c r="D684" s="12" t="s">
        <v>4626</v>
      </c>
      <c r="E684" s="12" t="s">
        <v>4617</v>
      </c>
      <c r="F684">
        <v>1</v>
      </c>
      <c r="G684">
        <v>0</v>
      </c>
      <c r="H684">
        <v>0</v>
      </c>
      <c r="I684">
        <v>0.44871794869999998</v>
      </c>
      <c r="J684">
        <v>0.44871794869999998</v>
      </c>
      <c r="K684" s="12">
        <v>0</v>
      </c>
      <c r="L684" s="12">
        <v>0</v>
      </c>
      <c r="M684" s="12">
        <v>0</v>
      </c>
      <c r="N684" s="12">
        <v>0</v>
      </c>
      <c r="O684" s="12">
        <v>1</v>
      </c>
      <c r="P684" s="12">
        <v>0</v>
      </c>
      <c r="Q684" s="12">
        <v>0</v>
      </c>
      <c r="Z684" s="12" t="s">
        <v>4684</v>
      </c>
    </row>
    <row r="685" spans="1:60" x14ac:dyDescent="0.25">
      <c r="A685" s="12">
        <v>288</v>
      </c>
      <c r="B685" t="s">
        <v>4687</v>
      </c>
      <c r="C685" s="12" t="s">
        <v>3492</v>
      </c>
      <c r="D685" s="12" t="s">
        <v>4626</v>
      </c>
      <c r="E685" s="12" t="s">
        <v>4617</v>
      </c>
      <c r="F685">
        <v>1</v>
      </c>
      <c r="G685">
        <v>0</v>
      </c>
      <c r="H685">
        <v>0</v>
      </c>
      <c r="I685">
        <v>0.48611111109999999</v>
      </c>
      <c r="J685">
        <v>0.48611111109999999</v>
      </c>
      <c r="K685" s="12">
        <v>0</v>
      </c>
      <c r="L685" s="12">
        <v>0</v>
      </c>
      <c r="M685" s="12">
        <v>0</v>
      </c>
      <c r="N685" s="12">
        <v>0</v>
      </c>
      <c r="O685" s="12">
        <v>1</v>
      </c>
      <c r="P685" s="12">
        <v>0</v>
      </c>
      <c r="Q685" s="12">
        <v>0</v>
      </c>
      <c r="Z685" s="12" t="s">
        <v>4687</v>
      </c>
    </row>
    <row r="686" spans="1:60" x14ac:dyDescent="0.25">
      <c r="A686" s="12">
        <v>288</v>
      </c>
      <c r="B686" t="s">
        <v>4688</v>
      </c>
      <c r="C686" s="12" t="s">
        <v>3492</v>
      </c>
      <c r="D686" s="12" t="s">
        <v>4626</v>
      </c>
      <c r="E686" s="12" t="s">
        <v>4617</v>
      </c>
      <c r="F686">
        <v>1</v>
      </c>
      <c r="G686">
        <v>0</v>
      </c>
      <c r="H686">
        <v>0</v>
      </c>
      <c r="I686">
        <v>0.48611111109999999</v>
      </c>
      <c r="J686">
        <v>0.48611111109999999</v>
      </c>
      <c r="K686" s="12">
        <v>0</v>
      </c>
      <c r="L686" s="12">
        <v>0</v>
      </c>
      <c r="M686" s="12">
        <v>0</v>
      </c>
      <c r="N686" s="12">
        <v>0</v>
      </c>
      <c r="O686" s="12">
        <v>1</v>
      </c>
      <c r="P686" s="12">
        <v>0</v>
      </c>
      <c r="Q686" s="12">
        <v>0</v>
      </c>
      <c r="Z686" s="12" t="s">
        <v>4688</v>
      </c>
    </row>
    <row r="687" spans="1:60" x14ac:dyDescent="0.25">
      <c r="A687" s="12">
        <v>288</v>
      </c>
      <c r="B687" t="s">
        <v>4689</v>
      </c>
      <c r="C687" s="12" t="s">
        <v>3492</v>
      </c>
      <c r="D687" s="12" t="s">
        <v>4626</v>
      </c>
      <c r="E687" s="12" t="s">
        <v>4617</v>
      </c>
      <c r="F687">
        <v>1</v>
      </c>
      <c r="G687">
        <v>0</v>
      </c>
      <c r="H687">
        <v>0</v>
      </c>
      <c r="I687">
        <v>0.48611111109999999</v>
      </c>
      <c r="J687">
        <v>0.48611111109999999</v>
      </c>
      <c r="K687" s="12">
        <v>0</v>
      </c>
      <c r="L687" s="12">
        <v>0</v>
      </c>
      <c r="M687" s="12">
        <v>0</v>
      </c>
      <c r="N687" s="12">
        <v>0</v>
      </c>
      <c r="O687" s="12">
        <v>1</v>
      </c>
      <c r="P687" s="12">
        <v>0</v>
      </c>
      <c r="Q687" s="12">
        <v>0</v>
      </c>
      <c r="Z687" s="12" t="s">
        <v>4689</v>
      </c>
    </row>
    <row r="688" spans="1:60" x14ac:dyDescent="0.25">
      <c r="A688" s="12">
        <v>288</v>
      </c>
      <c r="B688" t="s">
        <v>4690</v>
      </c>
      <c r="C688" s="12" t="s">
        <v>3492</v>
      </c>
      <c r="D688" s="12" t="s">
        <v>4626</v>
      </c>
      <c r="E688" s="12" t="s">
        <v>4617</v>
      </c>
      <c r="F688">
        <v>1</v>
      </c>
      <c r="G688">
        <v>0</v>
      </c>
      <c r="H688">
        <v>0</v>
      </c>
      <c r="I688">
        <v>0.48611111109999999</v>
      </c>
      <c r="J688">
        <v>0.48611111109999999</v>
      </c>
      <c r="K688" s="12">
        <v>0</v>
      </c>
      <c r="L688" s="12">
        <v>0</v>
      </c>
      <c r="M688" s="12">
        <v>0</v>
      </c>
      <c r="N688" s="12">
        <v>0</v>
      </c>
      <c r="O688" s="12">
        <v>1</v>
      </c>
      <c r="P688" s="12">
        <v>0</v>
      </c>
      <c r="Q688" s="12">
        <v>0</v>
      </c>
      <c r="Z688" s="12" t="s">
        <v>4690</v>
      </c>
    </row>
    <row r="689" spans="1:26" x14ac:dyDescent="0.25">
      <c r="A689" s="12">
        <v>200</v>
      </c>
      <c r="B689" t="s">
        <v>4695</v>
      </c>
      <c r="C689" s="12" t="s">
        <v>3492</v>
      </c>
      <c r="D689" s="12" t="s">
        <v>4626</v>
      </c>
      <c r="E689" s="12" t="s">
        <v>4617</v>
      </c>
      <c r="F689">
        <v>1</v>
      </c>
      <c r="G689">
        <v>0</v>
      </c>
      <c r="H689">
        <v>0</v>
      </c>
      <c r="I689">
        <v>0.7</v>
      </c>
      <c r="J689">
        <v>0.7</v>
      </c>
      <c r="K689" s="12">
        <v>0</v>
      </c>
      <c r="L689" s="12">
        <v>0</v>
      </c>
      <c r="M689" s="12">
        <v>0</v>
      </c>
      <c r="N689" s="12">
        <v>0</v>
      </c>
      <c r="O689" s="12">
        <v>1</v>
      </c>
      <c r="P689" s="12">
        <v>0</v>
      </c>
      <c r="Q689" s="12">
        <v>0</v>
      </c>
      <c r="Z689" s="12" t="s">
        <v>4695</v>
      </c>
    </row>
    <row r="690" spans="1:26" x14ac:dyDescent="0.25">
      <c r="A690" s="12">
        <v>147</v>
      </c>
      <c r="B690" t="s">
        <v>4698</v>
      </c>
      <c r="C690" s="12" t="s">
        <v>3492</v>
      </c>
      <c r="D690" s="12" t="s">
        <v>4627</v>
      </c>
      <c r="E690" s="12" t="s">
        <v>4617</v>
      </c>
      <c r="F690">
        <v>1</v>
      </c>
      <c r="G690">
        <v>0</v>
      </c>
      <c r="H690">
        <v>0</v>
      </c>
      <c r="I690">
        <v>0.91836734689999999</v>
      </c>
      <c r="J690">
        <v>0.91836734689999999</v>
      </c>
      <c r="K690" s="12">
        <v>0</v>
      </c>
      <c r="L690" s="12">
        <v>0</v>
      </c>
      <c r="M690" s="12">
        <v>0</v>
      </c>
      <c r="N690" s="12">
        <v>0</v>
      </c>
      <c r="O690" s="12">
        <v>1</v>
      </c>
      <c r="P690" s="12">
        <v>0</v>
      </c>
      <c r="Q690" s="12">
        <v>0</v>
      </c>
      <c r="Z690" s="12" t="s">
        <v>4698</v>
      </c>
    </row>
    <row r="691" spans="1:26" x14ac:dyDescent="0.25">
      <c r="A691" s="12">
        <v>113</v>
      </c>
      <c r="B691" t="s">
        <v>4700</v>
      </c>
      <c r="C691" s="12" t="s">
        <v>3492</v>
      </c>
      <c r="D691" s="12" t="s">
        <v>4626</v>
      </c>
      <c r="E691" s="12" t="s">
        <v>4617</v>
      </c>
      <c r="F691">
        <v>1</v>
      </c>
      <c r="G691">
        <v>0</v>
      </c>
      <c r="H691">
        <v>0</v>
      </c>
      <c r="I691">
        <v>1.2389380531</v>
      </c>
      <c r="J691">
        <v>1.2389380531</v>
      </c>
      <c r="K691" s="12">
        <v>0</v>
      </c>
      <c r="L691" s="12">
        <v>0</v>
      </c>
      <c r="M691" s="12">
        <v>0</v>
      </c>
      <c r="N691" s="12">
        <v>0</v>
      </c>
      <c r="O691" s="12">
        <v>1</v>
      </c>
      <c r="P691" s="12">
        <v>0</v>
      </c>
      <c r="Q691" s="12">
        <v>0</v>
      </c>
      <c r="Z691" s="12" t="s">
        <v>4700</v>
      </c>
    </row>
    <row r="692" spans="1:26" x14ac:dyDescent="0.25">
      <c r="A692" s="12">
        <v>38994</v>
      </c>
      <c r="B692" t="s">
        <v>4729</v>
      </c>
      <c r="C692" s="12" t="s">
        <v>3492</v>
      </c>
      <c r="D692" s="12" t="s">
        <v>4624</v>
      </c>
      <c r="E692" s="12" t="s">
        <v>4609</v>
      </c>
      <c r="F692">
        <v>1</v>
      </c>
      <c r="G692">
        <v>0</v>
      </c>
      <c r="H692">
        <v>0</v>
      </c>
      <c r="I692">
        <v>2.3080473899999999E-2</v>
      </c>
      <c r="J692">
        <v>2.3080473899999999E-2</v>
      </c>
      <c r="K692" s="12">
        <v>0</v>
      </c>
      <c r="L692" s="12">
        <v>0</v>
      </c>
      <c r="M692" s="12">
        <v>0</v>
      </c>
      <c r="N692" s="12">
        <v>0</v>
      </c>
      <c r="O692" s="12">
        <v>1</v>
      </c>
      <c r="P692" s="12">
        <v>0</v>
      </c>
      <c r="Q692" s="12">
        <v>0</v>
      </c>
      <c r="Z692" s="12" t="s">
        <v>4729</v>
      </c>
    </row>
    <row r="693" spans="1:26" x14ac:dyDescent="0.25">
      <c r="A693" s="12">
        <v>39790</v>
      </c>
      <c r="B693" t="s">
        <v>4730</v>
      </c>
      <c r="C693" s="12" t="s">
        <v>3492</v>
      </c>
      <c r="D693" s="12" t="s">
        <v>4627</v>
      </c>
      <c r="E693" s="12" t="s">
        <v>4617</v>
      </c>
      <c r="F693">
        <v>1</v>
      </c>
      <c r="G693">
        <v>0</v>
      </c>
      <c r="H693">
        <v>0</v>
      </c>
      <c r="I693">
        <v>3.3928122999999999E-3</v>
      </c>
      <c r="J693">
        <v>3.3928122999999999E-3</v>
      </c>
      <c r="K693" s="12">
        <v>0</v>
      </c>
      <c r="L693" s="12">
        <v>0</v>
      </c>
      <c r="M693" s="12">
        <v>0</v>
      </c>
      <c r="N693" s="12">
        <v>0</v>
      </c>
      <c r="O693" s="12">
        <v>1</v>
      </c>
      <c r="P693" s="12">
        <v>0</v>
      </c>
      <c r="Q693" s="12">
        <v>0</v>
      </c>
      <c r="Z693" s="12" t="s">
        <v>4730</v>
      </c>
    </row>
    <row r="694" spans="1:26" x14ac:dyDescent="0.25">
      <c r="A694">
        <v>1060</v>
      </c>
      <c r="B694" t="s">
        <v>4648</v>
      </c>
      <c r="C694" t="s">
        <v>3492</v>
      </c>
      <c r="D694" t="s">
        <v>4622</v>
      </c>
      <c r="E694" t="s">
        <v>4616</v>
      </c>
      <c r="F694">
        <v>0.86</v>
      </c>
      <c r="G694">
        <v>0</v>
      </c>
      <c r="H694">
        <v>0</v>
      </c>
      <c r="I694">
        <v>0.28301886790000003</v>
      </c>
      <c r="J694">
        <v>0.28301886790000003</v>
      </c>
      <c r="K694">
        <v>0</v>
      </c>
      <c r="L694">
        <v>0</v>
      </c>
      <c r="M694">
        <v>0</v>
      </c>
      <c r="N694">
        <v>0</v>
      </c>
      <c r="O694">
        <v>0.86</v>
      </c>
      <c r="P694">
        <v>0.3</v>
      </c>
      <c r="Q694">
        <v>0</v>
      </c>
      <c r="T694">
        <v>6678</v>
      </c>
      <c r="U694">
        <v>0</v>
      </c>
      <c r="V694">
        <v>1060</v>
      </c>
      <c r="W694">
        <v>0.86</v>
      </c>
    </row>
    <row r="695" spans="1:26" x14ac:dyDescent="0.25">
      <c r="A695">
        <v>870</v>
      </c>
      <c r="B695" t="s">
        <v>4649</v>
      </c>
      <c r="C695" t="s">
        <v>3492</v>
      </c>
      <c r="D695" t="s">
        <v>4622</v>
      </c>
      <c r="E695" t="s">
        <v>4616</v>
      </c>
      <c r="F695">
        <v>0.86</v>
      </c>
      <c r="G695">
        <v>0</v>
      </c>
      <c r="H695">
        <v>0</v>
      </c>
      <c r="I695">
        <v>0.34482758619999998</v>
      </c>
      <c r="J695">
        <v>0.34482758619999998</v>
      </c>
      <c r="K695">
        <v>0</v>
      </c>
      <c r="L695">
        <v>0</v>
      </c>
      <c r="M695">
        <v>0</v>
      </c>
      <c r="N695">
        <v>0</v>
      </c>
      <c r="O695">
        <v>0.86</v>
      </c>
      <c r="P695">
        <v>0.3</v>
      </c>
      <c r="Q695">
        <v>0</v>
      </c>
      <c r="T695">
        <v>5481</v>
      </c>
      <c r="U695">
        <v>0</v>
      </c>
      <c r="V695">
        <v>870</v>
      </c>
      <c r="W695">
        <v>0.86</v>
      </c>
    </row>
    <row r="696" spans="1:26" x14ac:dyDescent="0.25">
      <c r="A696">
        <v>320</v>
      </c>
      <c r="B696" t="s">
        <v>4655</v>
      </c>
      <c r="C696" t="s">
        <v>3492</v>
      </c>
      <c r="D696" t="s">
        <v>4622</v>
      </c>
      <c r="E696" t="s">
        <v>4616</v>
      </c>
      <c r="F696">
        <v>0.86</v>
      </c>
      <c r="G696">
        <v>0</v>
      </c>
      <c r="H696">
        <v>0</v>
      </c>
      <c r="I696">
        <v>0.9375</v>
      </c>
      <c r="J696">
        <v>0.9375</v>
      </c>
      <c r="K696">
        <v>0</v>
      </c>
      <c r="L696">
        <v>0</v>
      </c>
      <c r="M696">
        <v>0</v>
      </c>
      <c r="N696">
        <v>0</v>
      </c>
      <c r="O696">
        <v>0.86</v>
      </c>
      <c r="P696">
        <v>0.3</v>
      </c>
      <c r="Q696">
        <v>0</v>
      </c>
      <c r="T696">
        <v>2016</v>
      </c>
      <c r="U696">
        <v>0</v>
      </c>
      <c r="V696">
        <v>320</v>
      </c>
      <c r="W696">
        <v>0.86</v>
      </c>
    </row>
    <row r="697" spans="1:26" x14ac:dyDescent="0.25">
      <c r="A697">
        <v>120</v>
      </c>
      <c r="B697" t="s">
        <v>4664</v>
      </c>
      <c r="C697" t="s">
        <v>3492</v>
      </c>
      <c r="D697" t="s">
        <v>4622</v>
      </c>
      <c r="E697" t="s">
        <v>4616</v>
      </c>
      <c r="F697">
        <v>0.86</v>
      </c>
      <c r="G697">
        <v>0</v>
      </c>
      <c r="H697">
        <v>0</v>
      </c>
      <c r="I697">
        <v>2.5</v>
      </c>
      <c r="J697">
        <v>2.5</v>
      </c>
      <c r="K697">
        <v>0</v>
      </c>
      <c r="L697">
        <v>0</v>
      </c>
      <c r="M697">
        <v>0</v>
      </c>
      <c r="N697">
        <v>0</v>
      </c>
      <c r="O697">
        <v>0.86</v>
      </c>
      <c r="P697">
        <v>0.3</v>
      </c>
      <c r="Q697">
        <v>0</v>
      </c>
      <c r="T697">
        <v>756</v>
      </c>
      <c r="U697">
        <v>0</v>
      </c>
      <c r="V697">
        <v>120</v>
      </c>
      <c r="W697">
        <v>0.86</v>
      </c>
    </row>
    <row r="698" spans="1:26" x14ac:dyDescent="0.25">
      <c r="A698">
        <v>1824</v>
      </c>
      <c r="B698" t="s">
        <v>4665</v>
      </c>
      <c r="C698" t="s">
        <v>3492</v>
      </c>
      <c r="D698" t="s">
        <v>4622</v>
      </c>
      <c r="E698" t="s">
        <v>4616</v>
      </c>
      <c r="F698">
        <v>0.86</v>
      </c>
      <c r="G698">
        <v>0</v>
      </c>
      <c r="H698">
        <v>0</v>
      </c>
      <c r="I698">
        <v>0.1644736842</v>
      </c>
      <c r="J698">
        <v>0.1644736842</v>
      </c>
      <c r="K698">
        <v>0</v>
      </c>
      <c r="L698">
        <v>0</v>
      </c>
      <c r="M698">
        <v>0</v>
      </c>
      <c r="N698">
        <v>0</v>
      </c>
      <c r="O698">
        <v>0.86</v>
      </c>
      <c r="P698">
        <v>0.3</v>
      </c>
      <c r="Q698">
        <v>0</v>
      </c>
      <c r="T698">
        <v>11491.2</v>
      </c>
      <c r="U698">
        <v>0</v>
      </c>
      <c r="V698">
        <v>1824</v>
      </c>
      <c r="W698">
        <v>0.86</v>
      </c>
    </row>
    <row r="699" spans="1:26" x14ac:dyDescent="0.25">
      <c r="A699">
        <v>455</v>
      </c>
      <c r="B699" t="s">
        <v>4670</v>
      </c>
      <c r="C699" t="s">
        <v>3492</v>
      </c>
      <c r="D699" t="s">
        <v>4622</v>
      </c>
      <c r="E699" t="s">
        <v>4616</v>
      </c>
      <c r="F699">
        <v>0.86</v>
      </c>
      <c r="G699">
        <v>0</v>
      </c>
      <c r="H699">
        <v>0</v>
      </c>
      <c r="I699">
        <v>0.65934065929999996</v>
      </c>
      <c r="J699">
        <v>0.65934065929999996</v>
      </c>
      <c r="K699">
        <v>0</v>
      </c>
      <c r="L699">
        <v>0</v>
      </c>
      <c r="M699">
        <v>0</v>
      </c>
      <c r="N699">
        <v>0</v>
      </c>
      <c r="O699">
        <v>0.86</v>
      </c>
      <c r="P699">
        <v>0.3</v>
      </c>
      <c r="Q699">
        <v>0</v>
      </c>
      <c r="T699">
        <v>2866.5</v>
      </c>
      <c r="U699">
        <v>0</v>
      </c>
      <c r="V699">
        <v>455</v>
      </c>
      <c r="W699">
        <v>0.86</v>
      </c>
    </row>
    <row r="700" spans="1:26" x14ac:dyDescent="0.25">
      <c r="A700">
        <v>235</v>
      </c>
      <c r="B700" t="s">
        <v>4672</v>
      </c>
      <c r="C700" t="s">
        <v>3492</v>
      </c>
      <c r="D700" t="s">
        <v>4622</v>
      </c>
      <c r="E700" t="s">
        <v>4616</v>
      </c>
      <c r="F700">
        <v>0.86</v>
      </c>
      <c r="G700">
        <v>0</v>
      </c>
      <c r="H700">
        <v>0</v>
      </c>
      <c r="I700">
        <v>1.2765957447</v>
      </c>
      <c r="J700">
        <v>1.2765957447</v>
      </c>
      <c r="K700">
        <v>0</v>
      </c>
      <c r="L700">
        <v>0</v>
      </c>
      <c r="M700">
        <v>0</v>
      </c>
      <c r="N700">
        <v>0</v>
      </c>
      <c r="O700">
        <v>0.86</v>
      </c>
      <c r="P700">
        <v>0.3</v>
      </c>
      <c r="Q700">
        <v>0</v>
      </c>
      <c r="T700">
        <v>1480.5</v>
      </c>
      <c r="U700">
        <v>0</v>
      </c>
      <c r="V700">
        <v>235</v>
      </c>
      <c r="W700">
        <v>0.86</v>
      </c>
    </row>
    <row r="701" spans="1:26" x14ac:dyDescent="0.25">
      <c r="A701">
        <v>180</v>
      </c>
      <c r="B701" t="s">
        <v>4673</v>
      </c>
      <c r="C701" t="s">
        <v>3492</v>
      </c>
      <c r="D701" t="s">
        <v>4622</v>
      </c>
      <c r="E701" t="s">
        <v>4616</v>
      </c>
      <c r="F701">
        <v>0.86</v>
      </c>
      <c r="G701">
        <v>0</v>
      </c>
      <c r="H701">
        <v>0</v>
      </c>
      <c r="I701">
        <v>1.6666666667000001</v>
      </c>
      <c r="J701">
        <v>1.6666666667000001</v>
      </c>
      <c r="K701">
        <v>0</v>
      </c>
      <c r="L701">
        <v>0</v>
      </c>
      <c r="M701">
        <v>0</v>
      </c>
      <c r="N701">
        <v>0</v>
      </c>
      <c r="O701">
        <v>0.86</v>
      </c>
      <c r="P701">
        <v>0.3</v>
      </c>
      <c r="Q701">
        <v>0</v>
      </c>
      <c r="T701">
        <v>1134</v>
      </c>
      <c r="U701">
        <v>0</v>
      </c>
      <c r="V701">
        <v>180</v>
      </c>
      <c r="W701">
        <v>0.86</v>
      </c>
    </row>
    <row r="702" spans="1:26" x14ac:dyDescent="0.25">
      <c r="A702">
        <v>146</v>
      </c>
      <c r="B702" t="s">
        <v>1077</v>
      </c>
      <c r="C702" t="s">
        <v>3492</v>
      </c>
      <c r="D702" t="s">
        <v>4623</v>
      </c>
      <c r="E702" t="s">
        <v>4616</v>
      </c>
      <c r="F702">
        <v>1</v>
      </c>
      <c r="G702">
        <v>0</v>
      </c>
      <c r="H702">
        <v>0</v>
      </c>
      <c r="I702">
        <v>1.5068493151</v>
      </c>
      <c r="J702">
        <v>1.5068493151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0.3</v>
      </c>
      <c r="Q702">
        <v>0</v>
      </c>
    </row>
    <row r="703" spans="1:26" x14ac:dyDescent="0.25">
      <c r="A703">
        <v>106</v>
      </c>
      <c r="B703" t="s">
        <v>1623</v>
      </c>
      <c r="C703" t="s">
        <v>3492</v>
      </c>
      <c r="D703" t="s">
        <v>4623</v>
      </c>
      <c r="E703" t="s">
        <v>4616</v>
      </c>
      <c r="F703">
        <v>1</v>
      </c>
      <c r="G703">
        <v>0</v>
      </c>
      <c r="H703">
        <v>0</v>
      </c>
      <c r="I703">
        <v>2.0754716980999999</v>
      </c>
      <c r="J703">
        <v>2.0754716980999999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0.3</v>
      </c>
      <c r="Q703">
        <v>0</v>
      </c>
    </row>
    <row r="704" spans="1:26" x14ac:dyDescent="0.25">
      <c r="A704">
        <v>100</v>
      </c>
      <c r="B704" t="s">
        <v>4675</v>
      </c>
      <c r="C704" t="s">
        <v>3492</v>
      </c>
      <c r="D704" t="s">
        <v>4623</v>
      </c>
      <c r="E704" t="s">
        <v>4616</v>
      </c>
      <c r="F704">
        <v>1</v>
      </c>
      <c r="G704">
        <v>0</v>
      </c>
      <c r="H704">
        <v>0</v>
      </c>
      <c r="I704">
        <v>2.2000000000000002</v>
      </c>
      <c r="J704">
        <v>2.2000000000000002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0.3</v>
      </c>
      <c r="Q704">
        <v>0</v>
      </c>
    </row>
    <row r="705" spans="1:23" x14ac:dyDescent="0.25">
      <c r="A705">
        <v>500</v>
      </c>
      <c r="B705" t="s">
        <v>1137</v>
      </c>
      <c r="C705" t="s">
        <v>3492</v>
      </c>
      <c r="D705" t="s">
        <v>4621</v>
      </c>
      <c r="E705" t="s">
        <v>4616</v>
      </c>
      <c r="F705">
        <v>0.85</v>
      </c>
      <c r="G705">
        <v>0</v>
      </c>
      <c r="H705">
        <v>0</v>
      </c>
      <c r="I705">
        <v>0.18</v>
      </c>
      <c r="J705">
        <v>0.18</v>
      </c>
      <c r="K705">
        <v>0</v>
      </c>
      <c r="L705">
        <v>0</v>
      </c>
      <c r="M705">
        <v>0</v>
      </c>
      <c r="N705">
        <v>0</v>
      </c>
      <c r="O705">
        <v>0.85</v>
      </c>
      <c r="P705">
        <v>0.3</v>
      </c>
      <c r="Q705">
        <v>0</v>
      </c>
      <c r="T705">
        <v>295000</v>
      </c>
      <c r="U705">
        <v>0</v>
      </c>
      <c r="V705">
        <v>0</v>
      </c>
      <c r="W705">
        <v>0.86</v>
      </c>
    </row>
    <row r="706" spans="1:23" x14ac:dyDescent="0.25">
      <c r="A706">
        <v>480</v>
      </c>
      <c r="B706" t="s">
        <v>4678</v>
      </c>
      <c r="C706" t="s">
        <v>3492</v>
      </c>
      <c r="D706" t="s">
        <v>4622</v>
      </c>
      <c r="E706" t="s">
        <v>4616</v>
      </c>
      <c r="F706">
        <v>0.86</v>
      </c>
      <c r="G706">
        <v>0</v>
      </c>
      <c r="H706">
        <v>0</v>
      </c>
      <c r="I706">
        <v>0.625</v>
      </c>
      <c r="J706">
        <v>0.625</v>
      </c>
      <c r="K706">
        <v>0</v>
      </c>
      <c r="L706">
        <v>0</v>
      </c>
      <c r="M706">
        <v>0</v>
      </c>
      <c r="N706">
        <v>0</v>
      </c>
      <c r="O706">
        <v>0.86</v>
      </c>
      <c r="P706">
        <v>0.3</v>
      </c>
      <c r="Q706">
        <v>0</v>
      </c>
      <c r="T706">
        <v>3024</v>
      </c>
      <c r="U706">
        <v>0</v>
      </c>
      <c r="V706">
        <v>480</v>
      </c>
      <c r="W706">
        <v>0.86</v>
      </c>
    </row>
    <row r="707" spans="1:23" x14ac:dyDescent="0.25">
      <c r="A707">
        <v>289</v>
      </c>
      <c r="B707" t="s">
        <v>4686</v>
      </c>
      <c r="C707" t="s">
        <v>3492</v>
      </c>
      <c r="D707" t="s">
        <v>4622</v>
      </c>
      <c r="E707" t="s">
        <v>4616</v>
      </c>
      <c r="F707">
        <v>0.86</v>
      </c>
      <c r="G707">
        <v>0</v>
      </c>
      <c r="H707">
        <v>0</v>
      </c>
      <c r="I707">
        <v>1.0380622837</v>
      </c>
      <c r="J707">
        <v>1.0380622837</v>
      </c>
      <c r="K707">
        <v>0</v>
      </c>
      <c r="L707">
        <v>0</v>
      </c>
      <c r="M707">
        <v>0</v>
      </c>
      <c r="N707">
        <v>0</v>
      </c>
      <c r="O707">
        <v>0.86</v>
      </c>
      <c r="P707">
        <v>0.3</v>
      </c>
      <c r="Q707">
        <v>0</v>
      </c>
      <c r="T707">
        <v>1820.7</v>
      </c>
      <c r="U707">
        <v>0</v>
      </c>
      <c r="V707">
        <v>289</v>
      </c>
      <c r="W707">
        <v>0.86</v>
      </c>
    </row>
    <row r="708" spans="1:23" x14ac:dyDescent="0.25">
      <c r="A708">
        <v>228</v>
      </c>
      <c r="B708" t="s">
        <v>4693</v>
      </c>
      <c r="C708" t="s">
        <v>3492</v>
      </c>
      <c r="D708" t="s">
        <v>4622</v>
      </c>
      <c r="E708" t="s">
        <v>4616</v>
      </c>
      <c r="F708">
        <v>0.86</v>
      </c>
      <c r="G708">
        <v>0</v>
      </c>
      <c r="H708">
        <v>0</v>
      </c>
      <c r="I708">
        <v>1.3157894737</v>
      </c>
      <c r="J708">
        <v>1.3157894737</v>
      </c>
      <c r="K708">
        <v>0</v>
      </c>
      <c r="L708">
        <v>0</v>
      </c>
      <c r="M708">
        <v>0</v>
      </c>
      <c r="N708">
        <v>0</v>
      </c>
      <c r="O708">
        <v>0.86</v>
      </c>
      <c r="P708">
        <v>0.3</v>
      </c>
      <c r="Q708">
        <v>0</v>
      </c>
      <c r="T708">
        <v>1436.4</v>
      </c>
      <c r="U708">
        <v>0</v>
      </c>
      <c r="V708">
        <v>228</v>
      </c>
      <c r="W708">
        <v>0.86</v>
      </c>
    </row>
    <row r="709" spans="1:23" x14ac:dyDescent="0.25">
      <c r="A709">
        <v>1291</v>
      </c>
      <c r="B709" t="s">
        <v>3308</v>
      </c>
      <c r="C709" t="s">
        <v>3492</v>
      </c>
      <c r="D709" t="s">
        <v>4622</v>
      </c>
      <c r="E709" t="s">
        <v>4616</v>
      </c>
      <c r="F709">
        <v>0.86</v>
      </c>
      <c r="G709">
        <v>0</v>
      </c>
      <c r="H709">
        <v>0</v>
      </c>
      <c r="I709">
        <v>0.23237800149999999</v>
      </c>
      <c r="J709">
        <v>0.23237800149999999</v>
      </c>
      <c r="K709">
        <v>0</v>
      </c>
      <c r="L709">
        <v>0</v>
      </c>
      <c r="M709">
        <v>0</v>
      </c>
      <c r="N709">
        <v>0</v>
      </c>
      <c r="O709">
        <v>0.86</v>
      </c>
      <c r="P709">
        <v>0.3</v>
      </c>
      <c r="Q709">
        <v>0</v>
      </c>
      <c r="T709">
        <v>8133.3</v>
      </c>
      <c r="U709">
        <v>0</v>
      </c>
      <c r="V709">
        <v>1291</v>
      </c>
      <c r="W709">
        <v>0.86</v>
      </c>
    </row>
    <row r="710" spans="1:23" x14ac:dyDescent="0.25">
      <c r="A710">
        <v>870</v>
      </c>
      <c r="B710" t="s">
        <v>4708</v>
      </c>
      <c r="C710" t="s">
        <v>3492</v>
      </c>
      <c r="D710" t="s">
        <v>4622</v>
      </c>
      <c r="E710" t="s">
        <v>4616</v>
      </c>
      <c r="F710">
        <v>0.86</v>
      </c>
      <c r="G710">
        <v>0</v>
      </c>
      <c r="H710">
        <v>0</v>
      </c>
      <c r="I710">
        <v>0.34482758619999998</v>
      </c>
      <c r="J710">
        <v>0.34482758619999998</v>
      </c>
      <c r="K710">
        <v>0</v>
      </c>
      <c r="L710">
        <v>0</v>
      </c>
      <c r="M710">
        <v>0</v>
      </c>
      <c r="N710">
        <v>0</v>
      </c>
      <c r="O710">
        <v>0.86</v>
      </c>
      <c r="P710">
        <v>0.3</v>
      </c>
      <c r="Q710">
        <v>0</v>
      </c>
      <c r="T710">
        <v>5481</v>
      </c>
      <c r="U710">
        <v>0</v>
      </c>
      <c r="V710">
        <v>870</v>
      </c>
      <c r="W710">
        <v>0.86</v>
      </c>
    </row>
    <row r="711" spans="1:23" x14ac:dyDescent="0.25">
      <c r="A711">
        <v>39</v>
      </c>
      <c r="B711" t="s">
        <v>4722</v>
      </c>
      <c r="C711" t="s">
        <v>3492</v>
      </c>
      <c r="D711" t="s">
        <v>4621</v>
      </c>
      <c r="E711" t="s">
        <v>4616</v>
      </c>
      <c r="F711">
        <v>0.85</v>
      </c>
      <c r="G711">
        <v>0</v>
      </c>
      <c r="H711">
        <v>0</v>
      </c>
      <c r="I711">
        <v>2.3076923077</v>
      </c>
      <c r="J711">
        <v>2.3076923077</v>
      </c>
      <c r="K711">
        <v>0</v>
      </c>
      <c r="L711">
        <v>0</v>
      </c>
      <c r="M711">
        <v>0</v>
      </c>
      <c r="N711">
        <v>0</v>
      </c>
      <c r="O711">
        <v>0.85</v>
      </c>
      <c r="P711">
        <v>0.3</v>
      </c>
      <c r="Q711">
        <v>0</v>
      </c>
      <c r="T711">
        <v>23010</v>
      </c>
      <c r="U711">
        <v>0</v>
      </c>
      <c r="V711">
        <v>0</v>
      </c>
      <c r="W711">
        <v>0.86</v>
      </c>
    </row>
    <row r="712" spans="1:23" x14ac:dyDescent="0.25">
      <c r="A712">
        <v>153</v>
      </c>
      <c r="B712" t="s">
        <v>1073</v>
      </c>
      <c r="C712" t="s">
        <v>3492</v>
      </c>
      <c r="D712" t="s">
        <v>4622</v>
      </c>
      <c r="E712" t="s">
        <v>4616</v>
      </c>
      <c r="F712">
        <v>0.86</v>
      </c>
      <c r="G712">
        <v>0</v>
      </c>
      <c r="H712">
        <v>0</v>
      </c>
      <c r="I712">
        <v>1.9607843137000001</v>
      </c>
      <c r="J712">
        <v>1.9607843137000001</v>
      </c>
      <c r="K712">
        <v>0</v>
      </c>
      <c r="L712">
        <v>0</v>
      </c>
      <c r="M712">
        <v>0</v>
      </c>
      <c r="N712">
        <v>0</v>
      </c>
      <c r="O712">
        <v>0.86</v>
      </c>
      <c r="P712">
        <v>0.3</v>
      </c>
      <c r="Q712">
        <v>0</v>
      </c>
      <c r="T712">
        <v>963.9</v>
      </c>
      <c r="U712">
        <v>0</v>
      </c>
      <c r="V712">
        <v>153</v>
      </c>
      <c r="W712">
        <v>0.86</v>
      </c>
    </row>
    <row r="713" spans="1:23" x14ac:dyDescent="0.25">
      <c r="A713">
        <v>3397</v>
      </c>
      <c r="B713" t="s">
        <v>4736</v>
      </c>
      <c r="C713" t="s">
        <v>3492</v>
      </c>
      <c r="D713" t="s">
        <v>4623</v>
      </c>
      <c r="E713" t="s">
        <v>4616</v>
      </c>
      <c r="F713">
        <v>1</v>
      </c>
      <c r="G713">
        <v>0</v>
      </c>
      <c r="H713">
        <v>0</v>
      </c>
      <c r="I713">
        <v>6.4763026200000004E-2</v>
      </c>
      <c r="J713">
        <v>6.4763026200000004E-2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0.3</v>
      </c>
      <c r="Q713">
        <v>0</v>
      </c>
    </row>
  </sheetData>
  <autoFilter ref="A1:BJ693" xr:uid="{87FBDEF5-DADB-4AE5-BF92-2ABBC561DBA0}">
    <sortState ref="A2:BJ693">
      <sortCondition ref="A1:A693"/>
    </sortState>
  </autoFilter>
  <hyperlinks>
    <hyperlink ref="AZ47" r:id="rId1" xr:uid="{00000000-0004-0000-0000-000000000000}"/>
    <hyperlink ref="AZ48" r:id="rId2" xr:uid="{00000000-0004-0000-0000-000001000000}"/>
    <hyperlink ref="AZ53" r:id="rId3" xr:uid="{00000000-0004-0000-0000-000002000000}"/>
    <hyperlink ref="AZ54" r:id="rId4" xr:uid="{00000000-0004-0000-0000-000003000000}"/>
    <hyperlink ref="AZ55" r:id="rId5" xr:uid="{00000000-0004-0000-0000-000004000000}"/>
    <hyperlink ref="AZ62" r:id="rId6" xr:uid="{00000000-0004-0000-0000-000005000000}"/>
    <hyperlink ref="AZ64" r:id="rId7" xr:uid="{00000000-0004-0000-0000-000006000000}"/>
    <hyperlink ref="AZ77" r:id="rId8" xr:uid="{00000000-0004-0000-0000-000007000000}"/>
    <hyperlink ref="AZ78" r:id="rId9" xr:uid="{00000000-0004-0000-0000-000008000000}"/>
    <hyperlink ref="AZ84" r:id="rId10" xr:uid="{00000000-0004-0000-0000-000009000000}"/>
    <hyperlink ref="AZ90" r:id="rId11" xr:uid="{00000000-0004-0000-0000-00000A000000}"/>
    <hyperlink ref="AZ91" r:id="rId12" xr:uid="{00000000-0004-0000-0000-00000B000000}"/>
    <hyperlink ref="AZ95" r:id="rId13" xr:uid="{00000000-0004-0000-0000-00000C000000}"/>
    <hyperlink ref="AZ96" r:id="rId14" xr:uid="{00000000-0004-0000-0000-00000D000000}"/>
    <hyperlink ref="AZ97" r:id="rId15" xr:uid="{00000000-0004-0000-0000-00000E000000}"/>
    <hyperlink ref="AZ101" r:id="rId16" xr:uid="{00000000-0004-0000-0000-00000F000000}"/>
    <hyperlink ref="AZ106" r:id="rId17" xr:uid="{00000000-0004-0000-0000-000010000000}"/>
    <hyperlink ref="AZ108" r:id="rId18" xr:uid="{00000000-0004-0000-0000-000011000000}"/>
    <hyperlink ref="AZ109" r:id="rId19" location="/kraftwerk/fakten/" xr:uid="{00000000-0004-0000-0000-000012000000}"/>
    <hyperlink ref="AZ110" r:id="rId20" xr:uid="{00000000-0004-0000-0000-000013000000}"/>
    <hyperlink ref="AZ118" r:id="rId21" xr:uid="{00000000-0004-0000-0000-000014000000}"/>
    <hyperlink ref="AZ119" r:id="rId22" xr:uid="{00000000-0004-0000-0000-000015000000}"/>
    <hyperlink ref="AZ122" r:id="rId23" xr:uid="{00000000-0004-0000-0000-000016000000}"/>
    <hyperlink ref="AZ123" r:id="rId24" xr:uid="{00000000-0004-0000-0000-000017000000}"/>
    <hyperlink ref="AZ126" r:id="rId25" xr:uid="{00000000-0004-0000-0000-000018000000}"/>
    <hyperlink ref="AZ159" r:id="rId26" xr:uid="{00000000-0004-0000-0000-000019000000}"/>
    <hyperlink ref="AZ160" r:id="rId27" xr:uid="{00000000-0004-0000-0000-00001A000000}"/>
    <hyperlink ref="AZ161" r:id="rId28" xr:uid="{00000000-0004-0000-0000-00001B000000}"/>
    <hyperlink ref="AZ162" r:id="rId29" xr:uid="{00000000-0004-0000-0000-00001C000000}"/>
    <hyperlink ref="AZ163" r:id="rId30" xr:uid="{00000000-0004-0000-0000-00001D000000}"/>
    <hyperlink ref="AZ164" r:id="rId31" xr:uid="{00000000-0004-0000-0000-00001E000000}"/>
    <hyperlink ref="AZ165" r:id="rId32" xr:uid="{00000000-0004-0000-0000-00001F000000}"/>
    <hyperlink ref="AZ166" r:id="rId33" xr:uid="{00000000-0004-0000-0000-00002A000000}"/>
    <hyperlink ref="AZ167" r:id="rId34" xr:uid="{00000000-0004-0000-0000-00002B000000}"/>
    <hyperlink ref="AZ170" r:id="rId35" xr:uid="{00000000-0004-0000-0000-00002C000000}"/>
    <hyperlink ref="AZ174" r:id="rId36" xr:uid="{00000000-0004-0000-0000-00002D000000}"/>
    <hyperlink ref="AZ178" r:id="rId37" xr:uid="{00000000-0004-0000-0000-00002E000000}"/>
    <hyperlink ref="AZ179" r:id="rId38" xr:uid="{00000000-0004-0000-0000-00002F000000}"/>
    <hyperlink ref="AZ180" r:id="rId39" xr:uid="{00000000-0004-0000-0000-000030000000}"/>
    <hyperlink ref="AZ181" r:id="rId40" xr:uid="{00000000-0004-0000-0000-000031000000}"/>
    <hyperlink ref="AZ182" r:id="rId41" xr:uid="{00000000-0004-0000-0000-000032000000}"/>
    <hyperlink ref="AZ183" r:id="rId42" xr:uid="{00000000-0004-0000-0000-000033000000}"/>
    <hyperlink ref="AZ186" r:id="rId43" xr:uid="{00000000-0004-0000-0000-000034000000}"/>
    <hyperlink ref="AZ190" r:id="rId44" xr:uid="{00000000-0004-0000-0000-000035000000}"/>
    <hyperlink ref="AZ191" r:id="rId45" xr:uid="{00000000-0004-0000-0000-000036000000}"/>
    <hyperlink ref="AZ192" r:id="rId46" xr:uid="{00000000-0004-0000-0000-000037000000}"/>
    <hyperlink ref="AZ193" r:id="rId47" xr:uid="{00000000-0004-0000-0000-000038000000}"/>
    <hyperlink ref="AZ195" r:id="rId48" xr:uid="{00000000-0004-0000-0000-000039000000}"/>
    <hyperlink ref="AZ197" r:id="rId49" xr:uid="{00000000-0004-0000-0000-00003A000000}"/>
    <hyperlink ref="AZ198" r:id="rId50" xr:uid="{00000000-0004-0000-0000-00003B000000}"/>
    <hyperlink ref="AZ201" r:id="rId51" xr:uid="{00000000-0004-0000-0000-00003C000000}"/>
    <hyperlink ref="AZ202" r:id="rId52" xr:uid="{00000000-0004-0000-0000-00003D000000}"/>
    <hyperlink ref="AZ203" r:id="rId53" xr:uid="{00000000-0004-0000-0000-00003E000000}"/>
    <hyperlink ref="AZ204" r:id="rId54" xr:uid="{00000000-0004-0000-0000-00003F000000}"/>
    <hyperlink ref="AZ205" r:id="rId55" xr:uid="{00000000-0004-0000-0000-000040000000}"/>
    <hyperlink ref="AZ206" r:id="rId56" location=".VkNVIiuriHs" xr:uid="{00000000-0004-0000-0000-000041000000}"/>
    <hyperlink ref="AZ214" r:id="rId57" xr:uid="{00000000-0004-0000-0000-000042000000}"/>
    <hyperlink ref="AZ215" r:id="rId58" xr:uid="{00000000-0004-0000-0000-000043000000}"/>
    <hyperlink ref="AZ216" r:id="rId59" xr:uid="{00000000-0004-0000-0000-000044000000}"/>
    <hyperlink ref="AZ217" r:id="rId60" xr:uid="{00000000-0004-0000-0000-000045000000}"/>
    <hyperlink ref="AZ218" r:id="rId61" xr:uid="{00000000-0004-0000-0000-000046000000}"/>
    <hyperlink ref="AZ219" r:id="rId62" xr:uid="{00000000-0004-0000-0000-000047000000}"/>
    <hyperlink ref="AZ220" r:id="rId63" xr:uid="{00000000-0004-0000-0000-000048000000}"/>
    <hyperlink ref="AZ221" r:id="rId64" xr:uid="{00000000-0004-0000-0000-000049000000}"/>
    <hyperlink ref="AZ226" r:id="rId65" xr:uid="{00000000-0004-0000-0000-00004A000000}"/>
    <hyperlink ref="AZ244" r:id="rId66" xr:uid="{00000000-0004-0000-0000-00004B000000}"/>
    <hyperlink ref="AZ245" r:id="rId67" xr:uid="{00000000-0004-0000-0000-00004C000000}"/>
    <hyperlink ref="AZ246" r:id="rId68" xr:uid="{00000000-0004-0000-0000-00004D000000}"/>
    <hyperlink ref="AZ247" r:id="rId69" xr:uid="{00000000-0004-0000-0000-00004E000000}"/>
    <hyperlink ref="AZ249" r:id="rId70" xr:uid="{00000000-0004-0000-0000-00004F000000}"/>
    <hyperlink ref="AZ260" r:id="rId71" xr:uid="{00000000-0004-0000-0000-000050000000}"/>
    <hyperlink ref="AZ263" r:id="rId72" xr:uid="{00000000-0004-0000-0000-000051000000}"/>
    <hyperlink ref="AZ303" r:id="rId73" xr:uid="{00000000-0004-0000-0000-000052000000}"/>
    <hyperlink ref="AZ313" r:id="rId74" xr:uid="{00000000-0004-0000-0000-000053000000}"/>
    <hyperlink ref="AZ315" r:id="rId75" xr:uid="{00000000-0004-0000-0000-000054000000}"/>
    <hyperlink ref="AZ316" r:id="rId76" xr:uid="{00000000-0004-0000-0000-000055000000}"/>
    <hyperlink ref="AZ318" r:id="rId77" xr:uid="{00000000-0004-0000-0000-000056000000}"/>
    <hyperlink ref="AZ319" r:id="rId78" xr:uid="{00000000-0004-0000-0000-000057000000}"/>
    <hyperlink ref="AZ323" r:id="rId79" xr:uid="{00000000-0004-0000-0000-000058000000}"/>
    <hyperlink ref="AZ324" r:id="rId80" xr:uid="{00000000-0004-0000-0000-000059000000}"/>
    <hyperlink ref="AZ341" r:id="rId81" xr:uid="{00000000-0004-0000-0000-00005A000000}"/>
    <hyperlink ref="AZ344" r:id="rId82" xr:uid="{00000000-0004-0000-0000-00005B000000}"/>
    <hyperlink ref="AZ345" r:id="rId83" xr:uid="{00000000-0004-0000-0000-00005C000000}"/>
    <hyperlink ref="AZ346" r:id="rId84" xr:uid="{00000000-0004-0000-0000-00005D000000}"/>
    <hyperlink ref="AZ347" r:id="rId85" xr:uid="{00000000-0004-0000-0000-00005E000000}"/>
    <hyperlink ref="AZ350" r:id="rId86" xr:uid="{00000000-0004-0000-0000-00005F000000}"/>
    <hyperlink ref="AZ354" r:id="rId87" xr:uid="{00000000-0004-0000-0000-000060000000}"/>
    <hyperlink ref="AZ360" r:id="rId88" xr:uid="{00000000-0004-0000-0000-000061000000}"/>
    <hyperlink ref="AZ367" r:id="rId89" xr:uid="{00000000-0004-0000-0000-000062000000}"/>
    <hyperlink ref="AZ369" r:id="rId90" xr:uid="{00000000-0004-0000-0000-000063000000}"/>
    <hyperlink ref="AZ388" r:id="rId91" xr:uid="{00000000-0004-0000-0000-000064000000}"/>
    <hyperlink ref="AZ389" r:id="rId92" xr:uid="{00000000-0004-0000-0000-000065000000}"/>
    <hyperlink ref="AZ390" r:id="rId93" xr:uid="{00000000-0004-0000-0000-000066000000}"/>
    <hyperlink ref="AZ391" r:id="rId94" xr:uid="{00000000-0004-0000-0000-000067000000}"/>
    <hyperlink ref="AZ392" r:id="rId95" xr:uid="{00000000-0004-0000-0000-000068000000}"/>
    <hyperlink ref="AZ394" r:id="rId96" location=".VkNWMCuriHs" xr:uid="{00000000-0004-0000-0000-000069000000}"/>
    <hyperlink ref="AZ397" r:id="rId97" xr:uid="{00000000-0004-0000-0000-00006A000000}"/>
    <hyperlink ref="AZ400" r:id="rId98" xr:uid="{00000000-0004-0000-0000-00006B000000}"/>
    <hyperlink ref="AZ459" r:id="rId99" xr:uid="{00000000-0004-0000-0000-00006C000000}"/>
    <hyperlink ref="AZ486" r:id="rId100" xr:uid="{00000000-0004-0000-0000-00006D000000}"/>
    <hyperlink ref="AZ487" r:id="rId101" xr:uid="{00000000-0004-0000-0000-00006E000000}"/>
    <hyperlink ref="AZ489" r:id="rId102" xr:uid="{00000000-0004-0000-0000-00006F000000}"/>
    <hyperlink ref="AZ490" r:id="rId103" xr:uid="{00000000-0004-0000-0000-000070000000}"/>
    <hyperlink ref="AZ491" r:id="rId104" xr:uid="{00000000-0004-0000-0000-000071000000}"/>
    <hyperlink ref="AZ492" r:id="rId105" xr:uid="{00000000-0004-0000-0000-000072000000}"/>
    <hyperlink ref="AZ493" r:id="rId106" xr:uid="{00000000-0004-0000-0000-000073000000}"/>
    <hyperlink ref="AZ494" r:id="rId107" xr:uid="{00000000-0004-0000-0000-000074000000}"/>
    <hyperlink ref="AZ495" r:id="rId108" xr:uid="{00000000-0004-0000-0000-000075000000}"/>
    <hyperlink ref="AZ508" r:id="rId109" xr:uid="{00000000-0004-0000-0000-000076000000}"/>
    <hyperlink ref="AZ509" r:id="rId110" xr:uid="{00000000-0004-0000-0000-000077000000}"/>
    <hyperlink ref="AZ510" r:id="rId111" xr:uid="{00000000-0004-0000-0000-000078000000}"/>
    <hyperlink ref="AZ537" r:id="rId112" xr:uid="{00000000-0004-0000-0000-000079000000}"/>
    <hyperlink ref="AZ539" r:id="rId113" xr:uid="{00000000-0004-0000-0000-00007A000000}"/>
    <hyperlink ref="AZ540" r:id="rId114" xr:uid="{00000000-0004-0000-0000-00007B000000}"/>
    <hyperlink ref="AZ544" r:id="rId115" xr:uid="{00000000-0004-0000-0000-00007C000000}"/>
    <hyperlink ref="AZ587" r:id="rId116" xr:uid="{00000000-0004-0000-0000-00007D000000}"/>
    <hyperlink ref="AZ588" r:id="rId117" xr:uid="{00000000-0004-0000-0000-00007E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C3F9F-9275-42E4-A748-6F32376703D9}">
  <sheetPr>
    <tabColor theme="6"/>
  </sheetPr>
  <dimension ref="A1:BJ870"/>
  <sheetViews>
    <sheetView topLeftCell="A782" workbookViewId="0">
      <selection activeCell="B818" sqref="B818"/>
    </sheetView>
  </sheetViews>
  <sheetFormatPr baseColWidth="10" defaultColWidth="9.140625" defaultRowHeight="15" x14ac:dyDescent="0.25"/>
  <cols>
    <col min="2" max="2" width="27.85546875" customWidth="1"/>
    <col min="4" max="4" width="11.140625" customWidth="1"/>
    <col min="7" max="23" width="20.28515625" customWidth="1"/>
    <col min="26" max="26" width="28.140625" customWidth="1"/>
    <col min="28" max="28" width="37.7109375" customWidth="1"/>
    <col min="38" max="38" width="28.5703125" customWidth="1"/>
  </cols>
  <sheetData>
    <row r="1" spans="1:62" x14ac:dyDescent="0.25">
      <c r="A1" s="8" t="s">
        <v>4597</v>
      </c>
      <c r="B1" s="8" t="s">
        <v>4598</v>
      </c>
      <c r="C1" s="8" t="s">
        <v>4599</v>
      </c>
      <c r="D1" s="8" t="s">
        <v>4600</v>
      </c>
      <c r="E1" s="8" t="s">
        <v>4601</v>
      </c>
      <c r="F1" s="8" t="s">
        <v>4602</v>
      </c>
      <c r="G1" s="8" t="s">
        <v>4603</v>
      </c>
      <c r="H1" s="8" t="s">
        <v>4631</v>
      </c>
      <c r="I1" s="8" t="s">
        <v>4604</v>
      </c>
      <c r="J1" s="8" t="s">
        <v>4605</v>
      </c>
      <c r="K1" s="8" t="s">
        <v>4606</v>
      </c>
      <c r="L1" s="8" t="s">
        <v>4607</v>
      </c>
      <c r="M1" s="8" t="s">
        <v>4632</v>
      </c>
      <c r="N1" s="8" t="s">
        <v>4633</v>
      </c>
      <c r="O1" s="8" t="s">
        <v>4634</v>
      </c>
      <c r="P1" s="8" t="s">
        <v>4635</v>
      </c>
      <c r="Q1" s="8" t="s">
        <v>4636</v>
      </c>
      <c r="R1" s="8" t="s">
        <v>4637</v>
      </c>
      <c r="S1" s="8" t="s">
        <v>4638</v>
      </c>
      <c r="T1" s="8" t="s">
        <v>4639</v>
      </c>
      <c r="U1" s="8" t="s">
        <v>4640</v>
      </c>
      <c r="V1" s="8" t="s">
        <v>4641</v>
      </c>
      <c r="W1" s="8" t="s">
        <v>4642</v>
      </c>
      <c r="X1" s="1" t="s">
        <v>37</v>
      </c>
      <c r="Y1" s="11" t="s">
        <v>4740</v>
      </c>
      <c r="Z1" s="1" t="s">
        <v>0</v>
      </c>
      <c r="AA1" s="1" t="s">
        <v>1</v>
      </c>
      <c r="AB1" s="1" t="s">
        <v>2</v>
      </c>
      <c r="AC1" s="1" t="s">
        <v>3</v>
      </c>
      <c r="AD1" s="1" t="s">
        <v>4</v>
      </c>
      <c r="AE1" s="1" t="s">
        <v>5</v>
      </c>
      <c r="AF1" s="1" t="s">
        <v>6</v>
      </c>
      <c r="AG1" s="1" t="s">
        <v>7</v>
      </c>
      <c r="AH1" s="1" t="s">
        <v>8</v>
      </c>
      <c r="AI1" s="1" t="s">
        <v>9</v>
      </c>
      <c r="AJ1" s="1" t="s">
        <v>10</v>
      </c>
      <c r="AK1" s="1" t="s">
        <v>11</v>
      </c>
      <c r="AL1" s="1" t="s">
        <v>12</v>
      </c>
      <c r="AM1" s="1" t="s">
        <v>13</v>
      </c>
      <c r="AN1" s="1" t="s">
        <v>14</v>
      </c>
      <c r="AO1" s="1" t="s">
        <v>15</v>
      </c>
      <c r="AP1" s="1" t="s">
        <v>16</v>
      </c>
      <c r="AQ1" s="1" t="s">
        <v>17</v>
      </c>
      <c r="AR1" s="1" t="s">
        <v>18</v>
      </c>
      <c r="AS1" s="1" t="s">
        <v>19</v>
      </c>
      <c r="AT1" s="1" t="s">
        <v>20</v>
      </c>
      <c r="AU1" s="1" t="s">
        <v>21</v>
      </c>
      <c r="AV1" s="1" t="s">
        <v>22</v>
      </c>
      <c r="AW1" s="1" t="s">
        <v>23</v>
      </c>
      <c r="AX1" s="1" t="s">
        <v>24</v>
      </c>
      <c r="AY1" s="1" t="s">
        <v>25</v>
      </c>
      <c r="AZ1" s="1" t="s">
        <v>26</v>
      </c>
      <c r="BA1" s="1" t="s">
        <v>27</v>
      </c>
      <c r="BB1" s="1" t="s">
        <v>28</v>
      </c>
      <c r="BC1" s="1" t="s">
        <v>29</v>
      </c>
      <c r="BD1" s="1" t="s">
        <v>30</v>
      </c>
      <c r="BE1" s="1" t="s">
        <v>31</v>
      </c>
      <c r="BF1" s="1" t="s">
        <v>32</v>
      </c>
      <c r="BG1" s="1" t="s">
        <v>33</v>
      </c>
      <c r="BH1" s="1" t="s">
        <v>34</v>
      </c>
      <c r="BI1" s="1" t="s">
        <v>35</v>
      </c>
      <c r="BJ1" s="1" t="s">
        <v>36</v>
      </c>
    </row>
    <row r="2" spans="1:62" x14ac:dyDescent="0.25">
      <c r="A2">
        <f t="shared" ref="A2:A65" si="0">AI2</f>
        <v>16</v>
      </c>
      <c r="B2" t="str">
        <f t="shared" ref="B2:B65" si="1">CONCATENATE(Z2,"_",X2)</f>
        <v>Werkskraftwerk Sappi Alfeld_BNA0012a</v>
      </c>
      <c r="C2" t="s">
        <v>3492</v>
      </c>
      <c r="D2" t="str">
        <f>VLOOKUP(AL2,REF_TABLE!$A$19:$B$26,2,FALSE)</f>
        <v>STUR</v>
      </c>
      <c r="E2" t="str">
        <f>VLOOKUP(AK2,REF_TABLE!A:B,2,FALSE)</f>
        <v>BIO</v>
      </c>
      <c r="F2">
        <f>IF(IF(BA2=0,IF(AY2=0,AZ2,AY2),BA2)=0,VLOOKUP(Backup_0521!D2,REF_TABLE!M19:N28,2,FALSE),IF(BA2=0,IF(AY2=0,AZ2,AY2),BA2))</f>
        <v>0.38</v>
      </c>
      <c r="G2">
        <f>VLOOKUP(Backup_0521!D2,REF_TABLE!M:Q,2,FALSE)</f>
        <v>9.5587323943661975</v>
      </c>
      <c r="H2">
        <f>VLOOKUP(Backup_0521!D2,REF_TABLE!M:Q,3,FALSE)</f>
        <v>7.8122535211267614</v>
      </c>
      <c r="I2">
        <f>VLOOKUP(D2,Tabelle7!$A:$B,2,FALSE)</f>
        <v>4.0224969288732378E-2</v>
      </c>
      <c r="J2">
        <f>VLOOKUP(D2,Tabelle7!$A:$C,3,FALSE)</f>
        <v>4.0224969288732378E-2</v>
      </c>
      <c r="K2">
        <f>VLOOKUP($E2,Dispa_data!E:W,7,FALSE)</f>
        <v>2000</v>
      </c>
      <c r="L2">
        <f>IFERROR(VLOOKUP($E2,Dispa_data!E:W,8,FALSE),0)</f>
        <v>0</v>
      </c>
      <c r="M2">
        <f>IFERROR(VLOOKUP($E2,Dispa_data!$E:$W,9,FALSE),0)</f>
        <v>0</v>
      </c>
      <c r="N2">
        <f>IFERROR(VLOOKUP($E2,Dispa_data!$E:$W,10,FALSE),0)</f>
        <v>0.2</v>
      </c>
      <c r="O2">
        <f>IFERROR(VLOOKUP($E2,Dispa_data!$E:$W,11,FALSE),0)</f>
        <v>0.45</v>
      </c>
      <c r="P2">
        <f>IFERROR(VLOOKUP($E2,Dispa_data!$E:$W,12,FALSE),0)</f>
        <v>7</v>
      </c>
      <c r="Q2">
        <f>IFERROR(VLOOKUP($E2,Dispa_data!$E:$W,13,FALSE),0)</f>
        <v>0</v>
      </c>
      <c r="S2" t="str">
        <f t="shared" ref="S2:S65" si="2">IF(AN2="","",AN2)</f>
        <v/>
      </c>
      <c r="T2" t="str">
        <f t="shared" ref="T2:T65" si="3">IF(D2="HPHS",A2*6.3,"")</f>
        <v/>
      </c>
      <c r="U2" t="str">
        <f t="shared" ref="U2:U65" si="4">IF(D2="HPHS",0,"")</f>
        <v/>
      </c>
      <c r="V2" t="str">
        <f t="shared" ref="V2:V65" si="5">IF(D2="HPHS",A2,"")</f>
        <v/>
      </c>
      <c r="W2" t="str">
        <f t="shared" ref="W2:W65" si="6">IF(D2="HPHS",0.86,"")</f>
        <v/>
      </c>
      <c r="X2" s="1" t="s">
        <v>38</v>
      </c>
      <c r="Y2" s="6" t="e">
        <f>VLOOKUP(B2,Dispa_data!B:B,1,FALSE)</f>
        <v>#N/A</v>
      </c>
      <c r="Z2" t="s">
        <v>925</v>
      </c>
      <c r="AA2" t="s">
        <v>1515</v>
      </c>
      <c r="AC2" t="s">
        <v>2122</v>
      </c>
      <c r="AD2" t="s">
        <v>2400</v>
      </c>
      <c r="AE2" t="s">
        <v>2721</v>
      </c>
      <c r="AF2" t="s">
        <v>3181</v>
      </c>
      <c r="AG2" t="s">
        <v>3477</v>
      </c>
      <c r="AH2" t="s">
        <v>3492</v>
      </c>
      <c r="AI2">
        <v>16</v>
      </c>
      <c r="AK2" t="s">
        <v>3496</v>
      </c>
      <c r="AL2" t="s">
        <v>3506</v>
      </c>
      <c r="AM2" t="s">
        <v>3514</v>
      </c>
      <c r="AO2">
        <v>1988</v>
      </c>
      <c r="AP2" t="s">
        <v>3516</v>
      </c>
      <c r="AS2" t="s">
        <v>3625</v>
      </c>
      <c r="AU2">
        <v>51.984760999999999</v>
      </c>
      <c r="AV2">
        <v>9.822830999999999</v>
      </c>
      <c r="BA2">
        <v>0.38</v>
      </c>
      <c r="BB2" t="s">
        <v>3996</v>
      </c>
      <c r="BC2" t="s">
        <v>4000</v>
      </c>
      <c r="BD2" t="s">
        <v>3496</v>
      </c>
      <c r="BE2" t="s">
        <v>3514</v>
      </c>
      <c r="BG2" t="s">
        <v>4402</v>
      </c>
      <c r="BH2" t="s">
        <v>4432</v>
      </c>
    </row>
    <row r="3" spans="1:62" x14ac:dyDescent="0.25">
      <c r="A3">
        <f t="shared" si="0"/>
        <v>9.8000000000000007</v>
      </c>
      <c r="B3" t="str">
        <f t="shared" si="1"/>
        <v>HKW Altenstadt_BNA0021</v>
      </c>
      <c r="C3" t="s">
        <v>3492</v>
      </c>
      <c r="D3" t="str">
        <f>VLOOKUP(AL3,REF_TABLE!$A$19:$B$26,2,FALSE)</f>
        <v>STUR</v>
      </c>
      <c r="E3" t="str">
        <f>VLOOKUP(AK3,REF_TABLE!A:B,2,FALSE)</f>
        <v>BIO</v>
      </c>
      <c r="F3">
        <f t="shared" ref="F3:F66" si="7">IF(BA3=0,IF(AY3=0,AZ3,AY3),BA3)</f>
        <v>0.38</v>
      </c>
      <c r="G3">
        <f>VLOOKUP(Backup_0521!D3,REF_TABLE!M:Q,2,FALSE)</f>
        <v>9.5587323943661975</v>
      </c>
      <c r="H3">
        <f>VLOOKUP(Backup_0521!D3,REF_TABLE!M:Q,3,FALSE)</f>
        <v>7.8122535211267614</v>
      </c>
      <c r="I3">
        <f>VLOOKUP(D3,Tabelle7!$A:$B,2,FALSE)</f>
        <v>4.0224969288732378E-2</v>
      </c>
      <c r="J3">
        <f>VLOOKUP(D3,Tabelle7!$A:$C,3,FALSE)</f>
        <v>4.0224969288732378E-2</v>
      </c>
      <c r="K3">
        <f>VLOOKUP($E3,Dispa_data!E:W,7,FALSE)</f>
        <v>2000</v>
      </c>
      <c r="L3">
        <f>IFERROR(VLOOKUP($E3,Dispa_data!E:W,8,FALSE),0)</f>
        <v>0</v>
      </c>
      <c r="M3">
        <f>IFERROR(VLOOKUP($E3,Dispa_data!E:W,9,FALSE),0)</f>
        <v>0</v>
      </c>
      <c r="N3">
        <f>IFERROR(VLOOKUP($E3,Dispa_data!$E:$W,10,FALSE),0)</f>
        <v>0.2</v>
      </c>
      <c r="O3">
        <f>IFERROR(VLOOKUP($E3,Dispa_data!$E:$W,11,FALSE),0)</f>
        <v>0.45</v>
      </c>
      <c r="P3">
        <f>IFERROR(VLOOKUP($E3,Dispa_data!$E:$W,12,FALSE),0)</f>
        <v>7</v>
      </c>
      <c r="Q3">
        <f>IFERROR(VLOOKUP($E3,Dispa_data!$E:$W,13,FALSE),0)</f>
        <v>0</v>
      </c>
      <c r="S3" t="str">
        <f t="shared" si="2"/>
        <v/>
      </c>
      <c r="T3" t="str">
        <f t="shared" si="3"/>
        <v/>
      </c>
      <c r="U3" t="str">
        <f t="shared" si="4"/>
        <v/>
      </c>
      <c r="V3" t="str">
        <f t="shared" si="5"/>
        <v/>
      </c>
      <c r="W3" t="str">
        <f t="shared" si="6"/>
        <v/>
      </c>
      <c r="X3" s="1" t="s">
        <v>39</v>
      </c>
      <c r="Y3" s="6" t="e">
        <f>VLOOKUP(B3,Dispa_data!B:B,1,FALSE)</f>
        <v>#N/A</v>
      </c>
      <c r="Z3" t="s">
        <v>926</v>
      </c>
      <c r="AC3" t="s">
        <v>2123</v>
      </c>
      <c r="AD3" t="s">
        <v>2401</v>
      </c>
      <c r="AE3" t="s">
        <v>2722</v>
      </c>
      <c r="AF3" t="s">
        <v>3182</v>
      </c>
      <c r="AG3" t="s">
        <v>3478</v>
      </c>
      <c r="AH3" t="s">
        <v>3492</v>
      </c>
      <c r="AI3">
        <v>9.8000000000000007</v>
      </c>
      <c r="AK3" t="s">
        <v>3496</v>
      </c>
      <c r="AL3" t="s">
        <v>3506</v>
      </c>
      <c r="AM3" t="s">
        <v>3515</v>
      </c>
      <c r="AO3">
        <v>1999</v>
      </c>
      <c r="AP3" t="s">
        <v>3517</v>
      </c>
      <c r="AS3" t="s">
        <v>3625</v>
      </c>
      <c r="AU3">
        <v>47.797139999999999</v>
      </c>
      <c r="AV3">
        <v>10.858739999999999</v>
      </c>
      <c r="BA3">
        <v>0.38</v>
      </c>
      <c r="BB3" t="s">
        <v>3996</v>
      </c>
      <c r="BC3" t="s">
        <v>4000</v>
      </c>
      <c r="BD3" t="s">
        <v>3496</v>
      </c>
      <c r="BE3" t="s">
        <v>3514</v>
      </c>
      <c r="BG3" t="s">
        <v>4403</v>
      </c>
      <c r="BH3" t="s">
        <v>4433</v>
      </c>
    </row>
    <row r="4" spans="1:62" x14ac:dyDescent="0.25">
      <c r="A4">
        <f t="shared" si="0"/>
        <v>138.9</v>
      </c>
      <c r="B4" t="str">
        <f t="shared" si="1"/>
        <v>Zellstoff Stendal GmbH_BNA0027</v>
      </c>
      <c r="C4" t="s">
        <v>3492</v>
      </c>
      <c r="D4" t="str">
        <f>VLOOKUP(AL4,REF_TABLE!$A$19:$B$26,2,FALSE)</f>
        <v>STUR</v>
      </c>
      <c r="E4" t="str">
        <f>VLOOKUP(AK4,REF_TABLE!A:B,2,FALSE)</f>
        <v>BIO</v>
      </c>
      <c r="F4">
        <f t="shared" si="7"/>
        <v>0.38</v>
      </c>
      <c r="G4">
        <f>VLOOKUP(Backup_0521!D4,REF_TABLE!M:Q,2,FALSE)</f>
        <v>9.5587323943661975</v>
      </c>
      <c r="H4">
        <f>VLOOKUP(Backup_0521!D4,REF_TABLE!M:Q,3,FALSE)</f>
        <v>7.8122535211267614</v>
      </c>
      <c r="I4">
        <f>VLOOKUP(D4,Tabelle7!$A:$B,2,FALSE)</f>
        <v>4.0224969288732378E-2</v>
      </c>
      <c r="J4">
        <f>VLOOKUP(D4,Tabelle7!$A:$C,3,FALSE)</f>
        <v>4.0224969288732378E-2</v>
      </c>
      <c r="K4">
        <f>VLOOKUP($E4,Dispa_data!E:W,7,FALSE)</f>
        <v>2000</v>
      </c>
      <c r="L4">
        <f>IFERROR(VLOOKUP($E4,Dispa_data!E:W,8,FALSE),0)</f>
        <v>0</v>
      </c>
      <c r="M4">
        <f>IFERROR(VLOOKUP($E4,Dispa_data!E:W,9,FALSE),0)</f>
        <v>0</v>
      </c>
      <c r="N4">
        <f>IFERROR(VLOOKUP($E4,Dispa_data!$E:$W,10,FALSE),0)</f>
        <v>0.2</v>
      </c>
      <c r="O4">
        <f>IFERROR(VLOOKUP($E4,Dispa_data!$E:$W,11,FALSE),0)</f>
        <v>0.45</v>
      </c>
      <c r="P4">
        <f>IFERROR(VLOOKUP($E4,Dispa_data!$E:$W,12,FALSE),0)</f>
        <v>7</v>
      </c>
      <c r="Q4">
        <f>IFERROR(VLOOKUP($E4,Dispa_data!$E:$W,13,FALSE),0)</f>
        <v>0</v>
      </c>
      <c r="S4">
        <f t="shared" si="2"/>
        <v>600</v>
      </c>
      <c r="T4" t="str">
        <f t="shared" si="3"/>
        <v/>
      </c>
      <c r="U4" t="str">
        <f t="shared" si="4"/>
        <v/>
      </c>
      <c r="V4" t="str">
        <f t="shared" si="5"/>
        <v/>
      </c>
      <c r="W4" t="str">
        <f t="shared" si="6"/>
        <v/>
      </c>
      <c r="X4" s="1" t="s">
        <v>40</v>
      </c>
      <c r="Y4" s="6" t="e">
        <f>VLOOKUP(B4,Dispa_data!B:B,1,FALSE)</f>
        <v>#N/A</v>
      </c>
      <c r="Z4" t="s">
        <v>927</v>
      </c>
      <c r="AA4" t="s">
        <v>1516</v>
      </c>
      <c r="AB4" t="s">
        <v>1879</v>
      </c>
      <c r="AC4" t="s">
        <v>927</v>
      </c>
      <c r="AD4" t="s">
        <v>2402</v>
      </c>
      <c r="AE4" t="s">
        <v>2723</v>
      </c>
      <c r="AF4" t="s">
        <v>1879</v>
      </c>
      <c r="AG4" t="s">
        <v>3479</v>
      </c>
      <c r="AH4" t="s">
        <v>3492</v>
      </c>
      <c r="AI4">
        <v>138.9</v>
      </c>
      <c r="AJ4">
        <v>147</v>
      </c>
      <c r="AK4" t="s">
        <v>3496</v>
      </c>
      <c r="AL4" t="s">
        <v>3506</v>
      </c>
      <c r="AM4" t="s">
        <v>3514</v>
      </c>
      <c r="AN4">
        <v>600</v>
      </c>
      <c r="AO4">
        <v>2004</v>
      </c>
      <c r="AP4" t="s">
        <v>3518</v>
      </c>
      <c r="AS4" t="s">
        <v>3625</v>
      </c>
      <c r="AT4" t="s">
        <v>3629</v>
      </c>
      <c r="AU4">
        <v>52.727130000000002</v>
      </c>
      <c r="AV4">
        <v>12.011150000000001</v>
      </c>
      <c r="BA4">
        <v>0.38</v>
      </c>
      <c r="BB4" t="s">
        <v>3996</v>
      </c>
      <c r="BC4" t="s">
        <v>4000</v>
      </c>
      <c r="BD4" t="s">
        <v>3496</v>
      </c>
      <c r="BE4" t="s">
        <v>3514</v>
      </c>
      <c r="BF4" t="s">
        <v>4001</v>
      </c>
      <c r="BG4" t="s">
        <v>4404</v>
      </c>
      <c r="BH4" t="s">
        <v>4434</v>
      </c>
      <c r="BI4" t="s">
        <v>4591</v>
      </c>
    </row>
    <row r="5" spans="1:62" x14ac:dyDescent="0.25">
      <c r="A5">
        <f t="shared" si="0"/>
        <v>1.1000000000000001</v>
      </c>
      <c r="B5" t="str">
        <f t="shared" si="1"/>
        <v>Blockheizkraftwerk 1_BNA1337b</v>
      </c>
      <c r="C5" t="s">
        <v>3492</v>
      </c>
      <c r="D5" t="str">
        <f>VLOOKUP(AL5,REF_TABLE!$A$19:$B$26,2,FALSE)</f>
        <v>STUR</v>
      </c>
      <c r="E5" t="str">
        <f>VLOOKUP(AK5,REF_TABLE!A:B,2,FALSE)</f>
        <v>BIO</v>
      </c>
      <c r="F5">
        <f t="shared" si="7"/>
        <v>0.38</v>
      </c>
      <c r="G5">
        <f>VLOOKUP(Backup_0521!D5,REF_TABLE!M:Q,2,FALSE)</f>
        <v>9.5587323943661975</v>
      </c>
      <c r="H5">
        <f>VLOOKUP(Backup_0521!D5,REF_TABLE!M:Q,3,FALSE)</f>
        <v>7.8122535211267614</v>
      </c>
      <c r="I5">
        <f>VLOOKUP(D5,Tabelle7!$A:$B,2,FALSE)</f>
        <v>4.0224969288732378E-2</v>
      </c>
      <c r="J5">
        <f>VLOOKUP(D5,Tabelle7!$A:$C,3,FALSE)</f>
        <v>4.0224969288732378E-2</v>
      </c>
      <c r="K5">
        <f>VLOOKUP($E5,Dispa_data!E:W,7,FALSE)</f>
        <v>2000</v>
      </c>
      <c r="L5">
        <f>IFERROR(VLOOKUP($E5,Dispa_data!E:W,8,FALSE),0)</f>
        <v>0</v>
      </c>
      <c r="M5">
        <f>IFERROR(VLOOKUP($E5,Dispa_data!E:W,9,FALSE),0)</f>
        <v>0</v>
      </c>
      <c r="N5">
        <f>IFERROR(VLOOKUP($E5,Dispa_data!$E:$W,10,FALSE),0)</f>
        <v>0.2</v>
      </c>
      <c r="O5">
        <f>IFERROR(VLOOKUP($E5,Dispa_data!$E:$W,11,FALSE),0)</f>
        <v>0.45</v>
      </c>
      <c r="P5">
        <f>IFERROR(VLOOKUP($E5,Dispa_data!$E:$W,12,FALSE),0)</f>
        <v>7</v>
      </c>
      <c r="Q5">
        <f>IFERROR(VLOOKUP($E5,Dispa_data!$E:$W,13,FALSE),0)</f>
        <v>0</v>
      </c>
      <c r="S5" t="str">
        <f t="shared" si="2"/>
        <v/>
      </c>
      <c r="T5" t="str">
        <f t="shared" si="3"/>
        <v/>
      </c>
      <c r="U5" t="str">
        <f t="shared" si="4"/>
        <v/>
      </c>
      <c r="V5" t="str">
        <f t="shared" si="5"/>
        <v/>
      </c>
      <c r="W5" t="str">
        <f t="shared" si="6"/>
        <v/>
      </c>
      <c r="X5" s="1" t="s">
        <v>41</v>
      </c>
      <c r="Y5" s="6" t="e">
        <f>VLOOKUP(B5,Dispa_data!B:B,1,FALSE)</f>
        <v>#N/A</v>
      </c>
      <c r="Z5" t="s">
        <v>928</v>
      </c>
      <c r="AA5" t="s">
        <v>928</v>
      </c>
      <c r="AC5" t="s">
        <v>2124</v>
      </c>
      <c r="AD5" t="s">
        <v>2403</v>
      </c>
      <c r="AE5" t="s">
        <v>2724</v>
      </c>
      <c r="AF5" t="s">
        <v>3183</v>
      </c>
      <c r="AG5" t="s">
        <v>3478</v>
      </c>
      <c r="AH5" t="s">
        <v>3492</v>
      </c>
      <c r="AI5">
        <v>1.1000000000000001</v>
      </c>
      <c r="AK5" t="s">
        <v>3496</v>
      </c>
      <c r="AL5" t="s">
        <v>3506</v>
      </c>
      <c r="AM5" t="s">
        <v>3514</v>
      </c>
      <c r="AO5">
        <v>2005</v>
      </c>
      <c r="AP5" t="s">
        <v>3519</v>
      </c>
      <c r="AS5" t="s">
        <v>3625</v>
      </c>
      <c r="AU5">
        <v>49.988218000000003</v>
      </c>
      <c r="AV5">
        <v>9.155761</v>
      </c>
      <c r="BA5">
        <v>0.38</v>
      </c>
      <c r="BB5" t="s">
        <v>3996</v>
      </c>
      <c r="BC5" t="s">
        <v>4000</v>
      </c>
      <c r="BD5" t="s">
        <v>3496</v>
      </c>
      <c r="BE5" t="s">
        <v>3514</v>
      </c>
      <c r="BG5" t="s">
        <v>1559</v>
      </c>
      <c r="BH5" t="s">
        <v>4435</v>
      </c>
    </row>
    <row r="6" spans="1:62" x14ac:dyDescent="0.25">
      <c r="A6">
        <f t="shared" si="0"/>
        <v>0.8</v>
      </c>
      <c r="B6" t="str">
        <f t="shared" si="1"/>
        <v>Blockheizkraftwerk 2_BNA1337c</v>
      </c>
      <c r="C6" t="s">
        <v>3492</v>
      </c>
      <c r="D6" t="str">
        <f>VLOOKUP(AL6,REF_TABLE!$A$19:$B$26,2,FALSE)</f>
        <v>STUR</v>
      </c>
      <c r="E6" t="str">
        <f>VLOOKUP(AK6,REF_TABLE!A:B,2,FALSE)</f>
        <v>BIO</v>
      </c>
      <c r="F6">
        <f t="shared" si="7"/>
        <v>0.38</v>
      </c>
      <c r="G6">
        <f>VLOOKUP(Backup_0521!D6,REF_TABLE!M:Q,2,FALSE)</f>
        <v>9.5587323943661975</v>
      </c>
      <c r="H6">
        <f>VLOOKUP(Backup_0521!D6,REF_TABLE!M:Q,3,FALSE)</f>
        <v>7.8122535211267614</v>
      </c>
      <c r="I6">
        <f>VLOOKUP(D6,Tabelle7!$A:$B,2,FALSE)</f>
        <v>4.0224969288732378E-2</v>
      </c>
      <c r="J6">
        <f>VLOOKUP(D6,Tabelle7!$A:$C,3,FALSE)</f>
        <v>4.0224969288732378E-2</v>
      </c>
      <c r="K6">
        <f>VLOOKUP($E6,Dispa_data!E:W,7,FALSE)</f>
        <v>2000</v>
      </c>
      <c r="L6">
        <f>IFERROR(VLOOKUP($E6,Dispa_data!E:W,8,FALSE),0)</f>
        <v>0</v>
      </c>
      <c r="M6">
        <f>IFERROR(VLOOKUP($E6,Dispa_data!E:W,9,FALSE),0)</f>
        <v>0</v>
      </c>
      <c r="N6">
        <f>IFERROR(VLOOKUP($E6,Dispa_data!$E:$W,10,FALSE),0)</f>
        <v>0.2</v>
      </c>
      <c r="O6">
        <f>IFERROR(VLOOKUP($E6,Dispa_data!$E:$W,11,FALSE),0)</f>
        <v>0.45</v>
      </c>
      <c r="P6">
        <f>IFERROR(VLOOKUP($E6,Dispa_data!$E:$W,12,FALSE),0)</f>
        <v>7</v>
      </c>
      <c r="Q6">
        <f>IFERROR(VLOOKUP($E6,Dispa_data!$E:$W,13,FALSE),0)</f>
        <v>0</v>
      </c>
      <c r="S6" t="str">
        <f t="shared" si="2"/>
        <v/>
      </c>
      <c r="T6" t="str">
        <f t="shared" si="3"/>
        <v/>
      </c>
      <c r="U6" t="str">
        <f t="shared" si="4"/>
        <v/>
      </c>
      <c r="V6" t="str">
        <f t="shared" si="5"/>
        <v/>
      </c>
      <c r="W6" t="str">
        <f t="shared" si="6"/>
        <v/>
      </c>
      <c r="X6" s="1" t="s">
        <v>42</v>
      </c>
      <c r="Y6" s="6" t="e">
        <f>VLOOKUP(B6,Dispa_data!B:B,1,FALSE)</f>
        <v>#N/A</v>
      </c>
      <c r="Z6" t="s">
        <v>929</v>
      </c>
      <c r="AA6" t="s">
        <v>929</v>
      </c>
      <c r="AC6" t="s">
        <v>2124</v>
      </c>
      <c r="AD6" t="s">
        <v>2403</v>
      </c>
      <c r="AE6" t="s">
        <v>2724</v>
      </c>
      <c r="AF6" t="s">
        <v>3183</v>
      </c>
      <c r="AG6" t="s">
        <v>3478</v>
      </c>
      <c r="AH6" t="s">
        <v>3492</v>
      </c>
      <c r="AI6">
        <v>0.8</v>
      </c>
      <c r="AK6" t="s">
        <v>3496</v>
      </c>
      <c r="AL6" t="s">
        <v>3506</v>
      </c>
      <c r="AM6" t="s">
        <v>3514</v>
      </c>
      <c r="AO6">
        <v>2010</v>
      </c>
      <c r="AP6" t="s">
        <v>3520</v>
      </c>
      <c r="AS6" t="s">
        <v>3625</v>
      </c>
      <c r="AU6">
        <v>49.988218000000003</v>
      </c>
      <c r="AV6">
        <v>9.155761</v>
      </c>
      <c r="BA6">
        <v>0.38</v>
      </c>
      <c r="BB6" t="s">
        <v>3996</v>
      </c>
      <c r="BC6" t="s">
        <v>4000</v>
      </c>
      <c r="BD6" t="s">
        <v>3496</v>
      </c>
      <c r="BE6" t="s">
        <v>3514</v>
      </c>
      <c r="BG6" t="s">
        <v>1559</v>
      </c>
      <c r="BH6" t="s">
        <v>4435</v>
      </c>
    </row>
    <row r="7" spans="1:62" x14ac:dyDescent="0.25">
      <c r="A7">
        <f t="shared" si="0"/>
        <v>16</v>
      </c>
      <c r="B7" t="str">
        <f t="shared" si="1"/>
        <v>UTB_BNA0055</v>
      </c>
      <c r="C7" t="s">
        <v>3492</v>
      </c>
      <c r="D7" t="str">
        <f>VLOOKUP(AL7,REF_TABLE!$A$19:$B$26,2,FALSE)</f>
        <v>STUR</v>
      </c>
      <c r="E7" t="str">
        <f>VLOOKUP(AK7,REF_TABLE!A:B,2,FALSE)</f>
        <v>BIO</v>
      </c>
      <c r="F7">
        <f t="shared" si="7"/>
        <v>0.38</v>
      </c>
      <c r="G7">
        <f>VLOOKUP(Backup_0521!D7,REF_TABLE!M:Q,2,FALSE)</f>
        <v>9.5587323943661975</v>
      </c>
      <c r="H7">
        <f>VLOOKUP(Backup_0521!D7,REF_TABLE!M:Q,3,FALSE)</f>
        <v>7.8122535211267614</v>
      </c>
      <c r="I7">
        <f>VLOOKUP(D7,Tabelle7!$A:$B,2,FALSE)</f>
        <v>4.0224969288732378E-2</v>
      </c>
      <c r="J7">
        <f>VLOOKUP(D7,Tabelle7!$A:$C,3,FALSE)</f>
        <v>4.0224969288732378E-2</v>
      </c>
      <c r="K7">
        <f>VLOOKUP($E7,Dispa_data!E:W,7,FALSE)</f>
        <v>2000</v>
      </c>
      <c r="L7">
        <f>IFERROR(VLOOKUP($E7,Dispa_data!E:W,8,FALSE),0)</f>
        <v>0</v>
      </c>
      <c r="M7">
        <f>IFERROR(VLOOKUP($E7,Dispa_data!E:W,9,FALSE),0)</f>
        <v>0</v>
      </c>
      <c r="N7">
        <f>IFERROR(VLOOKUP($E7,Dispa_data!$E:$W,10,FALSE),0)</f>
        <v>0.2</v>
      </c>
      <c r="O7">
        <f>IFERROR(VLOOKUP($E7,Dispa_data!$E:$W,11,FALSE),0)</f>
        <v>0.45</v>
      </c>
      <c r="P7">
        <f>IFERROR(VLOOKUP($E7,Dispa_data!$E:$W,12,FALSE),0)</f>
        <v>7</v>
      </c>
      <c r="Q7">
        <f>IFERROR(VLOOKUP($E7,Dispa_data!$E:$W,13,FALSE),0)</f>
        <v>0</v>
      </c>
      <c r="S7" t="str">
        <f t="shared" si="2"/>
        <v/>
      </c>
      <c r="T7" t="str">
        <f t="shared" si="3"/>
        <v/>
      </c>
      <c r="U7" t="str">
        <f t="shared" si="4"/>
        <v/>
      </c>
      <c r="V7" t="str">
        <f t="shared" si="5"/>
        <v/>
      </c>
      <c r="W7" t="str">
        <f t="shared" si="6"/>
        <v/>
      </c>
      <c r="X7" s="1" t="s">
        <v>43</v>
      </c>
      <c r="Y7" s="6" t="e">
        <f>VLOOKUP(B7,Dispa_data!B:B,1,FALSE)</f>
        <v>#N/A</v>
      </c>
      <c r="Z7" t="s">
        <v>930</v>
      </c>
      <c r="AC7" t="s">
        <v>2125</v>
      </c>
      <c r="AD7" t="s">
        <v>2404</v>
      </c>
      <c r="AE7" t="s">
        <v>2725</v>
      </c>
      <c r="AF7" t="s">
        <v>3184</v>
      </c>
      <c r="AG7" t="s">
        <v>3346</v>
      </c>
      <c r="AH7" t="s">
        <v>3492</v>
      </c>
      <c r="AI7">
        <v>16</v>
      </c>
      <c r="AK7" t="s">
        <v>3496</v>
      </c>
      <c r="AL7" t="s">
        <v>3506</v>
      </c>
      <c r="AM7" t="s">
        <v>3514</v>
      </c>
      <c r="AO7">
        <v>2002</v>
      </c>
      <c r="AP7" t="s">
        <v>3521</v>
      </c>
      <c r="AS7" t="s">
        <v>3625</v>
      </c>
      <c r="AU7">
        <v>52.077779999999997</v>
      </c>
      <c r="AV7">
        <v>13.517250000000001</v>
      </c>
      <c r="BA7">
        <v>0.38</v>
      </c>
      <c r="BB7" t="s">
        <v>3996</v>
      </c>
      <c r="BC7" t="s">
        <v>4000</v>
      </c>
      <c r="BD7" t="s">
        <v>3496</v>
      </c>
      <c r="BE7" t="s">
        <v>3514</v>
      </c>
      <c r="BF7" t="s">
        <v>4002</v>
      </c>
      <c r="BG7" t="s">
        <v>1559</v>
      </c>
      <c r="BH7" t="s">
        <v>4436</v>
      </c>
    </row>
    <row r="8" spans="1:62" x14ac:dyDescent="0.25">
      <c r="A8">
        <f t="shared" si="0"/>
        <v>18.3</v>
      </c>
      <c r="B8" t="str">
        <f t="shared" si="1"/>
        <v>BHW Beeskow_BNA0062</v>
      </c>
      <c r="C8" t="s">
        <v>3492</v>
      </c>
      <c r="D8" t="str">
        <f>VLOOKUP(AL8,REF_TABLE!$A$19:$B$26,2,FALSE)</f>
        <v>STUR</v>
      </c>
      <c r="E8" t="str">
        <f>VLOOKUP(AK8,REF_TABLE!A:B,2,FALSE)</f>
        <v>BIO</v>
      </c>
      <c r="F8">
        <f t="shared" si="7"/>
        <v>0.38</v>
      </c>
      <c r="G8">
        <f>VLOOKUP(Backup_0521!D8,REF_TABLE!M:Q,2,FALSE)</f>
        <v>9.5587323943661975</v>
      </c>
      <c r="H8">
        <f>VLOOKUP(Backup_0521!D8,REF_TABLE!M:Q,3,FALSE)</f>
        <v>7.8122535211267614</v>
      </c>
      <c r="I8">
        <f>VLOOKUP(D8,Tabelle7!$A:$B,2,FALSE)</f>
        <v>4.0224969288732378E-2</v>
      </c>
      <c r="J8">
        <f>VLOOKUP(D8,Tabelle7!$A:$C,3,FALSE)</f>
        <v>4.0224969288732378E-2</v>
      </c>
      <c r="K8">
        <f>VLOOKUP($E8,Dispa_data!E:W,7,FALSE)</f>
        <v>2000</v>
      </c>
      <c r="L8">
        <f>IFERROR(VLOOKUP($E8,Dispa_data!E:W,8,FALSE),0)</f>
        <v>0</v>
      </c>
      <c r="M8">
        <f>IFERROR(VLOOKUP($E8,Dispa_data!E:W,9,FALSE),0)</f>
        <v>0</v>
      </c>
      <c r="N8">
        <f>IFERROR(VLOOKUP($E8,Dispa_data!$E:$W,10,FALSE),0)</f>
        <v>0.2</v>
      </c>
      <c r="O8">
        <f>IFERROR(VLOOKUP($E8,Dispa_data!$E:$W,11,FALSE),0)</f>
        <v>0.45</v>
      </c>
      <c r="P8">
        <f>IFERROR(VLOOKUP($E8,Dispa_data!$E:$W,12,FALSE),0)</f>
        <v>7</v>
      </c>
      <c r="Q8">
        <f>IFERROR(VLOOKUP($E8,Dispa_data!$E:$W,13,FALSE),0)</f>
        <v>0</v>
      </c>
      <c r="S8" t="str">
        <f t="shared" si="2"/>
        <v/>
      </c>
      <c r="T8" t="str">
        <f t="shared" si="3"/>
        <v/>
      </c>
      <c r="U8" t="str">
        <f t="shared" si="4"/>
        <v/>
      </c>
      <c r="V8" t="str">
        <f t="shared" si="5"/>
        <v/>
      </c>
      <c r="W8" t="str">
        <f t="shared" si="6"/>
        <v/>
      </c>
      <c r="X8" s="1" t="s">
        <v>44</v>
      </c>
      <c r="Y8" s="6" t="e">
        <f>VLOOKUP(B8,Dispa_data!B:B,1,FALSE)</f>
        <v>#N/A</v>
      </c>
      <c r="Z8" t="s">
        <v>931</v>
      </c>
      <c r="AC8" t="s">
        <v>2126</v>
      </c>
      <c r="AE8" t="s">
        <v>2726</v>
      </c>
      <c r="AF8" t="s">
        <v>3185</v>
      </c>
      <c r="AG8" t="s">
        <v>3346</v>
      </c>
      <c r="AH8" t="s">
        <v>3492</v>
      </c>
      <c r="AI8">
        <v>18.3</v>
      </c>
      <c r="AK8" t="s">
        <v>3496</v>
      </c>
      <c r="AL8" t="s">
        <v>3506</v>
      </c>
      <c r="AM8" t="s">
        <v>3514</v>
      </c>
      <c r="AO8">
        <v>2001</v>
      </c>
      <c r="AP8" t="s">
        <v>3522</v>
      </c>
      <c r="AS8" t="s">
        <v>3625</v>
      </c>
      <c r="AU8">
        <v>52.182690000000001</v>
      </c>
      <c r="AV8">
        <v>14.25841</v>
      </c>
      <c r="BA8">
        <v>0.38</v>
      </c>
      <c r="BB8" t="s">
        <v>3996</v>
      </c>
      <c r="BC8" t="s">
        <v>4000</v>
      </c>
      <c r="BD8" t="s">
        <v>3496</v>
      </c>
      <c r="BE8" t="s">
        <v>3514</v>
      </c>
      <c r="BF8" t="s">
        <v>4003</v>
      </c>
      <c r="BG8" t="s">
        <v>4405</v>
      </c>
      <c r="BH8" t="s">
        <v>4436</v>
      </c>
    </row>
    <row r="9" spans="1:62" x14ac:dyDescent="0.25">
      <c r="A9">
        <f t="shared" si="0"/>
        <v>17.7</v>
      </c>
      <c r="B9" t="str">
        <f t="shared" si="1"/>
        <v>BMKW Bergkamen_BNA0066</v>
      </c>
      <c r="C9" t="s">
        <v>3492</v>
      </c>
      <c r="D9" t="str">
        <f>VLOOKUP(AL9,REF_TABLE!$A$19:$B$26,2,FALSE)</f>
        <v>STUR</v>
      </c>
      <c r="E9" t="str">
        <f>VLOOKUP(AK9,REF_TABLE!A:B,2,FALSE)</f>
        <v>BIO</v>
      </c>
      <c r="F9">
        <f t="shared" si="7"/>
        <v>0.38</v>
      </c>
      <c r="G9">
        <f>VLOOKUP(Backup_0521!D9,REF_TABLE!M:Q,2,FALSE)</f>
        <v>9.5587323943661975</v>
      </c>
      <c r="H9">
        <f>VLOOKUP(Backup_0521!D9,REF_TABLE!M:Q,3,FALSE)</f>
        <v>7.8122535211267614</v>
      </c>
      <c r="I9">
        <f>VLOOKUP(D9,Tabelle7!$A:$B,2,FALSE)</f>
        <v>4.0224969288732378E-2</v>
      </c>
      <c r="J9">
        <f>VLOOKUP(D9,Tabelle7!$A:$C,3,FALSE)</f>
        <v>4.0224969288732378E-2</v>
      </c>
      <c r="K9">
        <f>VLOOKUP($E9,Dispa_data!E:W,7,FALSE)</f>
        <v>2000</v>
      </c>
      <c r="L9">
        <f>IFERROR(VLOOKUP($E9,Dispa_data!E:W,8,FALSE),0)</f>
        <v>0</v>
      </c>
      <c r="M9">
        <f>IFERROR(VLOOKUP($E9,Dispa_data!E:W,9,FALSE),0)</f>
        <v>0</v>
      </c>
      <c r="N9">
        <f>IFERROR(VLOOKUP($E9,Dispa_data!$E:$W,10,FALSE),0)</f>
        <v>0.2</v>
      </c>
      <c r="O9">
        <f>IFERROR(VLOOKUP($E9,Dispa_data!$E:$W,11,FALSE),0)</f>
        <v>0.45</v>
      </c>
      <c r="P9">
        <f>IFERROR(VLOOKUP($E9,Dispa_data!$E:$W,12,FALSE),0)</f>
        <v>7</v>
      </c>
      <c r="Q9">
        <f>IFERROR(VLOOKUP($E9,Dispa_data!$E:$W,13,FALSE),0)</f>
        <v>0</v>
      </c>
      <c r="S9" t="str">
        <f t="shared" si="2"/>
        <v/>
      </c>
      <c r="T9" t="str">
        <f t="shared" si="3"/>
        <v/>
      </c>
      <c r="U9" t="str">
        <f t="shared" si="4"/>
        <v/>
      </c>
      <c r="V9" t="str">
        <f t="shared" si="5"/>
        <v/>
      </c>
      <c r="W9" t="str">
        <f t="shared" si="6"/>
        <v/>
      </c>
      <c r="X9" s="1" t="s">
        <v>45</v>
      </c>
      <c r="Y9" s="6" t="e">
        <f>VLOOKUP(B9,Dispa_data!B:B,1,FALSE)</f>
        <v>#N/A</v>
      </c>
      <c r="Z9" t="s">
        <v>932</v>
      </c>
      <c r="AC9" t="s">
        <v>2127</v>
      </c>
      <c r="AD9" t="s">
        <v>2405</v>
      </c>
      <c r="AE9" t="s">
        <v>2727</v>
      </c>
      <c r="AF9" t="s">
        <v>970</v>
      </c>
      <c r="AG9" t="s">
        <v>3480</v>
      </c>
      <c r="AH9" t="s">
        <v>3492</v>
      </c>
      <c r="AI9">
        <v>17.7</v>
      </c>
      <c r="AK9" t="s">
        <v>3496</v>
      </c>
      <c r="AL9" t="s">
        <v>3506</v>
      </c>
      <c r="AM9" t="s">
        <v>3514</v>
      </c>
      <c r="AO9">
        <v>2005</v>
      </c>
      <c r="AP9" t="s">
        <v>3519</v>
      </c>
      <c r="AS9" t="s">
        <v>3625</v>
      </c>
      <c r="AU9">
        <v>51.637009999999997</v>
      </c>
      <c r="AV9">
        <v>7.6187600000000009</v>
      </c>
      <c r="BA9">
        <v>0.38</v>
      </c>
      <c r="BB9" t="s">
        <v>3996</v>
      </c>
      <c r="BC9" t="s">
        <v>4000</v>
      </c>
      <c r="BD9" t="s">
        <v>3496</v>
      </c>
      <c r="BE9" t="s">
        <v>3514</v>
      </c>
      <c r="BF9" t="s">
        <v>4004</v>
      </c>
      <c r="BG9" t="s">
        <v>4404</v>
      </c>
      <c r="BH9" t="s">
        <v>4437</v>
      </c>
    </row>
    <row r="10" spans="1:62" x14ac:dyDescent="0.25">
      <c r="A10">
        <f t="shared" si="0"/>
        <v>16.5</v>
      </c>
      <c r="B10" t="str">
        <f t="shared" si="1"/>
        <v>HHKW Berlin-Neukölln_BNA0068</v>
      </c>
      <c r="C10" t="s">
        <v>3492</v>
      </c>
      <c r="D10" t="str">
        <f>VLOOKUP(AL10,REF_TABLE!$A$19:$B$26,2,FALSE)</f>
        <v>STUR</v>
      </c>
      <c r="E10" t="str">
        <f>VLOOKUP(AK10,REF_TABLE!A:B,2,FALSE)</f>
        <v>BIO</v>
      </c>
      <c r="F10">
        <f t="shared" si="7"/>
        <v>0.38</v>
      </c>
      <c r="G10">
        <f>VLOOKUP(Backup_0521!D10,REF_TABLE!M:Q,2,FALSE)</f>
        <v>9.5587323943661975</v>
      </c>
      <c r="H10">
        <f>VLOOKUP(Backup_0521!D10,REF_TABLE!M:Q,3,FALSE)</f>
        <v>7.8122535211267614</v>
      </c>
      <c r="I10">
        <f>VLOOKUP(D10,Tabelle7!$A:$B,2,FALSE)</f>
        <v>4.0224969288732378E-2</v>
      </c>
      <c r="J10">
        <f>VLOOKUP(D10,Tabelle7!$A:$C,3,FALSE)</f>
        <v>4.0224969288732378E-2</v>
      </c>
      <c r="K10">
        <f>VLOOKUP($E10,Dispa_data!E:W,7,FALSE)</f>
        <v>2000</v>
      </c>
      <c r="L10">
        <f>IFERROR(VLOOKUP($E10,Dispa_data!E:W,8,FALSE),0)</f>
        <v>0</v>
      </c>
      <c r="M10">
        <f>IFERROR(VLOOKUP($E10,Dispa_data!E:W,9,FALSE),0)</f>
        <v>0</v>
      </c>
      <c r="N10">
        <f>IFERROR(VLOOKUP($E10,Dispa_data!$E:$W,10,FALSE),0)</f>
        <v>0.2</v>
      </c>
      <c r="O10">
        <f>IFERROR(VLOOKUP($E10,Dispa_data!$E:$W,11,FALSE),0)</f>
        <v>0.45</v>
      </c>
      <c r="P10">
        <f>IFERROR(VLOOKUP($E10,Dispa_data!$E:$W,12,FALSE),0)</f>
        <v>7</v>
      </c>
      <c r="Q10">
        <f>IFERROR(VLOOKUP($E10,Dispa_data!$E:$W,13,FALSE),0)</f>
        <v>0</v>
      </c>
      <c r="S10" t="str">
        <f t="shared" si="2"/>
        <v/>
      </c>
      <c r="T10" t="str">
        <f t="shared" si="3"/>
        <v/>
      </c>
      <c r="U10" t="str">
        <f t="shared" si="4"/>
        <v/>
      </c>
      <c r="V10" t="str">
        <f t="shared" si="5"/>
        <v/>
      </c>
      <c r="W10" t="str">
        <f t="shared" si="6"/>
        <v/>
      </c>
      <c r="X10" s="1" t="s">
        <v>46</v>
      </c>
      <c r="Y10" s="6" t="e">
        <f>VLOOKUP(B10,Dispa_data!B:B,1,FALSE)</f>
        <v>#N/A</v>
      </c>
      <c r="Z10" t="s">
        <v>933</v>
      </c>
      <c r="AC10" t="s">
        <v>2128</v>
      </c>
      <c r="AD10" t="s">
        <v>2406</v>
      </c>
      <c r="AE10" t="s">
        <v>2728</v>
      </c>
      <c r="AF10" t="s">
        <v>3186</v>
      </c>
      <c r="AG10" t="s">
        <v>3186</v>
      </c>
      <c r="AH10" t="s">
        <v>3492</v>
      </c>
      <c r="AI10">
        <v>16.5</v>
      </c>
      <c r="AK10" t="s">
        <v>3496</v>
      </c>
      <c r="AL10" t="s">
        <v>3506</v>
      </c>
      <c r="AM10" t="s">
        <v>3514</v>
      </c>
      <c r="AO10">
        <v>2005</v>
      </c>
      <c r="AP10" t="s">
        <v>3519</v>
      </c>
      <c r="AS10" t="s">
        <v>3625</v>
      </c>
      <c r="AU10">
        <v>52.425289999999997</v>
      </c>
      <c r="AV10">
        <v>13.517308</v>
      </c>
      <c r="BA10">
        <v>0.38</v>
      </c>
      <c r="BB10" t="s">
        <v>3996</v>
      </c>
      <c r="BC10" t="s">
        <v>4000</v>
      </c>
      <c r="BD10" t="s">
        <v>3496</v>
      </c>
      <c r="BE10" t="s">
        <v>3514</v>
      </c>
      <c r="BF10" t="s">
        <v>4005</v>
      </c>
      <c r="BG10" t="s">
        <v>4406</v>
      </c>
      <c r="BH10" t="s">
        <v>4438</v>
      </c>
    </row>
    <row r="11" spans="1:62" x14ac:dyDescent="0.25">
      <c r="A11">
        <f t="shared" si="0"/>
        <v>20</v>
      </c>
      <c r="B11" t="str">
        <f t="shared" si="1"/>
        <v>ENERTRAG Netz GmbH  (UW Bertikow)_BNA0090</v>
      </c>
      <c r="C11" t="s">
        <v>3492</v>
      </c>
      <c r="D11" t="str">
        <f>VLOOKUP(AL11,REF_TABLE!$A$19:$B$26,2,FALSE)</f>
        <v>STUR</v>
      </c>
      <c r="E11" t="str">
        <f>VLOOKUP(AK11,REF_TABLE!A:B,2,FALSE)</f>
        <v>BIO</v>
      </c>
      <c r="F11">
        <f t="shared" si="7"/>
        <v>0.38</v>
      </c>
      <c r="G11">
        <f>VLOOKUP(Backup_0521!D11,REF_TABLE!M:Q,2,FALSE)</f>
        <v>9.5587323943661975</v>
      </c>
      <c r="H11">
        <f>VLOOKUP(Backup_0521!D11,REF_TABLE!M:Q,3,FALSE)</f>
        <v>7.8122535211267614</v>
      </c>
      <c r="I11">
        <f>VLOOKUP(D11,Tabelle7!$A:$B,2,FALSE)</f>
        <v>4.0224969288732378E-2</v>
      </c>
      <c r="J11">
        <f>VLOOKUP(D11,Tabelle7!$A:$C,3,FALSE)</f>
        <v>4.0224969288732378E-2</v>
      </c>
      <c r="K11">
        <f>VLOOKUP($E11,Dispa_data!E:W,7,FALSE)</f>
        <v>2000</v>
      </c>
      <c r="L11">
        <f>IFERROR(VLOOKUP($E11,Dispa_data!E:W,8,FALSE),0)</f>
        <v>0</v>
      </c>
      <c r="M11">
        <f>IFERROR(VLOOKUP($E11,Dispa_data!E:W,9,FALSE),0)</f>
        <v>0</v>
      </c>
      <c r="N11">
        <f>IFERROR(VLOOKUP($E11,Dispa_data!$E:$W,10,FALSE),0)</f>
        <v>0.2</v>
      </c>
      <c r="O11">
        <f>IFERROR(VLOOKUP($E11,Dispa_data!$E:$W,11,FALSE),0)</f>
        <v>0.45</v>
      </c>
      <c r="P11">
        <f>IFERROR(VLOOKUP($E11,Dispa_data!$E:$W,12,FALSE),0)</f>
        <v>7</v>
      </c>
      <c r="Q11">
        <f>IFERROR(VLOOKUP($E11,Dispa_data!$E:$W,13,FALSE),0)</f>
        <v>0</v>
      </c>
      <c r="S11" t="str">
        <f t="shared" si="2"/>
        <v/>
      </c>
      <c r="T11" t="str">
        <f t="shared" si="3"/>
        <v/>
      </c>
      <c r="U11" t="str">
        <f t="shared" si="4"/>
        <v/>
      </c>
      <c r="V11" t="str">
        <f t="shared" si="5"/>
        <v/>
      </c>
      <c r="W11" t="str">
        <f t="shared" si="6"/>
        <v/>
      </c>
      <c r="X11" s="1" t="s">
        <v>47</v>
      </c>
      <c r="Y11" s="6" t="e">
        <f>VLOOKUP(B11,Dispa_data!B:B,1,FALSE)</f>
        <v>#N/A</v>
      </c>
      <c r="Z11" t="s">
        <v>934</v>
      </c>
      <c r="AC11" t="s">
        <v>2129</v>
      </c>
      <c r="AE11" t="s">
        <v>2729</v>
      </c>
      <c r="AF11" t="s">
        <v>3187</v>
      </c>
      <c r="AG11" t="s">
        <v>3346</v>
      </c>
      <c r="AH11" t="s">
        <v>3492</v>
      </c>
      <c r="AI11">
        <v>20</v>
      </c>
      <c r="AK11" t="s">
        <v>3496</v>
      </c>
      <c r="AL11" t="s">
        <v>3506</v>
      </c>
      <c r="AM11" t="s">
        <v>3515</v>
      </c>
      <c r="AO11">
        <v>2003</v>
      </c>
      <c r="AP11" t="s">
        <v>3523</v>
      </c>
      <c r="AS11" t="s">
        <v>3625</v>
      </c>
      <c r="AU11">
        <v>53.252132000000003</v>
      </c>
      <c r="AV11">
        <v>13.957019000000001</v>
      </c>
      <c r="BA11">
        <v>0.38</v>
      </c>
      <c r="BB11" t="s">
        <v>3996</v>
      </c>
      <c r="BC11" t="s">
        <v>4000</v>
      </c>
      <c r="BD11" t="s">
        <v>3496</v>
      </c>
      <c r="BE11" t="s">
        <v>3514</v>
      </c>
      <c r="BF11" t="s">
        <v>4006</v>
      </c>
      <c r="BG11" t="s">
        <v>4407</v>
      </c>
      <c r="BH11" t="s">
        <v>4439</v>
      </c>
    </row>
    <row r="12" spans="1:62" x14ac:dyDescent="0.25">
      <c r="A12">
        <f t="shared" si="0"/>
        <v>18.100000000000001</v>
      </c>
      <c r="B12" t="str">
        <f t="shared" si="1"/>
        <v>Biomassekraftwerk Bischofferode_BNA0103</v>
      </c>
      <c r="C12" t="s">
        <v>3492</v>
      </c>
      <c r="D12" t="str">
        <f>VLOOKUP(AL12,REF_TABLE!$A$19:$B$26,2,FALSE)</f>
        <v>STUR</v>
      </c>
      <c r="E12" t="str">
        <f>VLOOKUP(AK12,REF_TABLE!A:B,2,FALSE)</f>
        <v>BIO</v>
      </c>
      <c r="F12">
        <f t="shared" si="7"/>
        <v>0.38</v>
      </c>
      <c r="G12">
        <f>VLOOKUP(Backup_0521!D12,REF_TABLE!M:Q,2,FALSE)</f>
        <v>9.5587323943661975</v>
      </c>
      <c r="H12">
        <f>VLOOKUP(Backup_0521!D12,REF_TABLE!M:Q,3,FALSE)</f>
        <v>7.8122535211267614</v>
      </c>
      <c r="I12">
        <f>VLOOKUP(D12,Tabelle7!$A:$B,2,FALSE)</f>
        <v>4.0224969288732378E-2</v>
      </c>
      <c r="J12">
        <f>VLOOKUP(D12,Tabelle7!$A:$C,3,FALSE)</f>
        <v>4.0224969288732378E-2</v>
      </c>
      <c r="K12">
        <f>VLOOKUP($E12,Dispa_data!E:W,7,FALSE)</f>
        <v>2000</v>
      </c>
      <c r="L12">
        <f>IFERROR(VLOOKUP($E12,Dispa_data!E:W,8,FALSE),0)</f>
        <v>0</v>
      </c>
      <c r="M12">
        <f>IFERROR(VLOOKUP($E12,Dispa_data!E:W,9,FALSE),0)</f>
        <v>0</v>
      </c>
      <c r="N12">
        <f>IFERROR(VLOOKUP($E12,Dispa_data!$E:$W,10,FALSE),0)</f>
        <v>0.2</v>
      </c>
      <c r="O12">
        <f>IFERROR(VLOOKUP($E12,Dispa_data!$E:$W,11,FALSE),0)</f>
        <v>0.45</v>
      </c>
      <c r="P12">
        <f>IFERROR(VLOOKUP($E12,Dispa_data!$E:$W,12,FALSE),0)</f>
        <v>7</v>
      </c>
      <c r="Q12">
        <f>IFERROR(VLOOKUP($E12,Dispa_data!$E:$W,13,FALSE),0)</f>
        <v>0</v>
      </c>
      <c r="S12" t="str">
        <f t="shared" si="2"/>
        <v/>
      </c>
      <c r="T12" t="str">
        <f t="shared" si="3"/>
        <v/>
      </c>
      <c r="U12" t="str">
        <f t="shared" si="4"/>
        <v/>
      </c>
      <c r="V12" t="str">
        <f t="shared" si="5"/>
        <v/>
      </c>
      <c r="W12" t="str">
        <f t="shared" si="6"/>
        <v/>
      </c>
      <c r="X12" s="1" t="s">
        <v>48</v>
      </c>
      <c r="Y12" s="6" t="e">
        <f>VLOOKUP(B12,Dispa_data!B:B,1,FALSE)</f>
        <v>#N/A</v>
      </c>
      <c r="Z12" t="s">
        <v>935</v>
      </c>
      <c r="AC12" t="s">
        <v>2130</v>
      </c>
      <c r="AE12" t="s">
        <v>2730</v>
      </c>
      <c r="AF12" t="s">
        <v>3188</v>
      </c>
      <c r="AG12" t="s">
        <v>3481</v>
      </c>
      <c r="AH12" t="s">
        <v>3492</v>
      </c>
      <c r="AI12">
        <v>18.100000000000001</v>
      </c>
      <c r="AK12" t="s">
        <v>3496</v>
      </c>
      <c r="AL12" t="s">
        <v>3506</v>
      </c>
      <c r="AM12" t="s">
        <v>3515</v>
      </c>
      <c r="AO12">
        <v>2006</v>
      </c>
      <c r="AP12" t="s">
        <v>3524</v>
      </c>
      <c r="AS12" t="s">
        <v>3625</v>
      </c>
      <c r="AU12">
        <v>51.489930000000001</v>
      </c>
      <c r="AV12">
        <v>10.413069999999999</v>
      </c>
      <c r="BA12">
        <v>0.38</v>
      </c>
      <c r="BB12" t="s">
        <v>3996</v>
      </c>
      <c r="BC12" t="s">
        <v>4000</v>
      </c>
      <c r="BD12" t="s">
        <v>3496</v>
      </c>
      <c r="BE12" t="s">
        <v>3514</v>
      </c>
      <c r="BF12" t="s">
        <v>4007</v>
      </c>
      <c r="BG12" t="s">
        <v>1559</v>
      </c>
      <c r="BH12" t="s">
        <v>4440</v>
      </c>
    </row>
    <row r="13" spans="1:62" x14ac:dyDescent="0.25">
      <c r="A13">
        <f t="shared" si="0"/>
        <v>18</v>
      </c>
      <c r="B13" t="str">
        <f t="shared" si="1"/>
        <v>Egger Kraftwerk Brilon_BNA0156a</v>
      </c>
      <c r="C13" t="s">
        <v>3492</v>
      </c>
      <c r="D13" t="str">
        <f>VLOOKUP(AL13,REF_TABLE!$A$19:$B$26,2,FALSE)</f>
        <v>STUR</v>
      </c>
      <c r="E13" t="str">
        <f>VLOOKUP(AK13,REF_TABLE!A:B,2,FALSE)</f>
        <v>BIO</v>
      </c>
      <c r="F13">
        <f t="shared" si="7"/>
        <v>0.38</v>
      </c>
      <c r="G13">
        <f>VLOOKUP(Backup_0521!D13,REF_TABLE!M:Q,2,FALSE)</f>
        <v>9.5587323943661975</v>
      </c>
      <c r="H13">
        <f>VLOOKUP(Backup_0521!D13,REF_TABLE!M:Q,3,FALSE)</f>
        <v>7.8122535211267614</v>
      </c>
      <c r="I13">
        <f>VLOOKUP(D13,Tabelle7!$A:$B,2,FALSE)</f>
        <v>4.0224969288732378E-2</v>
      </c>
      <c r="J13">
        <f>VLOOKUP(D13,Tabelle7!$A:$C,3,FALSE)</f>
        <v>4.0224969288732378E-2</v>
      </c>
      <c r="K13">
        <f>VLOOKUP($E13,Dispa_data!E:W,7,FALSE)</f>
        <v>2000</v>
      </c>
      <c r="L13">
        <f>IFERROR(VLOOKUP($E13,Dispa_data!E:W,8,FALSE),0)</f>
        <v>0</v>
      </c>
      <c r="M13">
        <f>IFERROR(VLOOKUP($E13,Dispa_data!E:W,9,FALSE),0)</f>
        <v>0</v>
      </c>
      <c r="N13">
        <f>IFERROR(VLOOKUP($E13,Dispa_data!$E:$W,10,FALSE),0)</f>
        <v>0.2</v>
      </c>
      <c r="O13">
        <f>IFERROR(VLOOKUP($E13,Dispa_data!$E:$W,11,FALSE),0)</f>
        <v>0.45</v>
      </c>
      <c r="P13">
        <f>IFERROR(VLOOKUP($E13,Dispa_data!$E:$W,12,FALSE),0)</f>
        <v>7</v>
      </c>
      <c r="Q13">
        <f>IFERROR(VLOOKUP($E13,Dispa_data!$E:$W,13,FALSE),0)</f>
        <v>0</v>
      </c>
      <c r="S13" t="str">
        <f t="shared" si="2"/>
        <v/>
      </c>
      <c r="T13" t="str">
        <f t="shared" si="3"/>
        <v/>
      </c>
      <c r="U13" t="str">
        <f t="shared" si="4"/>
        <v/>
      </c>
      <c r="V13" t="str">
        <f t="shared" si="5"/>
        <v/>
      </c>
      <c r="W13" t="str">
        <f t="shared" si="6"/>
        <v/>
      </c>
      <c r="X13" s="1" t="s">
        <v>49</v>
      </c>
      <c r="Y13" s="6" t="e">
        <f>VLOOKUP(B13,Dispa_data!B:B,1,FALSE)</f>
        <v>#N/A</v>
      </c>
      <c r="Z13" t="s">
        <v>936</v>
      </c>
      <c r="AA13" t="s">
        <v>1517</v>
      </c>
      <c r="AC13" t="s">
        <v>2131</v>
      </c>
      <c r="AD13" t="s">
        <v>2407</v>
      </c>
      <c r="AE13" t="s">
        <v>2731</v>
      </c>
      <c r="AF13" t="s">
        <v>3189</v>
      </c>
      <c r="AG13" t="s">
        <v>3480</v>
      </c>
      <c r="AH13" t="s">
        <v>3492</v>
      </c>
      <c r="AI13">
        <v>18</v>
      </c>
      <c r="AK13" t="s">
        <v>3496</v>
      </c>
      <c r="AL13" t="s">
        <v>3506</v>
      </c>
      <c r="AM13" t="s">
        <v>3514</v>
      </c>
      <c r="AO13">
        <v>1990</v>
      </c>
      <c r="AP13" t="s">
        <v>3525</v>
      </c>
      <c r="AS13" t="s">
        <v>3625</v>
      </c>
      <c r="AU13">
        <v>51.406669999999998</v>
      </c>
      <c r="AV13">
        <v>8.6011500000000005</v>
      </c>
      <c r="BA13">
        <v>0.38</v>
      </c>
      <c r="BB13" t="s">
        <v>3996</v>
      </c>
      <c r="BC13" t="s">
        <v>4000</v>
      </c>
      <c r="BD13" t="s">
        <v>3496</v>
      </c>
      <c r="BE13" t="s">
        <v>3514</v>
      </c>
      <c r="BG13" t="s">
        <v>1715</v>
      </c>
      <c r="BH13" t="s">
        <v>4441</v>
      </c>
    </row>
    <row r="14" spans="1:62" x14ac:dyDescent="0.25">
      <c r="A14">
        <f t="shared" si="0"/>
        <v>13.2</v>
      </c>
      <c r="B14" t="str">
        <f t="shared" si="1"/>
        <v>Werkskraftwerk Sappi Ehingen_BNA0232a</v>
      </c>
      <c r="C14" t="s">
        <v>3492</v>
      </c>
      <c r="D14" t="str">
        <f>VLOOKUP(AL14,REF_TABLE!$A$19:$B$26,2,FALSE)</f>
        <v>STUR</v>
      </c>
      <c r="E14" t="str">
        <f>VLOOKUP(AK14,REF_TABLE!A:B,2,FALSE)</f>
        <v>BIO</v>
      </c>
      <c r="F14">
        <f t="shared" si="7"/>
        <v>0.38</v>
      </c>
      <c r="G14">
        <f>VLOOKUP(Backup_0521!D14,REF_TABLE!M:Q,2,FALSE)</f>
        <v>9.5587323943661975</v>
      </c>
      <c r="H14">
        <f>VLOOKUP(Backup_0521!D14,REF_TABLE!M:Q,3,FALSE)</f>
        <v>7.8122535211267614</v>
      </c>
      <c r="I14">
        <f>VLOOKUP(D14,Tabelle7!$A:$B,2,FALSE)</f>
        <v>4.0224969288732378E-2</v>
      </c>
      <c r="J14">
        <f>VLOOKUP(D14,Tabelle7!$A:$C,3,FALSE)</f>
        <v>4.0224969288732378E-2</v>
      </c>
      <c r="K14">
        <f>VLOOKUP($E14,Dispa_data!E:W,7,FALSE)</f>
        <v>2000</v>
      </c>
      <c r="L14">
        <f>IFERROR(VLOOKUP($E14,Dispa_data!E:W,8,FALSE),0)</f>
        <v>0</v>
      </c>
      <c r="M14">
        <f>IFERROR(VLOOKUP($E14,Dispa_data!E:W,9,FALSE),0)</f>
        <v>0</v>
      </c>
      <c r="N14">
        <f>IFERROR(VLOOKUP($E14,Dispa_data!$E:$W,10,FALSE),0)</f>
        <v>0.2</v>
      </c>
      <c r="O14">
        <f>IFERROR(VLOOKUP($E14,Dispa_data!$E:$W,11,FALSE),0)</f>
        <v>0.45</v>
      </c>
      <c r="P14">
        <f>IFERROR(VLOOKUP($E14,Dispa_data!$E:$W,12,FALSE),0)</f>
        <v>7</v>
      </c>
      <c r="Q14">
        <f>IFERROR(VLOOKUP($E14,Dispa_data!$E:$W,13,FALSE),0)</f>
        <v>0</v>
      </c>
      <c r="S14" t="str">
        <f t="shared" si="2"/>
        <v/>
      </c>
      <c r="T14" t="str">
        <f t="shared" si="3"/>
        <v/>
      </c>
      <c r="U14" t="str">
        <f t="shared" si="4"/>
        <v/>
      </c>
      <c r="V14" t="str">
        <f t="shared" si="5"/>
        <v/>
      </c>
      <c r="W14" t="str">
        <f t="shared" si="6"/>
        <v/>
      </c>
      <c r="X14" s="1" t="s">
        <v>50</v>
      </c>
      <c r="Y14" s="6" t="e">
        <f>VLOOKUP(B14,Dispa_data!B:B,1,FALSE)</f>
        <v>#N/A</v>
      </c>
      <c r="Z14" t="s">
        <v>937</v>
      </c>
      <c r="AC14" t="s">
        <v>2132</v>
      </c>
      <c r="AD14" t="s">
        <v>2408</v>
      </c>
      <c r="AE14" t="s">
        <v>2732</v>
      </c>
      <c r="AF14" t="s">
        <v>3190</v>
      </c>
      <c r="AG14" t="s">
        <v>3482</v>
      </c>
      <c r="AH14" t="s">
        <v>3492</v>
      </c>
      <c r="AI14">
        <v>13.2</v>
      </c>
      <c r="AK14" t="s">
        <v>3496</v>
      </c>
      <c r="AL14" t="s">
        <v>3506</v>
      </c>
      <c r="AM14" t="s">
        <v>3514</v>
      </c>
      <c r="AO14">
        <v>1990</v>
      </c>
      <c r="AP14" t="s">
        <v>3525</v>
      </c>
      <c r="AS14" t="s">
        <v>3625</v>
      </c>
      <c r="AU14">
        <v>48.266979999999997</v>
      </c>
      <c r="AV14">
        <v>9.7261500000000005</v>
      </c>
      <c r="BA14">
        <v>0.38</v>
      </c>
      <c r="BB14" t="s">
        <v>3996</v>
      </c>
      <c r="BC14" t="s">
        <v>4000</v>
      </c>
      <c r="BD14" t="s">
        <v>3496</v>
      </c>
      <c r="BE14" t="s">
        <v>3514</v>
      </c>
      <c r="BG14" t="s">
        <v>1559</v>
      </c>
      <c r="BH14" t="s">
        <v>4442</v>
      </c>
    </row>
    <row r="15" spans="1:62" x14ac:dyDescent="0.25">
      <c r="A15">
        <f t="shared" si="0"/>
        <v>8</v>
      </c>
      <c r="B15" t="str">
        <f t="shared" si="1"/>
        <v>Werkskraftwerk Sappi Ehingen_BNA0232b</v>
      </c>
      <c r="C15" t="s">
        <v>3492</v>
      </c>
      <c r="D15" t="str">
        <f>VLOOKUP(AL15,REF_TABLE!$A$19:$B$26,2,FALSE)</f>
        <v>STUR</v>
      </c>
      <c r="E15" t="str">
        <f>VLOOKUP(AK15,REF_TABLE!A:B,2,FALSE)</f>
        <v>BIO</v>
      </c>
      <c r="F15">
        <f t="shared" si="7"/>
        <v>0.38</v>
      </c>
      <c r="G15">
        <f>VLOOKUP(Backup_0521!D15,REF_TABLE!M:Q,2,FALSE)</f>
        <v>9.5587323943661975</v>
      </c>
      <c r="H15">
        <f>VLOOKUP(Backup_0521!D15,REF_TABLE!M:Q,3,FALSE)</f>
        <v>7.8122535211267614</v>
      </c>
      <c r="I15">
        <f>VLOOKUP(D15,Tabelle7!$A:$B,2,FALSE)</f>
        <v>4.0224969288732378E-2</v>
      </c>
      <c r="J15">
        <f>VLOOKUP(D15,Tabelle7!$A:$C,3,FALSE)</f>
        <v>4.0224969288732378E-2</v>
      </c>
      <c r="K15">
        <f>VLOOKUP($E15,Dispa_data!E:W,7,FALSE)</f>
        <v>2000</v>
      </c>
      <c r="L15">
        <f>IFERROR(VLOOKUP($E15,Dispa_data!E:W,8,FALSE),0)</f>
        <v>0</v>
      </c>
      <c r="M15">
        <f>IFERROR(VLOOKUP($E15,Dispa_data!E:W,9,FALSE),0)</f>
        <v>0</v>
      </c>
      <c r="N15">
        <f>IFERROR(VLOOKUP($E15,Dispa_data!$E:$W,10,FALSE),0)</f>
        <v>0.2</v>
      </c>
      <c r="O15">
        <f>IFERROR(VLOOKUP($E15,Dispa_data!$E:$W,11,FALSE),0)</f>
        <v>0.45</v>
      </c>
      <c r="P15">
        <f>IFERROR(VLOOKUP($E15,Dispa_data!$E:$W,12,FALSE),0)</f>
        <v>7</v>
      </c>
      <c r="Q15">
        <f>IFERROR(VLOOKUP($E15,Dispa_data!$E:$W,13,FALSE),0)</f>
        <v>0</v>
      </c>
      <c r="S15" t="str">
        <f t="shared" si="2"/>
        <v/>
      </c>
      <c r="T15" t="str">
        <f t="shared" si="3"/>
        <v/>
      </c>
      <c r="U15" t="str">
        <f t="shared" si="4"/>
        <v/>
      </c>
      <c r="V15" t="str">
        <f t="shared" si="5"/>
        <v/>
      </c>
      <c r="W15" t="str">
        <f t="shared" si="6"/>
        <v/>
      </c>
      <c r="X15" s="1" t="s">
        <v>51</v>
      </c>
      <c r="Y15" s="6" t="e">
        <f>VLOOKUP(B15,Dispa_data!B:B,1,FALSE)</f>
        <v>#N/A</v>
      </c>
      <c r="Z15" t="s">
        <v>937</v>
      </c>
      <c r="AC15" t="s">
        <v>2132</v>
      </c>
      <c r="AD15" t="s">
        <v>2409</v>
      </c>
      <c r="AE15" t="s">
        <v>2732</v>
      </c>
      <c r="AF15" t="s">
        <v>3190</v>
      </c>
      <c r="AG15" t="s">
        <v>3482</v>
      </c>
      <c r="AH15" t="s">
        <v>3492</v>
      </c>
      <c r="AI15">
        <v>8</v>
      </c>
      <c r="AK15" t="s">
        <v>3496</v>
      </c>
      <c r="AL15" t="s">
        <v>3506</v>
      </c>
      <c r="AM15" t="s">
        <v>3514</v>
      </c>
      <c r="AO15">
        <v>1961</v>
      </c>
      <c r="AP15" t="s">
        <v>3526</v>
      </c>
      <c r="AS15" t="s">
        <v>3625</v>
      </c>
      <c r="AU15">
        <v>48.266930000000002</v>
      </c>
      <c r="AV15">
        <v>9.7262599999999999</v>
      </c>
      <c r="BA15">
        <v>0.38</v>
      </c>
      <c r="BB15" t="s">
        <v>3996</v>
      </c>
      <c r="BC15" t="s">
        <v>4000</v>
      </c>
      <c r="BD15" t="s">
        <v>3496</v>
      </c>
      <c r="BE15" t="s">
        <v>3515</v>
      </c>
      <c r="BG15" t="s">
        <v>4402</v>
      </c>
      <c r="BH15" t="s">
        <v>4442</v>
      </c>
    </row>
    <row r="16" spans="1:62" x14ac:dyDescent="0.25">
      <c r="A16">
        <f t="shared" si="0"/>
        <v>22</v>
      </c>
      <c r="B16" t="str">
        <f t="shared" si="1"/>
        <v>Emden Biomasse_BNA0244</v>
      </c>
      <c r="C16" t="s">
        <v>3492</v>
      </c>
      <c r="D16" t="str">
        <f>VLOOKUP(AL16,REF_TABLE!$A$19:$B$26,2,FALSE)</f>
        <v>STUR</v>
      </c>
      <c r="E16" t="str">
        <f>VLOOKUP(AK16,REF_TABLE!A:B,2,FALSE)</f>
        <v>BIO</v>
      </c>
      <c r="F16">
        <f t="shared" si="7"/>
        <v>0.38</v>
      </c>
      <c r="G16">
        <f>VLOOKUP(Backup_0521!D16,REF_TABLE!M:Q,2,FALSE)</f>
        <v>9.5587323943661975</v>
      </c>
      <c r="H16">
        <f>VLOOKUP(Backup_0521!D16,REF_TABLE!M:Q,3,FALSE)</f>
        <v>7.8122535211267614</v>
      </c>
      <c r="I16">
        <f>VLOOKUP(D16,Tabelle7!$A:$B,2,FALSE)</f>
        <v>4.0224969288732378E-2</v>
      </c>
      <c r="J16">
        <f>VLOOKUP(D16,Tabelle7!$A:$C,3,FALSE)</f>
        <v>4.0224969288732378E-2</v>
      </c>
      <c r="K16">
        <f>VLOOKUP($E16,Dispa_data!E:W,7,FALSE)</f>
        <v>2000</v>
      </c>
      <c r="L16">
        <f>IFERROR(VLOOKUP($E16,Dispa_data!E:W,8,FALSE),0)</f>
        <v>0</v>
      </c>
      <c r="M16">
        <f>IFERROR(VLOOKUP($E16,Dispa_data!E:W,9,FALSE),0)</f>
        <v>0</v>
      </c>
      <c r="N16">
        <f>IFERROR(VLOOKUP($E16,Dispa_data!$E:$W,10,FALSE),0)</f>
        <v>0.2</v>
      </c>
      <c r="O16">
        <f>IFERROR(VLOOKUP($E16,Dispa_data!$E:$W,11,FALSE),0)</f>
        <v>0.45</v>
      </c>
      <c r="P16">
        <f>IFERROR(VLOOKUP($E16,Dispa_data!$E:$W,12,FALSE),0)</f>
        <v>7</v>
      </c>
      <c r="Q16">
        <f>IFERROR(VLOOKUP($E16,Dispa_data!$E:$W,13,FALSE),0)</f>
        <v>0</v>
      </c>
      <c r="S16" t="str">
        <f t="shared" si="2"/>
        <v/>
      </c>
      <c r="T16" t="str">
        <f t="shared" si="3"/>
        <v/>
      </c>
      <c r="U16" t="str">
        <f t="shared" si="4"/>
        <v/>
      </c>
      <c r="V16" t="str">
        <f t="shared" si="5"/>
        <v/>
      </c>
      <c r="W16" t="str">
        <f t="shared" si="6"/>
        <v/>
      </c>
      <c r="X16" s="1" t="s">
        <v>52</v>
      </c>
      <c r="Y16" s="6" t="e">
        <f>VLOOKUP(B16,Dispa_data!B:B,1,FALSE)</f>
        <v>#N/A</v>
      </c>
      <c r="Z16" t="s">
        <v>938</v>
      </c>
      <c r="AC16" t="s">
        <v>2133</v>
      </c>
      <c r="AE16" t="s">
        <v>2733</v>
      </c>
      <c r="AF16" t="s">
        <v>3191</v>
      </c>
      <c r="AG16" t="s">
        <v>3477</v>
      </c>
      <c r="AH16" t="s">
        <v>3492</v>
      </c>
      <c r="AI16">
        <v>22</v>
      </c>
      <c r="AK16" t="s">
        <v>3496</v>
      </c>
      <c r="AL16" t="s">
        <v>3506</v>
      </c>
      <c r="AM16" t="s">
        <v>3514</v>
      </c>
      <c r="AO16">
        <v>2005</v>
      </c>
      <c r="AP16" t="s">
        <v>3519</v>
      </c>
      <c r="AS16" t="s">
        <v>3625</v>
      </c>
      <c r="AU16">
        <v>53.342170000000003</v>
      </c>
      <c r="AV16">
        <v>7.2062399999999993</v>
      </c>
      <c r="BA16">
        <v>0.38</v>
      </c>
      <c r="BB16" t="s">
        <v>3996</v>
      </c>
      <c r="BC16" t="s">
        <v>4000</v>
      </c>
      <c r="BD16" t="s">
        <v>3496</v>
      </c>
      <c r="BE16" t="s">
        <v>3514</v>
      </c>
      <c r="BG16" t="s">
        <v>4406</v>
      </c>
      <c r="BH16" t="s">
        <v>4443</v>
      </c>
    </row>
    <row r="17" spans="1:60" x14ac:dyDescent="0.25">
      <c r="A17">
        <f t="shared" si="0"/>
        <v>20</v>
      </c>
      <c r="B17" t="str">
        <f t="shared" si="1"/>
        <v>Biomasse-HKW_BNA0250a</v>
      </c>
      <c r="C17" t="s">
        <v>3492</v>
      </c>
      <c r="D17" t="str">
        <f>VLOOKUP(AL17,REF_TABLE!$A$19:$B$26,2,FALSE)</f>
        <v>STUR</v>
      </c>
      <c r="E17" t="str">
        <f>VLOOKUP(AK17,REF_TABLE!A:B,2,FALSE)</f>
        <v>BIO</v>
      </c>
      <c r="F17">
        <f t="shared" si="7"/>
        <v>0.38</v>
      </c>
      <c r="G17">
        <f>VLOOKUP(Backup_0521!D17,REF_TABLE!M:Q,2,FALSE)</f>
        <v>9.5587323943661975</v>
      </c>
      <c r="H17">
        <f>VLOOKUP(Backup_0521!D17,REF_TABLE!M:Q,3,FALSE)</f>
        <v>7.8122535211267614</v>
      </c>
      <c r="I17">
        <f>VLOOKUP(D17,Tabelle7!$A:$B,2,FALSE)</f>
        <v>4.0224969288732378E-2</v>
      </c>
      <c r="J17">
        <f>VLOOKUP(D17,Tabelle7!$A:$C,3,FALSE)</f>
        <v>4.0224969288732378E-2</v>
      </c>
      <c r="K17">
        <f>VLOOKUP($E17,Dispa_data!E:W,7,FALSE)</f>
        <v>2000</v>
      </c>
      <c r="L17">
        <f>IFERROR(VLOOKUP($E17,Dispa_data!E:W,8,FALSE),0)</f>
        <v>0</v>
      </c>
      <c r="M17">
        <f>IFERROR(VLOOKUP($E17,Dispa_data!E:W,9,FALSE),0)</f>
        <v>0</v>
      </c>
      <c r="N17">
        <f>IFERROR(VLOOKUP($E17,Dispa_data!$E:$W,10,FALSE),0)</f>
        <v>0.2</v>
      </c>
      <c r="O17">
        <f>IFERROR(VLOOKUP($E17,Dispa_data!$E:$W,11,FALSE),0)</f>
        <v>0.45</v>
      </c>
      <c r="P17">
        <f>IFERROR(VLOOKUP($E17,Dispa_data!$E:$W,12,FALSE),0)</f>
        <v>7</v>
      </c>
      <c r="Q17">
        <f>IFERROR(VLOOKUP($E17,Dispa_data!$E:$W,13,FALSE),0)</f>
        <v>0</v>
      </c>
      <c r="S17" t="str">
        <f t="shared" si="2"/>
        <v/>
      </c>
      <c r="T17" t="str">
        <f t="shared" si="3"/>
        <v/>
      </c>
      <c r="U17" t="str">
        <f t="shared" si="4"/>
        <v/>
      </c>
      <c r="V17" t="str">
        <f t="shared" si="5"/>
        <v/>
      </c>
      <c r="W17" t="str">
        <f t="shared" si="6"/>
        <v/>
      </c>
      <c r="X17" s="1" t="s">
        <v>53</v>
      </c>
      <c r="Y17" s="6" t="e">
        <f>VLOOKUP(B17,Dispa_data!B:B,1,FALSE)</f>
        <v>#N/A</v>
      </c>
      <c r="Z17" t="s">
        <v>939</v>
      </c>
      <c r="AC17" t="s">
        <v>2134</v>
      </c>
      <c r="AD17" t="s">
        <v>2410</v>
      </c>
      <c r="AE17" t="s">
        <v>2734</v>
      </c>
      <c r="AF17" t="s">
        <v>3192</v>
      </c>
      <c r="AG17" t="s">
        <v>3477</v>
      </c>
      <c r="AH17" t="s">
        <v>3492</v>
      </c>
      <c r="AI17">
        <v>20</v>
      </c>
      <c r="AK17" t="s">
        <v>3496</v>
      </c>
      <c r="AL17" t="s">
        <v>3506</v>
      </c>
      <c r="AM17" t="s">
        <v>3514</v>
      </c>
      <c r="AO17">
        <v>2006</v>
      </c>
      <c r="AP17" t="s">
        <v>3524</v>
      </c>
      <c r="AS17" t="s">
        <v>3625</v>
      </c>
      <c r="AU17">
        <v>52.619273999999997</v>
      </c>
      <c r="AV17">
        <v>6.8693099999999996</v>
      </c>
      <c r="BA17">
        <v>0.38</v>
      </c>
      <c r="BB17" t="s">
        <v>3996</v>
      </c>
      <c r="BC17" t="s">
        <v>4000</v>
      </c>
      <c r="BD17" t="s">
        <v>3496</v>
      </c>
      <c r="BE17" t="s">
        <v>3514</v>
      </c>
      <c r="BG17" t="s">
        <v>4403</v>
      </c>
      <c r="BH17" t="s">
        <v>4441</v>
      </c>
    </row>
    <row r="18" spans="1:60" x14ac:dyDescent="0.25">
      <c r="A18">
        <f t="shared" si="0"/>
        <v>12.6</v>
      </c>
      <c r="B18" t="str">
        <f t="shared" si="1"/>
        <v>BMKW Flörsheim Wicker_BNA0277</v>
      </c>
      <c r="C18" t="s">
        <v>3492</v>
      </c>
      <c r="D18" t="str">
        <f>VLOOKUP(AL18,REF_TABLE!$A$19:$B$26,2,FALSE)</f>
        <v>STUR</v>
      </c>
      <c r="E18" t="str">
        <f>VLOOKUP(AK18,REF_TABLE!A:B,2,FALSE)</f>
        <v>BIO</v>
      </c>
      <c r="F18">
        <f t="shared" si="7"/>
        <v>0.38</v>
      </c>
      <c r="G18">
        <f>VLOOKUP(Backup_0521!D18,REF_TABLE!M:Q,2,FALSE)</f>
        <v>9.5587323943661975</v>
      </c>
      <c r="H18">
        <f>VLOOKUP(Backup_0521!D18,REF_TABLE!M:Q,3,FALSE)</f>
        <v>7.8122535211267614</v>
      </c>
      <c r="I18">
        <f>VLOOKUP(D18,Tabelle7!$A:$B,2,FALSE)</f>
        <v>4.0224969288732378E-2</v>
      </c>
      <c r="J18">
        <f>VLOOKUP(D18,Tabelle7!$A:$C,3,FALSE)</f>
        <v>4.0224969288732378E-2</v>
      </c>
      <c r="K18">
        <f>VLOOKUP($E18,Dispa_data!E:W,7,FALSE)</f>
        <v>2000</v>
      </c>
      <c r="L18">
        <f>IFERROR(VLOOKUP($E18,Dispa_data!E:W,8,FALSE),0)</f>
        <v>0</v>
      </c>
      <c r="M18">
        <f>IFERROR(VLOOKUP($E18,Dispa_data!E:W,9,FALSE),0)</f>
        <v>0</v>
      </c>
      <c r="N18">
        <f>IFERROR(VLOOKUP($E18,Dispa_data!$E:$W,10,FALSE),0)</f>
        <v>0.2</v>
      </c>
      <c r="O18">
        <f>IFERROR(VLOOKUP($E18,Dispa_data!$E:$W,11,FALSE),0)</f>
        <v>0.45</v>
      </c>
      <c r="P18">
        <f>IFERROR(VLOOKUP($E18,Dispa_data!$E:$W,12,FALSE),0)</f>
        <v>7</v>
      </c>
      <c r="Q18">
        <f>IFERROR(VLOOKUP($E18,Dispa_data!$E:$W,13,FALSE),0)</f>
        <v>0</v>
      </c>
      <c r="S18" t="str">
        <f t="shared" si="2"/>
        <v/>
      </c>
      <c r="T18" t="str">
        <f t="shared" si="3"/>
        <v/>
      </c>
      <c r="U18" t="str">
        <f t="shared" si="4"/>
        <v/>
      </c>
      <c r="V18" t="str">
        <f t="shared" si="5"/>
        <v/>
      </c>
      <c r="W18" t="str">
        <f t="shared" si="6"/>
        <v/>
      </c>
      <c r="X18" s="1" t="s">
        <v>54</v>
      </c>
      <c r="Y18" s="6" t="e">
        <f>VLOOKUP(B18,Dispa_data!B:B,1,FALSE)</f>
        <v>#N/A</v>
      </c>
      <c r="Z18" t="s">
        <v>940</v>
      </c>
      <c r="AC18" t="s">
        <v>2135</v>
      </c>
      <c r="AD18" t="s">
        <v>2411</v>
      </c>
      <c r="AE18" t="s">
        <v>2735</v>
      </c>
      <c r="AF18" t="s">
        <v>3193</v>
      </c>
      <c r="AG18" t="s">
        <v>3483</v>
      </c>
      <c r="AH18" t="s">
        <v>3492</v>
      </c>
      <c r="AI18">
        <v>12.6</v>
      </c>
      <c r="AK18" t="s">
        <v>3496</v>
      </c>
      <c r="AL18" t="s">
        <v>3506</v>
      </c>
      <c r="AM18" t="s">
        <v>3515</v>
      </c>
      <c r="AO18">
        <v>2003</v>
      </c>
      <c r="AP18" t="s">
        <v>3523</v>
      </c>
      <c r="AS18" t="s">
        <v>3625</v>
      </c>
      <c r="AU18">
        <v>50.022601999999999</v>
      </c>
      <c r="AV18">
        <v>8.3772089999999988</v>
      </c>
      <c r="BA18">
        <v>0.38</v>
      </c>
      <c r="BB18" t="s">
        <v>3996</v>
      </c>
      <c r="BC18" t="s">
        <v>4000</v>
      </c>
      <c r="BD18" t="s">
        <v>3496</v>
      </c>
      <c r="BE18" t="s">
        <v>3514</v>
      </c>
      <c r="BG18" t="s">
        <v>1559</v>
      </c>
      <c r="BH18" t="s">
        <v>4444</v>
      </c>
    </row>
    <row r="19" spans="1:60" x14ac:dyDescent="0.25">
      <c r="A19">
        <f t="shared" si="0"/>
        <v>12.4</v>
      </c>
      <c r="B19" t="str">
        <f t="shared" si="1"/>
        <v>BKF_BNA0283</v>
      </c>
      <c r="C19" t="s">
        <v>3492</v>
      </c>
      <c r="D19" t="str">
        <f>VLOOKUP(AL19,REF_TABLE!$A$19:$B$26,2,FALSE)</f>
        <v>STUR</v>
      </c>
      <c r="E19" t="str">
        <f>VLOOKUP(AK19,REF_TABLE!A:B,2,FALSE)</f>
        <v>BIO</v>
      </c>
      <c r="F19">
        <f t="shared" si="7"/>
        <v>0.38</v>
      </c>
      <c r="G19">
        <f>VLOOKUP(Backup_0521!D19,REF_TABLE!M:Q,2,FALSE)</f>
        <v>9.5587323943661975</v>
      </c>
      <c r="H19">
        <f>VLOOKUP(Backup_0521!D19,REF_TABLE!M:Q,3,FALSE)</f>
        <v>7.8122535211267614</v>
      </c>
      <c r="I19">
        <f>VLOOKUP(D19,Tabelle7!$A:$B,2,FALSE)</f>
        <v>4.0224969288732378E-2</v>
      </c>
      <c r="J19">
        <f>VLOOKUP(D19,Tabelle7!$A:$C,3,FALSE)</f>
        <v>4.0224969288732378E-2</v>
      </c>
      <c r="K19">
        <f>VLOOKUP($E19,Dispa_data!E:W,7,FALSE)</f>
        <v>2000</v>
      </c>
      <c r="L19">
        <f>IFERROR(VLOOKUP($E19,Dispa_data!E:W,8,FALSE),0)</f>
        <v>0</v>
      </c>
      <c r="M19">
        <f>IFERROR(VLOOKUP($E19,Dispa_data!E:W,9,FALSE),0)</f>
        <v>0</v>
      </c>
      <c r="N19">
        <f>IFERROR(VLOOKUP($E19,Dispa_data!$E:$W,10,FALSE),0)</f>
        <v>0.2</v>
      </c>
      <c r="O19">
        <f>IFERROR(VLOOKUP($E19,Dispa_data!$E:$W,11,FALSE),0)</f>
        <v>0.45</v>
      </c>
      <c r="P19">
        <f>IFERROR(VLOOKUP($E19,Dispa_data!$E:$W,12,FALSE),0)</f>
        <v>7</v>
      </c>
      <c r="Q19">
        <f>IFERROR(VLOOKUP($E19,Dispa_data!$E:$W,13,FALSE),0)</f>
        <v>0</v>
      </c>
      <c r="S19" t="str">
        <f t="shared" si="2"/>
        <v/>
      </c>
      <c r="T19" t="str">
        <f t="shared" si="3"/>
        <v/>
      </c>
      <c r="U19" t="str">
        <f t="shared" si="4"/>
        <v/>
      </c>
      <c r="V19" t="str">
        <f t="shared" si="5"/>
        <v/>
      </c>
      <c r="W19" t="str">
        <f t="shared" si="6"/>
        <v/>
      </c>
      <c r="X19" s="1" t="s">
        <v>55</v>
      </c>
      <c r="Y19" s="6" t="e">
        <f>VLOOKUP(B19,Dispa_data!B:B,1,FALSE)</f>
        <v>#N/A</v>
      </c>
      <c r="Z19" t="s">
        <v>941</v>
      </c>
      <c r="AC19" t="s">
        <v>2136</v>
      </c>
      <c r="AD19" t="s">
        <v>2412</v>
      </c>
      <c r="AE19" t="s">
        <v>2736</v>
      </c>
      <c r="AF19" t="s">
        <v>3194</v>
      </c>
      <c r="AG19" t="s">
        <v>3483</v>
      </c>
      <c r="AH19" t="s">
        <v>3492</v>
      </c>
      <c r="AI19">
        <v>12.4</v>
      </c>
      <c r="AK19" t="s">
        <v>3496</v>
      </c>
      <c r="AL19" t="s">
        <v>3506</v>
      </c>
      <c r="AM19" t="s">
        <v>3514</v>
      </c>
      <c r="AO19">
        <v>2004</v>
      </c>
      <c r="AP19" t="s">
        <v>3518</v>
      </c>
      <c r="AS19" t="s">
        <v>3625</v>
      </c>
      <c r="AU19">
        <v>50.129429999999999</v>
      </c>
      <c r="AV19">
        <v>8.7679200000000002</v>
      </c>
      <c r="BA19">
        <v>0.38</v>
      </c>
      <c r="BB19" t="s">
        <v>3996</v>
      </c>
      <c r="BC19" t="s">
        <v>4000</v>
      </c>
      <c r="BD19" t="s">
        <v>3496</v>
      </c>
      <c r="BE19" t="s">
        <v>3514</v>
      </c>
      <c r="BF19" t="s">
        <v>4008</v>
      </c>
      <c r="BG19" t="s">
        <v>1715</v>
      </c>
      <c r="BH19" t="s">
        <v>4445</v>
      </c>
    </row>
    <row r="20" spans="1:60" x14ac:dyDescent="0.25">
      <c r="A20">
        <f t="shared" si="0"/>
        <v>12.1</v>
      </c>
      <c r="B20" t="str">
        <f t="shared" si="1"/>
        <v>KWK Gütersloh_BNA0385</v>
      </c>
      <c r="C20" t="s">
        <v>3492</v>
      </c>
      <c r="D20" t="str">
        <f>VLOOKUP(AL20,REF_TABLE!$A$19:$B$26,2,FALSE)</f>
        <v>STUR</v>
      </c>
      <c r="E20" t="str">
        <f>VLOOKUP(AK20,REF_TABLE!A:B,2,FALSE)</f>
        <v>BIO</v>
      </c>
      <c r="F20">
        <f t="shared" si="7"/>
        <v>0.38</v>
      </c>
      <c r="G20">
        <f>VLOOKUP(Backup_0521!D20,REF_TABLE!M:Q,2,FALSE)</f>
        <v>9.5587323943661975</v>
      </c>
      <c r="H20">
        <f>VLOOKUP(Backup_0521!D20,REF_TABLE!M:Q,3,FALSE)</f>
        <v>7.8122535211267614</v>
      </c>
      <c r="I20">
        <f>VLOOKUP(D20,Tabelle7!$A:$B,2,FALSE)</f>
        <v>4.0224969288732378E-2</v>
      </c>
      <c r="J20">
        <f>VLOOKUP(D20,Tabelle7!$A:$C,3,FALSE)</f>
        <v>4.0224969288732378E-2</v>
      </c>
      <c r="K20">
        <f>VLOOKUP($E20,Dispa_data!E:W,7,FALSE)</f>
        <v>2000</v>
      </c>
      <c r="L20">
        <f>IFERROR(VLOOKUP($E20,Dispa_data!E:W,8,FALSE),0)</f>
        <v>0</v>
      </c>
      <c r="M20">
        <f>IFERROR(VLOOKUP($E20,Dispa_data!E:W,9,FALSE),0)</f>
        <v>0</v>
      </c>
      <c r="N20">
        <f>IFERROR(VLOOKUP($E20,Dispa_data!$E:$W,10,FALSE),0)</f>
        <v>0.2</v>
      </c>
      <c r="O20">
        <f>IFERROR(VLOOKUP($E20,Dispa_data!$E:$W,11,FALSE),0)</f>
        <v>0.45</v>
      </c>
      <c r="P20">
        <f>IFERROR(VLOOKUP($E20,Dispa_data!$E:$W,12,FALSE),0)</f>
        <v>7</v>
      </c>
      <c r="Q20">
        <f>IFERROR(VLOOKUP($E20,Dispa_data!$E:$W,13,FALSE),0)</f>
        <v>0</v>
      </c>
      <c r="S20" t="str">
        <f t="shared" si="2"/>
        <v/>
      </c>
      <c r="T20" t="str">
        <f t="shared" si="3"/>
        <v/>
      </c>
      <c r="U20" t="str">
        <f t="shared" si="4"/>
        <v/>
      </c>
      <c r="V20" t="str">
        <f t="shared" si="5"/>
        <v/>
      </c>
      <c r="W20" t="str">
        <f t="shared" si="6"/>
        <v/>
      </c>
      <c r="X20" s="1" t="s">
        <v>56</v>
      </c>
      <c r="Y20" s="6" t="e">
        <f>VLOOKUP(B20,Dispa_data!B:B,1,FALSE)</f>
        <v>#N/A</v>
      </c>
      <c r="Z20" t="s">
        <v>942</v>
      </c>
      <c r="AC20" t="s">
        <v>2137</v>
      </c>
      <c r="AD20" t="s">
        <v>2413</v>
      </c>
      <c r="AE20" t="s">
        <v>2737</v>
      </c>
      <c r="AF20" t="s">
        <v>3195</v>
      </c>
      <c r="AG20" t="s">
        <v>3480</v>
      </c>
      <c r="AH20" t="s">
        <v>3492</v>
      </c>
      <c r="AI20">
        <v>12.1</v>
      </c>
      <c r="AK20" t="s">
        <v>3496</v>
      </c>
      <c r="AL20" t="s">
        <v>3506</v>
      </c>
      <c r="AM20" t="s">
        <v>3514</v>
      </c>
      <c r="AO20">
        <v>2001</v>
      </c>
      <c r="AP20" t="s">
        <v>3522</v>
      </c>
      <c r="AS20" t="s">
        <v>3625</v>
      </c>
      <c r="AU20">
        <v>51.915370000000003</v>
      </c>
      <c r="AV20">
        <v>8.4003100000000011</v>
      </c>
      <c r="BA20">
        <v>0.38</v>
      </c>
      <c r="BB20" t="s">
        <v>3996</v>
      </c>
      <c r="BC20" t="s">
        <v>4000</v>
      </c>
      <c r="BD20" t="s">
        <v>3496</v>
      </c>
      <c r="BE20" t="s">
        <v>3514</v>
      </c>
      <c r="BF20" t="s">
        <v>4009</v>
      </c>
      <c r="BG20" t="s">
        <v>1715</v>
      </c>
      <c r="BH20" t="s">
        <v>4446</v>
      </c>
    </row>
    <row r="21" spans="1:60" x14ac:dyDescent="0.25">
      <c r="A21">
        <f t="shared" si="0"/>
        <v>20</v>
      </c>
      <c r="B21" t="str">
        <f t="shared" si="1"/>
        <v>Biomasse-Verstromungs-Anlage_BNA0388</v>
      </c>
      <c r="C21" t="s">
        <v>3492</v>
      </c>
      <c r="D21" t="str">
        <f>VLOOKUP(AL21,REF_TABLE!$A$19:$B$26,2,FALSE)</f>
        <v>STUR</v>
      </c>
      <c r="E21" t="str">
        <f>VLOOKUP(AK21,REF_TABLE!A:B,2,FALSE)</f>
        <v>BIO</v>
      </c>
      <c r="F21">
        <f t="shared" si="7"/>
        <v>0.38</v>
      </c>
      <c r="G21">
        <f>VLOOKUP(Backup_0521!D21,REF_TABLE!M:Q,2,FALSE)</f>
        <v>9.5587323943661975</v>
      </c>
      <c r="H21">
        <f>VLOOKUP(Backup_0521!D21,REF_TABLE!M:Q,3,FALSE)</f>
        <v>7.8122535211267614</v>
      </c>
      <c r="I21">
        <f>VLOOKUP(D21,Tabelle7!$A:$B,2,FALSE)</f>
        <v>4.0224969288732378E-2</v>
      </c>
      <c r="J21">
        <f>VLOOKUP(D21,Tabelle7!$A:$C,3,FALSE)</f>
        <v>4.0224969288732378E-2</v>
      </c>
      <c r="K21">
        <f>VLOOKUP($E21,Dispa_data!E:W,7,FALSE)</f>
        <v>2000</v>
      </c>
      <c r="L21">
        <f>IFERROR(VLOOKUP($E21,Dispa_data!E:W,8,FALSE),0)</f>
        <v>0</v>
      </c>
      <c r="M21">
        <f>IFERROR(VLOOKUP($E21,Dispa_data!E:W,9,FALSE),0)</f>
        <v>0</v>
      </c>
      <c r="N21">
        <f>IFERROR(VLOOKUP($E21,Dispa_data!$E:$W,10,FALSE),0)</f>
        <v>0.2</v>
      </c>
      <c r="O21">
        <f>IFERROR(VLOOKUP($E21,Dispa_data!$E:$W,11,FALSE),0)</f>
        <v>0.45</v>
      </c>
      <c r="P21">
        <f>IFERROR(VLOOKUP($E21,Dispa_data!$E:$W,12,FALSE),0)</f>
        <v>7</v>
      </c>
      <c r="Q21">
        <f>IFERROR(VLOOKUP($E21,Dispa_data!$E:$W,13,FALSE),0)</f>
        <v>0</v>
      </c>
      <c r="S21" t="str">
        <f t="shared" si="2"/>
        <v/>
      </c>
      <c r="T21" t="str">
        <f t="shared" si="3"/>
        <v/>
      </c>
      <c r="U21" t="str">
        <f t="shared" si="4"/>
        <v/>
      </c>
      <c r="V21" t="str">
        <f t="shared" si="5"/>
        <v/>
      </c>
      <c r="W21" t="str">
        <f t="shared" si="6"/>
        <v/>
      </c>
      <c r="X21" s="1" t="s">
        <v>57</v>
      </c>
      <c r="Y21" s="6" t="e">
        <f>VLOOKUP(B21,Dispa_data!B:B,1,FALSE)</f>
        <v>#N/A</v>
      </c>
      <c r="Z21" t="s">
        <v>943</v>
      </c>
      <c r="AA21" t="s">
        <v>1518</v>
      </c>
      <c r="AC21" t="s">
        <v>2138</v>
      </c>
      <c r="AE21" t="s">
        <v>2738</v>
      </c>
      <c r="AF21" t="s">
        <v>3196</v>
      </c>
      <c r="AG21" t="s">
        <v>3480</v>
      </c>
      <c r="AH21" t="s">
        <v>3492</v>
      </c>
      <c r="AI21">
        <v>20</v>
      </c>
      <c r="AK21" t="s">
        <v>3496</v>
      </c>
      <c r="AL21" t="s">
        <v>3506</v>
      </c>
      <c r="AM21" t="s">
        <v>3514</v>
      </c>
      <c r="AO21">
        <v>2004</v>
      </c>
      <c r="AP21" t="s">
        <v>3518</v>
      </c>
      <c r="AS21" t="s">
        <v>3625</v>
      </c>
      <c r="AU21">
        <v>51.411113999999998</v>
      </c>
      <c r="AV21">
        <v>7.4916980000000004</v>
      </c>
      <c r="BA21">
        <v>0.38</v>
      </c>
      <c r="BB21" t="s">
        <v>3996</v>
      </c>
      <c r="BC21" t="s">
        <v>4000</v>
      </c>
      <c r="BD21" t="s">
        <v>3496</v>
      </c>
      <c r="BE21" t="s">
        <v>3514</v>
      </c>
      <c r="BF21" t="s">
        <v>4010</v>
      </c>
      <c r="BG21" t="s">
        <v>4406</v>
      </c>
      <c r="BH21" t="s">
        <v>4447</v>
      </c>
    </row>
    <row r="22" spans="1:60" x14ac:dyDescent="0.25">
      <c r="A22">
        <f t="shared" si="0"/>
        <v>20</v>
      </c>
      <c r="B22" t="str">
        <f t="shared" si="1"/>
        <v>Müllverwertung Borsigstraße MVB_BNA0399</v>
      </c>
      <c r="C22" t="s">
        <v>3492</v>
      </c>
      <c r="D22" t="str">
        <f>VLOOKUP(AL22,REF_TABLE!$A$19:$B$26,2,FALSE)</f>
        <v>STUR</v>
      </c>
      <c r="E22" t="str">
        <f>VLOOKUP(AK22,REF_TABLE!A:B,2,FALSE)</f>
        <v>BIO</v>
      </c>
      <c r="F22">
        <f t="shared" si="7"/>
        <v>0.38</v>
      </c>
      <c r="G22">
        <f>VLOOKUP(Backup_0521!D22,REF_TABLE!M:Q,2,FALSE)</f>
        <v>9.5587323943661975</v>
      </c>
      <c r="H22">
        <f>VLOOKUP(Backup_0521!D22,REF_TABLE!M:Q,3,FALSE)</f>
        <v>7.8122535211267614</v>
      </c>
      <c r="I22">
        <f>VLOOKUP(D22,Tabelle7!$A:$B,2,FALSE)</f>
        <v>4.0224969288732378E-2</v>
      </c>
      <c r="J22">
        <f>VLOOKUP(D22,Tabelle7!$A:$C,3,FALSE)</f>
        <v>4.0224969288732378E-2</v>
      </c>
      <c r="K22">
        <f>VLOOKUP($E22,Dispa_data!E:W,7,FALSE)</f>
        <v>2000</v>
      </c>
      <c r="L22">
        <f>IFERROR(VLOOKUP($E22,Dispa_data!E:W,8,FALSE),0)</f>
        <v>0</v>
      </c>
      <c r="M22">
        <f>IFERROR(VLOOKUP($E22,Dispa_data!E:W,9,FALSE),0)</f>
        <v>0</v>
      </c>
      <c r="N22">
        <f>IFERROR(VLOOKUP($E22,Dispa_data!$E:$W,10,FALSE),0)</f>
        <v>0.2</v>
      </c>
      <c r="O22">
        <f>IFERROR(VLOOKUP($E22,Dispa_data!$E:$W,11,FALSE),0)</f>
        <v>0.45</v>
      </c>
      <c r="P22">
        <f>IFERROR(VLOOKUP($E22,Dispa_data!$E:$W,12,FALSE),0)</f>
        <v>7</v>
      </c>
      <c r="Q22">
        <f>IFERROR(VLOOKUP($E22,Dispa_data!$E:$W,13,FALSE),0)</f>
        <v>0</v>
      </c>
      <c r="S22" t="str">
        <f t="shared" si="2"/>
        <v/>
      </c>
      <c r="T22" t="str">
        <f t="shared" si="3"/>
        <v/>
      </c>
      <c r="U22" t="str">
        <f t="shared" si="4"/>
        <v/>
      </c>
      <c r="V22" t="str">
        <f t="shared" si="5"/>
        <v/>
      </c>
      <c r="W22" t="str">
        <f t="shared" si="6"/>
        <v/>
      </c>
      <c r="X22" s="1" t="s">
        <v>58</v>
      </c>
      <c r="Y22" s="6" t="e">
        <f>VLOOKUP(B22,Dispa_data!B:B,1,FALSE)</f>
        <v>#N/A</v>
      </c>
      <c r="Z22" t="s">
        <v>944</v>
      </c>
      <c r="AC22" t="s">
        <v>2139</v>
      </c>
      <c r="AD22" t="s">
        <v>2414</v>
      </c>
      <c r="AE22" t="s">
        <v>2739</v>
      </c>
      <c r="AF22" t="s">
        <v>3197</v>
      </c>
      <c r="AG22" t="s">
        <v>3197</v>
      </c>
      <c r="AH22" t="s">
        <v>3492</v>
      </c>
      <c r="AI22">
        <v>20</v>
      </c>
      <c r="AK22" t="s">
        <v>3496</v>
      </c>
      <c r="AL22" t="s">
        <v>3506</v>
      </c>
      <c r="AM22" t="s">
        <v>3514</v>
      </c>
      <c r="AO22">
        <v>2005</v>
      </c>
      <c r="AP22" t="s">
        <v>3519</v>
      </c>
      <c r="AS22" t="s">
        <v>3625</v>
      </c>
      <c r="AU22">
        <v>53.531880440000002</v>
      </c>
      <c r="AV22">
        <v>10.07459164</v>
      </c>
      <c r="BA22">
        <v>0.38</v>
      </c>
      <c r="BB22" t="s">
        <v>3996</v>
      </c>
      <c r="BC22" t="s">
        <v>4000</v>
      </c>
      <c r="BD22" t="s">
        <v>3496</v>
      </c>
      <c r="BE22" t="s">
        <v>3514</v>
      </c>
      <c r="BF22" t="s">
        <v>4011</v>
      </c>
      <c r="BG22" t="s">
        <v>4406</v>
      </c>
      <c r="BH22" t="s">
        <v>4448</v>
      </c>
    </row>
    <row r="23" spans="1:60" x14ac:dyDescent="0.25">
      <c r="A23">
        <f t="shared" si="0"/>
        <v>16.8</v>
      </c>
      <c r="B23" t="str">
        <f t="shared" si="1"/>
        <v>Enertec Hameln_BNA0408</v>
      </c>
      <c r="C23" t="s">
        <v>3492</v>
      </c>
      <c r="D23" t="str">
        <f>VLOOKUP(AL23,REF_TABLE!$A$19:$B$26,2,FALSE)</f>
        <v>STUR</v>
      </c>
      <c r="E23" t="str">
        <f>VLOOKUP(AK23,REF_TABLE!A:B,2,FALSE)</f>
        <v>BIO</v>
      </c>
      <c r="F23">
        <f t="shared" si="7"/>
        <v>0.38</v>
      </c>
      <c r="G23">
        <f>VLOOKUP(Backup_0521!D23,REF_TABLE!M:Q,2,FALSE)</f>
        <v>9.5587323943661975</v>
      </c>
      <c r="H23">
        <f>VLOOKUP(Backup_0521!D23,REF_TABLE!M:Q,3,FALSE)</f>
        <v>7.8122535211267614</v>
      </c>
      <c r="I23">
        <f>VLOOKUP(D23,Tabelle7!$A:$B,2,FALSE)</f>
        <v>4.0224969288732378E-2</v>
      </c>
      <c r="J23">
        <f>VLOOKUP(D23,Tabelle7!$A:$C,3,FALSE)</f>
        <v>4.0224969288732378E-2</v>
      </c>
      <c r="K23">
        <f>VLOOKUP($E23,Dispa_data!E:W,7,FALSE)</f>
        <v>2000</v>
      </c>
      <c r="L23">
        <f>IFERROR(VLOOKUP($E23,Dispa_data!E:W,8,FALSE),0)</f>
        <v>0</v>
      </c>
      <c r="M23">
        <f>IFERROR(VLOOKUP($E23,Dispa_data!E:W,9,FALSE),0)</f>
        <v>0</v>
      </c>
      <c r="N23">
        <f>IFERROR(VLOOKUP($E23,Dispa_data!$E:$W,10,FALSE),0)</f>
        <v>0.2</v>
      </c>
      <c r="O23">
        <f>IFERROR(VLOOKUP($E23,Dispa_data!$E:$W,11,FALSE),0)</f>
        <v>0.45</v>
      </c>
      <c r="P23">
        <f>IFERROR(VLOOKUP($E23,Dispa_data!$E:$W,12,FALSE),0)</f>
        <v>7</v>
      </c>
      <c r="Q23">
        <f>IFERROR(VLOOKUP($E23,Dispa_data!$E:$W,13,FALSE),0)</f>
        <v>0</v>
      </c>
      <c r="S23" t="str">
        <f t="shared" si="2"/>
        <v/>
      </c>
      <c r="T23" t="str">
        <f t="shared" si="3"/>
        <v/>
      </c>
      <c r="U23" t="str">
        <f t="shared" si="4"/>
        <v/>
      </c>
      <c r="V23" t="str">
        <f t="shared" si="5"/>
        <v/>
      </c>
      <c r="W23" t="str">
        <f t="shared" si="6"/>
        <v/>
      </c>
      <c r="X23" s="1" t="s">
        <v>59</v>
      </c>
      <c r="Y23" s="6" t="e">
        <f>VLOOKUP(B23,Dispa_data!B:B,1,FALSE)</f>
        <v>#N/A</v>
      </c>
      <c r="Z23" t="s">
        <v>945</v>
      </c>
      <c r="AA23" t="s">
        <v>1519</v>
      </c>
      <c r="AC23" t="s">
        <v>2140</v>
      </c>
      <c r="AE23" t="s">
        <v>2740</v>
      </c>
      <c r="AF23" t="s">
        <v>3198</v>
      </c>
      <c r="AG23" t="s">
        <v>3477</v>
      </c>
      <c r="AH23" t="s">
        <v>3492</v>
      </c>
      <c r="AI23">
        <v>16.8</v>
      </c>
      <c r="AK23" t="s">
        <v>3496</v>
      </c>
      <c r="AL23" t="s">
        <v>3506</v>
      </c>
      <c r="AM23" t="s">
        <v>3515</v>
      </c>
      <c r="AO23">
        <v>2002</v>
      </c>
      <c r="AP23" t="s">
        <v>3521</v>
      </c>
      <c r="AS23" t="s">
        <v>3625</v>
      </c>
      <c r="AU23">
        <v>52.098750000000003</v>
      </c>
      <c r="AV23">
        <v>9.3882100000000008</v>
      </c>
      <c r="BA23">
        <v>0.38</v>
      </c>
      <c r="BB23" t="s">
        <v>3996</v>
      </c>
      <c r="BC23" t="s">
        <v>4000</v>
      </c>
      <c r="BD23" t="s">
        <v>3496</v>
      </c>
      <c r="BE23" t="s">
        <v>3514</v>
      </c>
      <c r="BF23" t="s">
        <v>4012</v>
      </c>
      <c r="BG23" t="s">
        <v>4404</v>
      </c>
      <c r="BH23" t="s">
        <v>4449</v>
      </c>
    </row>
    <row r="24" spans="1:60" x14ac:dyDescent="0.25">
      <c r="A24">
        <f t="shared" si="0"/>
        <v>18.600000000000001</v>
      </c>
      <c r="B24" t="str">
        <f t="shared" si="1"/>
        <v>Energieanlage 3_BNA1398</v>
      </c>
      <c r="C24" t="s">
        <v>3492</v>
      </c>
      <c r="D24" t="str">
        <f>VLOOKUP(AL24,REF_TABLE!$A$19:$B$26,2,FALSE)</f>
        <v>STUR</v>
      </c>
      <c r="E24" t="str">
        <f>VLOOKUP(AK24,REF_TABLE!A:B,2,FALSE)</f>
        <v>BIO</v>
      </c>
      <c r="F24">
        <f t="shared" si="7"/>
        <v>0.38</v>
      </c>
      <c r="G24">
        <f>VLOOKUP(Backup_0521!D24,REF_TABLE!M:Q,2,FALSE)</f>
        <v>9.5587323943661975</v>
      </c>
      <c r="H24">
        <f>VLOOKUP(Backup_0521!D24,REF_TABLE!M:Q,3,FALSE)</f>
        <v>7.8122535211267614</v>
      </c>
      <c r="I24">
        <f>VLOOKUP(D24,Tabelle7!$A:$B,2,FALSE)</f>
        <v>4.0224969288732378E-2</v>
      </c>
      <c r="J24">
        <f>VLOOKUP(D24,Tabelle7!$A:$C,3,FALSE)</f>
        <v>4.0224969288732378E-2</v>
      </c>
      <c r="K24">
        <f>VLOOKUP($E24,Dispa_data!E:W,7,FALSE)</f>
        <v>2000</v>
      </c>
      <c r="L24">
        <f>IFERROR(VLOOKUP($E24,Dispa_data!E:W,8,FALSE),0)</f>
        <v>0</v>
      </c>
      <c r="M24">
        <f>IFERROR(VLOOKUP($E24,Dispa_data!E:W,9,FALSE),0)</f>
        <v>0</v>
      </c>
      <c r="N24">
        <f>IFERROR(VLOOKUP($E24,Dispa_data!$E:$W,10,FALSE),0)</f>
        <v>0.2</v>
      </c>
      <c r="O24">
        <f>IFERROR(VLOOKUP($E24,Dispa_data!$E:$W,11,FALSE),0)</f>
        <v>0.45</v>
      </c>
      <c r="P24">
        <f>IFERROR(VLOOKUP($E24,Dispa_data!$E:$W,12,FALSE),0)</f>
        <v>7</v>
      </c>
      <c r="Q24">
        <f>IFERROR(VLOOKUP($E24,Dispa_data!$E:$W,13,FALSE),0)</f>
        <v>0</v>
      </c>
      <c r="S24" t="str">
        <f t="shared" si="2"/>
        <v/>
      </c>
      <c r="T24" t="str">
        <f t="shared" si="3"/>
        <v/>
      </c>
      <c r="U24" t="str">
        <f t="shared" si="4"/>
        <v/>
      </c>
      <c r="V24" t="str">
        <f t="shared" si="5"/>
        <v/>
      </c>
      <c r="W24" t="str">
        <f t="shared" si="6"/>
        <v/>
      </c>
      <c r="X24" s="1" t="s">
        <v>60</v>
      </c>
      <c r="Y24" s="6" t="e">
        <f>VLOOKUP(B24,Dispa_data!B:B,1,FALSE)</f>
        <v>#N/A</v>
      </c>
      <c r="Z24" t="s">
        <v>946</v>
      </c>
      <c r="AC24" t="s">
        <v>2141</v>
      </c>
      <c r="AD24" t="s">
        <v>2415</v>
      </c>
      <c r="AE24" t="s">
        <v>2741</v>
      </c>
      <c r="AF24" t="s">
        <v>3199</v>
      </c>
      <c r="AG24" t="s">
        <v>3346</v>
      </c>
      <c r="AH24" t="s">
        <v>3492</v>
      </c>
      <c r="AI24">
        <v>18.600000000000001</v>
      </c>
      <c r="AK24" t="s">
        <v>3496</v>
      </c>
      <c r="AL24" t="s">
        <v>3506</v>
      </c>
      <c r="AM24" t="s">
        <v>3514</v>
      </c>
      <c r="AO24">
        <v>2002</v>
      </c>
      <c r="AP24" t="s">
        <v>3521</v>
      </c>
      <c r="AS24" t="s">
        <v>3625</v>
      </c>
      <c r="AU24">
        <v>53.148966000000001</v>
      </c>
      <c r="AV24">
        <v>12.379742</v>
      </c>
      <c r="BA24">
        <v>0.38</v>
      </c>
      <c r="BB24" t="s">
        <v>3996</v>
      </c>
      <c r="BC24" t="s">
        <v>4000</v>
      </c>
      <c r="BD24" t="s">
        <v>3496</v>
      </c>
      <c r="BE24" t="s">
        <v>3514</v>
      </c>
      <c r="BF24" t="s">
        <v>4013</v>
      </c>
      <c r="BG24" t="s">
        <v>1715</v>
      </c>
      <c r="BH24" t="s">
        <v>4436</v>
      </c>
    </row>
    <row r="25" spans="1:60" x14ac:dyDescent="0.25">
      <c r="A25">
        <f t="shared" si="0"/>
        <v>14</v>
      </c>
      <c r="B25" t="str">
        <f t="shared" si="1"/>
        <v>Bio HKW Herbrechtingen_BNA1501</v>
      </c>
      <c r="C25" t="s">
        <v>3492</v>
      </c>
      <c r="D25" t="str">
        <f>VLOOKUP(AL25,REF_TABLE!$A$19:$B$26,2,FALSE)</f>
        <v>STUR</v>
      </c>
      <c r="E25" t="str">
        <f>VLOOKUP(AK25,REF_TABLE!A:B,2,FALSE)</f>
        <v>BIO</v>
      </c>
      <c r="F25">
        <f t="shared" si="7"/>
        <v>0.38</v>
      </c>
      <c r="G25">
        <f>VLOOKUP(Backup_0521!D25,REF_TABLE!M:Q,2,FALSE)</f>
        <v>9.5587323943661975</v>
      </c>
      <c r="H25">
        <f>VLOOKUP(Backup_0521!D25,REF_TABLE!M:Q,3,FALSE)</f>
        <v>7.8122535211267614</v>
      </c>
      <c r="I25">
        <f>VLOOKUP(D25,Tabelle7!$A:$B,2,FALSE)</f>
        <v>4.0224969288732378E-2</v>
      </c>
      <c r="J25">
        <f>VLOOKUP(D25,Tabelle7!$A:$C,3,FALSE)</f>
        <v>4.0224969288732378E-2</v>
      </c>
      <c r="K25">
        <f>VLOOKUP($E25,Dispa_data!E:W,7,FALSE)</f>
        <v>2000</v>
      </c>
      <c r="L25">
        <f>IFERROR(VLOOKUP($E25,Dispa_data!E:W,8,FALSE),0)</f>
        <v>0</v>
      </c>
      <c r="M25">
        <f>IFERROR(VLOOKUP($E25,Dispa_data!E:W,9,FALSE),0)</f>
        <v>0</v>
      </c>
      <c r="N25">
        <f>IFERROR(VLOOKUP($E25,Dispa_data!$E:$W,10,FALSE),0)</f>
        <v>0.2</v>
      </c>
      <c r="O25">
        <f>IFERROR(VLOOKUP($E25,Dispa_data!$E:$W,11,FALSE),0)</f>
        <v>0.45</v>
      </c>
      <c r="P25">
        <f>IFERROR(VLOOKUP($E25,Dispa_data!$E:$W,12,FALSE),0)</f>
        <v>7</v>
      </c>
      <c r="Q25">
        <f>IFERROR(VLOOKUP($E25,Dispa_data!$E:$W,13,FALSE),0)</f>
        <v>0</v>
      </c>
      <c r="S25" t="str">
        <f t="shared" si="2"/>
        <v/>
      </c>
      <c r="T25" t="str">
        <f t="shared" si="3"/>
        <v/>
      </c>
      <c r="U25" t="str">
        <f t="shared" si="4"/>
        <v/>
      </c>
      <c r="V25" t="str">
        <f t="shared" si="5"/>
        <v/>
      </c>
      <c r="W25" t="str">
        <f t="shared" si="6"/>
        <v/>
      </c>
      <c r="X25" s="1" t="s">
        <v>61</v>
      </c>
      <c r="Y25" s="6" t="e">
        <f>VLOOKUP(B25,Dispa_data!B:B,1,FALSE)</f>
        <v>#N/A</v>
      </c>
      <c r="Z25" t="s">
        <v>947</v>
      </c>
      <c r="AC25" t="s">
        <v>2142</v>
      </c>
      <c r="AD25" t="s">
        <v>2416</v>
      </c>
      <c r="AE25" t="s">
        <v>2742</v>
      </c>
      <c r="AF25" t="s">
        <v>3200</v>
      </c>
      <c r="AG25" t="s">
        <v>3482</v>
      </c>
      <c r="AH25" t="s">
        <v>3492</v>
      </c>
      <c r="AI25">
        <v>14</v>
      </c>
      <c r="AK25" t="s">
        <v>3496</v>
      </c>
      <c r="AL25" t="s">
        <v>3506</v>
      </c>
      <c r="AM25" t="s">
        <v>3514</v>
      </c>
      <c r="AO25">
        <v>2004</v>
      </c>
      <c r="AP25" t="s">
        <v>3518</v>
      </c>
      <c r="AS25" t="s">
        <v>3625</v>
      </c>
      <c r="AU25">
        <v>48.628498</v>
      </c>
      <c r="AV25">
        <v>10.200853</v>
      </c>
      <c r="BA25">
        <v>0.38</v>
      </c>
      <c r="BB25" t="s">
        <v>3996</v>
      </c>
      <c r="BC25" t="s">
        <v>4000</v>
      </c>
      <c r="BD25" t="s">
        <v>3496</v>
      </c>
      <c r="BE25" t="s">
        <v>3514</v>
      </c>
      <c r="BF25" t="s">
        <v>4014</v>
      </c>
      <c r="BG25" t="s">
        <v>4406</v>
      </c>
      <c r="BH25" t="s">
        <v>4442</v>
      </c>
    </row>
    <row r="26" spans="1:60" x14ac:dyDescent="0.25">
      <c r="A26">
        <f t="shared" si="0"/>
        <v>78</v>
      </c>
      <c r="B26" t="str">
        <f t="shared" si="1"/>
        <v>Stora Enso Maxau_BNA0520</v>
      </c>
      <c r="C26" t="s">
        <v>3492</v>
      </c>
      <c r="D26" t="str">
        <f>VLOOKUP(AL26,REF_TABLE!$A$19:$B$26,2,FALSE)</f>
        <v>STUR</v>
      </c>
      <c r="E26" t="str">
        <f>VLOOKUP(AK26,REF_TABLE!A:B,2,FALSE)</f>
        <v>BIO</v>
      </c>
      <c r="F26">
        <f t="shared" si="7"/>
        <v>0.38</v>
      </c>
      <c r="G26">
        <f>VLOOKUP(Backup_0521!D26,REF_TABLE!M:Q,2,FALSE)</f>
        <v>9.5587323943661975</v>
      </c>
      <c r="H26">
        <f>VLOOKUP(Backup_0521!D26,REF_TABLE!M:Q,3,FALSE)</f>
        <v>7.8122535211267614</v>
      </c>
      <c r="I26">
        <f>VLOOKUP(D26,Tabelle7!$A:$B,2,FALSE)</f>
        <v>4.0224969288732378E-2</v>
      </c>
      <c r="J26">
        <f>VLOOKUP(D26,Tabelle7!$A:$C,3,FALSE)</f>
        <v>4.0224969288732378E-2</v>
      </c>
      <c r="K26">
        <f>VLOOKUP($E26,Dispa_data!E:W,7,FALSE)</f>
        <v>2000</v>
      </c>
      <c r="L26">
        <f>IFERROR(VLOOKUP($E26,Dispa_data!E:W,8,FALSE),0)</f>
        <v>0</v>
      </c>
      <c r="M26">
        <f>IFERROR(VLOOKUP($E26,Dispa_data!E:W,9,FALSE),0)</f>
        <v>0</v>
      </c>
      <c r="N26">
        <f>IFERROR(VLOOKUP($E26,Dispa_data!$E:$W,10,FALSE),0)</f>
        <v>0.2</v>
      </c>
      <c r="O26">
        <f>IFERROR(VLOOKUP($E26,Dispa_data!$E:$W,11,FALSE),0)</f>
        <v>0.45</v>
      </c>
      <c r="P26">
        <f>IFERROR(VLOOKUP($E26,Dispa_data!$E:$W,12,FALSE),0)</f>
        <v>7</v>
      </c>
      <c r="Q26">
        <f>IFERROR(VLOOKUP($E26,Dispa_data!$E:$W,13,FALSE),0)</f>
        <v>0</v>
      </c>
      <c r="S26" t="str">
        <f t="shared" si="2"/>
        <v/>
      </c>
      <c r="T26" t="str">
        <f t="shared" si="3"/>
        <v/>
      </c>
      <c r="U26" t="str">
        <f t="shared" si="4"/>
        <v/>
      </c>
      <c r="V26" t="str">
        <f t="shared" si="5"/>
        <v/>
      </c>
      <c r="W26" t="str">
        <f t="shared" si="6"/>
        <v/>
      </c>
      <c r="X26" s="1" t="s">
        <v>62</v>
      </c>
      <c r="Y26" s="6" t="e">
        <f>VLOOKUP(B26,Dispa_data!B:B,1,FALSE)</f>
        <v>#N/A</v>
      </c>
      <c r="Z26" t="s">
        <v>948</v>
      </c>
      <c r="AC26" t="s">
        <v>2143</v>
      </c>
      <c r="AE26" t="s">
        <v>2743</v>
      </c>
      <c r="AF26" t="s">
        <v>3201</v>
      </c>
      <c r="AG26" t="s">
        <v>3482</v>
      </c>
      <c r="AH26" t="s">
        <v>3492</v>
      </c>
      <c r="AI26">
        <v>78</v>
      </c>
      <c r="AK26" t="s">
        <v>3496</v>
      </c>
      <c r="AL26" t="s">
        <v>3506</v>
      </c>
      <c r="AM26" t="s">
        <v>3514</v>
      </c>
      <c r="AO26">
        <v>2010</v>
      </c>
      <c r="AP26" t="s">
        <v>3520</v>
      </c>
      <c r="AS26" t="s">
        <v>3625</v>
      </c>
      <c r="AU26">
        <v>49.039299999999997</v>
      </c>
      <c r="AV26">
        <v>8.3113399999999995</v>
      </c>
      <c r="BA26">
        <v>0.38</v>
      </c>
      <c r="BB26" t="s">
        <v>3996</v>
      </c>
      <c r="BC26" t="s">
        <v>4000</v>
      </c>
      <c r="BD26" t="s">
        <v>3496</v>
      </c>
      <c r="BE26" t="s">
        <v>3515</v>
      </c>
      <c r="BF26" t="s">
        <v>4015</v>
      </c>
      <c r="BG26" t="s">
        <v>4406</v>
      </c>
      <c r="BH26" t="s">
        <v>4450</v>
      </c>
    </row>
    <row r="27" spans="1:60" x14ac:dyDescent="0.25">
      <c r="A27">
        <f t="shared" si="0"/>
        <v>17.100000000000001</v>
      </c>
      <c r="B27" t="str">
        <f t="shared" si="1"/>
        <v>BMKW Königs Wusterhausen_BNA0549</v>
      </c>
      <c r="C27" t="s">
        <v>3492</v>
      </c>
      <c r="D27" t="str">
        <f>VLOOKUP(AL27,REF_TABLE!$A$19:$B$26,2,FALSE)</f>
        <v>STUR</v>
      </c>
      <c r="E27" t="str">
        <f>VLOOKUP(AK27,REF_TABLE!A:B,2,FALSE)</f>
        <v>BIO</v>
      </c>
      <c r="F27">
        <f t="shared" si="7"/>
        <v>0.38</v>
      </c>
      <c r="G27">
        <f>VLOOKUP(Backup_0521!D27,REF_TABLE!M:Q,2,FALSE)</f>
        <v>9.5587323943661975</v>
      </c>
      <c r="H27">
        <f>VLOOKUP(Backup_0521!D27,REF_TABLE!M:Q,3,FALSE)</f>
        <v>7.8122535211267614</v>
      </c>
      <c r="I27">
        <f>VLOOKUP(D27,Tabelle7!$A:$B,2,FALSE)</f>
        <v>4.0224969288732378E-2</v>
      </c>
      <c r="J27">
        <f>VLOOKUP(D27,Tabelle7!$A:$C,3,FALSE)</f>
        <v>4.0224969288732378E-2</v>
      </c>
      <c r="K27">
        <f>VLOOKUP($E27,Dispa_data!E:W,7,FALSE)</f>
        <v>2000</v>
      </c>
      <c r="L27">
        <f>IFERROR(VLOOKUP($E27,Dispa_data!E:W,8,FALSE),0)</f>
        <v>0</v>
      </c>
      <c r="M27">
        <f>IFERROR(VLOOKUP($E27,Dispa_data!E:W,9,FALSE),0)</f>
        <v>0</v>
      </c>
      <c r="N27">
        <f>IFERROR(VLOOKUP($E27,Dispa_data!$E:$W,10,FALSE),0)</f>
        <v>0.2</v>
      </c>
      <c r="O27">
        <f>IFERROR(VLOOKUP($E27,Dispa_data!$E:$W,11,FALSE),0)</f>
        <v>0.45</v>
      </c>
      <c r="P27">
        <f>IFERROR(VLOOKUP($E27,Dispa_data!$E:$W,12,FALSE),0)</f>
        <v>7</v>
      </c>
      <c r="Q27">
        <f>IFERROR(VLOOKUP($E27,Dispa_data!$E:$W,13,FALSE),0)</f>
        <v>0</v>
      </c>
      <c r="S27" t="str">
        <f t="shared" si="2"/>
        <v/>
      </c>
      <c r="T27" t="str">
        <f t="shared" si="3"/>
        <v/>
      </c>
      <c r="U27" t="str">
        <f t="shared" si="4"/>
        <v/>
      </c>
      <c r="V27" t="str">
        <f t="shared" si="5"/>
        <v/>
      </c>
      <c r="W27" t="str">
        <f t="shared" si="6"/>
        <v/>
      </c>
      <c r="X27" s="1" t="s">
        <v>63</v>
      </c>
      <c r="Y27" s="6" t="e">
        <f>VLOOKUP(B27,Dispa_data!B:B,1,FALSE)</f>
        <v>#N/A</v>
      </c>
      <c r="Z27" t="s">
        <v>949</v>
      </c>
      <c r="AC27" t="s">
        <v>2135</v>
      </c>
      <c r="AD27" t="s">
        <v>2417</v>
      </c>
      <c r="AE27" t="s">
        <v>2744</v>
      </c>
      <c r="AF27" t="s">
        <v>3202</v>
      </c>
      <c r="AG27" t="s">
        <v>3346</v>
      </c>
      <c r="AH27" t="s">
        <v>3492</v>
      </c>
      <c r="AI27">
        <v>17.100000000000001</v>
      </c>
      <c r="AK27" t="s">
        <v>3496</v>
      </c>
      <c r="AL27" t="s">
        <v>3506</v>
      </c>
      <c r="AM27" t="s">
        <v>3515</v>
      </c>
      <c r="AO27">
        <v>2003</v>
      </c>
      <c r="AP27" t="s">
        <v>3523</v>
      </c>
      <c r="AS27" t="s">
        <v>3625</v>
      </c>
      <c r="AU27">
        <v>52.304789999999997</v>
      </c>
      <c r="AV27">
        <v>13.63603</v>
      </c>
      <c r="BA27">
        <v>0.38</v>
      </c>
      <c r="BB27" t="s">
        <v>3996</v>
      </c>
      <c r="BC27" t="s">
        <v>4000</v>
      </c>
      <c r="BD27" t="s">
        <v>3496</v>
      </c>
      <c r="BE27" t="s">
        <v>3514</v>
      </c>
      <c r="BG27" t="s">
        <v>1559</v>
      </c>
      <c r="BH27" t="s">
        <v>4436</v>
      </c>
    </row>
    <row r="28" spans="1:60" x14ac:dyDescent="0.25">
      <c r="A28">
        <f t="shared" si="0"/>
        <v>15.1</v>
      </c>
      <c r="B28" t="str">
        <f t="shared" si="1"/>
        <v>BMHKW-BinderHolz_BNA0553</v>
      </c>
      <c r="C28" t="s">
        <v>3492</v>
      </c>
      <c r="D28" t="str">
        <f>VLOOKUP(AL28,REF_TABLE!$A$19:$B$26,2,FALSE)</f>
        <v>STUR</v>
      </c>
      <c r="E28" t="str">
        <f>VLOOKUP(AK28,REF_TABLE!A:B,2,FALSE)</f>
        <v>BIO</v>
      </c>
      <c r="F28">
        <f t="shared" si="7"/>
        <v>0.38</v>
      </c>
      <c r="G28">
        <f>VLOOKUP(Backup_0521!D28,REF_TABLE!M:Q,2,FALSE)</f>
        <v>9.5587323943661975</v>
      </c>
      <c r="H28">
        <f>VLOOKUP(Backup_0521!D28,REF_TABLE!M:Q,3,FALSE)</f>
        <v>7.8122535211267614</v>
      </c>
      <c r="I28">
        <f>VLOOKUP(D28,Tabelle7!$A:$B,2,FALSE)</f>
        <v>4.0224969288732378E-2</v>
      </c>
      <c r="J28">
        <f>VLOOKUP(D28,Tabelle7!$A:$C,3,FALSE)</f>
        <v>4.0224969288732378E-2</v>
      </c>
      <c r="K28">
        <f>VLOOKUP($E28,Dispa_data!E:W,7,FALSE)</f>
        <v>2000</v>
      </c>
      <c r="L28">
        <f>IFERROR(VLOOKUP($E28,Dispa_data!E:W,8,FALSE),0)</f>
        <v>0</v>
      </c>
      <c r="M28">
        <f>IFERROR(VLOOKUP($E28,Dispa_data!E:W,9,FALSE),0)</f>
        <v>0</v>
      </c>
      <c r="N28">
        <f>IFERROR(VLOOKUP($E28,Dispa_data!$E:$W,10,FALSE),0)</f>
        <v>0.2</v>
      </c>
      <c r="O28">
        <f>IFERROR(VLOOKUP($E28,Dispa_data!$E:$W,11,FALSE),0)</f>
        <v>0.45</v>
      </c>
      <c r="P28">
        <f>IFERROR(VLOOKUP($E28,Dispa_data!$E:$W,12,FALSE),0)</f>
        <v>7</v>
      </c>
      <c r="Q28">
        <f>IFERROR(VLOOKUP($E28,Dispa_data!$E:$W,13,FALSE),0)</f>
        <v>0</v>
      </c>
      <c r="S28" t="str">
        <f t="shared" si="2"/>
        <v/>
      </c>
      <c r="T28" t="str">
        <f t="shared" si="3"/>
        <v/>
      </c>
      <c r="U28" t="str">
        <f t="shared" si="4"/>
        <v/>
      </c>
      <c r="V28" t="str">
        <f t="shared" si="5"/>
        <v/>
      </c>
      <c r="W28" t="str">
        <f t="shared" si="6"/>
        <v/>
      </c>
      <c r="X28" s="1" t="s">
        <v>64</v>
      </c>
      <c r="Y28" s="6" t="e">
        <f>VLOOKUP(B28,Dispa_data!B:B,1,FALSE)</f>
        <v>#N/A</v>
      </c>
      <c r="Z28" t="s">
        <v>950</v>
      </c>
      <c r="AC28" t="s">
        <v>2144</v>
      </c>
      <c r="AD28" t="s">
        <v>2418</v>
      </c>
      <c r="AE28" t="s">
        <v>2745</v>
      </c>
      <c r="AF28" t="s">
        <v>3203</v>
      </c>
      <c r="AG28" t="s">
        <v>3478</v>
      </c>
      <c r="AH28" t="s">
        <v>3492</v>
      </c>
      <c r="AI28">
        <v>15.1</v>
      </c>
      <c r="AK28" t="s">
        <v>3496</v>
      </c>
      <c r="AL28" t="s">
        <v>3506</v>
      </c>
      <c r="AM28" t="s">
        <v>3514</v>
      </c>
      <c r="AO28">
        <v>2007</v>
      </c>
      <c r="AP28" t="s">
        <v>3527</v>
      </c>
      <c r="AS28" t="s">
        <v>3625</v>
      </c>
      <c r="AU28">
        <v>48.791229999999999</v>
      </c>
      <c r="AV28">
        <v>11.506790000000001</v>
      </c>
      <c r="BA28">
        <v>0.38</v>
      </c>
      <c r="BB28" t="s">
        <v>3996</v>
      </c>
      <c r="BC28" t="s">
        <v>4000</v>
      </c>
      <c r="BD28" t="s">
        <v>3496</v>
      </c>
      <c r="BE28" t="s">
        <v>3514</v>
      </c>
      <c r="BF28" t="s">
        <v>4016</v>
      </c>
      <c r="BG28" t="s">
        <v>4406</v>
      </c>
      <c r="BH28" t="s">
        <v>4451</v>
      </c>
    </row>
    <row r="29" spans="1:60" x14ac:dyDescent="0.25">
      <c r="A29">
        <f t="shared" si="0"/>
        <v>17.8</v>
      </c>
      <c r="B29" t="str">
        <f t="shared" si="1"/>
        <v>BioEnergie Park Klarsee_BNA1522</v>
      </c>
      <c r="C29" t="s">
        <v>3492</v>
      </c>
      <c r="D29" t="str">
        <f>VLOOKUP(AL29,REF_TABLE!$A$19:$B$26,2,FALSE)</f>
        <v>STUR</v>
      </c>
      <c r="E29" t="str">
        <f>VLOOKUP(AK29,REF_TABLE!A:B,2,FALSE)</f>
        <v>BIO</v>
      </c>
      <c r="F29">
        <f t="shared" si="7"/>
        <v>0.38</v>
      </c>
      <c r="G29">
        <f>VLOOKUP(Backup_0521!D29,REF_TABLE!M:Q,2,FALSE)</f>
        <v>9.5587323943661975</v>
      </c>
      <c r="H29">
        <f>VLOOKUP(Backup_0521!D29,REF_TABLE!M:Q,3,FALSE)</f>
        <v>7.8122535211267614</v>
      </c>
      <c r="I29">
        <f>VLOOKUP(D29,Tabelle7!$A:$B,2,FALSE)</f>
        <v>4.0224969288732378E-2</v>
      </c>
      <c r="J29">
        <f>VLOOKUP(D29,Tabelle7!$A:$C,3,FALSE)</f>
        <v>4.0224969288732378E-2</v>
      </c>
      <c r="K29">
        <f>VLOOKUP($E29,Dispa_data!E:W,7,FALSE)</f>
        <v>2000</v>
      </c>
      <c r="L29">
        <f>IFERROR(VLOOKUP($E29,Dispa_data!E:W,8,FALSE),0)</f>
        <v>0</v>
      </c>
      <c r="M29">
        <f>IFERROR(VLOOKUP($E29,Dispa_data!E:W,9,FALSE),0)</f>
        <v>0</v>
      </c>
      <c r="N29">
        <f>IFERROR(VLOOKUP($E29,Dispa_data!$E:$W,10,FALSE),0)</f>
        <v>0.2</v>
      </c>
      <c r="O29">
        <f>IFERROR(VLOOKUP($E29,Dispa_data!$E:$W,11,FALSE),0)</f>
        <v>0.45</v>
      </c>
      <c r="P29">
        <f>IFERROR(VLOOKUP($E29,Dispa_data!$E:$W,12,FALSE),0)</f>
        <v>7</v>
      </c>
      <c r="Q29">
        <f>IFERROR(VLOOKUP($E29,Dispa_data!$E:$W,13,FALSE),0)</f>
        <v>0</v>
      </c>
      <c r="S29" t="str">
        <f t="shared" si="2"/>
        <v/>
      </c>
      <c r="T29" t="str">
        <f t="shared" si="3"/>
        <v/>
      </c>
      <c r="U29" t="str">
        <f t="shared" si="4"/>
        <v/>
      </c>
      <c r="V29" t="str">
        <f t="shared" si="5"/>
        <v/>
      </c>
      <c r="W29" t="str">
        <f t="shared" si="6"/>
        <v/>
      </c>
      <c r="X29" s="1" t="s">
        <v>65</v>
      </c>
      <c r="Y29" s="6" t="e">
        <f>VLOOKUP(B29,Dispa_data!B:B,1,FALSE)</f>
        <v>#N/A</v>
      </c>
      <c r="Z29" t="s">
        <v>951</v>
      </c>
      <c r="AC29" t="s">
        <v>2145</v>
      </c>
      <c r="AD29" t="s">
        <v>2419</v>
      </c>
      <c r="AE29" t="s">
        <v>2746</v>
      </c>
      <c r="AF29" t="s">
        <v>3204</v>
      </c>
      <c r="AG29" t="s">
        <v>3484</v>
      </c>
      <c r="AH29" t="s">
        <v>3492</v>
      </c>
      <c r="AI29">
        <v>17.8</v>
      </c>
      <c r="AK29" t="s">
        <v>3496</v>
      </c>
      <c r="AL29" t="s">
        <v>3506</v>
      </c>
      <c r="AM29" t="s">
        <v>3514</v>
      </c>
      <c r="AO29">
        <v>2006</v>
      </c>
      <c r="AP29" t="s">
        <v>3524</v>
      </c>
      <c r="AS29" t="s">
        <v>3625</v>
      </c>
      <c r="AU29">
        <v>53.320352</v>
      </c>
      <c r="AV29">
        <v>14.271027999999999</v>
      </c>
      <c r="BA29">
        <v>0.38</v>
      </c>
      <c r="BB29" t="s">
        <v>3996</v>
      </c>
      <c r="BC29" t="s">
        <v>4000</v>
      </c>
      <c r="BD29" t="s">
        <v>3496</v>
      </c>
      <c r="BE29" t="s">
        <v>3514</v>
      </c>
      <c r="BF29" t="s">
        <v>4006</v>
      </c>
      <c r="BG29" t="s">
        <v>4407</v>
      </c>
      <c r="BH29" t="s">
        <v>4439</v>
      </c>
    </row>
    <row r="30" spans="1:60" x14ac:dyDescent="0.25">
      <c r="A30">
        <f t="shared" si="0"/>
        <v>22</v>
      </c>
      <c r="B30" t="str">
        <f t="shared" si="1"/>
        <v>Landesbergen Biomasse_BNA0573</v>
      </c>
      <c r="C30" t="s">
        <v>3492</v>
      </c>
      <c r="D30" t="str">
        <f>VLOOKUP(AL30,REF_TABLE!$A$19:$B$26,2,FALSE)</f>
        <v>STUR</v>
      </c>
      <c r="E30" t="str">
        <f>VLOOKUP(AK30,REF_TABLE!A:B,2,FALSE)</f>
        <v>BIO</v>
      </c>
      <c r="F30">
        <f t="shared" si="7"/>
        <v>0.38</v>
      </c>
      <c r="G30">
        <f>VLOOKUP(Backup_0521!D30,REF_TABLE!M:Q,2,FALSE)</f>
        <v>9.5587323943661975</v>
      </c>
      <c r="H30">
        <f>VLOOKUP(Backup_0521!D30,REF_TABLE!M:Q,3,FALSE)</f>
        <v>7.8122535211267614</v>
      </c>
      <c r="I30">
        <f>VLOOKUP(D30,Tabelle7!$A:$B,2,FALSE)</f>
        <v>4.0224969288732378E-2</v>
      </c>
      <c r="J30">
        <f>VLOOKUP(D30,Tabelle7!$A:$C,3,FALSE)</f>
        <v>4.0224969288732378E-2</v>
      </c>
      <c r="K30">
        <f>VLOOKUP($E30,Dispa_data!E:W,7,FALSE)</f>
        <v>2000</v>
      </c>
      <c r="L30">
        <f>IFERROR(VLOOKUP($E30,Dispa_data!E:W,8,FALSE),0)</f>
        <v>0</v>
      </c>
      <c r="M30">
        <f>IFERROR(VLOOKUP($E30,Dispa_data!E:W,9,FALSE),0)</f>
        <v>0</v>
      </c>
      <c r="N30">
        <f>IFERROR(VLOOKUP($E30,Dispa_data!$E:$W,10,FALSE),0)</f>
        <v>0.2</v>
      </c>
      <c r="O30">
        <f>IFERROR(VLOOKUP($E30,Dispa_data!$E:$W,11,FALSE),0)</f>
        <v>0.45</v>
      </c>
      <c r="P30">
        <f>IFERROR(VLOOKUP($E30,Dispa_data!$E:$W,12,FALSE),0)</f>
        <v>7</v>
      </c>
      <c r="Q30">
        <f>IFERROR(VLOOKUP($E30,Dispa_data!$E:$W,13,FALSE),0)</f>
        <v>0</v>
      </c>
      <c r="S30" t="str">
        <f t="shared" si="2"/>
        <v/>
      </c>
      <c r="T30" t="str">
        <f t="shared" si="3"/>
        <v/>
      </c>
      <c r="U30" t="str">
        <f t="shared" si="4"/>
        <v/>
      </c>
      <c r="V30" t="str">
        <f t="shared" si="5"/>
        <v/>
      </c>
      <c r="W30" t="str">
        <f t="shared" si="6"/>
        <v/>
      </c>
      <c r="X30" s="1" t="s">
        <v>66</v>
      </c>
      <c r="Y30" s="6" t="e">
        <f>VLOOKUP(B30,Dispa_data!B:B,1,FALSE)</f>
        <v>#N/A</v>
      </c>
      <c r="Z30" t="s">
        <v>952</v>
      </c>
      <c r="AC30" t="s">
        <v>2133</v>
      </c>
      <c r="AE30" t="s">
        <v>2747</v>
      </c>
      <c r="AF30" t="s">
        <v>3205</v>
      </c>
      <c r="AG30" t="s">
        <v>3477</v>
      </c>
      <c r="AH30" t="s">
        <v>3492</v>
      </c>
      <c r="AI30">
        <v>22</v>
      </c>
      <c r="AK30" t="s">
        <v>3496</v>
      </c>
      <c r="AL30" t="s">
        <v>3506</v>
      </c>
      <c r="AM30" t="s">
        <v>3515</v>
      </c>
      <c r="AO30">
        <v>2005</v>
      </c>
      <c r="AP30" t="s">
        <v>3519</v>
      </c>
      <c r="AS30" t="s">
        <v>3625</v>
      </c>
      <c r="AU30">
        <v>52.577030000000008</v>
      </c>
      <c r="AV30">
        <v>9.1100899999999996</v>
      </c>
      <c r="BA30">
        <v>0.38</v>
      </c>
      <c r="BB30" t="s">
        <v>3996</v>
      </c>
      <c r="BC30" t="s">
        <v>4000</v>
      </c>
      <c r="BD30" t="s">
        <v>3496</v>
      </c>
      <c r="BE30" t="s">
        <v>3514</v>
      </c>
      <c r="BG30" t="s">
        <v>4406</v>
      </c>
      <c r="BH30" t="s">
        <v>4443</v>
      </c>
    </row>
    <row r="31" spans="1:60" x14ac:dyDescent="0.25">
      <c r="A31">
        <f t="shared" si="0"/>
        <v>20</v>
      </c>
      <c r="B31" t="str">
        <f t="shared" si="1"/>
        <v>BMK Lünen _BNA0617</v>
      </c>
      <c r="C31" t="s">
        <v>3492</v>
      </c>
      <c r="D31" t="str">
        <f>VLOOKUP(AL31,REF_TABLE!$A$19:$B$26,2,FALSE)</f>
        <v>STUR</v>
      </c>
      <c r="E31" t="str">
        <f>VLOOKUP(AK31,REF_TABLE!A:B,2,FALSE)</f>
        <v>BIO</v>
      </c>
      <c r="F31">
        <f t="shared" si="7"/>
        <v>0.38</v>
      </c>
      <c r="G31">
        <f>VLOOKUP(Backup_0521!D31,REF_TABLE!M:Q,2,FALSE)</f>
        <v>9.5587323943661975</v>
      </c>
      <c r="H31">
        <f>VLOOKUP(Backup_0521!D31,REF_TABLE!M:Q,3,FALSE)</f>
        <v>7.8122535211267614</v>
      </c>
      <c r="I31">
        <f>VLOOKUP(D31,Tabelle7!$A:$B,2,FALSE)</f>
        <v>4.0224969288732378E-2</v>
      </c>
      <c r="J31">
        <f>VLOOKUP(D31,Tabelle7!$A:$C,3,FALSE)</f>
        <v>4.0224969288732378E-2</v>
      </c>
      <c r="K31">
        <f>VLOOKUP($E31,Dispa_data!E:W,7,FALSE)</f>
        <v>2000</v>
      </c>
      <c r="L31">
        <f>IFERROR(VLOOKUP($E31,Dispa_data!E:W,8,FALSE),0)</f>
        <v>0</v>
      </c>
      <c r="M31">
        <f>IFERROR(VLOOKUP($E31,Dispa_data!E:W,9,FALSE),0)</f>
        <v>0</v>
      </c>
      <c r="N31">
        <f>IFERROR(VLOOKUP($E31,Dispa_data!$E:$W,10,FALSE),0)</f>
        <v>0.2</v>
      </c>
      <c r="O31">
        <f>IFERROR(VLOOKUP($E31,Dispa_data!$E:$W,11,FALSE),0)</f>
        <v>0.45</v>
      </c>
      <c r="P31">
        <f>IFERROR(VLOOKUP($E31,Dispa_data!$E:$W,12,FALSE),0)</f>
        <v>7</v>
      </c>
      <c r="Q31">
        <f>IFERROR(VLOOKUP($E31,Dispa_data!$E:$W,13,FALSE),0)</f>
        <v>0</v>
      </c>
      <c r="S31" t="str">
        <f t="shared" si="2"/>
        <v/>
      </c>
      <c r="T31" t="str">
        <f t="shared" si="3"/>
        <v/>
      </c>
      <c r="U31" t="str">
        <f t="shared" si="4"/>
        <v/>
      </c>
      <c r="V31" t="str">
        <f t="shared" si="5"/>
        <v/>
      </c>
      <c r="W31" t="str">
        <f t="shared" si="6"/>
        <v/>
      </c>
      <c r="X31" s="1" t="s">
        <v>67</v>
      </c>
      <c r="Y31" s="6" t="e">
        <f>VLOOKUP(B31,Dispa_data!B:B,1,FALSE)</f>
        <v>#N/A</v>
      </c>
      <c r="Z31" t="s">
        <v>953</v>
      </c>
      <c r="AC31" t="s">
        <v>2146</v>
      </c>
      <c r="AD31" t="s">
        <v>2420</v>
      </c>
      <c r="AE31" t="s">
        <v>2748</v>
      </c>
      <c r="AF31" t="s">
        <v>3206</v>
      </c>
      <c r="AG31" t="s">
        <v>3480</v>
      </c>
      <c r="AH31" t="s">
        <v>3492</v>
      </c>
      <c r="AI31">
        <v>20</v>
      </c>
      <c r="AK31" t="s">
        <v>3496</v>
      </c>
      <c r="AL31" t="s">
        <v>3506</v>
      </c>
      <c r="AM31" t="s">
        <v>3515</v>
      </c>
      <c r="AO31">
        <v>2006</v>
      </c>
      <c r="AP31" t="s">
        <v>3524</v>
      </c>
      <c r="AS31" t="s">
        <v>3625</v>
      </c>
      <c r="AU31">
        <v>51.614039920000003</v>
      </c>
      <c r="AV31">
        <v>7.4812539739999986</v>
      </c>
      <c r="BA31">
        <v>0.38</v>
      </c>
      <c r="BB31" t="s">
        <v>3996</v>
      </c>
      <c r="BC31" t="s">
        <v>4000</v>
      </c>
      <c r="BD31" t="s">
        <v>3496</v>
      </c>
      <c r="BE31" t="s">
        <v>3514</v>
      </c>
      <c r="BG31" t="s">
        <v>1715</v>
      </c>
      <c r="BH31" t="s">
        <v>4452</v>
      </c>
    </row>
    <row r="32" spans="1:60" x14ac:dyDescent="0.25">
      <c r="A32">
        <f t="shared" si="0"/>
        <v>9.8000000000000007</v>
      </c>
      <c r="B32" t="str">
        <f t="shared" si="1"/>
        <v>Biomasse-Heizkraftwerk Malchin_BNA0628</v>
      </c>
      <c r="C32" t="s">
        <v>3492</v>
      </c>
      <c r="D32" t="str">
        <f>VLOOKUP(AL32,REF_TABLE!$A$19:$B$26,2,FALSE)</f>
        <v>STUR</v>
      </c>
      <c r="E32" t="str">
        <f>VLOOKUP(AK32,REF_TABLE!A:B,2,FALSE)</f>
        <v>BIO</v>
      </c>
      <c r="F32">
        <f t="shared" si="7"/>
        <v>0.38</v>
      </c>
      <c r="G32">
        <f>VLOOKUP(Backup_0521!D32,REF_TABLE!M:Q,2,FALSE)</f>
        <v>9.5587323943661975</v>
      </c>
      <c r="H32">
        <f>VLOOKUP(Backup_0521!D32,REF_TABLE!M:Q,3,FALSE)</f>
        <v>7.8122535211267614</v>
      </c>
      <c r="I32">
        <f>VLOOKUP(D32,Tabelle7!$A:$B,2,FALSE)</f>
        <v>4.0224969288732378E-2</v>
      </c>
      <c r="J32">
        <f>VLOOKUP(D32,Tabelle7!$A:$C,3,FALSE)</f>
        <v>4.0224969288732378E-2</v>
      </c>
      <c r="K32">
        <f>VLOOKUP($E32,Dispa_data!E:W,7,FALSE)</f>
        <v>2000</v>
      </c>
      <c r="L32">
        <f>IFERROR(VLOOKUP($E32,Dispa_data!E:W,8,FALSE),0)</f>
        <v>0</v>
      </c>
      <c r="M32">
        <f>IFERROR(VLOOKUP($E32,Dispa_data!E:W,9,FALSE),0)</f>
        <v>0</v>
      </c>
      <c r="N32">
        <f>IFERROR(VLOOKUP($E32,Dispa_data!$E:$W,10,FALSE),0)</f>
        <v>0.2</v>
      </c>
      <c r="O32">
        <f>IFERROR(VLOOKUP($E32,Dispa_data!$E:$W,11,FALSE),0)</f>
        <v>0.45</v>
      </c>
      <c r="P32">
        <f>IFERROR(VLOOKUP($E32,Dispa_data!$E:$W,12,FALSE),0)</f>
        <v>7</v>
      </c>
      <c r="Q32">
        <f>IFERROR(VLOOKUP($E32,Dispa_data!$E:$W,13,FALSE),0)</f>
        <v>0</v>
      </c>
      <c r="S32" t="str">
        <f t="shared" si="2"/>
        <v/>
      </c>
      <c r="T32" t="str">
        <f t="shared" si="3"/>
        <v/>
      </c>
      <c r="U32" t="str">
        <f t="shared" si="4"/>
        <v/>
      </c>
      <c r="V32" t="str">
        <f t="shared" si="5"/>
        <v/>
      </c>
      <c r="W32" t="str">
        <f t="shared" si="6"/>
        <v/>
      </c>
      <c r="X32" s="1" t="s">
        <v>68</v>
      </c>
      <c r="Y32" s="6" t="e">
        <f>VLOOKUP(B32,Dispa_data!B:B,1,FALSE)</f>
        <v>#N/A</v>
      </c>
      <c r="Z32" t="s">
        <v>954</v>
      </c>
      <c r="AC32" t="s">
        <v>2147</v>
      </c>
      <c r="AE32" t="s">
        <v>2749</v>
      </c>
      <c r="AF32" t="s">
        <v>3207</v>
      </c>
      <c r="AG32" t="s">
        <v>3484</v>
      </c>
      <c r="AH32" t="s">
        <v>3492</v>
      </c>
      <c r="AI32">
        <v>9.8000000000000007</v>
      </c>
      <c r="AK32" t="s">
        <v>3496</v>
      </c>
      <c r="AL32" t="s">
        <v>3506</v>
      </c>
      <c r="AM32" t="s">
        <v>3514</v>
      </c>
      <c r="AO32">
        <v>2003</v>
      </c>
      <c r="AP32" t="s">
        <v>3523</v>
      </c>
      <c r="AS32" t="s">
        <v>3625</v>
      </c>
      <c r="AU32">
        <v>53.741860000000003</v>
      </c>
      <c r="AV32">
        <v>12.78302</v>
      </c>
      <c r="BA32">
        <v>0.38</v>
      </c>
      <c r="BB32" t="s">
        <v>3996</v>
      </c>
      <c r="BC32" t="s">
        <v>4000</v>
      </c>
      <c r="BD32" t="s">
        <v>3496</v>
      </c>
      <c r="BE32" t="s">
        <v>3514</v>
      </c>
      <c r="BF32" t="s">
        <v>4017</v>
      </c>
      <c r="BG32" t="s">
        <v>1559</v>
      </c>
      <c r="BH32" t="s">
        <v>4436</v>
      </c>
    </row>
    <row r="33" spans="1:61" x14ac:dyDescent="0.25">
      <c r="A33">
        <f t="shared" si="0"/>
        <v>17.899999999999999</v>
      </c>
      <c r="B33" t="str">
        <f t="shared" si="1"/>
        <v>BMKW Mannheim_BNA0636</v>
      </c>
      <c r="C33" t="s">
        <v>3492</v>
      </c>
      <c r="D33" t="str">
        <f>VLOOKUP(AL33,REF_TABLE!$A$19:$B$26,2,FALSE)</f>
        <v>STUR</v>
      </c>
      <c r="E33" t="str">
        <f>VLOOKUP(AK33,REF_TABLE!A:B,2,FALSE)</f>
        <v>BIO</v>
      </c>
      <c r="F33">
        <f t="shared" si="7"/>
        <v>0.38</v>
      </c>
      <c r="G33">
        <f>VLOOKUP(Backup_0521!D33,REF_TABLE!M:Q,2,FALSE)</f>
        <v>9.5587323943661975</v>
      </c>
      <c r="H33">
        <f>VLOOKUP(Backup_0521!D33,REF_TABLE!M:Q,3,FALSE)</f>
        <v>7.8122535211267614</v>
      </c>
      <c r="I33">
        <f>VLOOKUP(D33,Tabelle7!$A:$B,2,FALSE)</f>
        <v>4.0224969288732378E-2</v>
      </c>
      <c r="J33">
        <f>VLOOKUP(D33,Tabelle7!$A:$C,3,FALSE)</f>
        <v>4.0224969288732378E-2</v>
      </c>
      <c r="K33">
        <f>VLOOKUP($E33,Dispa_data!E:W,7,FALSE)</f>
        <v>2000</v>
      </c>
      <c r="L33">
        <f>IFERROR(VLOOKUP($E33,Dispa_data!E:W,8,FALSE),0)</f>
        <v>0</v>
      </c>
      <c r="M33">
        <f>IFERROR(VLOOKUP($E33,Dispa_data!E:W,9,FALSE),0)</f>
        <v>0</v>
      </c>
      <c r="N33">
        <f>IFERROR(VLOOKUP($E33,Dispa_data!$E:$W,10,FALSE),0)</f>
        <v>0.2</v>
      </c>
      <c r="O33">
        <f>IFERROR(VLOOKUP($E33,Dispa_data!$E:$W,11,FALSE),0)</f>
        <v>0.45</v>
      </c>
      <c r="P33">
        <f>IFERROR(VLOOKUP($E33,Dispa_data!$E:$W,12,FALSE),0)</f>
        <v>7</v>
      </c>
      <c r="Q33">
        <f>IFERROR(VLOOKUP($E33,Dispa_data!$E:$W,13,FALSE),0)</f>
        <v>0</v>
      </c>
      <c r="S33" t="str">
        <f t="shared" si="2"/>
        <v/>
      </c>
      <c r="T33" t="str">
        <f t="shared" si="3"/>
        <v/>
      </c>
      <c r="U33" t="str">
        <f t="shared" si="4"/>
        <v/>
      </c>
      <c r="V33" t="str">
        <f t="shared" si="5"/>
        <v/>
      </c>
      <c r="W33" t="str">
        <f t="shared" si="6"/>
        <v/>
      </c>
      <c r="X33" s="1" t="s">
        <v>69</v>
      </c>
      <c r="Y33" s="6" t="e">
        <f>VLOOKUP(B33,Dispa_data!B:B,1,FALSE)</f>
        <v>#N/A</v>
      </c>
      <c r="Z33" t="s">
        <v>955</v>
      </c>
      <c r="AC33" t="s">
        <v>2135</v>
      </c>
      <c r="AD33" t="s">
        <v>2421</v>
      </c>
      <c r="AE33" t="s">
        <v>2750</v>
      </c>
      <c r="AF33" t="s">
        <v>3208</v>
      </c>
      <c r="AG33" t="s">
        <v>3482</v>
      </c>
      <c r="AH33" t="s">
        <v>3492</v>
      </c>
      <c r="AI33">
        <v>17.899999999999999</v>
      </c>
      <c r="AK33" t="s">
        <v>3496</v>
      </c>
      <c r="AL33" t="s">
        <v>3506</v>
      </c>
      <c r="AM33" t="s">
        <v>3515</v>
      </c>
      <c r="AO33">
        <v>2003</v>
      </c>
      <c r="AP33" t="s">
        <v>3523</v>
      </c>
      <c r="AS33" t="s">
        <v>3625</v>
      </c>
      <c r="AU33">
        <v>49.516444669999998</v>
      </c>
      <c r="AV33">
        <v>8.4602464820000005</v>
      </c>
      <c r="BA33">
        <v>0.38</v>
      </c>
      <c r="BB33" t="s">
        <v>3996</v>
      </c>
      <c r="BC33" t="s">
        <v>4000</v>
      </c>
      <c r="BD33" t="s">
        <v>3496</v>
      </c>
      <c r="BE33" t="s">
        <v>3514</v>
      </c>
      <c r="BF33" t="s">
        <v>4018</v>
      </c>
      <c r="BG33" t="s">
        <v>1559</v>
      </c>
      <c r="BH33" t="s">
        <v>4453</v>
      </c>
    </row>
    <row r="34" spans="1:61" x14ac:dyDescent="0.25">
      <c r="A34">
        <f t="shared" si="0"/>
        <v>40</v>
      </c>
      <c r="B34" t="str">
        <f t="shared" si="1"/>
        <v>SCA Mannheim_BNA0637</v>
      </c>
      <c r="C34" t="s">
        <v>3492</v>
      </c>
      <c r="D34" t="str">
        <f>VLOOKUP(AL34,REF_TABLE!$A$19:$B$26,2,FALSE)</f>
        <v>STUR</v>
      </c>
      <c r="E34" t="str">
        <f>VLOOKUP(AK34,REF_TABLE!A:B,2,FALSE)</f>
        <v>BIO</v>
      </c>
      <c r="F34">
        <f t="shared" si="7"/>
        <v>0.38</v>
      </c>
      <c r="G34">
        <f>VLOOKUP(Backup_0521!D34,REF_TABLE!M:Q,2,FALSE)</f>
        <v>9.5587323943661975</v>
      </c>
      <c r="H34">
        <f>VLOOKUP(Backup_0521!D34,REF_TABLE!M:Q,3,FALSE)</f>
        <v>7.8122535211267614</v>
      </c>
      <c r="I34">
        <f>VLOOKUP(D34,Tabelle7!$A:$B,2,FALSE)</f>
        <v>4.0224969288732378E-2</v>
      </c>
      <c r="J34">
        <f>VLOOKUP(D34,Tabelle7!$A:$C,3,FALSE)</f>
        <v>4.0224969288732378E-2</v>
      </c>
      <c r="K34">
        <f>VLOOKUP($E34,Dispa_data!E:W,7,FALSE)</f>
        <v>2000</v>
      </c>
      <c r="L34">
        <f>IFERROR(VLOOKUP($E34,Dispa_data!E:W,8,FALSE),0)</f>
        <v>0</v>
      </c>
      <c r="M34">
        <f>IFERROR(VLOOKUP($E34,Dispa_data!E:W,9,FALSE),0)</f>
        <v>0</v>
      </c>
      <c r="N34">
        <f>IFERROR(VLOOKUP($E34,Dispa_data!$E:$W,10,FALSE),0)</f>
        <v>0.2</v>
      </c>
      <c r="O34">
        <f>IFERROR(VLOOKUP($E34,Dispa_data!$E:$W,11,FALSE),0)</f>
        <v>0.45</v>
      </c>
      <c r="P34">
        <f>IFERROR(VLOOKUP($E34,Dispa_data!$E:$W,12,FALSE),0)</f>
        <v>7</v>
      </c>
      <c r="Q34">
        <f>IFERROR(VLOOKUP($E34,Dispa_data!$E:$W,13,FALSE),0)</f>
        <v>0</v>
      </c>
      <c r="S34" t="str">
        <f t="shared" si="2"/>
        <v/>
      </c>
      <c r="T34" t="str">
        <f t="shared" si="3"/>
        <v/>
      </c>
      <c r="U34" t="str">
        <f t="shared" si="4"/>
        <v/>
      </c>
      <c r="V34" t="str">
        <f t="shared" si="5"/>
        <v/>
      </c>
      <c r="W34" t="str">
        <f t="shared" si="6"/>
        <v/>
      </c>
      <c r="X34" s="1" t="s">
        <v>70</v>
      </c>
      <c r="Y34" s="6" t="e">
        <f>VLOOKUP(B34,Dispa_data!B:B,1,FALSE)</f>
        <v>#N/A</v>
      </c>
      <c r="Z34" t="s">
        <v>956</v>
      </c>
      <c r="AA34" t="s">
        <v>956</v>
      </c>
      <c r="AC34" t="s">
        <v>2148</v>
      </c>
      <c r="AD34" t="s">
        <v>2422</v>
      </c>
      <c r="AE34" t="s">
        <v>2751</v>
      </c>
      <c r="AF34" t="s">
        <v>3208</v>
      </c>
      <c r="AG34" t="s">
        <v>3482</v>
      </c>
      <c r="AH34" t="s">
        <v>3492</v>
      </c>
      <c r="AI34">
        <v>40</v>
      </c>
      <c r="AK34" t="s">
        <v>3496</v>
      </c>
      <c r="AL34" t="s">
        <v>3506</v>
      </c>
      <c r="AM34" t="s">
        <v>3514</v>
      </c>
      <c r="AO34">
        <v>2000</v>
      </c>
      <c r="AP34" t="s">
        <v>3528</v>
      </c>
      <c r="AS34" t="s">
        <v>3625</v>
      </c>
      <c r="AU34">
        <v>49.5349</v>
      </c>
      <c r="AV34">
        <v>8.4635800000000003</v>
      </c>
      <c r="BA34">
        <v>0.38</v>
      </c>
      <c r="BB34" t="s">
        <v>3996</v>
      </c>
      <c r="BC34" t="s">
        <v>4000</v>
      </c>
      <c r="BD34" t="s">
        <v>3496</v>
      </c>
      <c r="BE34" t="s">
        <v>3514</v>
      </c>
      <c r="BG34" t="s">
        <v>4406</v>
      </c>
      <c r="BH34" t="s">
        <v>4453</v>
      </c>
    </row>
    <row r="35" spans="1:61" x14ac:dyDescent="0.25">
      <c r="A35">
        <f t="shared" si="0"/>
        <v>15.6</v>
      </c>
      <c r="B35" t="str">
        <f t="shared" si="1"/>
        <v>KWK Neumarkt_BNA0692</v>
      </c>
      <c r="C35" t="s">
        <v>3492</v>
      </c>
      <c r="D35" t="str">
        <f>VLOOKUP(AL35,REF_TABLE!$A$19:$B$26,2,FALSE)</f>
        <v>STUR</v>
      </c>
      <c r="E35" t="str">
        <f>VLOOKUP(AK35,REF_TABLE!A:B,2,FALSE)</f>
        <v>BIO</v>
      </c>
      <c r="F35">
        <f t="shared" si="7"/>
        <v>0.38</v>
      </c>
      <c r="G35">
        <f>VLOOKUP(Backup_0521!D35,REF_TABLE!M:Q,2,FALSE)</f>
        <v>9.5587323943661975</v>
      </c>
      <c r="H35">
        <f>VLOOKUP(Backup_0521!D35,REF_TABLE!M:Q,3,FALSE)</f>
        <v>7.8122535211267614</v>
      </c>
      <c r="I35">
        <f>VLOOKUP(D35,Tabelle7!$A:$B,2,FALSE)</f>
        <v>4.0224969288732378E-2</v>
      </c>
      <c r="J35">
        <f>VLOOKUP(D35,Tabelle7!$A:$C,3,FALSE)</f>
        <v>4.0224969288732378E-2</v>
      </c>
      <c r="K35">
        <f>VLOOKUP($E35,Dispa_data!E:W,7,FALSE)</f>
        <v>2000</v>
      </c>
      <c r="L35">
        <f>IFERROR(VLOOKUP($E35,Dispa_data!E:W,8,FALSE),0)</f>
        <v>0</v>
      </c>
      <c r="M35">
        <f>IFERROR(VLOOKUP($E35,Dispa_data!E:W,9,FALSE),0)</f>
        <v>0</v>
      </c>
      <c r="N35">
        <f>IFERROR(VLOOKUP($E35,Dispa_data!$E:$W,10,FALSE),0)</f>
        <v>0.2</v>
      </c>
      <c r="O35">
        <f>IFERROR(VLOOKUP($E35,Dispa_data!$E:$W,11,FALSE),0)</f>
        <v>0.45</v>
      </c>
      <c r="P35">
        <f>IFERROR(VLOOKUP($E35,Dispa_data!$E:$W,12,FALSE),0)</f>
        <v>7</v>
      </c>
      <c r="Q35">
        <f>IFERROR(VLOOKUP($E35,Dispa_data!$E:$W,13,FALSE),0)</f>
        <v>0</v>
      </c>
      <c r="S35" t="str">
        <f t="shared" si="2"/>
        <v/>
      </c>
      <c r="T35" t="str">
        <f t="shared" si="3"/>
        <v/>
      </c>
      <c r="U35" t="str">
        <f t="shared" si="4"/>
        <v/>
      </c>
      <c r="V35" t="str">
        <f t="shared" si="5"/>
        <v/>
      </c>
      <c r="W35" t="str">
        <f t="shared" si="6"/>
        <v/>
      </c>
      <c r="X35" s="1" t="s">
        <v>71</v>
      </c>
      <c r="Y35" s="6" t="e">
        <f>VLOOKUP(B35,Dispa_data!B:B,1,FALSE)</f>
        <v>#N/A</v>
      </c>
      <c r="Z35" t="s">
        <v>957</v>
      </c>
      <c r="AC35" t="s">
        <v>2149</v>
      </c>
      <c r="AD35" t="s">
        <v>2423</v>
      </c>
      <c r="AE35" t="s">
        <v>2752</v>
      </c>
      <c r="AF35" t="s">
        <v>3209</v>
      </c>
      <c r="AG35" t="s">
        <v>3478</v>
      </c>
      <c r="AH35" t="s">
        <v>3492</v>
      </c>
      <c r="AI35">
        <v>15.6</v>
      </c>
      <c r="AK35" t="s">
        <v>3496</v>
      </c>
      <c r="AL35" t="s">
        <v>3506</v>
      </c>
      <c r="AM35" t="s">
        <v>3514</v>
      </c>
      <c r="AO35">
        <v>1997</v>
      </c>
      <c r="AP35" t="s">
        <v>3529</v>
      </c>
      <c r="AS35" t="s">
        <v>3625</v>
      </c>
      <c r="AU35">
        <v>49.261330000000001</v>
      </c>
      <c r="AV35">
        <v>11.451599999999999</v>
      </c>
      <c r="BA35">
        <v>0.38</v>
      </c>
      <c r="BB35" t="s">
        <v>3996</v>
      </c>
      <c r="BC35" t="s">
        <v>4000</v>
      </c>
      <c r="BD35" t="s">
        <v>3496</v>
      </c>
      <c r="BE35" t="s">
        <v>3514</v>
      </c>
      <c r="BF35" t="s">
        <v>4019</v>
      </c>
      <c r="BG35" t="s">
        <v>1715</v>
      </c>
      <c r="BH35" t="s">
        <v>4454</v>
      </c>
    </row>
    <row r="36" spans="1:61" x14ac:dyDescent="0.25">
      <c r="A36">
        <f t="shared" si="0"/>
        <v>20</v>
      </c>
      <c r="B36" t="str">
        <f t="shared" si="1"/>
        <v>Biomasse-HKW_BNA0775</v>
      </c>
      <c r="C36" t="s">
        <v>3492</v>
      </c>
      <c r="D36" t="str">
        <f>VLOOKUP(AL36,REF_TABLE!$A$19:$B$26,2,FALSE)</f>
        <v>STUR</v>
      </c>
      <c r="E36" t="str">
        <f>VLOOKUP(AK36,REF_TABLE!A:B,2,FALSE)</f>
        <v>BIO</v>
      </c>
      <c r="F36">
        <f t="shared" si="7"/>
        <v>0.38</v>
      </c>
      <c r="G36">
        <f>VLOOKUP(Backup_0521!D36,REF_TABLE!M:Q,2,FALSE)</f>
        <v>9.5587323943661975</v>
      </c>
      <c r="H36">
        <f>VLOOKUP(Backup_0521!D36,REF_TABLE!M:Q,3,FALSE)</f>
        <v>7.8122535211267614</v>
      </c>
      <c r="I36">
        <f>VLOOKUP(D36,Tabelle7!$A:$B,2,FALSE)</f>
        <v>4.0224969288732378E-2</v>
      </c>
      <c r="J36">
        <f>VLOOKUP(D36,Tabelle7!$A:$C,3,FALSE)</f>
        <v>4.0224969288732378E-2</v>
      </c>
      <c r="K36">
        <f>VLOOKUP($E36,Dispa_data!E:W,7,FALSE)</f>
        <v>2000</v>
      </c>
      <c r="L36">
        <f>IFERROR(VLOOKUP($E36,Dispa_data!E:W,8,FALSE),0)</f>
        <v>0</v>
      </c>
      <c r="M36">
        <f>IFERROR(VLOOKUP($E36,Dispa_data!E:W,9,FALSE),0)</f>
        <v>0</v>
      </c>
      <c r="N36">
        <f>IFERROR(VLOOKUP($E36,Dispa_data!$E:$W,10,FALSE),0)</f>
        <v>0.2</v>
      </c>
      <c r="O36">
        <f>IFERROR(VLOOKUP($E36,Dispa_data!$E:$W,11,FALSE),0)</f>
        <v>0.45</v>
      </c>
      <c r="P36">
        <f>IFERROR(VLOOKUP($E36,Dispa_data!$E:$W,12,FALSE),0)</f>
        <v>7</v>
      </c>
      <c r="Q36">
        <f>IFERROR(VLOOKUP($E36,Dispa_data!$E:$W,13,FALSE),0)</f>
        <v>0</v>
      </c>
      <c r="S36" t="str">
        <f t="shared" si="2"/>
        <v/>
      </c>
      <c r="T36" t="str">
        <f t="shared" si="3"/>
        <v/>
      </c>
      <c r="U36" t="str">
        <f t="shared" si="4"/>
        <v/>
      </c>
      <c r="V36" t="str">
        <f t="shared" si="5"/>
        <v/>
      </c>
      <c r="W36" t="str">
        <f t="shared" si="6"/>
        <v/>
      </c>
      <c r="X36" s="1" t="s">
        <v>72</v>
      </c>
      <c r="Y36" s="6" t="e">
        <f>VLOOKUP(B36,Dispa_data!B:B,1,FALSE)</f>
        <v>#N/A</v>
      </c>
      <c r="Z36" t="s">
        <v>939</v>
      </c>
      <c r="AC36" t="s">
        <v>2150</v>
      </c>
      <c r="AD36" t="s">
        <v>2424</v>
      </c>
      <c r="AE36" t="s">
        <v>2753</v>
      </c>
      <c r="AF36" t="s">
        <v>3210</v>
      </c>
      <c r="AG36" t="s">
        <v>3477</v>
      </c>
      <c r="AH36" t="s">
        <v>3492</v>
      </c>
      <c r="AI36">
        <v>20</v>
      </c>
      <c r="AK36" t="s">
        <v>3496</v>
      </c>
      <c r="AL36" t="s">
        <v>3506</v>
      </c>
      <c r="AM36" t="s">
        <v>3515</v>
      </c>
      <c r="AO36">
        <v>2003</v>
      </c>
      <c r="AP36" t="s">
        <v>3523</v>
      </c>
      <c r="AS36" t="s">
        <v>3625</v>
      </c>
      <c r="AU36">
        <v>53.097160000000002</v>
      </c>
      <c r="AV36">
        <v>7.3954000000000004</v>
      </c>
      <c r="BA36">
        <v>0.38</v>
      </c>
      <c r="BB36" t="s">
        <v>3996</v>
      </c>
      <c r="BC36" t="s">
        <v>4000</v>
      </c>
      <c r="BD36" t="s">
        <v>3496</v>
      </c>
      <c r="BE36" t="s">
        <v>3514</v>
      </c>
      <c r="BF36" t="s">
        <v>4020</v>
      </c>
      <c r="BG36" t="s">
        <v>1559</v>
      </c>
      <c r="BH36" t="s">
        <v>4455</v>
      </c>
    </row>
    <row r="37" spans="1:61" x14ac:dyDescent="0.25">
      <c r="A37">
        <f t="shared" si="0"/>
        <v>12.3</v>
      </c>
      <c r="B37" t="str">
        <f t="shared" si="1"/>
        <v>Heizkraftwerk Pforzheim GmbH_BNA0797</v>
      </c>
      <c r="C37" t="s">
        <v>3492</v>
      </c>
      <c r="D37" t="str">
        <f>VLOOKUP(AL37,REF_TABLE!$A$19:$B$26,2,FALSE)</f>
        <v>STUR</v>
      </c>
      <c r="E37" t="str">
        <f>VLOOKUP(AK37,REF_TABLE!A:B,2,FALSE)</f>
        <v>BIO</v>
      </c>
      <c r="F37">
        <f t="shared" si="7"/>
        <v>0.38</v>
      </c>
      <c r="G37">
        <f>VLOOKUP(Backup_0521!D37,REF_TABLE!M:Q,2,FALSE)</f>
        <v>9.5587323943661975</v>
      </c>
      <c r="H37">
        <f>VLOOKUP(Backup_0521!D37,REF_TABLE!M:Q,3,FALSE)</f>
        <v>7.8122535211267614</v>
      </c>
      <c r="I37">
        <f>VLOOKUP(D37,Tabelle7!$A:$B,2,FALSE)</f>
        <v>4.0224969288732378E-2</v>
      </c>
      <c r="J37">
        <f>VLOOKUP(D37,Tabelle7!$A:$C,3,FALSE)</f>
        <v>4.0224969288732378E-2</v>
      </c>
      <c r="K37">
        <f>VLOOKUP($E37,Dispa_data!E:W,7,FALSE)</f>
        <v>2000</v>
      </c>
      <c r="L37">
        <f>IFERROR(VLOOKUP($E37,Dispa_data!E:W,8,FALSE),0)</f>
        <v>0</v>
      </c>
      <c r="M37">
        <f>IFERROR(VLOOKUP($E37,Dispa_data!E:W,9,FALSE),0)</f>
        <v>0</v>
      </c>
      <c r="N37">
        <f>IFERROR(VLOOKUP($E37,Dispa_data!$E:$W,10,FALSE),0)</f>
        <v>0.2</v>
      </c>
      <c r="O37">
        <f>IFERROR(VLOOKUP($E37,Dispa_data!$E:$W,11,FALSE),0)</f>
        <v>0.45</v>
      </c>
      <c r="P37">
        <f>IFERROR(VLOOKUP($E37,Dispa_data!$E:$W,12,FALSE),0)</f>
        <v>7</v>
      </c>
      <c r="Q37">
        <f>IFERROR(VLOOKUP($E37,Dispa_data!$E:$W,13,FALSE),0)</f>
        <v>0</v>
      </c>
      <c r="S37" t="str">
        <f t="shared" si="2"/>
        <v/>
      </c>
      <c r="T37" t="str">
        <f t="shared" si="3"/>
        <v/>
      </c>
      <c r="U37" t="str">
        <f t="shared" si="4"/>
        <v/>
      </c>
      <c r="V37" t="str">
        <f t="shared" si="5"/>
        <v/>
      </c>
      <c r="W37" t="str">
        <f t="shared" si="6"/>
        <v/>
      </c>
      <c r="X37" s="1" t="s">
        <v>73</v>
      </c>
      <c r="Y37" s="6" t="e">
        <f>VLOOKUP(B37,Dispa_data!B:B,1,FALSE)</f>
        <v>#N/A</v>
      </c>
      <c r="Z37" t="s">
        <v>958</v>
      </c>
      <c r="AA37" t="s">
        <v>1520</v>
      </c>
      <c r="AC37" t="s">
        <v>958</v>
      </c>
      <c r="AD37" t="s">
        <v>2425</v>
      </c>
      <c r="AE37" t="s">
        <v>2754</v>
      </c>
      <c r="AF37" t="s">
        <v>3211</v>
      </c>
      <c r="AG37" t="s">
        <v>3482</v>
      </c>
      <c r="AH37" t="s">
        <v>3492</v>
      </c>
      <c r="AI37">
        <v>12.3</v>
      </c>
      <c r="AK37" t="s">
        <v>3496</v>
      </c>
      <c r="AL37" t="s">
        <v>3506</v>
      </c>
      <c r="AM37" t="s">
        <v>3514</v>
      </c>
      <c r="AO37">
        <v>2004</v>
      </c>
      <c r="AP37" t="s">
        <v>3518</v>
      </c>
      <c r="AS37" t="s">
        <v>3625</v>
      </c>
      <c r="AU37">
        <v>48.89705</v>
      </c>
      <c r="AV37">
        <v>8.7249999999999996</v>
      </c>
      <c r="BA37">
        <v>0.38</v>
      </c>
      <c r="BB37" t="s">
        <v>3996</v>
      </c>
      <c r="BC37" t="s">
        <v>4000</v>
      </c>
      <c r="BD37" t="s">
        <v>3496</v>
      </c>
      <c r="BE37" t="s">
        <v>3514</v>
      </c>
      <c r="BF37" t="s">
        <v>4021</v>
      </c>
      <c r="BG37" t="s">
        <v>4406</v>
      </c>
      <c r="BH37" t="s">
        <v>4456</v>
      </c>
    </row>
    <row r="38" spans="1:61" x14ac:dyDescent="0.25">
      <c r="A38">
        <f t="shared" si="0"/>
        <v>15</v>
      </c>
      <c r="B38" t="str">
        <f t="shared" si="1"/>
        <v>BMHKW-RE Recklinghausen_BNA0826</v>
      </c>
      <c r="C38" t="s">
        <v>3492</v>
      </c>
      <c r="D38" t="str">
        <f>VLOOKUP(AL38,REF_TABLE!$A$19:$B$26,2,FALSE)</f>
        <v>STUR</v>
      </c>
      <c r="E38" t="str">
        <f>VLOOKUP(AK38,REF_TABLE!A:B,2,FALSE)</f>
        <v>BIO</v>
      </c>
      <c r="F38">
        <f t="shared" si="7"/>
        <v>0.38</v>
      </c>
      <c r="G38">
        <f>VLOOKUP(Backup_0521!D38,REF_TABLE!M:Q,2,FALSE)</f>
        <v>9.5587323943661975</v>
      </c>
      <c r="H38">
        <f>VLOOKUP(Backup_0521!D38,REF_TABLE!M:Q,3,FALSE)</f>
        <v>7.8122535211267614</v>
      </c>
      <c r="I38">
        <f>VLOOKUP(D38,Tabelle7!$A:$B,2,FALSE)</f>
        <v>4.0224969288732378E-2</v>
      </c>
      <c r="J38">
        <f>VLOOKUP(D38,Tabelle7!$A:$C,3,FALSE)</f>
        <v>4.0224969288732378E-2</v>
      </c>
      <c r="K38">
        <f>VLOOKUP($E38,Dispa_data!E:W,7,FALSE)</f>
        <v>2000</v>
      </c>
      <c r="L38">
        <f>IFERROR(VLOOKUP($E38,Dispa_data!E:W,8,FALSE),0)</f>
        <v>0</v>
      </c>
      <c r="M38">
        <f>IFERROR(VLOOKUP($E38,Dispa_data!E:W,9,FALSE),0)</f>
        <v>0</v>
      </c>
      <c r="N38">
        <f>IFERROR(VLOOKUP($E38,Dispa_data!$E:$W,10,FALSE),0)</f>
        <v>0.2</v>
      </c>
      <c r="O38">
        <f>IFERROR(VLOOKUP($E38,Dispa_data!$E:$W,11,FALSE),0)</f>
        <v>0.45</v>
      </c>
      <c r="P38">
        <f>IFERROR(VLOOKUP($E38,Dispa_data!$E:$W,12,FALSE),0)</f>
        <v>7</v>
      </c>
      <c r="Q38">
        <f>IFERROR(VLOOKUP($E38,Dispa_data!$E:$W,13,FALSE),0)</f>
        <v>0</v>
      </c>
      <c r="S38" t="str">
        <f t="shared" si="2"/>
        <v/>
      </c>
      <c r="T38" t="str">
        <f t="shared" si="3"/>
        <v/>
      </c>
      <c r="U38" t="str">
        <f t="shared" si="4"/>
        <v/>
      </c>
      <c r="V38" t="str">
        <f t="shared" si="5"/>
        <v/>
      </c>
      <c r="W38" t="str">
        <f t="shared" si="6"/>
        <v/>
      </c>
      <c r="X38" s="1" t="s">
        <v>74</v>
      </c>
      <c r="Y38" s="6" t="e">
        <f>VLOOKUP(B38,Dispa_data!B:B,1,FALSE)</f>
        <v>#N/A</v>
      </c>
      <c r="Z38" t="s">
        <v>959</v>
      </c>
      <c r="AA38" t="s">
        <v>959</v>
      </c>
      <c r="AC38" t="s">
        <v>2151</v>
      </c>
      <c r="AD38" t="s">
        <v>2426</v>
      </c>
      <c r="AE38" t="s">
        <v>2755</v>
      </c>
      <c r="AF38" t="s">
        <v>3212</v>
      </c>
      <c r="AG38" t="s">
        <v>3480</v>
      </c>
      <c r="AH38" t="s">
        <v>3492</v>
      </c>
      <c r="AI38">
        <v>15</v>
      </c>
      <c r="AK38" t="s">
        <v>3496</v>
      </c>
      <c r="AL38" t="s">
        <v>3506</v>
      </c>
      <c r="AM38" t="s">
        <v>3514</v>
      </c>
      <c r="AO38">
        <v>2004</v>
      </c>
      <c r="AP38" t="s">
        <v>3518</v>
      </c>
      <c r="AS38" t="s">
        <v>3625</v>
      </c>
      <c r="AU38">
        <v>51.604008</v>
      </c>
      <c r="AV38">
        <v>7.2508480000000004</v>
      </c>
      <c r="BA38">
        <v>0.38</v>
      </c>
      <c r="BB38" t="s">
        <v>3996</v>
      </c>
      <c r="BC38" t="s">
        <v>4000</v>
      </c>
      <c r="BD38" t="s">
        <v>3496</v>
      </c>
      <c r="BE38" t="s">
        <v>3514</v>
      </c>
      <c r="BF38" t="s">
        <v>4022</v>
      </c>
      <c r="BG38" t="s">
        <v>4406</v>
      </c>
      <c r="BH38" t="s">
        <v>4441</v>
      </c>
    </row>
    <row r="39" spans="1:61" x14ac:dyDescent="0.25">
      <c r="A39">
        <f t="shared" si="0"/>
        <v>13.3</v>
      </c>
      <c r="B39" t="str">
        <f t="shared" si="1"/>
        <v>UPM Schwedt_BNA1256</v>
      </c>
      <c r="C39" t="s">
        <v>3492</v>
      </c>
      <c r="D39" t="str">
        <f>VLOOKUP(AL39,REF_TABLE!$A$19:$B$26,2,FALSE)</f>
        <v>STUR</v>
      </c>
      <c r="E39" t="str">
        <f>VLOOKUP(AK39,REF_TABLE!A:B,2,FALSE)</f>
        <v>BIO</v>
      </c>
      <c r="F39">
        <f t="shared" si="7"/>
        <v>0.38</v>
      </c>
      <c r="G39">
        <f>VLOOKUP(Backup_0521!D39,REF_TABLE!M:Q,2,FALSE)</f>
        <v>9.5587323943661975</v>
      </c>
      <c r="H39">
        <f>VLOOKUP(Backup_0521!D39,REF_TABLE!M:Q,3,FALSE)</f>
        <v>7.8122535211267614</v>
      </c>
      <c r="I39">
        <f>VLOOKUP(D39,Tabelle7!$A:$B,2,FALSE)</f>
        <v>4.0224969288732378E-2</v>
      </c>
      <c r="J39">
        <f>VLOOKUP(D39,Tabelle7!$A:$C,3,FALSE)</f>
        <v>4.0224969288732378E-2</v>
      </c>
      <c r="K39">
        <f>VLOOKUP($E39,Dispa_data!E:W,7,FALSE)</f>
        <v>2000</v>
      </c>
      <c r="L39">
        <f>IFERROR(VLOOKUP($E39,Dispa_data!E:W,8,FALSE),0)</f>
        <v>0</v>
      </c>
      <c r="M39">
        <f>IFERROR(VLOOKUP($E39,Dispa_data!E:W,9,FALSE),0)</f>
        <v>0</v>
      </c>
      <c r="N39">
        <f>IFERROR(VLOOKUP($E39,Dispa_data!$E:$W,10,FALSE),0)</f>
        <v>0.2</v>
      </c>
      <c r="O39">
        <f>IFERROR(VLOOKUP($E39,Dispa_data!$E:$W,11,FALSE),0)</f>
        <v>0.45</v>
      </c>
      <c r="P39">
        <f>IFERROR(VLOOKUP($E39,Dispa_data!$E:$W,12,FALSE),0)</f>
        <v>7</v>
      </c>
      <c r="Q39">
        <f>IFERROR(VLOOKUP($E39,Dispa_data!$E:$W,13,FALSE),0)</f>
        <v>0</v>
      </c>
      <c r="S39" t="str">
        <f t="shared" si="2"/>
        <v/>
      </c>
      <c r="T39" t="str">
        <f t="shared" si="3"/>
        <v/>
      </c>
      <c r="U39" t="str">
        <f t="shared" si="4"/>
        <v/>
      </c>
      <c r="V39" t="str">
        <f t="shared" si="5"/>
        <v/>
      </c>
      <c r="W39" t="str">
        <f t="shared" si="6"/>
        <v/>
      </c>
      <c r="X39" s="1" t="s">
        <v>75</v>
      </c>
      <c r="Y39" s="6" t="e">
        <f>VLOOKUP(B39,Dispa_data!B:B,1,FALSE)</f>
        <v>#N/A</v>
      </c>
      <c r="Z39" t="s">
        <v>960</v>
      </c>
      <c r="AA39" t="s">
        <v>1521</v>
      </c>
      <c r="AC39" t="s">
        <v>2152</v>
      </c>
      <c r="AD39" t="s">
        <v>2427</v>
      </c>
      <c r="AE39" t="s">
        <v>2756</v>
      </c>
      <c r="AF39" t="s">
        <v>2104</v>
      </c>
      <c r="AG39" t="s">
        <v>3346</v>
      </c>
      <c r="AH39" t="s">
        <v>3492</v>
      </c>
      <c r="AI39">
        <v>13.3</v>
      </c>
      <c r="AK39" t="s">
        <v>3496</v>
      </c>
      <c r="AL39" t="s">
        <v>3506</v>
      </c>
      <c r="AM39" t="s">
        <v>3514</v>
      </c>
      <c r="AO39">
        <v>1993</v>
      </c>
      <c r="AP39" t="s">
        <v>3530</v>
      </c>
      <c r="AS39" t="s">
        <v>3625</v>
      </c>
      <c r="AU39">
        <v>53.086719999999993</v>
      </c>
      <c r="AV39">
        <v>14.31935</v>
      </c>
      <c r="BA39">
        <v>0.38</v>
      </c>
      <c r="BB39" t="s">
        <v>3996</v>
      </c>
      <c r="BC39" t="s">
        <v>4000</v>
      </c>
      <c r="BD39" t="s">
        <v>3496</v>
      </c>
      <c r="BE39" t="s">
        <v>3515</v>
      </c>
      <c r="BF39" t="s">
        <v>4023</v>
      </c>
      <c r="BG39" t="s">
        <v>4406</v>
      </c>
      <c r="BH39" t="s">
        <v>4436</v>
      </c>
    </row>
    <row r="40" spans="1:61" x14ac:dyDescent="0.25">
      <c r="A40">
        <f t="shared" si="0"/>
        <v>14</v>
      </c>
      <c r="B40" t="str">
        <f t="shared" si="1"/>
        <v>Heizkraftwerk der Sappi Stockstadt GmbH_BNA0926a</v>
      </c>
      <c r="C40" t="s">
        <v>3492</v>
      </c>
      <c r="D40" t="str">
        <f>VLOOKUP(AL40,REF_TABLE!$A$19:$B$26,2,FALSE)</f>
        <v>STUR</v>
      </c>
      <c r="E40" t="str">
        <f>VLOOKUP(AK40,REF_TABLE!A:B,2,FALSE)</f>
        <v>BIO</v>
      </c>
      <c r="F40">
        <f t="shared" si="7"/>
        <v>0.38</v>
      </c>
      <c r="G40">
        <f>VLOOKUP(Backup_0521!D40,REF_TABLE!M:Q,2,FALSE)</f>
        <v>9.5587323943661975</v>
      </c>
      <c r="H40">
        <f>VLOOKUP(Backup_0521!D40,REF_TABLE!M:Q,3,FALSE)</f>
        <v>7.8122535211267614</v>
      </c>
      <c r="I40">
        <f>VLOOKUP(D40,Tabelle7!$A:$B,2,FALSE)</f>
        <v>4.0224969288732378E-2</v>
      </c>
      <c r="J40">
        <f>VLOOKUP(D40,Tabelle7!$A:$C,3,FALSE)</f>
        <v>4.0224969288732378E-2</v>
      </c>
      <c r="K40">
        <f>VLOOKUP($E40,Dispa_data!E:W,7,FALSE)</f>
        <v>2000</v>
      </c>
      <c r="L40">
        <f>IFERROR(VLOOKUP($E40,Dispa_data!E:W,8,FALSE),0)</f>
        <v>0</v>
      </c>
      <c r="M40">
        <f>IFERROR(VLOOKUP($E40,Dispa_data!E:W,9,FALSE),0)</f>
        <v>0</v>
      </c>
      <c r="N40">
        <f>IFERROR(VLOOKUP($E40,Dispa_data!$E:$W,10,FALSE),0)</f>
        <v>0.2</v>
      </c>
      <c r="O40">
        <f>IFERROR(VLOOKUP($E40,Dispa_data!$E:$W,11,FALSE),0)</f>
        <v>0.45</v>
      </c>
      <c r="P40">
        <f>IFERROR(VLOOKUP($E40,Dispa_data!$E:$W,12,FALSE),0)</f>
        <v>7</v>
      </c>
      <c r="Q40">
        <f>IFERROR(VLOOKUP($E40,Dispa_data!$E:$W,13,FALSE),0)</f>
        <v>0</v>
      </c>
      <c r="S40" t="str">
        <f t="shared" si="2"/>
        <v/>
      </c>
      <c r="T40" t="str">
        <f t="shared" si="3"/>
        <v/>
      </c>
      <c r="U40" t="str">
        <f t="shared" si="4"/>
        <v/>
      </c>
      <c r="V40" t="str">
        <f t="shared" si="5"/>
        <v/>
      </c>
      <c r="W40" t="str">
        <f t="shared" si="6"/>
        <v/>
      </c>
      <c r="X40" s="1" t="s">
        <v>76</v>
      </c>
      <c r="Y40" s="6" t="e">
        <f>VLOOKUP(B40,Dispa_data!B:B,1,FALSE)</f>
        <v>#N/A</v>
      </c>
      <c r="Z40" t="s">
        <v>961</v>
      </c>
      <c r="AA40" t="s">
        <v>1522</v>
      </c>
      <c r="AC40" t="s">
        <v>2153</v>
      </c>
      <c r="AD40" t="s">
        <v>2428</v>
      </c>
      <c r="AE40" t="s">
        <v>2757</v>
      </c>
      <c r="AF40" t="s">
        <v>3213</v>
      </c>
      <c r="AG40" t="s">
        <v>3478</v>
      </c>
      <c r="AH40" t="s">
        <v>3492</v>
      </c>
      <c r="AI40">
        <v>14</v>
      </c>
      <c r="AK40" t="s">
        <v>3496</v>
      </c>
      <c r="AL40" t="s">
        <v>3506</v>
      </c>
      <c r="AM40" t="s">
        <v>3514</v>
      </c>
      <c r="AO40">
        <v>2003</v>
      </c>
      <c r="AP40" t="s">
        <v>3523</v>
      </c>
      <c r="AS40" t="s">
        <v>3625</v>
      </c>
      <c r="AU40">
        <v>49.977449999999997</v>
      </c>
      <c r="AV40">
        <v>9.068719999999999</v>
      </c>
      <c r="BA40">
        <v>0.38</v>
      </c>
      <c r="BB40" t="s">
        <v>3996</v>
      </c>
      <c r="BC40" t="s">
        <v>4000</v>
      </c>
      <c r="BD40" t="s">
        <v>3496</v>
      </c>
      <c r="BE40" t="s">
        <v>3514</v>
      </c>
      <c r="BF40" t="s">
        <v>4024</v>
      </c>
      <c r="BG40" t="s">
        <v>4406</v>
      </c>
      <c r="BH40" t="s">
        <v>4441</v>
      </c>
    </row>
    <row r="41" spans="1:61" x14ac:dyDescent="0.25">
      <c r="A41">
        <f t="shared" si="0"/>
        <v>8.6999999999999993</v>
      </c>
      <c r="B41" t="str">
        <f t="shared" si="1"/>
        <v>BioHKW I_BNA1405b</v>
      </c>
      <c r="C41" t="s">
        <v>3492</v>
      </c>
      <c r="D41" t="str">
        <f>VLOOKUP(AL41,REF_TABLE!$A$19:$B$26,2,FALSE)</f>
        <v>STUR</v>
      </c>
      <c r="E41" t="str">
        <f>VLOOKUP(AK41,REF_TABLE!A:B,2,FALSE)</f>
        <v>BIO</v>
      </c>
      <c r="F41">
        <f t="shared" si="7"/>
        <v>0.38</v>
      </c>
      <c r="G41">
        <f>VLOOKUP(Backup_0521!D41,REF_TABLE!M:Q,2,FALSE)</f>
        <v>9.5587323943661975</v>
      </c>
      <c r="H41">
        <f>VLOOKUP(Backup_0521!D41,REF_TABLE!M:Q,3,FALSE)</f>
        <v>7.8122535211267614</v>
      </c>
      <c r="I41">
        <f>VLOOKUP(D41,Tabelle7!$A:$B,2,FALSE)</f>
        <v>4.0224969288732378E-2</v>
      </c>
      <c r="J41">
        <f>VLOOKUP(D41,Tabelle7!$A:$C,3,FALSE)</f>
        <v>4.0224969288732378E-2</v>
      </c>
      <c r="K41">
        <f>VLOOKUP($E41,Dispa_data!E:W,7,FALSE)</f>
        <v>2000</v>
      </c>
      <c r="L41">
        <f>IFERROR(VLOOKUP($E41,Dispa_data!E:W,8,FALSE),0)</f>
        <v>0</v>
      </c>
      <c r="M41">
        <f>IFERROR(VLOOKUP($E41,Dispa_data!E:W,9,FALSE),0)</f>
        <v>0</v>
      </c>
      <c r="N41">
        <f>IFERROR(VLOOKUP($E41,Dispa_data!$E:$W,10,FALSE),0)</f>
        <v>0.2</v>
      </c>
      <c r="O41">
        <f>IFERROR(VLOOKUP($E41,Dispa_data!$E:$W,11,FALSE),0)</f>
        <v>0.45</v>
      </c>
      <c r="P41">
        <f>IFERROR(VLOOKUP($E41,Dispa_data!$E:$W,12,FALSE),0)</f>
        <v>7</v>
      </c>
      <c r="Q41">
        <f>IFERROR(VLOOKUP($E41,Dispa_data!$E:$W,13,FALSE),0)</f>
        <v>0</v>
      </c>
      <c r="S41" t="str">
        <f t="shared" si="2"/>
        <v/>
      </c>
      <c r="T41" t="str">
        <f t="shared" si="3"/>
        <v/>
      </c>
      <c r="U41" t="str">
        <f t="shared" si="4"/>
        <v/>
      </c>
      <c r="V41" t="str">
        <f t="shared" si="5"/>
        <v/>
      </c>
      <c r="W41" t="str">
        <f t="shared" si="6"/>
        <v/>
      </c>
      <c r="X41" s="1" t="s">
        <v>77</v>
      </c>
      <c r="Y41" s="6" t="e">
        <f>VLOOKUP(B41,Dispa_data!B:B,1,FALSE)</f>
        <v>#N/A</v>
      </c>
      <c r="Z41" t="s">
        <v>962</v>
      </c>
      <c r="AC41" t="s">
        <v>2154</v>
      </c>
      <c r="AD41" t="s">
        <v>2429</v>
      </c>
      <c r="AE41" t="s">
        <v>2758</v>
      </c>
      <c r="AF41" t="s">
        <v>3214</v>
      </c>
      <c r="AG41" t="s">
        <v>3482</v>
      </c>
      <c r="AH41" t="s">
        <v>3492</v>
      </c>
      <c r="AI41">
        <v>8.6999999999999993</v>
      </c>
      <c r="AK41" t="s">
        <v>3496</v>
      </c>
      <c r="AL41" t="s">
        <v>3506</v>
      </c>
      <c r="AM41" t="s">
        <v>3514</v>
      </c>
      <c r="AO41">
        <v>2003</v>
      </c>
      <c r="AP41" t="s">
        <v>3523</v>
      </c>
      <c r="AS41" t="s">
        <v>3625</v>
      </c>
      <c r="AU41">
        <v>48.397039999999997</v>
      </c>
      <c r="AV41">
        <v>9.9648399999999988</v>
      </c>
      <c r="BA41">
        <v>0.38</v>
      </c>
      <c r="BB41" t="s">
        <v>3996</v>
      </c>
      <c r="BC41" t="s">
        <v>4000</v>
      </c>
      <c r="BD41" t="s">
        <v>3496</v>
      </c>
      <c r="BE41" t="s">
        <v>3514</v>
      </c>
      <c r="BF41" t="s">
        <v>4025</v>
      </c>
      <c r="BG41" t="s">
        <v>1715</v>
      </c>
      <c r="BH41" t="s">
        <v>4457</v>
      </c>
    </row>
    <row r="42" spans="1:61" x14ac:dyDescent="0.25">
      <c r="A42">
        <f t="shared" si="0"/>
        <v>4.5</v>
      </c>
      <c r="B42" t="str">
        <f t="shared" si="1"/>
        <v>BioHKW II_BNA1405c</v>
      </c>
      <c r="C42" t="s">
        <v>3492</v>
      </c>
      <c r="D42" t="str">
        <f>VLOOKUP(AL42,REF_TABLE!$A$19:$B$26,2,FALSE)</f>
        <v>STUR</v>
      </c>
      <c r="E42" t="str">
        <f>VLOOKUP(AK42,REF_TABLE!A:B,2,FALSE)</f>
        <v>BIO</v>
      </c>
      <c r="F42">
        <f t="shared" si="7"/>
        <v>0.38</v>
      </c>
      <c r="G42">
        <f>VLOOKUP(Backup_0521!D42,REF_TABLE!M:Q,2,FALSE)</f>
        <v>9.5587323943661975</v>
      </c>
      <c r="H42">
        <f>VLOOKUP(Backup_0521!D42,REF_TABLE!M:Q,3,FALSE)</f>
        <v>7.8122535211267614</v>
      </c>
      <c r="I42">
        <f>VLOOKUP(D42,Tabelle7!$A:$B,2,FALSE)</f>
        <v>4.0224969288732378E-2</v>
      </c>
      <c r="J42">
        <f>VLOOKUP(D42,Tabelle7!$A:$C,3,FALSE)</f>
        <v>4.0224969288732378E-2</v>
      </c>
      <c r="K42">
        <f>VLOOKUP($E42,Dispa_data!E:W,7,FALSE)</f>
        <v>2000</v>
      </c>
      <c r="L42">
        <f>IFERROR(VLOOKUP($E42,Dispa_data!E:W,8,FALSE),0)</f>
        <v>0</v>
      </c>
      <c r="M42">
        <f>IFERROR(VLOOKUP($E42,Dispa_data!E:W,9,FALSE),0)</f>
        <v>0</v>
      </c>
      <c r="N42">
        <f>IFERROR(VLOOKUP($E42,Dispa_data!$E:$W,10,FALSE),0)</f>
        <v>0.2</v>
      </c>
      <c r="O42">
        <f>IFERROR(VLOOKUP($E42,Dispa_data!$E:$W,11,FALSE),0)</f>
        <v>0.45</v>
      </c>
      <c r="P42">
        <f>IFERROR(VLOOKUP($E42,Dispa_data!$E:$W,12,FALSE),0)</f>
        <v>7</v>
      </c>
      <c r="Q42">
        <f>IFERROR(VLOOKUP($E42,Dispa_data!$E:$W,13,FALSE),0)</f>
        <v>0</v>
      </c>
      <c r="S42" t="str">
        <f t="shared" si="2"/>
        <v/>
      </c>
      <c r="T42" t="str">
        <f t="shared" si="3"/>
        <v/>
      </c>
      <c r="U42" t="str">
        <f t="shared" si="4"/>
        <v/>
      </c>
      <c r="V42" t="str">
        <f t="shared" si="5"/>
        <v/>
      </c>
      <c r="W42" t="str">
        <f t="shared" si="6"/>
        <v/>
      </c>
      <c r="X42" s="1" t="s">
        <v>78</v>
      </c>
      <c r="Y42" s="6" t="e">
        <f>VLOOKUP(B42,Dispa_data!B:B,1,FALSE)</f>
        <v>#N/A</v>
      </c>
      <c r="Z42" t="s">
        <v>963</v>
      </c>
      <c r="AC42" t="s">
        <v>2154</v>
      </c>
      <c r="AD42" t="s">
        <v>2429</v>
      </c>
      <c r="AE42" t="s">
        <v>2758</v>
      </c>
      <c r="AF42" t="s">
        <v>3214</v>
      </c>
      <c r="AG42" t="s">
        <v>3482</v>
      </c>
      <c r="AH42" t="s">
        <v>3492</v>
      </c>
      <c r="AI42">
        <v>4.5</v>
      </c>
      <c r="AK42" t="s">
        <v>3496</v>
      </c>
      <c r="AL42" t="s">
        <v>3506</v>
      </c>
      <c r="AM42" t="s">
        <v>3514</v>
      </c>
      <c r="AO42">
        <v>2012</v>
      </c>
      <c r="AP42" t="s">
        <v>3531</v>
      </c>
      <c r="AS42" t="s">
        <v>3625</v>
      </c>
      <c r="AU42">
        <v>48.397039999999997</v>
      </c>
      <c r="AV42">
        <v>9.9648399999999988</v>
      </c>
      <c r="BA42">
        <v>0.38</v>
      </c>
      <c r="BB42" t="s">
        <v>3996</v>
      </c>
      <c r="BC42" t="s">
        <v>4000</v>
      </c>
      <c r="BD42" t="s">
        <v>3496</v>
      </c>
      <c r="BE42" t="s">
        <v>3514</v>
      </c>
      <c r="BF42" t="s">
        <v>4026</v>
      </c>
      <c r="BG42" t="s">
        <v>1715</v>
      </c>
      <c r="BH42" t="s">
        <v>4457</v>
      </c>
    </row>
    <row r="43" spans="1:61" x14ac:dyDescent="0.25">
      <c r="A43">
        <f t="shared" si="0"/>
        <v>1.9</v>
      </c>
      <c r="B43" t="str">
        <f t="shared" si="1"/>
        <v>PKV Kraftwerk_BNA1335c</v>
      </c>
      <c r="C43" t="s">
        <v>3492</v>
      </c>
      <c r="D43" t="str">
        <f>VLOOKUP(AL43,REF_TABLE!$A$19:$B$26,2,FALSE)</f>
        <v>ICEN</v>
      </c>
      <c r="E43" t="str">
        <f>VLOOKUP(AK43,REF_TABLE!A:B,2,FALSE)</f>
        <v>BIO</v>
      </c>
      <c r="F43">
        <f t="shared" si="7"/>
        <v>0.45040000000000002</v>
      </c>
      <c r="G43">
        <f>VLOOKUP(Backup_0521!D43,REF_TABLE!M:Q,2,FALSE)</f>
        <v>0</v>
      </c>
      <c r="H43">
        <f>VLOOKUP(Backup_0521!D43,REF_TABLE!M:Q,3,FALSE)</f>
        <v>0</v>
      </c>
      <c r="I43">
        <f>VLOOKUP(D43,Tabelle7!$A:$B,2,FALSE)</f>
        <v>1</v>
      </c>
      <c r="J43">
        <f>VLOOKUP(D43,Tabelle7!$A:$C,3,FALSE)</f>
        <v>1</v>
      </c>
      <c r="K43">
        <f>VLOOKUP($E43,Dispa_data!E:W,7,FALSE)</f>
        <v>2000</v>
      </c>
      <c r="L43">
        <f>IFERROR(VLOOKUP($E43,Dispa_data!E:W,8,FALSE),0)</f>
        <v>0</v>
      </c>
      <c r="M43">
        <f>IFERROR(VLOOKUP($E43,Dispa_data!E:W,9,FALSE),0)</f>
        <v>0</v>
      </c>
      <c r="N43">
        <f>IFERROR(VLOOKUP($E43,Dispa_data!$E:$W,10,FALSE),0)</f>
        <v>0.2</v>
      </c>
      <c r="O43">
        <f>IFERROR(VLOOKUP($E43,Dispa_data!$E:$W,11,FALSE),0)</f>
        <v>0.45</v>
      </c>
      <c r="P43">
        <f>IFERROR(VLOOKUP($E43,Dispa_data!$E:$W,12,FALSE),0)</f>
        <v>7</v>
      </c>
      <c r="Q43">
        <f>IFERROR(VLOOKUP($E43,Dispa_data!$E:$W,13,FALSE),0)</f>
        <v>0</v>
      </c>
      <c r="S43" t="str">
        <f t="shared" si="2"/>
        <v/>
      </c>
      <c r="T43" t="str">
        <f t="shared" si="3"/>
        <v/>
      </c>
      <c r="U43" t="str">
        <f t="shared" si="4"/>
        <v/>
      </c>
      <c r="V43" t="str">
        <f t="shared" si="5"/>
        <v/>
      </c>
      <c r="W43" t="str">
        <f t="shared" si="6"/>
        <v/>
      </c>
      <c r="X43" s="1" t="s">
        <v>79</v>
      </c>
      <c r="Y43" s="6" t="e">
        <f>VLOOKUP(B43,Dispa_data!B:B,1,FALSE)</f>
        <v>#N/A</v>
      </c>
      <c r="Z43" t="s">
        <v>964</v>
      </c>
      <c r="AA43" t="s">
        <v>1523</v>
      </c>
      <c r="AC43" t="s">
        <v>2155</v>
      </c>
      <c r="AD43" t="s">
        <v>2430</v>
      </c>
      <c r="AE43" t="s">
        <v>2759</v>
      </c>
      <c r="AF43" t="s">
        <v>3215</v>
      </c>
      <c r="AG43" t="s">
        <v>3477</v>
      </c>
      <c r="AH43" t="s">
        <v>3492</v>
      </c>
      <c r="AI43">
        <v>1.9</v>
      </c>
      <c r="AK43" t="s">
        <v>3496</v>
      </c>
      <c r="AL43" t="s">
        <v>3507</v>
      </c>
      <c r="AM43" t="s">
        <v>3514</v>
      </c>
      <c r="AO43">
        <v>2006</v>
      </c>
      <c r="AP43" t="s">
        <v>3524</v>
      </c>
      <c r="AS43" t="s">
        <v>3625</v>
      </c>
      <c r="AU43">
        <v>53.403170000000003</v>
      </c>
      <c r="AV43">
        <v>8.128210000000001</v>
      </c>
      <c r="BA43">
        <v>0.45040000000000002</v>
      </c>
      <c r="BB43" t="s">
        <v>3996</v>
      </c>
      <c r="BC43" t="s">
        <v>4000</v>
      </c>
      <c r="BD43" t="s">
        <v>3496</v>
      </c>
      <c r="BE43" t="s">
        <v>3514</v>
      </c>
      <c r="BG43" t="s">
        <v>1559</v>
      </c>
      <c r="BH43" t="s">
        <v>4455</v>
      </c>
    </row>
    <row r="44" spans="1:61" x14ac:dyDescent="0.25">
      <c r="A44">
        <f t="shared" si="0"/>
        <v>6.7</v>
      </c>
      <c r="B44" t="str">
        <f t="shared" si="1"/>
        <v>Wi-Biebrich_BNA1055</v>
      </c>
      <c r="C44" t="s">
        <v>3492</v>
      </c>
      <c r="D44" t="str">
        <f>VLOOKUP(AL44,REF_TABLE!$A$19:$B$26,2,FALSE)</f>
        <v>STUR</v>
      </c>
      <c r="E44" t="str">
        <f>VLOOKUP(AK44,REF_TABLE!A:B,2,FALSE)</f>
        <v>BIO</v>
      </c>
      <c r="F44">
        <f t="shared" si="7"/>
        <v>0.38</v>
      </c>
      <c r="G44">
        <f>VLOOKUP(Backup_0521!D44,REF_TABLE!M:Q,2,FALSE)</f>
        <v>9.5587323943661975</v>
      </c>
      <c r="H44">
        <f>VLOOKUP(Backup_0521!D44,REF_TABLE!M:Q,3,FALSE)</f>
        <v>7.8122535211267614</v>
      </c>
      <c r="I44">
        <f>VLOOKUP(D44,Tabelle7!$A:$B,2,FALSE)</f>
        <v>4.0224969288732378E-2</v>
      </c>
      <c r="J44">
        <f>VLOOKUP(D44,Tabelle7!$A:$C,3,FALSE)</f>
        <v>4.0224969288732378E-2</v>
      </c>
      <c r="K44">
        <f>VLOOKUP($E44,Dispa_data!E:W,7,FALSE)</f>
        <v>2000</v>
      </c>
      <c r="L44">
        <f>IFERROR(VLOOKUP($E44,Dispa_data!E:W,8,FALSE),0)</f>
        <v>0</v>
      </c>
      <c r="M44">
        <f>IFERROR(VLOOKUP($E44,Dispa_data!E:W,9,FALSE),0)</f>
        <v>0</v>
      </c>
      <c r="N44">
        <f>IFERROR(VLOOKUP($E44,Dispa_data!$E:$W,10,FALSE),0)</f>
        <v>0.2</v>
      </c>
      <c r="O44">
        <f>IFERROR(VLOOKUP($E44,Dispa_data!$E:$W,11,FALSE),0)</f>
        <v>0.45</v>
      </c>
      <c r="P44">
        <f>IFERROR(VLOOKUP($E44,Dispa_data!$E:$W,12,FALSE),0)</f>
        <v>7</v>
      </c>
      <c r="Q44">
        <f>IFERROR(VLOOKUP($E44,Dispa_data!$E:$W,13,FALSE),0)</f>
        <v>0</v>
      </c>
      <c r="S44" t="str">
        <f t="shared" si="2"/>
        <v/>
      </c>
      <c r="T44" t="str">
        <f t="shared" si="3"/>
        <v/>
      </c>
      <c r="U44" t="str">
        <f t="shared" si="4"/>
        <v/>
      </c>
      <c r="V44" t="str">
        <f t="shared" si="5"/>
        <v/>
      </c>
      <c r="W44" t="str">
        <f t="shared" si="6"/>
        <v/>
      </c>
      <c r="X44" s="1" t="s">
        <v>80</v>
      </c>
      <c r="Y44" s="6" t="e">
        <f>VLOOKUP(B44,Dispa_data!B:B,1,FALSE)</f>
        <v>#N/A</v>
      </c>
      <c r="Z44" t="s">
        <v>965</v>
      </c>
      <c r="AA44" t="s">
        <v>1524</v>
      </c>
      <c r="AC44" t="s">
        <v>2156</v>
      </c>
      <c r="AE44" t="s">
        <v>2760</v>
      </c>
      <c r="AF44" t="s">
        <v>3216</v>
      </c>
      <c r="AG44" t="s">
        <v>3483</v>
      </c>
      <c r="AH44" t="s">
        <v>3492</v>
      </c>
      <c r="AI44">
        <v>6.7</v>
      </c>
      <c r="AK44" t="s">
        <v>3496</v>
      </c>
      <c r="AL44" t="s">
        <v>3506</v>
      </c>
      <c r="AM44" t="s">
        <v>3514</v>
      </c>
      <c r="AO44">
        <v>2006</v>
      </c>
      <c r="AP44" t="s">
        <v>3532</v>
      </c>
      <c r="AS44" t="s">
        <v>3625</v>
      </c>
      <c r="AU44">
        <v>50.040545999999999</v>
      </c>
      <c r="AV44">
        <v>8.2532479999999993</v>
      </c>
      <c r="BA44">
        <v>0.38</v>
      </c>
      <c r="BB44" t="s">
        <v>3996</v>
      </c>
      <c r="BC44" t="s">
        <v>4000</v>
      </c>
      <c r="BD44" t="s">
        <v>3496</v>
      </c>
      <c r="BE44" t="s">
        <v>3514</v>
      </c>
      <c r="BF44" t="s">
        <v>4027</v>
      </c>
      <c r="BG44" t="s">
        <v>1715</v>
      </c>
      <c r="BH44" t="s">
        <v>2156</v>
      </c>
    </row>
    <row r="45" spans="1:61" x14ac:dyDescent="0.25">
      <c r="A45">
        <f t="shared" si="0"/>
        <v>18.100000000000001</v>
      </c>
      <c r="B45" t="str">
        <f t="shared" si="1"/>
        <v>Biomasseheizkraftwerk Piesteritz_BNA0621</v>
      </c>
      <c r="C45" t="s">
        <v>3492</v>
      </c>
      <c r="D45" t="str">
        <f>VLOOKUP(AL45,REF_TABLE!$A$19:$B$26,2,FALSE)</f>
        <v>STUR</v>
      </c>
      <c r="E45" t="str">
        <f>VLOOKUP(AK45,REF_TABLE!A:B,2,FALSE)</f>
        <v>BIO</v>
      </c>
      <c r="F45">
        <f t="shared" si="7"/>
        <v>0.38</v>
      </c>
      <c r="G45">
        <f>VLOOKUP(Backup_0521!D45,REF_TABLE!M:Q,2,FALSE)</f>
        <v>9.5587323943661975</v>
      </c>
      <c r="H45">
        <f>VLOOKUP(Backup_0521!D45,REF_TABLE!M:Q,3,FALSE)</f>
        <v>7.8122535211267614</v>
      </c>
      <c r="I45">
        <f>VLOOKUP(D45,Tabelle7!$A:$B,2,FALSE)</f>
        <v>4.0224969288732378E-2</v>
      </c>
      <c r="J45">
        <f>VLOOKUP(D45,Tabelle7!$A:$C,3,FALSE)</f>
        <v>4.0224969288732378E-2</v>
      </c>
      <c r="K45">
        <f>VLOOKUP($E45,Dispa_data!E:W,7,FALSE)</f>
        <v>2000</v>
      </c>
      <c r="L45">
        <f>IFERROR(VLOOKUP($E45,Dispa_data!E:W,8,FALSE),0)</f>
        <v>0</v>
      </c>
      <c r="M45">
        <f>IFERROR(VLOOKUP($E45,Dispa_data!E:W,9,FALSE),0)</f>
        <v>0</v>
      </c>
      <c r="N45">
        <f>IFERROR(VLOOKUP($E45,Dispa_data!$E:$W,10,FALSE),0)</f>
        <v>0.2</v>
      </c>
      <c r="O45">
        <f>IFERROR(VLOOKUP($E45,Dispa_data!$E:$W,11,FALSE),0)</f>
        <v>0.45</v>
      </c>
      <c r="P45">
        <f>IFERROR(VLOOKUP($E45,Dispa_data!$E:$W,12,FALSE),0)</f>
        <v>7</v>
      </c>
      <c r="Q45">
        <f>IFERROR(VLOOKUP($E45,Dispa_data!$E:$W,13,FALSE),0)</f>
        <v>0</v>
      </c>
      <c r="S45" t="str">
        <f t="shared" si="2"/>
        <v/>
      </c>
      <c r="T45" t="str">
        <f t="shared" si="3"/>
        <v/>
      </c>
      <c r="U45" t="str">
        <f t="shared" si="4"/>
        <v/>
      </c>
      <c r="V45" t="str">
        <f t="shared" si="5"/>
        <v/>
      </c>
      <c r="W45" t="str">
        <f t="shared" si="6"/>
        <v/>
      </c>
      <c r="X45" s="1" t="s">
        <v>81</v>
      </c>
      <c r="Y45" s="6" t="e">
        <f>VLOOKUP(B45,Dispa_data!B:B,1,FALSE)</f>
        <v>#N/A</v>
      </c>
      <c r="Z45" t="s">
        <v>966</v>
      </c>
      <c r="AC45" t="s">
        <v>2130</v>
      </c>
      <c r="AE45" t="s">
        <v>2761</v>
      </c>
      <c r="AF45" t="s">
        <v>3217</v>
      </c>
      <c r="AG45" t="s">
        <v>3479</v>
      </c>
      <c r="AH45" t="s">
        <v>3492</v>
      </c>
      <c r="AI45">
        <v>18.100000000000001</v>
      </c>
      <c r="AK45" t="s">
        <v>3496</v>
      </c>
      <c r="AL45" t="s">
        <v>3506</v>
      </c>
      <c r="AM45" t="s">
        <v>3514</v>
      </c>
      <c r="AO45">
        <v>2009</v>
      </c>
      <c r="AP45" t="s">
        <v>3533</v>
      </c>
      <c r="AS45" t="s">
        <v>3625</v>
      </c>
      <c r="AU45">
        <v>51.870882999999999</v>
      </c>
      <c r="AV45">
        <v>12.569466</v>
      </c>
      <c r="BA45">
        <v>0.38</v>
      </c>
      <c r="BB45" t="s">
        <v>3996</v>
      </c>
      <c r="BC45" t="s">
        <v>4000</v>
      </c>
      <c r="BD45" t="s">
        <v>3496</v>
      </c>
      <c r="BE45" t="s">
        <v>3514</v>
      </c>
      <c r="BF45" t="s">
        <v>4028</v>
      </c>
      <c r="BG45" t="s">
        <v>4406</v>
      </c>
      <c r="BH45" t="s">
        <v>4458</v>
      </c>
    </row>
    <row r="46" spans="1:61" x14ac:dyDescent="0.25">
      <c r="A46">
        <f t="shared" si="0"/>
        <v>10</v>
      </c>
      <c r="B46" t="str">
        <f t="shared" si="1"/>
        <v>Zolling_BNA1091</v>
      </c>
      <c r="C46" t="s">
        <v>3492</v>
      </c>
      <c r="D46" t="str">
        <f>VLOOKUP(AL46,REF_TABLE!$A$19:$B$26,2,FALSE)</f>
        <v>STUR</v>
      </c>
      <c r="E46" t="str">
        <f>VLOOKUP(AK46,REF_TABLE!A:B,2,FALSE)</f>
        <v>BIO</v>
      </c>
      <c r="F46">
        <f t="shared" si="7"/>
        <v>0.38</v>
      </c>
      <c r="G46">
        <f>VLOOKUP(Backup_0521!D46,REF_TABLE!M:Q,2,FALSE)</f>
        <v>9.5587323943661975</v>
      </c>
      <c r="H46">
        <f>VLOOKUP(Backup_0521!D46,REF_TABLE!M:Q,3,FALSE)</f>
        <v>7.8122535211267614</v>
      </c>
      <c r="I46">
        <f>VLOOKUP(D46,Tabelle7!$A:$B,2,FALSE)</f>
        <v>4.0224969288732378E-2</v>
      </c>
      <c r="J46">
        <f>VLOOKUP(D46,Tabelle7!$A:$C,3,FALSE)</f>
        <v>4.0224969288732378E-2</v>
      </c>
      <c r="K46">
        <f>VLOOKUP($E46,Dispa_data!E:W,7,FALSE)</f>
        <v>2000</v>
      </c>
      <c r="L46">
        <f>IFERROR(VLOOKUP($E46,Dispa_data!E:W,8,FALSE),0)</f>
        <v>0</v>
      </c>
      <c r="M46">
        <f>IFERROR(VLOOKUP($E46,Dispa_data!E:W,9,FALSE),0)</f>
        <v>0</v>
      </c>
      <c r="N46">
        <f>IFERROR(VLOOKUP($E46,Dispa_data!$E:$W,10,FALSE),0)</f>
        <v>0.2</v>
      </c>
      <c r="O46">
        <f>IFERROR(VLOOKUP($E46,Dispa_data!$E:$W,11,FALSE),0)</f>
        <v>0.45</v>
      </c>
      <c r="P46">
        <f>IFERROR(VLOOKUP($E46,Dispa_data!$E:$W,12,FALSE),0)</f>
        <v>7</v>
      </c>
      <c r="Q46">
        <f>IFERROR(VLOOKUP($E46,Dispa_data!$E:$W,13,FALSE),0)</f>
        <v>0</v>
      </c>
      <c r="S46" t="str">
        <f t="shared" si="2"/>
        <v/>
      </c>
      <c r="T46" t="str">
        <f t="shared" si="3"/>
        <v/>
      </c>
      <c r="U46" t="str">
        <f t="shared" si="4"/>
        <v/>
      </c>
      <c r="V46" t="str">
        <f t="shared" si="5"/>
        <v/>
      </c>
      <c r="W46" t="str">
        <f t="shared" si="6"/>
        <v/>
      </c>
      <c r="X46" s="1" t="s">
        <v>82</v>
      </c>
      <c r="Y46" s="6" t="e">
        <f>VLOOKUP(B46,Dispa_data!B:B,1,FALSE)</f>
        <v>#N/A</v>
      </c>
      <c r="Z46" t="s">
        <v>967</v>
      </c>
      <c r="AA46" t="s">
        <v>1525</v>
      </c>
      <c r="AC46" t="s">
        <v>2157</v>
      </c>
      <c r="AD46" t="s">
        <v>2431</v>
      </c>
      <c r="AE46" t="s">
        <v>2762</v>
      </c>
      <c r="AF46" t="s">
        <v>967</v>
      </c>
      <c r="AG46" t="s">
        <v>3478</v>
      </c>
      <c r="AH46" t="s">
        <v>3492</v>
      </c>
      <c r="AI46">
        <v>10</v>
      </c>
      <c r="AK46" t="s">
        <v>3496</v>
      </c>
      <c r="AL46" t="s">
        <v>3506</v>
      </c>
      <c r="AM46" t="s">
        <v>3514</v>
      </c>
      <c r="AO46">
        <v>2003</v>
      </c>
      <c r="AP46" t="s">
        <v>3523</v>
      </c>
      <c r="AS46" t="s">
        <v>3625</v>
      </c>
      <c r="AU46">
        <v>48.45534</v>
      </c>
      <c r="AV46">
        <v>11.8019</v>
      </c>
      <c r="BA46">
        <v>0.38</v>
      </c>
      <c r="BB46" t="s">
        <v>3996</v>
      </c>
      <c r="BC46" t="s">
        <v>4000</v>
      </c>
      <c r="BD46" t="s">
        <v>3496</v>
      </c>
      <c r="BE46" t="s">
        <v>3514</v>
      </c>
      <c r="BF46" t="s">
        <v>4029</v>
      </c>
      <c r="BG46" t="s">
        <v>4406</v>
      </c>
      <c r="BH46" t="s">
        <v>4451</v>
      </c>
    </row>
    <row r="47" spans="1:61" x14ac:dyDescent="0.25">
      <c r="A47">
        <f t="shared" si="0"/>
        <v>336</v>
      </c>
      <c r="B47" t="str">
        <f t="shared" si="1"/>
        <v>Heizkraftwerk Altbach/Deizisau_BNA0019</v>
      </c>
      <c r="C47" t="s">
        <v>3492</v>
      </c>
      <c r="D47" t="str">
        <f>VLOOKUP(AL47,REF_TABLE!$A$19:$B$26,2,FALSE)</f>
        <v>STUR</v>
      </c>
      <c r="E47" t="str">
        <f>VLOOKUP(AK47,REF_TABLE!A:B,2,FALSE)</f>
        <v>HRD</v>
      </c>
      <c r="F47">
        <f t="shared" si="7"/>
        <v>0.44</v>
      </c>
      <c r="G47">
        <f>VLOOKUP(Backup_0521!D47,REF_TABLE!M:Q,2,FALSE)</f>
        <v>9.5587323943661975</v>
      </c>
      <c r="H47">
        <f>VLOOKUP(Backup_0521!D47,REF_TABLE!M:Q,3,FALSE)</f>
        <v>7.8122535211267614</v>
      </c>
      <c r="I47">
        <f>VLOOKUP(D47,Tabelle7!$A:$B,2,FALSE)</f>
        <v>4.0224969288732378E-2</v>
      </c>
      <c r="J47">
        <f>VLOOKUP(D47,Tabelle7!$A:$C,3,FALSE)</f>
        <v>4.0224969288732378E-2</v>
      </c>
      <c r="K47">
        <f>VLOOKUP($E47,Dispa_data!E:W,7,FALSE)</f>
        <v>117242.17</v>
      </c>
      <c r="L47">
        <f>IFERROR(VLOOKUP($E47,Dispa_data!E:W,8,FALSE),0)</f>
        <v>0</v>
      </c>
      <c r="M47">
        <f>IFERROR(VLOOKUP($E47,Dispa_data!E:W,9,FALSE),0)</f>
        <v>0</v>
      </c>
      <c r="N47">
        <f>IFERROR(VLOOKUP($E47,Dispa_data!$E:$W,10,FALSE),0)</f>
        <v>0.3</v>
      </c>
      <c r="O47">
        <f>IFERROR(VLOOKUP($E47,Dispa_data!$E:$W,11,FALSE),0)</f>
        <v>0.39500000000000002</v>
      </c>
      <c r="P47">
        <f>IFERROR(VLOOKUP($E47,Dispa_data!$E:$W,12,FALSE),0)</f>
        <v>7</v>
      </c>
      <c r="Q47">
        <f>IFERROR(VLOOKUP($E47,Dispa_data!$E:$W,13,FALSE),0)</f>
        <v>0.95</v>
      </c>
      <c r="S47">
        <f t="shared" si="2"/>
        <v>280</v>
      </c>
      <c r="T47" t="str">
        <f t="shared" si="3"/>
        <v/>
      </c>
      <c r="U47" t="str">
        <f t="shared" si="4"/>
        <v/>
      </c>
      <c r="V47" t="str">
        <f t="shared" si="5"/>
        <v/>
      </c>
      <c r="W47" t="str">
        <f t="shared" si="6"/>
        <v/>
      </c>
      <c r="X47" s="1" t="s">
        <v>83</v>
      </c>
      <c r="Y47" s="6" t="e">
        <f>VLOOKUP(B47,Dispa_data!B:B,1,FALSE)</f>
        <v>#N/A</v>
      </c>
      <c r="Z47" t="s">
        <v>968</v>
      </c>
      <c r="AA47" t="s">
        <v>1526</v>
      </c>
      <c r="AB47" t="s">
        <v>1880</v>
      </c>
      <c r="AC47" t="s">
        <v>2158</v>
      </c>
      <c r="AD47" t="s">
        <v>2432</v>
      </c>
      <c r="AE47" t="s">
        <v>2763</v>
      </c>
      <c r="AF47" t="s">
        <v>3218</v>
      </c>
      <c r="AG47" t="s">
        <v>3482</v>
      </c>
      <c r="AH47" t="s">
        <v>3492</v>
      </c>
      <c r="AI47">
        <v>336</v>
      </c>
      <c r="AJ47">
        <v>476</v>
      </c>
      <c r="AK47" t="s">
        <v>3497</v>
      </c>
      <c r="AL47" t="s">
        <v>3506</v>
      </c>
      <c r="AM47" t="s">
        <v>3514</v>
      </c>
      <c r="AN47">
        <v>280</v>
      </c>
      <c r="AO47">
        <v>1997</v>
      </c>
      <c r="AP47" t="s">
        <v>3529</v>
      </c>
      <c r="AQ47">
        <v>2006</v>
      </c>
      <c r="AS47" t="s">
        <v>3625</v>
      </c>
      <c r="AT47" t="s">
        <v>3629</v>
      </c>
      <c r="AU47">
        <v>48.717610999999998</v>
      </c>
      <c r="AV47">
        <v>9.3749169999999999</v>
      </c>
      <c r="AW47" t="s">
        <v>3631</v>
      </c>
      <c r="AX47" t="s">
        <v>3734</v>
      </c>
      <c r="AY47">
        <v>0.44</v>
      </c>
      <c r="AZ47" s="2" t="s">
        <v>3922</v>
      </c>
      <c r="BA47">
        <v>0.44</v>
      </c>
      <c r="BB47" t="s">
        <v>3997</v>
      </c>
      <c r="BC47" t="s">
        <v>3497</v>
      </c>
      <c r="BE47" t="s">
        <v>3515</v>
      </c>
      <c r="BF47" t="s">
        <v>3218</v>
      </c>
      <c r="BG47" t="s">
        <v>4408</v>
      </c>
      <c r="BH47" t="s">
        <v>4459</v>
      </c>
      <c r="BI47" t="s">
        <v>4591</v>
      </c>
    </row>
    <row r="48" spans="1:61" x14ac:dyDescent="0.25">
      <c r="A48">
        <f t="shared" si="0"/>
        <v>433</v>
      </c>
      <c r="B48" t="str">
        <f t="shared" si="1"/>
        <v>Heizkraftwerk Altbach/Deizisau_BNA0020</v>
      </c>
      <c r="C48" t="s">
        <v>3492</v>
      </c>
      <c r="D48" t="str">
        <f>VLOOKUP(AL48,REF_TABLE!$A$19:$B$26,2,FALSE)</f>
        <v>STUR</v>
      </c>
      <c r="E48" t="str">
        <f>VLOOKUP(AK48,REF_TABLE!A:B,2,FALSE)</f>
        <v>HRD</v>
      </c>
      <c r="F48">
        <f t="shared" si="7"/>
        <v>0.45500000000000002</v>
      </c>
      <c r="G48">
        <f>VLOOKUP(Backup_0521!D48,REF_TABLE!M:Q,2,FALSE)</f>
        <v>9.5587323943661975</v>
      </c>
      <c r="H48">
        <f>VLOOKUP(Backup_0521!D48,REF_TABLE!M:Q,3,FALSE)</f>
        <v>7.8122535211267614</v>
      </c>
      <c r="I48">
        <f>VLOOKUP(D48,Tabelle7!$A:$B,2,FALSE)</f>
        <v>4.0224969288732378E-2</v>
      </c>
      <c r="J48">
        <f>VLOOKUP(D48,Tabelle7!$A:$C,3,FALSE)</f>
        <v>4.0224969288732378E-2</v>
      </c>
      <c r="K48">
        <f>VLOOKUP($E48,Dispa_data!E:W,7,FALSE)</f>
        <v>117242.17</v>
      </c>
      <c r="L48">
        <f>IFERROR(VLOOKUP($E48,Dispa_data!E:W,8,FALSE),0)</f>
        <v>0</v>
      </c>
      <c r="M48">
        <f>IFERROR(VLOOKUP($E48,Dispa_data!E:W,9,FALSE),0)</f>
        <v>0</v>
      </c>
      <c r="N48">
        <f>IFERROR(VLOOKUP($E48,Dispa_data!$E:$W,10,FALSE),0)</f>
        <v>0.3</v>
      </c>
      <c r="O48">
        <f>IFERROR(VLOOKUP($E48,Dispa_data!$E:$W,11,FALSE),0)</f>
        <v>0.39500000000000002</v>
      </c>
      <c r="P48">
        <f>IFERROR(VLOOKUP($E48,Dispa_data!$E:$W,12,FALSE),0)</f>
        <v>7</v>
      </c>
      <c r="Q48">
        <f>IFERROR(VLOOKUP($E48,Dispa_data!$E:$W,13,FALSE),0)</f>
        <v>0.95</v>
      </c>
      <c r="S48">
        <f t="shared" si="2"/>
        <v>280</v>
      </c>
      <c r="T48" t="str">
        <f t="shared" si="3"/>
        <v/>
      </c>
      <c r="U48" t="str">
        <f t="shared" si="4"/>
        <v/>
      </c>
      <c r="V48" t="str">
        <f t="shared" si="5"/>
        <v/>
      </c>
      <c r="W48" t="str">
        <f t="shared" si="6"/>
        <v/>
      </c>
      <c r="X48" s="1" t="s">
        <v>84</v>
      </c>
      <c r="Y48" s="6" t="e">
        <f>VLOOKUP(B48,Dispa_data!B:B,1,FALSE)</f>
        <v>#N/A</v>
      </c>
      <c r="Z48" t="s">
        <v>968</v>
      </c>
      <c r="AA48" t="s">
        <v>1527</v>
      </c>
      <c r="AB48" t="s">
        <v>1881</v>
      </c>
      <c r="AC48" t="s">
        <v>2158</v>
      </c>
      <c r="AD48" t="s">
        <v>2432</v>
      </c>
      <c r="AE48" t="s">
        <v>2763</v>
      </c>
      <c r="AF48" t="s">
        <v>3218</v>
      </c>
      <c r="AG48" t="s">
        <v>3482</v>
      </c>
      <c r="AH48" t="s">
        <v>3492</v>
      </c>
      <c r="AI48">
        <v>433</v>
      </c>
      <c r="AJ48">
        <v>379</v>
      </c>
      <c r="AK48" t="s">
        <v>3497</v>
      </c>
      <c r="AL48" t="s">
        <v>3506</v>
      </c>
      <c r="AM48" t="s">
        <v>3514</v>
      </c>
      <c r="AN48">
        <v>280</v>
      </c>
      <c r="AO48">
        <v>1985</v>
      </c>
      <c r="AP48" t="s">
        <v>3534</v>
      </c>
      <c r="AQ48">
        <v>2012</v>
      </c>
      <c r="AS48" t="s">
        <v>3626</v>
      </c>
      <c r="AT48" t="s">
        <v>3629</v>
      </c>
      <c r="AU48">
        <v>48.717610999999998</v>
      </c>
      <c r="AV48">
        <v>9.3749169999999999</v>
      </c>
      <c r="AW48" t="s">
        <v>3631</v>
      </c>
      <c r="AX48" t="s">
        <v>3735</v>
      </c>
      <c r="AY48">
        <v>0.44</v>
      </c>
      <c r="AZ48" s="2" t="s">
        <v>3922</v>
      </c>
      <c r="BA48">
        <v>0.45500000000000002</v>
      </c>
      <c r="BB48" t="s">
        <v>3997</v>
      </c>
      <c r="BC48" t="s">
        <v>3497</v>
      </c>
      <c r="BE48" t="s">
        <v>3515</v>
      </c>
      <c r="BF48" t="s">
        <v>3218</v>
      </c>
      <c r="BG48" t="s">
        <v>4408</v>
      </c>
      <c r="BH48" t="s">
        <v>4459</v>
      </c>
      <c r="BI48" t="s">
        <v>4591</v>
      </c>
    </row>
    <row r="49" spans="1:61" x14ac:dyDescent="0.25">
      <c r="A49">
        <f t="shared" si="0"/>
        <v>19</v>
      </c>
      <c r="B49" t="str">
        <f t="shared" si="1"/>
        <v>Reno De Medici_BNA1331</v>
      </c>
      <c r="C49" t="s">
        <v>3492</v>
      </c>
      <c r="D49" t="str">
        <f>VLOOKUP(AL49,REF_TABLE!$A$19:$B$26,2,FALSE)</f>
        <v>STUR</v>
      </c>
      <c r="E49" t="str">
        <f>VLOOKUP(AK49,REF_TABLE!A:B,2,FALSE)</f>
        <v>HRD</v>
      </c>
      <c r="F49">
        <f t="shared" si="7"/>
        <v>0.23250000000000001</v>
      </c>
      <c r="G49">
        <f>VLOOKUP(Backup_0521!D49,REF_TABLE!M:Q,2,FALSE)</f>
        <v>9.5587323943661975</v>
      </c>
      <c r="H49">
        <f>VLOOKUP(Backup_0521!D49,REF_TABLE!M:Q,3,FALSE)</f>
        <v>7.8122535211267614</v>
      </c>
      <c r="I49">
        <f>VLOOKUP(D49,Tabelle7!$A:$B,2,FALSE)</f>
        <v>4.0224969288732378E-2</v>
      </c>
      <c r="J49">
        <f>VLOOKUP(D49,Tabelle7!$A:$C,3,FALSE)</f>
        <v>4.0224969288732378E-2</v>
      </c>
      <c r="K49">
        <f>VLOOKUP($E49,Dispa_data!E:W,7,FALSE)</f>
        <v>117242.17</v>
      </c>
      <c r="L49">
        <f>IFERROR(VLOOKUP($E49,Dispa_data!E:W,8,FALSE),0)</f>
        <v>0</v>
      </c>
      <c r="M49">
        <f>IFERROR(VLOOKUP($E49,Dispa_data!E:W,9,FALSE),0)</f>
        <v>0</v>
      </c>
      <c r="N49">
        <f>IFERROR(VLOOKUP($E49,Dispa_data!$E:$W,10,FALSE),0)</f>
        <v>0.3</v>
      </c>
      <c r="O49">
        <f>IFERROR(VLOOKUP($E49,Dispa_data!$E:$W,11,FALSE),0)</f>
        <v>0.39500000000000002</v>
      </c>
      <c r="P49">
        <f>IFERROR(VLOOKUP($E49,Dispa_data!$E:$W,12,FALSE),0)</f>
        <v>7</v>
      </c>
      <c r="Q49">
        <f>IFERROR(VLOOKUP($E49,Dispa_data!$E:$W,13,FALSE),0)</f>
        <v>0.95</v>
      </c>
      <c r="S49" t="str">
        <f t="shared" si="2"/>
        <v/>
      </c>
      <c r="T49" t="str">
        <f t="shared" si="3"/>
        <v/>
      </c>
      <c r="U49" t="str">
        <f t="shared" si="4"/>
        <v/>
      </c>
      <c r="V49" t="str">
        <f t="shared" si="5"/>
        <v/>
      </c>
      <c r="W49" t="str">
        <f t="shared" si="6"/>
        <v/>
      </c>
      <c r="X49" s="1" t="s">
        <v>85</v>
      </c>
      <c r="Y49" s="6" t="e">
        <f>VLOOKUP(B49,Dispa_data!B:B,1,FALSE)</f>
        <v>#N/A</v>
      </c>
      <c r="Z49" t="s">
        <v>969</v>
      </c>
      <c r="AA49" t="s">
        <v>1528</v>
      </c>
      <c r="AC49" t="s">
        <v>2159</v>
      </c>
      <c r="AD49" t="s">
        <v>2433</v>
      </c>
      <c r="AE49" t="s">
        <v>2764</v>
      </c>
      <c r="AF49" t="s">
        <v>3219</v>
      </c>
      <c r="AG49" t="s">
        <v>3480</v>
      </c>
      <c r="AH49" t="s">
        <v>3492</v>
      </c>
      <c r="AI49">
        <v>19</v>
      </c>
      <c r="AK49" t="s">
        <v>3497</v>
      </c>
      <c r="AL49" t="s">
        <v>3506</v>
      </c>
      <c r="AM49" t="s">
        <v>3514</v>
      </c>
      <c r="AO49">
        <v>1923</v>
      </c>
      <c r="AP49" t="s">
        <v>3535</v>
      </c>
      <c r="AS49" t="s">
        <v>3625</v>
      </c>
      <c r="AU49">
        <v>51.391390000000001</v>
      </c>
      <c r="AV49">
        <v>8.0730399999999989</v>
      </c>
      <c r="BA49">
        <v>0.23250000000000001</v>
      </c>
      <c r="BB49" t="s">
        <v>3997</v>
      </c>
      <c r="BC49" t="s">
        <v>3497</v>
      </c>
      <c r="BE49" t="s">
        <v>3515</v>
      </c>
      <c r="BF49" t="s">
        <v>4030</v>
      </c>
      <c r="BG49" t="s">
        <v>4404</v>
      </c>
      <c r="BH49" t="s">
        <v>4441</v>
      </c>
    </row>
    <row r="50" spans="1:61" x14ac:dyDescent="0.25">
      <c r="A50">
        <f t="shared" si="0"/>
        <v>717</v>
      </c>
      <c r="B50" t="str">
        <f t="shared" si="1"/>
        <v>Bergkamen_BNA0067</v>
      </c>
      <c r="C50" t="s">
        <v>3492</v>
      </c>
      <c r="D50" t="str">
        <f>VLOOKUP(AL50,REF_TABLE!$A$19:$B$26,2,FALSE)</f>
        <v>STUR</v>
      </c>
      <c r="E50" t="str">
        <f>VLOOKUP(AK50,REF_TABLE!A:B,2,FALSE)</f>
        <v>HRD</v>
      </c>
      <c r="F50">
        <f t="shared" si="7"/>
        <v>0.3775</v>
      </c>
      <c r="G50">
        <f>VLOOKUP(Backup_0521!D50,REF_TABLE!M:Q,2,FALSE)</f>
        <v>9.5587323943661975</v>
      </c>
      <c r="H50">
        <f>VLOOKUP(Backup_0521!D50,REF_TABLE!M:Q,3,FALSE)</f>
        <v>7.8122535211267614</v>
      </c>
      <c r="I50">
        <f>VLOOKUP(D50,Tabelle7!$A:$B,2,FALSE)</f>
        <v>4.0224969288732378E-2</v>
      </c>
      <c r="J50">
        <f>VLOOKUP(D50,Tabelle7!$A:$C,3,FALSE)</f>
        <v>4.0224969288732378E-2</v>
      </c>
      <c r="K50">
        <f>VLOOKUP($E50,Dispa_data!E:W,7,FALSE)</f>
        <v>117242.17</v>
      </c>
      <c r="L50">
        <f>IFERROR(VLOOKUP($E50,Dispa_data!E:W,8,FALSE),0)</f>
        <v>0</v>
      </c>
      <c r="M50">
        <f>IFERROR(VLOOKUP($E50,Dispa_data!E:W,9,FALSE),0)</f>
        <v>0</v>
      </c>
      <c r="N50">
        <f>IFERROR(VLOOKUP($E50,Dispa_data!$E:$W,10,FALSE),0)</f>
        <v>0.3</v>
      </c>
      <c r="O50">
        <f>IFERROR(VLOOKUP($E50,Dispa_data!$E:$W,11,FALSE),0)</f>
        <v>0.39500000000000002</v>
      </c>
      <c r="P50">
        <f>IFERROR(VLOOKUP($E50,Dispa_data!$E:$W,12,FALSE),0)</f>
        <v>7</v>
      </c>
      <c r="Q50">
        <f>IFERROR(VLOOKUP($E50,Dispa_data!$E:$W,13,FALSE),0)</f>
        <v>0.95</v>
      </c>
      <c r="S50">
        <f t="shared" si="2"/>
        <v>20</v>
      </c>
      <c r="T50" t="str">
        <f t="shared" si="3"/>
        <v/>
      </c>
      <c r="U50" t="str">
        <f t="shared" si="4"/>
        <v/>
      </c>
      <c r="V50" t="str">
        <f t="shared" si="5"/>
        <v/>
      </c>
      <c r="W50" t="str">
        <f t="shared" si="6"/>
        <v/>
      </c>
      <c r="X50" s="1" t="s">
        <v>86</v>
      </c>
      <c r="Y50" s="6" t="e">
        <f>VLOOKUP(B50,Dispa_data!B:B,1,FALSE)</f>
        <v>#N/A</v>
      </c>
      <c r="Z50" t="s">
        <v>970</v>
      </c>
      <c r="AA50" t="s">
        <v>1529</v>
      </c>
      <c r="AB50" t="s">
        <v>1882</v>
      </c>
      <c r="AC50" t="s">
        <v>2160</v>
      </c>
      <c r="AE50" t="s">
        <v>2727</v>
      </c>
      <c r="AF50" t="s">
        <v>970</v>
      </c>
      <c r="AG50" t="s">
        <v>3480</v>
      </c>
      <c r="AH50" t="s">
        <v>3492</v>
      </c>
      <c r="AI50">
        <v>717</v>
      </c>
      <c r="AJ50">
        <v>780</v>
      </c>
      <c r="AK50" t="s">
        <v>3497</v>
      </c>
      <c r="AL50" t="s">
        <v>3506</v>
      </c>
      <c r="AM50" t="s">
        <v>3514</v>
      </c>
      <c r="AN50">
        <v>20</v>
      </c>
      <c r="AO50">
        <v>1981</v>
      </c>
      <c r="AP50" t="s">
        <v>3536</v>
      </c>
      <c r="AS50" t="s">
        <v>3625</v>
      </c>
      <c r="AU50">
        <v>51.63702</v>
      </c>
      <c r="AV50">
        <v>7.6191000000000004</v>
      </c>
      <c r="AW50" t="s">
        <v>3632</v>
      </c>
      <c r="AX50" t="s">
        <v>3736</v>
      </c>
      <c r="BA50">
        <v>0.3775</v>
      </c>
      <c r="BB50" t="s">
        <v>3997</v>
      </c>
      <c r="BC50" t="s">
        <v>3497</v>
      </c>
      <c r="BE50" t="s">
        <v>3515</v>
      </c>
      <c r="BF50" t="s">
        <v>1024</v>
      </c>
      <c r="BG50" t="s">
        <v>4408</v>
      </c>
      <c r="BH50" t="s">
        <v>4460</v>
      </c>
      <c r="BI50" t="s">
        <v>4591</v>
      </c>
    </row>
    <row r="51" spans="1:61" x14ac:dyDescent="0.25">
      <c r="A51">
        <f t="shared" si="0"/>
        <v>124</v>
      </c>
      <c r="B51" t="str">
        <f t="shared" si="1"/>
        <v>Reuter_BNA0082</v>
      </c>
      <c r="C51" t="s">
        <v>3492</v>
      </c>
      <c r="D51" t="str">
        <f>VLOOKUP(AL51,REF_TABLE!$A$19:$B$26,2,FALSE)</f>
        <v>STUR</v>
      </c>
      <c r="E51" t="str">
        <f>VLOOKUP(AK51,REF_TABLE!A:B,2,FALSE)</f>
        <v>HRD</v>
      </c>
      <c r="F51">
        <f t="shared" si="7"/>
        <v>0.34749999999999998</v>
      </c>
      <c r="G51">
        <f>VLOOKUP(Backup_0521!D51,REF_TABLE!M:Q,2,FALSE)</f>
        <v>9.5587323943661975</v>
      </c>
      <c r="H51">
        <f>VLOOKUP(Backup_0521!D51,REF_TABLE!M:Q,3,FALSE)</f>
        <v>7.8122535211267614</v>
      </c>
      <c r="I51">
        <f>VLOOKUP(D51,Tabelle7!$A:$B,2,FALSE)</f>
        <v>4.0224969288732378E-2</v>
      </c>
      <c r="J51">
        <f>VLOOKUP(D51,Tabelle7!$A:$C,3,FALSE)</f>
        <v>4.0224969288732378E-2</v>
      </c>
      <c r="K51">
        <f>VLOOKUP($E51,Dispa_data!E:W,7,FALSE)</f>
        <v>117242.17</v>
      </c>
      <c r="L51">
        <f>IFERROR(VLOOKUP($E51,Dispa_data!E:W,8,FALSE),0)</f>
        <v>0</v>
      </c>
      <c r="M51">
        <f>IFERROR(VLOOKUP($E51,Dispa_data!E:W,9,FALSE),0)</f>
        <v>0</v>
      </c>
      <c r="N51">
        <f>IFERROR(VLOOKUP($E51,Dispa_data!$E:$W,10,FALSE),0)</f>
        <v>0.3</v>
      </c>
      <c r="O51">
        <f>IFERROR(VLOOKUP($E51,Dispa_data!$E:$W,11,FALSE),0)</f>
        <v>0.39500000000000002</v>
      </c>
      <c r="P51">
        <f>IFERROR(VLOOKUP($E51,Dispa_data!$E:$W,12,FALSE),0)</f>
        <v>7</v>
      </c>
      <c r="Q51">
        <f>IFERROR(VLOOKUP($E51,Dispa_data!$E:$W,13,FALSE),0)</f>
        <v>0.95</v>
      </c>
      <c r="S51">
        <f t="shared" si="2"/>
        <v>244</v>
      </c>
      <c r="T51" t="str">
        <f t="shared" si="3"/>
        <v/>
      </c>
      <c r="U51" t="str">
        <f t="shared" si="4"/>
        <v/>
      </c>
      <c r="V51" t="str">
        <f t="shared" si="5"/>
        <v/>
      </c>
      <c r="W51" t="str">
        <f t="shared" si="6"/>
        <v/>
      </c>
      <c r="X51" s="1" t="s">
        <v>87</v>
      </c>
      <c r="Y51" s="6" t="e">
        <f>VLOOKUP(B51,Dispa_data!B:B,1,FALSE)</f>
        <v>#N/A</v>
      </c>
      <c r="Z51" t="s">
        <v>971</v>
      </c>
      <c r="AA51" t="s">
        <v>1530</v>
      </c>
      <c r="AB51" t="s">
        <v>1883</v>
      </c>
      <c r="AC51" t="s">
        <v>2161</v>
      </c>
      <c r="AD51" t="s">
        <v>2434</v>
      </c>
      <c r="AE51" t="s">
        <v>2765</v>
      </c>
      <c r="AF51" t="s">
        <v>3186</v>
      </c>
      <c r="AG51" t="s">
        <v>3186</v>
      </c>
      <c r="AH51" t="s">
        <v>3492</v>
      </c>
      <c r="AI51">
        <v>124</v>
      </c>
      <c r="AJ51">
        <v>132</v>
      </c>
      <c r="AK51" t="s">
        <v>3497</v>
      </c>
      <c r="AL51" t="s">
        <v>3506</v>
      </c>
      <c r="AM51" t="s">
        <v>3514</v>
      </c>
      <c r="AN51">
        <v>244</v>
      </c>
      <c r="AO51">
        <v>1969</v>
      </c>
      <c r="AP51" t="s">
        <v>3537</v>
      </c>
      <c r="AS51" t="s">
        <v>3625</v>
      </c>
      <c r="AT51" t="s">
        <v>3629</v>
      </c>
      <c r="AU51">
        <v>52.532145999999997</v>
      </c>
      <c r="AV51">
        <v>13.246072</v>
      </c>
      <c r="AW51" t="s">
        <v>3633</v>
      </c>
      <c r="AX51" t="s">
        <v>3737</v>
      </c>
      <c r="BA51">
        <v>0.34749999999999998</v>
      </c>
      <c r="BB51" t="s">
        <v>3997</v>
      </c>
      <c r="BC51" t="s">
        <v>3497</v>
      </c>
      <c r="BE51" t="s">
        <v>3515</v>
      </c>
      <c r="BF51" t="s">
        <v>971</v>
      </c>
      <c r="BG51" t="s">
        <v>4406</v>
      </c>
      <c r="BH51" t="s">
        <v>4438</v>
      </c>
      <c r="BI51" t="s">
        <v>4591</v>
      </c>
    </row>
    <row r="52" spans="1:61" x14ac:dyDescent="0.25">
      <c r="A52">
        <f t="shared" si="0"/>
        <v>89</v>
      </c>
      <c r="B52" t="str">
        <f t="shared" si="1"/>
        <v>Moabit_BNA0085a</v>
      </c>
      <c r="C52" t="s">
        <v>3492</v>
      </c>
      <c r="D52" t="str">
        <f>VLOOKUP(AL52,REF_TABLE!$A$19:$B$26,2,FALSE)</f>
        <v>STUR</v>
      </c>
      <c r="E52" t="str">
        <f>VLOOKUP(AK52,REF_TABLE!A:B,2,FALSE)</f>
        <v>HRD</v>
      </c>
      <c r="F52">
        <f t="shared" si="7"/>
        <v>0.4</v>
      </c>
      <c r="G52">
        <f>VLOOKUP(Backup_0521!D52,REF_TABLE!M:Q,2,FALSE)</f>
        <v>9.5587323943661975</v>
      </c>
      <c r="H52">
        <f>VLOOKUP(Backup_0521!D52,REF_TABLE!M:Q,3,FALSE)</f>
        <v>7.8122535211267614</v>
      </c>
      <c r="I52">
        <f>VLOOKUP(D52,Tabelle7!$A:$B,2,FALSE)</f>
        <v>4.0224969288732378E-2</v>
      </c>
      <c r="J52">
        <f>VLOOKUP(D52,Tabelle7!$A:$C,3,FALSE)</f>
        <v>4.0224969288732378E-2</v>
      </c>
      <c r="K52">
        <f>VLOOKUP($E52,Dispa_data!E:W,7,FALSE)</f>
        <v>117242.17</v>
      </c>
      <c r="L52">
        <f>IFERROR(VLOOKUP($E52,Dispa_data!E:W,8,FALSE),0)</f>
        <v>0</v>
      </c>
      <c r="M52">
        <f>IFERROR(VLOOKUP($E52,Dispa_data!E:W,9,FALSE),0)</f>
        <v>0</v>
      </c>
      <c r="N52">
        <f>IFERROR(VLOOKUP($E52,Dispa_data!$E:$W,10,FALSE),0)</f>
        <v>0.3</v>
      </c>
      <c r="O52">
        <f>IFERROR(VLOOKUP($E52,Dispa_data!$E:$W,11,FALSE),0)</f>
        <v>0.39500000000000002</v>
      </c>
      <c r="P52">
        <f>IFERROR(VLOOKUP($E52,Dispa_data!$E:$W,12,FALSE),0)</f>
        <v>7</v>
      </c>
      <c r="Q52">
        <f>IFERROR(VLOOKUP($E52,Dispa_data!$E:$W,13,FALSE),0)</f>
        <v>0.95</v>
      </c>
      <c r="S52">
        <f t="shared" si="2"/>
        <v>136</v>
      </c>
      <c r="T52" t="str">
        <f t="shared" si="3"/>
        <v/>
      </c>
      <c r="U52" t="str">
        <f t="shared" si="4"/>
        <v/>
      </c>
      <c r="V52" t="str">
        <f t="shared" si="5"/>
        <v/>
      </c>
      <c r="W52" t="str">
        <f t="shared" si="6"/>
        <v/>
      </c>
      <c r="X52" s="1" t="s">
        <v>88</v>
      </c>
      <c r="Y52" s="6" t="e">
        <f>VLOOKUP(B52,Dispa_data!B:B,1,FALSE)</f>
        <v>#N/A</v>
      </c>
      <c r="Z52" t="s">
        <v>972</v>
      </c>
      <c r="AA52" t="s">
        <v>1531</v>
      </c>
      <c r="AB52" t="s">
        <v>1884</v>
      </c>
      <c r="AC52" t="s">
        <v>2161</v>
      </c>
      <c r="AD52" t="s">
        <v>2435</v>
      </c>
      <c r="AE52" t="s">
        <v>2766</v>
      </c>
      <c r="AF52" t="s">
        <v>3186</v>
      </c>
      <c r="AG52" t="s">
        <v>3186</v>
      </c>
      <c r="AH52" t="s">
        <v>3492</v>
      </c>
      <c r="AI52">
        <v>89</v>
      </c>
      <c r="AJ52">
        <v>100</v>
      </c>
      <c r="AK52" t="s">
        <v>3497</v>
      </c>
      <c r="AL52" t="s">
        <v>3506</v>
      </c>
      <c r="AM52" t="s">
        <v>3514</v>
      </c>
      <c r="AN52">
        <v>136</v>
      </c>
      <c r="AO52">
        <v>1990</v>
      </c>
      <c r="AP52" t="s">
        <v>3525</v>
      </c>
      <c r="AQ52">
        <v>1990</v>
      </c>
      <c r="AS52" t="s">
        <v>3625</v>
      </c>
      <c r="AT52" t="s">
        <v>3629</v>
      </c>
      <c r="AU52">
        <v>52.537351110000003</v>
      </c>
      <c r="AV52">
        <v>13.346114160000001</v>
      </c>
      <c r="BA52">
        <v>0.4</v>
      </c>
      <c r="BB52" t="s">
        <v>3997</v>
      </c>
      <c r="BC52" t="s">
        <v>3497</v>
      </c>
      <c r="BE52" t="s">
        <v>3515</v>
      </c>
      <c r="BF52" t="s">
        <v>972</v>
      </c>
      <c r="BG52" t="s">
        <v>4406</v>
      </c>
      <c r="BH52" t="s">
        <v>4438</v>
      </c>
      <c r="BI52" t="s">
        <v>4591</v>
      </c>
    </row>
    <row r="53" spans="1:61" x14ac:dyDescent="0.25">
      <c r="A53">
        <f t="shared" si="0"/>
        <v>282</v>
      </c>
      <c r="B53" t="str">
        <f t="shared" si="1"/>
        <v>Reuter West_BNA0086</v>
      </c>
      <c r="C53" t="s">
        <v>3492</v>
      </c>
      <c r="D53" t="str">
        <f>VLOOKUP(AL53,REF_TABLE!$A$19:$B$26,2,FALSE)</f>
        <v>STUR</v>
      </c>
      <c r="E53" t="str">
        <f>VLOOKUP(AK53,REF_TABLE!A:B,2,FALSE)</f>
        <v>HRD</v>
      </c>
      <c r="F53">
        <f t="shared" si="7"/>
        <v>0.39250000000000002</v>
      </c>
      <c r="G53">
        <f>VLOOKUP(Backup_0521!D53,REF_TABLE!M:Q,2,FALSE)</f>
        <v>9.5587323943661975</v>
      </c>
      <c r="H53">
        <f>VLOOKUP(Backup_0521!D53,REF_TABLE!M:Q,3,FALSE)</f>
        <v>7.8122535211267614</v>
      </c>
      <c r="I53">
        <f>VLOOKUP(D53,Tabelle7!$A:$B,2,FALSE)</f>
        <v>4.0224969288732378E-2</v>
      </c>
      <c r="J53">
        <f>VLOOKUP(D53,Tabelle7!$A:$C,3,FALSE)</f>
        <v>4.0224969288732378E-2</v>
      </c>
      <c r="K53">
        <f>VLOOKUP($E53,Dispa_data!E:W,7,FALSE)</f>
        <v>117242.17</v>
      </c>
      <c r="L53">
        <f>IFERROR(VLOOKUP($E53,Dispa_data!E:W,8,FALSE),0)</f>
        <v>0</v>
      </c>
      <c r="M53">
        <f>IFERROR(VLOOKUP($E53,Dispa_data!E:W,9,FALSE),0)</f>
        <v>0</v>
      </c>
      <c r="N53">
        <f>IFERROR(VLOOKUP($E53,Dispa_data!$E:$W,10,FALSE),0)</f>
        <v>0.3</v>
      </c>
      <c r="O53">
        <f>IFERROR(VLOOKUP($E53,Dispa_data!$E:$W,11,FALSE),0)</f>
        <v>0.39500000000000002</v>
      </c>
      <c r="P53">
        <f>IFERROR(VLOOKUP($E53,Dispa_data!$E:$W,12,FALSE),0)</f>
        <v>7</v>
      </c>
      <c r="Q53">
        <f>IFERROR(VLOOKUP($E53,Dispa_data!$E:$W,13,FALSE),0)</f>
        <v>0.95</v>
      </c>
      <c r="S53">
        <f t="shared" si="2"/>
        <v>363</v>
      </c>
      <c r="T53" t="str">
        <f t="shared" si="3"/>
        <v/>
      </c>
      <c r="U53" t="str">
        <f t="shared" si="4"/>
        <v/>
      </c>
      <c r="V53" t="str">
        <f t="shared" si="5"/>
        <v/>
      </c>
      <c r="W53" t="str">
        <f t="shared" si="6"/>
        <v/>
      </c>
      <c r="X53" s="1" t="s">
        <v>89</v>
      </c>
      <c r="Y53" s="6" t="e">
        <f>VLOOKUP(B53,Dispa_data!B:B,1,FALSE)</f>
        <v>#N/A</v>
      </c>
      <c r="Z53" t="s">
        <v>973</v>
      </c>
      <c r="AA53" t="s">
        <v>1532</v>
      </c>
      <c r="AB53" t="s">
        <v>1885</v>
      </c>
      <c r="AC53" t="s">
        <v>2161</v>
      </c>
      <c r="AD53" t="s">
        <v>2436</v>
      </c>
      <c r="AE53" t="s">
        <v>2765</v>
      </c>
      <c r="AF53" t="s">
        <v>3186</v>
      </c>
      <c r="AG53" t="s">
        <v>3186</v>
      </c>
      <c r="AH53" t="s">
        <v>3492</v>
      </c>
      <c r="AI53">
        <v>282</v>
      </c>
      <c r="AJ53">
        <v>300</v>
      </c>
      <c r="AK53" t="s">
        <v>3497</v>
      </c>
      <c r="AL53" t="s">
        <v>3506</v>
      </c>
      <c r="AM53" t="s">
        <v>3514</v>
      </c>
      <c r="AN53">
        <v>363</v>
      </c>
      <c r="AO53">
        <v>1987</v>
      </c>
      <c r="AP53" t="s">
        <v>3538</v>
      </c>
      <c r="AS53" t="s">
        <v>3625</v>
      </c>
      <c r="AT53" t="s">
        <v>3629</v>
      </c>
      <c r="AU53">
        <v>52.535087920000002</v>
      </c>
      <c r="AV53">
        <v>13.24264526</v>
      </c>
      <c r="AW53" t="s">
        <v>3634</v>
      </c>
      <c r="AX53" t="s">
        <v>3738</v>
      </c>
      <c r="AY53">
        <v>0.4</v>
      </c>
      <c r="AZ53" s="2" t="s">
        <v>3923</v>
      </c>
      <c r="BA53">
        <v>0.39250000000000002</v>
      </c>
      <c r="BB53" t="s">
        <v>3997</v>
      </c>
      <c r="BC53" t="s">
        <v>3497</v>
      </c>
      <c r="BE53" t="s">
        <v>3515</v>
      </c>
      <c r="BF53" t="s">
        <v>971</v>
      </c>
      <c r="BG53" t="s">
        <v>4408</v>
      </c>
      <c r="BH53" t="s">
        <v>4439</v>
      </c>
      <c r="BI53" t="s">
        <v>4591</v>
      </c>
    </row>
    <row r="54" spans="1:61" x14ac:dyDescent="0.25">
      <c r="A54">
        <f t="shared" si="0"/>
        <v>282</v>
      </c>
      <c r="B54" t="str">
        <f t="shared" si="1"/>
        <v>Reuter West_BNA0087</v>
      </c>
      <c r="C54" t="s">
        <v>3492</v>
      </c>
      <c r="D54" t="str">
        <f>VLOOKUP(AL54,REF_TABLE!$A$19:$B$26,2,FALSE)</f>
        <v>STUR</v>
      </c>
      <c r="E54" t="str">
        <f>VLOOKUP(AK54,REF_TABLE!A:B,2,FALSE)</f>
        <v>HRD</v>
      </c>
      <c r="F54">
        <f t="shared" si="7"/>
        <v>0.39500000000000002</v>
      </c>
      <c r="G54">
        <f>VLOOKUP(Backup_0521!D54,REF_TABLE!M:Q,2,FALSE)</f>
        <v>9.5587323943661975</v>
      </c>
      <c r="H54">
        <f>VLOOKUP(Backup_0521!D54,REF_TABLE!M:Q,3,FALSE)</f>
        <v>7.8122535211267614</v>
      </c>
      <c r="I54">
        <f>VLOOKUP(D54,Tabelle7!$A:$B,2,FALSE)</f>
        <v>4.0224969288732378E-2</v>
      </c>
      <c r="J54">
        <f>VLOOKUP(D54,Tabelle7!$A:$C,3,FALSE)</f>
        <v>4.0224969288732378E-2</v>
      </c>
      <c r="K54">
        <f>VLOOKUP($E54,Dispa_data!E:W,7,FALSE)</f>
        <v>117242.17</v>
      </c>
      <c r="L54">
        <f>IFERROR(VLOOKUP($E54,Dispa_data!E:W,8,FALSE),0)</f>
        <v>0</v>
      </c>
      <c r="M54">
        <f>IFERROR(VLOOKUP($E54,Dispa_data!E:W,9,FALSE),0)</f>
        <v>0</v>
      </c>
      <c r="N54">
        <f>IFERROR(VLOOKUP($E54,Dispa_data!$E:$W,10,FALSE),0)</f>
        <v>0.3</v>
      </c>
      <c r="O54">
        <f>IFERROR(VLOOKUP($E54,Dispa_data!$E:$W,11,FALSE),0)</f>
        <v>0.39500000000000002</v>
      </c>
      <c r="P54">
        <f>IFERROR(VLOOKUP($E54,Dispa_data!$E:$W,12,FALSE),0)</f>
        <v>7</v>
      </c>
      <c r="Q54">
        <f>IFERROR(VLOOKUP($E54,Dispa_data!$E:$W,13,FALSE),0)</f>
        <v>0.95</v>
      </c>
      <c r="S54">
        <f t="shared" si="2"/>
        <v>363</v>
      </c>
      <c r="T54" t="str">
        <f t="shared" si="3"/>
        <v/>
      </c>
      <c r="U54" t="str">
        <f t="shared" si="4"/>
        <v/>
      </c>
      <c r="V54" t="str">
        <f t="shared" si="5"/>
        <v/>
      </c>
      <c r="W54" t="str">
        <f t="shared" si="6"/>
        <v/>
      </c>
      <c r="X54" s="1" t="s">
        <v>90</v>
      </c>
      <c r="Y54" s="6" t="e">
        <f>VLOOKUP(B54,Dispa_data!B:B,1,FALSE)</f>
        <v>#N/A</v>
      </c>
      <c r="Z54" t="s">
        <v>973</v>
      </c>
      <c r="AA54" t="s">
        <v>1533</v>
      </c>
      <c r="AB54" t="s">
        <v>1886</v>
      </c>
      <c r="AC54" t="s">
        <v>2161</v>
      </c>
      <c r="AD54" t="s">
        <v>2436</v>
      </c>
      <c r="AE54" t="s">
        <v>2765</v>
      </c>
      <c r="AF54" t="s">
        <v>3186</v>
      </c>
      <c r="AG54" t="s">
        <v>3186</v>
      </c>
      <c r="AH54" t="s">
        <v>3492</v>
      </c>
      <c r="AI54">
        <v>282</v>
      </c>
      <c r="AJ54">
        <v>300</v>
      </c>
      <c r="AK54" t="s">
        <v>3497</v>
      </c>
      <c r="AL54" t="s">
        <v>3506</v>
      </c>
      <c r="AM54" t="s">
        <v>3514</v>
      </c>
      <c r="AN54">
        <v>363</v>
      </c>
      <c r="AO54">
        <v>1988</v>
      </c>
      <c r="AP54" t="s">
        <v>3516</v>
      </c>
      <c r="AS54" t="s">
        <v>3625</v>
      </c>
      <c r="AT54" t="s">
        <v>3629</v>
      </c>
      <c r="AU54">
        <v>52.535087920000002</v>
      </c>
      <c r="AV54">
        <v>13.24264526</v>
      </c>
      <c r="AW54" t="s">
        <v>3634</v>
      </c>
      <c r="AX54" t="s">
        <v>3739</v>
      </c>
      <c r="AY54">
        <v>0.4</v>
      </c>
      <c r="AZ54" s="2" t="s">
        <v>3923</v>
      </c>
      <c r="BA54">
        <v>0.39500000000000002</v>
      </c>
      <c r="BB54" t="s">
        <v>3997</v>
      </c>
      <c r="BC54" t="s">
        <v>3497</v>
      </c>
      <c r="BE54" t="s">
        <v>3515</v>
      </c>
      <c r="BF54" t="s">
        <v>971</v>
      </c>
      <c r="BG54" t="s">
        <v>4408</v>
      </c>
      <c r="BH54" t="s">
        <v>4439</v>
      </c>
      <c r="BI54" t="s">
        <v>4591</v>
      </c>
    </row>
    <row r="55" spans="1:61" x14ac:dyDescent="0.25">
      <c r="A55">
        <f t="shared" si="0"/>
        <v>726</v>
      </c>
      <c r="B55" t="str">
        <f t="shared" si="1"/>
        <v>Kraftwerk Bexbach_BNA0093</v>
      </c>
      <c r="C55" t="s">
        <v>3492</v>
      </c>
      <c r="D55" t="str">
        <f>VLOOKUP(AL55,REF_TABLE!$A$19:$B$26,2,FALSE)</f>
        <v>STUR</v>
      </c>
      <c r="E55" t="str">
        <f>VLOOKUP(AK55,REF_TABLE!A:B,2,FALSE)</f>
        <v>HRD</v>
      </c>
      <c r="F55">
        <f t="shared" si="7"/>
        <v>0.38250000000000001</v>
      </c>
      <c r="G55">
        <f>VLOOKUP(Backup_0521!D55,REF_TABLE!M:Q,2,FALSE)</f>
        <v>9.5587323943661975</v>
      </c>
      <c r="H55">
        <f>VLOOKUP(Backup_0521!D55,REF_TABLE!M:Q,3,FALSE)</f>
        <v>7.8122535211267614</v>
      </c>
      <c r="I55">
        <f>VLOOKUP(D55,Tabelle7!$A:$B,2,FALSE)</f>
        <v>4.0224969288732378E-2</v>
      </c>
      <c r="J55">
        <f>VLOOKUP(D55,Tabelle7!$A:$C,3,FALSE)</f>
        <v>4.0224969288732378E-2</v>
      </c>
      <c r="K55">
        <f>VLOOKUP($E55,Dispa_data!E:W,7,FALSE)</f>
        <v>117242.17</v>
      </c>
      <c r="L55">
        <f>IFERROR(VLOOKUP($E55,Dispa_data!E:W,8,FALSE),0)</f>
        <v>0</v>
      </c>
      <c r="M55">
        <f>IFERROR(VLOOKUP($E55,Dispa_data!E:W,9,FALSE),0)</f>
        <v>0</v>
      </c>
      <c r="N55">
        <f>IFERROR(VLOOKUP($E55,Dispa_data!$E:$W,10,FALSE),0)</f>
        <v>0.3</v>
      </c>
      <c r="O55">
        <f>IFERROR(VLOOKUP($E55,Dispa_data!$E:$W,11,FALSE),0)</f>
        <v>0.39500000000000002</v>
      </c>
      <c r="P55">
        <f>IFERROR(VLOOKUP($E55,Dispa_data!$E:$W,12,FALSE),0)</f>
        <v>7</v>
      </c>
      <c r="Q55">
        <f>IFERROR(VLOOKUP($E55,Dispa_data!$E:$W,13,FALSE),0)</f>
        <v>0.95</v>
      </c>
      <c r="S55" t="str">
        <f t="shared" si="2"/>
        <v/>
      </c>
      <c r="T55" t="str">
        <f t="shared" si="3"/>
        <v/>
      </c>
      <c r="U55" t="str">
        <f t="shared" si="4"/>
        <v/>
      </c>
      <c r="V55" t="str">
        <f t="shared" si="5"/>
        <v/>
      </c>
      <c r="W55" t="str">
        <f t="shared" si="6"/>
        <v/>
      </c>
      <c r="X55" s="1" t="s">
        <v>91</v>
      </c>
      <c r="Y55" s="6" t="e">
        <f>VLOOKUP(B55,Dispa_data!B:B,1,FALSE)</f>
        <v>#N/A</v>
      </c>
      <c r="Z55" t="s">
        <v>974</v>
      </c>
      <c r="AA55" t="s">
        <v>1534</v>
      </c>
      <c r="AB55" t="s">
        <v>1887</v>
      </c>
      <c r="AC55" t="s">
        <v>2162</v>
      </c>
      <c r="AD55" t="s">
        <v>2437</v>
      </c>
      <c r="AE55" t="s">
        <v>2767</v>
      </c>
      <c r="AF55" t="s">
        <v>1887</v>
      </c>
      <c r="AG55" t="s">
        <v>3485</v>
      </c>
      <c r="AH55" t="s">
        <v>3492</v>
      </c>
      <c r="AI55">
        <v>726</v>
      </c>
      <c r="AJ55">
        <v>780</v>
      </c>
      <c r="AK55" t="s">
        <v>3497</v>
      </c>
      <c r="AL55" t="s">
        <v>3506</v>
      </c>
      <c r="AM55" t="s">
        <v>3515</v>
      </c>
      <c r="AO55">
        <v>1983</v>
      </c>
      <c r="AP55" t="s">
        <v>3539</v>
      </c>
      <c r="AS55" t="s">
        <v>3626</v>
      </c>
      <c r="AU55">
        <v>49.363481</v>
      </c>
      <c r="AV55">
        <v>7.2371359999999996</v>
      </c>
      <c r="AW55" t="s">
        <v>3635</v>
      </c>
      <c r="AX55" t="s">
        <v>3740</v>
      </c>
      <c r="AY55">
        <v>0.39</v>
      </c>
      <c r="AZ55" s="2" t="s">
        <v>3924</v>
      </c>
      <c r="BA55">
        <v>0.38250000000000001</v>
      </c>
      <c r="BB55" t="s">
        <v>3997</v>
      </c>
      <c r="BC55" t="s">
        <v>3497</v>
      </c>
      <c r="BE55" t="s">
        <v>3515</v>
      </c>
      <c r="BF55" t="s">
        <v>4031</v>
      </c>
      <c r="BG55" t="s">
        <v>4408</v>
      </c>
      <c r="BH55" t="s">
        <v>4460</v>
      </c>
      <c r="BI55" t="s">
        <v>4591</v>
      </c>
    </row>
    <row r="56" spans="1:61" x14ac:dyDescent="0.25">
      <c r="A56">
        <f t="shared" si="0"/>
        <v>43.3</v>
      </c>
      <c r="B56" t="str">
        <f t="shared" si="1"/>
        <v>HKW-Mitte_BNA0138</v>
      </c>
      <c r="C56" t="s">
        <v>3492</v>
      </c>
      <c r="D56" t="str">
        <f>VLOOKUP(AL56,REF_TABLE!$A$19:$B$26,2,FALSE)</f>
        <v>COMC</v>
      </c>
      <c r="E56" t="str">
        <f>VLOOKUP(AK56,REF_TABLE!A:B,2,FALSE)</f>
        <v>HRD</v>
      </c>
      <c r="F56">
        <f t="shared" si="7"/>
        <v>0.46800000000000003</v>
      </c>
      <c r="G56">
        <f>VLOOKUP(Backup_0521!D56,REF_TABLE!M:Q,2,FALSE)</f>
        <v>5</v>
      </c>
      <c r="H56">
        <f>VLOOKUP(Backup_0521!D56,REF_TABLE!M:Q,3,FALSE)</f>
        <v>1</v>
      </c>
      <c r="I56">
        <f>VLOOKUP(D56,Tabelle7!$A:$B,2,FALSE)</f>
        <v>3.8508725075675675E-2</v>
      </c>
      <c r="J56">
        <f>VLOOKUP(D56,Tabelle7!$A:$C,3,FALSE)</f>
        <v>3.8508725075675675E-2</v>
      </c>
      <c r="K56">
        <f>VLOOKUP($E56,Dispa_data!E:W,7,FALSE)</f>
        <v>117242.17</v>
      </c>
      <c r="L56">
        <f>IFERROR(VLOOKUP($E56,Dispa_data!E:W,8,FALSE),0)</f>
        <v>0</v>
      </c>
      <c r="M56">
        <f>IFERROR(VLOOKUP($E56,Dispa_data!E:W,9,FALSE),0)</f>
        <v>0</v>
      </c>
      <c r="N56">
        <f>IFERROR(VLOOKUP($E56,Dispa_data!$E:$W,10,FALSE),0)</f>
        <v>0.3</v>
      </c>
      <c r="O56">
        <f>IFERROR(VLOOKUP($E56,Dispa_data!$E:$W,11,FALSE),0)</f>
        <v>0.39500000000000002</v>
      </c>
      <c r="P56">
        <f>IFERROR(VLOOKUP($E56,Dispa_data!$E:$W,12,FALSE),0)</f>
        <v>7</v>
      </c>
      <c r="Q56">
        <f>IFERROR(VLOOKUP($E56,Dispa_data!$E:$W,13,FALSE),0)</f>
        <v>0.95</v>
      </c>
      <c r="S56">
        <f t="shared" si="2"/>
        <v>121.6373634377276</v>
      </c>
      <c r="T56" t="str">
        <f t="shared" si="3"/>
        <v/>
      </c>
      <c r="U56" t="str">
        <f t="shared" si="4"/>
        <v/>
      </c>
      <c r="V56" t="str">
        <f t="shared" si="5"/>
        <v/>
      </c>
      <c r="W56" t="str">
        <f t="shared" si="6"/>
        <v/>
      </c>
      <c r="X56" s="1" t="s">
        <v>92</v>
      </c>
      <c r="Y56" s="6" t="e">
        <f>VLOOKUP(B56,Dispa_data!B:B,1,FALSE)</f>
        <v>#N/A</v>
      </c>
      <c r="Z56" t="s">
        <v>975</v>
      </c>
      <c r="AA56" t="s">
        <v>1535</v>
      </c>
      <c r="AB56" t="s">
        <v>1888</v>
      </c>
      <c r="AC56" t="s">
        <v>2163</v>
      </c>
      <c r="AE56" t="s">
        <v>2768</v>
      </c>
      <c r="AF56" t="s">
        <v>3220</v>
      </c>
      <c r="AG56" t="s">
        <v>3477</v>
      </c>
      <c r="AH56" t="s">
        <v>3492</v>
      </c>
      <c r="AI56">
        <v>43.3</v>
      </c>
      <c r="AJ56">
        <v>57.775379999999998</v>
      </c>
      <c r="AK56" t="s">
        <v>3497</v>
      </c>
      <c r="AL56" t="s">
        <v>3508</v>
      </c>
      <c r="AM56" t="s">
        <v>3514</v>
      </c>
      <c r="AN56">
        <v>121.6373634377276</v>
      </c>
      <c r="AO56">
        <v>1984</v>
      </c>
      <c r="AP56" t="s">
        <v>3540</v>
      </c>
      <c r="AS56" t="s">
        <v>3625</v>
      </c>
      <c r="AT56" t="s">
        <v>3629</v>
      </c>
      <c r="AU56">
        <v>52.278610999999998</v>
      </c>
      <c r="AV56">
        <v>10.514722000000001</v>
      </c>
      <c r="BA56">
        <v>0.46800000000000003</v>
      </c>
      <c r="BB56" t="s">
        <v>3997</v>
      </c>
      <c r="BC56" t="s">
        <v>3497</v>
      </c>
      <c r="BE56" t="s">
        <v>3515</v>
      </c>
      <c r="BF56" t="s">
        <v>4032</v>
      </c>
      <c r="BG56" t="s">
        <v>4406</v>
      </c>
      <c r="BH56" t="s">
        <v>4461</v>
      </c>
      <c r="BI56" t="s">
        <v>4592</v>
      </c>
    </row>
    <row r="57" spans="1:61" x14ac:dyDescent="0.25">
      <c r="A57">
        <f t="shared" si="0"/>
        <v>119</v>
      </c>
      <c r="B57" t="str">
        <f t="shared" si="1"/>
        <v>KW Hastedt_BNA0144</v>
      </c>
      <c r="C57" t="s">
        <v>3492</v>
      </c>
      <c r="D57" t="str">
        <f>VLOOKUP(AL57,REF_TABLE!$A$19:$B$26,2,FALSE)</f>
        <v>STUR</v>
      </c>
      <c r="E57" t="str">
        <f>VLOOKUP(AK57,REF_TABLE!A:B,2,FALSE)</f>
        <v>HRD</v>
      </c>
      <c r="F57">
        <f t="shared" si="7"/>
        <v>0.46</v>
      </c>
      <c r="G57">
        <f>VLOOKUP(Backup_0521!D57,REF_TABLE!M:Q,2,FALSE)</f>
        <v>9.5587323943661975</v>
      </c>
      <c r="H57">
        <f>VLOOKUP(Backup_0521!D57,REF_TABLE!M:Q,3,FALSE)</f>
        <v>7.8122535211267614</v>
      </c>
      <c r="I57">
        <f>VLOOKUP(D57,Tabelle7!$A:$B,2,FALSE)</f>
        <v>4.0224969288732378E-2</v>
      </c>
      <c r="J57">
        <f>VLOOKUP(D57,Tabelle7!$A:$C,3,FALSE)</f>
        <v>4.0224969288732378E-2</v>
      </c>
      <c r="K57">
        <f>VLOOKUP($E57,Dispa_data!E:W,7,FALSE)</f>
        <v>117242.17</v>
      </c>
      <c r="L57">
        <f>IFERROR(VLOOKUP($E57,Dispa_data!E:W,8,FALSE),0)</f>
        <v>0</v>
      </c>
      <c r="M57">
        <f>IFERROR(VLOOKUP($E57,Dispa_data!E:W,9,FALSE),0)</f>
        <v>0</v>
      </c>
      <c r="N57">
        <f>IFERROR(VLOOKUP($E57,Dispa_data!$E:$W,10,FALSE),0)</f>
        <v>0.3</v>
      </c>
      <c r="O57">
        <f>IFERROR(VLOOKUP($E57,Dispa_data!$E:$W,11,FALSE),0)</f>
        <v>0.39500000000000002</v>
      </c>
      <c r="P57">
        <f>IFERROR(VLOOKUP($E57,Dispa_data!$E:$W,12,FALSE),0)</f>
        <v>7</v>
      </c>
      <c r="Q57">
        <f>IFERROR(VLOOKUP($E57,Dispa_data!$E:$W,13,FALSE),0)</f>
        <v>0.95</v>
      </c>
      <c r="S57">
        <f t="shared" si="2"/>
        <v>155</v>
      </c>
      <c r="T57" t="str">
        <f t="shared" si="3"/>
        <v/>
      </c>
      <c r="U57" t="str">
        <f t="shared" si="4"/>
        <v/>
      </c>
      <c r="V57" t="str">
        <f t="shared" si="5"/>
        <v/>
      </c>
      <c r="W57" t="str">
        <f t="shared" si="6"/>
        <v/>
      </c>
      <c r="X57" s="1" t="s">
        <v>93</v>
      </c>
      <c r="Y57" s="6" t="e">
        <f>VLOOKUP(B57,Dispa_data!B:B,1,FALSE)</f>
        <v>#N/A</v>
      </c>
      <c r="Z57" t="s">
        <v>976</v>
      </c>
      <c r="AA57" t="s">
        <v>1536</v>
      </c>
      <c r="AB57" t="s">
        <v>1889</v>
      </c>
      <c r="AC57" t="s">
        <v>2164</v>
      </c>
      <c r="AD57" t="s">
        <v>2438</v>
      </c>
      <c r="AE57" t="s">
        <v>2769</v>
      </c>
      <c r="AF57" t="s">
        <v>3221</v>
      </c>
      <c r="AG57" t="s">
        <v>3221</v>
      </c>
      <c r="AH57" t="s">
        <v>3492</v>
      </c>
      <c r="AI57">
        <v>119</v>
      </c>
      <c r="AJ57">
        <v>130</v>
      </c>
      <c r="AK57" t="s">
        <v>3497</v>
      </c>
      <c r="AL57" t="s">
        <v>3506</v>
      </c>
      <c r="AM57" t="s">
        <v>3514</v>
      </c>
      <c r="AN57">
        <v>155</v>
      </c>
      <c r="AO57">
        <v>2014</v>
      </c>
      <c r="AP57" t="s">
        <v>3541</v>
      </c>
      <c r="AS57" t="s">
        <v>3625</v>
      </c>
      <c r="AT57" t="s">
        <v>3629</v>
      </c>
      <c r="AU57">
        <v>53.060080000000013</v>
      </c>
      <c r="AV57">
        <v>8.8732800000000012</v>
      </c>
      <c r="AW57" t="s">
        <v>3636</v>
      </c>
      <c r="AX57" t="s">
        <v>3741</v>
      </c>
      <c r="BA57">
        <v>0.46</v>
      </c>
      <c r="BB57" t="s">
        <v>3997</v>
      </c>
      <c r="BC57" t="s">
        <v>3497</v>
      </c>
      <c r="BE57" t="s">
        <v>3515</v>
      </c>
      <c r="BF57" t="s">
        <v>4033</v>
      </c>
      <c r="BG57" t="s">
        <v>4406</v>
      </c>
      <c r="BH57" t="s">
        <v>4462</v>
      </c>
      <c r="BI57" t="s">
        <v>4591</v>
      </c>
    </row>
    <row r="58" spans="1:61" x14ac:dyDescent="0.25">
      <c r="A58">
        <f t="shared" si="0"/>
        <v>303</v>
      </c>
      <c r="B58" t="str">
        <f t="shared" si="1"/>
        <v>KW Hafen_BNA0146</v>
      </c>
      <c r="C58" t="s">
        <v>3492</v>
      </c>
      <c r="D58" t="str">
        <f>VLOOKUP(AL58,REF_TABLE!$A$19:$B$26,2,FALSE)</f>
        <v>STUR</v>
      </c>
      <c r="E58" t="str">
        <f>VLOOKUP(AK58,REF_TABLE!A:B,2,FALSE)</f>
        <v>HRD</v>
      </c>
      <c r="F58">
        <f t="shared" si="7"/>
        <v>0.3725</v>
      </c>
      <c r="G58">
        <f>VLOOKUP(Backup_0521!D58,REF_TABLE!M:Q,2,FALSE)</f>
        <v>9.5587323943661975</v>
      </c>
      <c r="H58">
        <f>VLOOKUP(Backup_0521!D58,REF_TABLE!M:Q,3,FALSE)</f>
        <v>7.8122535211267614</v>
      </c>
      <c r="I58">
        <f>VLOOKUP(D58,Tabelle7!$A:$B,2,FALSE)</f>
        <v>4.0224969288732378E-2</v>
      </c>
      <c r="J58">
        <f>VLOOKUP(D58,Tabelle7!$A:$C,3,FALSE)</f>
        <v>4.0224969288732378E-2</v>
      </c>
      <c r="K58">
        <f>VLOOKUP($E58,Dispa_data!E:W,7,FALSE)</f>
        <v>117242.17</v>
      </c>
      <c r="L58">
        <f>IFERROR(VLOOKUP($E58,Dispa_data!E:W,8,FALSE),0)</f>
        <v>0</v>
      </c>
      <c r="M58">
        <f>IFERROR(VLOOKUP($E58,Dispa_data!E:W,9,FALSE),0)</f>
        <v>0</v>
      </c>
      <c r="N58">
        <f>IFERROR(VLOOKUP($E58,Dispa_data!$E:$W,10,FALSE),0)</f>
        <v>0.3</v>
      </c>
      <c r="O58">
        <f>IFERROR(VLOOKUP($E58,Dispa_data!$E:$W,11,FALSE),0)</f>
        <v>0.39500000000000002</v>
      </c>
      <c r="P58">
        <f>IFERROR(VLOOKUP($E58,Dispa_data!$E:$W,12,FALSE),0)</f>
        <v>7</v>
      </c>
      <c r="Q58">
        <f>IFERROR(VLOOKUP($E58,Dispa_data!$E:$W,13,FALSE),0)</f>
        <v>0.95</v>
      </c>
      <c r="S58">
        <f t="shared" si="2"/>
        <v>39</v>
      </c>
      <c r="T58" t="str">
        <f t="shared" si="3"/>
        <v/>
      </c>
      <c r="U58" t="str">
        <f t="shared" si="4"/>
        <v/>
      </c>
      <c r="V58" t="str">
        <f t="shared" si="5"/>
        <v/>
      </c>
      <c r="W58" t="str">
        <f t="shared" si="6"/>
        <v/>
      </c>
      <c r="X58" s="1" t="s">
        <v>94</v>
      </c>
      <c r="Y58" s="6" t="e">
        <f>VLOOKUP(B58,Dispa_data!B:B,1,FALSE)</f>
        <v>#N/A</v>
      </c>
      <c r="Z58" t="s">
        <v>977</v>
      </c>
      <c r="AA58" t="s">
        <v>1537</v>
      </c>
      <c r="AB58" t="s">
        <v>1890</v>
      </c>
      <c r="AC58" t="s">
        <v>2164</v>
      </c>
      <c r="AD58" t="s">
        <v>2439</v>
      </c>
      <c r="AE58" t="s">
        <v>2770</v>
      </c>
      <c r="AF58" t="s">
        <v>3221</v>
      </c>
      <c r="AG58" t="s">
        <v>3221</v>
      </c>
      <c r="AH58" t="s">
        <v>3492</v>
      </c>
      <c r="AI58">
        <v>303</v>
      </c>
      <c r="AJ58">
        <v>315</v>
      </c>
      <c r="AK58" t="s">
        <v>3497</v>
      </c>
      <c r="AL58" t="s">
        <v>3506</v>
      </c>
      <c r="AM58" t="s">
        <v>3514</v>
      </c>
      <c r="AN58">
        <v>39</v>
      </c>
      <c r="AO58">
        <v>1979</v>
      </c>
      <c r="AP58" t="s">
        <v>3542</v>
      </c>
      <c r="AS58" t="s">
        <v>3625</v>
      </c>
      <c r="AU58">
        <v>53.124861000000003</v>
      </c>
      <c r="AV58">
        <v>8.7286570000000001</v>
      </c>
      <c r="AW58" t="s">
        <v>3637</v>
      </c>
      <c r="AX58" t="s">
        <v>3742</v>
      </c>
      <c r="BA58">
        <v>0.3725</v>
      </c>
      <c r="BB58" t="s">
        <v>3997</v>
      </c>
      <c r="BC58" t="s">
        <v>3497</v>
      </c>
      <c r="BE58" t="s">
        <v>3515</v>
      </c>
      <c r="BF58" t="s">
        <v>4034</v>
      </c>
      <c r="BG58" t="s">
        <v>4406</v>
      </c>
      <c r="BH58" t="s">
        <v>4462</v>
      </c>
      <c r="BI58" t="s">
        <v>4591</v>
      </c>
    </row>
    <row r="59" spans="1:61" x14ac:dyDescent="0.25">
      <c r="A59">
        <f t="shared" si="0"/>
        <v>350</v>
      </c>
      <c r="B59" t="str">
        <f t="shared" si="1"/>
        <v>Farge_BNA0147</v>
      </c>
      <c r="C59" t="s">
        <v>3492</v>
      </c>
      <c r="D59" t="str">
        <f>VLOOKUP(AL59,REF_TABLE!$A$19:$B$26,2,FALSE)</f>
        <v>STUR</v>
      </c>
      <c r="E59" t="str">
        <f>VLOOKUP(AK59,REF_TABLE!A:B,2,FALSE)</f>
        <v>HRD</v>
      </c>
      <c r="F59">
        <f t="shared" si="7"/>
        <v>0.4425</v>
      </c>
      <c r="G59">
        <f>VLOOKUP(Backup_0521!D59,REF_TABLE!M:Q,2,FALSE)</f>
        <v>9.5587323943661975</v>
      </c>
      <c r="H59">
        <f>VLOOKUP(Backup_0521!D59,REF_TABLE!M:Q,3,FALSE)</f>
        <v>7.8122535211267614</v>
      </c>
      <c r="I59">
        <f>VLOOKUP(D59,Tabelle7!$A:$B,2,FALSE)</f>
        <v>4.0224969288732378E-2</v>
      </c>
      <c r="J59">
        <f>VLOOKUP(D59,Tabelle7!$A:$C,3,FALSE)</f>
        <v>4.0224969288732378E-2</v>
      </c>
      <c r="K59">
        <f>VLOOKUP($E59,Dispa_data!E:W,7,FALSE)</f>
        <v>117242.17</v>
      </c>
      <c r="L59">
        <f>IFERROR(VLOOKUP($E59,Dispa_data!E:W,8,FALSE),0)</f>
        <v>0</v>
      </c>
      <c r="M59">
        <f>IFERROR(VLOOKUP($E59,Dispa_data!E:W,9,FALSE),0)</f>
        <v>0</v>
      </c>
      <c r="N59">
        <f>IFERROR(VLOOKUP($E59,Dispa_data!$E:$W,10,FALSE),0)</f>
        <v>0.3</v>
      </c>
      <c r="O59">
        <f>IFERROR(VLOOKUP($E59,Dispa_data!$E:$W,11,FALSE),0)</f>
        <v>0.39500000000000002</v>
      </c>
      <c r="P59">
        <f>IFERROR(VLOOKUP($E59,Dispa_data!$E:$W,12,FALSE),0)</f>
        <v>7</v>
      </c>
      <c r="Q59">
        <f>IFERROR(VLOOKUP($E59,Dispa_data!$E:$W,13,FALSE),0)</f>
        <v>0.95</v>
      </c>
      <c r="S59">
        <f t="shared" si="2"/>
        <v>26</v>
      </c>
      <c r="T59" t="str">
        <f t="shared" si="3"/>
        <v/>
      </c>
      <c r="U59" t="str">
        <f t="shared" si="4"/>
        <v/>
      </c>
      <c r="V59" t="str">
        <f t="shared" si="5"/>
        <v/>
      </c>
      <c r="W59" t="str">
        <f t="shared" si="6"/>
        <v/>
      </c>
      <c r="X59" s="1" t="s">
        <v>95</v>
      </c>
      <c r="Y59" s="6" t="e">
        <f>VLOOKUP(B59,Dispa_data!B:B,1,FALSE)</f>
        <v>#N/A</v>
      </c>
      <c r="Z59" t="s">
        <v>978</v>
      </c>
      <c r="AA59" t="s">
        <v>978</v>
      </c>
      <c r="AB59" t="s">
        <v>1891</v>
      </c>
      <c r="AC59" t="s">
        <v>2157</v>
      </c>
      <c r="AD59" t="s">
        <v>2440</v>
      </c>
      <c r="AE59" t="s">
        <v>2771</v>
      </c>
      <c r="AF59" t="s">
        <v>3221</v>
      </c>
      <c r="AG59" t="s">
        <v>3221</v>
      </c>
      <c r="AH59" t="s">
        <v>3492</v>
      </c>
      <c r="AI59">
        <v>350</v>
      </c>
      <c r="AJ59">
        <v>397</v>
      </c>
      <c r="AK59" t="s">
        <v>3497</v>
      </c>
      <c r="AL59" t="s">
        <v>3506</v>
      </c>
      <c r="AM59" t="s">
        <v>3515</v>
      </c>
      <c r="AN59">
        <v>26</v>
      </c>
      <c r="AO59">
        <v>1969</v>
      </c>
      <c r="AP59" t="s">
        <v>3537</v>
      </c>
      <c r="AQ59">
        <v>2007</v>
      </c>
      <c r="AS59" t="s">
        <v>3625</v>
      </c>
      <c r="AU59">
        <v>53.202066530000003</v>
      </c>
      <c r="AV59">
        <v>8.5161539259999994</v>
      </c>
      <c r="AW59" t="s">
        <v>3638</v>
      </c>
      <c r="AX59" t="s">
        <v>3743</v>
      </c>
      <c r="BA59">
        <v>0.4425</v>
      </c>
      <c r="BB59" t="s">
        <v>3997</v>
      </c>
      <c r="BC59" t="s">
        <v>3497</v>
      </c>
      <c r="BE59" t="s">
        <v>3515</v>
      </c>
      <c r="BF59" t="s">
        <v>4035</v>
      </c>
      <c r="BG59" t="s">
        <v>4407</v>
      </c>
      <c r="BH59" t="s">
        <v>4463</v>
      </c>
      <c r="BI59" t="s">
        <v>4591</v>
      </c>
    </row>
    <row r="60" spans="1:61" x14ac:dyDescent="0.25">
      <c r="A60">
        <f t="shared" si="0"/>
        <v>95</v>
      </c>
      <c r="B60" t="str">
        <f t="shared" si="1"/>
        <v>HKW I_BNA0211</v>
      </c>
      <c r="C60" t="s">
        <v>3492</v>
      </c>
      <c r="D60" t="str">
        <f>VLOOKUP(AL60,REF_TABLE!$A$19:$B$26,2,FALSE)</f>
        <v>STUR</v>
      </c>
      <c r="E60" t="str">
        <f>VLOOKUP(AK60,REF_TABLE!A:B,2,FALSE)</f>
        <v>HRD</v>
      </c>
      <c r="F60">
        <f t="shared" si="7"/>
        <v>0.38750000000000001</v>
      </c>
      <c r="G60">
        <f>VLOOKUP(Backup_0521!D60,REF_TABLE!M:Q,2,FALSE)</f>
        <v>9.5587323943661975</v>
      </c>
      <c r="H60">
        <f>VLOOKUP(Backup_0521!D60,REF_TABLE!M:Q,3,FALSE)</f>
        <v>7.8122535211267614</v>
      </c>
      <c r="I60">
        <f>VLOOKUP(D60,Tabelle7!$A:$B,2,FALSE)</f>
        <v>4.0224969288732378E-2</v>
      </c>
      <c r="J60">
        <f>VLOOKUP(D60,Tabelle7!$A:$C,3,FALSE)</f>
        <v>4.0224969288732378E-2</v>
      </c>
      <c r="K60">
        <f>VLOOKUP($E60,Dispa_data!E:W,7,FALSE)</f>
        <v>117242.17</v>
      </c>
      <c r="L60">
        <f>IFERROR(VLOOKUP($E60,Dispa_data!E:W,8,FALSE),0)</f>
        <v>0</v>
      </c>
      <c r="M60">
        <f>IFERROR(VLOOKUP($E60,Dispa_data!E:W,9,FALSE),0)</f>
        <v>0</v>
      </c>
      <c r="N60">
        <f>IFERROR(VLOOKUP($E60,Dispa_data!$E:$W,10,FALSE),0)</f>
        <v>0.3</v>
      </c>
      <c r="O60">
        <f>IFERROR(VLOOKUP($E60,Dispa_data!$E:$W,11,FALSE),0)</f>
        <v>0.39500000000000002</v>
      </c>
      <c r="P60">
        <f>IFERROR(VLOOKUP($E60,Dispa_data!$E:$W,12,FALSE),0)</f>
        <v>7</v>
      </c>
      <c r="Q60">
        <f>IFERROR(VLOOKUP($E60,Dispa_data!$E:$W,13,FALSE),0)</f>
        <v>0.95</v>
      </c>
      <c r="S60">
        <f t="shared" si="2"/>
        <v>139</v>
      </c>
      <c r="T60" t="str">
        <f t="shared" si="3"/>
        <v/>
      </c>
      <c r="U60" t="str">
        <f t="shared" si="4"/>
        <v/>
      </c>
      <c r="V60" t="str">
        <f t="shared" si="5"/>
        <v/>
      </c>
      <c r="W60" t="str">
        <f t="shared" si="6"/>
        <v/>
      </c>
      <c r="X60" s="1" t="s">
        <v>96</v>
      </c>
      <c r="Y60" s="6" t="e">
        <f>VLOOKUP(B60,Dispa_data!B:B,1,FALSE)</f>
        <v>#N/A</v>
      </c>
      <c r="Z60" t="s">
        <v>979</v>
      </c>
      <c r="AA60" t="s">
        <v>1538</v>
      </c>
      <c r="AB60" t="s">
        <v>1892</v>
      </c>
      <c r="AC60" t="s">
        <v>2165</v>
      </c>
      <c r="AD60" t="s">
        <v>2441</v>
      </c>
      <c r="AE60" t="s">
        <v>2772</v>
      </c>
      <c r="AF60" t="s">
        <v>3222</v>
      </c>
      <c r="AG60" t="s">
        <v>3480</v>
      </c>
      <c r="AH60" t="s">
        <v>3492</v>
      </c>
      <c r="AI60">
        <v>95</v>
      </c>
      <c r="AJ60">
        <v>106</v>
      </c>
      <c r="AK60" t="s">
        <v>3497</v>
      </c>
      <c r="AL60" t="s">
        <v>3506</v>
      </c>
      <c r="AM60" t="s">
        <v>3514</v>
      </c>
      <c r="AN60">
        <v>139</v>
      </c>
      <c r="AO60">
        <v>1985</v>
      </c>
      <c r="AP60" t="s">
        <v>3534</v>
      </c>
      <c r="AS60" t="s">
        <v>3625</v>
      </c>
      <c r="AT60" t="s">
        <v>3629</v>
      </c>
      <c r="AU60">
        <v>51.429324000000001</v>
      </c>
      <c r="AV60">
        <v>6.7519839999999993</v>
      </c>
      <c r="BA60">
        <v>0.38750000000000001</v>
      </c>
      <c r="BB60" t="s">
        <v>3997</v>
      </c>
      <c r="BC60" t="s">
        <v>3497</v>
      </c>
      <c r="BE60" t="s">
        <v>3515</v>
      </c>
      <c r="BF60" t="s">
        <v>4036</v>
      </c>
      <c r="BG60" t="s">
        <v>4406</v>
      </c>
      <c r="BH60" t="s">
        <v>4464</v>
      </c>
      <c r="BI60" t="s">
        <v>4591</v>
      </c>
    </row>
    <row r="61" spans="1:61" x14ac:dyDescent="0.25">
      <c r="A61">
        <f t="shared" si="0"/>
        <v>370</v>
      </c>
      <c r="B61" t="str">
        <f t="shared" si="1"/>
        <v>KW Walsum_BNA0216a</v>
      </c>
      <c r="C61" t="s">
        <v>3492</v>
      </c>
      <c r="D61" t="str">
        <f>VLOOKUP(AL61,REF_TABLE!$A$19:$B$26,2,FALSE)</f>
        <v>STUR</v>
      </c>
      <c r="E61" t="str">
        <f>VLOOKUP(AK61,REF_TABLE!A:B,2,FALSE)</f>
        <v>HRD</v>
      </c>
      <c r="F61">
        <f t="shared" si="7"/>
        <v>0.39500000000000002</v>
      </c>
      <c r="G61">
        <f>VLOOKUP(Backup_0521!D61,REF_TABLE!M:Q,2,FALSE)</f>
        <v>9.5587323943661975</v>
      </c>
      <c r="H61">
        <f>VLOOKUP(Backup_0521!D61,REF_TABLE!M:Q,3,FALSE)</f>
        <v>7.8122535211267614</v>
      </c>
      <c r="I61">
        <f>VLOOKUP(D61,Tabelle7!$A:$B,2,FALSE)</f>
        <v>4.0224969288732378E-2</v>
      </c>
      <c r="J61">
        <f>VLOOKUP(D61,Tabelle7!$A:$C,3,FALSE)</f>
        <v>4.0224969288732378E-2</v>
      </c>
      <c r="K61">
        <f>VLOOKUP($E61,Dispa_data!E:W,7,FALSE)</f>
        <v>117242.17</v>
      </c>
      <c r="L61">
        <f>IFERROR(VLOOKUP($E61,Dispa_data!E:W,8,FALSE),0)</f>
        <v>0</v>
      </c>
      <c r="M61">
        <f>IFERROR(VLOOKUP($E61,Dispa_data!E:W,9,FALSE),0)</f>
        <v>0</v>
      </c>
      <c r="N61">
        <f>IFERROR(VLOOKUP($E61,Dispa_data!$E:$W,10,FALSE),0)</f>
        <v>0.3</v>
      </c>
      <c r="O61">
        <f>IFERROR(VLOOKUP($E61,Dispa_data!$E:$W,11,FALSE),0)</f>
        <v>0.39500000000000002</v>
      </c>
      <c r="P61">
        <f>IFERROR(VLOOKUP($E61,Dispa_data!$E:$W,12,FALSE),0)</f>
        <v>7</v>
      </c>
      <c r="Q61">
        <f>IFERROR(VLOOKUP($E61,Dispa_data!$E:$W,13,FALSE),0)</f>
        <v>0.95</v>
      </c>
      <c r="S61">
        <f t="shared" si="2"/>
        <v>295</v>
      </c>
      <c r="T61" t="str">
        <f t="shared" si="3"/>
        <v/>
      </c>
      <c r="U61" t="str">
        <f t="shared" si="4"/>
        <v/>
      </c>
      <c r="V61" t="str">
        <f t="shared" si="5"/>
        <v/>
      </c>
      <c r="W61" t="str">
        <f t="shared" si="6"/>
        <v/>
      </c>
      <c r="X61" s="1" t="s">
        <v>97</v>
      </c>
      <c r="Y61" s="6" t="e">
        <f>VLOOKUP(B61,Dispa_data!B:B,1,FALSE)</f>
        <v>#N/A</v>
      </c>
      <c r="Z61" t="s">
        <v>980</v>
      </c>
      <c r="AA61" t="s">
        <v>1539</v>
      </c>
      <c r="AB61" t="s">
        <v>1893</v>
      </c>
      <c r="AC61" t="s">
        <v>2166</v>
      </c>
      <c r="AD61" t="s">
        <v>2442</v>
      </c>
      <c r="AE61" t="s">
        <v>2773</v>
      </c>
      <c r="AF61" t="s">
        <v>3222</v>
      </c>
      <c r="AG61" t="s">
        <v>3480</v>
      </c>
      <c r="AH61" t="s">
        <v>3492</v>
      </c>
      <c r="AI61">
        <v>370</v>
      </c>
      <c r="AJ61">
        <v>410</v>
      </c>
      <c r="AK61" t="s">
        <v>3497</v>
      </c>
      <c r="AL61" t="s">
        <v>3506</v>
      </c>
      <c r="AM61" t="s">
        <v>3514</v>
      </c>
      <c r="AN61">
        <v>295</v>
      </c>
      <c r="AO61">
        <v>1988</v>
      </c>
      <c r="AP61" t="s">
        <v>3516</v>
      </c>
      <c r="AS61" t="s">
        <v>3625</v>
      </c>
      <c r="AT61" t="s">
        <v>3629</v>
      </c>
      <c r="AU61">
        <v>51.526719999999997</v>
      </c>
      <c r="AV61">
        <v>6.71868</v>
      </c>
      <c r="AW61" t="s">
        <v>3639</v>
      </c>
      <c r="AX61" t="s">
        <v>3744</v>
      </c>
      <c r="BA61">
        <v>0.39500000000000002</v>
      </c>
      <c r="BB61" t="s">
        <v>3997</v>
      </c>
      <c r="BC61" t="s">
        <v>3497</v>
      </c>
      <c r="BE61" t="s">
        <v>3515</v>
      </c>
      <c r="BF61" t="s">
        <v>4037</v>
      </c>
      <c r="BG61" t="s">
        <v>4407</v>
      </c>
      <c r="BH61" t="s">
        <v>4460</v>
      </c>
      <c r="BI61" t="s">
        <v>4591</v>
      </c>
    </row>
    <row r="62" spans="1:61" x14ac:dyDescent="0.25">
      <c r="A62">
        <f t="shared" si="0"/>
        <v>725</v>
      </c>
      <c r="B62" t="str">
        <f t="shared" si="1"/>
        <v>KW Walsum_BNA0216b</v>
      </c>
      <c r="C62" t="s">
        <v>3492</v>
      </c>
      <c r="D62" t="str">
        <f>VLOOKUP(AL62,REF_TABLE!$A$19:$B$26,2,FALSE)</f>
        <v>STUR</v>
      </c>
      <c r="E62" t="str">
        <f>VLOOKUP(AK62,REF_TABLE!A:B,2,FALSE)</f>
        <v>HRD</v>
      </c>
      <c r="F62">
        <f t="shared" si="7"/>
        <v>0.45750000000000002</v>
      </c>
      <c r="G62">
        <f>VLOOKUP(Backup_0521!D62,REF_TABLE!M:Q,2,FALSE)</f>
        <v>9.5587323943661975</v>
      </c>
      <c r="H62">
        <f>VLOOKUP(Backup_0521!D62,REF_TABLE!M:Q,3,FALSE)</f>
        <v>7.8122535211267614</v>
      </c>
      <c r="I62">
        <f>VLOOKUP(D62,Tabelle7!$A:$B,2,FALSE)</f>
        <v>4.0224969288732378E-2</v>
      </c>
      <c r="J62">
        <f>VLOOKUP(D62,Tabelle7!$A:$C,3,FALSE)</f>
        <v>4.0224969288732378E-2</v>
      </c>
      <c r="K62">
        <f>VLOOKUP($E62,Dispa_data!E:W,7,FALSE)</f>
        <v>117242.17</v>
      </c>
      <c r="L62">
        <f>IFERROR(VLOOKUP($E62,Dispa_data!E:W,8,FALSE),0)</f>
        <v>0</v>
      </c>
      <c r="M62">
        <f>IFERROR(VLOOKUP($E62,Dispa_data!E:W,9,FALSE),0)</f>
        <v>0</v>
      </c>
      <c r="N62">
        <f>IFERROR(VLOOKUP($E62,Dispa_data!$E:$W,10,FALSE),0)</f>
        <v>0.3</v>
      </c>
      <c r="O62">
        <f>IFERROR(VLOOKUP($E62,Dispa_data!$E:$W,11,FALSE),0)</f>
        <v>0.39500000000000002</v>
      </c>
      <c r="P62">
        <f>IFERROR(VLOOKUP($E62,Dispa_data!$E:$W,12,FALSE),0)</f>
        <v>7</v>
      </c>
      <c r="Q62">
        <f>IFERROR(VLOOKUP($E62,Dispa_data!$E:$W,13,FALSE),0)</f>
        <v>0.95</v>
      </c>
      <c r="S62" t="str">
        <f t="shared" si="2"/>
        <v/>
      </c>
      <c r="T62" t="str">
        <f t="shared" si="3"/>
        <v/>
      </c>
      <c r="U62" t="str">
        <f t="shared" si="4"/>
        <v/>
      </c>
      <c r="V62" t="str">
        <f t="shared" si="5"/>
        <v/>
      </c>
      <c r="W62" t="str">
        <f t="shared" si="6"/>
        <v/>
      </c>
      <c r="X62" s="1" t="s">
        <v>98</v>
      </c>
      <c r="Y62" s="6" t="e">
        <f>VLOOKUP(B62,Dispa_data!B:B,1,FALSE)</f>
        <v>#N/A</v>
      </c>
      <c r="Z62" t="s">
        <v>980</v>
      </c>
      <c r="AA62" t="s">
        <v>1540</v>
      </c>
      <c r="AB62" t="s">
        <v>1894</v>
      </c>
      <c r="AC62" t="s">
        <v>2167</v>
      </c>
      <c r="AD62" t="s">
        <v>2442</v>
      </c>
      <c r="AE62" t="s">
        <v>2773</v>
      </c>
      <c r="AF62" t="s">
        <v>3222</v>
      </c>
      <c r="AG62" t="s">
        <v>3480</v>
      </c>
      <c r="AH62" t="s">
        <v>3492</v>
      </c>
      <c r="AI62">
        <v>725</v>
      </c>
      <c r="AJ62">
        <v>790</v>
      </c>
      <c r="AK62" t="s">
        <v>3497</v>
      </c>
      <c r="AL62" t="s">
        <v>3506</v>
      </c>
      <c r="AM62" t="s">
        <v>3514</v>
      </c>
      <c r="AO62">
        <v>2013</v>
      </c>
      <c r="AP62" t="s">
        <v>3543</v>
      </c>
      <c r="AS62" t="s">
        <v>3625</v>
      </c>
      <c r="AT62" t="s">
        <v>3629</v>
      </c>
      <c r="AU62">
        <v>51.526719999999997</v>
      </c>
      <c r="AV62">
        <v>6.71868</v>
      </c>
      <c r="AW62" t="s">
        <v>3639</v>
      </c>
      <c r="AX62" t="s">
        <v>3745</v>
      </c>
      <c r="AY62">
        <v>0.45</v>
      </c>
      <c r="AZ62" s="2" t="s">
        <v>3925</v>
      </c>
      <c r="BA62">
        <v>0.45750000000000002</v>
      </c>
      <c r="BB62" t="s">
        <v>3997</v>
      </c>
      <c r="BC62" t="s">
        <v>3497</v>
      </c>
      <c r="BE62" t="s">
        <v>3515</v>
      </c>
      <c r="BF62" t="s">
        <v>4038</v>
      </c>
      <c r="BG62" t="s">
        <v>4408</v>
      </c>
      <c r="BH62" t="s">
        <v>4460</v>
      </c>
      <c r="BI62" t="s">
        <v>4591</v>
      </c>
    </row>
    <row r="63" spans="1:61" x14ac:dyDescent="0.25">
      <c r="A63">
        <f t="shared" si="0"/>
        <v>283</v>
      </c>
      <c r="B63" t="str">
        <f t="shared" si="1"/>
        <v>Kraftwerk Ensdorf_BNA0252</v>
      </c>
      <c r="C63" t="s">
        <v>3492</v>
      </c>
      <c r="D63" t="str">
        <f>VLOOKUP(AL63,REF_TABLE!$A$19:$B$26,2,FALSE)</f>
        <v>STUR</v>
      </c>
      <c r="E63" t="str">
        <f>VLOOKUP(AK63,REF_TABLE!A:B,2,FALSE)</f>
        <v>HRD</v>
      </c>
      <c r="F63">
        <f t="shared" si="7"/>
        <v>0.45250000000000001</v>
      </c>
      <c r="G63">
        <f>VLOOKUP(Backup_0521!D63,REF_TABLE!M:Q,2,FALSE)</f>
        <v>9.5587323943661975</v>
      </c>
      <c r="H63">
        <f>VLOOKUP(Backup_0521!D63,REF_TABLE!M:Q,3,FALSE)</f>
        <v>7.8122535211267614</v>
      </c>
      <c r="I63">
        <f>VLOOKUP(D63,Tabelle7!$A:$B,2,FALSE)</f>
        <v>4.0224969288732378E-2</v>
      </c>
      <c r="J63">
        <f>VLOOKUP(D63,Tabelle7!$A:$C,3,FALSE)</f>
        <v>4.0224969288732378E-2</v>
      </c>
      <c r="K63">
        <f>VLOOKUP($E63,Dispa_data!E:W,7,FALSE)</f>
        <v>117242.17</v>
      </c>
      <c r="L63">
        <f>IFERROR(VLOOKUP($E63,Dispa_data!E:W,8,FALSE),0)</f>
        <v>0</v>
      </c>
      <c r="M63">
        <f>IFERROR(VLOOKUP($E63,Dispa_data!E:W,9,FALSE),0)</f>
        <v>0</v>
      </c>
      <c r="N63">
        <f>IFERROR(VLOOKUP($E63,Dispa_data!$E:$W,10,FALSE),0)</f>
        <v>0.3</v>
      </c>
      <c r="O63">
        <f>IFERROR(VLOOKUP($E63,Dispa_data!$E:$W,11,FALSE),0)</f>
        <v>0.39500000000000002</v>
      </c>
      <c r="P63">
        <f>IFERROR(VLOOKUP($E63,Dispa_data!$E:$W,12,FALSE),0)</f>
        <v>7</v>
      </c>
      <c r="Q63">
        <f>IFERROR(VLOOKUP($E63,Dispa_data!$E:$W,13,FALSE),0)</f>
        <v>0.95</v>
      </c>
      <c r="S63">
        <f t="shared" si="2"/>
        <v>60</v>
      </c>
      <c r="T63" t="str">
        <f t="shared" si="3"/>
        <v/>
      </c>
      <c r="U63" t="str">
        <f t="shared" si="4"/>
        <v/>
      </c>
      <c r="V63" t="str">
        <f t="shared" si="5"/>
        <v/>
      </c>
      <c r="W63" t="str">
        <f t="shared" si="6"/>
        <v/>
      </c>
      <c r="X63" s="1" t="s">
        <v>99</v>
      </c>
      <c r="Y63" s="6" t="e">
        <f>VLOOKUP(B63,Dispa_data!B:B,1,FALSE)</f>
        <v>#N/A</v>
      </c>
      <c r="Z63" t="s">
        <v>981</v>
      </c>
      <c r="AA63" t="s">
        <v>1541</v>
      </c>
      <c r="AB63" t="s">
        <v>1895</v>
      </c>
      <c r="AC63" t="s">
        <v>2168</v>
      </c>
      <c r="AD63" t="s">
        <v>2443</v>
      </c>
      <c r="AE63" t="s">
        <v>2774</v>
      </c>
      <c r="AF63" t="s">
        <v>3223</v>
      </c>
      <c r="AG63" t="s">
        <v>3485</v>
      </c>
      <c r="AH63" t="s">
        <v>3492</v>
      </c>
      <c r="AI63">
        <v>283</v>
      </c>
      <c r="AJ63">
        <v>310</v>
      </c>
      <c r="AK63" t="s">
        <v>3497</v>
      </c>
      <c r="AL63" t="s">
        <v>3506</v>
      </c>
      <c r="AM63" t="s">
        <v>3515</v>
      </c>
      <c r="AN63">
        <v>60</v>
      </c>
      <c r="AO63">
        <v>2011</v>
      </c>
      <c r="AP63" t="s">
        <v>3544</v>
      </c>
      <c r="AQ63">
        <v>2002</v>
      </c>
      <c r="AS63" t="s">
        <v>3625</v>
      </c>
      <c r="AU63">
        <v>49.293247999999998</v>
      </c>
      <c r="AV63">
        <v>6.7709369999999991</v>
      </c>
      <c r="AW63" t="s">
        <v>3640</v>
      </c>
      <c r="AX63" t="s">
        <v>3746</v>
      </c>
      <c r="BA63">
        <v>0.45250000000000001</v>
      </c>
      <c r="BB63" t="s">
        <v>3997</v>
      </c>
      <c r="BC63" t="s">
        <v>3497</v>
      </c>
      <c r="BE63" t="s">
        <v>3515</v>
      </c>
      <c r="BF63" t="s">
        <v>4039</v>
      </c>
      <c r="BG63" t="s">
        <v>4406</v>
      </c>
      <c r="BH63" t="s">
        <v>4465</v>
      </c>
      <c r="BI63" t="s">
        <v>4591</v>
      </c>
    </row>
    <row r="64" spans="1:61" x14ac:dyDescent="0.25">
      <c r="A64">
        <f t="shared" si="0"/>
        <v>106</v>
      </c>
      <c r="B64" t="str">
        <f t="shared" si="1"/>
        <v>Kraftwerk Ensdorf_BNA0253</v>
      </c>
      <c r="C64" t="s">
        <v>3492</v>
      </c>
      <c r="D64" t="str">
        <f>VLOOKUP(AL64,REF_TABLE!$A$19:$B$26,2,FALSE)</f>
        <v>STUR</v>
      </c>
      <c r="E64" t="str">
        <f>VLOOKUP(AK64,REF_TABLE!A:B,2,FALSE)</f>
        <v>HRD</v>
      </c>
      <c r="F64">
        <f t="shared" si="7"/>
        <v>0.43</v>
      </c>
      <c r="G64">
        <f>VLOOKUP(Backup_0521!D64,REF_TABLE!M:Q,2,FALSE)</f>
        <v>9.5587323943661975</v>
      </c>
      <c r="H64">
        <f>VLOOKUP(Backup_0521!D64,REF_TABLE!M:Q,3,FALSE)</f>
        <v>7.8122535211267614</v>
      </c>
      <c r="I64">
        <f>VLOOKUP(D64,Tabelle7!$A:$B,2,FALSE)</f>
        <v>4.0224969288732378E-2</v>
      </c>
      <c r="J64">
        <f>VLOOKUP(D64,Tabelle7!$A:$C,3,FALSE)</f>
        <v>4.0224969288732378E-2</v>
      </c>
      <c r="K64">
        <f>VLOOKUP($E64,Dispa_data!E:W,7,FALSE)</f>
        <v>117242.17</v>
      </c>
      <c r="L64">
        <f>IFERROR(VLOOKUP($E64,Dispa_data!E:W,8,FALSE),0)</f>
        <v>0</v>
      </c>
      <c r="M64">
        <f>IFERROR(VLOOKUP($E64,Dispa_data!E:W,9,FALSE),0)</f>
        <v>0</v>
      </c>
      <c r="N64">
        <f>IFERROR(VLOOKUP($E64,Dispa_data!$E:$W,10,FALSE),0)</f>
        <v>0.3</v>
      </c>
      <c r="O64">
        <f>IFERROR(VLOOKUP($E64,Dispa_data!$E:$W,11,FALSE),0)</f>
        <v>0.39500000000000002</v>
      </c>
      <c r="P64">
        <f>IFERROR(VLOOKUP($E64,Dispa_data!$E:$W,12,FALSE),0)</f>
        <v>7</v>
      </c>
      <c r="Q64">
        <f>IFERROR(VLOOKUP($E64,Dispa_data!$E:$W,13,FALSE),0)</f>
        <v>0.95</v>
      </c>
      <c r="S64">
        <f t="shared" si="2"/>
        <v>66</v>
      </c>
      <c r="T64" t="str">
        <f t="shared" si="3"/>
        <v/>
      </c>
      <c r="U64" t="str">
        <f t="shared" si="4"/>
        <v/>
      </c>
      <c r="V64" t="str">
        <f t="shared" si="5"/>
        <v/>
      </c>
      <c r="W64" t="str">
        <f t="shared" si="6"/>
        <v/>
      </c>
      <c r="X64" s="1" t="s">
        <v>100</v>
      </c>
      <c r="Y64" s="6" t="e">
        <f>VLOOKUP(B64,Dispa_data!B:B,1,FALSE)</f>
        <v>#N/A</v>
      </c>
      <c r="Z64" t="s">
        <v>981</v>
      </c>
      <c r="AA64" t="s">
        <v>1542</v>
      </c>
      <c r="AB64" t="s">
        <v>1896</v>
      </c>
      <c r="AC64" t="s">
        <v>2169</v>
      </c>
      <c r="AD64" t="s">
        <v>2444</v>
      </c>
      <c r="AE64" t="s">
        <v>2774</v>
      </c>
      <c r="AF64" t="s">
        <v>3223</v>
      </c>
      <c r="AG64" t="s">
        <v>3485</v>
      </c>
      <c r="AH64" t="s">
        <v>3492</v>
      </c>
      <c r="AI64">
        <v>106</v>
      </c>
      <c r="AJ64">
        <v>120</v>
      </c>
      <c r="AK64" t="s">
        <v>3497</v>
      </c>
      <c r="AL64" t="s">
        <v>3506</v>
      </c>
      <c r="AM64" t="s">
        <v>3514</v>
      </c>
      <c r="AN64">
        <v>66</v>
      </c>
      <c r="AO64">
        <v>1963</v>
      </c>
      <c r="AP64" t="s">
        <v>3545</v>
      </c>
      <c r="AQ64">
        <v>2002</v>
      </c>
      <c r="AS64" t="s">
        <v>3625</v>
      </c>
      <c r="AU64">
        <v>49.293247999999998</v>
      </c>
      <c r="AV64">
        <v>6.7709369999999991</v>
      </c>
      <c r="AW64" t="s">
        <v>3641</v>
      </c>
      <c r="AX64" t="s">
        <v>3747</v>
      </c>
      <c r="AY64">
        <v>0.36</v>
      </c>
      <c r="AZ64" s="2" t="s">
        <v>3924</v>
      </c>
      <c r="BA64">
        <v>0.43</v>
      </c>
      <c r="BB64" t="s">
        <v>3997</v>
      </c>
      <c r="BC64" t="s">
        <v>3497</v>
      </c>
      <c r="BE64" t="s">
        <v>3515</v>
      </c>
      <c r="BF64" t="s">
        <v>4040</v>
      </c>
      <c r="BG64" t="s">
        <v>4407</v>
      </c>
      <c r="BH64" t="s">
        <v>4460</v>
      </c>
      <c r="BI64" t="s">
        <v>4591</v>
      </c>
    </row>
    <row r="65" spans="1:61" x14ac:dyDescent="0.25">
      <c r="A65">
        <f t="shared" si="0"/>
        <v>17.399999999999999</v>
      </c>
      <c r="B65" t="str">
        <f t="shared" si="1"/>
        <v>HKW Erlangen_BNA0261b</v>
      </c>
      <c r="C65" t="s">
        <v>3492</v>
      </c>
      <c r="D65" t="str">
        <f>VLOOKUP(AL65,REF_TABLE!$A$19:$B$26,2,FALSE)</f>
        <v>STUR</v>
      </c>
      <c r="E65" t="str">
        <f>VLOOKUP(AK65,REF_TABLE!A:B,2,FALSE)</f>
        <v>HRD</v>
      </c>
      <c r="F65">
        <f t="shared" si="7"/>
        <v>0.375</v>
      </c>
      <c r="G65">
        <f>VLOOKUP(Backup_0521!D65,REF_TABLE!M:Q,2,FALSE)</f>
        <v>9.5587323943661975</v>
      </c>
      <c r="H65">
        <f>VLOOKUP(Backup_0521!D65,REF_TABLE!M:Q,3,FALSE)</f>
        <v>7.8122535211267614</v>
      </c>
      <c r="I65">
        <f>VLOOKUP(D65,Tabelle7!$A:$B,2,FALSE)</f>
        <v>4.0224969288732378E-2</v>
      </c>
      <c r="J65">
        <f>VLOOKUP(D65,Tabelle7!$A:$C,3,FALSE)</f>
        <v>4.0224969288732378E-2</v>
      </c>
      <c r="K65">
        <f>VLOOKUP($E65,Dispa_data!E:W,7,FALSE)</f>
        <v>117242.17</v>
      </c>
      <c r="L65">
        <f>IFERROR(VLOOKUP($E65,Dispa_data!E:W,8,FALSE),0)</f>
        <v>0</v>
      </c>
      <c r="M65">
        <f>IFERROR(VLOOKUP($E65,Dispa_data!E:W,9,FALSE),0)</f>
        <v>0</v>
      </c>
      <c r="N65">
        <f>IFERROR(VLOOKUP($E65,Dispa_data!$E:$W,10,FALSE),0)</f>
        <v>0.3</v>
      </c>
      <c r="O65">
        <f>IFERROR(VLOOKUP($E65,Dispa_data!$E:$W,11,FALSE),0)</f>
        <v>0.39500000000000002</v>
      </c>
      <c r="P65">
        <f>IFERROR(VLOOKUP($E65,Dispa_data!$E:$W,12,FALSE),0)</f>
        <v>7</v>
      </c>
      <c r="Q65">
        <f>IFERROR(VLOOKUP($E65,Dispa_data!$E:$W,13,FALSE),0)</f>
        <v>0.95</v>
      </c>
      <c r="S65" t="str">
        <f t="shared" si="2"/>
        <v/>
      </c>
      <c r="T65" t="str">
        <f t="shared" si="3"/>
        <v/>
      </c>
      <c r="U65" t="str">
        <f t="shared" si="4"/>
        <v/>
      </c>
      <c r="V65" t="str">
        <f t="shared" si="5"/>
        <v/>
      </c>
      <c r="W65" t="str">
        <f t="shared" si="6"/>
        <v/>
      </c>
      <c r="X65" s="1" t="s">
        <v>101</v>
      </c>
      <c r="Y65" s="6" t="e">
        <f>VLOOKUP(B65,Dispa_data!B:B,1,FALSE)</f>
        <v>#N/A</v>
      </c>
      <c r="Z65" t="s">
        <v>982</v>
      </c>
      <c r="AA65" t="s">
        <v>1543</v>
      </c>
      <c r="AC65" t="s">
        <v>2170</v>
      </c>
      <c r="AD65" t="s">
        <v>2445</v>
      </c>
      <c r="AE65" t="s">
        <v>2775</v>
      </c>
      <c r="AF65" t="s">
        <v>3224</v>
      </c>
      <c r="AG65" t="s">
        <v>3478</v>
      </c>
      <c r="AH65" t="s">
        <v>3492</v>
      </c>
      <c r="AI65">
        <v>17.399999999999999</v>
      </c>
      <c r="AK65" t="s">
        <v>3497</v>
      </c>
      <c r="AL65" t="s">
        <v>3506</v>
      </c>
      <c r="AM65" t="s">
        <v>3514</v>
      </c>
      <c r="AO65">
        <v>1980</v>
      </c>
      <c r="AP65" t="s">
        <v>3546</v>
      </c>
      <c r="AS65" t="s">
        <v>3625</v>
      </c>
      <c r="AU65">
        <v>49.592829999999999</v>
      </c>
      <c r="AV65">
        <v>11.001480000000001</v>
      </c>
      <c r="BA65">
        <v>0.375</v>
      </c>
      <c r="BB65" t="s">
        <v>3997</v>
      </c>
      <c r="BC65" t="s">
        <v>3497</v>
      </c>
      <c r="BE65" t="s">
        <v>3515</v>
      </c>
      <c r="BF65" t="s">
        <v>4041</v>
      </c>
      <c r="BG65" t="s">
        <v>1559</v>
      </c>
      <c r="BH65" t="s">
        <v>2170</v>
      </c>
    </row>
    <row r="66" spans="1:61" x14ac:dyDescent="0.25">
      <c r="A66">
        <f t="shared" ref="A66:A129" si="8">AI66</f>
        <v>27</v>
      </c>
      <c r="B66" t="str">
        <f t="shared" ref="B66:B129" si="9">CONCATENATE(Z66,"_",X66)</f>
        <v>Heizkraftwerk FL_BNA0270</v>
      </c>
      <c r="C66" t="s">
        <v>3492</v>
      </c>
      <c r="D66" t="str">
        <f>VLOOKUP(AL66,REF_TABLE!$A$19:$B$26,2,FALSE)</f>
        <v>COMC</v>
      </c>
      <c r="E66" t="str">
        <f>VLOOKUP(AK66,REF_TABLE!A:B,2,FALSE)</f>
        <v>HRD</v>
      </c>
      <c r="F66">
        <f t="shared" si="7"/>
        <v>0.504</v>
      </c>
      <c r="G66">
        <f>VLOOKUP(Backup_0521!D66,REF_TABLE!M:Q,2,FALSE)</f>
        <v>5</v>
      </c>
      <c r="H66">
        <f>VLOOKUP(Backup_0521!D66,REF_TABLE!M:Q,3,FALSE)</f>
        <v>1</v>
      </c>
      <c r="I66">
        <f>VLOOKUP(D66,Tabelle7!$A:$B,2,FALSE)</f>
        <v>3.8508725075675675E-2</v>
      </c>
      <c r="J66">
        <f>VLOOKUP(D66,Tabelle7!$A:$C,3,FALSE)</f>
        <v>3.8508725075675675E-2</v>
      </c>
      <c r="K66">
        <f>VLOOKUP($E66,Dispa_data!E:W,7,FALSE)</f>
        <v>117242.17</v>
      </c>
      <c r="L66">
        <f>IFERROR(VLOOKUP($E66,Dispa_data!E:W,8,FALSE),0)</f>
        <v>0</v>
      </c>
      <c r="M66">
        <f>IFERROR(VLOOKUP($E66,Dispa_data!E:W,9,FALSE),0)</f>
        <v>0</v>
      </c>
      <c r="N66">
        <f>IFERROR(VLOOKUP($E66,Dispa_data!$E:$W,10,FALSE),0)</f>
        <v>0.3</v>
      </c>
      <c r="O66">
        <f>IFERROR(VLOOKUP($E66,Dispa_data!$E:$W,11,FALSE),0)</f>
        <v>0.39500000000000002</v>
      </c>
      <c r="P66">
        <f>IFERROR(VLOOKUP($E66,Dispa_data!$E:$W,12,FALSE),0)</f>
        <v>7</v>
      </c>
      <c r="Q66">
        <f>IFERROR(VLOOKUP($E66,Dispa_data!$E:$W,13,FALSE),0)</f>
        <v>0.95</v>
      </c>
      <c r="S66">
        <f t="shared" ref="S66:S129" si="10">IF(AN66="","",AN66)</f>
        <v>40.5</v>
      </c>
      <c r="T66" t="str">
        <f t="shared" ref="T66:T129" si="11">IF(D66="HPHS",A66*6.3,"")</f>
        <v/>
      </c>
      <c r="U66" t="str">
        <f t="shared" ref="U66:U129" si="12">IF(D66="HPHS",0,"")</f>
        <v/>
      </c>
      <c r="V66" t="str">
        <f t="shared" ref="V66:V129" si="13">IF(D66="HPHS",A66,"")</f>
        <v/>
      </c>
      <c r="W66" t="str">
        <f t="shared" ref="W66:W129" si="14">IF(D66="HPHS",0.86,"")</f>
        <v/>
      </c>
      <c r="X66" s="1" t="s">
        <v>102</v>
      </c>
      <c r="Y66" s="6" t="e">
        <f>VLOOKUP(B66,Dispa_data!B:B,1,FALSE)</f>
        <v>#N/A</v>
      </c>
      <c r="Z66" t="s">
        <v>983</v>
      </c>
      <c r="AA66" t="s">
        <v>1544</v>
      </c>
      <c r="AB66" t="s">
        <v>1897</v>
      </c>
      <c r="AC66" t="s">
        <v>2171</v>
      </c>
      <c r="AD66" t="s">
        <v>2446</v>
      </c>
      <c r="AE66" t="s">
        <v>2776</v>
      </c>
      <c r="AF66" t="s">
        <v>3225</v>
      </c>
      <c r="AG66" t="s">
        <v>3486</v>
      </c>
      <c r="AH66" t="s">
        <v>3492</v>
      </c>
      <c r="AI66">
        <v>27</v>
      </c>
      <c r="AJ66">
        <v>24.63402</v>
      </c>
      <c r="AK66" t="s">
        <v>3497</v>
      </c>
      <c r="AL66" t="s">
        <v>3508</v>
      </c>
      <c r="AM66" t="s">
        <v>3514</v>
      </c>
      <c r="AN66">
        <v>40.5</v>
      </c>
      <c r="AO66">
        <v>1992</v>
      </c>
      <c r="AP66" t="s">
        <v>3547</v>
      </c>
      <c r="AS66" t="s">
        <v>3625</v>
      </c>
      <c r="AT66" t="s">
        <v>3629</v>
      </c>
      <c r="AU66">
        <v>54.804949999999998</v>
      </c>
      <c r="AV66">
        <v>9.4324399999999997</v>
      </c>
      <c r="BA66">
        <v>0.504</v>
      </c>
      <c r="BB66" t="s">
        <v>3997</v>
      </c>
      <c r="BC66" t="s">
        <v>3497</v>
      </c>
      <c r="BE66" t="s">
        <v>3515</v>
      </c>
      <c r="BF66" t="s">
        <v>4042</v>
      </c>
      <c r="BG66" t="s">
        <v>4409</v>
      </c>
      <c r="BH66" t="s">
        <v>4466</v>
      </c>
      <c r="BI66" t="s">
        <v>4592</v>
      </c>
    </row>
    <row r="67" spans="1:61" x14ac:dyDescent="0.25">
      <c r="A67">
        <f t="shared" si="8"/>
        <v>29</v>
      </c>
      <c r="B67" t="str">
        <f t="shared" si="9"/>
        <v>Heizkraftwerk FL_BNA0271</v>
      </c>
      <c r="C67" t="s">
        <v>3492</v>
      </c>
      <c r="D67" t="str">
        <f>VLOOKUP(AL67,REF_TABLE!$A$19:$B$26,2,FALSE)</f>
        <v>COMC</v>
      </c>
      <c r="E67" t="str">
        <f>VLOOKUP(AK67,REF_TABLE!A:B,2,FALSE)</f>
        <v>HRD</v>
      </c>
      <c r="F67">
        <f t="shared" ref="F67:F130" si="15">IF(BA67=0,IF(AY67=0,AZ67,AY67),BA67)</f>
        <v>0.48599999999999999</v>
      </c>
      <c r="G67">
        <f>VLOOKUP(Backup_0521!D67,REF_TABLE!M:Q,2,FALSE)</f>
        <v>5</v>
      </c>
      <c r="H67">
        <f>VLOOKUP(Backup_0521!D67,REF_TABLE!M:Q,3,FALSE)</f>
        <v>1</v>
      </c>
      <c r="I67">
        <f>VLOOKUP(D67,Tabelle7!$A:$B,2,FALSE)</f>
        <v>3.8508725075675675E-2</v>
      </c>
      <c r="J67">
        <f>VLOOKUP(D67,Tabelle7!$A:$C,3,FALSE)</f>
        <v>3.8508725075675675E-2</v>
      </c>
      <c r="K67">
        <f>VLOOKUP($E67,Dispa_data!E:W,7,FALSE)</f>
        <v>117242.17</v>
      </c>
      <c r="L67">
        <f>IFERROR(VLOOKUP($E67,Dispa_data!E:W,8,FALSE),0)</f>
        <v>0</v>
      </c>
      <c r="M67">
        <f>IFERROR(VLOOKUP($E67,Dispa_data!E:W,9,FALSE),0)</f>
        <v>0</v>
      </c>
      <c r="N67">
        <f>IFERROR(VLOOKUP($E67,Dispa_data!$E:$W,10,FALSE),0)</f>
        <v>0.3</v>
      </c>
      <c r="O67">
        <f>IFERROR(VLOOKUP($E67,Dispa_data!$E:$W,11,FALSE),0)</f>
        <v>0.39500000000000002</v>
      </c>
      <c r="P67">
        <f>IFERROR(VLOOKUP($E67,Dispa_data!$E:$W,12,FALSE),0)</f>
        <v>7</v>
      </c>
      <c r="Q67">
        <f>IFERROR(VLOOKUP($E67,Dispa_data!$E:$W,13,FALSE),0)</f>
        <v>0.95</v>
      </c>
      <c r="S67">
        <f t="shared" si="10"/>
        <v>43.5</v>
      </c>
      <c r="T67" t="str">
        <f t="shared" si="11"/>
        <v/>
      </c>
      <c r="U67" t="str">
        <f t="shared" si="12"/>
        <v/>
      </c>
      <c r="V67" t="str">
        <f t="shared" si="13"/>
        <v/>
      </c>
      <c r="W67" t="str">
        <f t="shared" si="14"/>
        <v/>
      </c>
      <c r="X67" s="1" t="s">
        <v>103</v>
      </c>
      <c r="Y67" s="6" t="e">
        <f>VLOOKUP(B67,Dispa_data!B:B,1,FALSE)</f>
        <v>#N/A</v>
      </c>
      <c r="Z67" t="s">
        <v>983</v>
      </c>
      <c r="AA67" t="s">
        <v>1545</v>
      </c>
      <c r="AB67" t="s">
        <v>1897</v>
      </c>
      <c r="AC67" t="s">
        <v>2171</v>
      </c>
      <c r="AD67" t="s">
        <v>2446</v>
      </c>
      <c r="AE67" t="s">
        <v>2776</v>
      </c>
      <c r="AF67" t="s">
        <v>3225</v>
      </c>
      <c r="AG67" t="s">
        <v>3486</v>
      </c>
      <c r="AH67" t="s">
        <v>3492</v>
      </c>
      <c r="AI67">
        <v>29</v>
      </c>
      <c r="AJ67">
        <v>26.458760000000002</v>
      </c>
      <c r="AK67" t="s">
        <v>3497</v>
      </c>
      <c r="AL67" t="s">
        <v>3508</v>
      </c>
      <c r="AM67" t="s">
        <v>3514</v>
      </c>
      <c r="AN67">
        <v>43.5</v>
      </c>
      <c r="AO67">
        <v>1988</v>
      </c>
      <c r="AP67" t="s">
        <v>3516</v>
      </c>
      <c r="AS67" t="s">
        <v>3625</v>
      </c>
      <c r="AT67" t="s">
        <v>3629</v>
      </c>
      <c r="AU67">
        <v>54.804949999999998</v>
      </c>
      <c r="AV67">
        <v>9.4324399999999997</v>
      </c>
      <c r="BA67">
        <v>0.48599999999999999</v>
      </c>
      <c r="BB67" t="s">
        <v>3997</v>
      </c>
      <c r="BC67" t="s">
        <v>3497</v>
      </c>
      <c r="BE67" t="s">
        <v>3515</v>
      </c>
      <c r="BF67" t="s">
        <v>4042</v>
      </c>
      <c r="BG67" t="s">
        <v>4409</v>
      </c>
      <c r="BH67" t="s">
        <v>4466</v>
      </c>
      <c r="BI67" t="s">
        <v>4592</v>
      </c>
    </row>
    <row r="68" spans="1:61" x14ac:dyDescent="0.25">
      <c r="A68">
        <f t="shared" si="8"/>
        <v>33</v>
      </c>
      <c r="B68" t="str">
        <f t="shared" si="9"/>
        <v>Heizkraftwerk FL_BNA0272</v>
      </c>
      <c r="C68" t="s">
        <v>3492</v>
      </c>
      <c r="D68" t="str">
        <f>VLOOKUP(AL68,REF_TABLE!$A$19:$B$26,2,FALSE)</f>
        <v>COMC</v>
      </c>
      <c r="E68" t="str">
        <f>VLOOKUP(AK68,REF_TABLE!A:B,2,FALSE)</f>
        <v>HRD</v>
      </c>
      <c r="F68">
        <f t="shared" si="15"/>
        <v>0.47249999999999998</v>
      </c>
      <c r="G68">
        <f>VLOOKUP(Backup_0521!D68,REF_TABLE!M:Q,2,FALSE)</f>
        <v>5</v>
      </c>
      <c r="H68">
        <f>VLOOKUP(Backup_0521!D68,REF_TABLE!M:Q,3,FALSE)</f>
        <v>1</v>
      </c>
      <c r="I68">
        <f>VLOOKUP(D68,Tabelle7!$A:$B,2,FALSE)</f>
        <v>3.8508725075675675E-2</v>
      </c>
      <c r="J68">
        <f>VLOOKUP(D68,Tabelle7!$A:$C,3,FALSE)</f>
        <v>3.8508725075675675E-2</v>
      </c>
      <c r="K68">
        <f>VLOOKUP($E68,Dispa_data!E:W,7,FALSE)</f>
        <v>117242.17</v>
      </c>
      <c r="L68">
        <f>IFERROR(VLOOKUP($E68,Dispa_data!E:W,8,FALSE),0)</f>
        <v>0</v>
      </c>
      <c r="M68">
        <f>IFERROR(VLOOKUP($E68,Dispa_data!E:W,9,FALSE),0)</f>
        <v>0</v>
      </c>
      <c r="N68">
        <f>IFERROR(VLOOKUP($E68,Dispa_data!$E:$W,10,FALSE),0)</f>
        <v>0.3</v>
      </c>
      <c r="O68">
        <f>IFERROR(VLOOKUP($E68,Dispa_data!$E:$W,11,FALSE),0)</f>
        <v>0.39500000000000002</v>
      </c>
      <c r="P68">
        <f>IFERROR(VLOOKUP($E68,Dispa_data!$E:$W,12,FALSE),0)</f>
        <v>7</v>
      </c>
      <c r="Q68">
        <f>IFERROR(VLOOKUP($E68,Dispa_data!$E:$W,13,FALSE),0)</f>
        <v>0.95</v>
      </c>
      <c r="S68">
        <f t="shared" si="10"/>
        <v>49.5</v>
      </c>
      <c r="T68" t="str">
        <f t="shared" si="11"/>
        <v/>
      </c>
      <c r="U68" t="str">
        <f t="shared" si="12"/>
        <v/>
      </c>
      <c r="V68" t="str">
        <f t="shared" si="13"/>
        <v/>
      </c>
      <c r="W68" t="str">
        <f t="shared" si="14"/>
        <v/>
      </c>
      <c r="X68" s="1" t="s">
        <v>104</v>
      </c>
      <c r="Y68" s="6" t="e">
        <f>VLOOKUP(B68,Dispa_data!B:B,1,FALSE)</f>
        <v>#N/A</v>
      </c>
      <c r="Z68" t="s">
        <v>983</v>
      </c>
      <c r="AA68" t="s">
        <v>1546</v>
      </c>
      <c r="AB68" t="s">
        <v>1897</v>
      </c>
      <c r="AC68" t="s">
        <v>2171</v>
      </c>
      <c r="AD68" t="s">
        <v>2446</v>
      </c>
      <c r="AE68" t="s">
        <v>2776</v>
      </c>
      <c r="AF68" t="s">
        <v>3225</v>
      </c>
      <c r="AG68" t="s">
        <v>3486</v>
      </c>
      <c r="AH68" t="s">
        <v>3492</v>
      </c>
      <c r="AI68">
        <v>33</v>
      </c>
      <c r="AJ68">
        <v>30.108250000000002</v>
      </c>
      <c r="AK68" t="s">
        <v>3497</v>
      </c>
      <c r="AL68" t="s">
        <v>3508</v>
      </c>
      <c r="AM68" t="s">
        <v>3514</v>
      </c>
      <c r="AN68">
        <v>49.5</v>
      </c>
      <c r="AO68">
        <v>1985</v>
      </c>
      <c r="AP68" t="s">
        <v>3534</v>
      </c>
      <c r="AS68" t="s">
        <v>3625</v>
      </c>
      <c r="AT68" t="s">
        <v>3629</v>
      </c>
      <c r="AU68">
        <v>54.804949999999998</v>
      </c>
      <c r="AV68">
        <v>9.4324399999999997</v>
      </c>
      <c r="BA68">
        <v>0.47249999999999998</v>
      </c>
      <c r="BB68" t="s">
        <v>3997</v>
      </c>
      <c r="BC68" t="s">
        <v>3497</v>
      </c>
      <c r="BE68" t="s">
        <v>3515</v>
      </c>
      <c r="BF68" t="s">
        <v>4042</v>
      </c>
      <c r="BG68" t="s">
        <v>4409</v>
      </c>
      <c r="BH68" t="s">
        <v>4466</v>
      </c>
      <c r="BI68" t="s">
        <v>4592</v>
      </c>
    </row>
    <row r="69" spans="1:61" x14ac:dyDescent="0.25">
      <c r="A69">
        <f t="shared" si="8"/>
        <v>61.5</v>
      </c>
      <c r="B69" t="str">
        <f t="shared" si="9"/>
        <v>HKW West_BNA0289b</v>
      </c>
      <c r="C69" t="s">
        <v>3492</v>
      </c>
      <c r="D69" t="str">
        <f>VLOOKUP(AL69,REF_TABLE!$A$19:$B$26,2,FALSE)</f>
        <v>STUR</v>
      </c>
      <c r="E69" t="str">
        <f>VLOOKUP(AK69,REF_TABLE!A:B,2,FALSE)</f>
        <v>HRD</v>
      </c>
      <c r="F69">
        <f t="shared" si="15"/>
        <v>0.39750000000000002</v>
      </c>
      <c r="G69">
        <f>VLOOKUP(Backup_0521!D69,REF_TABLE!M:Q,2,FALSE)</f>
        <v>9.5587323943661975</v>
      </c>
      <c r="H69">
        <f>VLOOKUP(Backup_0521!D69,REF_TABLE!M:Q,3,FALSE)</f>
        <v>7.8122535211267614</v>
      </c>
      <c r="I69">
        <f>VLOOKUP(D69,Tabelle7!$A:$B,2,FALSE)</f>
        <v>4.0224969288732378E-2</v>
      </c>
      <c r="J69">
        <f>VLOOKUP(D69,Tabelle7!$A:$C,3,FALSE)</f>
        <v>4.0224969288732378E-2</v>
      </c>
      <c r="K69">
        <f>VLOOKUP($E69,Dispa_data!E:W,7,FALSE)</f>
        <v>117242.17</v>
      </c>
      <c r="L69">
        <f>IFERROR(VLOOKUP($E69,Dispa_data!E:W,8,FALSE),0)</f>
        <v>0</v>
      </c>
      <c r="M69">
        <f>IFERROR(VLOOKUP($E69,Dispa_data!E:W,9,FALSE),0)</f>
        <v>0</v>
      </c>
      <c r="N69">
        <f>IFERROR(VLOOKUP($E69,Dispa_data!$E:$W,10,FALSE),0)</f>
        <v>0.3</v>
      </c>
      <c r="O69">
        <f>IFERROR(VLOOKUP($E69,Dispa_data!$E:$W,11,FALSE),0)</f>
        <v>0.39500000000000002</v>
      </c>
      <c r="P69">
        <f>IFERROR(VLOOKUP($E69,Dispa_data!$E:$W,12,FALSE),0)</f>
        <v>7</v>
      </c>
      <c r="Q69">
        <f>IFERROR(VLOOKUP($E69,Dispa_data!$E:$W,13,FALSE),0)</f>
        <v>0.95</v>
      </c>
      <c r="S69">
        <f t="shared" si="10"/>
        <v>105</v>
      </c>
      <c r="T69" t="str">
        <f t="shared" si="11"/>
        <v/>
      </c>
      <c r="U69" t="str">
        <f t="shared" si="12"/>
        <v/>
      </c>
      <c r="V69" t="str">
        <f t="shared" si="13"/>
        <v/>
      </c>
      <c r="W69" t="str">
        <f t="shared" si="14"/>
        <v/>
      </c>
      <c r="X69" s="1" t="s">
        <v>105</v>
      </c>
      <c r="Y69" s="6" t="e">
        <f>VLOOKUP(B69,Dispa_data!B:B,1,FALSE)</f>
        <v>#N/A</v>
      </c>
      <c r="Z69" t="s">
        <v>984</v>
      </c>
      <c r="AA69" t="s">
        <v>1524</v>
      </c>
      <c r="AB69" t="s">
        <v>1898</v>
      </c>
      <c r="AC69" t="s">
        <v>2136</v>
      </c>
      <c r="AD69" t="s">
        <v>2447</v>
      </c>
      <c r="AE69" t="s">
        <v>2777</v>
      </c>
      <c r="AF69" t="s">
        <v>3194</v>
      </c>
      <c r="AG69" t="s">
        <v>3483</v>
      </c>
      <c r="AH69" t="s">
        <v>3492</v>
      </c>
      <c r="AI69">
        <v>61.5</v>
      </c>
      <c r="AJ69">
        <v>62.060270000000003</v>
      </c>
      <c r="AK69" t="s">
        <v>3497</v>
      </c>
      <c r="AL69" t="s">
        <v>3506</v>
      </c>
      <c r="AM69" t="s">
        <v>3514</v>
      </c>
      <c r="AN69">
        <v>105</v>
      </c>
      <c r="AO69">
        <v>1989</v>
      </c>
      <c r="AP69" t="s">
        <v>3548</v>
      </c>
      <c r="AS69" t="s">
        <v>3625</v>
      </c>
      <c r="AT69" t="s">
        <v>3629</v>
      </c>
      <c r="AU69">
        <v>50.09843</v>
      </c>
      <c r="AV69">
        <v>8.6531300000000009</v>
      </c>
      <c r="BA69">
        <v>0.39750000000000002</v>
      </c>
      <c r="BB69" t="s">
        <v>3997</v>
      </c>
      <c r="BC69" t="s">
        <v>3497</v>
      </c>
      <c r="BE69" t="s">
        <v>3515</v>
      </c>
      <c r="BF69" t="s">
        <v>4043</v>
      </c>
      <c r="BG69" t="s">
        <v>4406</v>
      </c>
      <c r="BH69" t="s">
        <v>4445</v>
      </c>
      <c r="BI69" t="s">
        <v>4592</v>
      </c>
    </row>
    <row r="70" spans="1:61" x14ac:dyDescent="0.25">
      <c r="A70">
        <f t="shared" si="8"/>
        <v>61.5</v>
      </c>
      <c r="B70" t="str">
        <f t="shared" si="9"/>
        <v>HKW West_BNA0290</v>
      </c>
      <c r="C70" t="s">
        <v>3492</v>
      </c>
      <c r="D70" t="str">
        <f>VLOOKUP(AL70,REF_TABLE!$A$19:$B$26,2,FALSE)</f>
        <v>STUR</v>
      </c>
      <c r="E70" t="str">
        <f>VLOOKUP(AK70,REF_TABLE!A:B,2,FALSE)</f>
        <v>HRD</v>
      </c>
      <c r="F70">
        <f t="shared" si="15"/>
        <v>0.39750000000000002</v>
      </c>
      <c r="G70">
        <f>VLOOKUP(Backup_0521!D70,REF_TABLE!M:Q,2,FALSE)</f>
        <v>9.5587323943661975</v>
      </c>
      <c r="H70">
        <f>VLOOKUP(Backup_0521!D70,REF_TABLE!M:Q,3,FALSE)</f>
        <v>7.8122535211267614</v>
      </c>
      <c r="I70">
        <f>VLOOKUP(D70,Tabelle7!$A:$B,2,FALSE)</f>
        <v>4.0224969288732378E-2</v>
      </c>
      <c r="J70">
        <f>VLOOKUP(D70,Tabelle7!$A:$C,3,FALSE)</f>
        <v>4.0224969288732378E-2</v>
      </c>
      <c r="K70">
        <f>VLOOKUP($E70,Dispa_data!E:W,7,FALSE)</f>
        <v>117242.17</v>
      </c>
      <c r="L70">
        <f>IFERROR(VLOOKUP($E70,Dispa_data!E:W,8,FALSE),0)</f>
        <v>0</v>
      </c>
      <c r="M70">
        <f>IFERROR(VLOOKUP($E70,Dispa_data!E:W,9,FALSE),0)</f>
        <v>0</v>
      </c>
      <c r="N70">
        <f>IFERROR(VLOOKUP($E70,Dispa_data!$E:$W,10,FALSE),0)</f>
        <v>0.3</v>
      </c>
      <c r="O70">
        <f>IFERROR(VLOOKUP($E70,Dispa_data!$E:$W,11,FALSE),0)</f>
        <v>0.39500000000000002</v>
      </c>
      <c r="P70">
        <f>IFERROR(VLOOKUP($E70,Dispa_data!$E:$W,12,FALSE),0)</f>
        <v>7</v>
      </c>
      <c r="Q70">
        <f>IFERROR(VLOOKUP($E70,Dispa_data!$E:$W,13,FALSE),0)</f>
        <v>0.95</v>
      </c>
      <c r="S70">
        <f t="shared" si="10"/>
        <v>105</v>
      </c>
      <c r="T70" t="str">
        <f t="shared" si="11"/>
        <v/>
      </c>
      <c r="U70" t="str">
        <f t="shared" si="12"/>
        <v/>
      </c>
      <c r="V70" t="str">
        <f t="shared" si="13"/>
        <v/>
      </c>
      <c r="W70" t="str">
        <f t="shared" si="14"/>
        <v/>
      </c>
      <c r="X70" s="1" t="s">
        <v>106</v>
      </c>
      <c r="Y70" s="6" t="e">
        <f>VLOOKUP(B70,Dispa_data!B:B,1,FALSE)</f>
        <v>#N/A</v>
      </c>
      <c r="Z70" t="s">
        <v>984</v>
      </c>
      <c r="AA70" t="s">
        <v>1541</v>
      </c>
      <c r="AB70" t="s">
        <v>1898</v>
      </c>
      <c r="AC70" t="s">
        <v>2136</v>
      </c>
      <c r="AD70" t="s">
        <v>2447</v>
      </c>
      <c r="AE70" t="s">
        <v>2777</v>
      </c>
      <c r="AF70" t="s">
        <v>3194</v>
      </c>
      <c r="AG70" t="s">
        <v>3483</v>
      </c>
      <c r="AH70" t="s">
        <v>3492</v>
      </c>
      <c r="AI70">
        <v>61.5</v>
      </c>
      <c r="AJ70">
        <v>62.060270000000003</v>
      </c>
      <c r="AK70" t="s">
        <v>3497</v>
      </c>
      <c r="AL70" t="s">
        <v>3506</v>
      </c>
      <c r="AM70" t="s">
        <v>3514</v>
      </c>
      <c r="AN70">
        <v>105</v>
      </c>
      <c r="AO70">
        <v>1989</v>
      </c>
      <c r="AP70" t="s">
        <v>3548</v>
      </c>
      <c r="AS70" t="s">
        <v>3625</v>
      </c>
      <c r="AT70" t="s">
        <v>3629</v>
      </c>
      <c r="AU70">
        <v>50.09843</v>
      </c>
      <c r="AV70">
        <v>8.6531300000000009</v>
      </c>
      <c r="BA70">
        <v>0.39750000000000002</v>
      </c>
      <c r="BB70" t="s">
        <v>3997</v>
      </c>
      <c r="BC70" t="s">
        <v>3497</v>
      </c>
      <c r="BE70" t="s">
        <v>3515</v>
      </c>
      <c r="BF70" t="s">
        <v>4043</v>
      </c>
      <c r="BG70" t="s">
        <v>4406</v>
      </c>
      <c r="BH70" t="s">
        <v>4445</v>
      </c>
      <c r="BI70" t="s">
        <v>4592</v>
      </c>
    </row>
    <row r="71" spans="1:61" x14ac:dyDescent="0.25">
      <c r="A71">
        <f t="shared" si="8"/>
        <v>345</v>
      </c>
      <c r="B71" t="str">
        <f t="shared" si="9"/>
        <v>Scholven_BNA0331</v>
      </c>
      <c r="C71" t="s">
        <v>3492</v>
      </c>
      <c r="D71" t="str">
        <f>VLOOKUP(AL71,REF_TABLE!$A$19:$B$26,2,FALSE)</f>
        <v>STUR</v>
      </c>
      <c r="E71" t="str">
        <f>VLOOKUP(AK71,REF_TABLE!A:B,2,FALSE)</f>
        <v>HRD</v>
      </c>
      <c r="F71">
        <f t="shared" si="15"/>
        <v>0.34749999999999998</v>
      </c>
      <c r="G71">
        <f>VLOOKUP(Backup_0521!D71,REF_TABLE!M:Q,2,FALSE)</f>
        <v>9.5587323943661975</v>
      </c>
      <c r="H71">
        <f>VLOOKUP(Backup_0521!D71,REF_TABLE!M:Q,3,FALSE)</f>
        <v>7.8122535211267614</v>
      </c>
      <c r="I71">
        <f>VLOOKUP(D71,Tabelle7!$A:$B,2,FALSE)</f>
        <v>4.0224969288732378E-2</v>
      </c>
      <c r="J71">
        <f>VLOOKUP(D71,Tabelle7!$A:$C,3,FALSE)</f>
        <v>4.0224969288732378E-2</v>
      </c>
      <c r="K71">
        <f>VLOOKUP($E71,Dispa_data!E:W,7,FALSE)</f>
        <v>117242.17</v>
      </c>
      <c r="L71">
        <f>IFERROR(VLOOKUP($E71,Dispa_data!E:W,8,FALSE),0)</f>
        <v>0</v>
      </c>
      <c r="M71">
        <f>IFERROR(VLOOKUP($E71,Dispa_data!E:W,9,FALSE),0)</f>
        <v>0</v>
      </c>
      <c r="N71">
        <f>IFERROR(VLOOKUP($E71,Dispa_data!$E:$W,10,FALSE),0)</f>
        <v>0.3</v>
      </c>
      <c r="O71">
        <f>IFERROR(VLOOKUP($E71,Dispa_data!$E:$W,11,FALSE),0)</f>
        <v>0.39500000000000002</v>
      </c>
      <c r="P71">
        <f>IFERROR(VLOOKUP($E71,Dispa_data!$E:$W,12,FALSE),0)</f>
        <v>7</v>
      </c>
      <c r="Q71">
        <f>IFERROR(VLOOKUP($E71,Dispa_data!$E:$W,13,FALSE),0)</f>
        <v>0.95</v>
      </c>
      <c r="S71" t="str">
        <f t="shared" si="10"/>
        <v/>
      </c>
      <c r="T71" t="str">
        <f t="shared" si="11"/>
        <v/>
      </c>
      <c r="U71" t="str">
        <f t="shared" si="12"/>
        <v/>
      </c>
      <c r="V71" t="str">
        <f t="shared" si="13"/>
        <v/>
      </c>
      <c r="W71" t="str">
        <f t="shared" si="14"/>
        <v/>
      </c>
      <c r="X71" s="1" t="s">
        <v>107</v>
      </c>
      <c r="Y71" s="6" t="e">
        <f>VLOOKUP(B71,Dispa_data!B:B,1,FALSE)</f>
        <v>#N/A</v>
      </c>
      <c r="Z71" t="s">
        <v>985</v>
      </c>
      <c r="AA71" t="s">
        <v>1547</v>
      </c>
      <c r="AB71" t="s">
        <v>1899</v>
      </c>
      <c r="AC71" t="s">
        <v>2172</v>
      </c>
      <c r="AE71" t="s">
        <v>2778</v>
      </c>
      <c r="AF71" t="s">
        <v>3226</v>
      </c>
      <c r="AG71" t="s">
        <v>3480</v>
      </c>
      <c r="AH71" t="s">
        <v>3492</v>
      </c>
      <c r="AI71">
        <v>345</v>
      </c>
      <c r="AJ71">
        <v>370</v>
      </c>
      <c r="AK71" t="s">
        <v>3497</v>
      </c>
      <c r="AL71" t="s">
        <v>3506</v>
      </c>
      <c r="AM71" t="s">
        <v>3514</v>
      </c>
      <c r="AO71">
        <v>1969</v>
      </c>
      <c r="AP71" t="s">
        <v>3537</v>
      </c>
      <c r="AS71" t="s">
        <v>3625</v>
      </c>
      <c r="AU71">
        <v>51.60236802</v>
      </c>
      <c r="AV71">
        <v>7.009894096</v>
      </c>
      <c r="AW71" t="s">
        <v>3642</v>
      </c>
      <c r="AX71" t="s">
        <v>3748</v>
      </c>
      <c r="BA71">
        <v>0.34749999999999998</v>
      </c>
      <c r="BB71" t="s">
        <v>3997</v>
      </c>
      <c r="BC71" t="s">
        <v>3497</v>
      </c>
      <c r="BE71" t="s">
        <v>3515</v>
      </c>
      <c r="BF71" t="s">
        <v>985</v>
      </c>
      <c r="BG71" t="s">
        <v>4407</v>
      </c>
      <c r="BH71" t="s">
        <v>4460</v>
      </c>
      <c r="BI71" t="s">
        <v>4591</v>
      </c>
    </row>
    <row r="72" spans="1:61" x14ac:dyDescent="0.25">
      <c r="A72">
        <f t="shared" si="8"/>
        <v>345</v>
      </c>
      <c r="B72" t="str">
        <f t="shared" si="9"/>
        <v>Scholven_BNA0332</v>
      </c>
      <c r="C72" t="s">
        <v>3492</v>
      </c>
      <c r="D72" t="str">
        <f>VLOOKUP(AL72,REF_TABLE!$A$19:$B$26,2,FALSE)</f>
        <v>STUR</v>
      </c>
      <c r="E72" t="str">
        <f>VLOOKUP(AK72,REF_TABLE!A:B,2,FALSE)</f>
        <v>HRD</v>
      </c>
      <c r="F72">
        <f t="shared" si="15"/>
        <v>0.34499999999999997</v>
      </c>
      <c r="G72">
        <f>VLOOKUP(Backup_0521!D72,REF_TABLE!M:Q,2,FALSE)</f>
        <v>9.5587323943661975</v>
      </c>
      <c r="H72">
        <f>VLOOKUP(Backup_0521!D72,REF_TABLE!M:Q,3,FALSE)</f>
        <v>7.8122535211267614</v>
      </c>
      <c r="I72">
        <f>VLOOKUP(D72,Tabelle7!$A:$B,2,FALSE)</f>
        <v>4.0224969288732378E-2</v>
      </c>
      <c r="J72">
        <f>VLOOKUP(D72,Tabelle7!$A:$C,3,FALSE)</f>
        <v>4.0224969288732378E-2</v>
      </c>
      <c r="K72">
        <f>VLOOKUP($E72,Dispa_data!E:W,7,FALSE)</f>
        <v>117242.17</v>
      </c>
      <c r="L72">
        <f>IFERROR(VLOOKUP($E72,Dispa_data!E:W,8,FALSE),0)</f>
        <v>0</v>
      </c>
      <c r="M72">
        <f>IFERROR(VLOOKUP($E72,Dispa_data!E:W,9,FALSE),0)</f>
        <v>0</v>
      </c>
      <c r="N72">
        <f>IFERROR(VLOOKUP($E72,Dispa_data!$E:$W,10,FALSE),0)</f>
        <v>0.3</v>
      </c>
      <c r="O72">
        <f>IFERROR(VLOOKUP($E72,Dispa_data!$E:$W,11,FALSE),0)</f>
        <v>0.39500000000000002</v>
      </c>
      <c r="P72">
        <f>IFERROR(VLOOKUP($E72,Dispa_data!$E:$W,12,FALSE),0)</f>
        <v>7</v>
      </c>
      <c r="Q72">
        <f>IFERROR(VLOOKUP($E72,Dispa_data!$E:$W,13,FALSE),0)</f>
        <v>0.95</v>
      </c>
      <c r="S72" t="str">
        <f t="shared" si="10"/>
        <v/>
      </c>
      <c r="T72" t="str">
        <f t="shared" si="11"/>
        <v/>
      </c>
      <c r="U72" t="str">
        <f t="shared" si="12"/>
        <v/>
      </c>
      <c r="V72" t="str">
        <f t="shared" si="13"/>
        <v/>
      </c>
      <c r="W72" t="str">
        <f t="shared" si="14"/>
        <v/>
      </c>
      <c r="X72" s="1" t="s">
        <v>108</v>
      </c>
      <c r="Y72" s="6" t="e">
        <f>VLOOKUP(B72,Dispa_data!B:B,1,FALSE)</f>
        <v>#N/A</v>
      </c>
      <c r="Z72" t="s">
        <v>985</v>
      </c>
      <c r="AA72" t="s">
        <v>1548</v>
      </c>
      <c r="AB72" t="s">
        <v>1900</v>
      </c>
      <c r="AC72" t="s">
        <v>2172</v>
      </c>
      <c r="AE72" t="s">
        <v>2778</v>
      </c>
      <c r="AF72" t="s">
        <v>3226</v>
      </c>
      <c r="AG72" t="s">
        <v>3480</v>
      </c>
      <c r="AH72" t="s">
        <v>3492</v>
      </c>
      <c r="AI72">
        <v>345</v>
      </c>
      <c r="AJ72">
        <v>370</v>
      </c>
      <c r="AK72" t="s">
        <v>3497</v>
      </c>
      <c r="AL72" t="s">
        <v>3506</v>
      </c>
      <c r="AM72" t="s">
        <v>3514</v>
      </c>
      <c r="AO72">
        <v>1968</v>
      </c>
      <c r="AP72" t="s">
        <v>3549</v>
      </c>
      <c r="AS72" t="s">
        <v>3625</v>
      </c>
      <c r="AU72">
        <v>51.60236802</v>
      </c>
      <c r="AV72">
        <v>7.009894096</v>
      </c>
      <c r="AW72" t="s">
        <v>3642</v>
      </c>
      <c r="AX72" t="s">
        <v>3749</v>
      </c>
      <c r="BA72">
        <v>0.34499999999999997</v>
      </c>
      <c r="BB72" t="s">
        <v>3997</v>
      </c>
      <c r="BC72" t="s">
        <v>3497</v>
      </c>
      <c r="BE72" t="s">
        <v>3515</v>
      </c>
      <c r="BF72" t="s">
        <v>985</v>
      </c>
      <c r="BG72" t="s">
        <v>4407</v>
      </c>
      <c r="BH72" t="s">
        <v>4460</v>
      </c>
      <c r="BI72" t="s">
        <v>4591</v>
      </c>
    </row>
    <row r="73" spans="1:61" x14ac:dyDescent="0.25">
      <c r="A73">
        <f t="shared" si="8"/>
        <v>70</v>
      </c>
      <c r="B73" t="str">
        <f t="shared" si="9"/>
        <v>FWK Buer_BNA0336</v>
      </c>
      <c r="C73" t="s">
        <v>3492</v>
      </c>
      <c r="D73" t="str">
        <f>VLOOKUP(AL73,REF_TABLE!$A$19:$B$26,2,FALSE)</f>
        <v>STUR</v>
      </c>
      <c r="E73" t="str">
        <f>VLOOKUP(AK73,REF_TABLE!A:B,2,FALSE)</f>
        <v>HRD</v>
      </c>
      <c r="F73">
        <f t="shared" si="15"/>
        <v>0.38750000000000001</v>
      </c>
      <c r="G73">
        <f>VLOOKUP(Backup_0521!D73,REF_TABLE!M:Q,2,FALSE)</f>
        <v>9.5587323943661975</v>
      </c>
      <c r="H73">
        <f>VLOOKUP(Backup_0521!D73,REF_TABLE!M:Q,3,FALSE)</f>
        <v>7.8122535211267614</v>
      </c>
      <c r="I73">
        <f>VLOOKUP(D73,Tabelle7!$A:$B,2,FALSE)</f>
        <v>4.0224969288732378E-2</v>
      </c>
      <c r="J73">
        <f>VLOOKUP(D73,Tabelle7!$A:$C,3,FALSE)</f>
        <v>4.0224969288732378E-2</v>
      </c>
      <c r="K73">
        <f>VLOOKUP($E73,Dispa_data!E:W,7,FALSE)</f>
        <v>117242.17</v>
      </c>
      <c r="L73">
        <f>IFERROR(VLOOKUP($E73,Dispa_data!E:W,8,FALSE),0)</f>
        <v>0</v>
      </c>
      <c r="M73">
        <f>IFERROR(VLOOKUP($E73,Dispa_data!E:W,9,FALSE),0)</f>
        <v>0</v>
      </c>
      <c r="N73">
        <f>IFERROR(VLOOKUP($E73,Dispa_data!$E:$W,10,FALSE),0)</f>
        <v>0.3</v>
      </c>
      <c r="O73">
        <f>IFERROR(VLOOKUP($E73,Dispa_data!$E:$W,11,FALSE),0)</f>
        <v>0.39500000000000002</v>
      </c>
      <c r="P73">
        <f>IFERROR(VLOOKUP($E73,Dispa_data!$E:$W,12,FALSE),0)</f>
        <v>7</v>
      </c>
      <c r="Q73">
        <f>IFERROR(VLOOKUP($E73,Dispa_data!$E:$W,13,FALSE),0)</f>
        <v>0.95</v>
      </c>
      <c r="S73" t="str">
        <f t="shared" si="10"/>
        <v/>
      </c>
      <c r="T73" t="str">
        <f t="shared" si="11"/>
        <v/>
      </c>
      <c r="U73" t="str">
        <f t="shared" si="12"/>
        <v/>
      </c>
      <c r="V73" t="str">
        <f t="shared" si="13"/>
        <v/>
      </c>
      <c r="W73" t="str">
        <f t="shared" si="14"/>
        <v/>
      </c>
      <c r="X73" s="1" t="s">
        <v>109</v>
      </c>
      <c r="Y73" s="6" t="e">
        <f>VLOOKUP(B73,Dispa_data!B:B,1,FALSE)</f>
        <v>#N/A</v>
      </c>
      <c r="Z73" t="s">
        <v>986</v>
      </c>
      <c r="AC73" t="s">
        <v>2172</v>
      </c>
      <c r="AE73" t="s">
        <v>2778</v>
      </c>
      <c r="AF73" t="s">
        <v>3226</v>
      </c>
      <c r="AG73" t="s">
        <v>3480</v>
      </c>
      <c r="AH73" t="s">
        <v>3492</v>
      </c>
      <c r="AI73">
        <v>70</v>
      </c>
      <c r="AK73" t="s">
        <v>3497</v>
      </c>
      <c r="AL73" t="s">
        <v>3506</v>
      </c>
      <c r="AM73" t="s">
        <v>3514</v>
      </c>
      <c r="AO73">
        <v>1985</v>
      </c>
      <c r="AP73" t="s">
        <v>3534</v>
      </c>
      <c r="AS73" t="s">
        <v>3625</v>
      </c>
      <c r="AU73">
        <v>51.596960000000003</v>
      </c>
      <c r="AV73">
        <v>7.0045199999999994</v>
      </c>
      <c r="BA73">
        <v>0.38750000000000001</v>
      </c>
      <c r="BB73" t="s">
        <v>3997</v>
      </c>
      <c r="BC73" t="s">
        <v>3497</v>
      </c>
      <c r="BE73" t="s">
        <v>3515</v>
      </c>
      <c r="BF73" t="s">
        <v>985</v>
      </c>
      <c r="BG73" t="s">
        <v>4410</v>
      </c>
      <c r="BH73" t="s">
        <v>4460</v>
      </c>
    </row>
    <row r="74" spans="1:61" x14ac:dyDescent="0.25">
      <c r="A74">
        <f t="shared" si="8"/>
        <v>510</v>
      </c>
      <c r="B74" t="str">
        <f t="shared" si="9"/>
        <v>Staudinger_BNA0377</v>
      </c>
      <c r="C74" t="s">
        <v>3492</v>
      </c>
      <c r="D74" t="str">
        <f>VLOOKUP(AL74,REF_TABLE!$A$19:$B$26,2,FALSE)</f>
        <v>STUR</v>
      </c>
      <c r="E74" t="str">
        <f>VLOOKUP(AK74,REF_TABLE!A:B,2,FALSE)</f>
        <v>HRD</v>
      </c>
      <c r="F74">
        <f t="shared" si="15"/>
        <v>0.40500000000000003</v>
      </c>
      <c r="G74">
        <f>VLOOKUP(Backup_0521!D74,REF_TABLE!M:Q,2,FALSE)</f>
        <v>9.5587323943661975</v>
      </c>
      <c r="H74">
        <f>VLOOKUP(Backup_0521!D74,REF_TABLE!M:Q,3,FALSE)</f>
        <v>7.8122535211267614</v>
      </c>
      <c r="I74">
        <f>VLOOKUP(D74,Tabelle7!$A:$B,2,FALSE)</f>
        <v>4.0224969288732378E-2</v>
      </c>
      <c r="J74">
        <f>VLOOKUP(D74,Tabelle7!$A:$C,3,FALSE)</f>
        <v>4.0224969288732378E-2</v>
      </c>
      <c r="K74">
        <f>VLOOKUP($E74,Dispa_data!E:W,7,FALSE)</f>
        <v>117242.17</v>
      </c>
      <c r="L74">
        <f>IFERROR(VLOOKUP($E74,Dispa_data!E:W,8,FALSE),0)</f>
        <v>0</v>
      </c>
      <c r="M74">
        <f>IFERROR(VLOOKUP($E74,Dispa_data!E:W,9,FALSE),0)</f>
        <v>0</v>
      </c>
      <c r="N74">
        <f>IFERROR(VLOOKUP($E74,Dispa_data!$E:$W,10,FALSE),0)</f>
        <v>0.3</v>
      </c>
      <c r="O74">
        <f>IFERROR(VLOOKUP($E74,Dispa_data!$E:$W,11,FALSE),0)</f>
        <v>0.39500000000000002</v>
      </c>
      <c r="P74">
        <f>IFERROR(VLOOKUP($E74,Dispa_data!$E:$W,12,FALSE),0)</f>
        <v>7</v>
      </c>
      <c r="Q74">
        <f>IFERROR(VLOOKUP($E74,Dispa_data!$E:$W,13,FALSE),0)</f>
        <v>0.95</v>
      </c>
      <c r="S74">
        <f t="shared" si="10"/>
        <v>300</v>
      </c>
      <c r="T74" t="str">
        <f t="shared" si="11"/>
        <v/>
      </c>
      <c r="U74" t="str">
        <f t="shared" si="12"/>
        <v/>
      </c>
      <c r="V74" t="str">
        <f t="shared" si="13"/>
        <v/>
      </c>
      <c r="W74" t="str">
        <f t="shared" si="14"/>
        <v/>
      </c>
      <c r="X74" s="1" t="s">
        <v>110</v>
      </c>
      <c r="Y74" s="6" t="e">
        <f>VLOOKUP(B74,Dispa_data!B:B,1,FALSE)</f>
        <v>#N/A</v>
      </c>
      <c r="Z74" t="s">
        <v>987</v>
      </c>
      <c r="AA74" t="s">
        <v>1549</v>
      </c>
      <c r="AB74" t="s">
        <v>1901</v>
      </c>
      <c r="AC74" t="s">
        <v>2172</v>
      </c>
      <c r="AE74" t="s">
        <v>2779</v>
      </c>
      <c r="AF74" t="s">
        <v>3227</v>
      </c>
      <c r="AG74" t="s">
        <v>3483</v>
      </c>
      <c r="AH74" t="s">
        <v>3492</v>
      </c>
      <c r="AI74">
        <v>510</v>
      </c>
      <c r="AJ74">
        <v>553</v>
      </c>
      <c r="AK74" t="s">
        <v>3497</v>
      </c>
      <c r="AL74" t="s">
        <v>3506</v>
      </c>
      <c r="AM74" t="s">
        <v>3514</v>
      </c>
      <c r="AN74">
        <v>300</v>
      </c>
      <c r="AO74">
        <v>1992</v>
      </c>
      <c r="AP74" t="s">
        <v>3547</v>
      </c>
      <c r="AS74" t="s">
        <v>3625</v>
      </c>
      <c r="AT74" t="s">
        <v>3629</v>
      </c>
      <c r="AU74">
        <v>50.088552999999997</v>
      </c>
      <c r="AV74">
        <v>8.953399000000001</v>
      </c>
      <c r="AW74" t="s">
        <v>3643</v>
      </c>
      <c r="AX74" t="s">
        <v>3750</v>
      </c>
      <c r="BA74">
        <v>0.40500000000000003</v>
      </c>
      <c r="BB74" t="s">
        <v>3997</v>
      </c>
      <c r="BC74" t="s">
        <v>3497</v>
      </c>
      <c r="BE74" t="s">
        <v>3515</v>
      </c>
      <c r="BF74" t="s">
        <v>3227</v>
      </c>
      <c r="BG74" t="s">
        <v>4408</v>
      </c>
      <c r="BH74" t="s">
        <v>4463</v>
      </c>
      <c r="BI74" t="s">
        <v>4591</v>
      </c>
    </row>
    <row r="75" spans="1:61" x14ac:dyDescent="0.25">
      <c r="A75">
        <f t="shared" si="8"/>
        <v>800</v>
      </c>
      <c r="B75" t="str">
        <f t="shared" si="9"/>
        <v>Moorburg A_BNA1673</v>
      </c>
      <c r="C75" t="s">
        <v>3492</v>
      </c>
      <c r="D75" t="str">
        <f>VLOOKUP(AL75,REF_TABLE!$A$19:$B$26,2,FALSE)</f>
        <v>STUR</v>
      </c>
      <c r="E75" t="str">
        <f>VLOOKUP(AK75,REF_TABLE!A:B,2,FALSE)</f>
        <v>HRD</v>
      </c>
      <c r="F75">
        <f t="shared" si="15"/>
        <v>0.46250000000000002</v>
      </c>
      <c r="G75">
        <f>VLOOKUP(Backup_0521!D75,REF_TABLE!M:Q,2,FALSE)</f>
        <v>9.5587323943661975</v>
      </c>
      <c r="H75">
        <f>VLOOKUP(Backup_0521!D75,REF_TABLE!M:Q,3,FALSE)</f>
        <v>7.8122535211267614</v>
      </c>
      <c r="I75">
        <f>VLOOKUP(D75,Tabelle7!$A:$B,2,FALSE)</f>
        <v>4.0224969288732378E-2</v>
      </c>
      <c r="J75">
        <f>VLOOKUP(D75,Tabelle7!$A:$C,3,FALSE)</f>
        <v>4.0224969288732378E-2</v>
      </c>
      <c r="K75">
        <f>VLOOKUP($E75,Dispa_data!E:W,7,FALSE)</f>
        <v>117242.17</v>
      </c>
      <c r="L75">
        <f>IFERROR(VLOOKUP($E75,Dispa_data!E:W,8,FALSE),0)</f>
        <v>0</v>
      </c>
      <c r="M75">
        <f>IFERROR(VLOOKUP($E75,Dispa_data!E:W,9,FALSE),0)</f>
        <v>0</v>
      </c>
      <c r="N75">
        <f>IFERROR(VLOOKUP($E75,Dispa_data!$E:$W,10,FALSE),0)</f>
        <v>0.3</v>
      </c>
      <c r="O75">
        <f>IFERROR(VLOOKUP($E75,Dispa_data!$E:$W,11,FALSE),0)</f>
        <v>0.39500000000000002</v>
      </c>
      <c r="P75">
        <f>IFERROR(VLOOKUP($E75,Dispa_data!$E:$W,12,FALSE),0)</f>
        <v>7</v>
      </c>
      <c r="Q75">
        <f>IFERROR(VLOOKUP($E75,Dispa_data!$E:$W,13,FALSE),0)</f>
        <v>0.95</v>
      </c>
      <c r="S75">
        <f t="shared" si="10"/>
        <v>120</v>
      </c>
      <c r="T75" t="str">
        <f t="shared" si="11"/>
        <v/>
      </c>
      <c r="U75" t="str">
        <f t="shared" si="12"/>
        <v/>
      </c>
      <c r="V75" t="str">
        <f t="shared" si="13"/>
        <v/>
      </c>
      <c r="W75" t="str">
        <f t="shared" si="14"/>
        <v/>
      </c>
      <c r="X75" s="1" t="s">
        <v>111</v>
      </c>
      <c r="Y75" s="6" t="e">
        <f>VLOOKUP(B75,Dispa_data!B:B,1,FALSE)</f>
        <v>#N/A</v>
      </c>
      <c r="Z75" t="s">
        <v>988</v>
      </c>
      <c r="AA75" t="s">
        <v>1529</v>
      </c>
      <c r="AB75" t="s">
        <v>1902</v>
      </c>
      <c r="AC75" t="s">
        <v>2173</v>
      </c>
      <c r="AD75" t="s">
        <v>2448</v>
      </c>
      <c r="AE75" t="s">
        <v>2780</v>
      </c>
      <c r="AF75" t="s">
        <v>3197</v>
      </c>
      <c r="AG75" t="s">
        <v>3197</v>
      </c>
      <c r="AH75" t="s">
        <v>3492</v>
      </c>
      <c r="AI75">
        <v>800</v>
      </c>
      <c r="AJ75">
        <v>827</v>
      </c>
      <c r="AK75" t="s">
        <v>3497</v>
      </c>
      <c r="AL75" t="s">
        <v>3506</v>
      </c>
      <c r="AM75" t="s">
        <v>3514</v>
      </c>
      <c r="AN75">
        <v>120</v>
      </c>
      <c r="AO75">
        <v>2015</v>
      </c>
      <c r="AP75" t="s">
        <v>3550</v>
      </c>
      <c r="AS75" t="s">
        <v>3625</v>
      </c>
      <c r="AT75" t="s">
        <v>3629</v>
      </c>
      <c r="AU75">
        <v>53.486244999999997</v>
      </c>
      <c r="AV75">
        <v>9.9531489999999998</v>
      </c>
      <c r="AW75" t="s">
        <v>3644</v>
      </c>
      <c r="AX75" t="s">
        <v>3751</v>
      </c>
      <c r="BA75">
        <v>0.46250000000000002</v>
      </c>
      <c r="BB75" t="s">
        <v>3997</v>
      </c>
      <c r="BC75" t="s">
        <v>3497</v>
      </c>
      <c r="BE75" t="s">
        <v>3515</v>
      </c>
      <c r="BG75" t="s">
        <v>4408</v>
      </c>
      <c r="BH75" t="s">
        <v>4439</v>
      </c>
      <c r="BI75" t="s">
        <v>4591</v>
      </c>
    </row>
    <row r="76" spans="1:61" x14ac:dyDescent="0.25">
      <c r="A76">
        <f t="shared" si="8"/>
        <v>194</v>
      </c>
      <c r="B76" t="str">
        <f t="shared" si="9"/>
        <v>Tiefstack_BNA0402</v>
      </c>
      <c r="C76" t="s">
        <v>3492</v>
      </c>
      <c r="D76" t="str">
        <f>VLOOKUP(AL76,REF_TABLE!$A$19:$B$26,2,FALSE)</f>
        <v>STUR</v>
      </c>
      <c r="E76" t="str">
        <f>VLOOKUP(AK76,REF_TABLE!A:B,2,FALSE)</f>
        <v>HRD</v>
      </c>
      <c r="F76">
        <f t="shared" si="15"/>
        <v>0.40749999999999997</v>
      </c>
      <c r="G76">
        <f>VLOOKUP(Backup_0521!D76,REF_TABLE!M:Q,2,FALSE)</f>
        <v>9.5587323943661975</v>
      </c>
      <c r="H76">
        <f>VLOOKUP(Backup_0521!D76,REF_TABLE!M:Q,3,FALSE)</f>
        <v>7.8122535211267614</v>
      </c>
      <c r="I76">
        <f>VLOOKUP(D76,Tabelle7!$A:$B,2,FALSE)</f>
        <v>4.0224969288732378E-2</v>
      </c>
      <c r="J76">
        <f>VLOOKUP(D76,Tabelle7!$A:$C,3,FALSE)</f>
        <v>4.0224969288732378E-2</v>
      </c>
      <c r="K76">
        <f>VLOOKUP($E76,Dispa_data!E:W,7,FALSE)</f>
        <v>117242.17</v>
      </c>
      <c r="L76">
        <f>IFERROR(VLOOKUP($E76,Dispa_data!E:W,8,FALSE),0)</f>
        <v>0</v>
      </c>
      <c r="M76">
        <f>IFERROR(VLOOKUP($E76,Dispa_data!E:W,9,FALSE),0)</f>
        <v>0</v>
      </c>
      <c r="N76">
        <f>IFERROR(VLOOKUP($E76,Dispa_data!$E:$W,10,FALSE),0)</f>
        <v>0.3</v>
      </c>
      <c r="O76">
        <f>IFERROR(VLOOKUP($E76,Dispa_data!$E:$W,11,FALSE),0)</f>
        <v>0.39500000000000002</v>
      </c>
      <c r="P76">
        <f>IFERROR(VLOOKUP($E76,Dispa_data!$E:$W,12,FALSE),0)</f>
        <v>7</v>
      </c>
      <c r="Q76">
        <f>IFERROR(VLOOKUP($E76,Dispa_data!$E:$W,13,FALSE),0)</f>
        <v>0.95</v>
      </c>
      <c r="S76">
        <f t="shared" si="10"/>
        <v>785</v>
      </c>
      <c r="T76" t="str">
        <f t="shared" si="11"/>
        <v/>
      </c>
      <c r="U76" t="str">
        <f t="shared" si="12"/>
        <v/>
      </c>
      <c r="V76" t="str">
        <f t="shared" si="13"/>
        <v/>
      </c>
      <c r="W76" t="str">
        <f t="shared" si="14"/>
        <v/>
      </c>
      <c r="X76" s="1" t="s">
        <v>112</v>
      </c>
      <c r="Y76" s="6" t="e">
        <f>VLOOKUP(B76,Dispa_data!B:B,1,FALSE)</f>
        <v>#N/A</v>
      </c>
      <c r="Z76" t="s">
        <v>989</v>
      </c>
      <c r="AA76" t="s">
        <v>989</v>
      </c>
      <c r="AB76" t="s">
        <v>1903</v>
      </c>
      <c r="AC76" t="s">
        <v>2174</v>
      </c>
      <c r="AD76" t="s">
        <v>2449</v>
      </c>
      <c r="AE76" t="s">
        <v>2739</v>
      </c>
      <c r="AF76" t="s">
        <v>3197</v>
      </c>
      <c r="AG76" t="s">
        <v>3197</v>
      </c>
      <c r="AH76" t="s">
        <v>3492</v>
      </c>
      <c r="AI76">
        <v>194</v>
      </c>
      <c r="AJ76">
        <v>205</v>
      </c>
      <c r="AK76" t="s">
        <v>3497</v>
      </c>
      <c r="AL76" t="s">
        <v>3506</v>
      </c>
      <c r="AM76" t="s">
        <v>3514</v>
      </c>
      <c r="AN76">
        <v>785</v>
      </c>
      <c r="AO76">
        <v>1993</v>
      </c>
      <c r="AP76" t="s">
        <v>3530</v>
      </c>
      <c r="AS76" t="s">
        <v>3625</v>
      </c>
      <c r="AT76" t="s">
        <v>3629</v>
      </c>
      <c r="AU76">
        <v>53.526166310000001</v>
      </c>
      <c r="AV76">
        <v>10.063176159999999</v>
      </c>
      <c r="AW76" t="s">
        <v>3645</v>
      </c>
      <c r="AX76" t="s">
        <v>3752</v>
      </c>
      <c r="BA76">
        <v>0.40749999999999997</v>
      </c>
      <c r="BB76" t="s">
        <v>3997</v>
      </c>
      <c r="BC76" t="s">
        <v>3497</v>
      </c>
      <c r="BE76" t="s">
        <v>3515</v>
      </c>
      <c r="BF76" t="s">
        <v>989</v>
      </c>
      <c r="BG76" t="s">
        <v>4406</v>
      </c>
      <c r="BH76" t="s">
        <v>4448</v>
      </c>
      <c r="BI76" t="s">
        <v>4591</v>
      </c>
    </row>
    <row r="77" spans="1:61" x14ac:dyDescent="0.25">
      <c r="A77">
        <f t="shared" si="8"/>
        <v>800</v>
      </c>
      <c r="B77" t="str">
        <f t="shared" si="9"/>
        <v>Moorburg B_BNA1558</v>
      </c>
      <c r="C77" t="s">
        <v>3492</v>
      </c>
      <c r="D77" t="str">
        <f>VLOOKUP(AL77,REF_TABLE!$A$19:$B$26,2,FALSE)</f>
        <v>STUR</v>
      </c>
      <c r="E77" t="str">
        <f>VLOOKUP(AK77,REF_TABLE!A:B,2,FALSE)</f>
        <v>HRD</v>
      </c>
      <c r="F77">
        <f t="shared" si="15"/>
        <v>0.46250000000000002</v>
      </c>
      <c r="G77">
        <f>VLOOKUP(Backup_0521!D77,REF_TABLE!M:Q,2,FALSE)</f>
        <v>9.5587323943661975</v>
      </c>
      <c r="H77">
        <f>VLOOKUP(Backup_0521!D77,REF_TABLE!M:Q,3,FALSE)</f>
        <v>7.8122535211267614</v>
      </c>
      <c r="I77">
        <f>VLOOKUP(D77,Tabelle7!$A:$B,2,FALSE)</f>
        <v>4.0224969288732378E-2</v>
      </c>
      <c r="J77">
        <f>VLOOKUP(D77,Tabelle7!$A:$C,3,FALSE)</f>
        <v>4.0224969288732378E-2</v>
      </c>
      <c r="K77">
        <f>VLOOKUP($E77,Dispa_data!E:W,7,FALSE)</f>
        <v>117242.17</v>
      </c>
      <c r="L77">
        <f>IFERROR(VLOOKUP($E77,Dispa_data!E:W,8,FALSE),0)</f>
        <v>0</v>
      </c>
      <c r="M77">
        <f>IFERROR(VLOOKUP($E77,Dispa_data!E:W,9,FALSE),0)</f>
        <v>0</v>
      </c>
      <c r="N77">
        <f>IFERROR(VLOOKUP($E77,Dispa_data!$E:$W,10,FALSE),0)</f>
        <v>0.3</v>
      </c>
      <c r="O77">
        <f>IFERROR(VLOOKUP($E77,Dispa_data!$E:$W,11,FALSE),0)</f>
        <v>0.39500000000000002</v>
      </c>
      <c r="P77">
        <f>IFERROR(VLOOKUP($E77,Dispa_data!$E:$W,12,FALSE),0)</f>
        <v>7</v>
      </c>
      <c r="Q77">
        <f>IFERROR(VLOOKUP($E77,Dispa_data!$E:$W,13,FALSE),0)</f>
        <v>0.95</v>
      </c>
      <c r="S77">
        <f t="shared" si="10"/>
        <v>120</v>
      </c>
      <c r="T77" t="str">
        <f t="shared" si="11"/>
        <v/>
      </c>
      <c r="U77" t="str">
        <f t="shared" si="12"/>
        <v/>
      </c>
      <c r="V77" t="str">
        <f t="shared" si="13"/>
        <v/>
      </c>
      <c r="W77" t="str">
        <f t="shared" si="14"/>
        <v/>
      </c>
      <c r="X77" s="1" t="s">
        <v>113</v>
      </c>
      <c r="Y77" s="6" t="e">
        <f>VLOOKUP(B77,Dispa_data!B:B,1,FALSE)</f>
        <v>#N/A</v>
      </c>
      <c r="Z77" t="s">
        <v>990</v>
      </c>
      <c r="AA77" t="s">
        <v>1548</v>
      </c>
      <c r="AB77" t="s">
        <v>1904</v>
      </c>
      <c r="AC77" t="s">
        <v>2173</v>
      </c>
      <c r="AD77" t="s">
        <v>2448</v>
      </c>
      <c r="AE77" t="s">
        <v>2780</v>
      </c>
      <c r="AF77" t="s">
        <v>3197</v>
      </c>
      <c r="AG77" t="s">
        <v>3197</v>
      </c>
      <c r="AH77" t="s">
        <v>3492</v>
      </c>
      <c r="AI77">
        <v>800</v>
      </c>
      <c r="AJ77">
        <v>827</v>
      </c>
      <c r="AK77" t="s">
        <v>3497</v>
      </c>
      <c r="AL77" t="s">
        <v>3506</v>
      </c>
      <c r="AM77" t="s">
        <v>3514</v>
      </c>
      <c r="AN77">
        <v>120</v>
      </c>
      <c r="AO77">
        <v>2015</v>
      </c>
      <c r="AP77" t="s">
        <v>3550</v>
      </c>
      <c r="AS77" t="s">
        <v>3625</v>
      </c>
      <c r="AT77" t="s">
        <v>3629</v>
      </c>
      <c r="AU77">
        <v>53.486244999999997</v>
      </c>
      <c r="AV77">
        <v>9.9531489999999998</v>
      </c>
      <c r="AW77" t="s">
        <v>3644</v>
      </c>
      <c r="AX77" t="s">
        <v>3753</v>
      </c>
      <c r="AY77">
        <v>0.46500000000000002</v>
      </c>
      <c r="AZ77" s="2" t="s">
        <v>3926</v>
      </c>
      <c r="BA77">
        <v>0.46250000000000002</v>
      </c>
      <c r="BB77" t="s">
        <v>3997</v>
      </c>
      <c r="BC77" t="s">
        <v>3497</v>
      </c>
      <c r="BE77" t="s">
        <v>3515</v>
      </c>
      <c r="BG77" t="s">
        <v>4408</v>
      </c>
      <c r="BH77" t="s">
        <v>4439</v>
      </c>
      <c r="BI77" t="s">
        <v>4591</v>
      </c>
    </row>
    <row r="78" spans="1:61" x14ac:dyDescent="0.25">
      <c r="A78">
        <f t="shared" si="8"/>
        <v>763.7</v>
      </c>
      <c r="B78" t="str">
        <f t="shared" si="9"/>
        <v>Westfalen_BNA0413c</v>
      </c>
      <c r="C78" t="s">
        <v>3492</v>
      </c>
      <c r="D78" t="str">
        <f>VLOOKUP(AL78,REF_TABLE!$A$19:$B$26,2,FALSE)</f>
        <v>STUR</v>
      </c>
      <c r="E78" t="str">
        <f>VLOOKUP(AK78,REF_TABLE!A:B,2,FALSE)</f>
        <v>HRD</v>
      </c>
      <c r="F78">
        <f t="shared" si="15"/>
        <v>0.46</v>
      </c>
      <c r="G78">
        <f>VLOOKUP(Backup_0521!D78,REF_TABLE!M:Q,2,FALSE)</f>
        <v>9.5587323943661975</v>
      </c>
      <c r="H78">
        <f>VLOOKUP(Backup_0521!D78,REF_TABLE!M:Q,3,FALSE)</f>
        <v>7.8122535211267614</v>
      </c>
      <c r="I78">
        <f>VLOOKUP(D78,Tabelle7!$A:$B,2,FALSE)</f>
        <v>4.0224969288732378E-2</v>
      </c>
      <c r="J78">
        <f>VLOOKUP(D78,Tabelle7!$A:$C,3,FALSE)</f>
        <v>4.0224969288732378E-2</v>
      </c>
      <c r="K78">
        <f>VLOOKUP($E78,Dispa_data!E:W,7,FALSE)</f>
        <v>117242.17</v>
      </c>
      <c r="L78">
        <f>IFERROR(VLOOKUP($E78,Dispa_data!E:W,8,FALSE),0)</f>
        <v>0</v>
      </c>
      <c r="M78">
        <f>IFERROR(VLOOKUP($E78,Dispa_data!E:W,9,FALSE),0)</f>
        <v>0</v>
      </c>
      <c r="N78">
        <f>IFERROR(VLOOKUP($E78,Dispa_data!$E:$W,10,FALSE),0)</f>
        <v>0.3</v>
      </c>
      <c r="O78">
        <f>IFERROR(VLOOKUP($E78,Dispa_data!$E:$W,11,FALSE),0)</f>
        <v>0.39500000000000002</v>
      </c>
      <c r="P78">
        <f>IFERROR(VLOOKUP($E78,Dispa_data!$E:$W,12,FALSE),0)</f>
        <v>7</v>
      </c>
      <c r="Q78">
        <f>IFERROR(VLOOKUP($E78,Dispa_data!$E:$W,13,FALSE),0)</f>
        <v>0.95</v>
      </c>
      <c r="S78" t="str">
        <f t="shared" si="10"/>
        <v/>
      </c>
      <c r="T78" t="str">
        <f t="shared" si="11"/>
        <v/>
      </c>
      <c r="U78" t="str">
        <f t="shared" si="12"/>
        <v/>
      </c>
      <c r="V78" t="str">
        <f t="shared" si="13"/>
        <v/>
      </c>
      <c r="W78" t="str">
        <f t="shared" si="14"/>
        <v/>
      </c>
      <c r="X78" s="1" t="s">
        <v>114</v>
      </c>
      <c r="Y78" s="6" t="e">
        <f>VLOOKUP(B78,Dispa_data!B:B,1,FALSE)</f>
        <v>#N/A</v>
      </c>
      <c r="Z78" t="s">
        <v>991</v>
      </c>
      <c r="AA78" t="s">
        <v>1550</v>
      </c>
      <c r="AB78" t="s">
        <v>1905</v>
      </c>
      <c r="AC78" t="s">
        <v>2160</v>
      </c>
      <c r="AE78" t="s">
        <v>2781</v>
      </c>
      <c r="AF78" t="s">
        <v>3228</v>
      </c>
      <c r="AG78" t="s">
        <v>3480</v>
      </c>
      <c r="AH78" t="s">
        <v>3492</v>
      </c>
      <c r="AI78">
        <v>763.7</v>
      </c>
      <c r="AJ78">
        <v>820</v>
      </c>
      <c r="AK78" t="s">
        <v>3497</v>
      </c>
      <c r="AL78" t="s">
        <v>3506</v>
      </c>
      <c r="AM78" t="s">
        <v>3515</v>
      </c>
      <c r="AO78">
        <v>2014</v>
      </c>
      <c r="AP78" t="s">
        <v>3541</v>
      </c>
      <c r="AS78" t="s">
        <v>3625</v>
      </c>
      <c r="AU78">
        <v>51.680278000000001</v>
      </c>
      <c r="AV78">
        <v>7.969722</v>
      </c>
      <c r="AW78" t="s">
        <v>3646</v>
      </c>
      <c r="AX78" t="s">
        <v>3754</v>
      </c>
      <c r="AY78">
        <v>0.46</v>
      </c>
      <c r="AZ78" s="2" t="s">
        <v>3927</v>
      </c>
      <c r="BA78">
        <v>0.46</v>
      </c>
      <c r="BB78" t="s">
        <v>3997</v>
      </c>
      <c r="BC78" t="s">
        <v>3497</v>
      </c>
      <c r="BE78" t="s">
        <v>3515</v>
      </c>
      <c r="BF78" t="s">
        <v>4044</v>
      </c>
      <c r="BG78" t="s">
        <v>4411</v>
      </c>
      <c r="BH78" t="s">
        <v>4467</v>
      </c>
      <c r="BI78" t="s">
        <v>4591</v>
      </c>
    </row>
    <row r="79" spans="1:61" x14ac:dyDescent="0.25">
      <c r="A79">
        <f t="shared" si="8"/>
        <v>136</v>
      </c>
      <c r="B79" t="str">
        <f t="shared" si="9"/>
        <v>GKH_BNA0420</v>
      </c>
      <c r="C79" t="s">
        <v>3492</v>
      </c>
      <c r="D79" t="str">
        <f>VLOOKUP(AL79,REF_TABLE!$A$19:$B$26,2,FALSE)</f>
        <v>STUR</v>
      </c>
      <c r="E79" t="str">
        <f>VLOOKUP(AK79,REF_TABLE!A:B,2,FALSE)</f>
        <v>HRD</v>
      </c>
      <c r="F79">
        <f t="shared" si="15"/>
        <v>0.39750000000000002</v>
      </c>
      <c r="G79">
        <f>VLOOKUP(Backup_0521!D79,REF_TABLE!M:Q,2,FALSE)</f>
        <v>9.5587323943661975</v>
      </c>
      <c r="H79">
        <f>VLOOKUP(Backup_0521!D79,REF_TABLE!M:Q,3,FALSE)</f>
        <v>7.8122535211267614</v>
      </c>
      <c r="I79">
        <f>VLOOKUP(D79,Tabelle7!$A:$B,2,FALSE)</f>
        <v>4.0224969288732378E-2</v>
      </c>
      <c r="J79">
        <f>VLOOKUP(D79,Tabelle7!$A:$C,3,FALSE)</f>
        <v>4.0224969288732378E-2</v>
      </c>
      <c r="K79">
        <f>VLOOKUP($E79,Dispa_data!E:W,7,FALSE)</f>
        <v>117242.17</v>
      </c>
      <c r="L79">
        <f>IFERROR(VLOOKUP($E79,Dispa_data!E:W,8,FALSE),0)</f>
        <v>0</v>
      </c>
      <c r="M79">
        <f>IFERROR(VLOOKUP($E79,Dispa_data!E:W,9,FALSE),0)</f>
        <v>0</v>
      </c>
      <c r="N79">
        <f>IFERROR(VLOOKUP($E79,Dispa_data!$E:$W,10,FALSE),0)</f>
        <v>0.3</v>
      </c>
      <c r="O79">
        <f>IFERROR(VLOOKUP($E79,Dispa_data!$E:$W,11,FALSE),0)</f>
        <v>0.39500000000000002</v>
      </c>
      <c r="P79">
        <f>IFERROR(VLOOKUP($E79,Dispa_data!$E:$W,12,FALSE),0)</f>
        <v>7</v>
      </c>
      <c r="Q79">
        <f>IFERROR(VLOOKUP($E79,Dispa_data!$E:$W,13,FALSE),0)</f>
        <v>0.95</v>
      </c>
      <c r="S79">
        <f t="shared" si="10"/>
        <v>212.5</v>
      </c>
      <c r="T79" t="str">
        <f t="shared" si="11"/>
        <v/>
      </c>
      <c r="U79" t="str">
        <f t="shared" si="12"/>
        <v/>
      </c>
      <c r="V79" t="str">
        <f t="shared" si="13"/>
        <v/>
      </c>
      <c r="W79" t="str">
        <f t="shared" si="14"/>
        <v/>
      </c>
      <c r="X79" s="1" t="s">
        <v>115</v>
      </c>
      <c r="Y79" s="6" t="e">
        <f>VLOOKUP(B79,Dispa_data!B:B,1,FALSE)</f>
        <v>#N/A</v>
      </c>
      <c r="Z79" t="s">
        <v>992</v>
      </c>
      <c r="AA79" t="s">
        <v>1551</v>
      </c>
      <c r="AB79" t="s">
        <v>1906</v>
      </c>
      <c r="AC79" t="s">
        <v>2175</v>
      </c>
      <c r="AE79" t="s">
        <v>2782</v>
      </c>
      <c r="AF79" t="s">
        <v>1855</v>
      </c>
      <c r="AG79" t="s">
        <v>3477</v>
      </c>
      <c r="AH79" t="s">
        <v>3492</v>
      </c>
      <c r="AI79">
        <v>136</v>
      </c>
      <c r="AJ79">
        <v>150</v>
      </c>
      <c r="AK79" t="s">
        <v>3497</v>
      </c>
      <c r="AL79" t="s">
        <v>3506</v>
      </c>
      <c r="AM79" t="s">
        <v>3514</v>
      </c>
      <c r="AN79">
        <v>212.5</v>
      </c>
      <c r="AO79">
        <v>1989</v>
      </c>
      <c r="AP79" t="s">
        <v>3548</v>
      </c>
      <c r="AS79" t="s">
        <v>3625</v>
      </c>
      <c r="AT79" t="s">
        <v>3629</v>
      </c>
      <c r="AU79">
        <v>52.42</v>
      </c>
      <c r="AV79">
        <v>9.6486110000000007</v>
      </c>
      <c r="AW79" t="s">
        <v>3647</v>
      </c>
      <c r="AX79" t="s">
        <v>3755</v>
      </c>
      <c r="BA79">
        <v>0.39750000000000002</v>
      </c>
      <c r="BB79" t="s">
        <v>3997</v>
      </c>
      <c r="BC79" t="s">
        <v>3497</v>
      </c>
      <c r="BE79" t="s">
        <v>3515</v>
      </c>
      <c r="BF79" t="s">
        <v>4045</v>
      </c>
      <c r="BG79" t="s">
        <v>4406</v>
      </c>
      <c r="BH79" t="s">
        <v>4468</v>
      </c>
      <c r="BI79" t="s">
        <v>4592</v>
      </c>
    </row>
    <row r="80" spans="1:61" x14ac:dyDescent="0.25">
      <c r="A80">
        <f t="shared" si="8"/>
        <v>136</v>
      </c>
      <c r="B80" t="str">
        <f t="shared" si="9"/>
        <v>GKH_BNA0421</v>
      </c>
      <c r="C80" t="s">
        <v>3492</v>
      </c>
      <c r="D80" t="str">
        <f>VLOOKUP(AL80,REF_TABLE!$A$19:$B$26,2,FALSE)</f>
        <v>STUR</v>
      </c>
      <c r="E80" t="str">
        <f>VLOOKUP(AK80,REF_TABLE!A:B,2,FALSE)</f>
        <v>HRD</v>
      </c>
      <c r="F80">
        <f t="shared" si="15"/>
        <v>0.39750000000000002</v>
      </c>
      <c r="G80">
        <f>VLOOKUP(Backup_0521!D80,REF_TABLE!M:Q,2,FALSE)</f>
        <v>9.5587323943661975</v>
      </c>
      <c r="H80">
        <f>VLOOKUP(Backup_0521!D80,REF_TABLE!M:Q,3,FALSE)</f>
        <v>7.8122535211267614</v>
      </c>
      <c r="I80">
        <f>VLOOKUP(D80,Tabelle7!$A:$B,2,FALSE)</f>
        <v>4.0224969288732378E-2</v>
      </c>
      <c r="J80">
        <f>VLOOKUP(D80,Tabelle7!$A:$C,3,FALSE)</f>
        <v>4.0224969288732378E-2</v>
      </c>
      <c r="K80">
        <f>VLOOKUP($E80,Dispa_data!E:W,7,FALSE)</f>
        <v>117242.17</v>
      </c>
      <c r="L80">
        <f>IFERROR(VLOOKUP($E80,Dispa_data!E:W,8,FALSE),0)</f>
        <v>0</v>
      </c>
      <c r="M80">
        <f>IFERROR(VLOOKUP($E80,Dispa_data!E:W,9,FALSE),0)</f>
        <v>0</v>
      </c>
      <c r="N80">
        <f>IFERROR(VLOOKUP($E80,Dispa_data!$E:$W,10,FALSE),0)</f>
        <v>0.3</v>
      </c>
      <c r="O80">
        <f>IFERROR(VLOOKUP($E80,Dispa_data!$E:$W,11,FALSE),0)</f>
        <v>0.39500000000000002</v>
      </c>
      <c r="P80">
        <f>IFERROR(VLOOKUP($E80,Dispa_data!$E:$W,12,FALSE),0)</f>
        <v>7</v>
      </c>
      <c r="Q80">
        <f>IFERROR(VLOOKUP($E80,Dispa_data!$E:$W,13,FALSE),0)</f>
        <v>0.95</v>
      </c>
      <c r="S80">
        <f t="shared" si="10"/>
        <v>212.5</v>
      </c>
      <c r="T80" t="str">
        <f t="shared" si="11"/>
        <v/>
      </c>
      <c r="U80" t="str">
        <f t="shared" si="12"/>
        <v/>
      </c>
      <c r="V80" t="str">
        <f t="shared" si="13"/>
        <v/>
      </c>
      <c r="W80" t="str">
        <f t="shared" si="14"/>
        <v/>
      </c>
      <c r="X80" s="1" t="s">
        <v>116</v>
      </c>
      <c r="Y80" s="6" t="e">
        <f>VLOOKUP(B80,Dispa_data!B:B,1,FALSE)</f>
        <v>#N/A</v>
      </c>
      <c r="Z80" t="s">
        <v>992</v>
      </c>
      <c r="AA80" t="s">
        <v>1552</v>
      </c>
      <c r="AB80" t="s">
        <v>1906</v>
      </c>
      <c r="AC80" t="s">
        <v>2175</v>
      </c>
      <c r="AE80" t="s">
        <v>2782</v>
      </c>
      <c r="AF80" t="s">
        <v>1855</v>
      </c>
      <c r="AG80" t="s">
        <v>3477</v>
      </c>
      <c r="AH80" t="s">
        <v>3492</v>
      </c>
      <c r="AI80">
        <v>136</v>
      </c>
      <c r="AJ80">
        <v>150</v>
      </c>
      <c r="AK80" t="s">
        <v>3497</v>
      </c>
      <c r="AL80" t="s">
        <v>3506</v>
      </c>
      <c r="AM80" t="s">
        <v>3514</v>
      </c>
      <c r="AN80">
        <v>212.5</v>
      </c>
      <c r="AO80">
        <v>1989</v>
      </c>
      <c r="AP80" t="s">
        <v>3548</v>
      </c>
      <c r="AS80" t="s">
        <v>3625</v>
      </c>
      <c r="AT80" t="s">
        <v>3629</v>
      </c>
      <c r="AU80">
        <v>52.42</v>
      </c>
      <c r="AV80">
        <v>9.6486110000000007</v>
      </c>
      <c r="AW80" t="s">
        <v>3647</v>
      </c>
      <c r="AX80" t="s">
        <v>3756</v>
      </c>
      <c r="BA80">
        <v>0.39750000000000002</v>
      </c>
      <c r="BB80" t="s">
        <v>3997</v>
      </c>
      <c r="BC80" t="s">
        <v>3497</v>
      </c>
      <c r="BE80" t="s">
        <v>3515</v>
      </c>
      <c r="BF80" t="s">
        <v>4045</v>
      </c>
      <c r="BG80" t="s">
        <v>4406</v>
      </c>
      <c r="BH80" t="s">
        <v>4468</v>
      </c>
      <c r="BI80" t="s">
        <v>4592</v>
      </c>
    </row>
    <row r="81" spans="1:61" x14ac:dyDescent="0.25">
      <c r="A81">
        <f t="shared" si="8"/>
        <v>125</v>
      </c>
      <c r="B81" t="str">
        <f t="shared" si="9"/>
        <v>Heizkraftwerk Heilbronn_BNA0432</v>
      </c>
      <c r="C81" t="s">
        <v>3492</v>
      </c>
      <c r="D81" t="str">
        <f>VLOOKUP(AL81,REF_TABLE!$A$19:$B$26,2,FALSE)</f>
        <v>STUR</v>
      </c>
      <c r="E81" t="str">
        <f>VLOOKUP(AK81,REF_TABLE!A:B,2,FALSE)</f>
        <v>HRD</v>
      </c>
      <c r="F81">
        <f t="shared" si="15"/>
        <v>0.45</v>
      </c>
      <c r="G81">
        <f>VLOOKUP(Backup_0521!D81,REF_TABLE!M:Q,2,FALSE)</f>
        <v>9.5587323943661975</v>
      </c>
      <c r="H81">
        <f>VLOOKUP(Backup_0521!D81,REF_TABLE!M:Q,3,FALSE)</f>
        <v>7.8122535211267614</v>
      </c>
      <c r="I81">
        <f>VLOOKUP(D81,Tabelle7!$A:$B,2,FALSE)</f>
        <v>4.0224969288732378E-2</v>
      </c>
      <c r="J81">
        <f>VLOOKUP(D81,Tabelle7!$A:$C,3,FALSE)</f>
        <v>4.0224969288732378E-2</v>
      </c>
      <c r="K81">
        <f>VLOOKUP($E81,Dispa_data!E:W,7,FALSE)</f>
        <v>117242.17</v>
      </c>
      <c r="L81">
        <f>IFERROR(VLOOKUP($E81,Dispa_data!E:W,8,FALSE),0)</f>
        <v>0</v>
      </c>
      <c r="M81">
        <f>IFERROR(VLOOKUP($E81,Dispa_data!E:W,9,FALSE),0)</f>
        <v>0</v>
      </c>
      <c r="N81">
        <f>IFERROR(VLOOKUP($E81,Dispa_data!$E:$W,10,FALSE),0)</f>
        <v>0.3</v>
      </c>
      <c r="O81">
        <f>IFERROR(VLOOKUP($E81,Dispa_data!$E:$W,11,FALSE),0)</f>
        <v>0.39500000000000002</v>
      </c>
      <c r="P81">
        <f>IFERROR(VLOOKUP($E81,Dispa_data!$E:$W,12,FALSE),0)</f>
        <v>7</v>
      </c>
      <c r="Q81">
        <f>IFERROR(VLOOKUP($E81,Dispa_data!$E:$W,13,FALSE),0)</f>
        <v>0.95</v>
      </c>
      <c r="S81">
        <f t="shared" si="10"/>
        <v>28</v>
      </c>
      <c r="T81" t="str">
        <f t="shared" si="11"/>
        <v/>
      </c>
      <c r="U81" t="str">
        <f t="shared" si="12"/>
        <v/>
      </c>
      <c r="V81" t="str">
        <f t="shared" si="13"/>
        <v/>
      </c>
      <c r="W81" t="str">
        <f t="shared" si="14"/>
        <v/>
      </c>
      <c r="X81" s="1" t="s">
        <v>117</v>
      </c>
      <c r="Y81" s="6" t="e">
        <f>VLOOKUP(B81,Dispa_data!B:B,1,FALSE)</f>
        <v>#N/A</v>
      </c>
      <c r="Z81" t="s">
        <v>993</v>
      </c>
      <c r="AA81" t="s">
        <v>1553</v>
      </c>
      <c r="AB81" t="s">
        <v>1907</v>
      </c>
      <c r="AC81" t="s">
        <v>2158</v>
      </c>
      <c r="AD81" t="s">
        <v>2450</v>
      </c>
      <c r="AE81" t="s">
        <v>2783</v>
      </c>
      <c r="AF81" t="s">
        <v>3229</v>
      </c>
      <c r="AG81" t="s">
        <v>3482</v>
      </c>
      <c r="AH81" t="s">
        <v>3492</v>
      </c>
      <c r="AI81">
        <v>125</v>
      </c>
      <c r="AJ81">
        <v>125</v>
      </c>
      <c r="AK81" t="s">
        <v>3497</v>
      </c>
      <c r="AL81" t="s">
        <v>3506</v>
      </c>
      <c r="AM81" t="s">
        <v>3515</v>
      </c>
      <c r="AN81">
        <v>28</v>
      </c>
      <c r="AO81">
        <v>1965</v>
      </c>
      <c r="AP81" t="s">
        <v>3551</v>
      </c>
      <c r="AQ81">
        <v>2010</v>
      </c>
      <c r="AS81" t="s">
        <v>3626</v>
      </c>
      <c r="AU81">
        <v>49.177334000000002</v>
      </c>
      <c r="AV81">
        <v>9.2063179999999996</v>
      </c>
      <c r="BA81">
        <v>0.45</v>
      </c>
      <c r="BB81" t="s">
        <v>3997</v>
      </c>
      <c r="BC81" t="s">
        <v>3497</v>
      </c>
      <c r="BE81" t="s">
        <v>3515</v>
      </c>
      <c r="BF81" t="s">
        <v>3229</v>
      </c>
      <c r="BG81" t="s">
        <v>4406</v>
      </c>
      <c r="BH81" t="s">
        <v>4442</v>
      </c>
      <c r="BI81" t="s">
        <v>4591</v>
      </c>
    </row>
    <row r="82" spans="1:61" x14ac:dyDescent="0.25">
      <c r="A82">
        <f t="shared" si="8"/>
        <v>125</v>
      </c>
      <c r="B82" t="str">
        <f t="shared" si="9"/>
        <v>Heizkraftwerk Heilbronn_BNA0433</v>
      </c>
      <c r="C82" t="s">
        <v>3492</v>
      </c>
      <c r="D82" t="str">
        <f>VLOOKUP(AL82,REF_TABLE!$A$19:$B$26,2,FALSE)</f>
        <v>STUR</v>
      </c>
      <c r="E82" t="str">
        <f>VLOOKUP(AK82,REF_TABLE!A:B,2,FALSE)</f>
        <v>HRD</v>
      </c>
      <c r="F82">
        <f t="shared" si="15"/>
        <v>0.45</v>
      </c>
      <c r="G82">
        <f>VLOOKUP(Backup_0521!D82,REF_TABLE!M:Q,2,FALSE)</f>
        <v>9.5587323943661975</v>
      </c>
      <c r="H82">
        <f>VLOOKUP(Backup_0521!D82,REF_TABLE!M:Q,3,FALSE)</f>
        <v>7.8122535211267614</v>
      </c>
      <c r="I82">
        <f>VLOOKUP(D82,Tabelle7!$A:$B,2,FALSE)</f>
        <v>4.0224969288732378E-2</v>
      </c>
      <c r="J82">
        <f>VLOOKUP(D82,Tabelle7!$A:$C,3,FALSE)</f>
        <v>4.0224969288732378E-2</v>
      </c>
      <c r="K82">
        <f>VLOOKUP($E82,Dispa_data!E:W,7,FALSE)</f>
        <v>117242.17</v>
      </c>
      <c r="L82">
        <f>IFERROR(VLOOKUP($E82,Dispa_data!E:W,8,FALSE),0)</f>
        <v>0</v>
      </c>
      <c r="M82">
        <f>IFERROR(VLOOKUP($E82,Dispa_data!E:W,9,FALSE),0)</f>
        <v>0</v>
      </c>
      <c r="N82">
        <f>IFERROR(VLOOKUP($E82,Dispa_data!$E:$W,10,FALSE),0)</f>
        <v>0.3</v>
      </c>
      <c r="O82">
        <f>IFERROR(VLOOKUP($E82,Dispa_data!$E:$W,11,FALSE),0)</f>
        <v>0.39500000000000002</v>
      </c>
      <c r="P82">
        <f>IFERROR(VLOOKUP($E82,Dispa_data!$E:$W,12,FALSE),0)</f>
        <v>7</v>
      </c>
      <c r="Q82">
        <f>IFERROR(VLOOKUP($E82,Dispa_data!$E:$W,13,FALSE),0)</f>
        <v>0.95</v>
      </c>
      <c r="S82">
        <f t="shared" si="10"/>
        <v>28</v>
      </c>
      <c r="T82" t="str">
        <f t="shared" si="11"/>
        <v/>
      </c>
      <c r="U82" t="str">
        <f t="shared" si="12"/>
        <v/>
      </c>
      <c r="V82" t="str">
        <f t="shared" si="13"/>
        <v/>
      </c>
      <c r="W82" t="str">
        <f t="shared" si="14"/>
        <v/>
      </c>
      <c r="X82" s="1" t="s">
        <v>118</v>
      </c>
      <c r="Y82" s="6" t="e">
        <f>VLOOKUP(B82,Dispa_data!B:B,1,FALSE)</f>
        <v>#N/A</v>
      </c>
      <c r="Z82" t="s">
        <v>993</v>
      </c>
      <c r="AA82" t="s">
        <v>1554</v>
      </c>
      <c r="AB82" t="s">
        <v>1908</v>
      </c>
      <c r="AC82" t="s">
        <v>2158</v>
      </c>
      <c r="AD82" t="s">
        <v>2450</v>
      </c>
      <c r="AE82" t="s">
        <v>2783</v>
      </c>
      <c r="AF82" t="s">
        <v>3229</v>
      </c>
      <c r="AG82" t="s">
        <v>3482</v>
      </c>
      <c r="AH82" t="s">
        <v>3492</v>
      </c>
      <c r="AI82">
        <v>125</v>
      </c>
      <c r="AJ82">
        <v>125</v>
      </c>
      <c r="AK82" t="s">
        <v>3497</v>
      </c>
      <c r="AL82" t="s">
        <v>3506</v>
      </c>
      <c r="AM82" t="s">
        <v>3515</v>
      </c>
      <c r="AN82">
        <v>28</v>
      </c>
      <c r="AO82">
        <v>1966</v>
      </c>
      <c r="AP82" t="s">
        <v>3552</v>
      </c>
      <c r="AQ82">
        <v>2010</v>
      </c>
      <c r="AS82" t="s">
        <v>3626</v>
      </c>
      <c r="AU82">
        <v>49.177334000000002</v>
      </c>
      <c r="AV82">
        <v>9.2063179999999996</v>
      </c>
      <c r="BA82">
        <v>0.45</v>
      </c>
      <c r="BB82" t="s">
        <v>3997</v>
      </c>
      <c r="BC82" t="s">
        <v>3497</v>
      </c>
      <c r="BE82" t="s">
        <v>3515</v>
      </c>
      <c r="BF82" t="s">
        <v>3229</v>
      </c>
      <c r="BG82" t="s">
        <v>4406</v>
      </c>
      <c r="BH82" t="s">
        <v>4442</v>
      </c>
      <c r="BI82" t="s">
        <v>4591</v>
      </c>
    </row>
    <row r="83" spans="1:61" x14ac:dyDescent="0.25">
      <c r="A83">
        <f t="shared" si="8"/>
        <v>778</v>
      </c>
      <c r="B83" t="str">
        <f t="shared" si="9"/>
        <v>Heizkraftwerk Heilbronn_BNA0434</v>
      </c>
      <c r="C83" t="s">
        <v>3492</v>
      </c>
      <c r="D83" t="str">
        <f>VLOOKUP(AL83,REF_TABLE!$A$19:$B$26,2,FALSE)</f>
        <v>STUR</v>
      </c>
      <c r="E83" t="str">
        <f>VLOOKUP(AK83,REF_TABLE!A:B,2,FALSE)</f>
        <v>HRD</v>
      </c>
      <c r="F83">
        <f t="shared" si="15"/>
        <v>0.44750000000000001</v>
      </c>
      <c r="G83">
        <f>VLOOKUP(Backup_0521!D83,REF_TABLE!M:Q,2,FALSE)</f>
        <v>9.5587323943661975</v>
      </c>
      <c r="H83">
        <f>VLOOKUP(Backup_0521!D83,REF_TABLE!M:Q,3,FALSE)</f>
        <v>7.8122535211267614</v>
      </c>
      <c r="I83">
        <f>VLOOKUP(D83,Tabelle7!$A:$B,2,FALSE)</f>
        <v>4.0224969288732378E-2</v>
      </c>
      <c r="J83">
        <f>VLOOKUP(D83,Tabelle7!$A:$C,3,FALSE)</f>
        <v>4.0224969288732378E-2</v>
      </c>
      <c r="K83">
        <f>VLOOKUP($E83,Dispa_data!E:W,7,FALSE)</f>
        <v>117242.17</v>
      </c>
      <c r="L83">
        <f>IFERROR(VLOOKUP($E83,Dispa_data!E:W,8,FALSE),0)</f>
        <v>0</v>
      </c>
      <c r="M83">
        <f>IFERROR(VLOOKUP($E83,Dispa_data!E:W,9,FALSE),0)</f>
        <v>0</v>
      </c>
      <c r="N83">
        <f>IFERROR(VLOOKUP($E83,Dispa_data!$E:$W,10,FALSE),0)</f>
        <v>0.3</v>
      </c>
      <c r="O83">
        <f>IFERROR(VLOOKUP($E83,Dispa_data!$E:$W,11,FALSE),0)</f>
        <v>0.39500000000000002</v>
      </c>
      <c r="P83">
        <f>IFERROR(VLOOKUP($E83,Dispa_data!$E:$W,12,FALSE),0)</f>
        <v>7</v>
      </c>
      <c r="Q83">
        <f>IFERROR(VLOOKUP($E83,Dispa_data!$E:$W,13,FALSE),0)</f>
        <v>0.95</v>
      </c>
      <c r="S83">
        <f t="shared" si="10"/>
        <v>550</v>
      </c>
      <c r="T83" t="str">
        <f t="shared" si="11"/>
        <v/>
      </c>
      <c r="U83" t="str">
        <f t="shared" si="12"/>
        <v/>
      </c>
      <c r="V83" t="str">
        <f t="shared" si="13"/>
        <v/>
      </c>
      <c r="W83" t="str">
        <f t="shared" si="14"/>
        <v/>
      </c>
      <c r="X83" s="1" t="s">
        <v>119</v>
      </c>
      <c r="Y83" s="6" t="e">
        <f>VLOOKUP(B83,Dispa_data!B:B,1,FALSE)</f>
        <v>#N/A</v>
      </c>
      <c r="Z83" t="s">
        <v>993</v>
      </c>
      <c r="AA83" t="s">
        <v>1555</v>
      </c>
      <c r="AB83" t="s">
        <v>1909</v>
      </c>
      <c r="AC83" t="s">
        <v>2158</v>
      </c>
      <c r="AD83" t="s">
        <v>2450</v>
      </c>
      <c r="AE83" t="s">
        <v>2783</v>
      </c>
      <c r="AF83" t="s">
        <v>3229</v>
      </c>
      <c r="AG83" t="s">
        <v>3482</v>
      </c>
      <c r="AH83" t="s">
        <v>3492</v>
      </c>
      <c r="AI83">
        <v>778</v>
      </c>
      <c r="AJ83">
        <v>816</v>
      </c>
      <c r="AK83" t="s">
        <v>3497</v>
      </c>
      <c r="AL83" t="s">
        <v>3506</v>
      </c>
      <c r="AM83" t="s">
        <v>3514</v>
      </c>
      <c r="AN83">
        <v>550</v>
      </c>
      <c r="AO83">
        <v>1985</v>
      </c>
      <c r="AP83" t="s">
        <v>3534</v>
      </c>
      <c r="AQ83">
        <v>2009</v>
      </c>
      <c r="AS83" t="s">
        <v>3625</v>
      </c>
      <c r="AT83" t="s">
        <v>3629</v>
      </c>
      <c r="AU83">
        <v>49.177334000000002</v>
      </c>
      <c r="AV83">
        <v>9.2063179999999996</v>
      </c>
      <c r="AW83" t="s">
        <v>3648</v>
      </c>
      <c r="AX83" t="s">
        <v>3757</v>
      </c>
      <c r="BA83">
        <v>0.44750000000000001</v>
      </c>
      <c r="BB83" t="s">
        <v>3997</v>
      </c>
      <c r="BC83" t="s">
        <v>3497</v>
      </c>
      <c r="BE83" t="s">
        <v>3515</v>
      </c>
      <c r="BF83" t="s">
        <v>4046</v>
      </c>
      <c r="BG83" t="s">
        <v>4408</v>
      </c>
      <c r="BH83" t="s">
        <v>4459</v>
      </c>
      <c r="BI83" t="s">
        <v>4591</v>
      </c>
    </row>
    <row r="84" spans="1:61" x14ac:dyDescent="0.25">
      <c r="A84">
        <f t="shared" si="8"/>
        <v>449</v>
      </c>
      <c r="B84" t="str">
        <f t="shared" si="9"/>
        <v>KW Herne_BNA0450</v>
      </c>
      <c r="C84" t="s">
        <v>3492</v>
      </c>
      <c r="D84" t="str">
        <f>VLOOKUP(AL84,REF_TABLE!$A$19:$B$26,2,FALSE)</f>
        <v>STUR</v>
      </c>
      <c r="E84" t="str">
        <f>VLOOKUP(AK84,REF_TABLE!A:B,2,FALSE)</f>
        <v>HRD</v>
      </c>
      <c r="F84">
        <f t="shared" si="15"/>
        <v>0.45750000000000002</v>
      </c>
      <c r="G84">
        <f>VLOOKUP(Backup_0521!D84,REF_TABLE!M:Q,2,FALSE)</f>
        <v>9.5587323943661975</v>
      </c>
      <c r="H84">
        <f>VLOOKUP(Backup_0521!D84,REF_TABLE!M:Q,3,FALSE)</f>
        <v>7.8122535211267614</v>
      </c>
      <c r="I84">
        <f>VLOOKUP(D84,Tabelle7!$A:$B,2,FALSE)</f>
        <v>4.0224969288732378E-2</v>
      </c>
      <c r="J84">
        <f>VLOOKUP(D84,Tabelle7!$A:$C,3,FALSE)</f>
        <v>4.0224969288732378E-2</v>
      </c>
      <c r="K84">
        <f>VLOOKUP($E84,Dispa_data!E:W,7,FALSE)</f>
        <v>117242.17</v>
      </c>
      <c r="L84">
        <f>IFERROR(VLOOKUP($E84,Dispa_data!E:W,8,FALSE),0)</f>
        <v>0</v>
      </c>
      <c r="M84">
        <f>IFERROR(VLOOKUP($E84,Dispa_data!E:W,9,FALSE),0)</f>
        <v>0</v>
      </c>
      <c r="N84">
        <f>IFERROR(VLOOKUP($E84,Dispa_data!$E:$W,10,FALSE),0)</f>
        <v>0.3</v>
      </c>
      <c r="O84">
        <f>IFERROR(VLOOKUP($E84,Dispa_data!$E:$W,11,FALSE),0)</f>
        <v>0.39500000000000002</v>
      </c>
      <c r="P84">
        <f>IFERROR(VLOOKUP($E84,Dispa_data!$E:$W,12,FALSE),0)</f>
        <v>7</v>
      </c>
      <c r="Q84">
        <f>IFERROR(VLOOKUP($E84,Dispa_data!$E:$W,13,FALSE),0)</f>
        <v>0.95</v>
      </c>
      <c r="S84">
        <f t="shared" si="10"/>
        <v>550</v>
      </c>
      <c r="T84" t="str">
        <f t="shared" si="11"/>
        <v/>
      </c>
      <c r="U84" t="str">
        <f t="shared" si="12"/>
        <v/>
      </c>
      <c r="V84" t="str">
        <f t="shared" si="13"/>
        <v/>
      </c>
      <c r="W84" t="str">
        <f t="shared" si="14"/>
        <v/>
      </c>
      <c r="X84" s="1" t="s">
        <v>120</v>
      </c>
      <c r="Y84" s="6" t="e">
        <f>VLOOKUP(B84,Dispa_data!B:B,1,FALSE)</f>
        <v>#N/A</v>
      </c>
      <c r="Z84" t="s">
        <v>994</v>
      </c>
      <c r="AA84" t="s">
        <v>1556</v>
      </c>
      <c r="AB84" t="s">
        <v>1556</v>
      </c>
      <c r="AC84" t="s">
        <v>2166</v>
      </c>
      <c r="AD84" t="s">
        <v>2451</v>
      </c>
      <c r="AE84" t="s">
        <v>2784</v>
      </c>
      <c r="AF84" t="s">
        <v>3230</v>
      </c>
      <c r="AG84" t="s">
        <v>3480</v>
      </c>
      <c r="AH84" t="s">
        <v>3492</v>
      </c>
      <c r="AI84">
        <v>449</v>
      </c>
      <c r="AJ84">
        <v>500</v>
      </c>
      <c r="AK84" t="s">
        <v>3497</v>
      </c>
      <c r="AL84" t="s">
        <v>3506</v>
      </c>
      <c r="AM84" t="s">
        <v>3514</v>
      </c>
      <c r="AN84">
        <v>550</v>
      </c>
      <c r="AO84">
        <v>1989</v>
      </c>
      <c r="AP84" t="s">
        <v>3548</v>
      </c>
      <c r="AQ84">
        <v>2013</v>
      </c>
      <c r="AS84" t="s">
        <v>3625</v>
      </c>
      <c r="AT84" t="s">
        <v>3629</v>
      </c>
      <c r="AU84">
        <v>51.550753</v>
      </c>
      <c r="AV84">
        <v>7.187481</v>
      </c>
      <c r="AW84" t="s">
        <v>3649</v>
      </c>
      <c r="AX84" t="s">
        <v>3758</v>
      </c>
      <c r="AY84">
        <v>0.4</v>
      </c>
      <c r="AZ84" s="2" t="s">
        <v>3928</v>
      </c>
      <c r="BA84">
        <v>0.45750000000000002</v>
      </c>
      <c r="BB84" t="s">
        <v>3997</v>
      </c>
      <c r="BC84" t="s">
        <v>3497</v>
      </c>
      <c r="BE84" t="s">
        <v>3515</v>
      </c>
      <c r="BF84" t="s">
        <v>4047</v>
      </c>
      <c r="BG84" t="s">
        <v>4407</v>
      </c>
      <c r="BH84" t="s">
        <v>4460</v>
      </c>
      <c r="BI84" t="s">
        <v>4591</v>
      </c>
    </row>
    <row r="85" spans="1:61" x14ac:dyDescent="0.25">
      <c r="A85">
        <f t="shared" si="8"/>
        <v>690</v>
      </c>
      <c r="B85" t="str">
        <f t="shared" si="9"/>
        <v>KWM_BNA0464</v>
      </c>
      <c r="C85" t="s">
        <v>3492</v>
      </c>
      <c r="D85" t="str">
        <f>VLOOKUP(AL85,REF_TABLE!$A$19:$B$26,2,FALSE)</f>
        <v>STUR</v>
      </c>
      <c r="E85" t="str">
        <f>VLOOKUP(AK85,REF_TABLE!A:B,2,FALSE)</f>
        <v>HRD</v>
      </c>
      <c r="F85">
        <f t="shared" si="15"/>
        <v>0.4325</v>
      </c>
      <c r="G85">
        <f>VLOOKUP(Backup_0521!D85,REF_TABLE!M:Q,2,FALSE)</f>
        <v>9.5587323943661975</v>
      </c>
      <c r="H85">
        <f>VLOOKUP(Backup_0521!D85,REF_TABLE!M:Q,3,FALSE)</f>
        <v>7.8122535211267614</v>
      </c>
      <c r="I85">
        <f>VLOOKUP(D85,Tabelle7!$A:$B,2,FALSE)</f>
        <v>4.0224969288732378E-2</v>
      </c>
      <c r="J85">
        <f>VLOOKUP(D85,Tabelle7!$A:$C,3,FALSE)</f>
        <v>4.0224969288732378E-2</v>
      </c>
      <c r="K85">
        <f>VLOOKUP($E85,Dispa_data!E:W,7,FALSE)</f>
        <v>117242.17</v>
      </c>
      <c r="L85">
        <f>IFERROR(VLOOKUP($E85,Dispa_data!E:W,8,FALSE),0)</f>
        <v>0</v>
      </c>
      <c r="M85">
        <f>IFERROR(VLOOKUP($E85,Dispa_data!E:W,9,FALSE),0)</f>
        <v>0</v>
      </c>
      <c r="N85">
        <f>IFERROR(VLOOKUP($E85,Dispa_data!$E:$W,10,FALSE),0)</f>
        <v>0.3</v>
      </c>
      <c r="O85">
        <f>IFERROR(VLOOKUP($E85,Dispa_data!$E:$W,11,FALSE),0)</f>
        <v>0.39500000000000002</v>
      </c>
      <c r="P85">
        <f>IFERROR(VLOOKUP($E85,Dispa_data!$E:$W,12,FALSE),0)</f>
        <v>7</v>
      </c>
      <c r="Q85">
        <f>IFERROR(VLOOKUP($E85,Dispa_data!$E:$W,13,FALSE),0)</f>
        <v>0.95</v>
      </c>
      <c r="S85" t="str">
        <f t="shared" si="10"/>
        <v/>
      </c>
      <c r="T85" t="str">
        <f t="shared" si="11"/>
        <v/>
      </c>
      <c r="U85" t="str">
        <f t="shared" si="12"/>
        <v/>
      </c>
      <c r="V85" t="str">
        <f t="shared" si="13"/>
        <v/>
      </c>
      <c r="W85" t="str">
        <f t="shared" si="14"/>
        <v/>
      </c>
      <c r="X85" s="1" t="s">
        <v>121</v>
      </c>
      <c r="Y85" s="6" t="e">
        <f>VLOOKUP(B85,Dispa_data!B:B,1,FALSE)</f>
        <v>#N/A</v>
      </c>
      <c r="Z85" t="s">
        <v>995</v>
      </c>
      <c r="AA85" t="s">
        <v>1557</v>
      </c>
      <c r="AB85" t="s">
        <v>1910</v>
      </c>
      <c r="AC85" t="s">
        <v>2175</v>
      </c>
      <c r="AE85" t="s">
        <v>2785</v>
      </c>
      <c r="AF85" t="s">
        <v>3231</v>
      </c>
      <c r="AG85" t="s">
        <v>3477</v>
      </c>
      <c r="AH85" t="s">
        <v>3492</v>
      </c>
      <c r="AI85">
        <v>690</v>
      </c>
      <c r="AJ85">
        <v>750</v>
      </c>
      <c r="AK85" t="s">
        <v>3497</v>
      </c>
      <c r="AL85" t="s">
        <v>3506</v>
      </c>
      <c r="AM85" t="s">
        <v>3515</v>
      </c>
      <c r="AO85">
        <v>1979</v>
      </c>
      <c r="AP85" t="s">
        <v>3542</v>
      </c>
      <c r="AQ85">
        <v>2003</v>
      </c>
      <c r="AS85" t="s">
        <v>3625</v>
      </c>
      <c r="AU85">
        <v>52.315022399999997</v>
      </c>
      <c r="AV85">
        <v>10.091417379999999</v>
      </c>
      <c r="AW85" t="s">
        <v>3650</v>
      </c>
      <c r="AX85" t="s">
        <v>3759</v>
      </c>
      <c r="BA85">
        <v>0.4325</v>
      </c>
      <c r="BB85" t="s">
        <v>3997</v>
      </c>
      <c r="BC85" t="s">
        <v>3497</v>
      </c>
      <c r="BE85" t="s">
        <v>3515</v>
      </c>
      <c r="BF85" t="s">
        <v>4048</v>
      </c>
      <c r="BG85" t="s">
        <v>4407</v>
      </c>
      <c r="BH85" t="s">
        <v>4463</v>
      </c>
      <c r="BI85" t="s">
        <v>4591</v>
      </c>
    </row>
    <row r="86" spans="1:61" x14ac:dyDescent="0.25">
      <c r="A86">
        <f t="shared" si="8"/>
        <v>794</v>
      </c>
      <c r="B86" t="str">
        <f t="shared" si="9"/>
        <v>Ibbenbüren_BNA0493</v>
      </c>
      <c r="C86" t="s">
        <v>3492</v>
      </c>
      <c r="D86" t="str">
        <f>VLOOKUP(AL86,REF_TABLE!$A$19:$B$26,2,FALSE)</f>
        <v>STUR</v>
      </c>
      <c r="E86" t="str">
        <f>VLOOKUP(AK86,REF_TABLE!A:B,2,FALSE)</f>
        <v>HRD</v>
      </c>
      <c r="F86">
        <f t="shared" si="15"/>
        <v>0.44750000000000001</v>
      </c>
      <c r="G86">
        <f>VLOOKUP(Backup_0521!D86,REF_TABLE!M:Q,2,FALSE)</f>
        <v>9.5587323943661975</v>
      </c>
      <c r="H86">
        <f>VLOOKUP(Backup_0521!D86,REF_TABLE!M:Q,3,FALSE)</f>
        <v>7.8122535211267614</v>
      </c>
      <c r="I86">
        <f>VLOOKUP(D86,Tabelle7!$A:$B,2,FALSE)</f>
        <v>4.0224969288732378E-2</v>
      </c>
      <c r="J86">
        <f>VLOOKUP(D86,Tabelle7!$A:$C,3,FALSE)</f>
        <v>4.0224969288732378E-2</v>
      </c>
      <c r="K86">
        <f>VLOOKUP($E86,Dispa_data!E:W,7,FALSE)</f>
        <v>117242.17</v>
      </c>
      <c r="L86">
        <f>IFERROR(VLOOKUP($E86,Dispa_data!E:W,8,FALSE),0)</f>
        <v>0</v>
      </c>
      <c r="M86">
        <f>IFERROR(VLOOKUP($E86,Dispa_data!E:W,9,FALSE),0)</f>
        <v>0</v>
      </c>
      <c r="N86">
        <f>IFERROR(VLOOKUP($E86,Dispa_data!$E:$W,10,FALSE),0)</f>
        <v>0.3</v>
      </c>
      <c r="O86">
        <f>IFERROR(VLOOKUP($E86,Dispa_data!$E:$W,11,FALSE),0)</f>
        <v>0.39500000000000002</v>
      </c>
      <c r="P86">
        <f>IFERROR(VLOOKUP($E86,Dispa_data!$E:$W,12,FALSE),0)</f>
        <v>7</v>
      </c>
      <c r="Q86">
        <f>IFERROR(VLOOKUP($E86,Dispa_data!$E:$W,13,FALSE),0)</f>
        <v>0.95</v>
      </c>
      <c r="S86">
        <f t="shared" si="10"/>
        <v>20</v>
      </c>
      <c r="T86" t="str">
        <f t="shared" si="11"/>
        <v/>
      </c>
      <c r="U86" t="str">
        <f t="shared" si="12"/>
        <v/>
      </c>
      <c r="V86" t="str">
        <f t="shared" si="13"/>
        <v/>
      </c>
      <c r="W86" t="str">
        <f t="shared" si="14"/>
        <v/>
      </c>
      <c r="X86" s="1" t="s">
        <v>122</v>
      </c>
      <c r="Y86" s="6" t="e">
        <f>VLOOKUP(B86,Dispa_data!B:B,1,FALSE)</f>
        <v>#N/A</v>
      </c>
      <c r="Z86" t="s">
        <v>996</v>
      </c>
      <c r="AA86" t="s">
        <v>1548</v>
      </c>
      <c r="AB86" t="s">
        <v>996</v>
      </c>
      <c r="AC86" t="s">
        <v>2160</v>
      </c>
      <c r="AE86" t="s">
        <v>2786</v>
      </c>
      <c r="AF86" t="s">
        <v>996</v>
      </c>
      <c r="AG86" t="s">
        <v>3480</v>
      </c>
      <c r="AH86" t="s">
        <v>3492</v>
      </c>
      <c r="AI86">
        <v>794</v>
      </c>
      <c r="AJ86">
        <v>838</v>
      </c>
      <c r="AK86" t="s">
        <v>3497</v>
      </c>
      <c r="AL86" t="s">
        <v>3506</v>
      </c>
      <c r="AM86" t="s">
        <v>3514</v>
      </c>
      <c r="AN86">
        <v>20</v>
      </c>
      <c r="AO86">
        <v>1985</v>
      </c>
      <c r="AP86" t="s">
        <v>3534</v>
      </c>
      <c r="AQ86">
        <v>2009</v>
      </c>
      <c r="AS86" t="s">
        <v>3625</v>
      </c>
      <c r="AU86">
        <v>52.288811789999997</v>
      </c>
      <c r="AV86">
        <v>7.7479061790000001</v>
      </c>
      <c r="AW86" t="s">
        <v>3651</v>
      </c>
      <c r="AX86" t="s">
        <v>3760</v>
      </c>
      <c r="BA86">
        <v>0.44750000000000001</v>
      </c>
      <c r="BB86" t="s">
        <v>3997</v>
      </c>
      <c r="BC86" t="s">
        <v>3497</v>
      </c>
      <c r="BE86" t="s">
        <v>3515</v>
      </c>
      <c r="BF86" t="s">
        <v>4049</v>
      </c>
      <c r="BG86" t="s">
        <v>4411</v>
      </c>
      <c r="BH86" t="s">
        <v>4467</v>
      </c>
      <c r="BI86" t="s">
        <v>4591</v>
      </c>
    </row>
    <row r="87" spans="1:61" x14ac:dyDescent="0.25">
      <c r="A87">
        <f t="shared" si="8"/>
        <v>66</v>
      </c>
      <c r="B87" t="str">
        <f t="shared" si="9"/>
        <v>Heizkraftwerk_BNA0498</v>
      </c>
      <c r="C87" t="s">
        <v>3492</v>
      </c>
      <c r="D87" t="str">
        <f>VLOOKUP(AL87,REF_TABLE!$A$19:$B$26,2,FALSE)</f>
        <v>COMC</v>
      </c>
      <c r="E87" t="str">
        <f>VLOOKUP(AK87,REF_TABLE!A:B,2,FALSE)</f>
        <v>HRD</v>
      </c>
      <c r="F87">
        <f t="shared" si="15"/>
        <v>0.49049999999999999</v>
      </c>
      <c r="G87">
        <f>VLOOKUP(Backup_0521!D87,REF_TABLE!M:Q,2,FALSE)</f>
        <v>5</v>
      </c>
      <c r="H87">
        <f>VLOOKUP(Backup_0521!D87,REF_TABLE!M:Q,3,FALSE)</f>
        <v>1</v>
      </c>
      <c r="I87">
        <f>VLOOKUP(D87,Tabelle7!$A:$B,2,FALSE)</f>
        <v>3.8508725075675675E-2</v>
      </c>
      <c r="J87">
        <f>VLOOKUP(D87,Tabelle7!$A:$C,3,FALSE)</f>
        <v>3.8508725075675675E-2</v>
      </c>
      <c r="K87">
        <f>VLOOKUP($E87,Dispa_data!E:W,7,FALSE)</f>
        <v>117242.17</v>
      </c>
      <c r="L87">
        <f>IFERROR(VLOOKUP($E87,Dispa_data!E:W,8,FALSE),0)</f>
        <v>0</v>
      </c>
      <c r="M87">
        <f>IFERROR(VLOOKUP($E87,Dispa_data!E:W,9,FALSE),0)</f>
        <v>0</v>
      </c>
      <c r="N87">
        <f>IFERROR(VLOOKUP($E87,Dispa_data!$E:$W,10,FALSE),0)</f>
        <v>0.3</v>
      </c>
      <c r="O87">
        <f>IFERROR(VLOOKUP($E87,Dispa_data!$E:$W,11,FALSE),0)</f>
        <v>0.39500000000000002</v>
      </c>
      <c r="P87">
        <f>IFERROR(VLOOKUP($E87,Dispa_data!$E:$W,12,FALSE),0)</f>
        <v>7</v>
      </c>
      <c r="Q87">
        <f>IFERROR(VLOOKUP($E87,Dispa_data!$E:$W,13,FALSE),0)</f>
        <v>0.95</v>
      </c>
      <c r="S87">
        <f t="shared" si="10"/>
        <v>211.89473684210529</v>
      </c>
      <c r="T87" t="str">
        <f t="shared" si="11"/>
        <v/>
      </c>
      <c r="U87" t="str">
        <f t="shared" si="12"/>
        <v/>
      </c>
      <c r="V87" t="str">
        <f t="shared" si="13"/>
        <v/>
      </c>
      <c r="W87" t="str">
        <f t="shared" si="14"/>
        <v/>
      </c>
      <c r="X87" s="1" t="s">
        <v>123</v>
      </c>
      <c r="Y87" s="6" t="e">
        <f>VLOOKUP(B87,Dispa_data!B:B,1,FALSE)</f>
        <v>#N/A</v>
      </c>
      <c r="Z87" t="s">
        <v>997</v>
      </c>
      <c r="AA87" t="s">
        <v>1558</v>
      </c>
      <c r="AB87" t="s">
        <v>1911</v>
      </c>
      <c r="AC87" t="s">
        <v>2176</v>
      </c>
      <c r="AE87" t="s">
        <v>2787</v>
      </c>
      <c r="AF87" t="s">
        <v>3232</v>
      </c>
      <c r="AG87" t="s">
        <v>3483</v>
      </c>
      <c r="AH87" t="s">
        <v>3492</v>
      </c>
      <c r="AI87">
        <v>66</v>
      </c>
      <c r="AJ87">
        <v>70.42895</v>
      </c>
      <c r="AK87" t="s">
        <v>3497</v>
      </c>
      <c r="AL87" t="s">
        <v>3508</v>
      </c>
      <c r="AM87" t="s">
        <v>3514</v>
      </c>
      <c r="AN87">
        <v>211.89473684210529</v>
      </c>
      <c r="AO87">
        <v>1989</v>
      </c>
      <c r="AP87" t="s">
        <v>3548</v>
      </c>
      <c r="AS87" t="s">
        <v>3625</v>
      </c>
      <c r="AT87" t="s">
        <v>3629</v>
      </c>
      <c r="AU87">
        <v>50.09178</v>
      </c>
      <c r="AV87">
        <v>8.5310500000000005</v>
      </c>
      <c r="BA87">
        <v>0.49049999999999999</v>
      </c>
      <c r="BB87" t="s">
        <v>3997</v>
      </c>
      <c r="BC87" t="s">
        <v>3497</v>
      </c>
      <c r="BE87" t="s">
        <v>3515</v>
      </c>
      <c r="BF87" t="s">
        <v>4050</v>
      </c>
      <c r="BG87" t="s">
        <v>1715</v>
      </c>
      <c r="BH87" t="s">
        <v>2176</v>
      </c>
      <c r="BI87" t="s">
        <v>4592</v>
      </c>
    </row>
    <row r="88" spans="1:61" x14ac:dyDescent="0.25">
      <c r="A88">
        <f t="shared" si="8"/>
        <v>13.4</v>
      </c>
      <c r="B88" t="str">
        <f t="shared" si="9"/>
        <v>HKW Karcherstr._BNA0510b</v>
      </c>
      <c r="C88" t="s">
        <v>3492</v>
      </c>
      <c r="D88" t="str">
        <f>VLOOKUP(AL88,REF_TABLE!$A$19:$B$26,2,FALSE)</f>
        <v>STUR</v>
      </c>
      <c r="E88" t="str">
        <f>VLOOKUP(AK88,REF_TABLE!A:B,2,FALSE)</f>
        <v>HRD</v>
      </c>
      <c r="F88">
        <f t="shared" si="15"/>
        <v>0.41499999999999998</v>
      </c>
      <c r="G88">
        <f>VLOOKUP(Backup_0521!D88,REF_TABLE!M:Q,2,FALSE)</f>
        <v>9.5587323943661975</v>
      </c>
      <c r="H88">
        <f>VLOOKUP(Backup_0521!D88,REF_TABLE!M:Q,3,FALSE)</f>
        <v>7.8122535211267614</v>
      </c>
      <c r="I88">
        <f>VLOOKUP(D88,Tabelle7!$A:$B,2,FALSE)</f>
        <v>4.0224969288732378E-2</v>
      </c>
      <c r="J88">
        <f>VLOOKUP(D88,Tabelle7!$A:$C,3,FALSE)</f>
        <v>4.0224969288732378E-2</v>
      </c>
      <c r="K88">
        <f>VLOOKUP($E88,Dispa_data!E:W,7,FALSE)</f>
        <v>117242.17</v>
      </c>
      <c r="L88">
        <f>IFERROR(VLOOKUP($E88,Dispa_data!E:W,8,FALSE),0)</f>
        <v>0</v>
      </c>
      <c r="M88">
        <f>IFERROR(VLOOKUP($E88,Dispa_data!E:W,9,FALSE),0)</f>
        <v>0</v>
      </c>
      <c r="N88">
        <f>IFERROR(VLOOKUP($E88,Dispa_data!$E:$W,10,FALSE),0)</f>
        <v>0.3</v>
      </c>
      <c r="O88">
        <f>IFERROR(VLOOKUP($E88,Dispa_data!$E:$W,11,FALSE),0)</f>
        <v>0.39500000000000002</v>
      </c>
      <c r="P88">
        <f>IFERROR(VLOOKUP($E88,Dispa_data!$E:$W,12,FALSE),0)</f>
        <v>7</v>
      </c>
      <c r="Q88">
        <f>IFERROR(VLOOKUP($E88,Dispa_data!$E:$W,13,FALSE),0)</f>
        <v>0.95</v>
      </c>
      <c r="S88" t="str">
        <f t="shared" si="10"/>
        <v/>
      </c>
      <c r="T88" t="str">
        <f t="shared" si="11"/>
        <v/>
      </c>
      <c r="U88" t="str">
        <f t="shared" si="12"/>
        <v/>
      </c>
      <c r="V88" t="str">
        <f t="shared" si="13"/>
        <v/>
      </c>
      <c r="W88" t="str">
        <f t="shared" si="14"/>
        <v/>
      </c>
      <c r="X88" s="1" t="s">
        <v>124</v>
      </c>
      <c r="Y88" s="6" t="e">
        <f>VLOOKUP(B88,Dispa_data!B:B,1,FALSE)</f>
        <v>#N/A</v>
      </c>
      <c r="Z88" t="s">
        <v>998</v>
      </c>
      <c r="AA88" t="s">
        <v>1559</v>
      </c>
      <c r="AC88" t="s">
        <v>2177</v>
      </c>
      <c r="AE88" t="s">
        <v>2788</v>
      </c>
      <c r="AF88" t="s">
        <v>3233</v>
      </c>
      <c r="AG88" t="s">
        <v>3487</v>
      </c>
      <c r="AH88" t="s">
        <v>3492</v>
      </c>
      <c r="AI88">
        <v>13.4</v>
      </c>
      <c r="AK88" t="s">
        <v>3497</v>
      </c>
      <c r="AL88" t="s">
        <v>3506</v>
      </c>
      <c r="AM88" t="s">
        <v>3514</v>
      </c>
      <c r="AO88">
        <v>1996</v>
      </c>
      <c r="AP88" t="s">
        <v>3553</v>
      </c>
      <c r="AS88" t="s">
        <v>3625</v>
      </c>
      <c r="AU88">
        <v>49.434609999999999</v>
      </c>
      <c r="AV88">
        <v>7.7582399999999998</v>
      </c>
      <c r="BA88">
        <v>0.41499999999999998</v>
      </c>
      <c r="BB88" t="s">
        <v>3997</v>
      </c>
      <c r="BC88" t="s">
        <v>3497</v>
      </c>
      <c r="BE88" t="s">
        <v>3515</v>
      </c>
      <c r="BF88" t="s">
        <v>4051</v>
      </c>
      <c r="BG88" t="s">
        <v>1559</v>
      </c>
      <c r="BH88" t="s">
        <v>4469</v>
      </c>
    </row>
    <row r="89" spans="1:61" x14ac:dyDescent="0.25">
      <c r="A89">
        <f t="shared" si="8"/>
        <v>517</v>
      </c>
      <c r="B89" t="str">
        <f t="shared" si="9"/>
        <v>Rheinhafen-Dampfkraftwerk_BNA0518a</v>
      </c>
      <c r="C89" t="s">
        <v>3492</v>
      </c>
      <c r="D89" t="str">
        <f>VLOOKUP(AL89,REF_TABLE!$A$19:$B$26,2,FALSE)</f>
        <v>STUR</v>
      </c>
      <c r="E89" t="str">
        <f>VLOOKUP(AK89,REF_TABLE!A:B,2,FALSE)</f>
        <v>HRD</v>
      </c>
      <c r="F89">
        <f t="shared" si="15"/>
        <v>0.4375</v>
      </c>
      <c r="G89">
        <f>VLOOKUP(Backup_0521!D89,REF_TABLE!M:Q,2,FALSE)</f>
        <v>9.5587323943661975</v>
      </c>
      <c r="H89">
        <f>VLOOKUP(Backup_0521!D89,REF_TABLE!M:Q,3,FALSE)</f>
        <v>7.8122535211267614</v>
      </c>
      <c r="I89">
        <f>VLOOKUP(D89,Tabelle7!$A:$B,2,FALSE)</f>
        <v>4.0224969288732378E-2</v>
      </c>
      <c r="J89">
        <f>VLOOKUP(D89,Tabelle7!$A:$C,3,FALSE)</f>
        <v>4.0224969288732378E-2</v>
      </c>
      <c r="K89">
        <f>VLOOKUP($E89,Dispa_data!E:W,7,FALSE)</f>
        <v>117242.17</v>
      </c>
      <c r="L89">
        <f>IFERROR(VLOOKUP($E89,Dispa_data!E:W,8,FALSE),0)</f>
        <v>0</v>
      </c>
      <c r="M89">
        <f>IFERROR(VLOOKUP($E89,Dispa_data!E:W,9,FALSE),0)</f>
        <v>0</v>
      </c>
      <c r="N89">
        <f>IFERROR(VLOOKUP($E89,Dispa_data!$E:$W,10,FALSE),0)</f>
        <v>0.3</v>
      </c>
      <c r="O89">
        <f>IFERROR(VLOOKUP($E89,Dispa_data!$E:$W,11,FALSE),0)</f>
        <v>0.39500000000000002</v>
      </c>
      <c r="P89">
        <f>IFERROR(VLOOKUP($E89,Dispa_data!$E:$W,12,FALSE),0)</f>
        <v>7</v>
      </c>
      <c r="Q89">
        <f>IFERROR(VLOOKUP($E89,Dispa_data!$E:$W,13,FALSE),0)</f>
        <v>0.95</v>
      </c>
      <c r="S89">
        <f t="shared" si="10"/>
        <v>220</v>
      </c>
      <c r="T89" t="str">
        <f t="shared" si="11"/>
        <v/>
      </c>
      <c r="U89" t="str">
        <f t="shared" si="12"/>
        <v/>
      </c>
      <c r="V89" t="str">
        <f t="shared" si="13"/>
        <v/>
      </c>
      <c r="W89" t="str">
        <f t="shared" si="14"/>
        <v/>
      </c>
      <c r="X89" s="1" t="s">
        <v>125</v>
      </c>
      <c r="Y89" s="6" t="e">
        <f>VLOOKUP(B89,Dispa_data!B:B,1,FALSE)</f>
        <v>#N/A</v>
      </c>
      <c r="Z89" t="s">
        <v>999</v>
      </c>
      <c r="AA89" t="s">
        <v>1560</v>
      </c>
      <c r="AB89" t="s">
        <v>1912</v>
      </c>
      <c r="AC89" t="s">
        <v>2158</v>
      </c>
      <c r="AD89" t="s">
        <v>2452</v>
      </c>
      <c r="AE89" t="s">
        <v>2789</v>
      </c>
      <c r="AF89" t="s">
        <v>3201</v>
      </c>
      <c r="AG89" t="s">
        <v>3482</v>
      </c>
      <c r="AH89" t="s">
        <v>3492</v>
      </c>
      <c r="AI89">
        <v>517</v>
      </c>
      <c r="AJ89">
        <v>550</v>
      </c>
      <c r="AK89" t="s">
        <v>3497</v>
      </c>
      <c r="AL89" t="s">
        <v>3506</v>
      </c>
      <c r="AM89" t="s">
        <v>3514</v>
      </c>
      <c r="AN89">
        <v>220</v>
      </c>
      <c r="AO89">
        <v>1985</v>
      </c>
      <c r="AP89" t="s">
        <v>3534</v>
      </c>
      <c r="AQ89">
        <v>2005</v>
      </c>
      <c r="AS89" t="s">
        <v>3625</v>
      </c>
      <c r="AT89" t="s">
        <v>3629</v>
      </c>
      <c r="AU89">
        <v>49.012500000000003</v>
      </c>
      <c r="AV89">
        <v>8.302778</v>
      </c>
      <c r="AW89" t="s">
        <v>3652</v>
      </c>
      <c r="AX89" t="s">
        <v>3761</v>
      </c>
      <c r="BA89">
        <v>0.4375</v>
      </c>
      <c r="BB89" t="s">
        <v>3997</v>
      </c>
      <c r="BC89" t="s">
        <v>3497</v>
      </c>
      <c r="BE89" t="s">
        <v>3515</v>
      </c>
      <c r="BF89" t="s">
        <v>4052</v>
      </c>
      <c r="BG89" t="s">
        <v>4408</v>
      </c>
      <c r="BH89" t="s">
        <v>4459</v>
      </c>
      <c r="BI89" t="s">
        <v>4591</v>
      </c>
    </row>
    <row r="90" spans="1:61" x14ac:dyDescent="0.25">
      <c r="A90">
        <f t="shared" si="8"/>
        <v>834</v>
      </c>
      <c r="B90" t="str">
        <f t="shared" si="9"/>
        <v>Rheinhafen-Dampfkraftwerk_BNA0518b</v>
      </c>
      <c r="C90" t="s">
        <v>3492</v>
      </c>
      <c r="D90" t="str">
        <f>VLOOKUP(AL90,REF_TABLE!$A$19:$B$26,2,FALSE)</f>
        <v>STUR</v>
      </c>
      <c r="E90" t="str">
        <f>VLOOKUP(AK90,REF_TABLE!A:B,2,FALSE)</f>
        <v>HRD</v>
      </c>
      <c r="F90">
        <f t="shared" si="15"/>
        <v>0.46</v>
      </c>
      <c r="G90">
        <f>VLOOKUP(Backup_0521!D90,REF_TABLE!M:Q,2,FALSE)</f>
        <v>9.5587323943661975</v>
      </c>
      <c r="H90">
        <f>VLOOKUP(Backup_0521!D90,REF_TABLE!M:Q,3,FALSE)</f>
        <v>7.8122535211267614</v>
      </c>
      <c r="I90">
        <f>VLOOKUP(D90,Tabelle7!$A:$B,2,FALSE)</f>
        <v>4.0224969288732378E-2</v>
      </c>
      <c r="J90">
        <f>VLOOKUP(D90,Tabelle7!$A:$C,3,FALSE)</f>
        <v>4.0224969288732378E-2</v>
      </c>
      <c r="K90">
        <f>VLOOKUP($E90,Dispa_data!E:W,7,FALSE)</f>
        <v>117242.17</v>
      </c>
      <c r="L90">
        <f>IFERROR(VLOOKUP($E90,Dispa_data!E:W,8,FALSE),0)</f>
        <v>0</v>
      </c>
      <c r="M90">
        <f>IFERROR(VLOOKUP($E90,Dispa_data!E:W,9,FALSE),0)</f>
        <v>0</v>
      </c>
      <c r="N90">
        <f>IFERROR(VLOOKUP($E90,Dispa_data!$E:$W,10,FALSE),0)</f>
        <v>0.3</v>
      </c>
      <c r="O90">
        <f>IFERROR(VLOOKUP($E90,Dispa_data!$E:$W,11,FALSE),0)</f>
        <v>0.39500000000000002</v>
      </c>
      <c r="P90">
        <f>IFERROR(VLOOKUP($E90,Dispa_data!$E:$W,12,FALSE),0)</f>
        <v>7</v>
      </c>
      <c r="Q90">
        <f>IFERROR(VLOOKUP($E90,Dispa_data!$E:$W,13,FALSE),0)</f>
        <v>0.95</v>
      </c>
      <c r="S90">
        <f t="shared" si="10"/>
        <v>220</v>
      </c>
      <c r="T90" t="str">
        <f t="shared" si="11"/>
        <v/>
      </c>
      <c r="U90" t="str">
        <f t="shared" si="12"/>
        <v/>
      </c>
      <c r="V90" t="str">
        <f t="shared" si="13"/>
        <v/>
      </c>
      <c r="W90" t="str">
        <f t="shared" si="14"/>
        <v/>
      </c>
      <c r="X90" s="1" t="s">
        <v>126</v>
      </c>
      <c r="Y90" s="6" t="e">
        <f>VLOOKUP(B90,Dispa_data!B:B,1,FALSE)</f>
        <v>#N/A</v>
      </c>
      <c r="Z90" t="s">
        <v>999</v>
      </c>
      <c r="AA90" t="s">
        <v>1561</v>
      </c>
      <c r="AB90" t="s">
        <v>1913</v>
      </c>
      <c r="AC90" t="s">
        <v>2158</v>
      </c>
      <c r="AD90" t="s">
        <v>2452</v>
      </c>
      <c r="AE90" t="s">
        <v>2789</v>
      </c>
      <c r="AF90" t="s">
        <v>3201</v>
      </c>
      <c r="AG90" t="s">
        <v>3482</v>
      </c>
      <c r="AH90" t="s">
        <v>3492</v>
      </c>
      <c r="AI90">
        <v>834</v>
      </c>
      <c r="AJ90">
        <v>912</v>
      </c>
      <c r="AK90" t="s">
        <v>3497</v>
      </c>
      <c r="AL90" t="s">
        <v>3506</v>
      </c>
      <c r="AM90" t="s">
        <v>3514</v>
      </c>
      <c r="AN90">
        <v>220</v>
      </c>
      <c r="AO90">
        <v>2014</v>
      </c>
      <c r="AP90" t="s">
        <v>3541</v>
      </c>
      <c r="AS90" t="s">
        <v>3625</v>
      </c>
      <c r="AU90">
        <v>49.012500000000003</v>
      </c>
      <c r="AV90">
        <v>8.302778</v>
      </c>
      <c r="AW90" t="s">
        <v>3652</v>
      </c>
      <c r="AX90" t="s">
        <v>3762</v>
      </c>
      <c r="AY90">
        <v>0.46</v>
      </c>
      <c r="AZ90" s="2" t="s">
        <v>3929</v>
      </c>
      <c r="BA90">
        <v>0.46</v>
      </c>
      <c r="BB90" t="s">
        <v>3997</v>
      </c>
      <c r="BC90" t="s">
        <v>3497</v>
      </c>
      <c r="BE90" t="s">
        <v>3515</v>
      </c>
      <c r="BF90" t="s">
        <v>4052</v>
      </c>
      <c r="BG90" t="s">
        <v>4408</v>
      </c>
      <c r="BH90" t="s">
        <v>4459</v>
      </c>
      <c r="BI90" t="s">
        <v>4591</v>
      </c>
    </row>
    <row r="91" spans="1:61" x14ac:dyDescent="0.25">
      <c r="A91">
        <f t="shared" si="8"/>
        <v>323</v>
      </c>
      <c r="B91" t="str">
        <f t="shared" si="9"/>
        <v>Gemeinschaftskraftwerk Kiel_BNA0526</v>
      </c>
      <c r="C91" t="s">
        <v>3492</v>
      </c>
      <c r="D91" t="str">
        <f>VLOOKUP(AL91,REF_TABLE!$A$19:$B$26,2,FALSE)</f>
        <v>STUR</v>
      </c>
      <c r="E91" t="str">
        <f>VLOOKUP(AK91,REF_TABLE!A:B,2,FALSE)</f>
        <v>HRD</v>
      </c>
      <c r="F91">
        <f t="shared" si="15"/>
        <v>0.40500000000000003</v>
      </c>
      <c r="G91">
        <f>VLOOKUP(Backup_0521!D91,REF_TABLE!M:Q,2,FALSE)</f>
        <v>9.5587323943661975</v>
      </c>
      <c r="H91">
        <f>VLOOKUP(Backup_0521!D91,REF_TABLE!M:Q,3,FALSE)</f>
        <v>7.8122535211267614</v>
      </c>
      <c r="I91">
        <f>VLOOKUP(D91,Tabelle7!$A:$B,2,FALSE)</f>
        <v>4.0224969288732378E-2</v>
      </c>
      <c r="J91">
        <f>VLOOKUP(D91,Tabelle7!$A:$C,3,FALSE)</f>
        <v>4.0224969288732378E-2</v>
      </c>
      <c r="K91">
        <f>VLOOKUP($E91,Dispa_data!E:W,7,FALSE)</f>
        <v>117242.17</v>
      </c>
      <c r="L91">
        <f>IFERROR(VLOOKUP($E91,Dispa_data!E:W,8,FALSE),0)</f>
        <v>0</v>
      </c>
      <c r="M91">
        <f>IFERROR(VLOOKUP($E91,Dispa_data!E:W,9,FALSE),0)</f>
        <v>0</v>
      </c>
      <c r="N91">
        <f>IFERROR(VLOOKUP($E91,Dispa_data!$E:$W,10,FALSE),0)</f>
        <v>0.3</v>
      </c>
      <c r="O91">
        <f>IFERROR(VLOOKUP($E91,Dispa_data!$E:$W,11,FALSE),0)</f>
        <v>0.39500000000000002</v>
      </c>
      <c r="P91">
        <f>IFERROR(VLOOKUP($E91,Dispa_data!$E:$W,12,FALSE),0)</f>
        <v>7</v>
      </c>
      <c r="Q91">
        <f>IFERROR(VLOOKUP($E91,Dispa_data!$E:$W,13,FALSE),0)</f>
        <v>0.95</v>
      </c>
      <c r="S91">
        <f t="shared" si="10"/>
        <v>295</v>
      </c>
      <c r="T91" t="str">
        <f t="shared" si="11"/>
        <v/>
      </c>
      <c r="U91" t="str">
        <f t="shared" si="12"/>
        <v/>
      </c>
      <c r="V91" t="str">
        <f t="shared" si="13"/>
        <v/>
      </c>
      <c r="W91" t="str">
        <f t="shared" si="14"/>
        <v/>
      </c>
      <c r="X91" s="1" t="s">
        <v>127</v>
      </c>
      <c r="Y91" s="6" t="e">
        <f>VLOOKUP(B91,Dispa_data!B:B,1,FALSE)</f>
        <v>#N/A</v>
      </c>
      <c r="Z91" t="s">
        <v>1000</v>
      </c>
      <c r="AB91" t="s">
        <v>1914</v>
      </c>
      <c r="AC91" t="s">
        <v>2178</v>
      </c>
      <c r="AE91" t="s">
        <v>2790</v>
      </c>
      <c r="AF91" t="s">
        <v>3234</v>
      </c>
      <c r="AG91" t="s">
        <v>3486</v>
      </c>
      <c r="AH91" t="s">
        <v>3492</v>
      </c>
      <c r="AI91">
        <v>323</v>
      </c>
      <c r="AJ91">
        <v>354</v>
      </c>
      <c r="AK91" t="s">
        <v>3497</v>
      </c>
      <c r="AL91" t="s">
        <v>3506</v>
      </c>
      <c r="AM91" t="s">
        <v>3514</v>
      </c>
      <c r="AN91">
        <v>295</v>
      </c>
      <c r="AO91">
        <v>1970</v>
      </c>
      <c r="AP91" t="s">
        <v>3554</v>
      </c>
      <c r="AQ91">
        <v>1992</v>
      </c>
      <c r="AS91" t="s">
        <v>3625</v>
      </c>
      <c r="AT91" t="s">
        <v>3629</v>
      </c>
      <c r="AU91">
        <v>54.339449999999999</v>
      </c>
      <c r="AV91">
        <v>10.176600000000001</v>
      </c>
      <c r="AW91" t="s">
        <v>3653</v>
      </c>
      <c r="AX91" t="s">
        <v>3763</v>
      </c>
      <c r="AY91">
        <v>0.39</v>
      </c>
      <c r="AZ91" s="2" t="s">
        <v>3930</v>
      </c>
      <c r="BA91">
        <v>0.40500000000000003</v>
      </c>
      <c r="BB91" t="s">
        <v>3997</v>
      </c>
      <c r="BC91" t="s">
        <v>3497</v>
      </c>
      <c r="BE91" t="s">
        <v>3515</v>
      </c>
      <c r="BF91" t="s">
        <v>4053</v>
      </c>
      <c r="BG91" t="s">
        <v>4407</v>
      </c>
      <c r="BH91" t="s">
        <v>4463</v>
      </c>
      <c r="BI91" t="s">
        <v>4591</v>
      </c>
    </row>
    <row r="92" spans="1:61" x14ac:dyDescent="0.25">
      <c r="A92">
        <f t="shared" si="8"/>
        <v>26</v>
      </c>
      <c r="B92" t="str">
        <f t="shared" si="9"/>
        <v>Kraftwerk L 57_BNA0557a</v>
      </c>
      <c r="C92" t="s">
        <v>3492</v>
      </c>
      <c r="D92" t="str">
        <f>VLOOKUP(AL92,REF_TABLE!$A$19:$B$26,2,FALSE)</f>
        <v>STUR</v>
      </c>
      <c r="E92" t="str">
        <f>VLOOKUP(AK92,REF_TABLE!A:B,2,FALSE)</f>
        <v>HRD</v>
      </c>
      <c r="F92">
        <f t="shared" si="15"/>
        <v>0.3175</v>
      </c>
      <c r="G92">
        <f>VLOOKUP(Backup_0521!D92,REF_TABLE!M:Q,2,FALSE)</f>
        <v>9.5587323943661975</v>
      </c>
      <c r="H92">
        <f>VLOOKUP(Backup_0521!D92,REF_TABLE!M:Q,3,FALSE)</f>
        <v>7.8122535211267614</v>
      </c>
      <c r="I92">
        <f>VLOOKUP(D92,Tabelle7!$A:$B,2,FALSE)</f>
        <v>4.0224969288732378E-2</v>
      </c>
      <c r="J92">
        <f>VLOOKUP(D92,Tabelle7!$A:$C,3,FALSE)</f>
        <v>4.0224969288732378E-2</v>
      </c>
      <c r="K92">
        <f>VLOOKUP($E92,Dispa_data!E:W,7,FALSE)</f>
        <v>117242.17</v>
      </c>
      <c r="L92">
        <f>IFERROR(VLOOKUP($E92,Dispa_data!E:W,8,FALSE),0)</f>
        <v>0</v>
      </c>
      <c r="M92">
        <f>IFERROR(VLOOKUP($E92,Dispa_data!E:W,9,FALSE),0)</f>
        <v>0</v>
      </c>
      <c r="N92">
        <f>IFERROR(VLOOKUP($E92,Dispa_data!$E:$W,10,FALSE),0)</f>
        <v>0.3</v>
      </c>
      <c r="O92">
        <f>IFERROR(VLOOKUP($E92,Dispa_data!$E:$W,11,FALSE),0)</f>
        <v>0.39500000000000002</v>
      </c>
      <c r="P92">
        <f>IFERROR(VLOOKUP($E92,Dispa_data!$E:$W,12,FALSE),0)</f>
        <v>7</v>
      </c>
      <c r="Q92">
        <f>IFERROR(VLOOKUP($E92,Dispa_data!$E:$W,13,FALSE),0)</f>
        <v>0.95</v>
      </c>
      <c r="S92" t="str">
        <f t="shared" si="10"/>
        <v/>
      </c>
      <c r="T92" t="str">
        <f t="shared" si="11"/>
        <v/>
      </c>
      <c r="U92" t="str">
        <f t="shared" si="12"/>
        <v/>
      </c>
      <c r="V92" t="str">
        <f t="shared" si="13"/>
        <v/>
      </c>
      <c r="W92" t="str">
        <f t="shared" si="14"/>
        <v/>
      </c>
      <c r="X92" s="1" t="s">
        <v>128</v>
      </c>
      <c r="Y92" s="6" t="e">
        <f>VLOOKUP(B92,Dispa_data!B:B,1,FALSE)</f>
        <v>#N/A</v>
      </c>
      <c r="Z92" t="s">
        <v>1001</v>
      </c>
      <c r="AC92" t="s">
        <v>2179</v>
      </c>
      <c r="AD92" t="s">
        <v>2453</v>
      </c>
      <c r="AE92" t="s">
        <v>2791</v>
      </c>
      <c r="AF92" t="s">
        <v>3235</v>
      </c>
      <c r="AG92" t="s">
        <v>3480</v>
      </c>
      <c r="AH92" t="s">
        <v>3492</v>
      </c>
      <c r="AI92">
        <v>26</v>
      </c>
      <c r="AK92" t="s">
        <v>3497</v>
      </c>
      <c r="AL92" t="s">
        <v>3506</v>
      </c>
      <c r="AM92" t="s">
        <v>3514</v>
      </c>
      <c r="AO92">
        <v>1957</v>
      </c>
      <c r="AP92" t="s">
        <v>3555</v>
      </c>
      <c r="AS92" t="s">
        <v>3625</v>
      </c>
      <c r="AU92">
        <v>51.369810999999999</v>
      </c>
      <c r="AV92">
        <v>6.6615000000000002</v>
      </c>
      <c r="BA92">
        <v>0.3175</v>
      </c>
      <c r="BB92" t="s">
        <v>3997</v>
      </c>
      <c r="BC92" t="s">
        <v>3497</v>
      </c>
      <c r="BE92" t="s">
        <v>3515</v>
      </c>
      <c r="BG92" t="s">
        <v>4412</v>
      </c>
      <c r="BH92" t="s">
        <v>4470</v>
      </c>
    </row>
    <row r="93" spans="1:61" x14ac:dyDescent="0.25">
      <c r="A93">
        <f t="shared" si="8"/>
        <v>110</v>
      </c>
      <c r="B93" t="str">
        <f t="shared" si="9"/>
        <v>Kraftwerk N 230_BNA0557b</v>
      </c>
      <c r="C93" t="s">
        <v>3492</v>
      </c>
      <c r="D93" t="str">
        <f>VLOOKUP(AL93,REF_TABLE!$A$19:$B$26,2,FALSE)</f>
        <v>STUR</v>
      </c>
      <c r="E93" t="str">
        <f>VLOOKUP(AK93,REF_TABLE!A:B,2,FALSE)</f>
        <v>HRD</v>
      </c>
      <c r="F93">
        <f t="shared" si="15"/>
        <v>0.35249999999999998</v>
      </c>
      <c r="G93">
        <f>VLOOKUP(Backup_0521!D93,REF_TABLE!M:Q,2,FALSE)</f>
        <v>9.5587323943661975</v>
      </c>
      <c r="H93">
        <f>VLOOKUP(Backup_0521!D93,REF_TABLE!M:Q,3,FALSE)</f>
        <v>7.8122535211267614</v>
      </c>
      <c r="I93">
        <f>VLOOKUP(D93,Tabelle7!$A:$B,2,FALSE)</f>
        <v>4.0224969288732378E-2</v>
      </c>
      <c r="J93">
        <f>VLOOKUP(D93,Tabelle7!$A:$C,3,FALSE)</f>
        <v>4.0224969288732378E-2</v>
      </c>
      <c r="K93">
        <f>VLOOKUP($E93,Dispa_data!E:W,7,FALSE)</f>
        <v>117242.17</v>
      </c>
      <c r="L93">
        <f>IFERROR(VLOOKUP($E93,Dispa_data!E:W,8,FALSE),0)</f>
        <v>0</v>
      </c>
      <c r="M93">
        <f>IFERROR(VLOOKUP($E93,Dispa_data!E:W,9,FALSE),0)</f>
        <v>0</v>
      </c>
      <c r="N93">
        <f>IFERROR(VLOOKUP($E93,Dispa_data!$E:$W,10,FALSE),0)</f>
        <v>0.3</v>
      </c>
      <c r="O93">
        <f>IFERROR(VLOOKUP($E93,Dispa_data!$E:$W,11,FALSE),0)</f>
        <v>0.39500000000000002</v>
      </c>
      <c r="P93">
        <f>IFERROR(VLOOKUP($E93,Dispa_data!$E:$W,12,FALSE),0)</f>
        <v>7</v>
      </c>
      <c r="Q93">
        <f>IFERROR(VLOOKUP($E93,Dispa_data!$E:$W,13,FALSE),0)</f>
        <v>0.95</v>
      </c>
      <c r="S93">
        <f t="shared" si="10"/>
        <v>460</v>
      </c>
      <c r="T93" t="str">
        <f t="shared" si="11"/>
        <v/>
      </c>
      <c r="U93" t="str">
        <f t="shared" si="12"/>
        <v/>
      </c>
      <c r="V93" t="str">
        <f t="shared" si="13"/>
        <v/>
      </c>
      <c r="W93" t="str">
        <f t="shared" si="14"/>
        <v/>
      </c>
      <c r="X93" s="1" t="s">
        <v>129</v>
      </c>
      <c r="Y93" s="6" t="e">
        <f>VLOOKUP(B93,Dispa_data!B:B,1,FALSE)</f>
        <v>#N/A</v>
      </c>
      <c r="Z93" t="s">
        <v>1002</v>
      </c>
      <c r="AB93" t="s">
        <v>1915</v>
      </c>
      <c r="AC93" t="s">
        <v>2179</v>
      </c>
      <c r="AD93" t="s">
        <v>2454</v>
      </c>
      <c r="AE93" t="s">
        <v>2791</v>
      </c>
      <c r="AF93" t="s">
        <v>3235</v>
      </c>
      <c r="AG93" t="s">
        <v>3480</v>
      </c>
      <c r="AH93" t="s">
        <v>3492</v>
      </c>
      <c r="AI93">
        <v>110</v>
      </c>
      <c r="AJ93">
        <v>116</v>
      </c>
      <c r="AK93" t="s">
        <v>3497</v>
      </c>
      <c r="AL93" t="s">
        <v>3506</v>
      </c>
      <c r="AM93" t="s">
        <v>3514</v>
      </c>
      <c r="AN93">
        <v>460</v>
      </c>
      <c r="AO93">
        <v>1971</v>
      </c>
      <c r="AP93" t="s">
        <v>3556</v>
      </c>
      <c r="AS93" t="s">
        <v>3625</v>
      </c>
      <c r="AU93">
        <v>51.369810999999999</v>
      </c>
      <c r="AV93">
        <v>6.6615000000000002</v>
      </c>
      <c r="BA93">
        <v>0.35249999999999998</v>
      </c>
      <c r="BB93" t="s">
        <v>3997</v>
      </c>
      <c r="BC93" t="s">
        <v>3497</v>
      </c>
      <c r="BE93" t="s">
        <v>3515</v>
      </c>
      <c r="BG93" t="s">
        <v>4412</v>
      </c>
      <c r="BH93" t="s">
        <v>4470</v>
      </c>
      <c r="BI93" t="s">
        <v>4591</v>
      </c>
    </row>
    <row r="94" spans="1:61" x14ac:dyDescent="0.25">
      <c r="A94">
        <f t="shared" si="8"/>
        <v>103</v>
      </c>
      <c r="B94" t="str">
        <f t="shared" si="9"/>
        <v>G-Kraftwerk_BNA0600b</v>
      </c>
      <c r="C94" t="s">
        <v>3492</v>
      </c>
      <c r="D94" t="str">
        <f>VLOOKUP(AL94,REF_TABLE!$A$19:$B$26,2,FALSE)</f>
        <v>STUR</v>
      </c>
      <c r="E94" t="str">
        <f>VLOOKUP(AK94,REF_TABLE!A:B,2,FALSE)</f>
        <v>HRD</v>
      </c>
      <c r="F94">
        <f t="shared" si="15"/>
        <v>0.33</v>
      </c>
      <c r="G94">
        <f>VLOOKUP(Backup_0521!D94,REF_TABLE!M:Q,2,FALSE)</f>
        <v>9.5587323943661975</v>
      </c>
      <c r="H94">
        <f>VLOOKUP(Backup_0521!D94,REF_TABLE!M:Q,3,FALSE)</f>
        <v>7.8122535211267614</v>
      </c>
      <c r="I94">
        <f>VLOOKUP(D94,Tabelle7!$A:$B,2,FALSE)</f>
        <v>4.0224969288732378E-2</v>
      </c>
      <c r="J94">
        <f>VLOOKUP(D94,Tabelle7!$A:$C,3,FALSE)</f>
        <v>4.0224969288732378E-2</v>
      </c>
      <c r="K94">
        <f>VLOOKUP($E94,Dispa_data!E:W,7,FALSE)</f>
        <v>117242.17</v>
      </c>
      <c r="L94">
        <f>IFERROR(VLOOKUP($E94,Dispa_data!E:W,8,FALSE),0)</f>
        <v>0</v>
      </c>
      <c r="M94">
        <f>IFERROR(VLOOKUP($E94,Dispa_data!E:W,9,FALSE),0)</f>
        <v>0</v>
      </c>
      <c r="N94">
        <f>IFERROR(VLOOKUP($E94,Dispa_data!$E:$W,10,FALSE),0)</f>
        <v>0.3</v>
      </c>
      <c r="O94">
        <f>IFERROR(VLOOKUP($E94,Dispa_data!$E:$W,11,FALSE),0)</f>
        <v>0.39500000000000002</v>
      </c>
      <c r="P94">
        <f>IFERROR(VLOOKUP($E94,Dispa_data!$E:$W,12,FALSE),0)</f>
        <v>7</v>
      </c>
      <c r="Q94">
        <f>IFERROR(VLOOKUP($E94,Dispa_data!$E:$W,13,FALSE),0)</f>
        <v>0.95</v>
      </c>
      <c r="S94">
        <f t="shared" si="10"/>
        <v>563.33076923076919</v>
      </c>
      <c r="T94" t="str">
        <f t="shared" si="11"/>
        <v/>
      </c>
      <c r="U94" t="str">
        <f t="shared" si="12"/>
        <v/>
      </c>
      <c r="V94" t="str">
        <f t="shared" si="13"/>
        <v/>
      </c>
      <c r="W94" t="str">
        <f t="shared" si="14"/>
        <v/>
      </c>
      <c r="X94" s="1" t="s">
        <v>130</v>
      </c>
      <c r="Y94" s="6" t="e">
        <f>VLOOKUP(B94,Dispa_data!B:B,1,FALSE)</f>
        <v>#N/A</v>
      </c>
      <c r="Z94" t="s">
        <v>1003</v>
      </c>
      <c r="AB94" t="s">
        <v>1916</v>
      </c>
      <c r="AC94" t="s">
        <v>2179</v>
      </c>
      <c r="AD94" t="s">
        <v>2455</v>
      </c>
      <c r="AE94" t="s">
        <v>2792</v>
      </c>
      <c r="AF94" t="s">
        <v>3236</v>
      </c>
      <c r="AG94" t="s">
        <v>3480</v>
      </c>
      <c r="AH94" t="s">
        <v>3492</v>
      </c>
      <c r="AI94">
        <v>103</v>
      </c>
      <c r="AJ94">
        <v>108.54615</v>
      </c>
      <c r="AK94" t="s">
        <v>3497</v>
      </c>
      <c r="AL94" t="s">
        <v>3506</v>
      </c>
      <c r="AM94" t="s">
        <v>3514</v>
      </c>
      <c r="AN94">
        <v>563.33076923076919</v>
      </c>
      <c r="AO94">
        <v>1962</v>
      </c>
      <c r="AP94" t="s">
        <v>3557</v>
      </c>
      <c r="AS94" t="s">
        <v>3625</v>
      </c>
      <c r="AT94" t="s">
        <v>3630</v>
      </c>
      <c r="AU94">
        <v>51.368872000000003</v>
      </c>
      <c r="AV94">
        <v>6.6541059999999996</v>
      </c>
      <c r="BA94">
        <v>0.33</v>
      </c>
      <c r="BB94" t="s">
        <v>3997</v>
      </c>
      <c r="BC94" t="s">
        <v>3497</v>
      </c>
      <c r="BE94" t="s">
        <v>3515</v>
      </c>
      <c r="BG94" t="s">
        <v>4412</v>
      </c>
      <c r="BH94" t="s">
        <v>4470</v>
      </c>
      <c r="BI94" t="s">
        <v>4592</v>
      </c>
    </row>
    <row r="95" spans="1:61" x14ac:dyDescent="0.25">
      <c r="A95">
        <f t="shared" si="8"/>
        <v>149</v>
      </c>
      <c r="B95" t="str">
        <f t="shared" si="9"/>
        <v>KW Lünen_BNA0618</v>
      </c>
      <c r="C95" t="s">
        <v>3492</v>
      </c>
      <c r="D95" t="str">
        <f>VLOOKUP(AL95,REF_TABLE!$A$19:$B$26,2,FALSE)</f>
        <v>STUR</v>
      </c>
      <c r="E95" t="str">
        <f>VLOOKUP(AK95,REF_TABLE!A:B,2,FALSE)</f>
        <v>HRD</v>
      </c>
      <c r="F95">
        <f t="shared" si="15"/>
        <v>0.41499999999999998</v>
      </c>
      <c r="G95">
        <f>VLOOKUP(Backup_0521!D95,REF_TABLE!M:Q,2,FALSE)</f>
        <v>9.5587323943661975</v>
      </c>
      <c r="H95">
        <f>VLOOKUP(Backup_0521!D95,REF_TABLE!M:Q,3,FALSE)</f>
        <v>7.8122535211267614</v>
      </c>
      <c r="I95">
        <f>VLOOKUP(D95,Tabelle7!$A:$B,2,FALSE)</f>
        <v>4.0224969288732378E-2</v>
      </c>
      <c r="J95">
        <f>VLOOKUP(D95,Tabelle7!$A:$C,3,FALSE)</f>
        <v>4.0224969288732378E-2</v>
      </c>
      <c r="K95">
        <f>VLOOKUP($E95,Dispa_data!E:W,7,FALSE)</f>
        <v>117242.17</v>
      </c>
      <c r="L95">
        <f>IFERROR(VLOOKUP($E95,Dispa_data!E:W,8,FALSE),0)</f>
        <v>0</v>
      </c>
      <c r="M95">
        <f>IFERROR(VLOOKUP($E95,Dispa_data!E:W,9,FALSE),0)</f>
        <v>0</v>
      </c>
      <c r="N95">
        <f>IFERROR(VLOOKUP($E95,Dispa_data!$E:$W,10,FALSE),0)</f>
        <v>0.3</v>
      </c>
      <c r="O95">
        <f>IFERROR(VLOOKUP($E95,Dispa_data!$E:$W,11,FALSE),0)</f>
        <v>0.39500000000000002</v>
      </c>
      <c r="P95">
        <f>IFERROR(VLOOKUP($E95,Dispa_data!$E:$W,12,FALSE),0)</f>
        <v>7</v>
      </c>
      <c r="Q95">
        <f>IFERROR(VLOOKUP($E95,Dispa_data!$E:$W,13,FALSE),0)</f>
        <v>0.95</v>
      </c>
      <c r="S95" t="str">
        <f t="shared" si="10"/>
        <v/>
      </c>
      <c r="T95" t="str">
        <f t="shared" si="11"/>
        <v/>
      </c>
      <c r="U95" t="str">
        <f t="shared" si="12"/>
        <v/>
      </c>
      <c r="V95" t="str">
        <f t="shared" si="13"/>
        <v/>
      </c>
      <c r="W95" t="str">
        <f t="shared" si="14"/>
        <v/>
      </c>
      <c r="X95" s="1" t="s">
        <v>131</v>
      </c>
      <c r="Y95" s="6" t="e">
        <f>VLOOKUP(B95,Dispa_data!B:B,1,FALSE)</f>
        <v>#N/A</v>
      </c>
      <c r="Z95" t="s">
        <v>1004</v>
      </c>
      <c r="AA95" t="s">
        <v>1562</v>
      </c>
      <c r="AB95" t="s">
        <v>1562</v>
      </c>
      <c r="AC95" t="s">
        <v>2166</v>
      </c>
      <c r="AD95" t="s">
        <v>2456</v>
      </c>
      <c r="AE95" t="s">
        <v>2748</v>
      </c>
      <c r="AF95" t="s">
        <v>3206</v>
      </c>
      <c r="AG95" t="s">
        <v>3480</v>
      </c>
      <c r="AH95" t="s">
        <v>3492</v>
      </c>
      <c r="AI95">
        <v>149</v>
      </c>
      <c r="AJ95">
        <v>170</v>
      </c>
      <c r="AK95" t="s">
        <v>3497</v>
      </c>
      <c r="AL95" t="s">
        <v>3506</v>
      </c>
      <c r="AM95" t="s">
        <v>3515</v>
      </c>
      <c r="AO95">
        <v>1962</v>
      </c>
      <c r="AP95" t="s">
        <v>3557</v>
      </c>
      <c r="AQ95">
        <v>1996</v>
      </c>
      <c r="AS95" t="s">
        <v>3625</v>
      </c>
      <c r="AU95">
        <v>51.614039920000003</v>
      </c>
      <c r="AV95">
        <v>7.4812539739999986</v>
      </c>
      <c r="AW95" t="s">
        <v>3654</v>
      </c>
      <c r="AX95" t="s">
        <v>3764</v>
      </c>
      <c r="AY95">
        <v>0.36</v>
      </c>
      <c r="AZ95" s="2" t="s">
        <v>3931</v>
      </c>
      <c r="BA95">
        <v>0.41499999999999998</v>
      </c>
      <c r="BB95" t="s">
        <v>3997</v>
      </c>
      <c r="BC95" t="s">
        <v>3497</v>
      </c>
      <c r="BE95" t="s">
        <v>3515</v>
      </c>
      <c r="BF95" t="s">
        <v>4054</v>
      </c>
      <c r="BG95" t="s">
        <v>4406</v>
      </c>
      <c r="BH95" t="s">
        <v>4441</v>
      </c>
      <c r="BI95" t="s">
        <v>4591</v>
      </c>
    </row>
    <row r="96" spans="1:61" x14ac:dyDescent="0.25">
      <c r="A96">
        <f t="shared" si="8"/>
        <v>324</v>
      </c>
      <c r="B96" t="str">
        <f t="shared" si="9"/>
        <v>KW Lünen_BNA0619</v>
      </c>
      <c r="C96" t="s">
        <v>3492</v>
      </c>
      <c r="D96" t="str">
        <f>VLOOKUP(AL96,REF_TABLE!$A$19:$B$26,2,FALSE)</f>
        <v>STUR</v>
      </c>
      <c r="E96" t="str">
        <f>VLOOKUP(AK96,REF_TABLE!A:B,2,FALSE)</f>
        <v>HRD</v>
      </c>
      <c r="F96">
        <f t="shared" si="15"/>
        <v>0.41749999999999998</v>
      </c>
      <c r="G96">
        <f>VLOOKUP(Backup_0521!D96,REF_TABLE!M:Q,2,FALSE)</f>
        <v>9.5587323943661975</v>
      </c>
      <c r="H96">
        <f>VLOOKUP(Backup_0521!D96,REF_TABLE!M:Q,3,FALSE)</f>
        <v>7.8122535211267614</v>
      </c>
      <c r="I96">
        <f>VLOOKUP(D96,Tabelle7!$A:$B,2,FALSE)</f>
        <v>4.0224969288732378E-2</v>
      </c>
      <c r="J96">
        <f>VLOOKUP(D96,Tabelle7!$A:$C,3,FALSE)</f>
        <v>4.0224969288732378E-2</v>
      </c>
      <c r="K96">
        <f>VLOOKUP($E96,Dispa_data!E:W,7,FALSE)</f>
        <v>117242.17</v>
      </c>
      <c r="L96">
        <f>IFERROR(VLOOKUP($E96,Dispa_data!E:W,8,FALSE),0)</f>
        <v>0</v>
      </c>
      <c r="M96">
        <f>IFERROR(VLOOKUP($E96,Dispa_data!E:W,9,FALSE),0)</f>
        <v>0</v>
      </c>
      <c r="N96">
        <f>IFERROR(VLOOKUP($E96,Dispa_data!$E:$W,10,FALSE),0)</f>
        <v>0.3</v>
      </c>
      <c r="O96">
        <f>IFERROR(VLOOKUP($E96,Dispa_data!$E:$W,11,FALSE),0)</f>
        <v>0.39500000000000002</v>
      </c>
      <c r="P96">
        <f>IFERROR(VLOOKUP($E96,Dispa_data!$E:$W,12,FALSE),0)</f>
        <v>7</v>
      </c>
      <c r="Q96">
        <f>IFERROR(VLOOKUP($E96,Dispa_data!$E:$W,13,FALSE),0)</f>
        <v>0.95</v>
      </c>
      <c r="S96" t="str">
        <f t="shared" si="10"/>
        <v/>
      </c>
      <c r="T96" t="str">
        <f t="shared" si="11"/>
        <v/>
      </c>
      <c r="U96" t="str">
        <f t="shared" si="12"/>
        <v/>
      </c>
      <c r="V96" t="str">
        <f t="shared" si="13"/>
        <v/>
      </c>
      <c r="W96" t="str">
        <f t="shared" si="14"/>
        <v/>
      </c>
      <c r="X96" s="1" t="s">
        <v>132</v>
      </c>
      <c r="Y96" s="6" t="e">
        <f>VLOOKUP(B96,Dispa_data!B:B,1,FALSE)</f>
        <v>#N/A</v>
      </c>
      <c r="Z96" t="s">
        <v>1004</v>
      </c>
      <c r="AA96" t="s">
        <v>1563</v>
      </c>
      <c r="AB96" t="s">
        <v>1563</v>
      </c>
      <c r="AC96" t="s">
        <v>2166</v>
      </c>
      <c r="AD96" t="s">
        <v>2456</v>
      </c>
      <c r="AE96" t="s">
        <v>2793</v>
      </c>
      <c r="AF96" t="s">
        <v>3206</v>
      </c>
      <c r="AG96" t="s">
        <v>3480</v>
      </c>
      <c r="AH96" t="s">
        <v>3492</v>
      </c>
      <c r="AI96">
        <v>324</v>
      </c>
      <c r="AJ96">
        <v>350</v>
      </c>
      <c r="AK96" t="s">
        <v>3497</v>
      </c>
      <c r="AL96" t="s">
        <v>3506</v>
      </c>
      <c r="AM96" t="s">
        <v>3514</v>
      </c>
      <c r="AO96">
        <v>1969</v>
      </c>
      <c r="AP96" t="s">
        <v>3537</v>
      </c>
      <c r="AQ96">
        <v>1997</v>
      </c>
      <c r="AS96" t="s">
        <v>3625</v>
      </c>
      <c r="AU96">
        <v>51.614039920000003</v>
      </c>
      <c r="AV96">
        <v>7.4812539739999986</v>
      </c>
      <c r="AW96" t="s">
        <v>3654</v>
      </c>
      <c r="AX96" t="s">
        <v>3765</v>
      </c>
      <c r="AY96">
        <v>0.36</v>
      </c>
      <c r="AZ96" s="2" t="s">
        <v>3931</v>
      </c>
      <c r="BA96">
        <v>0.41749999999999998</v>
      </c>
      <c r="BB96" t="s">
        <v>3997</v>
      </c>
      <c r="BC96" t="s">
        <v>3497</v>
      </c>
      <c r="BE96" t="s">
        <v>3515</v>
      </c>
      <c r="BF96" t="s">
        <v>4055</v>
      </c>
      <c r="BG96" t="s">
        <v>4407</v>
      </c>
      <c r="BH96" t="s">
        <v>4471</v>
      </c>
      <c r="BI96" t="s">
        <v>4591</v>
      </c>
    </row>
    <row r="97" spans="1:61" x14ac:dyDescent="0.25">
      <c r="A97">
        <f t="shared" si="8"/>
        <v>735</v>
      </c>
      <c r="B97" t="str">
        <f t="shared" si="9"/>
        <v>Trianel Kohlekraftwerk Lünen_BNA1508</v>
      </c>
      <c r="C97" t="s">
        <v>3492</v>
      </c>
      <c r="D97" t="str">
        <f>VLOOKUP(AL97,REF_TABLE!$A$19:$B$26,2,FALSE)</f>
        <v>STUR</v>
      </c>
      <c r="E97" t="str">
        <f>VLOOKUP(AK97,REF_TABLE!A:B,2,FALSE)</f>
        <v>HRD</v>
      </c>
      <c r="F97">
        <f t="shared" si="15"/>
        <v>0.45750000000000002</v>
      </c>
      <c r="G97">
        <f>VLOOKUP(Backup_0521!D97,REF_TABLE!M:Q,2,FALSE)</f>
        <v>9.5587323943661975</v>
      </c>
      <c r="H97">
        <f>VLOOKUP(Backup_0521!D97,REF_TABLE!M:Q,3,FALSE)</f>
        <v>7.8122535211267614</v>
      </c>
      <c r="I97">
        <f>VLOOKUP(D97,Tabelle7!$A:$B,2,FALSE)</f>
        <v>4.0224969288732378E-2</v>
      </c>
      <c r="J97">
        <f>VLOOKUP(D97,Tabelle7!$A:$C,3,FALSE)</f>
        <v>4.0224969288732378E-2</v>
      </c>
      <c r="K97">
        <f>VLOOKUP($E97,Dispa_data!E:W,7,FALSE)</f>
        <v>117242.17</v>
      </c>
      <c r="L97">
        <f>IFERROR(VLOOKUP($E97,Dispa_data!E:W,8,FALSE),0)</f>
        <v>0</v>
      </c>
      <c r="M97">
        <f>IFERROR(VLOOKUP($E97,Dispa_data!E:W,9,FALSE),0)</f>
        <v>0</v>
      </c>
      <c r="N97">
        <f>IFERROR(VLOOKUP($E97,Dispa_data!$E:$W,10,FALSE),0)</f>
        <v>0.3</v>
      </c>
      <c r="O97">
        <f>IFERROR(VLOOKUP($E97,Dispa_data!$E:$W,11,FALSE),0)</f>
        <v>0.39500000000000002</v>
      </c>
      <c r="P97">
        <f>IFERROR(VLOOKUP($E97,Dispa_data!$E:$W,12,FALSE),0)</f>
        <v>7</v>
      </c>
      <c r="Q97">
        <f>IFERROR(VLOOKUP($E97,Dispa_data!$E:$W,13,FALSE),0)</f>
        <v>0.95</v>
      </c>
      <c r="S97">
        <f t="shared" si="10"/>
        <v>35</v>
      </c>
      <c r="T97" t="str">
        <f t="shared" si="11"/>
        <v/>
      </c>
      <c r="U97" t="str">
        <f t="shared" si="12"/>
        <v/>
      </c>
      <c r="V97" t="str">
        <f t="shared" si="13"/>
        <v/>
      </c>
      <c r="W97" t="str">
        <f t="shared" si="14"/>
        <v/>
      </c>
      <c r="X97" s="1" t="s">
        <v>133</v>
      </c>
      <c r="Y97" s="6" t="e">
        <f>VLOOKUP(B97,Dispa_data!B:B,1,FALSE)</f>
        <v>#N/A</v>
      </c>
      <c r="Z97" t="s">
        <v>1005</v>
      </c>
      <c r="AB97" t="s">
        <v>1917</v>
      </c>
      <c r="AC97" t="s">
        <v>2180</v>
      </c>
      <c r="AD97" t="s">
        <v>2457</v>
      </c>
      <c r="AE97" t="s">
        <v>2748</v>
      </c>
      <c r="AF97" t="s">
        <v>3206</v>
      </c>
      <c r="AG97" t="s">
        <v>3480</v>
      </c>
      <c r="AH97" t="s">
        <v>3492</v>
      </c>
      <c r="AI97">
        <v>735</v>
      </c>
      <c r="AJ97">
        <v>820</v>
      </c>
      <c r="AK97" t="s">
        <v>3497</v>
      </c>
      <c r="AL97" t="s">
        <v>3506</v>
      </c>
      <c r="AM97" t="s">
        <v>3514</v>
      </c>
      <c r="AN97">
        <v>35</v>
      </c>
      <c r="AO97">
        <v>2013</v>
      </c>
      <c r="AP97" t="s">
        <v>3543</v>
      </c>
      <c r="AS97" t="s">
        <v>3625</v>
      </c>
      <c r="AT97" t="s">
        <v>3629</v>
      </c>
      <c r="AU97">
        <v>51.612400000000001</v>
      </c>
      <c r="AV97">
        <v>7.4653199999999993</v>
      </c>
      <c r="AW97" t="s">
        <v>3655</v>
      </c>
      <c r="AX97" t="s">
        <v>3766</v>
      </c>
      <c r="AY97">
        <v>0.45950000000000002</v>
      </c>
      <c r="AZ97" s="2" t="s">
        <v>3932</v>
      </c>
      <c r="BA97">
        <v>0.45750000000000002</v>
      </c>
      <c r="BB97" t="s">
        <v>3997</v>
      </c>
      <c r="BC97" t="s">
        <v>3497</v>
      </c>
      <c r="BE97" t="s">
        <v>3515</v>
      </c>
      <c r="BF97" t="s">
        <v>4056</v>
      </c>
      <c r="BG97" t="s">
        <v>4413</v>
      </c>
      <c r="BH97" t="s">
        <v>4460</v>
      </c>
      <c r="BI97" t="s">
        <v>4591</v>
      </c>
    </row>
    <row r="98" spans="1:61" x14ac:dyDescent="0.25">
      <c r="A98">
        <f t="shared" si="8"/>
        <v>255</v>
      </c>
      <c r="B98" t="str">
        <f t="shared" si="9"/>
        <v>GKM _BNA0644</v>
      </c>
      <c r="C98" t="s">
        <v>3492</v>
      </c>
      <c r="D98" t="str">
        <f>VLOOKUP(AL98,REF_TABLE!$A$19:$B$26,2,FALSE)</f>
        <v>STUR</v>
      </c>
      <c r="E98" t="str">
        <f>VLOOKUP(AK98,REF_TABLE!A:B,2,FALSE)</f>
        <v>HRD</v>
      </c>
      <c r="F98">
        <f t="shared" si="15"/>
        <v>0.4375</v>
      </c>
      <c r="G98">
        <f>VLOOKUP(Backup_0521!D98,REF_TABLE!M:Q,2,FALSE)</f>
        <v>9.5587323943661975</v>
      </c>
      <c r="H98">
        <f>VLOOKUP(Backup_0521!D98,REF_TABLE!M:Q,3,FALSE)</f>
        <v>7.8122535211267614</v>
      </c>
      <c r="I98">
        <f>VLOOKUP(D98,Tabelle7!$A:$B,2,FALSE)</f>
        <v>4.0224969288732378E-2</v>
      </c>
      <c r="J98">
        <f>VLOOKUP(D98,Tabelle7!$A:$C,3,FALSE)</f>
        <v>4.0224969288732378E-2</v>
      </c>
      <c r="K98">
        <f>VLOOKUP($E98,Dispa_data!E:W,7,FALSE)</f>
        <v>117242.17</v>
      </c>
      <c r="L98">
        <f>IFERROR(VLOOKUP($E98,Dispa_data!E:W,8,FALSE),0)</f>
        <v>0</v>
      </c>
      <c r="M98">
        <f>IFERROR(VLOOKUP($E98,Dispa_data!E:W,9,FALSE),0)</f>
        <v>0</v>
      </c>
      <c r="N98">
        <f>IFERROR(VLOOKUP($E98,Dispa_data!$E:$W,10,FALSE),0)</f>
        <v>0.3</v>
      </c>
      <c r="O98">
        <f>IFERROR(VLOOKUP($E98,Dispa_data!$E:$W,11,FALSE),0)</f>
        <v>0.39500000000000002</v>
      </c>
      <c r="P98">
        <f>IFERROR(VLOOKUP($E98,Dispa_data!$E:$W,12,FALSE),0)</f>
        <v>7</v>
      </c>
      <c r="Q98">
        <f>IFERROR(VLOOKUP($E98,Dispa_data!$E:$W,13,FALSE),0)</f>
        <v>0.95</v>
      </c>
      <c r="S98" t="str">
        <f t="shared" si="10"/>
        <v/>
      </c>
      <c r="T98" t="str">
        <f t="shared" si="11"/>
        <v/>
      </c>
      <c r="U98" t="str">
        <f t="shared" si="12"/>
        <v/>
      </c>
      <c r="V98" t="str">
        <f t="shared" si="13"/>
        <v/>
      </c>
      <c r="W98" t="str">
        <f t="shared" si="14"/>
        <v/>
      </c>
      <c r="X98" s="1" t="s">
        <v>134</v>
      </c>
      <c r="Y98" s="6" t="e">
        <f>VLOOKUP(B98,Dispa_data!B:B,1,FALSE)</f>
        <v>#N/A</v>
      </c>
      <c r="Z98" t="s">
        <v>1006</v>
      </c>
      <c r="AA98" t="s">
        <v>1537</v>
      </c>
      <c r="AB98" t="s">
        <v>1918</v>
      </c>
      <c r="AC98" t="s">
        <v>2181</v>
      </c>
      <c r="AD98" t="s">
        <v>2458</v>
      </c>
      <c r="AE98" t="s">
        <v>2794</v>
      </c>
      <c r="AF98" t="s">
        <v>3208</v>
      </c>
      <c r="AG98" t="s">
        <v>3482</v>
      </c>
      <c r="AH98" t="s">
        <v>3492</v>
      </c>
      <c r="AI98">
        <v>255</v>
      </c>
      <c r="AJ98">
        <v>280</v>
      </c>
      <c r="AK98" t="s">
        <v>3497</v>
      </c>
      <c r="AL98" t="s">
        <v>3506</v>
      </c>
      <c r="AM98" t="s">
        <v>3514</v>
      </c>
      <c r="AO98">
        <v>2005</v>
      </c>
      <c r="AP98" t="s">
        <v>3519</v>
      </c>
      <c r="AQ98">
        <v>2005</v>
      </c>
      <c r="AS98" t="s">
        <v>3625</v>
      </c>
      <c r="AU98">
        <v>49.445694000000003</v>
      </c>
      <c r="AV98">
        <v>8.4904440000000001</v>
      </c>
      <c r="BA98">
        <v>0.4375</v>
      </c>
      <c r="BB98" t="s">
        <v>3997</v>
      </c>
      <c r="BC98" t="s">
        <v>3497</v>
      </c>
      <c r="BE98" t="s">
        <v>3515</v>
      </c>
      <c r="BF98" t="s">
        <v>4057</v>
      </c>
      <c r="BG98" t="s">
        <v>4414</v>
      </c>
      <c r="BH98" t="s">
        <v>4472</v>
      </c>
      <c r="BI98" t="s">
        <v>4591</v>
      </c>
    </row>
    <row r="99" spans="1:61" x14ac:dyDescent="0.25">
      <c r="A99">
        <f t="shared" si="8"/>
        <v>425</v>
      </c>
      <c r="B99" t="str">
        <f t="shared" si="9"/>
        <v>GKM _BNA0645</v>
      </c>
      <c r="C99" t="s">
        <v>3492</v>
      </c>
      <c r="D99" t="str">
        <f>VLOOKUP(AL99,REF_TABLE!$A$19:$B$26,2,FALSE)</f>
        <v>STUR</v>
      </c>
      <c r="E99" t="str">
        <f>VLOOKUP(AK99,REF_TABLE!A:B,2,FALSE)</f>
        <v>HRD</v>
      </c>
      <c r="F99">
        <f t="shared" si="15"/>
        <v>0.38</v>
      </c>
      <c r="G99">
        <f>VLOOKUP(Backup_0521!D99,REF_TABLE!M:Q,2,FALSE)</f>
        <v>9.5587323943661975</v>
      </c>
      <c r="H99">
        <f>VLOOKUP(Backup_0521!D99,REF_TABLE!M:Q,3,FALSE)</f>
        <v>7.8122535211267614</v>
      </c>
      <c r="I99">
        <f>VLOOKUP(D99,Tabelle7!$A:$B,2,FALSE)</f>
        <v>4.0224969288732378E-2</v>
      </c>
      <c r="J99">
        <f>VLOOKUP(D99,Tabelle7!$A:$C,3,FALSE)</f>
        <v>4.0224969288732378E-2</v>
      </c>
      <c r="K99">
        <f>VLOOKUP($E99,Dispa_data!E:W,7,FALSE)</f>
        <v>117242.17</v>
      </c>
      <c r="L99">
        <f>IFERROR(VLOOKUP($E99,Dispa_data!E:W,8,FALSE),0)</f>
        <v>0</v>
      </c>
      <c r="M99">
        <f>IFERROR(VLOOKUP($E99,Dispa_data!E:W,9,FALSE),0)</f>
        <v>0</v>
      </c>
      <c r="N99">
        <f>IFERROR(VLOOKUP($E99,Dispa_data!$E:$W,10,FALSE),0)</f>
        <v>0.3</v>
      </c>
      <c r="O99">
        <f>IFERROR(VLOOKUP($E99,Dispa_data!$E:$W,11,FALSE),0)</f>
        <v>0.39500000000000002</v>
      </c>
      <c r="P99">
        <f>IFERROR(VLOOKUP($E99,Dispa_data!$E:$W,12,FALSE),0)</f>
        <v>7</v>
      </c>
      <c r="Q99">
        <f>IFERROR(VLOOKUP($E99,Dispa_data!$E:$W,13,FALSE),0)</f>
        <v>0.95</v>
      </c>
      <c r="S99">
        <f t="shared" si="10"/>
        <v>500</v>
      </c>
      <c r="T99" t="str">
        <f t="shared" si="11"/>
        <v/>
      </c>
      <c r="U99" t="str">
        <f t="shared" si="12"/>
        <v/>
      </c>
      <c r="V99" t="str">
        <f t="shared" si="13"/>
        <v/>
      </c>
      <c r="W99" t="str">
        <f t="shared" si="14"/>
        <v/>
      </c>
      <c r="X99" s="1" t="s">
        <v>135</v>
      </c>
      <c r="Y99" s="6" t="e">
        <f>VLOOKUP(B99,Dispa_data!B:B,1,FALSE)</f>
        <v>#N/A</v>
      </c>
      <c r="Z99" t="s">
        <v>1006</v>
      </c>
      <c r="AA99" t="s">
        <v>1519</v>
      </c>
      <c r="AB99" t="s">
        <v>1919</v>
      </c>
      <c r="AC99" t="s">
        <v>2181</v>
      </c>
      <c r="AD99" t="s">
        <v>2458</v>
      </c>
      <c r="AE99" t="s">
        <v>2794</v>
      </c>
      <c r="AF99" t="s">
        <v>3208</v>
      </c>
      <c r="AG99" t="s">
        <v>3482</v>
      </c>
      <c r="AH99" t="s">
        <v>3492</v>
      </c>
      <c r="AI99">
        <v>425</v>
      </c>
      <c r="AJ99">
        <v>475</v>
      </c>
      <c r="AK99" t="s">
        <v>3497</v>
      </c>
      <c r="AL99" t="s">
        <v>3506</v>
      </c>
      <c r="AM99" t="s">
        <v>3514</v>
      </c>
      <c r="AN99">
        <v>500</v>
      </c>
      <c r="AO99">
        <v>1982</v>
      </c>
      <c r="AP99" t="s">
        <v>3558</v>
      </c>
      <c r="AS99" t="s">
        <v>3625</v>
      </c>
      <c r="AT99" t="s">
        <v>3629</v>
      </c>
      <c r="AU99">
        <v>49.445694000000003</v>
      </c>
      <c r="AV99">
        <v>8.4904440000000001</v>
      </c>
      <c r="BA99">
        <v>0.38</v>
      </c>
      <c r="BB99" t="s">
        <v>3997</v>
      </c>
      <c r="BC99" t="s">
        <v>3497</v>
      </c>
      <c r="BE99" t="s">
        <v>3515</v>
      </c>
      <c r="BF99" t="s">
        <v>4057</v>
      </c>
      <c r="BG99" t="s">
        <v>4414</v>
      </c>
      <c r="BH99" t="s">
        <v>4472</v>
      </c>
      <c r="BI99" t="s">
        <v>4591</v>
      </c>
    </row>
    <row r="100" spans="1:61" x14ac:dyDescent="0.25">
      <c r="A100">
        <f t="shared" si="8"/>
        <v>435</v>
      </c>
      <c r="B100" t="str">
        <f t="shared" si="9"/>
        <v>GKM _BNA0646a</v>
      </c>
      <c r="C100" t="s">
        <v>3492</v>
      </c>
      <c r="D100" t="str">
        <f>VLOOKUP(AL100,REF_TABLE!$A$19:$B$26,2,FALSE)</f>
        <v>STUR</v>
      </c>
      <c r="E100" t="str">
        <f>VLOOKUP(AK100,REF_TABLE!A:B,2,FALSE)</f>
        <v>HRD</v>
      </c>
      <c r="F100">
        <f t="shared" si="15"/>
        <v>0.40749999999999997</v>
      </c>
      <c r="G100">
        <f>VLOOKUP(Backup_0521!D100,REF_TABLE!M:Q,2,FALSE)</f>
        <v>9.5587323943661975</v>
      </c>
      <c r="H100">
        <f>VLOOKUP(Backup_0521!D100,REF_TABLE!M:Q,3,FALSE)</f>
        <v>7.8122535211267614</v>
      </c>
      <c r="I100">
        <f>VLOOKUP(D100,Tabelle7!$A:$B,2,FALSE)</f>
        <v>4.0224969288732378E-2</v>
      </c>
      <c r="J100">
        <f>VLOOKUP(D100,Tabelle7!$A:$C,3,FALSE)</f>
        <v>4.0224969288732378E-2</v>
      </c>
      <c r="K100">
        <f>VLOOKUP($E100,Dispa_data!E:W,7,FALSE)</f>
        <v>117242.17</v>
      </c>
      <c r="L100">
        <f>IFERROR(VLOOKUP($E100,Dispa_data!E:W,8,FALSE),0)</f>
        <v>0</v>
      </c>
      <c r="M100">
        <f>IFERROR(VLOOKUP($E100,Dispa_data!E:W,9,FALSE),0)</f>
        <v>0</v>
      </c>
      <c r="N100">
        <f>IFERROR(VLOOKUP($E100,Dispa_data!$E:$W,10,FALSE),0)</f>
        <v>0.3</v>
      </c>
      <c r="O100">
        <f>IFERROR(VLOOKUP($E100,Dispa_data!$E:$W,11,FALSE),0)</f>
        <v>0.39500000000000002</v>
      </c>
      <c r="P100">
        <f>IFERROR(VLOOKUP($E100,Dispa_data!$E:$W,12,FALSE),0)</f>
        <v>7</v>
      </c>
      <c r="Q100">
        <f>IFERROR(VLOOKUP($E100,Dispa_data!$E:$W,13,FALSE),0)</f>
        <v>0.95</v>
      </c>
      <c r="S100">
        <f t="shared" si="10"/>
        <v>500</v>
      </c>
      <c r="T100" t="str">
        <f t="shared" si="11"/>
        <v/>
      </c>
      <c r="U100" t="str">
        <f t="shared" si="12"/>
        <v/>
      </c>
      <c r="V100" t="str">
        <f t="shared" si="13"/>
        <v/>
      </c>
      <c r="W100" t="str">
        <f t="shared" si="14"/>
        <v/>
      </c>
      <c r="X100" s="1" t="s">
        <v>136</v>
      </c>
      <c r="Y100" s="6" t="e">
        <f>VLOOKUP(B100,Dispa_data!B:B,1,FALSE)</f>
        <v>#N/A</v>
      </c>
      <c r="Z100" t="s">
        <v>1006</v>
      </c>
      <c r="AA100" t="s">
        <v>1564</v>
      </c>
      <c r="AB100" t="s">
        <v>1920</v>
      </c>
      <c r="AC100" t="s">
        <v>2181</v>
      </c>
      <c r="AD100" t="s">
        <v>2458</v>
      </c>
      <c r="AE100" t="s">
        <v>2794</v>
      </c>
      <c r="AF100" t="s">
        <v>3208</v>
      </c>
      <c r="AG100" t="s">
        <v>3482</v>
      </c>
      <c r="AH100" t="s">
        <v>3492</v>
      </c>
      <c r="AI100">
        <v>435</v>
      </c>
      <c r="AJ100">
        <v>480</v>
      </c>
      <c r="AK100" t="s">
        <v>3497</v>
      </c>
      <c r="AL100" t="s">
        <v>3506</v>
      </c>
      <c r="AM100" t="s">
        <v>3514</v>
      </c>
      <c r="AN100">
        <v>500</v>
      </c>
      <c r="AO100">
        <v>1993</v>
      </c>
      <c r="AP100" t="s">
        <v>3530</v>
      </c>
      <c r="AS100" t="s">
        <v>3625</v>
      </c>
      <c r="AT100" t="s">
        <v>3629</v>
      </c>
      <c r="AU100">
        <v>49.445694000000003</v>
      </c>
      <c r="AV100">
        <v>8.4904440000000001</v>
      </c>
      <c r="BA100">
        <v>0.40749999999999997</v>
      </c>
      <c r="BB100" t="s">
        <v>3997</v>
      </c>
      <c r="BC100" t="s">
        <v>3497</v>
      </c>
      <c r="BE100" t="s">
        <v>3515</v>
      </c>
      <c r="BF100" t="s">
        <v>4057</v>
      </c>
      <c r="BG100" t="s">
        <v>4414</v>
      </c>
      <c r="BH100" t="s">
        <v>4472</v>
      </c>
      <c r="BI100" t="s">
        <v>4591</v>
      </c>
    </row>
    <row r="101" spans="1:61" x14ac:dyDescent="0.25">
      <c r="A101">
        <f t="shared" si="8"/>
        <v>843</v>
      </c>
      <c r="B101" t="str">
        <f t="shared" si="9"/>
        <v>GKM _BNA0646b</v>
      </c>
      <c r="C101" t="s">
        <v>3492</v>
      </c>
      <c r="D101" t="str">
        <f>VLOOKUP(AL101,REF_TABLE!$A$19:$B$26,2,FALSE)</f>
        <v>STUR</v>
      </c>
      <c r="E101" t="str">
        <f>VLOOKUP(AK101,REF_TABLE!A:B,2,FALSE)</f>
        <v>HRD</v>
      </c>
      <c r="F101">
        <f t="shared" si="15"/>
        <v>0.46250000000000002</v>
      </c>
      <c r="G101">
        <f>VLOOKUP(Backup_0521!D101,REF_TABLE!M:Q,2,FALSE)</f>
        <v>9.5587323943661975</v>
      </c>
      <c r="H101">
        <f>VLOOKUP(Backup_0521!D101,REF_TABLE!M:Q,3,FALSE)</f>
        <v>7.8122535211267614</v>
      </c>
      <c r="I101">
        <f>VLOOKUP(D101,Tabelle7!$A:$B,2,FALSE)</f>
        <v>4.0224969288732378E-2</v>
      </c>
      <c r="J101">
        <f>VLOOKUP(D101,Tabelle7!$A:$C,3,FALSE)</f>
        <v>4.0224969288732378E-2</v>
      </c>
      <c r="K101">
        <f>VLOOKUP($E101,Dispa_data!E:W,7,FALSE)</f>
        <v>117242.17</v>
      </c>
      <c r="L101">
        <f>IFERROR(VLOOKUP($E101,Dispa_data!E:W,8,FALSE),0)</f>
        <v>0</v>
      </c>
      <c r="M101">
        <f>IFERROR(VLOOKUP($E101,Dispa_data!E:W,9,FALSE),0)</f>
        <v>0</v>
      </c>
      <c r="N101">
        <f>IFERROR(VLOOKUP($E101,Dispa_data!$E:$W,10,FALSE),0)</f>
        <v>0.3</v>
      </c>
      <c r="O101">
        <f>IFERROR(VLOOKUP($E101,Dispa_data!$E:$W,11,FALSE),0)</f>
        <v>0.39500000000000002</v>
      </c>
      <c r="P101">
        <f>IFERROR(VLOOKUP($E101,Dispa_data!$E:$W,12,FALSE),0)</f>
        <v>7</v>
      </c>
      <c r="Q101">
        <f>IFERROR(VLOOKUP($E101,Dispa_data!$E:$W,13,FALSE),0)</f>
        <v>0.95</v>
      </c>
      <c r="S101">
        <f t="shared" si="10"/>
        <v>500</v>
      </c>
      <c r="T101" t="str">
        <f t="shared" si="11"/>
        <v/>
      </c>
      <c r="U101" t="str">
        <f t="shared" si="12"/>
        <v/>
      </c>
      <c r="V101" t="str">
        <f t="shared" si="13"/>
        <v/>
      </c>
      <c r="W101" t="str">
        <f t="shared" si="14"/>
        <v/>
      </c>
      <c r="X101" s="1" t="s">
        <v>137</v>
      </c>
      <c r="Y101" s="6" t="e">
        <f>VLOOKUP(B101,Dispa_data!B:B,1,FALSE)</f>
        <v>#N/A</v>
      </c>
      <c r="Z101" t="s">
        <v>1006</v>
      </c>
      <c r="AA101" t="s">
        <v>1546</v>
      </c>
      <c r="AB101" t="s">
        <v>1921</v>
      </c>
      <c r="AC101" t="s">
        <v>2181</v>
      </c>
      <c r="AD101" t="s">
        <v>2458</v>
      </c>
      <c r="AE101" t="s">
        <v>2794</v>
      </c>
      <c r="AF101" t="s">
        <v>3208</v>
      </c>
      <c r="AG101" t="s">
        <v>3482</v>
      </c>
      <c r="AH101" t="s">
        <v>3492</v>
      </c>
      <c r="AI101">
        <v>843</v>
      </c>
      <c r="AJ101">
        <v>911</v>
      </c>
      <c r="AK101" t="s">
        <v>3497</v>
      </c>
      <c r="AL101" t="s">
        <v>3506</v>
      </c>
      <c r="AM101" t="s">
        <v>3514</v>
      </c>
      <c r="AN101">
        <v>500</v>
      </c>
      <c r="AO101">
        <v>2015</v>
      </c>
      <c r="AP101" t="s">
        <v>3550</v>
      </c>
      <c r="AS101" t="s">
        <v>3625</v>
      </c>
      <c r="AT101" t="s">
        <v>3629</v>
      </c>
      <c r="AU101">
        <v>49.445694000000003</v>
      </c>
      <c r="AV101">
        <v>8.4904440000000001</v>
      </c>
      <c r="AY101">
        <v>0.46400000000000002</v>
      </c>
      <c r="AZ101" s="2" t="s">
        <v>3933</v>
      </c>
      <c r="BA101">
        <v>0.46250000000000002</v>
      </c>
      <c r="BB101" t="s">
        <v>3997</v>
      </c>
      <c r="BC101" t="s">
        <v>3497</v>
      </c>
      <c r="BE101" t="s">
        <v>3515</v>
      </c>
      <c r="BF101" t="s">
        <v>4058</v>
      </c>
      <c r="BG101" t="s">
        <v>4407</v>
      </c>
      <c r="BH101" t="s">
        <v>4459</v>
      </c>
      <c r="BI101" t="s">
        <v>4591</v>
      </c>
    </row>
    <row r="102" spans="1:61" x14ac:dyDescent="0.25">
      <c r="A102">
        <f t="shared" si="8"/>
        <v>120</v>
      </c>
      <c r="B102" t="str">
        <f t="shared" si="9"/>
        <v>Kraftwerk I_BNA0662b</v>
      </c>
      <c r="C102" t="s">
        <v>3492</v>
      </c>
      <c r="D102" t="str">
        <f>VLOOKUP(AL102,REF_TABLE!$A$19:$B$26,2,FALSE)</f>
        <v>COMC</v>
      </c>
      <c r="E102" t="str">
        <f>VLOOKUP(AK102,REF_TABLE!A:B,2,FALSE)</f>
        <v>HRD</v>
      </c>
      <c r="F102">
        <f t="shared" si="15"/>
        <v>0.26550000000000001</v>
      </c>
      <c r="G102">
        <f>VLOOKUP(Backup_0521!D102,REF_TABLE!M:Q,2,FALSE)</f>
        <v>5</v>
      </c>
      <c r="H102">
        <f>VLOOKUP(Backup_0521!D102,REF_TABLE!M:Q,3,FALSE)</f>
        <v>1</v>
      </c>
      <c r="I102">
        <f>VLOOKUP(D102,Tabelle7!$A:$B,2,FALSE)</f>
        <v>3.8508725075675675E-2</v>
      </c>
      <c r="J102">
        <f>VLOOKUP(D102,Tabelle7!$A:$C,3,FALSE)</f>
        <v>3.8508725075675675E-2</v>
      </c>
      <c r="K102">
        <f>VLOOKUP($E102,Dispa_data!E:W,7,FALSE)</f>
        <v>117242.17</v>
      </c>
      <c r="L102">
        <f>IFERROR(VLOOKUP($E102,Dispa_data!E:W,8,FALSE),0)</f>
        <v>0</v>
      </c>
      <c r="M102">
        <f>IFERROR(VLOOKUP($E102,Dispa_data!E:W,9,FALSE),0)</f>
        <v>0</v>
      </c>
      <c r="N102">
        <f>IFERROR(VLOOKUP($E102,Dispa_data!$E:$W,10,FALSE),0)</f>
        <v>0.3</v>
      </c>
      <c r="O102">
        <f>IFERROR(VLOOKUP($E102,Dispa_data!$E:$W,11,FALSE),0)</f>
        <v>0.39500000000000002</v>
      </c>
      <c r="P102">
        <f>IFERROR(VLOOKUP($E102,Dispa_data!$E:$W,12,FALSE),0)</f>
        <v>7</v>
      </c>
      <c r="Q102">
        <f>IFERROR(VLOOKUP($E102,Dispa_data!$E:$W,13,FALSE),0)</f>
        <v>0.95</v>
      </c>
      <c r="S102">
        <f t="shared" si="10"/>
        <v>285.85987261146499</v>
      </c>
      <c r="T102" t="str">
        <f t="shared" si="11"/>
        <v/>
      </c>
      <c r="U102" t="str">
        <f t="shared" si="12"/>
        <v/>
      </c>
      <c r="V102" t="str">
        <f t="shared" si="13"/>
        <v/>
      </c>
      <c r="W102" t="str">
        <f t="shared" si="14"/>
        <v/>
      </c>
      <c r="X102" s="1" t="s">
        <v>138</v>
      </c>
      <c r="Y102" s="6" t="e">
        <f>VLOOKUP(B102,Dispa_data!B:B,1,FALSE)</f>
        <v>#N/A</v>
      </c>
      <c r="Z102" t="s">
        <v>1007</v>
      </c>
      <c r="AA102" t="s">
        <v>1565</v>
      </c>
      <c r="AB102" t="s">
        <v>1922</v>
      </c>
      <c r="AC102" t="s">
        <v>2182</v>
      </c>
      <c r="AD102" t="s">
        <v>2459</v>
      </c>
      <c r="AE102" t="s">
        <v>2795</v>
      </c>
      <c r="AF102" t="s">
        <v>3237</v>
      </c>
      <c r="AG102" t="s">
        <v>3480</v>
      </c>
      <c r="AH102" t="s">
        <v>3492</v>
      </c>
      <c r="AI102">
        <v>120</v>
      </c>
      <c r="AJ102">
        <v>99.821659999999994</v>
      </c>
      <c r="AK102" t="s">
        <v>3497</v>
      </c>
      <c r="AL102" t="s">
        <v>3508</v>
      </c>
      <c r="AM102" t="s">
        <v>3514</v>
      </c>
      <c r="AN102">
        <v>285.85987261146499</v>
      </c>
      <c r="AO102">
        <v>1939</v>
      </c>
      <c r="AP102" t="s">
        <v>3559</v>
      </c>
      <c r="AS102" t="s">
        <v>3625</v>
      </c>
      <c r="AT102" t="s">
        <v>3630</v>
      </c>
      <c r="AU102">
        <v>51.680370000000003</v>
      </c>
      <c r="AV102">
        <v>7.0968800000000014</v>
      </c>
      <c r="BA102">
        <v>0.26550000000000001</v>
      </c>
      <c r="BB102" t="s">
        <v>3997</v>
      </c>
      <c r="BC102" t="s">
        <v>3497</v>
      </c>
      <c r="BE102" t="s">
        <v>3515</v>
      </c>
      <c r="BG102" t="s">
        <v>4402</v>
      </c>
      <c r="BH102" t="s">
        <v>2182</v>
      </c>
      <c r="BI102" t="s">
        <v>4592</v>
      </c>
    </row>
    <row r="103" spans="1:61" x14ac:dyDescent="0.25">
      <c r="A103">
        <f t="shared" si="8"/>
        <v>55.3</v>
      </c>
      <c r="B103" t="str">
        <f t="shared" si="9"/>
        <v>Kraftwerk I  _BNA0660</v>
      </c>
      <c r="C103" t="s">
        <v>3492</v>
      </c>
      <c r="D103" t="str">
        <f>VLOOKUP(AL103,REF_TABLE!$A$19:$B$26,2,FALSE)</f>
        <v>COMC</v>
      </c>
      <c r="E103" t="str">
        <f>VLOOKUP(AK103,REF_TABLE!A:B,2,FALSE)</f>
        <v>HRD</v>
      </c>
      <c r="F103">
        <f t="shared" si="15"/>
        <v>0.40949999999999998</v>
      </c>
      <c r="G103">
        <f>VLOOKUP(Backup_0521!D103,REF_TABLE!M:Q,2,FALSE)</f>
        <v>5</v>
      </c>
      <c r="H103">
        <f>VLOOKUP(Backup_0521!D103,REF_TABLE!M:Q,3,FALSE)</f>
        <v>1</v>
      </c>
      <c r="I103">
        <f>VLOOKUP(D103,Tabelle7!$A:$B,2,FALSE)</f>
        <v>3.8508725075675675E-2</v>
      </c>
      <c r="J103">
        <f>VLOOKUP(D103,Tabelle7!$A:$C,3,FALSE)</f>
        <v>3.8508725075675675E-2</v>
      </c>
      <c r="K103">
        <f>VLOOKUP($E103,Dispa_data!E:W,7,FALSE)</f>
        <v>117242.17</v>
      </c>
      <c r="L103">
        <f>IFERROR(VLOOKUP($E103,Dispa_data!E:W,8,FALSE),0)</f>
        <v>0</v>
      </c>
      <c r="M103">
        <f>IFERROR(VLOOKUP($E103,Dispa_data!E:W,9,FALSE),0)</f>
        <v>0</v>
      </c>
      <c r="N103">
        <f>IFERROR(VLOOKUP($E103,Dispa_data!$E:$W,10,FALSE),0)</f>
        <v>0.3</v>
      </c>
      <c r="O103">
        <f>IFERROR(VLOOKUP($E103,Dispa_data!$E:$W,11,FALSE),0)</f>
        <v>0.39500000000000002</v>
      </c>
      <c r="P103">
        <f>IFERROR(VLOOKUP($E103,Dispa_data!$E:$W,12,FALSE),0)</f>
        <v>7</v>
      </c>
      <c r="Q103">
        <f>IFERROR(VLOOKUP($E103,Dispa_data!$E:$W,13,FALSE),0)</f>
        <v>0.95</v>
      </c>
      <c r="S103">
        <f t="shared" si="10"/>
        <v>131.7337579617834</v>
      </c>
      <c r="T103" t="str">
        <f t="shared" si="11"/>
        <v/>
      </c>
      <c r="U103" t="str">
        <f t="shared" si="12"/>
        <v/>
      </c>
      <c r="V103" t="str">
        <f t="shared" si="13"/>
        <v/>
      </c>
      <c r="W103" t="str">
        <f t="shared" si="14"/>
        <v/>
      </c>
      <c r="X103" s="1" t="s">
        <v>139</v>
      </c>
      <c r="Y103" s="6" t="e">
        <f>VLOOKUP(B103,Dispa_data!B:B,1,FALSE)</f>
        <v>#N/A</v>
      </c>
      <c r="Z103" t="s">
        <v>1008</v>
      </c>
      <c r="AA103" t="s">
        <v>1566</v>
      </c>
      <c r="AB103" t="s">
        <v>1922</v>
      </c>
      <c r="AC103" t="s">
        <v>2182</v>
      </c>
      <c r="AD103" t="s">
        <v>2459</v>
      </c>
      <c r="AE103" t="s">
        <v>2795</v>
      </c>
      <c r="AF103" t="s">
        <v>3237</v>
      </c>
      <c r="AG103" t="s">
        <v>3480</v>
      </c>
      <c r="AH103" t="s">
        <v>3492</v>
      </c>
      <c r="AI103">
        <v>55.3</v>
      </c>
      <c r="AJ103">
        <v>46.001150000000003</v>
      </c>
      <c r="AK103" t="s">
        <v>3497</v>
      </c>
      <c r="AL103" t="s">
        <v>3508</v>
      </c>
      <c r="AM103" t="s">
        <v>3514</v>
      </c>
      <c r="AN103">
        <v>131.7337579617834</v>
      </c>
      <c r="AO103">
        <v>1971</v>
      </c>
      <c r="AP103" t="s">
        <v>3556</v>
      </c>
      <c r="AS103" t="s">
        <v>3625</v>
      </c>
      <c r="AT103" t="s">
        <v>3630</v>
      </c>
      <c r="AU103">
        <v>51.680370000000003</v>
      </c>
      <c r="AV103">
        <v>7.0968800000000014</v>
      </c>
      <c r="BA103">
        <v>0.40949999999999998</v>
      </c>
      <c r="BB103" t="s">
        <v>3997</v>
      </c>
      <c r="BC103" t="s">
        <v>3497</v>
      </c>
      <c r="BE103" t="s">
        <v>3515</v>
      </c>
      <c r="BG103" t="s">
        <v>4406</v>
      </c>
      <c r="BH103" t="s">
        <v>2182</v>
      </c>
      <c r="BI103" t="s">
        <v>4592</v>
      </c>
    </row>
    <row r="104" spans="1:61" x14ac:dyDescent="0.25">
      <c r="A104">
        <f t="shared" si="8"/>
        <v>60.2</v>
      </c>
      <c r="B104" t="str">
        <f t="shared" si="9"/>
        <v>Kraftwerk I _BNA0662a</v>
      </c>
      <c r="C104" t="s">
        <v>3492</v>
      </c>
      <c r="D104" t="str">
        <f>VLOOKUP(AL104,REF_TABLE!$A$19:$B$26,2,FALSE)</f>
        <v>COMC</v>
      </c>
      <c r="E104" t="str">
        <f>VLOOKUP(AK104,REF_TABLE!A:B,2,FALSE)</f>
        <v>HRD</v>
      </c>
      <c r="F104">
        <f t="shared" si="15"/>
        <v>0.46350000000000002</v>
      </c>
      <c r="G104">
        <f>VLOOKUP(Backup_0521!D104,REF_TABLE!M:Q,2,FALSE)</f>
        <v>5</v>
      </c>
      <c r="H104">
        <f>VLOOKUP(Backup_0521!D104,REF_TABLE!M:Q,3,FALSE)</f>
        <v>1</v>
      </c>
      <c r="I104">
        <f>VLOOKUP(D104,Tabelle7!$A:$B,2,FALSE)</f>
        <v>3.8508725075675675E-2</v>
      </c>
      <c r="J104">
        <f>VLOOKUP(D104,Tabelle7!$A:$C,3,FALSE)</f>
        <v>3.8508725075675675E-2</v>
      </c>
      <c r="K104">
        <f>VLOOKUP($E104,Dispa_data!E:W,7,FALSE)</f>
        <v>117242.17</v>
      </c>
      <c r="L104">
        <f>IFERROR(VLOOKUP($E104,Dispa_data!E:W,8,FALSE),0)</f>
        <v>0</v>
      </c>
      <c r="M104">
        <f>IFERROR(VLOOKUP($E104,Dispa_data!E:W,9,FALSE),0)</f>
        <v>0</v>
      </c>
      <c r="N104">
        <f>IFERROR(VLOOKUP($E104,Dispa_data!$E:$W,10,FALSE),0)</f>
        <v>0.3</v>
      </c>
      <c r="O104">
        <f>IFERROR(VLOOKUP($E104,Dispa_data!$E:$W,11,FALSE),0)</f>
        <v>0.39500000000000002</v>
      </c>
      <c r="P104">
        <f>IFERROR(VLOOKUP($E104,Dispa_data!$E:$W,12,FALSE),0)</f>
        <v>7</v>
      </c>
      <c r="Q104">
        <f>IFERROR(VLOOKUP($E104,Dispa_data!$E:$W,13,FALSE),0)</f>
        <v>0.95</v>
      </c>
      <c r="S104">
        <f t="shared" si="10"/>
        <v>143.40636942675161</v>
      </c>
      <c r="T104" t="str">
        <f t="shared" si="11"/>
        <v/>
      </c>
      <c r="U104" t="str">
        <f t="shared" si="12"/>
        <v/>
      </c>
      <c r="V104" t="str">
        <f t="shared" si="13"/>
        <v/>
      </c>
      <c r="W104" t="str">
        <f t="shared" si="14"/>
        <v/>
      </c>
      <c r="X104" s="1" t="s">
        <v>140</v>
      </c>
      <c r="Y104" s="6" t="e">
        <f>VLOOKUP(B104,Dispa_data!B:B,1,FALSE)</f>
        <v>#N/A</v>
      </c>
      <c r="Z104" t="s">
        <v>1009</v>
      </c>
      <c r="AA104" t="s">
        <v>1567</v>
      </c>
      <c r="AB104" t="s">
        <v>1922</v>
      </c>
      <c r="AC104" t="s">
        <v>2182</v>
      </c>
      <c r="AD104" t="s">
        <v>2459</v>
      </c>
      <c r="AE104" t="s">
        <v>2795</v>
      </c>
      <c r="AF104" t="s">
        <v>3237</v>
      </c>
      <c r="AG104" t="s">
        <v>3480</v>
      </c>
      <c r="AH104" t="s">
        <v>3492</v>
      </c>
      <c r="AI104">
        <v>60.2</v>
      </c>
      <c r="AJ104">
        <v>50.077199999999998</v>
      </c>
      <c r="AK104" t="s">
        <v>3497</v>
      </c>
      <c r="AL104" t="s">
        <v>3508</v>
      </c>
      <c r="AM104" t="s">
        <v>3514</v>
      </c>
      <c r="AN104">
        <v>143.40636942675161</v>
      </c>
      <c r="AO104">
        <v>1983</v>
      </c>
      <c r="AP104" t="s">
        <v>3539</v>
      </c>
      <c r="AS104" t="s">
        <v>3625</v>
      </c>
      <c r="AT104" t="s">
        <v>3630</v>
      </c>
      <c r="AU104">
        <v>51.680370000000003</v>
      </c>
      <c r="AV104">
        <v>7.0968800000000014</v>
      </c>
      <c r="BA104">
        <v>0.46350000000000002</v>
      </c>
      <c r="BB104" t="s">
        <v>3997</v>
      </c>
      <c r="BC104" t="s">
        <v>3497</v>
      </c>
      <c r="BE104" t="s">
        <v>3515</v>
      </c>
      <c r="BG104" t="s">
        <v>4406</v>
      </c>
      <c r="BH104" t="s">
        <v>2182</v>
      </c>
      <c r="BI104" t="s">
        <v>4592</v>
      </c>
    </row>
    <row r="105" spans="1:61" x14ac:dyDescent="0.25">
      <c r="A105">
        <f t="shared" si="8"/>
        <v>54</v>
      </c>
      <c r="B105" t="str">
        <f t="shared" si="9"/>
        <v>Heizkraftwerk Offenbach_BNA0758</v>
      </c>
      <c r="C105" t="s">
        <v>3492</v>
      </c>
      <c r="D105" t="str">
        <f>VLOOKUP(AL105,REF_TABLE!$A$19:$B$26,2,FALSE)</f>
        <v>STUR</v>
      </c>
      <c r="E105" t="str">
        <f>VLOOKUP(AK105,REF_TABLE!A:B,2,FALSE)</f>
        <v>HRD</v>
      </c>
      <c r="F105">
        <f t="shared" si="15"/>
        <v>0.4</v>
      </c>
      <c r="G105">
        <f>VLOOKUP(Backup_0521!D105,REF_TABLE!M:Q,2,FALSE)</f>
        <v>9.5587323943661975</v>
      </c>
      <c r="H105">
        <f>VLOOKUP(Backup_0521!D105,REF_TABLE!M:Q,3,FALSE)</f>
        <v>7.8122535211267614</v>
      </c>
      <c r="I105">
        <f>VLOOKUP(D105,Tabelle7!$A:$B,2,FALSE)</f>
        <v>4.0224969288732378E-2</v>
      </c>
      <c r="J105">
        <f>VLOOKUP(D105,Tabelle7!$A:$C,3,FALSE)</f>
        <v>4.0224969288732378E-2</v>
      </c>
      <c r="K105">
        <f>VLOOKUP($E105,Dispa_data!E:W,7,FALSE)</f>
        <v>117242.17</v>
      </c>
      <c r="L105">
        <f>IFERROR(VLOOKUP($E105,Dispa_data!E:W,8,FALSE),0)</f>
        <v>0</v>
      </c>
      <c r="M105">
        <f>IFERROR(VLOOKUP($E105,Dispa_data!E:W,9,FALSE),0)</f>
        <v>0</v>
      </c>
      <c r="N105">
        <f>IFERROR(VLOOKUP($E105,Dispa_data!$E:$W,10,FALSE),0)</f>
        <v>0.3</v>
      </c>
      <c r="O105">
        <f>IFERROR(VLOOKUP($E105,Dispa_data!$E:$W,11,FALSE),0)</f>
        <v>0.39500000000000002</v>
      </c>
      <c r="P105">
        <f>IFERROR(VLOOKUP($E105,Dispa_data!$E:$W,12,FALSE),0)</f>
        <v>7</v>
      </c>
      <c r="Q105">
        <f>IFERROR(VLOOKUP($E105,Dispa_data!$E:$W,13,FALSE),0)</f>
        <v>0.95</v>
      </c>
      <c r="S105" t="str">
        <f t="shared" si="10"/>
        <v/>
      </c>
      <c r="T105" t="str">
        <f t="shared" si="11"/>
        <v/>
      </c>
      <c r="U105" t="str">
        <f t="shared" si="12"/>
        <v/>
      </c>
      <c r="V105" t="str">
        <f t="shared" si="13"/>
        <v/>
      </c>
      <c r="W105" t="str">
        <f t="shared" si="14"/>
        <v/>
      </c>
      <c r="X105" s="1" t="s">
        <v>141</v>
      </c>
      <c r="Y105" s="6" t="e">
        <f>VLOOKUP(B105,Dispa_data!B:B,1,FALSE)</f>
        <v>#N/A</v>
      </c>
      <c r="Z105" t="s">
        <v>1010</v>
      </c>
      <c r="AC105" t="s">
        <v>2183</v>
      </c>
      <c r="AE105" t="s">
        <v>2796</v>
      </c>
      <c r="AF105" t="s">
        <v>3238</v>
      </c>
      <c r="AG105" t="s">
        <v>3483</v>
      </c>
      <c r="AH105" t="s">
        <v>3492</v>
      </c>
      <c r="AI105">
        <v>54</v>
      </c>
      <c r="AK105" t="s">
        <v>3497</v>
      </c>
      <c r="AL105" t="s">
        <v>3506</v>
      </c>
      <c r="AM105" t="s">
        <v>3514</v>
      </c>
      <c r="AO105">
        <v>1990</v>
      </c>
      <c r="AP105" t="s">
        <v>3525</v>
      </c>
      <c r="AS105" t="s">
        <v>3625</v>
      </c>
      <c r="AU105">
        <v>50.065154999999997</v>
      </c>
      <c r="AV105">
        <v>8.7689640000000004</v>
      </c>
      <c r="BA105">
        <v>0.4</v>
      </c>
      <c r="BB105" t="s">
        <v>3997</v>
      </c>
      <c r="BC105" t="s">
        <v>3497</v>
      </c>
      <c r="BE105" t="s">
        <v>3515</v>
      </c>
      <c r="BF105" t="s">
        <v>4059</v>
      </c>
      <c r="BG105" t="s">
        <v>4406</v>
      </c>
      <c r="BH105" t="s">
        <v>4453</v>
      </c>
    </row>
    <row r="106" spans="1:61" x14ac:dyDescent="0.25">
      <c r="A106">
        <f t="shared" si="8"/>
        <v>875</v>
      </c>
      <c r="B106" t="str">
        <f t="shared" si="9"/>
        <v>Heyden_BNA0793</v>
      </c>
      <c r="C106" t="s">
        <v>3492</v>
      </c>
      <c r="D106" t="str">
        <f>VLOOKUP(AL106,REF_TABLE!$A$19:$B$26,2,FALSE)</f>
        <v>STUR</v>
      </c>
      <c r="E106" t="str">
        <f>VLOOKUP(AK106,REF_TABLE!A:B,2,FALSE)</f>
        <v>HRD</v>
      </c>
      <c r="F106">
        <f t="shared" si="15"/>
        <v>0.39250000000000002</v>
      </c>
      <c r="G106">
        <f>VLOOKUP(Backup_0521!D106,REF_TABLE!M:Q,2,FALSE)</f>
        <v>9.5587323943661975</v>
      </c>
      <c r="H106">
        <f>VLOOKUP(Backup_0521!D106,REF_TABLE!M:Q,3,FALSE)</f>
        <v>7.8122535211267614</v>
      </c>
      <c r="I106">
        <f>VLOOKUP(D106,Tabelle7!$A:$B,2,FALSE)</f>
        <v>4.0224969288732378E-2</v>
      </c>
      <c r="J106">
        <f>VLOOKUP(D106,Tabelle7!$A:$C,3,FALSE)</f>
        <v>4.0224969288732378E-2</v>
      </c>
      <c r="K106">
        <f>VLOOKUP($E106,Dispa_data!E:W,7,FALSE)</f>
        <v>117242.17</v>
      </c>
      <c r="L106">
        <f>IFERROR(VLOOKUP($E106,Dispa_data!E:W,8,FALSE),0)</f>
        <v>0</v>
      </c>
      <c r="M106">
        <f>IFERROR(VLOOKUP($E106,Dispa_data!E:W,9,FALSE),0)</f>
        <v>0</v>
      </c>
      <c r="N106">
        <f>IFERROR(VLOOKUP($E106,Dispa_data!$E:$W,10,FALSE),0)</f>
        <v>0.3</v>
      </c>
      <c r="O106">
        <f>IFERROR(VLOOKUP($E106,Dispa_data!$E:$W,11,FALSE),0)</f>
        <v>0.39500000000000002</v>
      </c>
      <c r="P106">
        <f>IFERROR(VLOOKUP($E106,Dispa_data!$E:$W,12,FALSE),0)</f>
        <v>7</v>
      </c>
      <c r="Q106">
        <f>IFERROR(VLOOKUP($E106,Dispa_data!$E:$W,13,FALSE),0)</f>
        <v>0.95</v>
      </c>
      <c r="S106" t="str">
        <f t="shared" si="10"/>
        <v/>
      </c>
      <c r="T106" t="str">
        <f t="shared" si="11"/>
        <v/>
      </c>
      <c r="U106" t="str">
        <f t="shared" si="12"/>
        <v/>
      </c>
      <c r="V106" t="str">
        <f t="shared" si="13"/>
        <v/>
      </c>
      <c r="W106" t="str">
        <f t="shared" si="14"/>
        <v/>
      </c>
      <c r="X106" s="1" t="s">
        <v>142</v>
      </c>
      <c r="Y106" s="6" t="e">
        <f>VLOOKUP(B106,Dispa_data!B:B,1,FALSE)</f>
        <v>#N/A</v>
      </c>
      <c r="Z106" t="s">
        <v>1011</v>
      </c>
      <c r="AA106" t="s">
        <v>1568</v>
      </c>
      <c r="AB106" t="s">
        <v>1011</v>
      </c>
      <c r="AC106" t="s">
        <v>2172</v>
      </c>
      <c r="AE106" t="s">
        <v>2797</v>
      </c>
      <c r="AF106" t="s">
        <v>3239</v>
      </c>
      <c r="AG106" t="s">
        <v>3480</v>
      </c>
      <c r="AH106" t="s">
        <v>3492</v>
      </c>
      <c r="AI106">
        <v>875</v>
      </c>
      <c r="AJ106">
        <v>923</v>
      </c>
      <c r="AK106" t="s">
        <v>3497</v>
      </c>
      <c r="AL106" t="s">
        <v>3506</v>
      </c>
      <c r="AM106" t="s">
        <v>3515</v>
      </c>
      <c r="AO106">
        <v>1987</v>
      </c>
      <c r="AP106" t="s">
        <v>3538</v>
      </c>
      <c r="AS106" t="s">
        <v>3625</v>
      </c>
      <c r="AU106">
        <v>52.382792379999998</v>
      </c>
      <c r="AV106">
        <v>8.9960041139999998</v>
      </c>
      <c r="AW106" t="s">
        <v>3656</v>
      </c>
      <c r="AX106" t="s">
        <v>3767</v>
      </c>
      <c r="AY106">
        <v>0.42</v>
      </c>
      <c r="AZ106" s="2" t="s">
        <v>3934</v>
      </c>
      <c r="BA106">
        <v>0.39250000000000002</v>
      </c>
      <c r="BB106" t="s">
        <v>3997</v>
      </c>
      <c r="BC106" t="s">
        <v>3497</v>
      </c>
      <c r="BE106" t="s">
        <v>3515</v>
      </c>
      <c r="BF106" t="s">
        <v>4060</v>
      </c>
      <c r="BG106" t="s">
        <v>4408</v>
      </c>
      <c r="BH106" t="s">
        <v>4463</v>
      </c>
      <c r="BI106" t="s">
        <v>4591</v>
      </c>
    </row>
    <row r="107" spans="1:61" x14ac:dyDescent="0.25">
      <c r="A107">
        <f t="shared" si="8"/>
        <v>26.9</v>
      </c>
      <c r="B107" t="str">
        <f t="shared" si="9"/>
        <v>Heizkraftwerk Pforzheim GmbH_BNA0801</v>
      </c>
      <c r="C107" t="s">
        <v>3492</v>
      </c>
      <c r="D107" t="str">
        <f>VLOOKUP(AL107,REF_TABLE!$A$19:$B$26,2,FALSE)</f>
        <v>STUR</v>
      </c>
      <c r="E107" t="str">
        <f>VLOOKUP(AK107,REF_TABLE!A:B,2,FALSE)</f>
        <v>HRD</v>
      </c>
      <c r="F107">
        <f t="shared" si="15"/>
        <v>0.4</v>
      </c>
      <c r="G107">
        <f>VLOOKUP(Backup_0521!D107,REF_TABLE!M:Q,2,FALSE)</f>
        <v>9.5587323943661975</v>
      </c>
      <c r="H107">
        <f>VLOOKUP(Backup_0521!D107,REF_TABLE!M:Q,3,FALSE)</f>
        <v>7.8122535211267614</v>
      </c>
      <c r="I107">
        <f>VLOOKUP(D107,Tabelle7!$A:$B,2,FALSE)</f>
        <v>4.0224969288732378E-2</v>
      </c>
      <c r="J107">
        <f>VLOOKUP(D107,Tabelle7!$A:$C,3,FALSE)</f>
        <v>4.0224969288732378E-2</v>
      </c>
      <c r="K107">
        <f>VLOOKUP($E107,Dispa_data!E:W,7,FALSE)</f>
        <v>117242.17</v>
      </c>
      <c r="L107">
        <f>IFERROR(VLOOKUP($E107,Dispa_data!E:W,8,FALSE),0)</f>
        <v>0</v>
      </c>
      <c r="M107">
        <f>IFERROR(VLOOKUP($E107,Dispa_data!E:W,9,FALSE),0)</f>
        <v>0</v>
      </c>
      <c r="N107">
        <f>IFERROR(VLOOKUP($E107,Dispa_data!$E:$W,10,FALSE),0)</f>
        <v>0.3</v>
      </c>
      <c r="O107">
        <f>IFERROR(VLOOKUP($E107,Dispa_data!$E:$W,11,FALSE),0)</f>
        <v>0.39500000000000002</v>
      </c>
      <c r="P107">
        <f>IFERROR(VLOOKUP($E107,Dispa_data!$E:$W,12,FALSE),0)</f>
        <v>7</v>
      </c>
      <c r="Q107">
        <f>IFERROR(VLOOKUP($E107,Dispa_data!$E:$W,13,FALSE),0)</f>
        <v>0.95</v>
      </c>
      <c r="S107" t="str">
        <f t="shared" si="10"/>
        <v/>
      </c>
      <c r="T107" t="str">
        <f t="shared" si="11"/>
        <v/>
      </c>
      <c r="U107" t="str">
        <f t="shared" si="12"/>
        <v/>
      </c>
      <c r="V107" t="str">
        <f t="shared" si="13"/>
        <v/>
      </c>
      <c r="W107" t="str">
        <f t="shared" si="14"/>
        <v/>
      </c>
      <c r="X107" s="1" t="s">
        <v>143</v>
      </c>
      <c r="Y107" s="6" t="e">
        <f>VLOOKUP(B107,Dispa_data!B:B,1,FALSE)</f>
        <v>#N/A</v>
      </c>
      <c r="Z107" t="s">
        <v>958</v>
      </c>
      <c r="AA107" t="s">
        <v>1569</v>
      </c>
      <c r="AC107" t="s">
        <v>958</v>
      </c>
      <c r="AD107" t="s">
        <v>2425</v>
      </c>
      <c r="AE107" t="s">
        <v>2754</v>
      </c>
      <c r="AF107" t="s">
        <v>3211</v>
      </c>
      <c r="AG107" t="s">
        <v>3482</v>
      </c>
      <c r="AH107" t="s">
        <v>3492</v>
      </c>
      <c r="AI107">
        <v>26.9</v>
      </c>
      <c r="AK107" t="s">
        <v>3497</v>
      </c>
      <c r="AL107" t="s">
        <v>3506</v>
      </c>
      <c r="AM107" t="s">
        <v>3514</v>
      </c>
      <c r="AO107">
        <v>1990</v>
      </c>
      <c r="AP107" t="s">
        <v>3525</v>
      </c>
      <c r="AS107" t="s">
        <v>3625</v>
      </c>
      <c r="AU107">
        <v>48.883159999999997</v>
      </c>
      <c r="AV107">
        <v>8.6653000000000002</v>
      </c>
      <c r="BA107">
        <v>0.4</v>
      </c>
      <c r="BB107" t="s">
        <v>3997</v>
      </c>
      <c r="BC107" t="s">
        <v>3497</v>
      </c>
      <c r="BE107" t="s">
        <v>3515</v>
      </c>
      <c r="BF107" t="s">
        <v>4021</v>
      </c>
      <c r="BG107" t="s">
        <v>4406</v>
      </c>
      <c r="BH107" t="s">
        <v>4456</v>
      </c>
    </row>
    <row r="108" spans="1:61" x14ac:dyDescent="0.25">
      <c r="A108">
        <f t="shared" si="8"/>
        <v>655.6</v>
      </c>
      <c r="B108" t="str">
        <f t="shared" si="9"/>
        <v>Weiher_BNA0820</v>
      </c>
      <c r="C108" t="s">
        <v>3492</v>
      </c>
      <c r="D108" t="str">
        <f>VLOOKUP(AL108,REF_TABLE!$A$19:$B$26,2,FALSE)</f>
        <v>STUR</v>
      </c>
      <c r="E108" t="str">
        <f>VLOOKUP(AK108,REF_TABLE!A:B,2,FALSE)</f>
        <v>HRD</v>
      </c>
      <c r="F108">
        <f t="shared" si="15"/>
        <v>0.36499999999999999</v>
      </c>
      <c r="G108">
        <f>VLOOKUP(Backup_0521!D108,REF_TABLE!M:Q,2,FALSE)</f>
        <v>9.5587323943661975</v>
      </c>
      <c r="H108">
        <f>VLOOKUP(Backup_0521!D108,REF_TABLE!M:Q,3,FALSE)</f>
        <v>7.8122535211267614</v>
      </c>
      <c r="I108">
        <f>VLOOKUP(D108,Tabelle7!$A:$B,2,FALSE)</f>
        <v>4.0224969288732378E-2</v>
      </c>
      <c r="J108">
        <f>VLOOKUP(D108,Tabelle7!$A:$C,3,FALSE)</f>
        <v>4.0224969288732378E-2</v>
      </c>
      <c r="K108">
        <f>VLOOKUP($E108,Dispa_data!E:W,7,FALSE)</f>
        <v>117242.17</v>
      </c>
      <c r="L108">
        <f>IFERROR(VLOOKUP($E108,Dispa_data!E:W,8,FALSE),0)</f>
        <v>0</v>
      </c>
      <c r="M108">
        <f>IFERROR(VLOOKUP($E108,Dispa_data!E:W,9,FALSE),0)</f>
        <v>0</v>
      </c>
      <c r="N108">
        <f>IFERROR(VLOOKUP($E108,Dispa_data!$E:$W,10,FALSE),0)</f>
        <v>0.3</v>
      </c>
      <c r="O108">
        <f>IFERROR(VLOOKUP($E108,Dispa_data!$E:$W,11,FALSE),0)</f>
        <v>0.39500000000000002</v>
      </c>
      <c r="P108">
        <f>IFERROR(VLOOKUP($E108,Dispa_data!$E:$W,12,FALSE),0)</f>
        <v>7</v>
      </c>
      <c r="Q108">
        <f>IFERROR(VLOOKUP($E108,Dispa_data!$E:$W,13,FALSE),0)</f>
        <v>0.95</v>
      </c>
      <c r="S108">
        <f t="shared" si="10"/>
        <v>30</v>
      </c>
      <c r="T108" t="str">
        <f t="shared" si="11"/>
        <v/>
      </c>
      <c r="U108" t="str">
        <f t="shared" si="12"/>
        <v/>
      </c>
      <c r="V108" t="str">
        <f t="shared" si="13"/>
        <v/>
      </c>
      <c r="W108" t="str">
        <f t="shared" si="14"/>
        <v/>
      </c>
      <c r="X108" s="1" t="s">
        <v>144</v>
      </c>
      <c r="Y108" s="6" t="e">
        <f>VLOOKUP(B108,Dispa_data!B:B,1,FALSE)</f>
        <v>#N/A</v>
      </c>
      <c r="Z108" t="s">
        <v>1012</v>
      </c>
      <c r="AA108" t="s">
        <v>1570</v>
      </c>
      <c r="AB108" t="s">
        <v>1923</v>
      </c>
      <c r="AC108" t="s">
        <v>2166</v>
      </c>
      <c r="AD108" t="s">
        <v>2460</v>
      </c>
      <c r="AE108" t="s">
        <v>2798</v>
      </c>
      <c r="AF108" t="s">
        <v>3240</v>
      </c>
      <c r="AG108" t="s">
        <v>3485</v>
      </c>
      <c r="AH108" t="s">
        <v>3492</v>
      </c>
      <c r="AI108">
        <v>655.6</v>
      </c>
      <c r="AJ108">
        <v>724</v>
      </c>
      <c r="AK108" t="s">
        <v>3497</v>
      </c>
      <c r="AL108" t="s">
        <v>3506</v>
      </c>
      <c r="AM108" t="s">
        <v>3514</v>
      </c>
      <c r="AN108">
        <v>30</v>
      </c>
      <c r="AO108">
        <v>1976</v>
      </c>
      <c r="AP108" t="s">
        <v>3560</v>
      </c>
      <c r="AS108" t="s">
        <v>3626</v>
      </c>
      <c r="AU108">
        <v>49.334130279999997</v>
      </c>
      <c r="AV108">
        <v>7.0313559279999991</v>
      </c>
      <c r="AW108" t="s">
        <v>3657</v>
      </c>
      <c r="AX108" t="s">
        <v>3768</v>
      </c>
      <c r="AY108">
        <v>0.37</v>
      </c>
      <c r="AZ108" s="2" t="s">
        <v>3924</v>
      </c>
      <c r="BA108">
        <v>0.36499999999999999</v>
      </c>
      <c r="BB108" t="s">
        <v>3997</v>
      </c>
      <c r="BC108" t="s">
        <v>3497</v>
      </c>
      <c r="BE108" t="s">
        <v>3515</v>
      </c>
      <c r="BF108" t="s">
        <v>4061</v>
      </c>
      <c r="BG108" t="s">
        <v>4407</v>
      </c>
      <c r="BH108" t="s">
        <v>4460</v>
      </c>
      <c r="BI108" t="s">
        <v>4591</v>
      </c>
    </row>
    <row r="109" spans="1:61" x14ac:dyDescent="0.25">
      <c r="A109">
        <f t="shared" si="8"/>
        <v>514</v>
      </c>
      <c r="B109" t="str">
        <f t="shared" si="9"/>
        <v>KNG Kraftwerk Rostock_BNA0849</v>
      </c>
      <c r="C109" t="s">
        <v>3492</v>
      </c>
      <c r="D109" t="str">
        <f>VLOOKUP(AL109,REF_TABLE!$A$19:$B$26,2,FALSE)</f>
        <v>STUR</v>
      </c>
      <c r="E109" t="str">
        <f>VLOOKUP(AK109,REF_TABLE!A:B,2,FALSE)</f>
        <v>HRD</v>
      </c>
      <c r="F109">
        <f t="shared" si="15"/>
        <v>0.41</v>
      </c>
      <c r="G109">
        <f>VLOOKUP(Backup_0521!D109,REF_TABLE!M:Q,2,FALSE)</f>
        <v>9.5587323943661975</v>
      </c>
      <c r="H109">
        <f>VLOOKUP(Backup_0521!D109,REF_TABLE!M:Q,3,FALSE)</f>
        <v>7.8122535211267614</v>
      </c>
      <c r="I109">
        <f>VLOOKUP(D109,Tabelle7!$A:$B,2,FALSE)</f>
        <v>4.0224969288732378E-2</v>
      </c>
      <c r="J109">
        <f>VLOOKUP(D109,Tabelle7!$A:$C,3,FALSE)</f>
        <v>4.0224969288732378E-2</v>
      </c>
      <c r="K109">
        <f>VLOOKUP($E109,Dispa_data!E:W,7,FALSE)</f>
        <v>117242.17</v>
      </c>
      <c r="L109">
        <f>IFERROR(VLOOKUP($E109,Dispa_data!E:W,8,FALSE),0)</f>
        <v>0</v>
      </c>
      <c r="M109">
        <f>IFERROR(VLOOKUP($E109,Dispa_data!E:W,9,FALSE),0)</f>
        <v>0</v>
      </c>
      <c r="N109">
        <f>IFERROR(VLOOKUP($E109,Dispa_data!$E:$W,10,FALSE),0)</f>
        <v>0.3</v>
      </c>
      <c r="O109">
        <f>IFERROR(VLOOKUP($E109,Dispa_data!$E:$W,11,FALSE),0)</f>
        <v>0.39500000000000002</v>
      </c>
      <c r="P109">
        <f>IFERROR(VLOOKUP($E109,Dispa_data!$E:$W,12,FALSE),0)</f>
        <v>7</v>
      </c>
      <c r="Q109">
        <f>IFERROR(VLOOKUP($E109,Dispa_data!$E:$W,13,FALSE),0)</f>
        <v>0.95</v>
      </c>
      <c r="S109">
        <f t="shared" si="10"/>
        <v>150</v>
      </c>
      <c r="T109" t="str">
        <f t="shared" si="11"/>
        <v/>
      </c>
      <c r="U109" t="str">
        <f t="shared" si="12"/>
        <v/>
      </c>
      <c r="V109" t="str">
        <f t="shared" si="13"/>
        <v/>
      </c>
      <c r="W109" t="str">
        <f t="shared" si="14"/>
        <v/>
      </c>
      <c r="X109" s="1" t="s">
        <v>145</v>
      </c>
      <c r="Y109" s="6" t="e">
        <f>VLOOKUP(B109,Dispa_data!B:B,1,FALSE)</f>
        <v>#N/A</v>
      </c>
      <c r="Z109" t="s">
        <v>1013</v>
      </c>
      <c r="AA109" t="s">
        <v>1571</v>
      </c>
      <c r="AB109" t="s">
        <v>1571</v>
      </c>
      <c r="AC109" t="s">
        <v>2158</v>
      </c>
      <c r="AD109" t="s">
        <v>2461</v>
      </c>
      <c r="AE109" t="s">
        <v>2799</v>
      </c>
      <c r="AF109" t="s">
        <v>1571</v>
      </c>
      <c r="AG109" t="s">
        <v>3484</v>
      </c>
      <c r="AH109" t="s">
        <v>3492</v>
      </c>
      <c r="AI109">
        <v>514</v>
      </c>
      <c r="AJ109">
        <v>553</v>
      </c>
      <c r="AK109" t="s">
        <v>3497</v>
      </c>
      <c r="AL109" t="s">
        <v>3506</v>
      </c>
      <c r="AM109" t="s">
        <v>3514</v>
      </c>
      <c r="AN109">
        <v>150</v>
      </c>
      <c r="AO109">
        <v>1994</v>
      </c>
      <c r="AP109" t="s">
        <v>3561</v>
      </c>
      <c r="AS109" t="s">
        <v>3625</v>
      </c>
      <c r="AU109">
        <v>54.142821769999998</v>
      </c>
      <c r="AV109">
        <v>12.13287489</v>
      </c>
      <c r="AW109" t="s">
        <v>3658</v>
      </c>
      <c r="AX109" t="s">
        <v>3769</v>
      </c>
      <c r="AY109">
        <v>0.43200000000000011</v>
      </c>
      <c r="AZ109" s="2" t="s">
        <v>3935</v>
      </c>
      <c r="BA109">
        <v>0.41</v>
      </c>
      <c r="BB109" t="s">
        <v>3997</v>
      </c>
      <c r="BC109" t="s">
        <v>3497</v>
      </c>
      <c r="BE109" t="s">
        <v>3515</v>
      </c>
      <c r="BF109" t="s">
        <v>4062</v>
      </c>
      <c r="BG109" t="s">
        <v>4408</v>
      </c>
      <c r="BH109" t="s">
        <v>4439</v>
      </c>
      <c r="BI109" t="s">
        <v>4591</v>
      </c>
    </row>
    <row r="110" spans="1:61" x14ac:dyDescent="0.25">
      <c r="A110">
        <f t="shared" si="8"/>
        <v>50</v>
      </c>
      <c r="B110" t="str">
        <f t="shared" si="9"/>
        <v>HKW Römerbrücke_BNA0861b</v>
      </c>
      <c r="C110" t="s">
        <v>3492</v>
      </c>
      <c r="D110" t="str">
        <f>VLOOKUP(AL110,REF_TABLE!$A$19:$B$26,2,FALSE)</f>
        <v>STUR</v>
      </c>
      <c r="E110" t="str">
        <f>VLOOKUP(AK110,REF_TABLE!A:B,2,FALSE)</f>
        <v>HRD</v>
      </c>
      <c r="F110">
        <f t="shared" si="15"/>
        <v>0.4375</v>
      </c>
      <c r="G110">
        <f>VLOOKUP(Backup_0521!D110,REF_TABLE!M:Q,2,FALSE)</f>
        <v>9.5587323943661975</v>
      </c>
      <c r="H110">
        <f>VLOOKUP(Backup_0521!D110,REF_TABLE!M:Q,3,FALSE)</f>
        <v>7.8122535211267614</v>
      </c>
      <c r="I110">
        <f>VLOOKUP(D110,Tabelle7!$A:$B,2,FALSE)</f>
        <v>4.0224969288732378E-2</v>
      </c>
      <c r="J110">
        <f>VLOOKUP(D110,Tabelle7!$A:$C,3,FALSE)</f>
        <v>4.0224969288732378E-2</v>
      </c>
      <c r="K110">
        <f>VLOOKUP($E110,Dispa_data!E:W,7,FALSE)</f>
        <v>117242.17</v>
      </c>
      <c r="L110">
        <f>IFERROR(VLOOKUP($E110,Dispa_data!E:W,8,FALSE),0)</f>
        <v>0</v>
      </c>
      <c r="M110">
        <f>IFERROR(VLOOKUP($E110,Dispa_data!E:W,9,FALSE),0)</f>
        <v>0</v>
      </c>
      <c r="N110">
        <f>IFERROR(VLOOKUP($E110,Dispa_data!$E:$W,10,FALSE),0)</f>
        <v>0.3</v>
      </c>
      <c r="O110">
        <f>IFERROR(VLOOKUP($E110,Dispa_data!$E:$W,11,FALSE),0)</f>
        <v>0.39500000000000002</v>
      </c>
      <c r="P110">
        <f>IFERROR(VLOOKUP($E110,Dispa_data!$E:$W,12,FALSE),0)</f>
        <v>7</v>
      </c>
      <c r="Q110">
        <f>IFERROR(VLOOKUP($E110,Dispa_data!$E:$W,13,FALSE),0)</f>
        <v>0.95</v>
      </c>
      <c r="S110">
        <f t="shared" si="10"/>
        <v>94</v>
      </c>
      <c r="T110" t="str">
        <f t="shared" si="11"/>
        <v/>
      </c>
      <c r="U110" t="str">
        <f t="shared" si="12"/>
        <v/>
      </c>
      <c r="V110" t="str">
        <f t="shared" si="13"/>
        <v/>
      </c>
      <c r="W110" t="str">
        <f t="shared" si="14"/>
        <v/>
      </c>
      <c r="X110" s="1" t="s">
        <v>146</v>
      </c>
      <c r="Y110" s="6" t="e">
        <f>VLOOKUP(B110,Dispa_data!B:B,1,FALSE)</f>
        <v>#N/A</v>
      </c>
      <c r="Z110" t="s">
        <v>1014</v>
      </c>
      <c r="AA110" t="s">
        <v>1572</v>
      </c>
      <c r="AB110" t="s">
        <v>1924</v>
      </c>
      <c r="AC110" t="s">
        <v>2184</v>
      </c>
      <c r="AE110" t="s">
        <v>2800</v>
      </c>
      <c r="AF110" t="s">
        <v>3241</v>
      </c>
      <c r="AG110" t="s">
        <v>3485</v>
      </c>
      <c r="AH110" t="s">
        <v>3492</v>
      </c>
      <c r="AI110">
        <v>50</v>
      </c>
      <c r="AJ110">
        <v>52.8</v>
      </c>
      <c r="AK110" t="s">
        <v>3497</v>
      </c>
      <c r="AL110" t="s">
        <v>3506</v>
      </c>
      <c r="AM110" t="s">
        <v>3514</v>
      </c>
      <c r="AN110">
        <v>94</v>
      </c>
      <c r="AO110">
        <v>1988</v>
      </c>
      <c r="AP110" t="s">
        <v>3516</v>
      </c>
      <c r="AQ110">
        <v>2005</v>
      </c>
      <c r="AS110" t="s">
        <v>3625</v>
      </c>
      <c r="AT110" t="s">
        <v>3629</v>
      </c>
      <c r="AU110">
        <v>49.223899000000003</v>
      </c>
      <c r="AV110">
        <v>7.0148990000000007</v>
      </c>
      <c r="AW110" t="s">
        <v>3659</v>
      </c>
      <c r="AX110" t="s">
        <v>3770</v>
      </c>
      <c r="AY110">
        <v>0.42</v>
      </c>
      <c r="AZ110" s="2" t="s">
        <v>3936</v>
      </c>
      <c r="BA110">
        <v>0.4375</v>
      </c>
      <c r="BB110" t="s">
        <v>3997</v>
      </c>
      <c r="BC110" t="s">
        <v>3497</v>
      </c>
      <c r="BE110" t="s">
        <v>3515</v>
      </c>
      <c r="BF110" t="s">
        <v>4063</v>
      </c>
      <c r="BG110" t="s">
        <v>4406</v>
      </c>
      <c r="BH110" t="s">
        <v>4473</v>
      </c>
      <c r="BI110" t="s">
        <v>4592</v>
      </c>
    </row>
    <row r="111" spans="1:61" x14ac:dyDescent="0.25">
      <c r="A111">
        <f t="shared" si="8"/>
        <v>24.8</v>
      </c>
      <c r="B111" t="str">
        <f t="shared" si="9"/>
        <v>Heizkraftwerk der Sappi Stockstadt GmbH_BNA0926b</v>
      </c>
      <c r="C111" t="s">
        <v>3492</v>
      </c>
      <c r="D111" t="str">
        <f>VLOOKUP(AL111,REF_TABLE!$A$19:$B$26,2,FALSE)</f>
        <v>STUR</v>
      </c>
      <c r="E111" t="str">
        <f>VLOOKUP(AK111,REF_TABLE!A:B,2,FALSE)</f>
        <v>HRD</v>
      </c>
      <c r="F111">
        <f t="shared" si="15"/>
        <v>0.34749999999999998</v>
      </c>
      <c r="G111">
        <f>VLOOKUP(Backup_0521!D111,REF_TABLE!M:Q,2,FALSE)</f>
        <v>9.5587323943661975</v>
      </c>
      <c r="H111">
        <f>VLOOKUP(Backup_0521!D111,REF_TABLE!M:Q,3,FALSE)</f>
        <v>7.8122535211267614</v>
      </c>
      <c r="I111">
        <f>VLOOKUP(D111,Tabelle7!$A:$B,2,FALSE)</f>
        <v>4.0224969288732378E-2</v>
      </c>
      <c r="J111">
        <f>VLOOKUP(D111,Tabelle7!$A:$C,3,FALSE)</f>
        <v>4.0224969288732378E-2</v>
      </c>
      <c r="K111">
        <f>VLOOKUP($E111,Dispa_data!E:W,7,FALSE)</f>
        <v>117242.17</v>
      </c>
      <c r="L111">
        <f>IFERROR(VLOOKUP($E111,Dispa_data!E:W,8,FALSE),0)</f>
        <v>0</v>
      </c>
      <c r="M111">
        <f>IFERROR(VLOOKUP($E111,Dispa_data!E:W,9,FALSE),0)</f>
        <v>0</v>
      </c>
      <c r="N111">
        <f>IFERROR(VLOOKUP($E111,Dispa_data!$E:$W,10,FALSE),0)</f>
        <v>0.3</v>
      </c>
      <c r="O111">
        <f>IFERROR(VLOOKUP($E111,Dispa_data!$E:$W,11,FALSE),0)</f>
        <v>0.39500000000000002</v>
      </c>
      <c r="P111">
        <f>IFERROR(VLOOKUP($E111,Dispa_data!$E:$W,12,FALSE),0)</f>
        <v>7</v>
      </c>
      <c r="Q111">
        <f>IFERROR(VLOOKUP($E111,Dispa_data!$E:$W,13,FALSE),0)</f>
        <v>0.95</v>
      </c>
      <c r="S111" t="str">
        <f t="shared" si="10"/>
        <v/>
      </c>
      <c r="T111" t="str">
        <f t="shared" si="11"/>
        <v/>
      </c>
      <c r="U111" t="str">
        <f t="shared" si="12"/>
        <v/>
      </c>
      <c r="V111" t="str">
        <f t="shared" si="13"/>
        <v/>
      </c>
      <c r="W111" t="str">
        <f t="shared" si="14"/>
        <v/>
      </c>
      <c r="X111" s="1" t="s">
        <v>147</v>
      </c>
      <c r="Y111" s="6" t="e">
        <f>VLOOKUP(B111,Dispa_data!B:B,1,FALSE)</f>
        <v>#N/A</v>
      </c>
      <c r="Z111" t="s">
        <v>961</v>
      </c>
      <c r="AA111" t="s">
        <v>1573</v>
      </c>
      <c r="AC111" t="s">
        <v>2153</v>
      </c>
      <c r="AD111" t="s">
        <v>2428</v>
      </c>
      <c r="AE111" t="s">
        <v>2757</v>
      </c>
      <c r="AF111" t="s">
        <v>3213</v>
      </c>
      <c r="AG111" t="s">
        <v>3478</v>
      </c>
      <c r="AH111" t="s">
        <v>3492</v>
      </c>
      <c r="AI111">
        <v>24.8</v>
      </c>
      <c r="AK111" t="s">
        <v>3497</v>
      </c>
      <c r="AL111" t="s">
        <v>3506</v>
      </c>
      <c r="AM111" t="s">
        <v>3514</v>
      </c>
      <c r="AO111">
        <v>1969</v>
      </c>
      <c r="AP111" t="s">
        <v>3537</v>
      </c>
      <c r="AS111" t="s">
        <v>3625</v>
      </c>
      <c r="AU111">
        <v>49.977449999999997</v>
      </c>
      <c r="AV111">
        <v>9.068719999999999</v>
      </c>
      <c r="BA111">
        <v>0.34749999999999998</v>
      </c>
      <c r="BB111" t="s">
        <v>3997</v>
      </c>
      <c r="BC111" t="s">
        <v>3497</v>
      </c>
      <c r="BE111" t="s">
        <v>3515</v>
      </c>
      <c r="BF111" t="s">
        <v>4024</v>
      </c>
      <c r="BG111" t="s">
        <v>4406</v>
      </c>
      <c r="BH111" t="s">
        <v>4441</v>
      </c>
    </row>
    <row r="112" spans="1:61" x14ac:dyDescent="0.25">
      <c r="A112">
        <f t="shared" si="8"/>
        <v>22.6</v>
      </c>
      <c r="B112" t="str">
        <f t="shared" si="9"/>
        <v>Heizkraftwerk Stuttgart-Gaisburg_BNA0934</v>
      </c>
      <c r="C112" t="s">
        <v>3492</v>
      </c>
      <c r="D112" t="str">
        <f>VLOOKUP(AL112,REF_TABLE!$A$19:$B$26,2,FALSE)</f>
        <v>STUR</v>
      </c>
      <c r="E112" t="str">
        <f>VLOOKUP(AK112,REF_TABLE!A:B,2,FALSE)</f>
        <v>HRD</v>
      </c>
      <c r="F112">
        <f t="shared" si="15"/>
        <v>0.44750000000000001</v>
      </c>
      <c r="G112">
        <f>VLOOKUP(Backup_0521!D112,REF_TABLE!M:Q,2,FALSE)</f>
        <v>9.5587323943661975</v>
      </c>
      <c r="H112">
        <f>VLOOKUP(Backup_0521!D112,REF_TABLE!M:Q,3,FALSE)</f>
        <v>7.8122535211267614</v>
      </c>
      <c r="I112">
        <f>VLOOKUP(D112,Tabelle7!$A:$B,2,FALSE)</f>
        <v>4.0224969288732378E-2</v>
      </c>
      <c r="J112">
        <f>VLOOKUP(D112,Tabelle7!$A:$C,3,FALSE)</f>
        <v>4.0224969288732378E-2</v>
      </c>
      <c r="K112">
        <f>VLOOKUP($E112,Dispa_data!E:W,7,FALSE)</f>
        <v>117242.17</v>
      </c>
      <c r="L112">
        <f>IFERROR(VLOOKUP($E112,Dispa_data!E:W,8,FALSE),0)</f>
        <v>0</v>
      </c>
      <c r="M112">
        <f>IFERROR(VLOOKUP($E112,Dispa_data!E:W,9,FALSE),0)</f>
        <v>0</v>
      </c>
      <c r="N112">
        <f>IFERROR(VLOOKUP($E112,Dispa_data!$E:$W,10,FALSE),0)</f>
        <v>0.3</v>
      </c>
      <c r="O112">
        <f>IFERROR(VLOOKUP($E112,Dispa_data!$E:$W,11,FALSE),0)</f>
        <v>0.39500000000000002</v>
      </c>
      <c r="P112">
        <f>IFERROR(VLOOKUP($E112,Dispa_data!$E:$W,12,FALSE),0)</f>
        <v>7</v>
      </c>
      <c r="Q112">
        <f>IFERROR(VLOOKUP($E112,Dispa_data!$E:$W,13,FALSE),0)</f>
        <v>0.95</v>
      </c>
      <c r="S112" t="str">
        <f t="shared" si="10"/>
        <v/>
      </c>
      <c r="T112" t="str">
        <f t="shared" si="11"/>
        <v/>
      </c>
      <c r="U112" t="str">
        <f t="shared" si="12"/>
        <v/>
      </c>
      <c r="V112" t="str">
        <f t="shared" si="13"/>
        <v/>
      </c>
      <c r="W112" t="str">
        <f t="shared" si="14"/>
        <v/>
      </c>
      <c r="X112" s="1" t="s">
        <v>148</v>
      </c>
      <c r="Y112" s="6" t="e">
        <f>VLOOKUP(B112,Dispa_data!B:B,1,FALSE)</f>
        <v>#N/A</v>
      </c>
      <c r="Z112" t="s">
        <v>1015</v>
      </c>
      <c r="AA112" t="s">
        <v>1574</v>
      </c>
      <c r="AC112" t="s">
        <v>2158</v>
      </c>
      <c r="AD112" t="s">
        <v>2462</v>
      </c>
      <c r="AE112" t="s">
        <v>2801</v>
      </c>
      <c r="AF112" t="s">
        <v>3242</v>
      </c>
      <c r="AG112" t="s">
        <v>3482</v>
      </c>
      <c r="AH112" t="s">
        <v>3492</v>
      </c>
      <c r="AI112">
        <v>22.6</v>
      </c>
      <c r="AK112" t="s">
        <v>3497</v>
      </c>
      <c r="AL112" t="s">
        <v>3506</v>
      </c>
      <c r="AM112" t="s">
        <v>3514</v>
      </c>
      <c r="AO112">
        <v>2009</v>
      </c>
      <c r="AP112" t="s">
        <v>3533</v>
      </c>
      <c r="AS112" t="s">
        <v>3625</v>
      </c>
      <c r="AU112">
        <v>48.782452999999997</v>
      </c>
      <c r="AV112">
        <v>9.2314830000000008</v>
      </c>
      <c r="BA112">
        <v>0.44750000000000001</v>
      </c>
      <c r="BB112" t="s">
        <v>3997</v>
      </c>
      <c r="BC112" t="s">
        <v>3497</v>
      </c>
      <c r="BE112" t="s">
        <v>3515</v>
      </c>
      <c r="BF112" t="s">
        <v>4064</v>
      </c>
      <c r="BG112" t="s">
        <v>4406</v>
      </c>
      <c r="BH112" t="s">
        <v>4442</v>
      </c>
    </row>
    <row r="113" spans="1:61" x14ac:dyDescent="0.25">
      <c r="A113">
        <f t="shared" si="8"/>
        <v>45</v>
      </c>
      <c r="B113" t="str">
        <f t="shared" si="9"/>
        <v>Restmüll-Heizkraftwerk Stuttgart-Münster_BNA0935</v>
      </c>
      <c r="C113" t="s">
        <v>3492</v>
      </c>
      <c r="D113" t="str">
        <f>VLOOKUP(AL113,REF_TABLE!$A$19:$B$26,2,FALSE)</f>
        <v>STUR</v>
      </c>
      <c r="E113" t="str">
        <f>VLOOKUP(AK113,REF_TABLE!A:B,2,FALSE)</f>
        <v>HRD</v>
      </c>
      <c r="F113">
        <f t="shared" si="15"/>
        <v>0.38</v>
      </c>
      <c r="G113">
        <f>VLOOKUP(Backup_0521!D113,REF_TABLE!M:Q,2,FALSE)</f>
        <v>9.5587323943661975</v>
      </c>
      <c r="H113">
        <f>VLOOKUP(Backup_0521!D113,REF_TABLE!M:Q,3,FALSE)</f>
        <v>7.8122535211267614</v>
      </c>
      <c r="I113">
        <f>VLOOKUP(D113,Tabelle7!$A:$B,2,FALSE)</f>
        <v>4.0224969288732378E-2</v>
      </c>
      <c r="J113">
        <f>VLOOKUP(D113,Tabelle7!$A:$C,3,FALSE)</f>
        <v>4.0224969288732378E-2</v>
      </c>
      <c r="K113">
        <f>VLOOKUP($E113,Dispa_data!E:W,7,FALSE)</f>
        <v>117242.17</v>
      </c>
      <c r="L113">
        <f>IFERROR(VLOOKUP($E113,Dispa_data!E:W,8,FALSE),0)</f>
        <v>0</v>
      </c>
      <c r="M113">
        <f>IFERROR(VLOOKUP($E113,Dispa_data!E:W,9,FALSE),0)</f>
        <v>0</v>
      </c>
      <c r="N113">
        <f>IFERROR(VLOOKUP($E113,Dispa_data!$E:$W,10,FALSE),0)</f>
        <v>0.3</v>
      </c>
      <c r="O113">
        <f>IFERROR(VLOOKUP($E113,Dispa_data!$E:$W,11,FALSE),0)</f>
        <v>0.39500000000000002</v>
      </c>
      <c r="P113">
        <f>IFERROR(VLOOKUP($E113,Dispa_data!$E:$W,12,FALSE),0)</f>
        <v>7</v>
      </c>
      <c r="Q113">
        <f>IFERROR(VLOOKUP($E113,Dispa_data!$E:$W,13,FALSE),0)</f>
        <v>0.95</v>
      </c>
      <c r="S113">
        <f t="shared" si="10"/>
        <v>183.69863013698631</v>
      </c>
      <c r="T113" t="str">
        <f t="shared" si="11"/>
        <v/>
      </c>
      <c r="U113" t="str">
        <f t="shared" si="12"/>
        <v/>
      </c>
      <c r="V113" t="str">
        <f t="shared" si="13"/>
        <v/>
      </c>
      <c r="W113" t="str">
        <f t="shared" si="14"/>
        <v/>
      </c>
      <c r="X113" s="1" t="s">
        <v>149</v>
      </c>
      <c r="Y113" s="6" t="e">
        <f>VLOOKUP(B113,Dispa_data!B:B,1,FALSE)</f>
        <v>#N/A</v>
      </c>
      <c r="Z113" t="s">
        <v>1016</v>
      </c>
      <c r="AA113" t="s">
        <v>1575</v>
      </c>
      <c r="AB113" t="s">
        <v>1925</v>
      </c>
      <c r="AC113" t="s">
        <v>2158</v>
      </c>
      <c r="AD113" t="s">
        <v>2463</v>
      </c>
      <c r="AE113" t="s">
        <v>2801</v>
      </c>
      <c r="AF113" t="s">
        <v>3242</v>
      </c>
      <c r="AG113" t="s">
        <v>3482</v>
      </c>
      <c r="AH113" t="s">
        <v>3492</v>
      </c>
      <c r="AI113">
        <v>45</v>
      </c>
      <c r="AJ113">
        <v>47.7592</v>
      </c>
      <c r="AK113" t="s">
        <v>3497</v>
      </c>
      <c r="AL113" t="s">
        <v>3506</v>
      </c>
      <c r="AM113" t="s">
        <v>3514</v>
      </c>
      <c r="AN113">
        <v>183.69863013698631</v>
      </c>
      <c r="AO113">
        <v>1982</v>
      </c>
      <c r="AP113" t="s">
        <v>3558</v>
      </c>
      <c r="AS113" t="s">
        <v>3625</v>
      </c>
      <c r="AT113" t="s">
        <v>3629</v>
      </c>
      <c r="AU113">
        <v>48.815832999999998</v>
      </c>
      <c r="AV113">
        <v>9.2211110000000005</v>
      </c>
      <c r="AW113" t="s">
        <v>3660</v>
      </c>
      <c r="AX113" t="s">
        <v>3771</v>
      </c>
      <c r="BA113">
        <v>0.38</v>
      </c>
      <c r="BB113" t="s">
        <v>3997</v>
      </c>
      <c r="BC113" t="s">
        <v>3497</v>
      </c>
      <c r="BE113" t="s">
        <v>3515</v>
      </c>
      <c r="BF113" t="s">
        <v>3391</v>
      </c>
      <c r="BG113" t="s">
        <v>4406</v>
      </c>
      <c r="BH113" t="s">
        <v>4442</v>
      </c>
      <c r="BI113" t="s">
        <v>4592</v>
      </c>
    </row>
    <row r="114" spans="1:61" x14ac:dyDescent="0.25">
      <c r="A114">
        <f t="shared" si="8"/>
        <v>45</v>
      </c>
      <c r="B114" t="str">
        <f t="shared" si="9"/>
        <v>Restmüll-Heizkraftwerk Stuttgart-Münster_BNA0936</v>
      </c>
      <c r="C114" t="s">
        <v>3492</v>
      </c>
      <c r="D114" t="str">
        <f>VLOOKUP(AL114,REF_TABLE!$A$19:$B$26,2,FALSE)</f>
        <v>STUR</v>
      </c>
      <c r="E114" t="str">
        <f>VLOOKUP(AK114,REF_TABLE!A:B,2,FALSE)</f>
        <v>HRD</v>
      </c>
      <c r="F114">
        <f t="shared" si="15"/>
        <v>0.38500000000000001</v>
      </c>
      <c r="G114">
        <f>VLOOKUP(Backup_0521!D114,REF_TABLE!M:Q,2,FALSE)</f>
        <v>9.5587323943661975</v>
      </c>
      <c r="H114">
        <f>VLOOKUP(Backup_0521!D114,REF_TABLE!M:Q,3,FALSE)</f>
        <v>7.8122535211267614</v>
      </c>
      <c r="I114">
        <f>VLOOKUP(D114,Tabelle7!$A:$B,2,FALSE)</f>
        <v>4.0224969288732378E-2</v>
      </c>
      <c r="J114">
        <f>VLOOKUP(D114,Tabelle7!$A:$C,3,FALSE)</f>
        <v>4.0224969288732378E-2</v>
      </c>
      <c r="K114">
        <f>VLOOKUP($E114,Dispa_data!E:W,7,FALSE)</f>
        <v>117242.17</v>
      </c>
      <c r="L114">
        <f>IFERROR(VLOOKUP($E114,Dispa_data!E:W,8,FALSE),0)</f>
        <v>0</v>
      </c>
      <c r="M114">
        <f>IFERROR(VLOOKUP($E114,Dispa_data!E:W,9,FALSE),0)</f>
        <v>0</v>
      </c>
      <c r="N114">
        <f>IFERROR(VLOOKUP($E114,Dispa_data!$E:$W,10,FALSE),0)</f>
        <v>0.3</v>
      </c>
      <c r="O114">
        <f>IFERROR(VLOOKUP($E114,Dispa_data!$E:$W,11,FALSE),0)</f>
        <v>0.39500000000000002</v>
      </c>
      <c r="P114">
        <f>IFERROR(VLOOKUP($E114,Dispa_data!$E:$W,12,FALSE),0)</f>
        <v>7</v>
      </c>
      <c r="Q114">
        <f>IFERROR(VLOOKUP($E114,Dispa_data!$E:$W,13,FALSE),0)</f>
        <v>0.95</v>
      </c>
      <c r="S114">
        <f t="shared" si="10"/>
        <v>183.69863013698631</v>
      </c>
      <c r="T114" t="str">
        <f t="shared" si="11"/>
        <v/>
      </c>
      <c r="U114" t="str">
        <f t="shared" si="12"/>
        <v/>
      </c>
      <c r="V114" t="str">
        <f t="shared" si="13"/>
        <v/>
      </c>
      <c r="W114" t="str">
        <f t="shared" si="14"/>
        <v/>
      </c>
      <c r="X114" s="1" t="s">
        <v>150</v>
      </c>
      <c r="Y114" s="6" t="e">
        <f>VLOOKUP(B114,Dispa_data!B:B,1,FALSE)</f>
        <v>#N/A</v>
      </c>
      <c r="Z114" t="s">
        <v>1016</v>
      </c>
      <c r="AA114" t="s">
        <v>1576</v>
      </c>
      <c r="AB114" t="s">
        <v>1925</v>
      </c>
      <c r="AC114" t="s">
        <v>2158</v>
      </c>
      <c r="AD114" t="s">
        <v>2463</v>
      </c>
      <c r="AE114" t="s">
        <v>2801</v>
      </c>
      <c r="AF114" t="s">
        <v>3242</v>
      </c>
      <c r="AG114" t="s">
        <v>3482</v>
      </c>
      <c r="AH114" t="s">
        <v>3492</v>
      </c>
      <c r="AI114">
        <v>45</v>
      </c>
      <c r="AJ114">
        <v>47.7592</v>
      </c>
      <c r="AK114" t="s">
        <v>3497</v>
      </c>
      <c r="AL114" t="s">
        <v>3506</v>
      </c>
      <c r="AM114" t="s">
        <v>3514</v>
      </c>
      <c r="AN114">
        <v>183.69863013698631</v>
      </c>
      <c r="AO114">
        <v>1984</v>
      </c>
      <c r="AP114" t="s">
        <v>3540</v>
      </c>
      <c r="AS114" t="s">
        <v>3625</v>
      </c>
      <c r="AT114" t="s">
        <v>3629</v>
      </c>
      <c r="AU114">
        <v>48.815832999999998</v>
      </c>
      <c r="AV114">
        <v>9.2211110000000005</v>
      </c>
      <c r="AW114" t="s">
        <v>3660</v>
      </c>
      <c r="AX114" t="s">
        <v>3771</v>
      </c>
      <c r="BA114">
        <v>0.38500000000000001</v>
      </c>
      <c r="BB114" t="s">
        <v>3997</v>
      </c>
      <c r="BC114" t="s">
        <v>3497</v>
      </c>
      <c r="BE114" t="s">
        <v>3515</v>
      </c>
      <c r="BF114" t="s">
        <v>3391</v>
      </c>
      <c r="BG114" t="s">
        <v>4406</v>
      </c>
      <c r="BH114" t="s">
        <v>4442</v>
      </c>
      <c r="BI114" t="s">
        <v>4592</v>
      </c>
    </row>
    <row r="115" spans="1:61" x14ac:dyDescent="0.25">
      <c r="A115">
        <f t="shared" si="8"/>
        <v>40</v>
      </c>
      <c r="B115" t="str">
        <f t="shared" si="9"/>
        <v>Werk Uelzen_BNA1500</v>
      </c>
      <c r="C115" t="s">
        <v>3492</v>
      </c>
      <c r="D115" t="str">
        <f>VLOOKUP(AL115,REF_TABLE!$A$19:$B$26,2,FALSE)</f>
        <v>STUR</v>
      </c>
      <c r="E115" t="str">
        <f>VLOOKUP(AK115,REF_TABLE!A:B,2,FALSE)</f>
        <v>HRD</v>
      </c>
      <c r="F115">
        <f t="shared" si="15"/>
        <v>0.4</v>
      </c>
      <c r="G115">
        <f>VLOOKUP(Backup_0521!D115,REF_TABLE!M:Q,2,FALSE)</f>
        <v>9.5587323943661975</v>
      </c>
      <c r="H115">
        <f>VLOOKUP(Backup_0521!D115,REF_TABLE!M:Q,3,FALSE)</f>
        <v>7.8122535211267614</v>
      </c>
      <c r="I115">
        <f>VLOOKUP(D115,Tabelle7!$A:$B,2,FALSE)</f>
        <v>4.0224969288732378E-2</v>
      </c>
      <c r="J115">
        <f>VLOOKUP(D115,Tabelle7!$A:$C,3,FALSE)</f>
        <v>4.0224969288732378E-2</v>
      </c>
      <c r="K115">
        <f>VLOOKUP($E115,Dispa_data!E:W,7,FALSE)</f>
        <v>117242.17</v>
      </c>
      <c r="L115">
        <f>IFERROR(VLOOKUP($E115,Dispa_data!E:W,8,FALSE),0)</f>
        <v>0</v>
      </c>
      <c r="M115">
        <f>IFERROR(VLOOKUP($E115,Dispa_data!E:W,9,FALSE),0)</f>
        <v>0</v>
      </c>
      <c r="N115">
        <f>IFERROR(VLOOKUP($E115,Dispa_data!$E:$W,10,FALSE),0)</f>
        <v>0.3</v>
      </c>
      <c r="O115">
        <f>IFERROR(VLOOKUP($E115,Dispa_data!$E:$W,11,FALSE),0)</f>
        <v>0.39500000000000002</v>
      </c>
      <c r="P115">
        <f>IFERROR(VLOOKUP($E115,Dispa_data!$E:$W,12,FALSE),0)</f>
        <v>7</v>
      </c>
      <c r="Q115">
        <f>IFERROR(VLOOKUP($E115,Dispa_data!$E:$W,13,FALSE),0)</f>
        <v>0.95</v>
      </c>
      <c r="S115" t="str">
        <f t="shared" si="10"/>
        <v/>
      </c>
      <c r="T115" t="str">
        <f t="shared" si="11"/>
        <v/>
      </c>
      <c r="U115" t="str">
        <f t="shared" si="12"/>
        <v/>
      </c>
      <c r="V115" t="str">
        <f t="shared" si="13"/>
        <v/>
      </c>
      <c r="W115" t="str">
        <f t="shared" si="14"/>
        <v/>
      </c>
      <c r="X115" s="1" t="s">
        <v>151</v>
      </c>
      <c r="Y115" s="6" t="e">
        <f>VLOOKUP(B115,Dispa_data!B:B,1,FALSE)</f>
        <v>#N/A</v>
      </c>
      <c r="Z115" t="s">
        <v>1017</v>
      </c>
      <c r="AC115" t="s">
        <v>2185</v>
      </c>
      <c r="AD115" t="s">
        <v>2464</v>
      </c>
      <c r="AE115" t="s">
        <v>2802</v>
      </c>
      <c r="AF115" t="s">
        <v>3243</v>
      </c>
      <c r="AG115" t="s">
        <v>3477</v>
      </c>
      <c r="AH115" t="s">
        <v>3492</v>
      </c>
      <c r="AI115">
        <v>40</v>
      </c>
      <c r="AK115" t="s">
        <v>3497</v>
      </c>
      <c r="AL115" t="s">
        <v>3506</v>
      </c>
      <c r="AM115" t="s">
        <v>3514</v>
      </c>
      <c r="AO115">
        <v>1990</v>
      </c>
      <c r="AP115" t="s">
        <v>3562</v>
      </c>
      <c r="AS115" t="s">
        <v>3627</v>
      </c>
      <c r="AU115">
        <v>52.975181300000003</v>
      </c>
      <c r="AV115">
        <v>10.557397399999999</v>
      </c>
      <c r="BA115">
        <v>0.4</v>
      </c>
      <c r="BB115" t="s">
        <v>3997</v>
      </c>
      <c r="BC115" t="s">
        <v>3497</v>
      </c>
      <c r="BE115" t="s">
        <v>3515</v>
      </c>
      <c r="BG115" t="s">
        <v>1559</v>
      </c>
      <c r="BH115" t="s">
        <v>4474</v>
      </c>
    </row>
    <row r="116" spans="1:61" x14ac:dyDescent="0.25">
      <c r="A116">
        <f t="shared" si="8"/>
        <v>20.7</v>
      </c>
      <c r="B116" t="str">
        <f t="shared" si="9"/>
        <v>Heizkraftwerk Magirusstraße_BNA1405a</v>
      </c>
      <c r="C116" t="s">
        <v>3492</v>
      </c>
      <c r="D116" t="str">
        <f>VLOOKUP(AL116,REF_TABLE!$A$19:$B$26,2,FALSE)</f>
        <v>STUR</v>
      </c>
      <c r="E116" t="str">
        <f>VLOOKUP(AK116,REF_TABLE!A:B,2,FALSE)</f>
        <v>HRD</v>
      </c>
      <c r="F116">
        <f t="shared" si="15"/>
        <v>0.37</v>
      </c>
      <c r="G116">
        <f>VLOOKUP(Backup_0521!D116,REF_TABLE!M:Q,2,FALSE)</f>
        <v>9.5587323943661975</v>
      </c>
      <c r="H116">
        <f>VLOOKUP(Backup_0521!D116,REF_TABLE!M:Q,3,FALSE)</f>
        <v>7.8122535211267614</v>
      </c>
      <c r="I116">
        <f>VLOOKUP(D116,Tabelle7!$A:$B,2,FALSE)</f>
        <v>4.0224969288732378E-2</v>
      </c>
      <c r="J116">
        <f>VLOOKUP(D116,Tabelle7!$A:$C,3,FALSE)</f>
        <v>4.0224969288732378E-2</v>
      </c>
      <c r="K116">
        <f>VLOOKUP($E116,Dispa_data!E:W,7,FALSE)</f>
        <v>117242.17</v>
      </c>
      <c r="L116">
        <f>IFERROR(VLOOKUP($E116,Dispa_data!E:W,8,FALSE),0)</f>
        <v>0</v>
      </c>
      <c r="M116">
        <f>IFERROR(VLOOKUP($E116,Dispa_data!E:W,9,FALSE),0)</f>
        <v>0</v>
      </c>
      <c r="N116">
        <f>IFERROR(VLOOKUP($E116,Dispa_data!$E:$W,10,FALSE),0)</f>
        <v>0.3</v>
      </c>
      <c r="O116">
        <f>IFERROR(VLOOKUP($E116,Dispa_data!$E:$W,11,FALSE),0)</f>
        <v>0.39500000000000002</v>
      </c>
      <c r="P116">
        <f>IFERROR(VLOOKUP($E116,Dispa_data!$E:$W,12,FALSE),0)</f>
        <v>7</v>
      </c>
      <c r="Q116">
        <f>IFERROR(VLOOKUP($E116,Dispa_data!$E:$W,13,FALSE),0)</f>
        <v>0.95</v>
      </c>
      <c r="S116" t="str">
        <f t="shared" si="10"/>
        <v/>
      </c>
      <c r="T116" t="str">
        <f t="shared" si="11"/>
        <v/>
      </c>
      <c r="U116" t="str">
        <f t="shared" si="12"/>
        <v/>
      </c>
      <c r="V116" t="str">
        <f t="shared" si="13"/>
        <v/>
      </c>
      <c r="W116" t="str">
        <f t="shared" si="14"/>
        <v/>
      </c>
      <c r="X116" s="1" t="s">
        <v>152</v>
      </c>
      <c r="Y116" s="6" t="e">
        <f>VLOOKUP(B116,Dispa_data!B:B,1,FALSE)</f>
        <v>#N/A</v>
      </c>
      <c r="Z116" t="s">
        <v>1018</v>
      </c>
      <c r="AC116" t="s">
        <v>2154</v>
      </c>
      <c r="AD116" t="s">
        <v>2429</v>
      </c>
      <c r="AE116" t="s">
        <v>2758</v>
      </c>
      <c r="AF116" t="s">
        <v>3214</v>
      </c>
      <c r="AG116" t="s">
        <v>3482</v>
      </c>
      <c r="AH116" t="s">
        <v>3492</v>
      </c>
      <c r="AI116">
        <v>20.7</v>
      </c>
      <c r="AK116" t="s">
        <v>3497</v>
      </c>
      <c r="AL116" t="s">
        <v>3506</v>
      </c>
      <c r="AM116" t="s">
        <v>3514</v>
      </c>
      <c r="AO116">
        <v>1978</v>
      </c>
      <c r="AP116" t="s">
        <v>3563</v>
      </c>
      <c r="AS116" t="s">
        <v>3625</v>
      </c>
      <c r="AU116">
        <v>48.397039999999997</v>
      </c>
      <c r="AV116">
        <v>9.9648399999999988</v>
      </c>
      <c r="BA116">
        <v>0.37</v>
      </c>
      <c r="BB116" t="s">
        <v>3997</v>
      </c>
      <c r="BC116" t="s">
        <v>3497</v>
      </c>
      <c r="BE116" t="s">
        <v>3515</v>
      </c>
      <c r="BF116" t="s">
        <v>4065</v>
      </c>
      <c r="BG116" t="s">
        <v>1715</v>
      </c>
      <c r="BH116" t="s">
        <v>4457</v>
      </c>
    </row>
    <row r="117" spans="1:61" x14ac:dyDescent="0.25">
      <c r="A117">
        <f t="shared" si="8"/>
        <v>332.7</v>
      </c>
      <c r="B117" t="str">
        <f t="shared" si="9"/>
        <v>Nord 2_BNA0969b</v>
      </c>
      <c r="C117" t="s">
        <v>3492</v>
      </c>
      <c r="D117" t="str">
        <f>VLOOKUP(AL117,REF_TABLE!$A$19:$B$26,2,FALSE)</f>
        <v>STUR</v>
      </c>
      <c r="E117" t="str">
        <f>VLOOKUP(AK117,REF_TABLE!A:B,2,FALSE)</f>
        <v>HRD</v>
      </c>
      <c r="F117">
        <f t="shared" si="15"/>
        <v>0.40250000000000002</v>
      </c>
      <c r="G117">
        <f>VLOOKUP(Backup_0521!D117,REF_TABLE!M:Q,2,FALSE)</f>
        <v>9.5587323943661975</v>
      </c>
      <c r="H117">
        <f>VLOOKUP(Backup_0521!D117,REF_TABLE!M:Q,3,FALSE)</f>
        <v>7.8122535211267614</v>
      </c>
      <c r="I117">
        <f>VLOOKUP(D117,Tabelle7!$A:$B,2,FALSE)</f>
        <v>4.0224969288732378E-2</v>
      </c>
      <c r="J117">
        <f>VLOOKUP(D117,Tabelle7!$A:$C,3,FALSE)</f>
        <v>4.0224969288732378E-2</v>
      </c>
      <c r="K117">
        <f>VLOOKUP($E117,Dispa_data!E:W,7,FALSE)</f>
        <v>117242.17</v>
      </c>
      <c r="L117">
        <f>IFERROR(VLOOKUP($E117,Dispa_data!E:W,8,FALSE),0)</f>
        <v>0</v>
      </c>
      <c r="M117">
        <f>IFERROR(VLOOKUP($E117,Dispa_data!E:W,9,FALSE),0)</f>
        <v>0</v>
      </c>
      <c r="N117">
        <f>IFERROR(VLOOKUP($E117,Dispa_data!$E:$W,10,FALSE),0)</f>
        <v>0.3</v>
      </c>
      <c r="O117">
        <f>IFERROR(VLOOKUP($E117,Dispa_data!$E:$W,11,FALSE),0)</f>
        <v>0.39500000000000002</v>
      </c>
      <c r="P117">
        <f>IFERROR(VLOOKUP($E117,Dispa_data!$E:$W,12,FALSE),0)</f>
        <v>7</v>
      </c>
      <c r="Q117">
        <f>IFERROR(VLOOKUP($E117,Dispa_data!$E:$W,13,FALSE),0)</f>
        <v>0.95</v>
      </c>
      <c r="S117">
        <f t="shared" si="10"/>
        <v>550</v>
      </c>
      <c r="T117" t="str">
        <f t="shared" si="11"/>
        <v/>
      </c>
      <c r="U117" t="str">
        <f t="shared" si="12"/>
        <v/>
      </c>
      <c r="V117" t="str">
        <f t="shared" si="13"/>
        <v/>
      </c>
      <c r="W117" t="str">
        <f t="shared" si="14"/>
        <v/>
      </c>
      <c r="X117" s="1" t="s">
        <v>153</v>
      </c>
      <c r="Y117" s="6" t="e">
        <f>VLOOKUP(B117,Dispa_data!B:B,1,FALSE)</f>
        <v>#N/A</v>
      </c>
      <c r="Z117" t="s">
        <v>1019</v>
      </c>
      <c r="AA117" t="s">
        <v>1577</v>
      </c>
      <c r="AB117" t="s">
        <v>1926</v>
      </c>
      <c r="AC117" t="s">
        <v>2186</v>
      </c>
      <c r="AE117" t="s">
        <v>2803</v>
      </c>
      <c r="AF117" t="s">
        <v>3244</v>
      </c>
      <c r="AG117" t="s">
        <v>3478</v>
      </c>
      <c r="AH117" t="s">
        <v>3492</v>
      </c>
      <c r="AI117">
        <v>332.7</v>
      </c>
      <c r="AJ117">
        <v>365</v>
      </c>
      <c r="AK117" t="s">
        <v>3497</v>
      </c>
      <c r="AL117" t="s">
        <v>3506</v>
      </c>
      <c r="AM117" t="s">
        <v>3514</v>
      </c>
      <c r="AN117">
        <v>550</v>
      </c>
      <c r="AO117">
        <v>1991</v>
      </c>
      <c r="AP117" t="s">
        <v>3564</v>
      </c>
      <c r="AS117" t="s">
        <v>3625</v>
      </c>
      <c r="AT117" t="s">
        <v>3629</v>
      </c>
      <c r="AU117">
        <v>48.180506000000001</v>
      </c>
      <c r="AV117">
        <v>11.639612</v>
      </c>
      <c r="AW117" t="s">
        <v>3661</v>
      </c>
      <c r="AX117" t="s">
        <v>3772</v>
      </c>
      <c r="BA117">
        <v>0.40250000000000002</v>
      </c>
      <c r="BB117" t="s">
        <v>3997</v>
      </c>
      <c r="BC117" t="s">
        <v>3497</v>
      </c>
      <c r="BE117" t="s">
        <v>3515</v>
      </c>
      <c r="BF117" t="s">
        <v>4066</v>
      </c>
      <c r="BG117" t="s">
        <v>4406</v>
      </c>
      <c r="BH117" t="s">
        <v>4475</v>
      </c>
      <c r="BI117" t="s">
        <v>4591</v>
      </c>
    </row>
    <row r="118" spans="1:61" x14ac:dyDescent="0.25">
      <c r="A118">
        <f t="shared" si="8"/>
        <v>179</v>
      </c>
      <c r="B118" t="str">
        <f t="shared" si="9"/>
        <v>Modellkraftwerk_BNA0998</v>
      </c>
      <c r="C118" t="s">
        <v>3492</v>
      </c>
      <c r="D118" t="str">
        <f>VLOOKUP(AL118,REF_TABLE!$A$19:$B$26,2,FALSE)</f>
        <v>STUR</v>
      </c>
      <c r="E118" t="str">
        <f>VLOOKUP(AK118,REF_TABLE!A:B,2,FALSE)</f>
        <v>HRD</v>
      </c>
      <c r="F118">
        <f t="shared" si="15"/>
        <v>0.38</v>
      </c>
      <c r="G118">
        <f>VLOOKUP(Backup_0521!D118,REF_TABLE!M:Q,2,FALSE)</f>
        <v>9.5587323943661975</v>
      </c>
      <c r="H118">
        <f>VLOOKUP(Backup_0521!D118,REF_TABLE!M:Q,3,FALSE)</f>
        <v>7.8122535211267614</v>
      </c>
      <c r="I118">
        <f>VLOOKUP(D118,Tabelle7!$A:$B,2,FALSE)</f>
        <v>4.0224969288732378E-2</v>
      </c>
      <c r="J118">
        <f>VLOOKUP(D118,Tabelle7!$A:$C,3,FALSE)</f>
        <v>4.0224969288732378E-2</v>
      </c>
      <c r="K118">
        <f>VLOOKUP($E118,Dispa_data!E:W,7,FALSE)</f>
        <v>117242.17</v>
      </c>
      <c r="L118">
        <f>IFERROR(VLOOKUP($E118,Dispa_data!E:W,8,FALSE),0)</f>
        <v>0</v>
      </c>
      <c r="M118">
        <f>IFERROR(VLOOKUP($E118,Dispa_data!E:W,9,FALSE),0)</f>
        <v>0</v>
      </c>
      <c r="N118">
        <f>IFERROR(VLOOKUP($E118,Dispa_data!$E:$W,10,FALSE),0)</f>
        <v>0.3</v>
      </c>
      <c r="O118">
        <f>IFERROR(VLOOKUP($E118,Dispa_data!$E:$W,11,FALSE),0)</f>
        <v>0.39500000000000002</v>
      </c>
      <c r="P118">
        <f>IFERROR(VLOOKUP($E118,Dispa_data!$E:$W,12,FALSE),0)</f>
        <v>7</v>
      </c>
      <c r="Q118">
        <f>IFERROR(VLOOKUP($E118,Dispa_data!$E:$W,13,FALSE),0)</f>
        <v>0.95</v>
      </c>
      <c r="S118">
        <f t="shared" si="10"/>
        <v>210</v>
      </c>
      <c r="T118" t="str">
        <f t="shared" si="11"/>
        <v/>
      </c>
      <c r="U118" t="str">
        <f t="shared" si="12"/>
        <v/>
      </c>
      <c r="V118" t="str">
        <f t="shared" si="13"/>
        <v/>
      </c>
      <c r="W118" t="str">
        <f t="shared" si="14"/>
        <v/>
      </c>
      <c r="X118" s="1" t="s">
        <v>154</v>
      </c>
      <c r="Y118" s="6" t="e">
        <f>VLOOKUP(B118,Dispa_data!B:B,1,FALSE)</f>
        <v>#N/A</v>
      </c>
      <c r="Z118" t="s">
        <v>1020</v>
      </c>
      <c r="AA118" t="s">
        <v>1578</v>
      </c>
      <c r="AB118" t="s">
        <v>1927</v>
      </c>
      <c r="AC118" t="s">
        <v>2166</v>
      </c>
      <c r="AD118" t="s">
        <v>2465</v>
      </c>
      <c r="AE118" t="s">
        <v>2804</v>
      </c>
      <c r="AF118" t="s">
        <v>3245</v>
      </c>
      <c r="AG118" t="s">
        <v>3485</v>
      </c>
      <c r="AH118" t="s">
        <v>3492</v>
      </c>
      <c r="AI118">
        <v>179</v>
      </c>
      <c r="AJ118">
        <v>233</v>
      </c>
      <c r="AK118" t="s">
        <v>3497</v>
      </c>
      <c r="AL118" t="s">
        <v>3506</v>
      </c>
      <c r="AM118" t="s">
        <v>3514</v>
      </c>
      <c r="AN118">
        <v>210</v>
      </c>
      <c r="AO118">
        <v>1982</v>
      </c>
      <c r="AP118" t="s">
        <v>3558</v>
      </c>
      <c r="AS118" t="s">
        <v>3625</v>
      </c>
      <c r="AT118" t="s">
        <v>3629</v>
      </c>
      <c r="AU118">
        <v>49.249018</v>
      </c>
      <c r="AV118">
        <v>6.8792439999999999</v>
      </c>
      <c r="AW118" t="s">
        <v>3662</v>
      </c>
      <c r="AX118" t="s">
        <v>3773</v>
      </c>
      <c r="AY118">
        <v>0.4</v>
      </c>
      <c r="AZ118" s="2" t="s">
        <v>3937</v>
      </c>
      <c r="BA118">
        <v>0.38</v>
      </c>
      <c r="BB118" t="s">
        <v>3997</v>
      </c>
      <c r="BC118" t="s">
        <v>3497</v>
      </c>
      <c r="BE118" t="s">
        <v>3515</v>
      </c>
      <c r="BF118" t="s">
        <v>4067</v>
      </c>
      <c r="BG118" t="s">
        <v>4406</v>
      </c>
      <c r="BH118" t="s">
        <v>4465</v>
      </c>
      <c r="BI118" t="s">
        <v>4591</v>
      </c>
    </row>
    <row r="119" spans="1:61" x14ac:dyDescent="0.25">
      <c r="A119">
        <f t="shared" si="8"/>
        <v>211</v>
      </c>
      <c r="B119" t="str">
        <f t="shared" si="9"/>
        <v>Heizkraftwerk_BNA0999</v>
      </c>
      <c r="C119" t="s">
        <v>3492</v>
      </c>
      <c r="D119" t="str">
        <f>VLOOKUP(AL119,REF_TABLE!$A$19:$B$26,2,FALSE)</f>
        <v>STUR</v>
      </c>
      <c r="E119" t="str">
        <f>VLOOKUP(AK119,REF_TABLE!A:B,2,FALSE)</f>
        <v>HRD</v>
      </c>
      <c r="F119">
        <f t="shared" si="15"/>
        <v>0.39750000000000002</v>
      </c>
      <c r="G119">
        <f>VLOOKUP(Backup_0521!D119,REF_TABLE!M:Q,2,FALSE)</f>
        <v>9.5587323943661975</v>
      </c>
      <c r="H119">
        <f>VLOOKUP(Backup_0521!D119,REF_TABLE!M:Q,3,FALSE)</f>
        <v>7.8122535211267614</v>
      </c>
      <c r="I119">
        <f>VLOOKUP(D119,Tabelle7!$A:$B,2,FALSE)</f>
        <v>4.0224969288732378E-2</v>
      </c>
      <c r="J119">
        <f>VLOOKUP(D119,Tabelle7!$A:$C,3,FALSE)</f>
        <v>4.0224969288732378E-2</v>
      </c>
      <c r="K119">
        <f>VLOOKUP($E119,Dispa_data!E:W,7,FALSE)</f>
        <v>117242.17</v>
      </c>
      <c r="L119">
        <f>IFERROR(VLOOKUP($E119,Dispa_data!E:W,8,FALSE),0)</f>
        <v>0</v>
      </c>
      <c r="M119">
        <f>IFERROR(VLOOKUP($E119,Dispa_data!E:W,9,FALSE),0)</f>
        <v>0</v>
      </c>
      <c r="N119">
        <f>IFERROR(VLOOKUP($E119,Dispa_data!$E:$W,10,FALSE),0)</f>
        <v>0.3</v>
      </c>
      <c r="O119">
        <f>IFERROR(VLOOKUP($E119,Dispa_data!$E:$W,11,FALSE),0)</f>
        <v>0.39500000000000002</v>
      </c>
      <c r="P119">
        <f>IFERROR(VLOOKUP($E119,Dispa_data!$E:$W,12,FALSE),0)</f>
        <v>7</v>
      </c>
      <c r="Q119">
        <f>IFERROR(VLOOKUP($E119,Dispa_data!$E:$W,13,FALSE),0)</f>
        <v>0.95</v>
      </c>
      <c r="S119">
        <f t="shared" si="10"/>
        <v>185</v>
      </c>
      <c r="T119" t="str">
        <f t="shared" si="11"/>
        <v/>
      </c>
      <c r="U119" t="str">
        <f t="shared" si="12"/>
        <v/>
      </c>
      <c r="V119" t="str">
        <f t="shared" si="13"/>
        <v/>
      </c>
      <c r="W119" t="str">
        <f t="shared" si="14"/>
        <v/>
      </c>
      <c r="X119" s="1" t="s">
        <v>155</v>
      </c>
      <c r="Y119" s="6" t="e">
        <f>VLOOKUP(B119,Dispa_data!B:B,1,FALSE)</f>
        <v>#N/A</v>
      </c>
      <c r="Z119" t="s">
        <v>997</v>
      </c>
      <c r="AA119" t="s">
        <v>1579</v>
      </c>
      <c r="AB119" t="s">
        <v>1928</v>
      </c>
      <c r="AC119" t="s">
        <v>2166</v>
      </c>
      <c r="AD119" t="s">
        <v>2465</v>
      </c>
      <c r="AE119" t="s">
        <v>2804</v>
      </c>
      <c r="AF119" t="s">
        <v>3245</v>
      </c>
      <c r="AG119" t="s">
        <v>3485</v>
      </c>
      <c r="AH119" t="s">
        <v>3492</v>
      </c>
      <c r="AI119">
        <v>211</v>
      </c>
      <c r="AJ119">
        <v>233</v>
      </c>
      <c r="AK119" t="s">
        <v>3497</v>
      </c>
      <c r="AL119" t="s">
        <v>3506</v>
      </c>
      <c r="AM119" t="s">
        <v>3514</v>
      </c>
      <c r="AN119">
        <v>185</v>
      </c>
      <c r="AO119">
        <v>1989</v>
      </c>
      <c r="AP119" t="s">
        <v>3548</v>
      </c>
      <c r="AS119" t="s">
        <v>3625</v>
      </c>
      <c r="AT119" t="s">
        <v>3629</v>
      </c>
      <c r="AU119">
        <v>49.249018</v>
      </c>
      <c r="AV119">
        <v>6.8792439999999999</v>
      </c>
      <c r="AW119" t="s">
        <v>3662</v>
      </c>
      <c r="AX119" t="s">
        <v>3774</v>
      </c>
      <c r="AY119">
        <v>0.37</v>
      </c>
      <c r="AZ119" s="2" t="s">
        <v>3924</v>
      </c>
      <c r="BA119">
        <v>0.39750000000000002</v>
      </c>
      <c r="BB119" t="s">
        <v>3997</v>
      </c>
      <c r="BC119" t="s">
        <v>3497</v>
      </c>
      <c r="BE119" t="s">
        <v>3515</v>
      </c>
      <c r="BF119" t="s">
        <v>4067</v>
      </c>
      <c r="BG119" t="s">
        <v>4406</v>
      </c>
      <c r="BH119" t="s">
        <v>4465</v>
      </c>
      <c r="BI119" t="s">
        <v>4591</v>
      </c>
    </row>
    <row r="120" spans="1:61" x14ac:dyDescent="0.25">
      <c r="A120">
        <f t="shared" si="8"/>
        <v>96</v>
      </c>
      <c r="B120" t="str">
        <f t="shared" si="9"/>
        <v>Kraftwerk Walheim_BNA1005</v>
      </c>
      <c r="C120" t="s">
        <v>3492</v>
      </c>
      <c r="D120" t="str">
        <f>VLOOKUP(AL120,REF_TABLE!$A$19:$B$26,2,FALSE)</f>
        <v>STUR</v>
      </c>
      <c r="E120" t="str">
        <f>VLOOKUP(AK120,REF_TABLE!A:B,2,FALSE)</f>
        <v>HRD</v>
      </c>
      <c r="F120">
        <f t="shared" si="15"/>
        <v>0.45250000000000001</v>
      </c>
      <c r="G120">
        <f>VLOOKUP(Backup_0521!D120,REF_TABLE!M:Q,2,FALSE)</f>
        <v>9.5587323943661975</v>
      </c>
      <c r="H120">
        <f>VLOOKUP(Backup_0521!D120,REF_TABLE!M:Q,3,FALSE)</f>
        <v>7.8122535211267614</v>
      </c>
      <c r="I120">
        <f>VLOOKUP(D120,Tabelle7!$A:$B,2,FALSE)</f>
        <v>4.0224969288732378E-2</v>
      </c>
      <c r="J120">
        <f>VLOOKUP(D120,Tabelle7!$A:$C,3,FALSE)</f>
        <v>4.0224969288732378E-2</v>
      </c>
      <c r="K120">
        <f>VLOOKUP($E120,Dispa_data!E:W,7,FALSE)</f>
        <v>117242.17</v>
      </c>
      <c r="L120">
        <f>IFERROR(VLOOKUP($E120,Dispa_data!E:W,8,FALSE),0)</f>
        <v>0</v>
      </c>
      <c r="M120">
        <f>IFERROR(VLOOKUP($E120,Dispa_data!E:W,9,FALSE),0)</f>
        <v>0</v>
      </c>
      <c r="N120">
        <f>IFERROR(VLOOKUP($E120,Dispa_data!$E:$W,10,FALSE),0)</f>
        <v>0.3</v>
      </c>
      <c r="O120">
        <f>IFERROR(VLOOKUP($E120,Dispa_data!$E:$W,11,FALSE),0)</f>
        <v>0.39500000000000002</v>
      </c>
      <c r="P120">
        <f>IFERROR(VLOOKUP($E120,Dispa_data!$E:$W,12,FALSE),0)</f>
        <v>7</v>
      </c>
      <c r="Q120">
        <f>IFERROR(VLOOKUP($E120,Dispa_data!$E:$W,13,FALSE),0)</f>
        <v>0.95</v>
      </c>
      <c r="S120" t="str">
        <f t="shared" si="10"/>
        <v/>
      </c>
      <c r="T120" t="str">
        <f t="shared" si="11"/>
        <v/>
      </c>
      <c r="U120" t="str">
        <f t="shared" si="12"/>
        <v/>
      </c>
      <c r="V120" t="str">
        <f t="shared" si="13"/>
        <v/>
      </c>
      <c r="W120" t="str">
        <f t="shared" si="14"/>
        <v/>
      </c>
      <c r="X120" s="1" t="s">
        <v>156</v>
      </c>
      <c r="Y120" s="6" t="e">
        <f>VLOOKUP(B120,Dispa_data!B:B,1,FALSE)</f>
        <v>#N/A</v>
      </c>
      <c r="Z120" t="s">
        <v>1021</v>
      </c>
      <c r="AA120" t="s">
        <v>1580</v>
      </c>
      <c r="AB120" t="s">
        <v>1929</v>
      </c>
      <c r="AC120" t="s">
        <v>2158</v>
      </c>
      <c r="AD120" t="s">
        <v>2466</v>
      </c>
      <c r="AE120" t="s">
        <v>2805</v>
      </c>
      <c r="AF120" t="s">
        <v>3246</v>
      </c>
      <c r="AG120" t="s">
        <v>3482</v>
      </c>
      <c r="AH120" t="s">
        <v>3492</v>
      </c>
      <c r="AI120">
        <v>96</v>
      </c>
      <c r="AJ120">
        <v>107</v>
      </c>
      <c r="AK120" t="s">
        <v>3497</v>
      </c>
      <c r="AL120" t="s">
        <v>3506</v>
      </c>
      <c r="AM120" t="s">
        <v>3515</v>
      </c>
      <c r="AO120">
        <v>1964</v>
      </c>
      <c r="AP120" t="s">
        <v>3565</v>
      </c>
      <c r="AQ120">
        <v>2011</v>
      </c>
      <c r="AS120" t="s">
        <v>3626</v>
      </c>
      <c r="AU120">
        <v>49.017471999999998</v>
      </c>
      <c r="AV120">
        <v>9.1573890000000002</v>
      </c>
      <c r="BA120">
        <v>0.45250000000000001</v>
      </c>
      <c r="BB120" t="s">
        <v>3997</v>
      </c>
      <c r="BC120" t="s">
        <v>3497</v>
      </c>
      <c r="BE120" t="s">
        <v>3515</v>
      </c>
      <c r="BF120" t="s">
        <v>3246</v>
      </c>
      <c r="BG120" t="s">
        <v>4406</v>
      </c>
      <c r="BH120" t="s">
        <v>4442</v>
      </c>
      <c r="BI120" t="s">
        <v>4591</v>
      </c>
    </row>
    <row r="121" spans="1:61" x14ac:dyDescent="0.25">
      <c r="A121">
        <f t="shared" si="8"/>
        <v>148</v>
      </c>
      <c r="B121" t="str">
        <f t="shared" si="9"/>
        <v>Kraftwerk Walheim_BNA1006</v>
      </c>
      <c r="C121" t="s">
        <v>3492</v>
      </c>
      <c r="D121" t="str">
        <f>VLOOKUP(AL121,REF_TABLE!$A$19:$B$26,2,FALSE)</f>
        <v>STUR</v>
      </c>
      <c r="E121" t="str">
        <f>VLOOKUP(AK121,REF_TABLE!A:B,2,FALSE)</f>
        <v>HRD</v>
      </c>
      <c r="F121">
        <f t="shared" si="15"/>
        <v>0.45250000000000001</v>
      </c>
      <c r="G121">
        <f>VLOOKUP(Backup_0521!D121,REF_TABLE!M:Q,2,FALSE)</f>
        <v>9.5587323943661975</v>
      </c>
      <c r="H121">
        <f>VLOOKUP(Backup_0521!D121,REF_TABLE!M:Q,3,FALSE)</f>
        <v>7.8122535211267614</v>
      </c>
      <c r="I121">
        <f>VLOOKUP(D121,Tabelle7!$A:$B,2,FALSE)</f>
        <v>4.0224969288732378E-2</v>
      </c>
      <c r="J121">
        <f>VLOOKUP(D121,Tabelle7!$A:$C,3,FALSE)</f>
        <v>4.0224969288732378E-2</v>
      </c>
      <c r="K121">
        <f>VLOOKUP($E121,Dispa_data!E:W,7,FALSE)</f>
        <v>117242.17</v>
      </c>
      <c r="L121">
        <f>IFERROR(VLOOKUP($E121,Dispa_data!E:W,8,FALSE),0)</f>
        <v>0</v>
      </c>
      <c r="M121">
        <f>IFERROR(VLOOKUP($E121,Dispa_data!E:W,9,FALSE),0)</f>
        <v>0</v>
      </c>
      <c r="N121">
        <f>IFERROR(VLOOKUP($E121,Dispa_data!$E:$W,10,FALSE),0)</f>
        <v>0.3</v>
      </c>
      <c r="O121">
        <f>IFERROR(VLOOKUP($E121,Dispa_data!$E:$W,11,FALSE),0)</f>
        <v>0.39500000000000002</v>
      </c>
      <c r="P121">
        <f>IFERROR(VLOOKUP($E121,Dispa_data!$E:$W,12,FALSE),0)</f>
        <v>7</v>
      </c>
      <c r="Q121">
        <f>IFERROR(VLOOKUP($E121,Dispa_data!$E:$W,13,FALSE),0)</f>
        <v>0.95</v>
      </c>
      <c r="S121" t="str">
        <f t="shared" si="10"/>
        <v/>
      </c>
      <c r="T121" t="str">
        <f t="shared" si="11"/>
        <v/>
      </c>
      <c r="U121" t="str">
        <f t="shared" si="12"/>
        <v/>
      </c>
      <c r="V121" t="str">
        <f t="shared" si="13"/>
        <v/>
      </c>
      <c r="W121" t="str">
        <f t="shared" si="14"/>
        <v/>
      </c>
      <c r="X121" s="1" t="s">
        <v>157</v>
      </c>
      <c r="Y121" s="6" t="e">
        <f>VLOOKUP(B121,Dispa_data!B:B,1,FALSE)</f>
        <v>#N/A</v>
      </c>
      <c r="Z121" t="s">
        <v>1021</v>
      </c>
      <c r="AA121" t="s">
        <v>1581</v>
      </c>
      <c r="AB121" t="s">
        <v>1930</v>
      </c>
      <c r="AC121" t="s">
        <v>2158</v>
      </c>
      <c r="AD121" t="s">
        <v>2466</v>
      </c>
      <c r="AE121" t="s">
        <v>2805</v>
      </c>
      <c r="AF121" t="s">
        <v>3246</v>
      </c>
      <c r="AG121" t="s">
        <v>3482</v>
      </c>
      <c r="AH121" t="s">
        <v>3492</v>
      </c>
      <c r="AI121">
        <v>148</v>
      </c>
      <c r="AJ121">
        <v>160</v>
      </c>
      <c r="AK121" t="s">
        <v>3497</v>
      </c>
      <c r="AL121" t="s">
        <v>3506</v>
      </c>
      <c r="AM121" t="s">
        <v>3515</v>
      </c>
      <c r="AO121">
        <v>1967</v>
      </c>
      <c r="AP121" t="s">
        <v>3566</v>
      </c>
      <c r="AQ121">
        <v>2011</v>
      </c>
      <c r="AS121" t="s">
        <v>3626</v>
      </c>
      <c r="AU121">
        <v>49.017471999999998</v>
      </c>
      <c r="AV121">
        <v>9.1573890000000002</v>
      </c>
      <c r="BA121">
        <v>0.45250000000000001</v>
      </c>
      <c r="BB121" t="s">
        <v>3997</v>
      </c>
      <c r="BC121" t="s">
        <v>3497</v>
      </c>
      <c r="BE121" t="s">
        <v>3515</v>
      </c>
      <c r="BF121" t="s">
        <v>3246</v>
      </c>
      <c r="BG121" t="s">
        <v>4406</v>
      </c>
      <c r="BH121" t="s">
        <v>4442</v>
      </c>
      <c r="BI121" t="s">
        <v>4591</v>
      </c>
    </row>
    <row r="122" spans="1:61" x14ac:dyDescent="0.25">
      <c r="A122">
        <f t="shared" si="8"/>
        <v>123</v>
      </c>
      <c r="B122" t="str">
        <f t="shared" si="9"/>
        <v>Wedel_BNA0403</v>
      </c>
      <c r="C122" t="s">
        <v>3492</v>
      </c>
      <c r="D122" t="str">
        <f>VLOOKUP(AL122,REF_TABLE!$A$19:$B$26,2,FALSE)</f>
        <v>STUR</v>
      </c>
      <c r="E122" t="str">
        <f>VLOOKUP(AK122,REF_TABLE!A:B,2,FALSE)</f>
        <v>HRD</v>
      </c>
      <c r="F122">
        <f t="shared" si="15"/>
        <v>0.40749999999999997</v>
      </c>
      <c r="G122">
        <f>VLOOKUP(Backup_0521!D122,REF_TABLE!M:Q,2,FALSE)</f>
        <v>9.5587323943661975</v>
      </c>
      <c r="H122">
        <f>VLOOKUP(Backup_0521!D122,REF_TABLE!M:Q,3,FALSE)</f>
        <v>7.8122535211267614</v>
      </c>
      <c r="I122">
        <f>VLOOKUP(D122,Tabelle7!$A:$B,2,FALSE)</f>
        <v>4.0224969288732378E-2</v>
      </c>
      <c r="J122">
        <f>VLOOKUP(D122,Tabelle7!$A:$C,3,FALSE)</f>
        <v>4.0224969288732378E-2</v>
      </c>
      <c r="K122">
        <f>VLOOKUP($E122,Dispa_data!E:W,7,FALSE)</f>
        <v>117242.17</v>
      </c>
      <c r="L122">
        <f>IFERROR(VLOOKUP($E122,Dispa_data!E:W,8,FALSE),0)</f>
        <v>0</v>
      </c>
      <c r="M122">
        <f>IFERROR(VLOOKUP($E122,Dispa_data!E:W,9,FALSE),0)</f>
        <v>0</v>
      </c>
      <c r="N122">
        <f>IFERROR(VLOOKUP($E122,Dispa_data!$E:$W,10,FALSE),0)</f>
        <v>0.3</v>
      </c>
      <c r="O122">
        <f>IFERROR(VLOOKUP($E122,Dispa_data!$E:$W,11,FALSE),0)</f>
        <v>0.39500000000000002</v>
      </c>
      <c r="P122">
        <f>IFERROR(VLOOKUP($E122,Dispa_data!$E:$W,12,FALSE),0)</f>
        <v>7</v>
      </c>
      <c r="Q122">
        <f>IFERROR(VLOOKUP($E122,Dispa_data!$E:$W,13,FALSE),0)</f>
        <v>0.95</v>
      </c>
      <c r="S122" t="str">
        <f t="shared" si="10"/>
        <v/>
      </c>
      <c r="T122" t="str">
        <f t="shared" si="11"/>
        <v/>
      </c>
      <c r="U122" t="str">
        <f t="shared" si="12"/>
        <v/>
      </c>
      <c r="V122" t="str">
        <f t="shared" si="13"/>
        <v/>
      </c>
      <c r="W122" t="str">
        <f t="shared" si="14"/>
        <v/>
      </c>
      <c r="X122" s="1" t="s">
        <v>158</v>
      </c>
      <c r="Y122" s="6" t="e">
        <f>VLOOKUP(B122,Dispa_data!B:B,1,FALSE)</f>
        <v>#N/A</v>
      </c>
      <c r="Z122" t="s">
        <v>1022</v>
      </c>
      <c r="AA122" t="s">
        <v>1582</v>
      </c>
      <c r="AB122" t="s">
        <v>1582</v>
      </c>
      <c r="AC122" t="s">
        <v>2161</v>
      </c>
      <c r="AD122" t="s">
        <v>2467</v>
      </c>
      <c r="AE122" t="s">
        <v>2806</v>
      </c>
      <c r="AF122" t="s">
        <v>1022</v>
      </c>
      <c r="AG122" t="s">
        <v>3486</v>
      </c>
      <c r="AH122" t="s">
        <v>3492</v>
      </c>
      <c r="AI122">
        <v>123</v>
      </c>
      <c r="AJ122">
        <v>138.69999999999999</v>
      </c>
      <c r="AK122" t="s">
        <v>3497</v>
      </c>
      <c r="AL122" t="s">
        <v>3506</v>
      </c>
      <c r="AM122" t="s">
        <v>3514</v>
      </c>
      <c r="AO122">
        <v>1962</v>
      </c>
      <c r="AP122" t="s">
        <v>3557</v>
      </c>
      <c r="AQ122">
        <v>1993</v>
      </c>
      <c r="AS122" t="s">
        <v>3625</v>
      </c>
      <c r="AT122" t="s">
        <v>3629</v>
      </c>
      <c r="AU122">
        <v>53.566957019999997</v>
      </c>
      <c r="AV122">
        <v>9.7244453429999993</v>
      </c>
      <c r="AW122" t="s">
        <v>3663</v>
      </c>
      <c r="AX122" t="s">
        <v>3775</v>
      </c>
      <c r="AY122">
        <v>0.36</v>
      </c>
      <c r="AZ122" s="2" t="s">
        <v>3938</v>
      </c>
      <c r="BA122">
        <v>0.40749999999999997</v>
      </c>
      <c r="BB122" t="s">
        <v>3997</v>
      </c>
      <c r="BC122" t="s">
        <v>3497</v>
      </c>
      <c r="BE122" t="s">
        <v>3515</v>
      </c>
      <c r="BF122" t="s">
        <v>1022</v>
      </c>
      <c r="BG122" t="s">
        <v>4406</v>
      </c>
      <c r="BH122" t="s">
        <v>4448</v>
      </c>
      <c r="BI122" t="s">
        <v>4591</v>
      </c>
    </row>
    <row r="123" spans="1:61" x14ac:dyDescent="0.25">
      <c r="A123">
        <f t="shared" si="8"/>
        <v>137</v>
      </c>
      <c r="B123" t="str">
        <f t="shared" si="9"/>
        <v>Wedel_BNA0404</v>
      </c>
      <c r="C123" t="s">
        <v>3492</v>
      </c>
      <c r="D123" t="str">
        <f>VLOOKUP(AL123,REF_TABLE!$A$19:$B$26,2,FALSE)</f>
        <v>STUR</v>
      </c>
      <c r="E123" t="str">
        <f>VLOOKUP(AK123,REF_TABLE!A:B,2,FALSE)</f>
        <v>HRD</v>
      </c>
      <c r="F123">
        <f t="shared" si="15"/>
        <v>0.40749999999999997</v>
      </c>
      <c r="G123">
        <f>VLOOKUP(Backup_0521!D123,REF_TABLE!M:Q,2,FALSE)</f>
        <v>9.5587323943661975</v>
      </c>
      <c r="H123">
        <f>VLOOKUP(Backup_0521!D123,REF_TABLE!M:Q,3,FALSE)</f>
        <v>7.8122535211267614</v>
      </c>
      <c r="I123">
        <f>VLOOKUP(D123,Tabelle7!$A:$B,2,FALSE)</f>
        <v>4.0224969288732378E-2</v>
      </c>
      <c r="J123">
        <f>VLOOKUP(D123,Tabelle7!$A:$C,3,FALSE)</f>
        <v>4.0224969288732378E-2</v>
      </c>
      <c r="K123">
        <f>VLOOKUP($E123,Dispa_data!E:W,7,FALSE)</f>
        <v>117242.17</v>
      </c>
      <c r="L123">
        <f>IFERROR(VLOOKUP($E123,Dispa_data!E:W,8,FALSE),0)</f>
        <v>0</v>
      </c>
      <c r="M123">
        <f>IFERROR(VLOOKUP($E123,Dispa_data!E:W,9,FALSE),0)</f>
        <v>0</v>
      </c>
      <c r="N123">
        <f>IFERROR(VLOOKUP($E123,Dispa_data!$E:$W,10,FALSE),0)</f>
        <v>0.3</v>
      </c>
      <c r="O123">
        <f>IFERROR(VLOOKUP($E123,Dispa_data!$E:$W,11,FALSE),0)</f>
        <v>0.39500000000000002</v>
      </c>
      <c r="P123">
        <f>IFERROR(VLOOKUP($E123,Dispa_data!$E:$W,12,FALSE),0)</f>
        <v>7</v>
      </c>
      <c r="Q123">
        <f>IFERROR(VLOOKUP($E123,Dispa_data!$E:$W,13,FALSE),0)</f>
        <v>0.95</v>
      </c>
      <c r="S123">
        <f t="shared" si="10"/>
        <v>423</v>
      </c>
      <c r="T123" t="str">
        <f t="shared" si="11"/>
        <v/>
      </c>
      <c r="U123" t="str">
        <f t="shared" si="12"/>
        <v/>
      </c>
      <c r="V123" t="str">
        <f t="shared" si="13"/>
        <v/>
      </c>
      <c r="W123" t="str">
        <f t="shared" si="14"/>
        <v/>
      </c>
      <c r="X123" s="1" t="s">
        <v>159</v>
      </c>
      <c r="Y123" s="6" t="e">
        <f>VLOOKUP(B123,Dispa_data!B:B,1,FALSE)</f>
        <v>#N/A</v>
      </c>
      <c r="Z123" t="s">
        <v>1022</v>
      </c>
      <c r="AA123" t="s">
        <v>1583</v>
      </c>
      <c r="AB123" t="s">
        <v>1583</v>
      </c>
      <c r="AC123" t="s">
        <v>2161</v>
      </c>
      <c r="AD123" t="s">
        <v>2467</v>
      </c>
      <c r="AE123" t="s">
        <v>2806</v>
      </c>
      <c r="AF123" t="s">
        <v>1022</v>
      </c>
      <c r="AG123" t="s">
        <v>3486</v>
      </c>
      <c r="AH123" t="s">
        <v>3492</v>
      </c>
      <c r="AI123">
        <v>137</v>
      </c>
      <c r="AJ123">
        <v>151</v>
      </c>
      <c r="AK123" t="s">
        <v>3497</v>
      </c>
      <c r="AL123" t="s">
        <v>3506</v>
      </c>
      <c r="AM123" t="s">
        <v>3514</v>
      </c>
      <c r="AN123">
        <v>423</v>
      </c>
      <c r="AO123">
        <v>1961</v>
      </c>
      <c r="AP123" t="s">
        <v>3526</v>
      </c>
      <c r="AQ123">
        <v>1993</v>
      </c>
      <c r="AS123" t="s">
        <v>3625</v>
      </c>
      <c r="AT123" t="s">
        <v>3629</v>
      </c>
      <c r="AU123">
        <v>53.566957019999997</v>
      </c>
      <c r="AV123">
        <v>9.7244453429999993</v>
      </c>
      <c r="AW123" t="s">
        <v>3663</v>
      </c>
      <c r="AX123" t="s">
        <v>3776</v>
      </c>
      <c r="AY123">
        <v>0.36</v>
      </c>
      <c r="AZ123" s="2" t="s">
        <v>3938</v>
      </c>
      <c r="BA123">
        <v>0.40749999999999997</v>
      </c>
      <c r="BB123" t="s">
        <v>3997</v>
      </c>
      <c r="BC123" t="s">
        <v>3497</v>
      </c>
      <c r="BE123" t="s">
        <v>3515</v>
      </c>
      <c r="BF123" t="s">
        <v>1022</v>
      </c>
      <c r="BG123" t="s">
        <v>4406</v>
      </c>
      <c r="BH123" t="s">
        <v>4448</v>
      </c>
      <c r="BI123" t="s">
        <v>4591</v>
      </c>
    </row>
    <row r="124" spans="1:61" x14ac:dyDescent="0.25">
      <c r="A124">
        <f t="shared" si="8"/>
        <v>310</v>
      </c>
      <c r="B124" t="str">
        <f t="shared" si="9"/>
        <v>Kraftwerk Werdohl-Elverlingsen_BNA1037</v>
      </c>
      <c r="C124" t="s">
        <v>3492</v>
      </c>
      <c r="D124" t="str">
        <f>VLOOKUP(AL124,REF_TABLE!$A$19:$B$26,2,FALSE)</f>
        <v>STUR</v>
      </c>
      <c r="E124" t="str">
        <f>VLOOKUP(AK124,REF_TABLE!A:B,2,FALSE)</f>
        <v>HRD</v>
      </c>
      <c r="F124">
        <f t="shared" si="15"/>
        <v>0.38</v>
      </c>
      <c r="G124">
        <f>VLOOKUP(Backup_0521!D124,REF_TABLE!M:Q,2,FALSE)</f>
        <v>9.5587323943661975</v>
      </c>
      <c r="H124">
        <f>VLOOKUP(Backup_0521!D124,REF_TABLE!M:Q,3,FALSE)</f>
        <v>7.8122535211267614</v>
      </c>
      <c r="I124">
        <f>VLOOKUP(D124,Tabelle7!$A:$B,2,FALSE)</f>
        <v>4.0224969288732378E-2</v>
      </c>
      <c r="J124">
        <f>VLOOKUP(D124,Tabelle7!$A:$C,3,FALSE)</f>
        <v>4.0224969288732378E-2</v>
      </c>
      <c r="K124">
        <f>VLOOKUP($E124,Dispa_data!E:W,7,FALSE)</f>
        <v>117242.17</v>
      </c>
      <c r="L124">
        <f>IFERROR(VLOOKUP($E124,Dispa_data!E:W,8,FALSE),0)</f>
        <v>0</v>
      </c>
      <c r="M124">
        <f>IFERROR(VLOOKUP($E124,Dispa_data!E:W,9,FALSE),0)</f>
        <v>0</v>
      </c>
      <c r="N124">
        <f>IFERROR(VLOOKUP($E124,Dispa_data!$E:$W,10,FALSE),0)</f>
        <v>0.3</v>
      </c>
      <c r="O124">
        <f>IFERROR(VLOOKUP($E124,Dispa_data!$E:$W,11,FALSE),0)</f>
        <v>0.39500000000000002</v>
      </c>
      <c r="P124">
        <f>IFERROR(VLOOKUP($E124,Dispa_data!$E:$W,12,FALSE),0)</f>
        <v>7</v>
      </c>
      <c r="Q124">
        <f>IFERROR(VLOOKUP($E124,Dispa_data!$E:$W,13,FALSE),0)</f>
        <v>0.95</v>
      </c>
      <c r="S124" t="str">
        <f t="shared" si="10"/>
        <v/>
      </c>
      <c r="T124" t="str">
        <f t="shared" si="11"/>
        <v/>
      </c>
      <c r="U124" t="str">
        <f t="shared" si="12"/>
        <v/>
      </c>
      <c r="V124" t="str">
        <f t="shared" si="13"/>
        <v/>
      </c>
      <c r="W124" t="str">
        <f t="shared" si="14"/>
        <v/>
      </c>
      <c r="X124" s="1" t="s">
        <v>160</v>
      </c>
      <c r="Y124" s="6" t="e">
        <f>VLOOKUP(B124,Dispa_data!B:B,1,FALSE)</f>
        <v>#N/A</v>
      </c>
      <c r="Z124" t="s">
        <v>1023</v>
      </c>
      <c r="AA124" t="s">
        <v>1584</v>
      </c>
      <c r="AB124" t="s">
        <v>1931</v>
      </c>
      <c r="AC124" t="s">
        <v>2138</v>
      </c>
      <c r="AE124" t="s">
        <v>2807</v>
      </c>
      <c r="AF124" t="s">
        <v>3247</v>
      </c>
      <c r="AG124" t="s">
        <v>3480</v>
      </c>
      <c r="AH124" t="s">
        <v>3492</v>
      </c>
      <c r="AI124">
        <v>310</v>
      </c>
      <c r="AJ124">
        <v>330</v>
      </c>
      <c r="AK124" t="s">
        <v>3497</v>
      </c>
      <c r="AL124" t="s">
        <v>3506</v>
      </c>
      <c r="AM124" t="s">
        <v>3515</v>
      </c>
      <c r="AO124">
        <v>1982</v>
      </c>
      <c r="AP124" t="s">
        <v>3558</v>
      </c>
      <c r="AS124" t="s">
        <v>3625</v>
      </c>
      <c r="AU124">
        <v>51.276361000000001</v>
      </c>
      <c r="AV124">
        <v>7.705667</v>
      </c>
      <c r="AW124" t="s">
        <v>3664</v>
      </c>
      <c r="AX124" t="s">
        <v>3777</v>
      </c>
      <c r="BA124">
        <v>0.38</v>
      </c>
      <c r="BB124" t="s">
        <v>3997</v>
      </c>
      <c r="BC124" t="s">
        <v>3497</v>
      </c>
      <c r="BE124" t="s">
        <v>3515</v>
      </c>
      <c r="BF124" t="s">
        <v>4068</v>
      </c>
      <c r="BG124" t="s">
        <v>4407</v>
      </c>
      <c r="BH124" t="s">
        <v>4447</v>
      </c>
      <c r="BI124" t="s">
        <v>4591</v>
      </c>
    </row>
    <row r="125" spans="1:61" x14ac:dyDescent="0.25">
      <c r="A125">
        <f t="shared" si="8"/>
        <v>614</v>
      </c>
      <c r="B125" t="str">
        <f t="shared" si="9"/>
        <v>Gersteinwerk_BNA1046a</v>
      </c>
      <c r="C125" t="s">
        <v>3492</v>
      </c>
      <c r="D125" t="str">
        <f>VLOOKUP(AL125,REF_TABLE!$A$19:$B$26,2,FALSE)</f>
        <v>STUR</v>
      </c>
      <c r="E125" t="str">
        <f>VLOOKUP(AK125,REF_TABLE!A:B,2,FALSE)</f>
        <v>HRD</v>
      </c>
      <c r="F125">
        <f t="shared" si="15"/>
        <v>0.38500000000000001</v>
      </c>
      <c r="G125">
        <f>VLOOKUP(Backup_0521!D125,REF_TABLE!M:Q,2,FALSE)</f>
        <v>9.5587323943661975</v>
      </c>
      <c r="H125">
        <f>VLOOKUP(Backup_0521!D125,REF_TABLE!M:Q,3,FALSE)</f>
        <v>7.8122535211267614</v>
      </c>
      <c r="I125">
        <f>VLOOKUP(D125,Tabelle7!$A:$B,2,FALSE)</f>
        <v>4.0224969288732378E-2</v>
      </c>
      <c r="J125">
        <f>VLOOKUP(D125,Tabelle7!$A:$C,3,FALSE)</f>
        <v>4.0224969288732378E-2</v>
      </c>
      <c r="K125">
        <f>VLOOKUP($E125,Dispa_data!E:W,7,FALSE)</f>
        <v>117242.17</v>
      </c>
      <c r="L125">
        <f>IFERROR(VLOOKUP($E125,Dispa_data!E:W,8,FALSE),0)</f>
        <v>0</v>
      </c>
      <c r="M125">
        <f>IFERROR(VLOOKUP($E125,Dispa_data!E:W,9,FALSE),0)</f>
        <v>0</v>
      </c>
      <c r="N125">
        <f>IFERROR(VLOOKUP($E125,Dispa_data!$E:$W,10,FALSE),0)</f>
        <v>0.3</v>
      </c>
      <c r="O125">
        <f>IFERROR(VLOOKUP($E125,Dispa_data!$E:$W,11,FALSE),0)</f>
        <v>0.39500000000000002</v>
      </c>
      <c r="P125">
        <f>IFERROR(VLOOKUP($E125,Dispa_data!$E:$W,12,FALSE),0)</f>
        <v>7</v>
      </c>
      <c r="Q125">
        <f>IFERROR(VLOOKUP($E125,Dispa_data!$E:$W,13,FALSE),0)</f>
        <v>0.95</v>
      </c>
      <c r="S125" t="str">
        <f t="shared" si="10"/>
        <v/>
      </c>
      <c r="T125" t="str">
        <f t="shared" si="11"/>
        <v/>
      </c>
      <c r="U125" t="str">
        <f t="shared" si="12"/>
        <v/>
      </c>
      <c r="V125" t="str">
        <f t="shared" si="13"/>
        <v/>
      </c>
      <c r="W125" t="str">
        <f t="shared" si="14"/>
        <v/>
      </c>
      <c r="X125" s="1" t="s">
        <v>161</v>
      </c>
      <c r="Y125" s="6" t="e">
        <f>VLOOKUP(B125,Dispa_data!B:B,1,FALSE)</f>
        <v>#N/A</v>
      </c>
      <c r="Z125" t="s">
        <v>1024</v>
      </c>
      <c r="AA125" t="s">
        <v>1585</v>
      </c>
      <c r="AB125" t="s">
        <v>1932</v>
      </c>
      <c r="AC125" t="s">
        <v>2160</v>
      </c>
      <c r="AE125" t="s">
        <v>2808</v>
      </c>
      <c r="AF125" t="s">
        <v>3248</v>
      </c>
      <c r="AG125" t="s">
        <v>3480</v>
      </c>
      <c r="AH125" t="s">
        <v>3492</v>
      </c>
      <c r="AI125">
        <v>614</v>
      </c>
      <c r="AJ125">
        <v>665.5</v>
      </c>
      <c r="AK125" t="s">
        <v>3497</v>
      </c>
      <c r="AL125" t="s">
        <v>3506</v>
      </c>
      <c r="AM125" t="s">
        <v>3515</v>
      </c>
      <c r="AO125">
        <v>1984</v>
      </c>
      <c r="AP125" t="s">
        <v>3540</v>
      </c>
      <c r="AS125" t="s">
        <v>3625</v>
      </c>
      <c r="AU125">
        <v>51.672452999999997</v>
      </c>
      <c r="AV125">
        <v>7.7099470000000014</v>
      </c>
      <c r="AW125" t="s">
        <v>3665</v>
      </c>
      <c r="AX125" t="s">
        <v>3778</v>
      </c>
      <c r="BA125">
        <v>0.38500000000000001</v>
      </c>
      <c r="BB125" t="s">
        <v>3997</v>
      </c>
      <c r="BC125" t="s">
        <v>3497</v>
      </c>
      <c r="BE125" t="s">
        <v>3515</v>
      </c>
      <c r="BF125" t="s">
        <v>4069</v>
      </c>
      <c r="BG125" t="s">
        <v>4411</v>
      </c>
      <c r="BH125" t="s">
        <v>4467</v>
      </c>
      <c r="BI125" t="s">
        <v>4591</v>
      </c>
    </row>
    <row r="126" spans="1:61" x14ac:dyDescent="0.25">
      <c r="A126">
        <f t="shared" si="8"/>
        <v>757</v>
      </c>
      <c r="B126" t="str">
        <f t="shared" si="9"/>
        <v>Wilhelmshaven_BNA1061</v>
      </c>
      <c r="C126" t="s">
        <v>3492</v>
      </c>
      <c r="D126" t="str">
        <f>VLOOKUP(AL126,REF_TABLE!$A$19:$B$26,2,FALSE)</f>
        <v>STUR</v>
      </c>
      <c r="E126" t="str">
        <f>VLOOKUP(AK126,REF_TABLE!A:B,2,FALSE)</f>
        <v>HRD</v>
      </c>
      <c r="F126">
        <f t="shared" si="15"/>
        <v>0.36499999999999999</v>
      </c>
      <c r="G126">
        <f>VLOOKUP(Backup_0521!D126,REF_TABLE!M:Q,2,FALSE)</f>
        <v>9.5587323943661975</v>
      </c>
      <c r="H126">
        <f>VLOOKUP(Backup_0521!D126,REF_TABLE!M:Q,3,FALSE)</f>
        <v>7.8122535211267614</v>
      </c>
      <c r="I126">
        <f>VLOOKUP(D126,Tabelle7!$A:$B,2,FALSE)</f>
        <v>4.0224969288732378E-2</v>
      </c>
      <c r="J126">
        <f>VLOOKUP(D126,Tabelle7!$A:$C,3,FALSE)</f>
        <v>4.0224969288732378E-2</v>
      </c>
      <c r="K126">
        <f>VLOOKUP($E126,Dispa_data!E:W,7,FALSE)</f>
        <v>117242.17</v>
      </c>
      <c r="L126">
        <f>IFERROR(VLOOKUP($E126,Dispa_data!E:W,8,FALSE),0)</f>
        <v>0</v>
      </c>
      <c r="M126">
        <f>IFERROR(VLOOKUP($E126,Dispa_data!E:W,9,FALSE),0)</f>
        <v>0</v>
      </c>
      <c r="N126">
        <f>IFERROR(VLOOKUP($E126,Dispa_data!$E:$W,10,FALSE),0)</f>
        <v>0.3</v>
      </c>
      <c r="O126">
        <f>IFERROR(VLOOKUP($E126,Dispa_data!$E:$W,11,FALSE),0)</f>
        <v>0.39500000000000002</v>
      </c>
      <c r="P126">
        <f>IFERROR(VLOOKUP($E126,Dispa_data!$E:$W,12,FALSE),0)</f>
        <v>7</v>
      </c>
      <c r="Q126">
        <f>IFERROR(VLOOKUP($E126,Dispa_data!$E:$W,13,FALSE),0)</f>
        <v>0.95</v>
      </c>
      <c r="S126" t="str">
        <f t="shared" si="10"/>
        <v/>
      </c>
      <c r="T126" t="str">
        <f t="shared" si="11"/>
        <v/>
      </c>
      <c r="U126" t="str">
        <f t="shared" si="12"/>
        <v/>
      </c>
      <c r="V126" t="str">
        <f t="shared" si="13"/>
        <v/>
      </c>
      <c r="W126" t="str">
        <f t="shared" si="14"/>
        <v/>
      </c>
      <c r="X126" s="1" t="s">
        <v>162</v>
      </c>
      <c r="Y126" s="6" t="e">
        <f>VLOOKUP(B126,Dispa_data!B:B,1,FALSE)</f>
        <v>#N/A</v>
      </c>
      <c r="Z126" t="s">
        <v>1025</v>
      </c>
      <c r="AA126" t="s">
        <v>1586</v>
      </c>
      <c r="AB126" t="s">
        <v>1933</v>
      </c>
      <c r="AC126" t="s">
        <v>2172</v>
      </c>
      <c r="AE126" t="s">
        <v>2809</v>
      </c>
      <c r="AF126" t="s">
        <v>1025</v>
      </c>
      <c r="AG126" t="s">
        <v>3477</v>
      </c>
      <c r="AH126" t="s">
        <v>3492</v>
      </c>
      <c r="AI126">
        <v>757</v>
      </c>
      <c r="AJ126">
        <v>788.1</v>
      </c>
      <c r="AK126" t="s">
        <v>3497</v>
      </c>
      <c r="AL126" t="s">
        <v>3506</v>
      </c>
      <c r="AM126" t="s">
        <v>3515</v>
      </c>
      <c r="AO126">
        <v>1976</v>
      </c>
      <c r="AP126" t="s">
        <v>3560</v>
      </c>
      <c r="AS126" t="s">
        <v>3625</v>
      </c>
      <c r="AU126">
        <v>53.565818999999998</v>
      </c>
      <c r="AV126">
        <v>8.1462450000000004</v>
      </c>
      <c r="AW126" t="s">
        <v>3666</v>
      </c>
      <c r="AX126" t="s">
        <v>3779</v>
      </c>
      <c r="AY126">
        <v>0.4</v>
      </c>
      <c r="AZ126" s="2" t="s">
        <v>3939</v>
      </c>
      <c r="BA126">
        <v>0.36499999999999999</v>
      </c>
      <c r="BB126" t="s">
        <v>3997</v>
      </c>
      <c r="BC126" t="s">
        <v>3497</v>
      </c>
      <c r="BE126" t="s">
        <v>3515</v>
      </c>
      <c r="BF126" t="s">
        <v>4070</v>
      </c>
      <c r="BG126" t="s">
        <v>4407</v>
      </c>
      <c r="BH126" t="s">
        <v>4463</v>
      </c>
      <c r="BI126" t="s">
        <v>4591</v>
      </c>
    </row>
    <row r="127" spans="1:61" x14ac:dyDescent="0.25">
      <c r="A127">
        <f t="shared" si="8"/>
        <v>731</v>
      </c>
      <c r="B127" t="str">
        <f t="shared" si="9"/>
        <v>Kraftwerk Wilhelmshaven_BNA1674</v>
      </c>
      <c r="C127" t="s">
        <v>3492</v>
      </c>
      <c r="D127" t="str">
        <f>VLOOKUP(AL127,REF_TABLE!$A$19:$B$26,2,FALSE)</f>
        <v>STUR</v>
      </c>
      <c r="E127" t="str">
        <f>VLOOKUP(AK127,REF_TABLE!A:B,2,FALSE)</f>
        <v>HRD</v>
      </c>
      <c r="F127">
        <f t="shared" si="15"/>
        <v>0.46250000000000002</v>
      </c>
      <c r="G127">
        <f>VLOOKUP(Backup_0521!D127,REF_TABLE!M:Q,2,FALSE)</f>
        <v>9.5587323943661975</v>
      </c>
      <c r="H127">
        <f>VLOOKUP(Backup_0521!D127,REF_TABLE!M:Q,3,FALSE)</f>
        <v>7.8122535211267614</v>
      </c>
      <c r="I127">
        <f>VLOOKUP(D127,Tabelle7!$A:$B,2,FALSE)</f>
        <v>4.0224969288732378E-2</v>
      </c>
      <c r="J127">
        <f>VLOOKUP(D127,Tabelle7!$A:$C,3,FALSE)</f>
        <v>4.0224969288732378E-2</v>
      </c>
      <c r="K127">
        <f>VLOOKUP($E127,Dispa_data!E:W,7,FALSE)</f>
        <v>117242.17</v>
      </c>
      <c r="L127">
        <f>IFERROR(VLOOKUP($E127,Dispa_data!E:W,8,FALSE),0)</f>
        <v>0</v>
      </c>
      <c r="M127">
        <f>IFERROR(VLOOKUP($E127,Dispa_data!E:W,9,FALSE),0)</f>
        <v>0</v>
      </c>
      <c r="N127">
        <f>IFERROR(VLOOKUP($E127,Dispa_data!$E:$W,10,FALSE),0)</f>
        <v>0.3</v>
      </c>
      <c r="O127">
        <f>IFERROR(VLOOKUP($E127,Dispa_data!$E:$W,11,FALSE),0)</f>
        <v>0.39500000000000002</v>
      </c>
      <c r="P127">
        <f>IFERROR(VLOOKUP($E127,Dispa_data!$E:$W,12,FALSE),0)</f>
        <v>7</v>
      </c>
      <c r="Q127">
        <f>IFERROR(VLOOKUP($E127,Dispa_data!$E:$W,13,FALSE),0)</f>
        <v>0.95</v>
      </c>
      <c r="S127" t="str">
        <f t="shared" si="10"/>
        <v/>
      </c>
      <c r="T127" t="str">
        <f t="shared" si="11"/>
        <v/>
      </c>
      <c r="U127" t="str">
        <f t="shared" si="12"/>
        <v/>
      </c>
      <c r="V127" t="str">
        <f t="shared" si="13"/>
        <v/>
      </c>
      <c r="W127" t="str">
        <f t="shared" si="14"/>
        <v/>
      </c>
      <c r="X127" s="1" t="s">
        <v>163</v>
      </c>
      <c r="Y127" s="6" t="e">
        <f>VLOOKUP(B127,Dispa_data!B:B,1,FALSE)</f>
        <v>#N/A</v>
      </c>
      <c r="Z127" t="s">
        <v>1026</v>
      </c>
      <c r="AA127" t="s">
        <v>1026</v>
      </c>
      <c r="AB127" t="s">
        <v>1934</v>
      </c>
      <c r="AC127" t="s">
        <v>2157</v>
      </c>
      <c r="AD127" t="s">
        <v>2468</v>
      </c>
      <c r="AE127" t="s">
        <v>2809</v>
      </c>
      <c r="AF127" t="s">
        <v>1025</v>
      </c>
      <c r="AG127" t="s">
        <v>3477</v>
      </c>
      <c r="AH127" t="s">
        <v>3492</v>
      </c>
      <c r="AI127">
        <v>731</v>
      </c>
      <c r="AJ127">
        <v>830</v>
      </c>
      <c r="AK127" t="s">
        <v>3497</v>
      </c>
      <c r="AL127" t="s">
        <v>3506</v>
      </c>
      <c r="AM127" t="s">
        <v>3515</v>
      </c>
      <c r="AO127">
        <v>2015</v>
      </c>
      <c r="AP127" t="s">
        <v>3550</v>
      </c>
      <c r="AS127" t="s">
        <v>3625</v>
      </c>
      <c r="AU127">
        <v>53.578698000000003</v>
      </c>
      <c r="AV127">
        <v>8.1326850000000004</v>
      </c>
      <c r="AW127" t="s">
        <v>3667</v>
      </c>
      <c r="AX127" t="s">
        <v>3780</v>
      </c>
      <c r="BA127">
        <v>0.46250000000000002</v>
      </c>
      <c r="BB127" t="s">
        <v>3997</v>
      </c>
      <c r="BC127" t="s">
        <v>3497</v>
      </c>
      <c r="BE127" t="s">
        <v>3515</v>
      </c>
      <c r="BF127" t="s">
        <v>4070</v>
      </c>
      <c r="BG127" t="s">
        <v>4408</v>
      </c>
      <c r="BH127" t="s">
        <v>4476</v>
      </c>
      <c r="BI127" t="s">
        <v>4591</v>
      </c>
    </row>
    <row r="128" spans="1:61" x14ac:dyDescent="0.25">
      <c r="A128">
        <f t="shared" si="8"/>
        <v>61.5</v>
      </c>
      <c r="B128" t="str">
        <f t="shared" si="9"/>
        <v>HKW Nord_BNA1075a</v>
      </c>
      <c r="C128" t="s">
        <v>3492</v>
      </c>
      <c r="D128" t="str">
        <f>VLOOKUP(AL128,REF_TABLE!$A$19:$B$26,2,FALSE)</f>
        <v>STUR</v>
      </c>
      <c r="E128" t="str">
        <f>VLOOKUP(AK128,REF_TABLE!A:B,2,FALSE)</f>
        <v>HRD</v>
      </c>
      <c r="F128">
        <f t="shared" si="15"/>
        <v>0.42499999999999999</v>
      </c>
      <c r="G128">
        <f>VLOOKUP(Backup_0521!D128,REF_TABLE!M:Q,2,FALSE)</f>
        <v>9.5587323943661975</v>
      </c>
      <c r="H128">
        <f>VLOOKUP(Backup_0521!D128,REF_TABLE!M:Q,3,FALSE)</f>
        <v>7.8122535211267614</v>
      </c>
      <c r="I128">
        <f>VLOOKUP(D128,Tabelle7!$A:$B,2,FALSE)</f>
        <v>4.0224969288732378E-2</v>
      </c>
      <c r="J128">
        <f>VLOOKUP(D128,Tabelle7!$A:$C,3,FALSE)</f>
        <v>4.0224969288732378E-2</v>
      </c>
      <c r="K128">
        <f>VLOOKUP($E128,Dispa_data!E:W,7,FALSE)</f>
        <v>117242.17</v>
      </c>
      <c r="L128">
        <f>IFERROR(VLOOKUP($E128,Dispa_data!E:W,8,FALSE),0)</f>
        <v>0</v>
      </c>
      <c r="M128">
        <f>IFERROR(VLOOKUP($E128,Dispa_data!E:W,9,FALSE),0)</f>
        <v>0</v>
      </c>
      <c r="N128">
        <f>IFERROR(VLOOKUP($E128,Dispa_data!$E:$W,10,FALSE),0)</f>
        <v>0.3</v>
      </c>
      <c r="O128">
        <f>IFERROR(VLOOKUP($E128,Dispa_data!$E:$W,11,FALSE),0)</f>
        <v>0.39500000000000002</v>
      </c>
      <c r="P128">
        <f>IFERROR(VLOOKUP($E128,Dispa_data!$E:$W,12,FALSE),0)</f>
        <v>7</v>
      </c>
      <c r="Q128">
        <f>IFERROR(VLOOKUP($E128,Dispa_data!$E:$W,13,FALSE),0)</f>
        <v>0.95</v>
      </c>
      <c r="S128">
        <f t="shared" si="10"/>
        <v>377.5</v>
      </c>
      <c r="T128" t="str">
        <f t="shared" si="11"/>
        <v/>
      </c>
      <c r="U128" t="str">
        <f t="shared" si="12"/>
        <v/>
      </c>
      <c r="V128" t="str">
        <f t="shared" si="13"/>
        <v/>
      </c>
      <c r="W128" t="str">
        <f t="shared" si="14"/>
        <v/>
      </c>
      <c r="X128" s="1" t="s">
        <v>164</v>
      </c>
      <c r="Y128" s="6" t="e">
        <f>VLOOKUP(B128,Dispa_data!B:B,1,FALSE)</f>
        <v>#N/A</v>
      </c>
      <c r="Z128" t="s">
        <v>1027</v>
      </c>
      <c r="AA128" t="s">
        <v>1587</v>
      </c>
      <c r="AB128" t="s">
        <v>1935</v>
      </c>
      <c r="AC128" t="s">
        <v>2187</v>
      </c>
      <c r="AE128" t="s">
        <v>2810</v>
      </c>
      <c r="AF128" t="s">
        <v>3249</v>
      </c>
      <c r="AG128" t="s">
        <v>3477</v>
      </c>
      <c r="AH128" t="s">
        <v>3492</v>
      </c>
      <c r="AI128">
        <v>61.5</v>
      </c>
      <c r="AJ128">
        <v>70</v>
      </c>
      <c r="AK128" t="s">
        <v>3497</v>
      </c>
      <c r="AL128" t="s">
        <v>3506</v>
      </c>
      <c r="AM128" t="s">
        <v>3514</v>
      </c>
      <c r="AN128">
        <v>377.5</v>
      </c>
      <c r="AO128">
        <v>2000</v>
      </c>
      <c r="AP128" t="s">
        <v>3567</v>
      </c>
      <c r="AQ128">
        <v>2000</v>
      </c>
      <c r="AS128" t="s">
        <v>3625</v>
      </c>
      <c r="AT128" t="s">
        <v>3629</v>
      </c>
      <c r="AU128">
        <v>51.252920000000003</v>
      </c>
      <c r="AV128">
        <v>9.4379600000000003</v>
      </c>
      <c r="BA128">
        <v>0.42499999999999999</v>
      </c>
      <c r="BB128" t="s">
        <v>3997</v>
      </c>
      <c r="BC128" t="s">
        <v>3497</v>
      </c>
      <c r="BE128" t="s">
        <v>3515</v>
      </c>
      <c r="BF128" t="s">
        <v>4071</v>
      </c>
      <c r="BG128" t="s">
        <v>4415</v>
      </c>
      <c r="BH128" t="s">
        <v>4477</v>
      </c>
      <c r="BI128" t="s">
        <v>4592</v>
      </c>
    </row>
    <row r="129" spans="1:61" x14ac:dyDescent="0.25">
      <c r="A129">
        <f t="shared" si="8"/>
        <v>61.5</v>
      </c>
      <c r="B129" t="str">
        <f t="shared" si="9"/>
        <v>HKW Nord_BNA1075b</v>
      </c>
      <c r="C129" t="s">
        <v>3492</v>
      </c>
      <c r="D129" t="str">
        <f>VLOOKUP(AL129,REF_TABLE!$A$19:$B$26,2,FALSE)</f>
        <v>STUR</v>
      </c>
      <c r="E129" t="str">
        <f>VLOOKUP(AK129,REF_TABLE!A:B,2,FALSE)</f>
        <v>HRD</v>
      </c>
      <c r="F129">
        <f t="shared" si="15"/>
        <v>0.42499999999999999</v>
      </c>
      <c r="G129">
        <f>VLOOKUP(Backup_0521!D129,REF_TABLE!M:Q,2,FALSE)</f>
        <v>9.5587323943661975</v>
      </c>
      <c r="H129">
        <f>VLOOKUP(Backup_0521!D129,REF_TABLE!M:Q,3,FALSE)</f>
        <v>7.8122535211267614</v>
      </c>
      <c r="I129">
        <f>VLOOKUP(D129,Tabelle7!$A:$B,2,FALSE)</f>
        <v>4.0224969288732378E-2</v>
      </c>
      <c r="J129">
        <f>VLOOKUP(D129,Tabelle7!$A:$C,3,FALSE)</f>
        <v>4.0224969288732378E-2</v>
      </c>
      <c r="K129">
        <f>VLOOKUP($E129,Dispa_data!E:W,7,FALSE)</f>
        <v>117242.17</v>
      </c>
      <c r="L129">
        <f>IFERROR(VLOOKUP($E129,Dispa_data!E:W,8,FALSE),0)</f>
        <v>0</v>
      </c>
      <c r="M129">
        <f>IFERROR(VLOOKUP($E129,Dispa_data!E:W,9,FALSE),0)</f>
        <v>0</v>
      </c>
      <c r="N129">
        <f>IFERROR(VLOOKUP($E129,Dispa_data!$E:$W,10,FALSE),0)</f>
        <v>0.3</v>
      </c>
      <c r="O129">
        <f>IFERROR(VLOOKUP($E129,Dispa_data!$E:$W,11,FALSE),0)</f>
        <v>0.39500000000000002</v>
      </c>
      <c r="P129">
        <f>IFERROR(VLOOKUP($E129,Dispa_data!$E:$W,12,FALSE),0)</f>
        <v>7</v>
      </c>
      <c r="Q129">
        <f>IFERROR(VLOOKUP($E129,Dispa_data!$E:$W,13,FALSE),0)</f>
        <v>0.95</v>
      </c>
      <c r="S129">
        <f t="shared" si="10"/>
        <v>377.5</v>
      </c>
      <c r="T129" t="str">
        <f t="shared" si="11"/>
        <v/>
      </c>
      <c r="U129" t="str">
        <f t="shared" si="12"/>
        <v/>
      </c>
      <c r="V129" t="str">
        <f t="shared" si="13"/>
        <v/>
      </c>
      <c r="W129" t="str">
        <f t="shared" si="14"/>
        <v/>
      </c>
      <c r="X129" s="1" t="s">
        <v>165</v>
      </c>
      <c r="Y129" s="6" t="e">
        <f>VLOOKUP(B129,Dispa_data!B:B,1,FALSE)</f>
        <v>#N/A</v>
      </c>
      <c r="Z129" t="s">
        <v>1027</v>
      </c>
      <c r="AA129" t="s">
        <v>1588</v>
      </c>
      <c r="AB129" t="s">
        <v>1935</v>
      </c>
      <c r="AC129" t="s">
        <v>2187</v>
      </c>
      <c r="AE129" t="s">
        <v>2810</v>
      </c>
      <c r="AF129" t="s">
        <v>3249</v>
      </c>
      <c r="AG129" t="s">
        <v>3477</v>
      </c>
      <c r="AH129" t="s">
        <v>3492</v>
      </c>
      <c r="AI129">
        <v>61.5</v>
      </c>
      <c r="AJ129">
        <v>70</v>
      </c>
      <c r="AK129" t="s">
        <v>3497</v>
      </c>
      <c r="AL129" t="s">
        <v>3506</v>
      </c>
      <c r="AM129" t="s">
        <v>3514</v>
      </c>
      <c r="AN129">
        <v>377.5</v>
      </c>
      <c r="AO129">
        <v>2000</v>
      </c>
      <c r="AP129" t="s">
        <v>3567</v>
      </c>
      <c r="AQ129">
        <v>2000</v>
      </c>
      <c r="AS129" t="s">
        <v>3625</v>
      </c>
      <c r="AT129" t="s">
        <v>3629</v>
      </c>
      <c r="AU129">
        <v>52.432789999999997</v>
      </c>
      <c r="AV129">
        <v>10.786110000000001</v>
      </c>
      <c r="BA129">
        <v>0.42499999999999999</v>
      </c>
      <c r="BB129" t="s">
        <v>3997</v>
      </c>
      <c r="BC129" t="s">
        <v>3497</v>
      </c>
      <c r="BE129" t="s">
        <v>3515</v>
      </c>
      <c r="BF129" t="s">
        <v>4072</v>
      </c>
      <c r="BG129" t="s">
        <v>4415</v>
      </c>
      <c r="BH129" t="s">
        <v>4477</v>
      </c>
      <c r="BI129" t="s">
        <v>4592</v>
      </c>
    </row>
    <row r="130" spans="1:61" x14ac:dyDescent="0.25">
      <c r="A130">
        <f t="shared" ref="A130:A193" si="16">AI130</f>
        <v>138.5</v>
      </c>
      <c r="B130" t="str">
        <f t="shared" ref="B130:B193" si="17">CONCATENATE(Z130,"_",X130)</f>
        <v>HKW West_BNA1076a</v>
      </c>
      <c r="C130" t="s">
        <v>3492</v>
      </c>
      <c r="D130" t="str">
        <f>VLOOKUP(AL130,REF_TABLE!$A$19:$B$26,2,FALSE)</f>
        <v>STUR</v>
      </c>
      <c r="E130" t="str">
        <f>VLOOKUP(AK130,REF_TABLE!A:B,2,FALSE)</f>
        <v>HRD</v>
      </c>
      <c r="F130">
        <f t="shared" si="15"/>
        <v>0.38750000000000001</v>
      </c>
      <c r="G130">
        <f>VLOOKUP(Backup_0521!D130,REF_TABLE!M:Q,2,FALSE)</f>
        <v>9.5587323943661975</v>
      </c>
      <c r="H130">
        <f>VLOOKUP(Backup_0521!D130,REF_TABLE!M:Q,3,FALSE)</f>
        <v>7.8122535211267614</v>
      </c>
      <c r="I130">
        <f>VLOOKUP(D130,Tabelle7!$A:$B,2,FALSE)</f>
        <v>4.0224969288732378E-2</v>
      </c>
      <c r="J130">
        <f>VLOOKUP(D130,Tabelle7!$A:$C,3,FALSE)</f>
        <v>4.0224969288732378E-2</v>
      </c>
      <c r="K130">
        <f>VLOOKUP($E130,Dispa_data!E:W,7,FALSE)</f>
        <v>117242.17</v>
      </c>
      <c r="L130">
        <f>IFERROR(VLOOKUP($E130,Dispa_data!E:W,8,FALSE),0)</f>
        <v>0</v>
      </c>
      <c r="M130">
        <f>IFERROR(VLOOKUP($E130,Dispa_data!E:W,9,FALSE),0)</f>
        <v>0</v>
      </c>
      <c r="N130">
        <f>IFERROR(VLOOKUP($E130,Dispa_data!$E:$W,10,FALSE),0)</f>
        <v>0.3</v>
      </c>
      <c r="O130">
        <f>IFERROR(VLOOKUP($E130,Dispa_data!$E:$W,11,FALSE),0)</f>
        <v>0.39500000000000002</v>
      </c>
      <c r="P130">
        <f>IFERROR(VLOOKUP($E130,Dispa_data!$E:$W,12,FALSE),0)</f>
        <v>7</v>
      </c>
      <c r="Q130">
        <f>IFERROR(VLOOKUP($E130,Dispa_data!$E:$W,13,FALSE),0)</f>
        <v>0.95</v>
      </c>
      <c r="S130">
        <f t="shared" ref="S130:S193" si="18">IF(AN130="","",AN130)</f>
        <v>140</v>
      </c>
      <c r="T130" t="str">
        <f t="shared" ref="T130:T193" si="19">IF(D130="HPHS",A130*6.3,"")</f>
        <v/>
      </c>
      <c r="U130" t="str">
        <f t="shared" ref="U130:U193" si="20">IF(D130="HPHS",0,"")</f>
        <v/>
      </c>
      <c r="V130" t="str">
        <f t="shared" ref="V130:V193" si="21">IF(D130="HPHS",A130,"")</f>
        <v/>
      </c>
      <c r="W130" t="str">
        <f t="shared" ref="W130:W193" si="22">IF(D130="HPHS",0.86,"")</f>
        <v/>
      </c>
      <c r="X130" s="1" t="s">
        <v>166</v>
      </c>
      <c r="Y130" s="6" t="e">
        <f>VLOOKUP(B130,Dispa_data!B:B,1,FALSE)</f>
        <v>#N/A</v>
      </c>
      <c r="Z130" t="s">
        <v>984</v>
      </c>
      <c r="AA130" t="s">
        <v>1542</v>
      </c>
      <c r="AB130" t="s">
        <v>1936</v>
      </c>
      <c r="AC130" t="s">
        <v>2187</v>
      </c>
      <c r="AE130" t="s">
        <v>2810</v>
      </c>
      <c r="AF130" t="s">
        <v>3249</v>
      </c>
      <c r="AG130" t="s">
        <v>3477</v>
      </c>
      <c r="AH130" t="s">
        <v>3492</v>
      </c>
      <c r="AI130">
        <v>138.5</v>
      </c>
      <c r="AJ130">
        <v>153</v>
      </c>
      <c r="AK130" t="s">
        <v>3497</v>
      </c>
      <c r="AL130" t="s">
        <v>3506</v>
      </c>
      <c r="AM130" t="s">
        <v>3514</v>
      </c>
      <c r="AN130">
        <v>140</v>
      </c>
      <c r="AO130">
        <v>1985</v>
      </c>
      <c r="AP130" t="s">
        <v>3534</v>
      </c>
      <c r="AS130" t="s">
        <v>3625</v>
      </c>
      <c r="AT130" t="s">
        <v>3629</v>
      </c>
      <c r="AU130">
        <v>51.252920000000003</v>
      </c>
      <c r="AV130">
        <v>9.4379600000000003</v>
      </c>
      <c r="AW130" t="s">
        <v>3668</v>
      </c>
      <c r="AX130" t="s">
        <v>3781</v>
      </c>
      <c r="BA130">
        <v>0.38750000000000001</v>
      </c>
      <c r="BB130" t="s">
        <v>3997</v>
      </c>
      <c r="BC130" t="s">
        <v>3497</v>
      </c>
      <c r="BE130" t="s">
        <v>3515</v>
      </c>
      <c r="BF130" t="s">
        <v>4073</v>
      </c>
      <c r="BG130" t="s">
        <v>4406</v>
      </c>
      <c r="BH130" t="s">
        <v>4477</v>
      </c>
      <c r="BI130" t="s">
        <v>4591</v>
      </c>
    </row>
    <row r="131" spans="1:61" x14ac:dyDescent="0.25">
      <c r="A131">
        <f t="shared" si="16"/>
        <v>138.5</v>
      </c>
      <c r="B131" t="str">
        <f t="shared" si="17"/>
        <v>HKW West_BNA1076b</v>
      </c>
      <c r="C131" t="s">
        <v>3492</v>
      </c>
      <c r="D131" t="str">
        <f>VLOOKUP(AL131,REF_TABLE!$A$19:$B$26,2,FALSE)</f>
        <v>STUR</v>
      </c>
      <c r="E131" t="str">
        <f>VLOOKUP(AK131,REF_TABLE!A:B,2,FALSE)</f>
        <v>HRD</v>
      </c>
      <c r="F131">
        <f t="shared" ref="F131:F194" si="23">IF(BA131=0,IF(AY131=0,AZ131,AY131),BA131)</f>
        <v>0.38750000000000001</v>
      </c>
      <c r="G131">
        <f>VLOOKUP(Backup_0521!D131,REF_TABLE!M:Q,2,FALSE)</f>
        <v>9.5587323943661975</v>
      </c>
      <c r="H131">
        <f>VLOOKUP(Backup_0521!D131,REF_TABLE!M:Q,3,FALSE)</f>
        <v>7.8122535211267614</v>
      </c>
      <c r="I131">
        <f>VLOOKUP(D131,Tabelle7!$A:$B,2,FALSE)</f>
        <v>4.0224969288732378E-2</v>
      </c>
      <c r="J131">
        <f>VLOOKUP(D131,Tabelle7!$A:$C,3,FALSE)</f>
        <v>4.0224969288732378E-2</v>
      </c>
      <c r="K131">
        <f>VLOOKUP($E131,Dispa_data!E:W,7,FALSE)</f>
        <v>117242.17</v>
      </c>
      <c r="L131">
        <f>IFERROR(VLOOKUP($E131,Dispa_data!E:W,8,FALSE),0)</f>
        <v>0</v>
      </c>
      <c r="M131">
        <f>IFERROR(VLOOKUP($E131,Dispa_data!E:W,9,FALSE),0)</f>
        <v>0</v>
      </c>
      <c r="N131">
        <f>IFERROR(VLOOKUP($E131,Dispa_data!$E:$W,10,FALSE),0)</f>
        <v>0.3</v>
      </c>
      <c r="O131">
        <f>IFERROR(VLOOKUP($E131,Dispa_data!$E:$W,11,FALSE),0)</f>
        <v>0.39500000000000002</v>
      </c>
      <c r="P131">
        <f>IFERROR(VLOOKUP($E131,Dispa_data!$E:$W,12,FALSE),0)</f>
        <v>7</v>
      </c>
      <c r="Q131">
        <f>IFERROR(VLOOKUP($E131,Dispa_data!$E:$W,13,FALSE),0)</f>
        <v>0.95</v>
      </c>
      <c r="S131">
        <f t="shared" si="18"/>
        <v>140</v>
      </c>
      <c r="T131" t="str">
        <f t="shared" si="19"/>
        <v/>
      </c>
      <c r="U131" t="str">
        <f t="shared" si="20"/>
        <v/>
      </c>
      <c r="V131" t="str">
        <f t="shared" si="21"/>
        <v/>
      </c>
      <c r="W131" t="str">
        <f t="shared" si="22"/>
        <v/>
      </c>
      <c r="X131" s="1" t="s">
        <v>167</v>
      </c>
      <c r="Y131" s="6" t="e">
        <f>VLOOKUP(B131,Dispa_data!B:B,1,FALSE)</f>
        <v>#N/A</v>
      </c>
      <c r="Z131" t="s">
        <v>984</v>
      </c>
      <c r="AA131" t="s">
        <v>1524</v>
      </c>
      <c r="AB131" t="s">
        <v>1937</v>
      </c>
      <c r="AC131" t="s">
        <v>2187</v>
      </c>
      <c r="AE131" t="s">
        <v>2810</v>
      </c>
      <c r="AF131" t="s">
        <v>3249</v>
      </c>
      <c r="AG131" t="s">
        <v>3477</v>
      </c>
      <c r="AH131" t="s">
        <v>3492</v>
      </c>
      <c r="AI131">
        <v>138.5</v>
      </c>
      <c r="AJ131">
        <v>153</v>
      </c>
      <c r="AK131" t="s">
        <v>3497</v>
      </c>
      <c r="AL131" t="s">
        <v>3506</v>
      </c>
      <c r="AM131" t="s">
        <v>3514</v>
      </c>
      <c r="AN131">
        <v>140</v>
      </c>
      <c r="AO131">
        <v>1985</v>
      </c>
      <c r="AP131" t="s">
        <v>3534</v>
      </c>
      <c r="AS131" t="s">
        <v>3625</v>
      </c>
      <c r="AT131" t="s">
        <v>3629</v>
      </c>
      <c r="AU131">
        <v>52.442230000000002</v>
      </c>
      <c r="AV131">
        <v>10.76454</v>
      </c>
      <c r="AW131" t="s">
        <v>3668</v>
      </c>
      <c r="AX131" t="s">
        <v>3782</v>
      </c>
      <c r="BA131">
        <v>0.38750000000000001</v>
      </c>
      <c r="BB131" t="s">
        <v>3997</v>
      </c>
      <c r="BC131" t="s">
        <v>3497</v>
      </c>
      <c r="BE131" t="s">
        <v>3515</v>
      </c>
      <c r="BF131" t="s">
        <v>4073</v>
      </c>
      <c r="BG131" t="s">
        <v>4406</v>
      </c>
      <c r="BH131" t="s">
        <v>4477</v>
      </c>
      <c r="BI131" t="s">
        <v>4591</v>
      </c>
    </row>
    <row r="132" spans="1:61" x14ac:dyDescent="0.25">
      <c r="A132">
        <f t="shared" si="16"/>
        <v>85</v>
      </c>
      <c r="B132" t="str">
        <f t="shared" si="17"/>
        <v>HKW Elberfeld _BNA1084</v>
      </c>
      <c r="C132" t="s">
        <v>3492</v>
      </c>
      <c r="D132" t="str">
        <f>VLOOKUP(AL132,REF_TABLE!$A$19:$B$26,2,FALSE)</f>
        <v>STUR</v>
      </c>
      <c r="E132" t="str">
        <f>VLOOKUP(AK132,REF_TABLE!A:B,2,FALSE)</f>
        <v>HRD</v>
      </c>
      <c r="F132">
        <f t="shared" si="23"/>
        <v>0.39750000000000002</v>
      </c>
      <c r="G132">
        <f>VLOOKUP(Backup_0521!D132,REF_TABLE!M:Q,2,FALSE)</f>
        <v>9.5587323943661975</v>
      </c>
      <c r="H132">
        <f>VLOOKUP(Backup_0521!D132,REF_TABLE!M:Q,3,FALSE)</f>
        <v>7.8122535211267614</v>
      </c>
      <c r="I132">
        <f>VLOOKUP(D132,Tabelle7!$A:$B,2,FALSE)</f>
        <v>4.0224969288732378E-2</v>
      </c>
      <c r="J132">
        <f>VLOOKUP(D132,Tabelle7!$A:$C,3,FALSE)</f>
        <v>4.0224969288732378E-2</v>
      </c>
      <c r="K132">
        <f>VLOOKUP($E132,Dispa_data!E:W,7,FALSE)</f>
        <v>117242.17</v>
      </c>
      <c r="L132">
        <f>IFERROR(VLOOKUP($E132,Dispa_data!E:W,8,FALSE),0)</f>
        <v>0</v>
      </c>
      <c r="M132">
        <f>IFERROR(VLOOKUP($E132,Dispa_data!E:W,9,FALSE),0)</f>
        <v>0</v>
      </c>
      <c r="N132">
        <f>IFERROR(VLOOKUP($E132,Dispa_data!$E:$W,10,FALSE),0)</f>
        <v>0.3</v>
      </c>
      <c r="O132">
        <f>IFERROR(VLOOKUP($E132,Dispa_data!$E:$W,11,FALSE),0)</f>
        <v>0.39500000000000002</v>
      </c>
      <c r="P132">
        <f>IFERROR(VLOOKUP($E132,Dispa_data!$E:$W,12,FALSE),0)</f>
        <v>7</v>
      </c>
      <c r="Q132">
        <f>IFERROR(VLOOKUP($E132,Dispa_data!$E:$W,13,FALSE),0)</f>
        <v>0.95</v>
      </c>
      <c r="S132">
        <f t="shared" si="18"/>
        <v>201</v>
      </c>
      <c r="T132" t="str">
        <f t="shared" si="19"/>
        <v/>
      </c>
      <c r="U132" t="str">
        <f t="shared" si="20"/>
        <v/>
      </c>
      <c r="V132" t="str">
        <f t="shared" si="21"/>
        <v/>
      </c>
      <c r="W132" t="str">
        <f t="shared" si="22"/>
        <v/>
      </c>
      <c r="X132" s="1" t="s">
        <v>168</v>
      </c>
      <c r="Y132" s="6" t="e">
        <f>VLOOKUP(B132,Dispa_data!B:B,1,FALSE)</f>
        <v>#N/A</v>
      </c>
      <c r="Z132" t="s">
        <v>1028</v>
      </c>
      <c r="AA132" t="s">
        <v>1541</v>
      </c>
      <c r="AB132" t="s">
        <v>1938</v>
      </c>
      <c r="AC132" t="s">
        <v>2188</v>
      </c>
      <c r="AE132" t="s">
        <v>2811</v>
      </c>
      <c r="AF132" t="s">
        <v>3250</v>
      </c>
      <c r="AG132" t="s">
        <v>3480</v>
      </c>
      <c r="AH132" t="s">
        <v>3492</v>
      </c>
      <c r="AI132">
        <v>85</v>
      </c>
      <c r="AJ132">
        <v>100</v>
      </c>
      <c r="AK132" t="s">
        <v>3497</v>
      </c>
      <c r="AL132" t="s">
        <v>3506</v>
      </c>
      <c r="AM132" t="s">
        <v>3514</v>
      </c>
      <c r="AN132">
        <v>201</v>
      </c>
      <c r="AO132">
        <v>1989</v>
      </c>
      <c r="AP132" t="s">
        <v>3548</v>
      </c>
      <c r="AS132" t="s">
        <v>3625</v>
      </c>
      <c r="AT132" t="s">
        <v>3629</v>
      </c>
      <c r="AU132">
        <v>51.248350000000002</v>
      </c>
      <c r="AV132">
        <v>7.1187399999999998</v>
      </c>
      <c r="BA132">
        <v>0.39750000000000002</v>
      </c>
      <c r="BB132" t="s">
        <v>3997</v>
      </c>
      <c r="BC132" t="s">
        <v>3497</v>
      </c>
      <c r="BE132" t="s">
        <v>3515</v>
      </c>
      <c r="BG132" t="s">
        <v>4406</v>
      </c>
      <c r="BH132" t="s">
        <v>4478</v>
      </c>
      <c r="BI132" t="s">
        <v>4591</v>
      </c>
    </row>
    <row r="133" spans="1:61" x14ac:dyDescent="0.25">
      <c r="A133">
        <f t="shared" si="16"/>
        <v>472</v>
      </c>
      <c r="B133" t="str">
        <f t="shared" si="17"/>
        <v>Zolling_BNA1093</v>
      </c>
      <c r="C133" t="s">
        <v>3492</v>
      </c>
      <c r="D133" t="str">
        <f>VLOOKUP(AL133,REF_TABLE!$A$19:$B$26,2,FALSE)</f>
        <v>STUR</v>
      </c>
      <c r="E133" t="str">
        <f>VLOOKUP(AK133,REF_TABLE!A:B,2,FALSE)</f>
        <v>HRD</v>
      </c>
      <c r="F133">
        <f t="shared" si="23"/>
        <v>0.45250000000000001</v>
      </c>
      <c r="G133">
        <f>VLOOKUP(Backup_0521!D133,REF_TABLE!M:Q,2,FALSE)</f>
        <v>9.5587323943661975</v>
      </c>
      <c r="H133">
        <f>VLOOKUP(Backup_0521!D133,REF_TABLE!M:Q,3,FALSE)</f>
        <v>7.8122535211267614</v>
      </c>
      <c r="I133">
        <f>VLOOKUP(D133,Tabelle7!$A:$B,2,FALSE)</f>
        <v>4.0224969288732378E-2</v>
      </c>
      <c r="J133">
        <f>VLOOKUP(D133,Tabelle7!$A:$C,3,FALSE)</f>
        <v>4.0224969288732378E-2</v>
      </c>
      <c r="K133">
        <f>VLOOKUP($E133,Dispa_data!E:W,7,FALSE)</f>
        <v>117242.17</v>
      </c>
      <c r="L133">
        <f>IFERROR(VLOOKUP($E133,Dispa_data!E:W,8,FALSE),0)</f>
        <v>0</v>
      </c>
      <c r="M133">
        <f>IFERROR(VLOOKUP($E133,Dispa_data!E:W,9,FALSE),0)</f>
        <v>0</v>
      </c>
      <c r="N133">
        <f>IFERROR(VLOOKUP($E133,Dispa_data!$E:$W,10,FALSE),0)</f>
        <v>0.3</v>
      </c>
      <c r="O133">
        <f>IFERROR(VLOOKUP($E133,Dispa_data!$E:$W,11,FALSE),0)</f>
        <v>0.39500000000000002</v>
      </c>
      <c r="P133">
        <f>IFERROR(VLOOKUP($E133,Dispa_data!$E:$W,12,FALSE),0)</f>
        <v>7</v>
      </c>
      <c r="Q133">
        <f>IFERROR(VLOOKUP($E133,Dispa_data!$E:$W,13,FALSE),0)</f>
        <v>0.95</v>
      </c>
      <c r="S133">
        <f t="shared" si="18"/>
        <v>150</v>
      </c>
      <c r="T133" t="str">
        <f t="shared" si="19"/>
        <v/>
      </c>
      <c r="U133" t="str">
        <f t="shared" si="20"/>
        <v/>
      </c>
      <c r="V133" t="str">
        <f t="shared" si="21"/>
        <v/>
      </c>
      <c r="W133" t="str">
        <f t="shared" si="22"/>
        <v/>
      </c>
      <c r="X133" s="1" t="s">
        <v>169</v>
      </c>
      <c r="Y133" s="6" t="e">
        <f>VLOOKUP(B133,Dispa_data!B:B,1,FALSE)</f>
        <v>#N/A</v>
      </c>
      <c r="Z133" t="s">
        <v>967</v>
      </c>
      <c r="AA133" t="s">
        <v>1589</v>
      </c>
      <c r="AB133" t="s">
        <v>1939</v>
      </c>
      <c r="AC133" t="s">
        <v>2157</v>
      </c>
      <c r="AD133" t="s">
        <v>2431</v>
      </c>
      <c r="AE133" t="s">
        <v>2762</v>
      </c>
      <c r="AF133" t="s">
        <v>967</v>
      </c>
      <c r="AG133" t="s">
        <v>3478</v>
      </c>
      <c r="AH133" t="s">
        <v>3492</v>
      </c>
      <c r="AI133">
        <v>472</v>
      </c>
      <c r="AJ133">
        <v>474</v>
      </c>
      <c r="AK133" t="s">
        <v>3497</v>
      </c>
      <c r="AL133" t="s">
        <v>3506</v>
      </c>
      <c r="AM133" t="s">
        <v>3514</v>
      </c>
      <c r="AN133">
        <v>150</v>
      </c>
      <c r="AO133">
        <v>1986</v>
      </c>
      <c r="AP133" t="s">
        <v>3568</v>
      </c>
      <c r="AQ133">
        <v>2011</v>
      </c>
      <c r="AS133" t="s">
        <v>3625</v>
      </c>
      <c r="AT133" t="s">
        <v>3629</v>
      </c>
      <c r="AU133">
        <v>48.455353000000002</v>
      </c>
      <c r="AV133">
        <v>11.799455999999999</v>
      </c>
      <c r="AW133" t="s">
        <v>3669</v>
      </c>
      <c r="AX133" t="s">
        <v>3783</v>
      </c>
      <c r="BA133">
        <v>0.45250000000000001</v>
      </c>
      <c r="BB133" t="s">
        <v>3997</v>
      </c>
      <c r="BC133" t="s">
        <v>3497</v>
      </c>
      <c r="BE133" t="s">
        <v>3515</v>
      </c>
      <c r="BF133" t="s">
        <v>4074</v>
      </c>
      <c r="BG133" t="s">
        <v>4407</v>
      </c>
      <c r="BH133" t="s">
        <v>4463</v>
      </c>
      <c r="BI133" t="s">
        <v>4591</v>
      </c>
    </row>
    <row r="134" spans="1:61" x14ac:dyDescent="0.25">
      <c r="A134">
        <f t="shared" si="16"/>
        <v>152</v>
      </c>
      <c r="B134" t="str">
        <f t="shared" si="17"/>
        <v>Westfalen_BNA0414</v>
      </c>
      <c r="C134" t="s">
        <v>3492</v>
      </c>
      <c r="D134" t="str">
        <f>VLOOKUP(AL134,REF_TABLE!$A$19:$B$26,2,FALSE)</f>
        <v>STUR</v>
      </c>
      <c r="E134" t="str">
        <f>VLOOKUP(AK134,REF_TABLE!A:B,2,FALSE)</f>
        <v>HRD</v>
      </c>
      <c r="F134">
        <f t="shared" si="23"/>
        <v>0.33250000000000002</v>
      </c>
      <c r="G134">
        <f>VLOOKUP(Backup_0521!D134,REF_TABLE!M:Q,2,FALSE)</f>
        <v>9.5587323943661975</v>
      </c>
      <c r="H134">
        <f>VLOOKUP(Backup_0521!D134,REF_TABLE!M:Q,3,FALSE)</f>
        <v>7.8122535211267614</v>
      </c>
      <c r="I134">
        <f>VLOOKUP(D134,Tabelle7!$A:$B,2,FALSE)</f>
        <v>4.0224969288732378E-2</v>
      </c>
      <c r="J134">
        <f>VLOOKUP(D134,Tabelle7!$A:$C,3,FALSE)</f>
        <v>4.0224969288732378E-2</v>
      </c>
      <c r="K134">
        <f>VLOOKUP($E134,Dispa_data!E:W,7,FALSE)</f>
        <v>117242.17</v>
      </c>
      <c r="L134">
        <f>IFERROR(VLOOKUP($E134,Dispa_data!E:W,8,FALSE),0)</f>
        <v>0</v>
      </c>
      <c r="M134">
        <f>IFERROR(VLOOKUP($E134,Dispa_data!E:W,9,FALSE),0)</f>
        <v>0</v>
      </c>
      <c r="N134">
        <f>IFERROR(VLOOKUP($E134,Dispa_data!$E:$W,10,FALSE),0)</f>
        <v>0.3</v>
      </c>
      <c r="O134">
        <f>IFERROR(VLOOKUP($E134,Dispa_data!$E:$W,11,FALSE),0)</f>
        <v>0.39500000000000002</v>
      </c>
      <c r="P134">
        <f>IFERROR(VLOOKUP($E134,Dispa_data!$E:$W,12,FALSE),0)</f>
        <v>7</v>
      </c>
      <c r="Q134">
        <f>IFERROR(VLOOKUP($E134,Dispa_data!$E:$W,13,FALSE),0)</f>
        <v>0.95</v>
      </c>
      <c r="S134" t="str">
        <f t="shared" si="18"/>
        <v/>
      </c>
      <c r="T134" t="str">
        <f t="shared" si="19"/>
        <v/>
      </c>
      <c r="U134" t="str">
        <f t="shared" si="20"/>
        <v/>
      </c>
      <c r="V134" t="str">
        <f t="shared" si="21"/>
        <v/>
      </c>
      <c r="W134" t="str">
        <f t="shared" si="22"/>
        <v/>
      </c>
      <c r="X134" s="1" t="s">
        <v>170</v>
      </c>
      <c r="Y134" s="6" t="e">
        <f>VLOOKUP(B134,Dispa_data!B:B,1,FALSE)</f>
        <v>#N/A</v>
      </c>
      <c r="Z134" t="s">
        <v>991</v>
      </c>
      <c r="AA134" t="s">
        <v>1529</v>
      </c>
      <c r="AC134" t="s">
        <v>2160</v>
      </c>
      <c r="AE134" t="s">
        <v>2781</v>
      </c>
      <c r="AF134" t="s">
        <v>3228</v>
      </c>
      <c r="AG134" t="s">
        <v>3480</v>
      </c>
      <c r="AH134" t="s">
        <v>3492</v>
      </c>
      <c r="AI134">
        <v>152</v>
      </c>
      <c r="AK134" t="s">
        <v>3497</v>
      </c>
      <c r="AL134" t="s">
        <v>3506</v>
      </c>
      <c r="AM134" t="s">
        <v>3515</v>
      </c>
      <c r="AO134">
        <v>1963</v>
      </c>
      <c r="AP134" t="s">
        <v>3545</v>
      </c>
      <c r="AR134">
        <v>2011</v>
      </c>
      <c r="AS134" t="s">
        <v>18</v>
      </c>
      <c r="AU134">
        <v>51.677819999999997</v>
      </c>
      <c r="AV134">
        <v>7.9741999999999997</v>
      </c>
      <c r="BA134">
        <v>0.33250000000000002</v>
      </c>
      <c r="BB134" t="s">
        <v>3997</v>
      </c>
      <c r="BC134" t="s">
        <v>3497</v>
      </c>
      <c r="BE134" t="s">
        <v>3515</v>
      </c>
      <c r="BF134" t="s">
        <v>4075</v>
      </c>
      <c r="BG134" t="s">
        <v>4406</v>
      </c>
      <c r="BH134" t="s">
        <v>4441</v>
      </c>
    </row>
    <row r="135" spans="1:61" x14ac:dyDescent="0.25">
      <c r="A135">
        <f t="shared" si="16"/>
        <v>152</v>
      </c>
      <c r="B135" t="str">
        <f t="shared" si="17"/>
        <v>Westfalen_BNA0415</v>
      </c>
      <c r="C135" t="s">
        <v>3492</v>
      </c>
      <c r="D135" t="str">
        <f>VLOOKUP(AL135,REF_TABLE!$A$19:$B$26,2,FALSE)</f>
        <v>STUR</v>
      </c>
      <c r="E135" t="str">
        <f>VLOOKUP(AK135,REF_TABLE!A:B,2,FALSE)</f>
        <v>HRD</v>
      </c>
      <c r="F135">
        <f t="shared" si="23"/>
        <v>0.33250000000000002</v>
      </c>
      <c r="G135">
        <f>VLOOKUP(Backup_0521!D135,REF_TABLE!M:Q,2,FALSE)</f>
        <v>9.5587323943661975</v>
      </c>
      <c r="H135">
        <f>VLOOKUP(Backup_0521!D135,REF_TABLE!M:Q,3,FALSE)</f>
        <v>7.8122535211267614</v>
      </c>
      <c r="I135">
        <f>VLOOKUP(D135,Tabelle7!$A:$B,2,FALSE)</f>
        <v>4.0224969288732378E-2</v>
      </c>
      <c r="J135">
        <f>VLOOKUP(D135,Tabelle7!$A:$C,3,FALSE)</f>
        <v>4.0224969288732378E-2</v>
      </c>
      <c r="K135">
        <f>VLOOKUP($E135,Dispa_data!E:W,7,FALSE)</f>
        <v>117242.17</v>
      </c>
      <c r="L135">
        <f>IFERROR(VLOOKUP($E135,Dispa_data!E:W,8,FALSE),0)</f>
        <v>0</v>
      </c>
      <c r="M135">
        <f>IFERROR(VLOOKUP($E135,Dispa_data!E:W,9,FALSE),0)</f>
        <v>0</v>
      </c>
      <c r="N135">
        <f>IFERROR(VLOOKUP($E135,Dispa_data!$E:$W,10,FALSE),0)</f>
        <v>0.3</v>
      </c>
      <c r="O135">
        <f>IFERROR(VLOOKUP($E135,Dispa_data!$E:$W,11,FALSE),0)</f>
        <v>0.39500000000000002</v>
      </c>
      <c r="P135">
        <f>IFERROR(VLOOKUP($E135,Dispa_data!$E:$W,12,FALSE),0)</f>
        <v>7</v>
      </c>
      <c r="Q135">
        <f>IFERROR(VLOOKUP($E135,Dispa_data!$E:$W,13,FALSE),0)</f>
        <v>0.95</v>
      </c>
      <c r="S135" t="str">
        <f t="shared" si="18"/>
        <v/>
      </c>
      <c r="T135" t="str">
        <f t="shared" si="19"/>
        <v/>
      </c>
      <c r="U135" t="str">
        <f t="shared" si="20"/>
        <v/>
      </c>
      <c r="V135" t="str">
        <f t="shared" si="21"/>
        <v/>
      </c>
      <c r="W135" t="str">
        <f t="shared" si="22"/>
        <v/>
      </c>
      <c r="X135" s="1" t="s">
        <v>171</v>
      </c>
      <c r="Y135" s="6" t="e">
        <f>VLOOKUP(B135,Dispa_data!B:B,1,FALSE)</f>
        <v>#N/A</v>
      </c>
      <c r="Z135" t="s">
        <v>991</v>
      </c>
      <c r="AA135" t="s">
        <v>1548</v>
      </c>
      <c r="AC135" t="s">
        <v>2160</v>
      </c>
      <c r="AE135" t="s">
        <v>2781</v>
      </c>
      <c r="AF135" t="s">
        <v>3228</v>
      </c>
      <c r="AG135" t="s">
        <v>3480</v>
      </c>
      <c r="AH135" t="s">
        <v>3492</v>
      </c>
      <c r="AI135">
        <v>152</v>
      </c>
      <c r="AK135" t="s">
        <v>3497</v>
      </c>
      <c r="AL135" t="s">
        <v>3506</v>
      </c>
      <c r="AM135" t="s">
        <v>3515</v>
      </c>
      <c r="AO135">
        <v>1963</v>
      </c>
      <c r="AP135" t="s">
        <v>3545</v>
      </c>
      <c r="AR135">
        <v>2011</v>
      </c>
      <c r="AS135" t="s">
        <v>18</v>
      </c>
      <c r="AU135">
        <v>51.677819999999997</v>
      </c>
      <c r="AV135">
        <v>7.9741999999999997</v>
      </c>
      <c r="BA135">
        <v>0.33250000000000002</v>
      </c>
      <c r="BB135" t="s">
        <v>3997</v>
      </c>
      <c r="BC135" t="s">
        <v>3497</v>
      </c>
      <c r="BE135" t="s">
        <v>3515</v>
      </c>
      <c r="BF135" t="s">
        <v>4075</v>
      </c>
      <c r="BG135" t="s">
        <v>4406</v>
      </c>
      <c r="BH135" t="s">
        <v>4441</v>
      </c>
    </row>
    <row r="136" spans="1:61" x14ac:dyDescent="0.25">
      <c r="A136">
        <f t="shared" si="16"/>
        <v>133</v>
      </c>
      <c r="B136" t="str">
        <f t="shared" si="17"/>
        <v>HKW II/B_BNA0212</v>
      </c>
      <c r="C136" t="s">
        <v>3492</v>
      </c>
      <c r="D136" t="str">
        <f>VLOOKUP(AL136,REF_TABLE!$A$19:$B$26,2,FALSE)</f>
        <v>STUR</v>
      </c>
      <c r="E136" t="str">
        <f>VLOOKUP(AK136,REF_TABLE!A:B,2,FALSE)</f>
        <v>HRD</v>
      </c>
      <c r="F136">
        <f t="shared" si="23"/>
        <v>0.33750000000000002</v>
      </c>
      <c r="G136">
        <f>VLOOKUP(Backup_0521!D136,REF_TABLE!M:Q,2,FALSE)</f>
        <v>9.5587323943661975</v>
      </c>
      <c r="H136">
        <f>VLOOKUP(Backup_0521!D136,REF_TABLE!M:Q,3,FALSE)</f>
        <v>7.8122535211267614</v>
      </c>
      <c r="I136">
        <f>VLOOKUP(D136,Tabelle7!$A:$B,2,FALSE)</f>
        <v>4.0224969288732378E-2</v>
      </c>
      <c r="J136">
        <f>VLOOKUP(D136,Tabelle7!$A:$C,3,FALSE)</f>
        <v>4.0224969288732378E-2</v>
      </c>
      <c r="K136">
        <f>VLOOKUP($E136,Dispa_data!E:W,7,FALSE)</f>
        <v>117242.17</v>
      </c>
      <c r="L136">
        <f>IFERROR(VLOOKUP($E136,Dispa_data!E:W,8,FALSE),0)</f>
        <v>0</v>
      </c>
      <c r="M136">
        <f>IFERROR(VLOOKUP($E136,Dispa_data!E:W,9,FALSE),0)</f>
        <v>0</v>
      </c>
      <c r="N136">
        <f>IFERROR(VLOOKUP($E136,Dispa_data!$E:$W,10,FALSE),0)</f>
        <v>0.3</v>
      </c>
      <c r="O136">
        <f>IFERROR(VLOOKUP($E136,Dispa_data!$E:$W,11,FALSE),0)</f>
        <v>0.39500000000000002</v>
      </c>
      <c r="P136">
        <f>IFERROR(VLOOKUP($E136,Dispa_data!$E:$W,12,FALSE),0)</f>
        <v>7</v>
      </c>
      <c r="Q136">
        <f>IFERROR(VLOOKUP($E136,Dispa_data!$E:$W,13,FALSE),0)</f>
        <v>0.95</v>
      </c>
      <c r="S136" t="str">
        <f t="shared" si="18"/>
        <v/>
      </c>
      <c r="T136" t="str">
        <f t="shared" si="19"/>
        <v/>
      </c>
      <c r="U136" t="str">
        <f t="shared" si="20"/>
        <v/>
      </c>
      <c r="V136" t="str">
        <f t="shared" si="21"/>
        <v/>
      </c>
      <c r="W136" t="str">
        <f t="shared" si="22"/>
        <v/>
      </c>
      <c r="X136" s="1" t="s">
        <v>172</v>
      </c>
      <c r="Y136" s="6" t="e">
        <f>VLOOKUP(B136,Dispa_data!B:B,1,FALSE)</f>
        <v>#N/A</v>
      </c>
      <c r="Z136" t="s">
        <v>1029</v>
      </c>
      <c r="AA136" t="s">
        <v>1029</v>
      </c>
      <c r="AC136" t="s">
        <v>2165</v>
      </c>
      <c r="AD136" t="s">
        <v>2441</v>
      </c>
      <c r="AE136" t="s">
        <v>2772</v>
      </c>
      <c r="AF136" t="s">
        <v>3222</v>
      </c>
      <c r="AG136" t="s">
        <v>3480</v>
      </c>
      <c r="AH136" t="s">
        <v>3492</v>
      </c>
      <c r="AI136">
        <v>133</v>
      </c>
      <c r="AK136" t="s">
        <v>3497</v>
      </c>
      <c r="AL136" t="s">
        <v>3506</v>
      </c>
      <c r="AM136" t="s">
        <v>3514</v>
      </c>
      <c r="AO136">
        <v>1965</v>
      </c>
      <c r="AP136" t="s">
        <v>3551</v>
      </c>
      <c r="AR136">
        <v>2012</v>
      </c>
      <c r="AS136" t="s">
        <v>18</v>
      </c>
      <c r="AU136">
        <v>51.429324000000001</v>
      </c>
      <c r="AV136">
        <v>6.7519839999999993</v>
      </c>
      <c r="BA136">
        <v>0.33750000000000002</v>
      </c>
      <c r="BB136" t="s">
        <v>3997</v>
      </c>
      <c r="BC136" t="s">
        <v>3497</v>
      </c>
      <c r="BE136" t="s">
        <v>3515</v>
      </c>
      <c r="BF136" t="s">
        <v>4076</v>
      </c>
      <c r="BG136" t="s">
        <v>4406</v>
      </c>
      <c r="BH136" t="s">
        <v>4464</v>
      </c>
    </row>
    <row r="137" spans="1:61" x14ac:dyDescent="0.25">
      <c r="A137">
        <f t="shared" si="16"/>
        <v>293</v>
      </c>
      <c r="B137" t="str">
        <f t="shared" si="17"/>
        <v>Staudinger_BNA0376</v>
      </c>
      <c r="C137" t="s">
        <v>3492</v>
      </c>
      <c r="D137" t="str">
        <f>VLOOKUP(AL137,REF_TABLE!$A$19:$B$26,2,FALSE)</f>
        <v>STUR</v>
      </c>
      <c r="E137" t="str">
        <f>VLOOKUP(AK137,REF_TABLE!A:B,2,FALSE)</f>
        <v>HRD</v>
      </c>
      <c r="F137">
        <f t="shared" si="23"/>
        <v>0.35</v>
      </c>
      <c r="G137">
        <f>VLOOKUP(Backup_0521!D137,REF_TABLE!M:Q,2,FALSE)</f>
        <v>9.5587323943661975</v>
      </c>
      <c r="H137">
        <f>VLOOKUP(Backup_0521!D137,REF_TABLE!M:Q,3,FALSE)</f>
        <v>7.8122535211267614</v>
      </c>
      <c r="I137">
        <f>VLOOKUP(D137,Tabelle7!$A:$B,2,FALSE)</f>
        <v>4.0224969288732378E-2</v>
      </c>
      <c r="J137">
        <f>VLOOKUP(D137,Tabelle7!$A:$C,3,FALSE)</f>
        <v>4.0224969288732378E-2</v>
      </c>
      <c r="K137">
        <f>VLOOKUP($E137,Dispa_data!E:W,7,FALSE)</f>
        <v>117242.17</v>
      </c>
      <c r="L137">
        <f>IFERROR(VLOOKUP($E137,Dispa_data!E:W,8,FALSE),0)</f>
        <v>0</v>
      </c>
      <c r="M137">
        <f>IFERROR(VLOOKUP($E137,Dispa_data!E:W,9,FALSE),0)</f>
        <v>0</v>
      </c>
      <c r="N137">
        <f>IFERROR(VLOOKUP($E137,Dispa_data!$E:$W,10,FALSE),0)</f>
        <v>0.3</v>
      </c>
      <c r="O137">
        <f>IFERROR(VLOOKUP($E137,Dispa_data!$E:$W,11,FALSE),0)</f>
        <v>0.39500000000000002</v>
      </c>
      <c r="P137">
        <f>IFERROR(VLOOKUP($E137,Dispa_data!$E:$W,12,FALSE),0)</f>
        <v>7</v>
      </c>
      <c r="Q137">
        <f>IFERROR(VLOOKUP($E137,Dispa_data!$E:$W,13,FALSE),0)</f>
        <v>0.95</v>
      </c>
      <c r="S137" t="str">
        <f t="shared" si="18"/>
        <v/>
      </c>
      <c r="T137" t="str">
        <f t="shared" si="19"/>
        <v/>
      </c>
      <c r="U137" t="str">
        <f t="shared" si="20"/>
        <v/>
      </c>
      <c r="V137" t="str">
        <f t="shared" si="21"/>
        <v/>
      </c>
      <c r="W137" t="str">
        <f t="shared" si="22"/>
        <v/>
      </c>
      <c r="X137" s="1" t="s">
        <v>173</v>
      </c>
      <c r="Y137" s="6" t="e">
        <f>VLOOKUP(B137,Dispa_data!B:B,1,FALSE)</f>
        <v>#N/A</v>
      </c>
      <c r="Z137" t="s">
        <v>987</v>
      </c>
      <c r="AA137" t="s">
        <v>1590</v>
      </c>
      <c r="AC137" t="s">
        <v>2172</v>
      </c>
      <c r="AE137" t="s">
        <v>2779</v>
      </c>
      <c r="AF137" t="s">
        <v>3227</v>
      </c>
      <c r="AG137" t="s">
        <v>3483</v>
      </c>
      <c r="AH137" t="s">
        <v>3492</v>
      </c>
      <c r="AI137">
        <v>293</v>
      </c>
      <c r="AK137" t="s">
        <v>3497</v>
      </c>
      <c r="AL137" t="s">
        <v>3506</v>
      </c>
      <c r="AM137" t="s">
        <v>3515</v>
      </c>
      <c r="AO137">
        <v>1970</v>
      </c>
      <c r="AP137" t="s">
        <v>3554</v>
      </c>
      <c r="AR137">
        <v>2012</v>
      </c>
      <c r="AS137" t="s">
        <v>18</v>
      </c>
      <c r="AU137">
        <v>50.088552999999997</v>
      </c>
      <c r="AV137">
        <v>8.953399000000001</v>
      </c>
      <c r="BA137">
        <v>0.35</v>
      </c>
      <c r="BB137" t="s">
        <v>3997</v>
      </c>
      <c r="BC137" t="s">
        <v>3497</v>
      </c>
      <c r="BE137" t="s">
        <v>3515</v>
      </c>
      <c r="BF137" t="s">
        <v>3227</v>
      </c>
      <c r="BG137" t="s">
        <v>4408</v>
      </c>
      <c r="BH137" t="s">
        <v>4463</v>
      </c>
    </row>
    <row r="138" spans="1:61" x14ac:dyDescent="0.25">
      <c r="A138">
        <f t="shared" si="16"/>
        <v>93</v>
      </c>
      <c r="B138" t="str">
        <f t="shared" si="17"/>
        <v>Kraftwerk Veltheim_BNA0812</v>
      </c>
      <c r="C138" t="s">
        <v>3492</v>
      </c>
      <c r="D138" t="str">
        <f>VLOOKUP(AL138,REF_TABLE!$A$19:$B$26,2,FALSE)</f>
        <v>STUR</v>
      </c>
      <c r="E138" t="str">
        <f>VLOOKUP(AK138,REF_TABLE!A:B,2,FALSE)</f>
        <v>HRD</v>
      </c>
      <c r="F138">
        <f t="shared" si="23"/>
        <v>0.33750000000000002</v>
      </c>
      <c r="G138">
        <f>VLOOKUP(Backup_0521!D138,REF_TABLE!M:Q,2,FALSE)</f>
        <v>9.5587323943661975</v>
      </c>
      <c r="H138">
        <f>VLOOKUP(Backup_0521!D138,REF_TABLE!M:Q,3,FALSE)</f>
        <v>7.8122535211267614</v>
      </c>
      <c r="I138">
        <f>VLOOKUP(D138,Tabelle7!$A:$B,2,FALSE)</f>
        <v>4.0224969288732378E-2</v>
      </c>
      <c r="J138">
        <f>VLOOKUP(D138,Tabelle7!$A:$C,3,FALSE)</f>
        <v>4.0224969288732378E-2</v>
      </c>
      <c r="K138">
        <f>VLOOKUP($E138,Dispa_data!E:W,7,FALSE)</f>
        <v>117242.17</v>
      </c>
      <c r="L138">
        <f>IFERROR(VLOOKUP($E138,Dispa_data!E:W,8,FALSE),0)</f>
        <v>0</v>
      </c>
      <c r="M138">
        <f>IFERROR(VLOOKUP($E138,Dispa_data!E:W,9,FALSE),0)</f>
        <v>0</v>
      </c>
      <c r="N138">
        <f>IFERROR(VLOOKUP($E138,Dispa_data!$E:$W,10,FALSE),0)</f>
        <v>0.3</v>
      </c>
      <c r="O138">
        <f>IFERROR(VLOOKUP($E138,Dispa_data!$E:$W,11,FALSE),0)</f>
        <v>0.39500000000000002</v>
      </c>
      <c r="P138">
        <f>IFERROR(VLOOKUP($E138,Dispa_data!$E:$W,12,FALSE),0)</f>
        <v>7</v>
      </c>
      <c r="Q138">
        <f>IFERROR(VLOOKUP($E138,Dispa_data!$E:$W,13,FALSE),0)</f>
        <v>0.95</v>
      </c>
      <c r="S138" t="str">
        <f t="shared" si="18"/>
        <v/>
      </c>
      <c r="T138" t="str">
        <f t="shared" si="19"/>
        <v/>
      </c>
      <c r="U138" t="str">
        <f t="shared" si="20"/>
        <v/>
      </c>
      <c r="V138" t="str">
        <f t="shared" si="21"/>
        <v/>
      </c>
      <c r="W138" t="str">
        <f t="shared" si="22"/>
        <v/>
      </c>
      <c r="X138" s="1" t="s">
        <v>174</v>
      </c>
      <c r="Y138" s="6" t="e">
        <f>VLOOKUP(B138,Dispa_data!B:B,1,FALSE)</f>
        <v>#N/A</v>
      </c>
      <c r="Z138" t="s">
        <v>1030</v>
      </c>
      <c r="AA138" t="s">
        <v>1577</v>
      </c>
      <c r="AC138" t="s">
        <v>2189</v>
      </c>
      <c r="AE138" t="s">
        <v>2812</v>
      </c>
      <c r="AF138" t="s">
        <v>3251</v>
      </c>
      <c r="AG138" t="s">
        <v>3480</v>
      </c>
      <c r="AH138" t="s">
        <v>3492</v>
      </c>
      <c r="AI138">
        <v>93</v>
      </c>
      <c r="AK138" t="s">
        <v>3497</v>
      </c>
      <c r="AL138" t="s">
        <v>3506</v>
      </c>
      <c r="AM138" t="s">
        <v>3515</v>
      </c>
      <c r="AO138">
        <v>1965</v>
      </c>
      <c r="AP138" t="s">
        <v>3551</v>
      </c>
      <c r="AR138">
        <v>2012</v>
      </c>
      <c r="AS138" t="s">
        <v>18</v>
      </c>
      <c r="AU138">
        <v>52.190040000000003</v>
      </c>
      <c r="AV138">
        <v>8.9331800000000001</v>
      </c>
      <c r="BA138">
        <v>0.33750000000000002</v>
      </c>
      <c r="BB138" t="s">
        <v>3997</v>
      </c>
      <c r="BC138" t="s">
        <v>3497</v>
      </c>
      <c r="BE138" t="s">
        <v>3515</v>
      </c>
      <c r="BF138" t="s">
        <v>4077</v>
      </c>
      <c r="BG138" t="s">
        <v>4406</v>
      </c>
      <c r="BH138" t="s">
        <v>4479</v>
      </c>
    </row>
    <row r="139" spans="1:61" x14ac:dyDescent="0.25">
      <c r="A139">
        <f t="shared" si="16"/>
        <v>28</v>
      </c>
      <c r="B139" t="str">
        <f t="shared" si="17"/>
        <v>Papierfabrik Albbruck_BNA0011</v>
      </c>
      <c r="C139" t="s">
        <v>3492</v>
      </c>
      <c r="D139" t="str">
        <f>VLOOKUP(AL139,REF_TABLE!$A$19:$B$26,2,FALSE)</f>
        <v>STUR</v>
      </c>
      <c r="E139" t="str">
        <f>VLOOKUP(AK139,REF_TABLE!A:B,2,FALSE)</f>
        <v>HRD</v>
      </c>
      <c r="F139">
        <f t="shared" si="23"/>
        <v>0.44750000000000001</v>
      </c>
      <c r="G139">
        <f>VLOOKUP(Backup_0521!D139,REF_TABLE!M:Q,2,FALSE)</f>
        <v>9.5587323943661975</v>
      </c>
      <c r="H139">
        <f>VLOOKUP(Backup_0521!D139,REF_TABLE!M:Q,3,FALSE)</f>
        <v>7.8122535211267614</v>
      </c>
      <c r="I139">
        <f>VLOOKUP(D139,Tabelle7!$A:$B,2,FALSE)</f>
        <v>4.0224969288732378E-2</v>
      </c>
      <c r="J139">
        <f>VLOOKUP(D139,Tabelle7!$A:$C,3,FALSE)</f>
        <v>4.0224969288732378E-2</v>
      </c>
      <c r="K139">
        <f>VLOOKUP($E139,Dispa_data!E:W,7,FALSE)</f>
        <v>117242.17</v>
      </c>
      <c r="L139">
        <f>IFERROR(VLOOKUP($E139,Dispa_data!E:W,8,FALSE),0)</f>
        <v>0</v>
      </c>
      <c r="M139">
        <f>IFERROR(VLOOKUP($E139,Dispa_data!E:W,9,FALSE),0)</f>
        <v>0</v>
      </c>
      <c r="N139">
        <f>IFERROR(VLOOKUP($E139,Dispa_data!$E:$W,10,FALSE),0)</f>
        <v>0.3</v>
      </c>
      <c r="O139">
        <f>IFERROR(VLOOKUP($E139,Dispa_data!$E:$W,11,FALSE),0)</f>
        <v>0.39500000000000002</v>
      </c>
      <c r="P139">
        <f>IFERROR(VLOOKUP($E139,Dispa_data!$E:$W,12,FALSE),0)</f>
        <v>7</v>
      </c>
      <c r="Q139">
        <f>IFERROR(VLOOKUP($E139,Dispa_data!$E:$W,13,FALSE),0)</f>
        <v>0.95</v>
      </c>
      <c r="S139" t="str">
        <f t="shared" si="18"/>
        <v/>
      </c>
      <c r="T139" t="str">
        <f t="shared" si="19"/>
        <v/>
      </c>
      <c r="U139" t="str">
        <f t="shared" si="20"/>
        <v/>
      </c>
      <c r="V139" t="str">
        <f t="shared" si="21"/>
        <v/>
      </c>
      <c r="W139" t="str">
        <f t="shared" si="22"/>
        <v/>
      </c>
      <c r="X139" s="1" t="s">
        <v>175</v>
      </c>
      <c r="Y139" s="6" t="e">
        <f>VLOOKUP(B139,Dispa_data!B:B,1,FALSE)</f>
        <v>#N/A</v>
      </c>
      <c r="Z139" t="s">
        <v>1031</v>
      </c>
      <c r="AC139" t="s">
        <v>2190</v>
      </c>
      <c r="AE139" t="s">
        <v>2813</v>
      </c>
      <c r="AF139" t="s">
        <v>3252</v>
      </c>
      <c r="AG139" t="s">
        <v>3482</v>
      </c>
      <c r="AH139" t="s">
        <v>3492</v>
      </c>
      <c r="AI139">
        <v>28</v>
      </c>
      <c r="AK139" t="s">
        <v>3497</v>
      </c>
      <c r="AL139" t="s">
        <v>3506</v>
      </c>
      <c r="AM139" t="s">
        <v>3514</v>
      </c>
      <c r="AO139">
        <v>2009</v>
      </c>
      <c r="AP139" t="s">
        <v>3533</v>
      </c>
      <c r="AR139">
        <v>2012</v>
      </c>
      <c r="AS139" t="s">
        <v>18</v>
      </c>
      <c r="AU139">
        <v>47.589309999999998</v>
      </c>
      <c r="AV139">
        <v>8.1326100000000014</v>
      </c>
      <c r="BA139">
        <v>0.44750000000000001</v>
      </c>
      <c r="BB139" t="s">
        <v>3997</v>
      </c>
      <c r="BC139" t="s">
        <v>3497</v>
      </c>
      <c r="BE139" t="s">
        <v>3515</v>
      </c>
      <c r="BF139" t="s">
        <v>3252</v>
      </c>
      <c r="BG139" t="s">
        <v>4406</v>
      </c>
      <c r="BH139" t="s">
        <v>4480</v>
      </c>
    </row>
    <row r="140" spans="1:61" x14ac:dyDescent="0.25">
      <c r="A140">
        <f t="shared" si="16"/>
        <v>95</v>
      </c>
      <c r="B140" t="str">
        <f t="shared" si="17"/>
        <v>Datteln_BNA0187</v>
      </c>
      <c r="C140" t="s">
        <v>3492</v>
      </c>
      <c r="D140" t="str">
        <f>VLOOKUP(AL140,REF_TABLE!$A$19:$B$26,2,FALSE)</f>
        <v>STUR</v>
      </c>
      <c r="E140" t="str">
        <f>VLOOKUP(AK140,REF_TABLE!A:B,2,FALSE)</f>
        <v>HRD</v>
      </c>
      <c r="F140">
        <f t="shared" si="23"/>
        <v>0.33500000000000002</v>
      </c>
      <c r="G140">
        <f>VLOOKUP(Backup_0521!D140,REF_TABLE!M:Q,2,FALSE)</f>
        <v>9.5587323943661975</v>
      </c>
      <c r="H140">
        <f>VLOOKUP(Backup_0521!D140,REF_TABLE!M:Q,3,FALSE)</f>
        <v>7.8122535211267614</v>
      </c>
      <c r="I140">
        <f>VLOOKUP(D140,Tabelle7!$A:$B,2,FALSE)</f>
        <v>4.0224969288732378E-2</v>
      </c>
      <c r="J140">
        <f>VLOOKUP(D140,Tabelle7!$A:$C,3,FALSE)</f>
        <v>4.0224969288732378E-2</v>
      </c>
      <c r="K140">
        <f>VLOOKUP($E140,Dispa_data!E:W,7,FALSE)</f>
        <v>117242.17</v>
      </c>
      <c r="L140">
        <f>IFERROR(VLOOKUP($E140,Dispa_data!E:W,8,FALSE),0)</f>
        <v>0</v>
      </c>
      <c r="M140">
        <f>IFERROR(VLOOKUP($E140,Dispa_data!E:W,9,FALSE),0)</f>
        <v>0</v>
      </c>
      <c r="N140">
        <f>IFERROR(VLOOKUP($E140,Dispa_data!$E:$W,10,FALSE),0)</f>
        <v>0.3</v>
      </c>
      <c r="O140">
        <f>IFERROR(VLOOKUP($E140,Dispa_data!$E:$W,11,FALSE),0)</f>
        <v>0.39500000000000002</v>
      </c>
      <c r="P140">
        <f>IFERROR(VLOOKUP($E140,Dispa_data!$E:$W,12,FALSE),0)</f>
        <v>7</v>
      </c>
      <c r="Q140">
        <f>IFERROR(VLOOKUP($E140,Dispa_data!$E:$W,13,FALSE),0)</f>
        <v>0.95</v>
      </c>
      <c r="S140" t="str">
        <f t="shared" si="18"/>
        <v/>
      </c>
      <c r="T140" t="str">
        <f t="shared" si="19"/>
        <v/>
      </c>
      <c r="U140" t="str">
        <f t="shared" si="20"/>
        <v/>
      </c>
      <c r="V140" t="str">
        <f t="shared" si="21"/>
        <v/>
      </c>
      <c r="W140" t="str">
        <f t="shared" si="22"/>
        <v/>
      </c>
      <c r="X140" s="1" t="s">
        <v>176</v>
      </c>
      <c r="Y140" s="6" t="e">
        <f>VLOOKUP(B140,Dispa_data!B:B,1,FALSE)</f>
        <v>#N/A</v>
      </c>
      <c r="Z140" t="s">
        <v>1032</v>
      </c>
      <c r="AA140" t="s">
        <v>1586</v>
      </c>
      <c r="AC140" t="s">
        <v>2172</v>
      </c>
      <c r="AE140" t="s">
        <v>2814</v>
      </c>
      <c r="AF140" t="s">
        <v>1032</v>
      </c>
      <c r="AG140" t="s">
        <v>3480</v>
      </c>
      <c r="AH140" t="s">
        <v>3492</v>
      </c>
      <c r="AI140">
        <v>95</v>
      </c>
      <c r="AK140" t="s">
        <v>3497</v>
      </c>
      <c r="AL140" t="s">
        <v>3506</v>
      </c>
      <c r="AM140" t="s">
        <v>3514</v>
      </c>
      <c r="AO140">
        <v>1964</v>
      </c>
      <c r="AP140" t="s">
        <v>3565</v>
      </c>
      <c r="AR140">
        <v>2013</v>
      </c>
      <c r="AS140" t="s">
        <v>18</v>
      </c>
      <c r="AU140">
        <v>51.629519999999999</v>
      </c>
      <c r="AV140">
        <v>7.3311740000000007</v>
      </c>
      <c r="BA140">
        <v>0.33500000000000002</v>
      </c>
      <c r="BB140" t="s">
        <v>3997</v>
      </c>
      <c r="BC140" t="s">
        <v>3497</v>
      </c>
      <c r="BE140" t="s">
        <v>3515</v>
      </c>
      <c r="BF140" t="s">
        <v>1032</v>
      </c>
      <c r="BG140" t="s">
        <v>4406</v>
      </c>
      <c r="BH140" t="s">
        <v>4481</v>
      </c>
    </row>
    <row r="141" spans="1:61" x14ac:dyDescent="0.25">
      <c r="A141">
        <f t="shared" si="16"/>
        <v>95</v>
      </c>
      <c r="B141" t="str">
        <f t="shared" si="17"/>
        <v>Datteln_BNA0188</v>
      </c>
      <c r="C141" t="s">
        <v>3492</v>
      </c>
      <c r="D141" t="str">
        <f>VLOOKUP(AL141,REF_TABLE!$A$19:$B$26,2,FALSE)</f>
        <v>STUR</v>
      </c>
      <c r="E141" t="str">
        <f>VLOOKUP(AK141,REF_TABLE!A:B,2,FALSE)</f>
        <v>HRD</v>
      </c>
      <c r="F141">
        <f t="shared" si="23"/>
        <v>0.33500000000000002</v>
      </c>
      <c r="G141">
        <f>VLOOKUP(Backup_0521!D141,REF_TABLE!M:Q,2,FALSE)</f>
        <v>9.5587323943661975</v>
      </c>
      <c r="H141">
        <f>VLOOKUP(Backup_0521!D141,REF_TABLE!M:Q,3,FALSE)</f>
        <v>7.8122535211267614</v>
      </c>
      <c r="I141">
        <f>VLOOKUP(D141,Tabelle7!$A:$B,2,FALSE)</f>
        <v>4.0224969288732378E-2</v>
      </c>
      <c r="J141">
        <f>VLOOKUP(D141,Tabelle7!$A:$C,3,FALSE)</f>
        <v>4.0224969288732378E-2</v>
      </c>
      <c r="K141">
        <f>VLOOKUP($E141,Dispa_data!E:W,7,FALSE)</f>
        <v>117242.17</v>
      </c>
      <c r="L141">
        <f>IFERROR(VLOOKUP($E141,Dispa_data!E:W,8,FALSE),0)</f>
        <v>0</v>
      </c>
      <c r="M141">
        <f>IFERROR(VLOOKUP($E141,Dispa_data!E:W,9,FALSE),0)</f>
        <v>0</v>
      </c>
      <c r="N141">
        <f>IFERROR(VLOOKUP($E141,Dispa_data!$E:$W,10,FALSE),0)</f>
        <v>0.3</v>
      </c>
      <c r="O141">
        <f>IFERROR(VLOOKUP($E141,Dispa_data!$E:$W,11,FALSE),0)</f>
        <v>0.39500000000000002</v>
      </c>
      <c r="P141">
        <f>IFERROR(VLOOKUP($E141,Dispa_data!$E:$W,12,FALSE),0)</f>
        <v>7</v>
      </c>
      <c r="Q141">
        <f>IFERROR(VLOOKUP($E141,Dispa_data!$E:$W,13,FALSE),0)</f>
        <v>0.95</v>
      </c>
      <c r="S141" t="str">
        <f t="shared" si="18"/>
        <v/>
      </c>
      <c r="T141" t="str">
        <f t="shared" si="19"/>
        <v/>
      </c>
      <c r="U141" t="str">
        <f t="shared" si="20"/>
        <v/>
      </c>
      <c r="V141" t="str">
        <f t="shared" si="21"/>
        <v/>
      </c>
      <c r="W141" t="str">
        <f t="shared" si="22"/>
        <v/>
      </c>
      <c r="X141" s="1" t="s">
        <v>177</v>
      </c>
      <c r="Y141" s="6" t="e">
        <f>VLOOKUP(B141,Dispa_data!B:B,1,FALSE)</f>
        <v>#N/A</v>
      </c>
      <c r="Z141" t="s">
        <v>1032</v>
      </c>
      <c r="AA141" t="s">
        <v>1577</v>
      </c>
      <c r="AC141" t="s">
        <v>2172</v>
      </c>
      <c r="AE141" t="s">
        <v>2814</v>
      </c>
      <c r="AF141" t="s">
        <v>1032</v>
      </c>
      <c r="AG141" t="s">
        <v>3480</v>
      </c>
      <c r="AH141" t="s">
        <v>3492</v>
      </c>
      <c r="AI141">
        <v>95</v>
      </c>
      <c r="AK141" t="s">
        <v>3497</v>
      </c>
      <c r="AL141" t="s">
        <v>3506</v>
      </c>
      <c r="AM141" t="s">
        <v>3514</v>
      </c>
      <c r="AO141">
        <v>1964</v>
      </c>
      <c r="AP141" t="s">
        <v>3565</v>
      </c>
      <c r="AR141">
        <v>2013</v>
      </c>
      <c r="AS141" t="s">
        <v>18</v>
      </c>
      <c r="AU141">
        <v>51.629519999999999</v>
      </c>
      <c r="AV141">
        <v>7.3311740000000007</v>
      </c>
      <c r="BA141">
        <v>0.33500000000000002</v>
      </c>
      <c r="BB141" t="s">
        <v>3997</v>
      </c>
      <c r="BC141" t="s">
        <v>3497</v>
      </c>
      <c r="BE141" t="s">
        <v>3515</v>
      </c>
      <c r="BF141" t="s">
        <v>1032</v>
      </c>
      <c r="BG141" t="s">
        <v>4406</v>
      </c>
      <c r="BH141" t="s">
        <v>4481</v>
      </c>
    </row>
    <row r="142" spans="1:61" x14ac:dyDescent="0.25">
      <c r="A142">
        <f t="shared" si="16"/>
        <v>113</v>
      </c>
      <c r="B142" t="str">
        <f t="shared" si="17"/>
        <v>Datteln_BNA0189</v>
      </c>
      <c r="C142" t="s">
        <v>3492</v>
      </c>
      <c r="D142" t="str">
        <f>VLOOKUP(AL142,REF_TABLE!$A$19:$B$26,2,FALSE)</f>
        <v>STUR</v>
      </c>
      <c r="E142" t="str">
        <f>VLOOKUP(AK142,REF_TABLE!A:B,2,FALSE)</f>
        <v>HRD</v>
      </c>
      <c r="F142">
        <f t="shared" si="23"/>
        <v>0.34749999999999998</v>
      </c>
      <c r="G142">
        <f>VLOOKUP(Backup_0521!D142,REF_TABLE!M:Q,2,FALSE)</f>
        <v>9.5587323943661975</v>
      </c>
      <c r="H142">
        <f>VLOOKUP(Backup_0521!D142,REF_TABLE!M:Q,3,FALSE)</f>
        <v>7.8122535211267614</v>
      </c>
      <c r="I142">
        <f>VLOOKUP(D142,Tabelle7!$A:$B,2,FALSE)</f>
        <v>4.0224969288732378E-2</v>
      </c>
      <c r="J142">
        <f>VLOOKUP(D142,Tabelle7!$A:$C,3,FALSE)</f>
        <v>4.0224969288732378E-2</v>
      </c>
      <c r="K142">
        <f>VLOOKUP($E142,Dispa_data!E:W,7,FALSE)</f>
        <v>117242.17</v>
      </c>
      <c r="L142">
        <f>IFERROR(VLOOKUP($E142,Dispa_data!E:W,8,FALSE),0)</f>
        <v>0</v>
      </c>
      <c r="M142">
        <f>IFERROR(VLOOKUP($E142,Dispa_data!E:W,9,FALSE),0)</f>
        <v>0</v>
      </c>
      <c r="N142">
        <f>IFERROR(VLOOKUP($E142,Dispa_data!$E:$W,10,FALSE),0)</f>
        <v>0.3</v>
      </c>
      <c r="O142">
        <f>IFERROR(VLOOKUP($E142,Dispa_data!$E:$W,11,FALSE),0)</f>
        <v>0.39500000000000002</v>
      </c>
      <c r="P142">
        <f>IFERROR(VLOOKUP($E142,Dispa_data!$E:$W,12,FALSE),0)</f>
        <v>7</v>
      </c>
      <c r="Q142">
        <f>IFERROR(VLOOKUP($E142,Dispa_data!$E:$W,13,FALSE),0)</f>
        <v>0.95</v>
      </c>
      <c r="S142" t="str">
        <f t="shared" si="18"/>
        <v/>
      </c>
      <c r="T142" t="str">
        <f t="shared" si="19"/>
        <v/>
      </c>
      <c r="U142" t="str">
        <f t="shared" si="20"/>
        <v/>
      </c>
      <c r="V142" t="str">
        <f t="shared" si="21"/>
        <v/>
      </c>
      <c r="W142" t="str">
        <f t="shared" si="22"/>
        <v/>
      </c>
      <c r="X142" s="1" t="s">
        <v>178</v>
      </c>
      <c r="Y142" s="6" t="e">
        <f>VLOOKUP(B142,Dispa_data!B:B,1,FALSE)</f>
        <v>#N/A</v>
      </c>
      <c r="Z142" t="s">
        <v>1032</v>
      </c>
      <c r="AA142" t="s">
        <v>1590</v>
      </c>
      <c r="AC142" t="s">
        <v>2172</v>
      </c>
      <c r="AE142" t="s">
        <v>2814</v>
      </c>
      <c r="AF142" t="s">
        <v>1032</v>
      </c>
      <c r="AG142" t="s">
        <v>3480</v>
      </c>
      <c r="AH142" t="s">
        <v>3492</v>
      </c>
      <c r="AI142">
        <v>113</v>
      </c>
      <c r="AK142" t="s">
        <v>3497</v>
      </c>
      <c r="AL142" t="s">
        <v>3506</v>
      </c>
      <c r="AM142" t="s">
        <v>3515</v>
      </c>
      <c r="AO142">
        <v>1969</v>
      </c>
      <c r="AP142" t="s">
        <v>3537</v>
      </c>
      <c r="AR142">
        <v>2013</v>
      </c>
      <c r="AS142" t="s">
        <v>18</v>
      </c>
      <c r="AU142">
        <v>51.629519999999999</v>
      </c>
      <c r="AV142">
        <v>7.3311740000000007</v>
      </c>
      <c r="BA142">
        <v>0.34749999999999998</v>
      </c>
      <c r="BB142" t="s">
        <v>3997</v>
      </c>
      <c r="BC142" t="s">
        <v>3497</v>
      </c>
      <c r="BE142" t="s">
        <v>3515</v>
      </c>
      <c r="BF142" t="s">
        <v>1032</v>
      </c>
      <c r="BG142" t="s">
        <v>4406</v>
      </c>
      <c r="BH142" t="s">
        <v>4481</v>
      </c>
    </row>
    <row r="143" spans="1:61" x14ac:dyDescent="0.25">
      <c r="A143">
        <f t="shared" si="16"/>
        <v>249</v>
      </c>
      <c r="B143" t="str">
        <f t="shared" si="17"/>
        <v>Staudinger_BNA0375</v>
      </c>
      <c r="C143" t="s">
        <v>3492</v>
      </c>
      <c r="D143" t="str">
        <f>VLOOKUP(AL143,REF_TABLE!$A$19:$B$26,2,FALSE)</f>
        <v>STUR</v>
      </c>
      <c r="E143" t="str">
        <f>VLOOKUP(AK143,REF_TABLE!A:B,2,FALSE)</f>
        <v>HRD</v>
      </c>
      <c r="F143">
        <f t="shared" si="23"/>
        <v>0.33750000000000002</v>
      </c>
      <c r="G143">
        <f>VLOOKUP(Backup_0521!D143,REF_TABLE!M:Q,2,FALSE)</f>
        <v>9.5587323943661975</v>
      </c>
      <c r="H143">
        <f>VLOOKUP(Backup_0521!D143,REF_TABLE!M:Q,3,FALSE)</f>
        <v>7.8122535211267614</v>
      </c>
      <c r="I143">
        <f>VLOOKUP(D143,Tabelle7!$A:$B,2,FALSE)</f>
        <v>4.0224969288732378E-2</v>
      </c>
      <c r="J143">
        <f>VLOOKUP(D143,Tabelle7!$A:$C,3,FALSE)</f>
        <v>4.0224969288732378E-2</v>
      </c>
      <c r="K143">
        <f>VLOOKUP($E143,Dispa_data!E:W,7,FALSE)</f>
        <v>117242.17</v>
      </c>
      <c r="L143">
        <f>IFERROR(VLOOKUP($E143,Dispa_data!E:W,8,FALSE),0)</f>
        <v>0</v>
      </c>
      <c r="M143">
        <f>IFERROR(VLOOKUP($E143,Dispa_data!E:W,9,FALSE),0)</f>
        <v>0</v>
      </c>
      <c r="N143">
        <f>IFERROR(VLOOKUP($E143,Dispa_data!$E:$W,10,FALSE),0)</f>
        <v>0.3</v>
      </c>
      <c r="O143">
        <f>IFERROR(VLOOKUP($E143,Dispa_data!$E:$W,11,FALSE),0)</f>
        <v>0.39500000000000002</v>
      </c>
      <c r="P143">
        <f>IFERROR(VLOOKUP($E143,Dispa_data!$E:$W,12,FALSE),0)</f>
        <v>7</v>
      </c>
      <c r="Q143">
        <f>IFERROR(VLOOKUP($E143,Dispa_data!$E:$W,13,FALSE),0)</f>
        <v>0.95</v>
      </c>
      <c r="S143" t="str">
        <f t="shared" si="18"/>
        <v/>
      </c>
      <c r="T143" t="str">
        <f t="shared" si="19"/>
        <v/>
      </c>
      <c r="U143" t="str">
        <f t="shared" si="20"/>
        <v/>
      </c>
      <c r="V143" t="str">
        <f t="shared" si="21"/>
        <v/>
      </c>
      <c r="W143" t="str">
        <f t="shared" si="22"/>
        <v/>
      </c>
      <c r="X143" s="1" t="s">
        <v>179</v>
      </c>
      <c r="Y143" s="6" t="e">
        <f>VLOOKUP(B143,Dispa_data!B:B,1,FALSE)</f>
        <v>#N/A</v>
      </c>
      <c r="Z143" t="s">
        <v>987</v>
      </c>
      <c r="AA143" t="s">
        <v>1586</v>
      </c>
      <c r="AC143" t="s">
        <v>2172</v>
      </c>
      <c r="AE143" t="s">
        <v>2779</v>
      </c>
      <c r="AF143" t="s">
        <v>3227</v>
      </c>
      <c r="AG143" t="s">
        <v>3483</v>
      </c>
      <c r="AH143" t="s">
        <v>3492</v>
      </c>
      <c r="AI143">
        <v>249</v>
      </c>
      <c r="AK143" t="s">
        <v>3497</v>
      </c>
      <c r="AL143" t="s">
        <v>3506</v>
      </c>
      <c r="AM143" t="s">
        <v>3514</v>
      </c>
      <c r="AO143">
        <v>1965</v>
      </c>
      <c r="AP143" t="s">
        <v>3551</v>
      </c>
      <c r="AR143">
        <v>2013</v>
      </c>
      <c r="AS143" t="s">
        <v>18</v>
      </c>
      <c r="AU143">
        <v>50.088552999999997</v>
      </c>
      <c r="AV143">
        <v>8.953399000000001</v>
      </c>
      <c r="BA143">
        <v>0.33750000000000002</v>
      </c>
      <c r="BB143" t="s">
        <v>3997</v>
      </c>
      <c r="BC143" t="s">
        <v>3497</v>
      </c>
      <c r="BE143" t="s">
        <v>3515</v>
      </c>
      <c r="BF143" t="s">
        <v>3227</v>
      </c>
      <c r="BG143" t="s">
        <v>4407</v>
      </c>
      <c r="BH143" t="s">
        <v>4463</v>
      </c>
    </row>
    <row r="144" spans="1:61" x14ac:dyDescent="0.25">
      <c r="A144">
        <f t="shared" si="16"/>
        <v>132</v>
      </c>
      <c r="B144" t="str">
        <f t="shared" si="17"/>
        <v>Shamrock_BNA0448</v>
      </c>
      <c r="C144" t="s">
        <v>3492</v>
      </c>
      <c r="D144" t="str">
        <f>VLOOKUP(AL144,REF_TABLE!$A$19:$B$26,2,FALSE)</f>
        <v>STUR</v>
      </c>
      <c r="E144" t="str">
        <f>VLOOKUP(AK144,REF_TABLE!A:B,2,FALSE)</f>
        <v>HRD</v>
      </c>
      <c r="F144">
        <f t="shared" si="23"/>
        <v>0.3175</v>
      </c>
      <c r="G144">
        <f>VLOOKUP(Backup_0521!D144,REF_TABLE!M:Q,2,FALSE)</f>
        <v>9.5587323943661975</v>
      </c>
      <c r="H144">
        <f>VLOOKUP(Backup_0521!D144,REF_TABLE!M:Q,3,FALSE)</f>
        <v>7.8122535211267614</v>
      </c>
      <c r="I144">
        <f>VLOOKUP(D144,Tabelle7!$A:$B,2,FALSE)</f>
        <v>4.0224969288732378E-2</v>
      </c>
      <c r="J144">
        <f>VLOOKUP(D144,Tabelle7!$A:$C,3,FALSE)</f>
        <v>4.0224969288732378E-2</v>
      </c>
      <c r="K144">
        <f>VLOOKUP($E144,Dispa_data!E:W,7,FALSE)</f>
        <v>117242.17</v>
      </c>
      <c r="L144">
        <f>IFERROR(VLOOKUP($E144,Dispa_data!E:W,8,FALSE),0)</f>
        <v>0</v>
      </c>
      <c r="M144">
        <f>IFERROR(VLOOKUP($E144,Dispa_data!E:W,9,FALSE),0)</f>
        <v>0</v>
      </c>
      <c r="N144">
        <f>IFERROR(VLOOKUP($E144,Dispa_data!$E:$W,10,FALSE),0)</f>
        <v>0.3</v>
      </c>
      <c r="O144">
        <f>IFERROR(VLOOKUP($E144,Dispa_data!$E:$W,11,FALSE),0)</f>
        <v>0.39500000000000002</v>
      </c>
      <c r="P144">
        <f>IFERROR(VLOOKUP($E144,Dispa_data!$E:$W,12,FALSE),0)</f>
        <v>7</v>
      </c>
      <c r="Q144">
        <f>IFERROR(VLOOKUP($E144,Dispa_data!$E:$W,13,FALSE),0)</f>
        <v>0.95</v>
      </c>
      <c r="S144" t="str">
        <f t="shared" si="18"/>
        <v/>
      </c>
      <c r="T144" t="str">
        <f t="shared" si="19"/>
        <v/>
      </c>
      <c r="U144" t="str">
        <f t="shared" si="20"/>
        <v/>
      </c>
      <c r="V144" t="str">
        <f t="shared" si="21"/>
        <v/>
      </c>
      <c r="W144" t="str">
        <f t="shared" si="22"/>
        <v/>
      </c>
      <c r="X144" s="1" t="s">
        <v>180</v>
      </c>
      <c r="Y144" s="6" t="e">
        <f>VLOOKUP(B144,Dispa_data!B:B,1,FALSE)</f>
        <v>#N/A</v>
      </c>
      <c r="Z144" t="s">
        <v>1033</v>
      </c>
      <c r="AC144" t="s">
        <v>2172</v>
      </c>
      <c r="AE144" t="s">
        <v>2815</v>
      </c>
      <c r="AF144" t="s">
        <v>3230</v>
      </c>
      <c r="AG144" t="s">
        <v>3480</v>
      </c>
      <c r="AH144" t="s">
        <v>3492</v>
      </c>
      <c r="AI144">
        <v>132</v>
      </c>
      <c r="AK144" t="s">
        <v>3497</v>
      </c>
      <c r="AL144" t="s">
        <v>3506</v>
      </c>
      <c r="AM144" t="s">
        <v>3514</v>
      </c>
      <c r="AO144">
        <v>1957</v>
      </c>
      <c r="AP144" t="s">
        <v>3555</v>
      </c>
      <c r="AR144">
        <v>2013</v>
      </c>
      <c r="AS144" t="s">
        <v>18</v>
      </c>
      <c r="AU144">
        <v>51.528491209999999</v>
      </c>
      <c r="AV144">
        <v>7.1777968599999999</v>
      </c>
      <c r="BA144">
        <v>0.3175</v>
      </c>
      <c r="BB144" t="s">
        <v>3997</v>
      </c>
      <c r="BC144" t="s">
        <v>3497</v>
      </c>
      <c r="BE144" t="s">
        <v>3515</v>
      </c>
      <c r="BF144" t="s">
        <v>3226</v>
      </c>
      <c r="BG144" t="s">
        <v>4406</v>
      </c>
      <c r="BH144" t="s">
        <v>4460</v>
      </c>
    </row>
    <row r="145" spans="1:60" x14ac:dyDescent="0.25">
      <c r="A145">
        <f t="shared" si="16"/>
        <v>345</v>
      </c>
      <c r="B145" t="str">
        <f t="shared" si="17"/>
        <v>Knepper_BNA0203</v>
      </c>
      <c r="C145" t="s">
        <v>3492</v>
      </c>
      <c r="D145" t="str">
        <f>VLOOKUP(AL145,REF_TABLE!$A$19:$B$26,2,FALSE)</f>
        <v>STUR</v>
      </c>
      <c r="E145" t="str">
        <f>VLOOKUP(AK145,REF_TABLE!A:B,2,FALSE)</f>
        <v>HRD</v>
      </c>
      <c r="F145">
        <f t="shared" si="23"/>
        <v>0.35249999999999998</v>
      </c>
      <c r="G145">
        <f>VLOOKUP(Backup_0521!D145,REF_TABLE!M:Q,2,FALSE)</f>
        <v>9.5587323943661975</v>
      </c>
      <c r="H145">
        <f>VLOOKUP(Backup_0521!D145,REF_TABLE!M:Q,3,FALSE)</f>
        <v>7.8122535211267614</v>
      </c>
      <c r="I145">
        <f>VLOOKUP(D145,Tabelle7!$A:$B,2,FALSE)</f>
        <v>4.0224969288732378E-2</v>
      </c>
      <c r="J145">
        <f>VLOOKUP(D145,Tabelle7!$A:$C,3,FALSE)</f>
        <v>4.0224969288732378E-2</v>
      </c>
      <c r="K145">
        <f>VLOOKUP($E145,Dispa_data!E:W,7,FALSE)</f>
        <v>117242.17</v>
      </c>
      <c r="L145">
        <f>IFERROR(VLOOKUP($E145,Dispa_data!E:W,8,FALSE),0)</f>
        <v>0</v>
      </c>
      <c r="M145">
        <f>IFERROR(VLOOKUP($E145,Dispa_data!E:W,9,FALSE),0)</f>
        <v>0</v>
      </c>
      <c r="N145">
        <f>IFERROR(VLOOKUP($E145,Dispa_data!$E:$W,10,FALSE),0)</f>
        <v>0.3</v>
      </c>
      <c r="O145">
        <f>IFERROR(VLOOKUP($E145,Dispa_data!$E:$W,11,FALSE),0)</f>
        <v>0.39500000000000002</v>
      </c>
      <c r="P145">
        <f>IFERROR(VLOOKUP($E145,Dispa_data!$E:$W,12,FALSE),0)</f>
        <v>7</v>
      </c>
      <c r="Q145">
        <f>IFERROR(VLOOKUP($E145,Dispa_data!$E:$W,13,FALSE),0)</f>
        <v>0.95</v>
      </c>
      <c r="S145" t="str">
        <f t="shared" si="18"/>
        <v/>
      </c>
      <c r="T145" t="str">
        <f t="shared" si="19"/>
        <v/>
      </c>
      <c r="U145" t="str">
        <f t="shared" si="20"/>
        <v/>
      </c>
      <c r="V145" t="str">
        <f t="shared" si="21"/>
        <v/>
      </c>
      <c r="W145" t="str">
        <f t="shared" si="22"/>
        <v/>
      </c>
      <c r="X145" s="1" t="s">
        <v>181</v>
      </c>
      <c r="Y145" s="6" t="e">
        <f>VLOOKUP(B145,Dispa_data!B:B,1,FALSE)</f>
        <v>#N/A</v>
      </c>
      <c r="Z145" t="s">
        <v>1034</v>
      </c>
      <c r="AA145" t="s">
        <v>1547</v>
      </c>
      <c r="AC145" t="s">
        <v>2172</v>
      </c>
      <c r="AE145" t="s">
        <v>2816</v>
      </c>
      <c r="AF145" t="s">
        <v>1236</v>
      </c>
      <c r="AG145" t="s">
        <v>3480</v>
      </c>
      <c r="AH145" t="s">
        <v>3492</v>
      </c>
      <c r="AI145">
        <v>345</v>
      </c>
      <c r="AK145" t="s">
        <v>3497</v>
      </c>
      <c r="AL145" t="s">
        <v>3506</v>
      </c>
      <c r="AM145" t="s">
        <v>3514</v>
      </c>
      <c r="AO145">
        <v>1971</v>
      </c>
      <c r="AP145" t="s">
        <v>3556</v>
      </c>
      <c r="AR145">
        <v>2014</v>
      </c>
      <c r="AS145" t="s">
        <v>18</v>
      </c>
      <c r="AU145">
        <v>51.568469260000001</v>
      </c>
      <c r="AV145">
        <v>7.3491825110000004</v>
      </c>
      <c r="BA145">
        <v>0.35249999999999998</v>
      </c>
      <c r="BB145" t="s">
        <v>3997</v>
      </c>
      <c r="BC145" t="s">
        <v>3497</v>
      </c>
      <c r="BE145" t="s">
        <v>3515</v>
      </c>
      <c r="BF145" t="s">
        <v>4078</v>
      </c>
      <c r="BG145" t="s">
        <v>4408</v>
      </c>
      <c r="BH145" t="s">
        <v>4460</v>
      </c>
    </row>
    <row r="146" spans="1:60" x14ac:dyDescent="0.25">
      <c r="A146">
        <f t="shared" si="16"/>
        <v>129</v>
      </c>
      <c r="B146" t="str">
        <f t="shared" si="17"/>
        <v>KW Walsum_BNA0215</v>
      </c>
      <c r="C146" t="s">
        <v>3492</v>
      </c>
      <c r="D146" t="str">
        <f>VLOOKUP(AL146,REF_TABLE!$A$19:$B$26,2,FALSE)</f>
        <v>STUR</v>
      </c>
      <c r="E146" t="str">
        <f>VLOOKUP(AK146,REF_TABLE!A:B,2,FALSE)</f>
        <v>HRD</v>
      </c>
      <c r="F146">
        <f t="shared" si="23"/>
        <v>0.32250000000000001</v>
      </c>
      <c r="G146">
        <f>VLOOKUP(Backup_0521!D146,REF_TABLE!M:Q,2,FALSE)</f>
        <v>9.5587323943661975</v>
      </c>
      <c r="H146">
        <f>VLOOKUP(Backup_0521!D146,REF_TABLE!M:Q,3,FALSE)</f>
        <v>7.8122535211267614</v>
      </c>
      <c r="I146">
        <f>VLOOKUP(D146,Tabelle7!$A:$B,2,FALSE)</f>
        <v>4.0224969288732378E-2</v>
      </c>
      <c r="J146">
        <f>VLOOKUP(D146,Tabelle7!$A:$C,3,FALSE)</f>
        <v>4.0224969288732378E-2</v>
      </c>
      <c r="K146">
        <f>VLOOKUP($E146,Dispa_data!E:W,7,FALSE)</f>
        <v>117242.17</v>
      </c>
      <c r="L146">
        <f>IFERROR(VLOOKUP($E146,Dispa_data!E:W,8,FALSE),0)</f>
        <v>0</v>
      </c>
      <c r="M146">
        <f>IFERROR(VLOOKUP($E146,Dispa_data!E:W,9,FALSE),0)</f>
        <v>0</v>
      </c>
      <c r="N146">
        <f>IFERROR(VLOOKUP($E146,Dispa_data!$E:$W,10,FALSE),0)</f>
        <v>0.3</v>
      </c>
      <c r="O146">
        <f>IFERROR(VLOOKUP($E146,Dispa_data!$E:$W,11,FALSE),0)</f>
        <v>0.39500000000000002</v>
      </c>
      <c r="P146">
        <f>IFERROR(VLOOKUP($E146,Dispa_data!$E:$W,12,FALSE),0)</f>
        <v>7</v>
      </c>
      <c r="Q146">
        <f>IFERROR(VLOOKUP($E146,Dispa_data!$E:$W,13,FALSE),0)</f>
        <v>0.95</v>
      </c>
      <c r="S146" t="str">
        <f t="shared" si="18"/>
        <v/>
      </c>
      <c r="T146" t="str">
        <f t="shared" si="19"/>
        <v/>
      </c>
      <c r="U146" t="str">
        <f t="shared" si="20"/>
        <v/>
      </c>
      <c r="V146" t="str">
        <f t="shared" si="21"/>
        <v/>
      </c>
      <c r="W146" t="str">
        <f t="shared" si="22"/>
        <v/>
      </c>
      <c r="X146" s="1" t="s">
        <v>182</v>
      </c>
      <c r="Y146" s="6" t="e">
        <f>VLOOKUP(B146,Dispa_data!B:B,1,FALSE)</f>
        <v>#N/A</v>
      </c>
      <c r="Z146" t="s">
        <v>980</v>
      </c>
      <c r="AA146" t="s">
        <v>1591</v>
      </c>
      <c r="AC146" t="s">
        <v>2166</v>
      </c>
      <c r="AD146" t="s">
        <v>2442</v>
      </c>
      <c r="AE146" t="s">
        <v>2817</v>
      </c>
      <c r="AF146" t="s">
        <v>3222</v>
      </c>
      <c r="AG146" t="s">
        <v>3480</v>
      </c>
      <c r="AH146" t="s">
        <v>3492</v>
      </c>
      <c r="AI146">
        <v>129</v>
      </c>
      <c r="AK146" t="s">
        <v>3497</v>
      </c>
      <c r="AL146" t="s">
        <v>3506</v>
      </c>
      <c r="AM146" t="s">
        <v>3515</v>
      </c>
      <c r="AO146">
        <v>1959</v>
      </c>
      <c r="AP146" t="s">
        <v>3569</v>
      </c>
      <c r="AR146">
        <v>2014</v>
      </c>
      <c r="AS146" t="s">
        <v>18</v>
      </c>
      <c r="AU146">
        <v>51.528610999999998</v>
      </c>
      <c r="AV146">
        <v>6.7119439999999999</v>
      </c>
      <c r="BA146">
        <v>0.32250000000000001</v>
      </c>
      <c r="BB146" t="s">
        <v>3997</v>
      </c>
      <c r="BC146" t="s">
        <v>3497</v>
      </c>
      <c r="BE146" t="s">
        <v>3515</v>
      </c>
      <c r="BF146" t="s">
        <v>4037</v>
      </c>
      <c r="BG146" t="s">
        <v>4407</v>
      </c>
      <c r="BH146" t="s">
        <v>4460</v>
      </c>
    </row>
    <row r="147" spans="1:60" x14ac:dyDescent="0.25">
      <c r="A147">
        <f t="shared" si="16"/>
        <v>345</v>
      </c>
      <c r="B147" t="str">
        <f t="shared" si="17"/>
        <v>Scholven_BNA0333</v>
      </c>
      <c r="C147" t="s">
        <v>3492</v>
      </c>
      <c r="D147" t="str">
        <f>VLOOKUP(AL147,REF_TABLE!$A$19:$B$26,2,FALSE)</f>
        <v>STUR</v>
      </c>
      <c r="E147" t="str">
        <f>VLOOKUP(AK147,REF_TABLE!A:B,2,FALSE)</f>
        <v>HRD</v>
      </c>
      <c r="F147">
        <f t="shared" si="23"/>
        <v>0.35</v>
      </c>
      <c r="G147">
        <f>VLOOKUP(Backup_0521!D147,REF_TABLE!M:Q,2,FALSE)</f>
        <v>9.5587323943661975</v>
      </c>
      <c r="H147">
        <f>VLOOKUP(Backup_0521!D147,REF_TABLE!M:Q,3,FALSE)</f>
        <v>7.8122535211267614</v>
      </c>
      <c r="I147">
        <f>VLOOKUP(D147,Tabelle7!$A:$B,2,FALSE)</f>
        <v>4.0224969288732378E-2</v>
      </c>
      <c r="J147">
        <f>VLOOKUP(D147,Tabelle7!$A:$C,3,FALSE)</f>
        <v>4.0224969288732378E-2</v>
      </c>
      <c r="K147">
        <f>VLOOKUP($E147,Dispa_data!E:W,7,FALSE)</f>
        <v>117242.17</v>
      </c>
      <c r="L147">
        <f>IFERROR(VLOOKUP($E147,Dispa_data!E:W,8,FALSE),0)</f>
        <v>0</v>
      </c>
      <c r="M147">
        <f>IFERROR(VLOOKUP($E147,Dispa_data!E:W,9,FALSE),0)</f>
        <v>0</v>
      </c>
      <c r="N147">
        <f>IFERROR(VLOOKUP($E147,Dispa_data!$E:$W,10,FALSE),0)</f>
        <v>0.3</v>
      </c>
      <c r="O147">
        <f>IFERROR(VLOOKUP($E147,Dispa_data!$E:$W,11,FALSE),0)</f>
        <v>0.39500000000000002</v>
      </c>
      <c r="P147">
        <f>IFERROR(VLOOKUP($E147,Dispa_data!$E:$W,12,FALSE),0)</f>
        <v>7</v>
      </c>
      <c r="Q147">
        <f>IFERROR(VLOOKUP($E147,Dispa_data!$E:$W,13,FALSE),0)</f>
        <v>0.95</v>
      </c>
      <c r="S147" t="str">
        <f t="shared" si="18"/>
        <v/>
      </c>
      <c r="T147" t="str">
        <f t="shared" si="19"/>
        <v/>
      </c>
      <c r="U147" t="str">
        <f t="shared" si="20"/>
        <v/>
      </c>
      <c r="V147" t="str">
        <f t="shared" si="21"/>
        <v/>
      </c>
      <c r="W147" t="str">
        <f t="shared" si="22"/>
        <v/>
      </c>
      <c r="X147" s="1" t="s">
        <v>183</v>
      </c>
      <c r="Y147" s="6" t="e">
        <f>VLOOKUP(B147,Dispa_data!B:B,1,FALSE)</f>
        <v>#N/A</v>
      </c>
      <c r="Z147" t="s">
        <v>985</v>
      </c>
      <c r="AA147" t="s">
        <v>1592</v>
      </c>
      <c r="AC147" t="s">
        <v>2172</v>
      </c>
      <c r="AE147" t="s">
        <v>2778</v>
      </c>
      <c r="AF147" t="s">
        <v>3226</v>
      </c>
      <c r="AG147" t="s">
        <v>3480</v>
      </c>
      <c r="AH147" t="s">
        <v>3492</v>
      </c>
      <c r="AI147">
        <v>345</v>
      </c>
      <c r="AK147" t="s">
        <v>3497</v>
      </c>
      <c r="AL147" t="s">
        <v>3506</v>
      </c>
      <c r="AM147" t="s">
        <v>3514</v>
      </c>
      <c r="AO147">
        <v>1970</v>
      </c>
      <c r="AP147" t="s">
        <v>3554</v>
      </c>
      <c r="AR147">
        <v>2014</v>
      </c>
      <c r="AS147" t="s">
        <v>18</v>
      </c>
      <c r="AU147">
        <v>51.60236802</v>
      </c>
      <c r="AV147">
        <v>7.009894096</v>
      </c>
      <c r="BA147">
        <v>0.35</v>
      </c>
      <c r="BB147" t="s">
        <v>3997</v>
      </c>
      <c r="BC147" t="s">
        <v>3497</v>
      </c>
      <c r="BE147" t="s">
        <v>3515</v>
      </c>
      <c r="BF147" t="s">
        <v>985</v>
      </c>
      <c r="BG147" t="s">
        <v>4407</v>
      </c>
      <c r="BH147" t="s">
        <v>4460</v>
      </c>
    </row>
    <row r="148" spans="1:60" x14ac:dyDescent="0.25">
      <c r="A148">
        <f t="shared" si="16"/>
        <v>345</v>
      </c>
      <c r="B148" t="str">
        <f t="shared" si="17"/>
        <v>Scholven_BNA0334</v>
      </c>
      <c r="C148" t="s">
        <v>3492</v>
      </c>
      <c r="D148" t="str">
        <f>VLOOKUP(AL148,REF_TABLE!$A$19:$B$26,2,FALSE)</f>
        <v>STUR</v>
      </c>
      <c r="E148" t="str">
        <f>VLOOKUP(AK148,REF_TABLE!A:B,2,FALSE)</f>
        <v>HRD</v>
      </c>
      <c r="F148">
        <f t="shared" si="23"/>
        <v>0.35249999999999998</v>
      </c>
      <c r="G148">
        <f>VLOOKUP(Backup_0521!D148,REF_TABLE!M:Q,2,FALSE)</f>
        <v>9.5587323943661975</v>
      </c>
      <c r="H148">
        <f>VLOOKUP(Backup_0521!D148,REF_TABLE!M:Q,3,FALSE)</f>
        <v>7.8122535211267614</v>
      </c>
      <c r="I148">
        <f>VLOOKUP(D148,Tabelle7!$A:$B,2,FALSE)</f>
        <v>4.0224969288732378E-2</v>
      </c>
      <c r="J148">
        <f>VLOOKUP(D148,Tabelle7!$A:$C,3,FALSE)</f>
        <v>4.0224969288732378E-2</v>
      </c>
      <c r="K148">
        <f>VLOOKUP($E148,Dispa_data!E:W,7,FALSE)</f>
        <v>117242.17</v>
      </c>
      <c r="L148">
        <f>IFERROR(VLOOKUP($E148,Dispa_data!E:W,8,FALSE),0)</f>
        <v>0</v>
      </c>
      <c r="M148">
        <f>IFERROR(VLOOKUP($E148,Dispa_data!E:W,9,FALSE),0)</f>
        <v>0</v>
      </c>
      <c r="N148">
        <f>IFERROR(VLOOKUP($E148,Dispa_data!$E:$W,10,FALSE),0)</f>
        <v>0.3</v>
      </c>
      <c r="O148">
        <f>IFERROR(VLOOKUP($E148,Dispa_data!$E:$W,11,FALSE),0)</f>
        <v>0.39500000000000002</v>
      </c>
      <c r="P148">
        <f>IFERROR(VLOOKUP($E148,Dispa_data!$E:$W,12,FALSE),0)</f>
        <v>7</v>
      </c>
      <c r="Q148">
        <f>IFERROR(VLOOKUP($E148,Dispa_data!$E:$W,13,FALSE),0)</f>
        <v>0.95</v>
      </c>
      <c r="S148" t="str">
        <f t="shared" si="18"/>
        <v/>
      </c>
      <c r="T148" t="str">
        <f t="shared" si="19"/>
        <v/>
      </c>
      <c r="U148" t="str">
        <f t="shared" si="20"/>
        <v/>
      </c>
      <c r="V148" t="str">
        <f t="shared" si="21"/>
        <v/>
      </c>
      <c r="W148" t="str">
        <f t="shared" si="22"/>
        <v/>
      </c>
      <c r="X148" s="1" t="s">
        <v>184</v>
      </c>
      <c r="Y148" s="6" t="e">
        <f>VLOOKUP(B148,Dispa_data!B:B,1,FALSE)</f>
        <v>#N/A</v>
      </c>
      <c r="Z148" t="s">
        <v>985</v>
      </c>
      <c r="AA148" t="s">
        <v>1550</v>
      </c>
      <c r="AC148" t="s">
        <v>2172</v>
      </c>
      <c r="AE148" t="s">
        <v>2778</v>
      </c>
      <c r="AF148" t="s">
        <v>3226</v>
      </c>
      <c r="AG148" t="s">
        <v>3480</v>
      </c>
      <c r="AH148" t="s">
        <v>3492</v>
      </c>
      <c r="AI148">
        <v>345</v>
      </c>
      <c r="AK148" t="s">
        <v>3497</v>
      </c>
      <c r="AL148" t="s">
        <v>3506</v>
      </c>
      <c r="AM148" t="s">
        <v>3514</v>
      </c>
      <c r="AO148">
        <v>1971</v>
      </c>
      <c r="AP148" t="s">
        <v>3556</v>
      </c>
      <c r="AR148">
        <v>2014</v>
      </c>
      <c r="AS148" t="s">
        <v>18</v>
      </c>
      <c r="AU148">
        <v>51.60236802</v>
      </c>
      <c r="AV148">
        <v>7.009894096</v>
      </c>
      <c r="BA148">
        <v>0.35249999999999998</v>
      </c>
      <c r="BB148" t="s">
        <v>3997</v>
      </c>
      <c r="BC148" t="s">
        <v>3497</v>
      </c>
      <c r="BE148" t="s">
        <v>3515</v>
      </c>
      <c r="BF148" t="s">
        <v>985</v>
      </c>
      <c r="BG148" t="s">
        <v>4407</v>
      </c>
      <c r="BH148" t="s">
        <v>4460</v>
      </c>
    </row>
    <row r="149" spans="1:60" x14ac:dyDescent="0.25">
      <c r="A149">
        <f t="shared" si="16"/>
        <v>676</v>
      </c>
      <c r="B149" t="str">
        <f t="shared" si="17"/>
        <v>Scholven_BNA0335</v>
      </c>
      <c r="C149" t="s">
        <v>3492</v>
      </c>
      <c r="D149" t="str">
        <f>VLOOKUP(AL149,REF_TABLE!$A$19:$B$26,2,FALSE)</f>
        <v>STUR</v>
      </c>
      <c r="E149" t="str">
        <f>VLOOKUP(AK149,REF_TABLE!A:B,2,FALSE)</f>
        <v>HRD</v>
      </c>
      <c r="F149">
        <f t="shared" si="23"/>
        <v>0.3725</v>
      </c>
      <c r="G149">
        <f>VLOOKUP(Backup_0521!D149,REF_TABLE!M:Q,2,FALSE)</f>
        <v>9.5587323943661975</v>
      </c>
      <c r="H149">
        <f>VLOOKUP(Backup_0521!D149,REF_TABLE!M:Q,3,FALSE)</f>
        <v>7.8122535211267614</v>
      </c>
      <c r="I149">
        <f>VLOOKUP(D149,Tabelle7!$A:$B,2,FALSE)</f>
        <v>4.0224969288732378E-2</v>
      </c>
      <c r="J149">
        <f>VLOOKUP(D149,Tabelle7!$A:$C,3,FALSE)</f>
        <v>4.0224969288732378E-2</v>
      </c>
      <c r="K149">
        <f>VLOOKUP($E149,Dispa_data!E:W,7,FALSE)</f>
        <v>117242.17</v>
      </c>
      <c r="L149">
        <f>IFERROR(VLOOKUP($E149,Dispa_data!E:W,8,FALSE),0)</f>
        <v>0</v>
      </c>
      <c r="M149">
        <f>IFERROR(VLOOKUP($E149,Dispa_data!E:W,9,FALSE),0)</f>
        <v>0</v>
      </c>
      <c r="N149">
        <f>IFERROR(VLOOKUP($E149,Dispa_data!$E:$W,10,FALSE),0)</f>
        <v>0.3</v>
      </c>
      <c r="O149">
        <f>IFERROR(VLOOKUP($E149,Dispa_data!$E:$W,11,FALSE),0)</f>
        <v>0.39500000000000002</v>
      </c>
      <c r="P149">
        <f>IFERROR(VLOOKUP($E149,Dispa_data!$E:$W,12,FALSE),0)</f>
        <v>7</v>
      </c>
      <c r="Q149">
        <f>IFERROR(VLOOKUP($E149,Dispa_data!$E:$W,13,FALSE),0)</f>
        <v>0.95</v>
      </c>
      <c r="S149" t="str">
        <f t="shared" si="18"/>
        <v/>
      </c>
      <c r="T149" t="str">
        <f t="shared" si="19"/>
        <v/>
      </c>
      <c r="U149" t="str">
        <f t="shared" si="20"/>
        <v/>
      </c>
      <c r="V149" t="str">
        <f t="shared" si="21"/>
        <v/>
      </c>
      <c r="W149" t="str">
        <f t="shared" si="22"/>
        <v/>
      </c>
      <c r="X149" s="1" t="s">
        <v>185</v>
      </c>
      <c r="Y149" s="6" t="e">
        <f>VLOOKUP(B149,Dispa_data!B:B,1,FALSE)</f>
        <v>#N/A</v>
      </c>
      <c r="Z149" t="s">
        <v>985</v>
      </c>
      <c r="AA149" t="s">
        <v>1593</v>
      </c>
      <c r="AC149" t="s">
        <v>2172</v>
      </c>
      <c r="AE149" t="s">
        <v>2778</v>
      </c>
      <c r="AF149" t="s">
        <v>3226</v>
      </c>
      <c r="AG149" t="s">
        <v>3480</v>
      </c>
      <c r="AH149" t="s">
        <v>3492</v>
      </c>
      <c r="AI149">
        <v>676</v>
      </c>
      <c r="AK149" t="s">
        <v>3497</v>
      </c>
      <c r="AL149" t="s">
        <v>3506</v>
      </c>
      <c r="AM149" t="s">
        <v>3515</v>
      </c>
      <c r="AO149">
        <v>1979</v>
      </c>
      <c r="AP149" t="s">
        <v>3542</v>
      </c>
      <c r="AR149">
        <v>2014</v>
      </c>
      <c r="AS149" t="s">
        <v>18</v>
      </c>
      <c r="AU149">
        <v>51.60236802</v>
      </c>
      <c r="AV149">
        <v>7.009894096</v>
      </c>
      <c r="BA149">
        <v>0.3725</v>
      </c>
      <c r="BB149" t="s">
        <v>3997</v>
      </c>
      <c r="BC149" t="s">
        <v>3497</v>
      </c>
      <c r="BE149" t="s">
        <v>3515</v>
      </c>
      <c r="BF149" t="s">
        <v>985</v>
      </c>
      <c r="BG149" t="s">
        <v>4408</v>
      </c>
      <c r="BH149" t="s">
        <v>4460</v>
      </c>
    </row>
    <row r="150" spans="1:60" x14ac:dyDescent="0.25">
      <c r="A150">
        <f t="shared" si="16"/>
        <v>133</v>
      </c>
      <c r="B150" t="str">
        <f t="shared" si="17"/>
        <v>KW Herne_BNA0447</v>
      </c>
      <c r="C150" t="s">
        <v>3492</v>
      </c>
      <c r="D150" t="str">
        <f>VLOOKUP(AL150,REF_TABLE!$A$19:$B$26,2,FALSE)</f>
        <v>STUR</v>
      </c>
      <c r="E150" t="str">
        <f>VLOOKUP(AK150,REF_TABLE!A:B,2,FALSE)</f>
        <v>HRD</v>
      </c>
      <c r="F150">
        <f t="shared" si="23"/>
        <v>0.33250000000000002</v>
      </c>
      <c r="G150">
        <f>VLOOKUP(Backup_0521!D150,REF_TABLE!M:Q,2,FALSE)</f>
        <v>9.5587323943661975</v>
      </c>
      <c r="H150">
        <f>VLOOKUP(Backup_0521!D150,REF_TABLE!M:Q,3,FALSE)</f>
        <v>7.8122535211267614</v>
      </c>
      <c r="I150">
        <f>VLOOKUP(D150,Tabelle7!$A:$B,2,FALSE)</f>
        <v>4.0224969288732378E-2</v>
      </c>
      <c r="J150">
        <f>VLOOKUP(D150,Tabelle7!$A:$C,3,FALSE)</f>
        <v>4.0224969288732378E-2</v>
      </c>
      <c r="K150">
        <f>VLOOKUP($E150,Dispa_data!E:W,7,FALSE)</f>
        <v>117242.17</v>
      </c>
      <c r="L150">
        <f>IFERROR(VLOOKUP($E150,Dispa_data!E:W,8,FALSE),0)</f>
        <v>0</v>
      </c>
      <c r="M150">
        <f>IFERROR(VLOOKUP($E150,Dispa_data!E:W,9,FALSE),0)</f>
        <v>0</v>
      </c>
      <c r="N150">
        <f>IFERROR(VLOOKUP($E150,Dispa_data!$E:$W,10,FALSE),0)</f>
        <v>0.3</v>
      </c>
      <c r="O150">
        <f>IFERROR(VLOOKUP($E150,Dispa_data!$E:$W,11,FALSE),0)</f>
        <v>0.39500000000000002</v>
      </c>
      <c r="P150">
        <f>IFERROR(VLOOKUP($E150,Dispa_data!$E:$W,12,FALSE),0)</f>
        <v>7</v>
      </c>
      <c r="Q150">
        <f>IFERROR(VLOOKUP($E150,Dispa_data!$E:$W,13,FALSE),0)</f>
        <v>0.95</v>
      </c>
      <c r="S150" t="str">
        <f t="shared" si="18"/>
        <v/>
      </c>
      <c r="T150" t="str">
        <f t="shared" si="19"/>
        <v/>
      </c>
      <c r="U150" t="str">
        <f t="shared" si="20"/>
        <v/>
      </c>
      <c r="V150" t="str">
        <f t="shared" si="21"/>
        <v/>
      </c>
      <c r="W150" t="str">
        <f t="shared" si="22"/>
        <v/>
      </c>
      <c r="X150" s="1" t="s">
        <v>186</v>
      </c>
      <c r="Y150" s="6" t="e">
        <f>VLOOKUP(B150,Dispa_data!B:B,1,FALSE)</f>
        <v>#N/A</v>
      </c>
      <c r="Z150" t="s">
        <v>994</v>
      </c>
      <c r="AA150" t="s">
        <v>1594</v>
      </c>
      <c r="AC150" t="s">
        <v>2166</v>
      </c>
      <c r="AD150" t="s">
        <v>2451</v>
      </c>
      <c r="AE150" t="s">
        <v>2818</v>
      </c>
      <c r="AF150" t="s">
        <v>3230</v>
      </c>
      <c r="AG150" t="s">
        <v>3480</v>
      </c>
      <c r="AH150" t="s">
        <v>3492</v>
      </c>
      <c r="AI150">
        <v>133</v>
      </c>
      <c r="AK150" t="s">
        <v>3497</v>
      </c>
      <c r="AL150" t="s">
        <v>3506</v>
      </c>
      <c r="AM150" t="s">
        <v>3515</v>
      </c>
      <c r="AO150">
        <v>1963</v>
      </c>
      <c r="AP150" t="s">
        <v>3545</v>
      </c>
      <c r="AR150">
        <v>2014</v>
      </c>
      <c r="AS150" t="s">
        <v>18</v>
      </c>
      <c r="AU150">
        <v>51.550753</v>
      </c>
      <c r="AV150">
        <v>7.187481</v>
      </c>
      <c r="BA150">
        <v>0.33250000000000002</v>
      </c>
      <c r="BB150" t="s">
        <v>3997</v>
      </c>
      <c r="BC150" t="s">
        <v>3497</v>
      </c>
      <c r="BE150" t="s">
        <v>3515</v>
      </c>
      <c r="BF150" t="s">
        <v>4079</v>
      </c>
      <c r="BG150" t="s">
        <v>4407</v>
      </c>
      <c r="BH150" t="s">
        <v>4460</v>
      </c>
    </row>
    <row r="151" spans="1:60" x14ac:dyDescent="0.25">
      <c r="A151">
        <f t="shared" si="16"/>
        <v>186</v>
      </c>
      <c r="B151" t="str">
        <f t="shared" si="17"/>
        <v>Kraftwerk Werdohl-Elverlingsen_BNA1035</v>
      </c>
      <c r="C151" t="s">
        <v>3492</v>
      </c>
      <c r="D151" t="str">
        <f>VLOOKUP(AL151,REF_TABLE!$A$19:$B$26,2,FALSE)</f>
        <v>STUR</v>
      </c>
      <c r="E151" t="str">
        <f>VLOOKUP(AK151,REF_TABLE!A:B,2,FALSE)</f>
        <v>HRD</v>
      </c>
      <c r="F151">
        <f t="shared" si="23"/>
        <v>0.35249999999999998</v>
      </c>
      <c r="G151">
        <f>VLOOKUP(Backup_0521!D151,REF_TABLE!M:Q,2,FALSE)</f>
        <v>9.5587323943661975</v>
      </c>
      <c r="H151">
        <f>VLOOKUP(Backup_0521!D151,REF_TABLE!M:Q,3,FALSE)</f>
        <v>7.8122535211267614</v>
      </c>
      <c r="I151">
        <f>VLOOKUP(D151,Tabelle7!$A:$B,2,FALSE)</f>
        <v>4.0224969288732378E-2</v>
      </c>
      <c r="J151">
        <f>VLOOKUP(D151,Tabelle7!$A:$C,3,FALSE)</f>
        <v>4.0224969288732378E-2</v>
      </c>
      <c r="K151">
        <f>VLOOKUP($E151,Dispa_data!E:W,7,FALSE)</f>
        <v>117242.17</v>
      </c>
      <c r="L151">
        <f>IFERROR(VLOOKUP($E151,Dispa_data!E:W,8,FALSE),0)</f>
        <v>0</v>
      </c>
      <c r="M151">
        <f>IFERROR(VLOOKUP($E151,Dispa_data!E:W,9,FALSE),0)</f>
        <v>0</v>
      </c>
      <c r="N151">
        <f>IFERROR(VLOOKUP($E151,Dispa_data!$E:$W,10,FALSE),0)</f>
        <v>0.3</v>
      </c>
      <c r="O151">
        <f>IFERROR(VLOOKUP($E151,Dispa_data!$E:$W,11,FALSE),0)</f>
        <v>0.39500000000000002</v>
      </c>
      <c r="P151">
        <f>IFERROR(VLOOKUP($E151,Dispa_data!$E:$W,12,FALSE),0)</f>
        <v>7</v>
      </c>
      <c r="Q151">
        <f>IFERROR(VLOOKUP($E151,Dispa_data!$E:$W,13,FALSE),0)</f>
        <v>0.95</v>
      </c>
      <c r="S151" t="str">
        <f t="shared" si="18"/>
        <v/>
      </c>
      <c r="T151" t="str">
        <f t="shared" si="19"/>
        <v/>
      </c>
      <c r="U151" t="str">
        <f t="shared" si="20"/>
        <v/>
      </c>
      <c r="V151" t="str">
        <f t="shared" si="21"/>
        <v/>
      </c>
      <c r="W151" t="str">
        <f t="shared" si="22"/>
        <v/>
      </c>
      <c r="X151" s="1" t="s">
        <v>187</v>
      </c>
      <c r="Y151" s="6" t="e">
        <f>VLOOKUP(B151,Dispa_data!B:B,1,FALSE)</f>
        <v>#N/A</v>
      </c>
      <c r="Z151" t="s">
        <v>1023</v>
      </c>
      <c r="AA151" t="s">
        <v>1595</v>
      </c>
      <c r="AC151" t="s">
        <v>2138</v>
      </c>
      <c r="AE151" t="s">
        <v>2807</v>
      </c>
      <c r="AF151" t="s">
        <v>3247</v>
      </c>
      <c r="AG151" t="s">
        <v>3480</v>
      </c>
      <c r="AH151" t="s">
        <v>3492</v>
      </c>
      <c r="AI151">
        <v>186</v>
      </c>
      <c r="AK151" t="s">
        <v>3497</v>
      </c>
      <c r="AL151" t="s">
        <v>3506</v>
      </c>
      <c r="AO151">
        <v>1971</v>
      </c>
      <c r="AP151" t="s">
        <v>3556</v>
      </c>
      <c r="AR151">
        <v>2014</v>
      </c>
      <c r="AS151" t="s">
        <v>18</v>
      </c>
      <c r="AU151">
        <v>51.275590000000001</v>
      </c>
      <c r="AV151">
        <v>7.7063699999999997</v>
      </c>
      <c r="BA151">
        <v>0.35249999999999998</v>
      </c>
      <c r="BB151" t="s">
        <v>3997</v>
      </c>
      <c r="BC151" t="s">
        <v>3497</v>
      </c>
      <c r="BE151" t="s">
        <v>3515</v>
      </c>
      <c r="BF151" t="s">
        <v>4080</v>
      </c>
      <c r="BG151" t="s">
        <v>4406</v>
      </c>
      <c r="BH151" t="s">
        <v>4447</v>
      </c>
    </row>
    <row r="152" spans="1:60" x14ac:dyDescent="0.25">
      <c r="A152">
        <f t="shared" si="16"/>
        <v>303</v>
      </c>
      <c r="B152" t="str">
        <f t="shared" si="17"/>
        <v>Kraftwerk Veltheim_BNA0813</v>
      </c>
      <c r="C152" t="s">
        <v>3492</v>
      </c>
      <c r="D152" t="str">
        <f>VLOOKUP(AL152,REF_TABLE!$A$19:$B$26,2,FALSE)</f>
        <v>STUR</v>
      </c>
      <c r="E152" t="str">
        <f>VLOOKUP(AK152,REF_TABLE!A:B,2,FALSE)</f>
        <v>HRD</v>
      </c>
      <c r="F152">
        <f t="shared" si="23"/>
        <v>0.35</v>
      </c>
      <c r="G152">
        <f>VLOOKUP(Backup_0521!D152,REF_TABLE!M:Q,2,FALSE)</f>
        <v>9.5587323943661975</v>
      </c>
      <c r="H152">
        <f>VLOOKUP(Backup_0521!D152,REF_TABLE!M:Q,3,FALSE)</f>
        <v>7.8122535211267614</v>
      </c>
      <c r="I152">
        <f>VLOOKUP(D152,Tabelle7!$A:$B,2,FALSE)</f>
        <v>4.0224969288732378E-2</v>
      </c>
      <c r="J152">
        <f>VLOOKUP(D152,Tabelle7!$A:$C,3,FALSE)</f>
        <v>4.0224969288732378E-2</v>
      </c>
      <c r="K152">
        <f>VLOOKUP($E152,Dispa_data!E:W,7,FALSE)</f>
        <v>117242.17</v>
      </c>
      <c r="L152">
        <f>IFERROR(VLOOKUP($E152,Dispa_data!E:W,8,FALSE),0)</f>
        <v>0</v>
      </c>
      <c r="M152">
        <f>IFERROR(VLOOKUP($E152,Dispa_data!E:W,9,FALSE),0)</f>
        <v>0</v>
      </c>
      <c r="N152">
        <f>IFERROR(VLOOKUP($E152,Dispa_data!$E:$W,10,FALSE),0)</f>
        <v>0.3</v>
      </c>
      <c r="O152">
        <f>IFERROR(VLOOKUP($E152,Dispa_data!$E:$W,11,FALSE),0)</f>
        <v>0.39500000000000002</v>
      </c>
      <c r="P152">
        <f>IFERROR(VLOOKUP($E152,Dispa_data!$E:$W,12,FALSE),0)</f>
        <v>7</v>
      </c>
      <c r="Q152">
        <f>IFERROR(VLOOKUP($E152,Dispa_data!$E:$W,13,FALSE),0)</f>
        <v>0.95</v>
      </c>
      <c r="S152" t="str">
        <f t="shared" si="18"/>
        <v/>
      </c>
      <c r="T152" t="str">
        <f t="shared" si="19"/>
        <v/>
      </c>
      <c r="U152" t="str">
        <f t="shared" si="20"/>
        <v/>
      </c>
      <c r="V152" t="str">
        <f t="shared" si="21"/>
        <v/>
      </c>
      <c r="W152" t="str">
        <f t="shared" si="22"/>
        <v/>
      </c>
      <c r="X152" s="1" t="s">
        <v>188</v>
      </c>
      <c r="Y152" s="6" t="e">
        <f>VLOOKUP(B152,Dispa_data!B:B,1,FALSE)</f>
        <v>#N/A</v>
      </c>
      <c r="Z152" t="s">
        <v>1030</v>
      </c>
      <c r="AA152" t="s">
        <v>1590</v>
      </c>
      <c r="AC152" t="s">
        <v>2172</v>
      </c>
      <c r="AE152" t="s">
        <v>2812</v>
      </c>
      <c r="AF152" t="s">
        <v>3251</v>
      </c>
      <c r="AG152" t="s">
        <v>3480</v>
      </c>
      <c r="AH152" t="s">
        <v>3492</v>
      </c>
      <c r="AI152">
        <v>303</v>
      </c>
      <c r="AK152" t="s">
        <v>3497</v>
      </c>
      <c r="AL152" t="s">
        <v>3506</v>
      </c>
      <c r="AM152" t="s">
        <v>3515</v>
      </c>
      <c r="AO152">
        <v>1970</v>
      </c>
      <c r="AP152" t="s">
        <v>3554</v>
      </c>
      <c r="AR152">
        <v>2015</v>
      </c>
      <c r="AS152" t="s">
        <v>18</v>
      </c>
      <c r="AU152">
        <v>52.190040000000003</v>
      </c>
      <c r="AV152">
        <v>8.9331800000000001</v>
      </c>
      <c r="BA152">
        <v>0.35</v>
      </c>
      <c r="BB152" t="s">
        <v>3997</v>
      </c>
      <c r="BC152" t="s">
        <v>3497</v>
      </c>
      <c r="BE152" t="s">
        <v>3515</v>
      </c>
      <c r="BF152" t="s">
        <v>4077</v>
      </c>
      <c r="BG152" t="s">
        <v>4407</v>
      </c>
      <c r="BH152" t="s">
        <v>4479</v>
      </c>
    </row>
    <row r="153" spans="1:60" x14ac:dyDescent="0.25">
      <c r="A153">
        <f t="shared" si="16"/>
        <v>202.5</v>
      </c>
      <c r="B153" t="str">
        <f t="shared" si="17"/>
        <v>GKM _BNA0642</v>
      </c>
      <c r="C153" t="s">
        <v>3492</v>
      </c>
      <c r="D153" t="str">
        <f>VLOOKUP(AL153,REF_TABLE!$A$19:$B$26,2,FALSE)</f>
        <v>STUR</v>
      </c>
      <c r="E153" t="str">
        <f>VLOOKUP(AK153,REF_TABLE!A:B,2,FALSE)</f>
        <v>HRD</v>
      </c>
      <c r="F153">
        <f t="shared" si="23"/>
        <v>0.34</v>
      </c>
      <c r="G153">
        <f>VLOOKUP(Backup_0521!D153,REF_TABLE!M:Q,2,FALSE)</f>
        <v>9.5587323943661975</v>
      </c>
      <c r="H153">
        <f>VLOOKUP(Backup_0521!D153,REF_TABLE!M:Q,3,FALSE)</f>
        <v>7.8122535211267614</v>
      </c>
      <c r="I153">
        <f>VLOOKUP(D153,Tabelle7!$A:$B,2,FALSE)</f>
        <v>4.0224969288732378E-2</v>
      </c>
      <c r="J153">
        <f>VLOOKUP(D153,Tabelle7!$A:$C,3,FALSE)</f>
        <v>4.0224969288732378E-2</v>
      </c>
      <c r="K153">
        <f>VLOOKUP($E153,Dispa_data!E:W,7,FALSE)</f>
        <v>117242.17</v>
      </c>
      <c r="L153">
        <f>IFERROR(VLOOKUP($E153,Dispa_data!E:W,8,FALSE),0)</f>
        <v>0</v>
      </c>
      <c r="M153">
        <f>IFERROR(VLOOKUP($E153,Dispa_data!E:W,9,FALSE),0)</f>
        <v>0</v>
      </c>
      <c r="N153">
        <f>IFERROR(VLOOKUP($E153,Dispa_data!$E:$W,10,FALSE),0)</f>
        <v>0.3</v>
      </c>
      <c r="O153">
        <f>IFERROR(VLOOKUP($E153,Dispa_data!$E:$W,11,FALSE),0)</f>
        <v>0.39500000000000002</v>
      </c>
      <c r="P153">
        <f>IFERROR(VLOOKUP($E153,Dispa_data!$E:$W,12,FALSE),0)</f>
        <v>7</v>
      </c>
      <c r="Q153">
        <f>IFERROR(VLOOKUP($E153,Dispa_data!$E:$W,13,FALSE),0)</f>
        <v>0.95</v>
      </c>
      <c r="S153" t="str">
        <f t="shared" si="18"/>
        <v/>
      </c>
      <c r="T153" t="str">
        <f t="shared" si="19"/>
        <v/>
      </c>
      <c r="U153" t="str">
        <f t="shared" si="20"/>
        <v/>
      </c>
      <c r="V153" t="str">
        <f t="shared" si="21"/>
        <v/>
      </c>
      <c r="W153" t="str">
        <f t="shared" si="22"/>
        <v/>
      </c>
      <c r="X153" s="1" t="s">
        <v>189</v>
      </c>
      <c r="Y153" s="6" t="e">
        <f>VLOOKUP(B153,Dispa_data!B:B,1,FALSE)</f>
        <v>#N/A</v>
      </c>
      <c r="Z153" t="s">
        <v>1006</v>
      </c>
      <c r="AA153" t="s">
        <v>1541</v>
      </c>
      <c r="AC153" t="s">
        <v>2181</v>
      </c>
      <c r="AD153" t="s">
        <v>2458</v>
      </c>
      <c r="AE153" t="s">
        <v>2794</v>
      </c>
      <c r="AF153" t="s">
        <v>3208</v>
      </c>
      <c r="AG153" t="s">
        <v>3482</v>
      </c>
      <c r="AH153" t="s">
        <v>3492</v>
      </c>
      <c r="AI153">
        <v>202.5</v>
      </c>
      <c r="AK153" t="s">
        <v>3497</v>
      </c>
      <c r="AL153" t="s">
        <v>3506</v>
      </c>
      <c r="AM153" t="s">
        <v>3514</v>
      </c>
      <c r="AO153">
        <v>1966</v>
      </c>
      <c r="AP153" t="s">
        <v>3552</v>
      </c>
      <c r="AR153">
        <v>2015</v>
      </c>
      <c r="AS153" t="s">
        <v>18</v>
      </c>
      <c r="AU153">
        <v>49.445694000000003</v>
      </c>
      <c r="AV153">
        <v>8.4904440000000001</v>
      </c>
      <c r="BA153">
        <v>0.34</v>
      </c>
      <c r="BB153" t="s">
        <v>3997</v>
      </c>
      <c r="BC153" t="s">
        <v>3497</v>
      </c>
      <c r="BE153" t="s">
        <v>3515</v>
      </c>
      <c r="BF153" t="s">
        <v>4057</v>
      </c>
      <c r="BG153" t="s">
        <v>4414</v>
      </c>
      <c r="BH153" t="s">
        <v>4472</v>
      </c>
    </row>
    <row r="154" spans="1:60" x14ac:dyDescent="0.25">
      <c r="A154">
        <f t="shared" si="16"/>
        <v>202.5</v>
      </c>
      <c r="B154" t="str">
        <f t="shared" si="17"/>
        <v>GKM _BNA0643</v>
      </c>
      <c r="C154" t="s">
        <v>3492</v>
      </c>
      <c r="D154" t="str">
        <f>VLOOKUP(AL154,REF_TABLE!$A$19:$B$26,2,FALSE)</f>
        <v>STUR</v>
      </c>
      <c r="E154" t="str">
        <f>VLOOKUP(AK154,REF_TABLE!A:B,2,FALSE)</f>
        <v>HRD</v>
      </c>
      <c r="F154">
        <f t="shared" si="23"/>
        <v>0.35</v>
      </c>
      <c r="G154">
        <f>VLOOKUP(Backup_0521!D154,REF_TABLE!M:Q,2,FALSE)</f>
        <v>9.5587323943661975</v>
      </c>
      <c r="H154">
        <f>VLOOKUP(Backup_0521!D154,REF_TABLE!M:Q,3,FALSE)</f>
        <v>7.8122535211267614</v>
      </c>
      <c r="I154">
        <f>VLOOKUP(D154,Tabelle7!$A:$B,2,FALSE)</f>
        <v>4.0224969288732378E-2</v>
      </c>
      <c r="J154">
        <f>VLOOKUP(D154,Tabelle7!$A:$C,3,FALSE)</f>
        <v>4.0224969288732378E-2</v>
      </c>
      <c r="K154">
        <f>VLOOKUP($E154,Dispa_data!E:W,7,FALSE)</f>
        <v>117242.17</v>
      </c>
      <c r="L154">
        <f>IFERROR(VLOOKUP($E154,Dispa_data!E:W,8,FALSE),0)</f>
        <v>0</v>
      </c>
      <c r="M154">
        <f>IFERROR(VLOOKUP($E154,Dispa_data!E:W,9,FALSE),0)</f>
        <v>0</v>
      </c>
      <c r="N154">
        <f>IFERROR(VLOOKUP($E154,Dispa_data!$E:$W,10,FALSE),0)</f>
        <v>0.3</v>
      </c>
      <c r="O154">
        <f>IFERROR(VLOOKUP($E154,Dispa_data!$E:$W,11,FALSE),0)</f>
        <v>0.39500000000000002</v>
      </c>
      <c r="P154">
        <f>IFERROR(VLOOKUP($E154,Dispa_data!$E:$W,12,FALSE),0)</f>
        <v>7</v>
      </c>
      <c r="Q154">
        <f>IFERROR(VLOOKUP($E154,Dispa_data!$E:$W,13,FALSE),0)</f>
        <v>0.95</v>
      </c>
      <c r="S154" t="str">
        <f t="shared" si="18"/>
        <v/>
      </c>
      <c r="T154" t="str">
        <f t="shared" si="19"/>
        <v/>
      </c>
      <c r="U154" t="str">
        <f t="shared" si="20"/>
        <v/>
      </c>
      <c r="V154" t="str">
        <f t="shared" si="21"/>
        <v/>
      </c>
      <c r="W154" t="str">
        <f t="shared" si="22"/>
        <v/>
      </c>
      <c r="X154" s="1" t="s">
        <v>190</v>
      </c>
      <c r="Y154" s="6" t="e">
        <f>VLOOKUP(B154,Dispa_data!B:B,1,FALSE)</f>
        <v>#N/A</v>
      </c>
      <c r="Z154" t="s">
        <v>1006</v>
      </c>
      <c r="AA154" t="s">
        <v>1596</v>
      </c>
      <c r="AC154" t="s">
        <v>2181</v>
      </c>
      <c r="AD154" t="s">
        <v>2458</v>
      </c>
      <c r="AE154" t="s">
        <v>2794</v>
      </c>
      <c r="AF154" t="s">
        <v>3208</v>
      </c>
      <c r="AG154" t="s">
        <v>3482</v>
      </c>
      <c r="AH154" t="s">
        <v>3492</v>
      </c>
      <c r="AI154">
        <v>202.5</v>
      </c>
      <c r="AK154" t="s">
        <v>3497</v>
      </c>
      <c r="AL154" t="s">
        <v>3506</v>
      </c>
      <c r="AM154" t="s">
        <v>3514</v>
      </c>
      <c r="AO154">
        <v>1970</v>
      </c>
      <c r="AP154" t="s">
        <v>3554</v>
      </c>
      <c r="AR154">
        <v>2015</v>
      </c>
      <c r="AS154" t="s">
        <v>18</v>
      </c>
      <c r="AU154">
        <v>49.445694000000003</v>
      </c>
      <c r="AV154">
        <v>8.4904440000000001</v>
      </c>
      <c r="BA154">
        <v>0.35</v>
      </c>
      <c r="BB154" t="s">
        <v>3997</v>
      </c>
      <c r="BC154" t="s">
        <v>3497</v>
      </c>
      <c r="BE154" t="s">
        <v>3515</v>
      </c>
      <c r="BF154" t="s">
        <v>4057</v>
      </c>
      <c r="BG154" t="s">
        <v>4414</v>
      </c>
      <c r="BH154" t="s">
        <v>4472</v>
      </c>
    </row>
    <row r="155" spans="1:60" x14ac:dyDescent="0.25">
      <c r="A155">
        <f t="shared" si="16"/>
        <v>35</v>
      </c>
      <c r="B155" t="str">
        <f t="shared" si="17"/>
        <v>Heizkraftwerk FL_BNA0273</v>
      </c>
      <c r="C155" t="s">
        <v>3492</v>
      </c>
      <c r="D155" t="str">
        <f>VLOOKUP(AL155,REF_TABLE!$A$19:$B$26,2,FALSE)</f>
        <v>STUR</v>
      </c>
      <c r="E155" t="str">
        <f>VLOOKUP(AK155,REF_TABLE!A:B,2,FALSE)</f>
        <v>HRD</v>
      </c>
      <c r="F155">
        <f t="shared" si="23"/>
        <v>0.38</v>
      </c>
      <c r="G155">
        <f>VLOOKUP(Backup_0521!D155,REF_TABLE!M:Q,2,FALSE)</f>
        <v>9.5587323943661975</v>
      </c>
      <c r="H155">
        <f>VLOOKUP(Backup_0521!D155,REF_TABLE!M:Q,3,FALSE)</f>
        <v>7.8122535211267614</v>
      </c>
      <c r="I155">
        <f>VLOOKUP(D155,Tabelle7!$A:$B,2,FALSE)</f>
        <v>4.0224969288732378E-2</v>
      </c>
      <c r="J155">
        <f>VLOOKUP(D155,Tabelle7!$A:$C,3,FALSE)</f>
        <v>4.0224969288732378E-2</v>
      </c>
      <c r="K155">
        <f>VLOOKUP($E155,Dispa_data!E:W,7,FALSE)</f>
        <v>117242.17</v>
      </c>
      <c r="L155">
        <f>IFERROR(VLOOKUP($E155,Dispa_data!E:W,8,FALSE),0)</f>
        <v>0</v>
      </c>
      <c r="M155">
        <f>IFERROR(VLOOKUP($E155,Dispa_data!E:W,9,FALSE),0)</f>
        <v>0</v>
      </c>
      <c r="N155">
        <f>IFERROR(VLOOKUP($E155,Dispa_data!$E:$W,10,FALSE),0)</f>
        <v>0.3</v>
      </c>
      <c r="O155">
        <f>IFERROR(VLOOKUP($E155,Dispa_data!$E:$W,11,FALSE),0)</f>
        <v>0.39500000000000002</v>
      </c>
      <c r="P155">
        <f>IFERROR(VLOOKUP($E155,Dispa_data!$E:$W,12,FALSE),0)</f>
        <v>7</v>
      </c>
      <c r="Q155">
        <f>IFERROR(VLOOKUP($E155,Dispa_data!$E:$W,13,FALSE),0)</f>
        <v>0.95</v>
      </c>
      <c r="S155" t="str">
        <f t="shared" si="18"/>
        <v/>
      </c>
      <c r="T155" t="str">
        <f t="shared" si="19"/>
        <v/>
      </c>
      <c r="U155" t="str">
        <f t="shared" si="20"/>
        <v/>
      </c>
      <c r="V155" t="str">
        <f t="shared" si="21"/>
        <v/>
      </c>
      <c r="W155" t="str">
        <f t="shared" si="22"/>
        <v/>
      </c>
      <c r="X155" s="1" t="s">
        <v>191</v>
      </c>
      <c r="Y155" s="6" t="e">
        <f>VLOOKUP(B155,Dispa_data!B:B,1,FALSE)</f>
        <v>#N/A</v>
      </c>
      <c r="Z155" t="s">
        <v>983</v>
      </c>
      <c r="AA155" t="s">
        <v>1564</v>
      </c>
      <c r="AC155" t="s">
        <v>2171</v>
      </c>
      <c r="AD155" t="s">
        <v>2446</v>
      </c>
      <c r="AE155" t="s">
        <v>2776</v>
      </c>
      <c r="AF155" t="s">
        <v>3225</v>
      </c>
      <c r="AG155" t="s">
        <v>3486</v>
      </c>
      <c r="AH155" t="s">
        <v>3492</v>
      </c>
      <c r="AI155">
        <v>35</v>
      </c>
      <c r="AK155" t="s">
        <v>3497</v>
      </c>
      <c r="AL155" t="s">
        <v>3506</v>
      </c>
      <c r="AM155" t="s">
        <v>3514</v>
      </c>
      <c r="AO155">
        <v>1982</v>
      </c>
      <c r="AP155" t="s">
        <v>3558</v>
      </c>
      <c r="AR155">
        <v>2016</v>
      </c>
      <c r="AS155" t="s">
        <v>18</v>
      </c>
      <c r="AU155">
        <v>54.804949999999998</v>
      </c>
      <c r="AV155">
        <v>9.4324399999999997</v>
      </c>
      <c r="BA155">
        <v>0.38</v>
      </c>
      <c r="BB155" t="s">
        <v>3997</v>
      </c>
      <c r="BC155" t="s">
        <v>3497</v>
      </c>
      <c r="BE155" t="s">
        <v>3515</v>
      </c>
      <c r="BF155" t="s">
        <v>4042</v>
      </c>
      <c r="BG155" t="s">
        <v>4409</v>
      </c>
      <c r="BH155" t="s">
        <v>4466</v>
      </c>
    </row>
    <row r="156" spans="1:60" x14ac:dyDescent="0.25">
      <c r="A156">
        <f t="shared" si="16"/>
        <v>23</v>
      </c>
      <c r="B156" t="str">
        <f t="shared" si="17"/>
        <v>Heizkraftwerk FL_BNA0274</v>
      </c>
      <c r="C156" t="s">
        <v>3492</v>
      </c>
      <c r="D156" t="str">
        <f>VLOOKUP(AL156,REF_TABLE!$A$19:$B$26,2,FALSE)</f>
        <v>STUR</v>
      </c>
      <c r="E156" t="str">
        <f>VLOOKUP(AK156,REF_TABLE!A:B,2,FALSE)</f>
        <v>HRD</v>
      </c>
      <c r="F156">
        <f t="shared" si="23"/>
        <v>0.37</v>
      </c>
      <c r="G156">
        <f>VLOOKUP(Backup_0521!D156,REF_TABLE!M:Q,2,FALSE)</f>
        <v>9.5587323943661975</v>
      </c>
      <c r="H156">
        <f>VLOOKUP(Backup_0521!D156,REF_TABLE!M:Q,3,FALSE)</f>
        <v>7.8122535211267614</v>
      </c>
      <c r="I156">
        <f>VLOOKUP(D156,Tabelle7!$A:$B,2,FALSE)</f>
        <v>4.0224969288732378E-2</v>
      </c>
      <c r="J156">
        <f>VLOOKUP(D156,Tabelle7!$A:$C,3,FALSE)</f>
        <v>4.0224969288732378E-2</v>
      </c>
      <c r="K156">
        <f>VLOOKUP($E156,Dispa_data!E:W,7,FALSE)</f>
        <v>117242.17</v>
      </c>
      <c r="L156">
        <f>IFERROR(VLOOKUP($E156,Dispa_data!E:W,8,FALSE),0)</f>
        <v>0</v>
      </c>
      <c r="M156">
        <f>IFERROR(VLOOKUP($E156,Dispa_data!E:W,9,FALSE),0)</f>
        <v>0</v>
      </c>
      <c r="N156">
        <f>IFERROR(VLOOKUP($E156,Dispa_data!$E:$W,10,FALSE),0)</f>
        <v>0.3</v>
      </c>
      <c r="O156">
        <f>IFERROR(VLOOKUP($E156,Dispa_data!$E:$W,11,FALSE),0)</f>
        <v>0.39500000000000002</v>
      </c>
      <c r="P156">
        <f>IFERROR(VLOOKUP($E156,Dispa_data!$E:$W,12,FALSE),0)</f>
        <v>7</v>
      </c>
      <c r="Q156">
        <f>IFERROR(VLOOKUP($E156,Dispa_data!$E:$W,13,FALSE),0)</f>
        <v>0.95</v>
      </c>
      <c r="S156" t="str">
        <f t="shared" si="18"/>
        <v/>
      </c>
      <c r="T156" t="str">
        <f t="shared" si="19"/>
        <v/>
      </c>
      <c r="U156" t="str">
        <f t="shared" si="20"/>
        <v/>
      </c>
      <c r="V156" t="str">
        <f t="shared" si="21"/>
        <v/>
      </c>
      <c r="W156" t="str">
        <f t="shared" si="22"/>
        <v/>
      </c>
      <c r="X156" s="1" t="s">
        <v>192</v>
      </c>
      <c r="Y156" s="6" t="e">
        <f>VLOOKUP(B156,Dispa_data!B:B,1,FALSE)</f>
        <v>#N/A</v>
      </c>
      <c r="Z156" t="s">
        <v>983</v>
      </c>
      <c r="AA156" t="s">
        <v>1519</v>
      </c>
      <c r="AC156" t="s">
        <v>2171</v>
      </c>
      <c r="AD156" t="s">
        <v>2446</v>
      </c>
      <c r="AE156" t="s">
        <v>2776</v>
      </c>
      <c r="AF156" t="s">
        <v>3225</v>
      </c>
      <c r="AG156" t="s">
        <v>3486</v>
      </c>
      <c r="AH156" t="s">
        <v>3492</v>
      </c>
      <c r="AI156">
        <v>23</v>
      </c>
      <c r="AK156" t="s">
        <v>3497</v>
      </c>
      <c r="AL156" t="s">
        <v>3506</v>
      </c>
      <c r="AM156" t="s">
        <v>3514</v>
      </c>
      <c r="AO156">
        <v>1978</v>
      </c>
      <c r="AP156" t="s">
        <v>3563</v>
      </c>
      <c r="AR156">
        <v>2016</v>
      </c>
      <c r="AS156" t="s">
        <v>18</v>
      </c>
      <c r="AU156">
        <v>54.804949999999998</v>
      </c>
      <c r="AV156">
        <v>9.4324399999999997</v>
      </c>
      <c r="BA156">
        <v>0.37</v>
      </c>
      <c r="BB156" t="s">
        <v>3997</v>
      </c>
      <c r="BC156" t="s">
        <v>3497</v>
      </c>
      <c r="BE156" t="s">
        <v>3515</v>
      </c>
      <c r="BF156" t="s">
        <v>4042</v>
      </c>
      <c r="BG156" t="s">
        <v>4409</v>
      </c>
      <c r="BH156" t="s">
        <v>4466</v>
      </c>
    </row>
    <row r="157" spans="1:60" x14ac:dyDescent="0.25">
      <c r="A157">
        <f t="shared" si="16"/>
        <v>284</v>
      </c>
      <c r="B157" t="str">
        <f t="shared" si="17"/>
        <v>Westfalen_BNA0413a</v>
      </c>
      <c r="C157" t="s">
        <v>3492</v>
      </c>
      <c r="D157" t="str">
        <f>VLOOKUP(AL157,REF_TABLE!$A$19:$B$26,2,FALSE)</f>
        <v>STUR</v>
      </c>
      <c r="E157" t="str">
        <f>VLOOKUP(AK157,REF_TABLE!A:B,2,FALSE)</f>
        <v>HRD</v>
      </c>
      <c r="F157">
        <f t="shared" si="23"/>
        <v>0.34749999999999998</v>
      </c>
      <c r="G157">
        <f>VLOOKUP(Backup_0521!D157,REF_TABLE!M:Q,2,FALSE)</f>
        <v>9.5587323943661975</v>
      </c>
      <c r="H157">
        <f>VLOOKUP(Backup_0521!D157,REF_TABLE!M:Q,3,FALSE)</f>
        <v>7.8122535211267614</v>
      </c>
      <c r="I157">
        <f>VLOOKUP(D157,Tabelle7!$A:$B,2,FALSE)</f>
        <v>4.0224969288732378E-2</v>
      </c>
      <c r="J157">
        <f>VLOOKUP(D157,Tabelle7!$A:$C,3,FALSE)</f>
        <v>4.0224969288732378E-2</v>
      </c>
      <c r="K157">
        <f>VLOOKUP($E157,Dispa_data!E:W,7,FALSE)</f>
        <v>117242.17</v>
      </c>
      <c r="L157">
        <f>IFERROR(VLOOKUP($E157,Dispa_data!E:W,8,FALSE),0)</f>
        <v>0</v>
      </c>
      <c r="M157">
        <f>IFERROR(VLOOKUP($E157,Dispa_data!E:W,9,FALSE),0)</f>
        <v>0</v>
      </c>
      <c r="N157">
        <f>IFERROR(VLOOKUP($E157,Dispa_data!$E:$W,10,FALSE),0)</f>
        <v>0.3</v>
      </c>
      <c r="O157">
        <f>IFERROR(VLOOKUP($E157,Dispa_data!$E:$W,11,FALSE),0)</f>
        <v>0.39500000000000002</v>
      </c>
      <c r="P157">
        <f>IFERROR(VLOOKUP($E157,Dispa_data!$E:$W,12,FALSE),0)</f>
        <v>7</v>
      </c>
      <c r="Q157">
        <f>IFERROR(VLOOKUP($E157,Dispa_data!$E:$W,13,FALSE),0)</f>
        <v>0.95</v>
      </c>
      <c r="S157" t="str">
        <f t="shared" si="18"/>
        <v/>
      </c>
      <c r="T157" t="str">
        <f t="shared" si="19"/>
        <v/>
      </c>
      <c r="U157" t="str">
        <f t="shared" si="20"/>
        <v/>
      </c>
      <c r="V157" t="str">
        <f t="shared" si="21"/>
        <v/>
      </c>
      <c r="W157" t="str">
        <f t="shared" si="22"/>
        <v/>
      </c>
      <c r="X157" s="1" t="s">
        <v>193</v>
      </c>
      <c r="Y157" s="6" t="e">
        <f>VLOOKUP(B157,Dispa_data!B:B,1,FALSE)</f>
        <v>#N/A</v>
      </c>
      <c r="Z157" t="s">
        <v>991</v>
      </c>
      <c r="AA157" t="s">
        <v>1547</v>
      </c>
      <c r="AC157" t="s">
        <v>2160</v>
      </c>
      <c r="AE157" t="s">
        <v>2781</v>
      </c>
      <c r="AF157" t="s">
        <v>3228</v>
      </c>
      <c r="AG157" t="s">
        <v>3480</v>
      </c>
      <c r="AH157" t="s">
        <v>3492</v>
      </c>
      <c r="AI157">
        <v>284</v>
      </c>
      <c r="AK157" t="s">
        <v>3497</v>
      </c>
      <c r="AL157" t="s">
        <v>3506</v>
      </c>
      <c r="AM157" t="s">
        <v>3515</v>
      </c>
      <c r="AO157">
        <v>1969</v>
      </c>
      <c r="AP157" t="s">
        <v>3537</v>
      </c>
      <c r="AR157">
        <v>2016</v>
      </c>
      <c r="AS157" t="s">
        <v>18</v>
      </c>
      <c r="AU157">
        <v>51.680278000000001</v>
      </c>
      <c r="AV157">
        <v>7.969722</v>
      </c>
      <c r="BA157">
        <v>0.34749999999999998</v>
      </c>
      <c r="BB157" t="s">
        <v>3997</v>
      </c>
      <c r="BC157" t="s">
        <v>3497</v>
      </c>
      <c r="BE157" t="s">
        <v>3515</v>
      </c>
      <c r="BF157" t="s">
        <v>4075</v>
      </c>
      <c r="BG157" t="s">
        <v>4406</v>
      </c>
      <c r="BH157" t="s">
        <v>4441</v>
      </c>
    </row>
    <row r="158" spans="1:60" x14ac:dyDescent="0.25">
      <c r="A158">
        <f t="shared" si="16"/>
        <v>127</v>
      </c>
      <c r="B158" t="str">
        <f t="shared" si="17"/>
        <v>KW Hafen_BNA0145</v>
      </c>
      <c r="C158" t="s">
        <v>3492</v>
      </c>
      <c r="D158" t="str">
        <f>VLOOKUP(AL158,REF_TABLE!$A$19:$B$26,2,FALSE)</f>
        <v>STUR</v>
      </c>
      <c r="E158" t="str">
        <f>VLOOKUP(AK158,REF_TABLE!A:B,2,FALSE)</f>
        <v>HRD</v>
      </c>
      <c r="F158">
        <f t="shared" si="23"/>
        <v>0.34499999999999997</v>
      </c>
      <c r="G158">
        <f>VLOOKUP(Backup_0521!D158,REF_TABLE!M:Q,2,FALSE)</f>
        <v>9.5587323943661975</v>
      </c>
      <c r="H158">
        <f>VLOOKUP(Backup_0521!D158,REF_TABLE!M:Q,3,FALSE)</f>
        <v>7.8122535211267614</v>
      </c>
      <c r="I158">
        <f>VLOOKUP(D158,Tabelle7!$A:$B,2,FALSE)</f>
        <v>4.0224969288732378E-2</v>
      </c>
      <c r="J158">
        <f>VLOOKUP(D158,Tabelle7!$A:$C,3,FALSE)</f>
        <v>4.0224969288732378E-2</v>
      </c>
      <c r="K158">
        <f>VLOOKUP($E158,Dispa_data!E:W,7,FALSE)</f>
        <v>117242.17</v>
      </c>
      <c r="L158">
        <f>IFERROR(VLOOKUP($E158,Dispa_data!E:W,8,FALSE),0)</f>
        <v>0</v>
      </c>
      <c r="M158">
        <f>IFERROR(VLOOKUP($E158,Dispa_data!E:W,9,FALSE),0)</f>
        <v>0</v>
      </c>
      <c r="N158">
        <f>IFERROR(VLOOKUP($E158,Dispa_data!$E:$W,10,FALSE),0)</f>
        <v>0.3</v>
      </c>
      <c r="O158">
        <f>IFERROR(VLOOKUP($E158,Dispa_data!$E:$W,11,FALSE),0)</f>
        <v>0.39500000000000002</v>
      </c>
      <c r="P158">
        <f>IFERROR(VLOOKUP($E158,Dispa_data!$E:$W,12,FALSE),0)</f>
        <v>7</v>
      </c>
      <c r="Q158">
        <f>IFERROR(VLOOKUP($E158,Dispa_data!$E:$W,13,FALSE),0)</f>
        <v>0.95</v>
      </c>
      <c r="S158" t="str">
        <f t="shared" si="18"/>
        <v/>
      </c>
      <c r="T158" t="str">
        <f t="shared" si="19"/>
        <v/>
      </c>
      <c r="U158" t="str">
        <f t="shared" si="20"/>
        <v/>
      </c>
      <c r="V158" t="str">
        <f t="shared" si="21"/>
        <v/>
      </c>
      <c r="W158" t="str">
        <f t="shared" si="22"/>
        <v/>
      </c>
      <c r="X158" s="1" t="s">
        <v>194</v>
      </c>
      <c r="Y158" s="6" t="e">
        <f>VLOOKUP(B158,Dispa_data!B:B,1,FALSE)</f>
        <v>#N/A</v>
      </c>
      <c r="Z158" t="s">
        <v>977</v>
      </c>
      <c r="AA158" t="s">
        <v>1597</v>
      </c>
      <c r="AC158" t="s">
        <v>2164</v>
      </c>
      <c r="AD158" t="s">
        <v>2439</v>
      </c>
      <c r="AE158" t="s">
        <v>2770</v>
      </c>
      <c r="AF158" t="s">
        <v>3221</v>
      </c>
      <c r="AG158" t="s">
        <v>3221</v>
      </c>
      <c r="AH158" t="s">
        <v>3492</v>
      </c>
      <c r="AI158">
        <v>127</v>
      </c>
      <c r="AK158" t="s">
        <v>3497</v>
      </c>
      <c r="AL158" t="s">
        <v>3506</v>
      </c>
      <c r="AM158" t="s">
        <v>3514</v>
      </c>
      <c r="AO158">
        <v>1968</v>
      </c>
      <c r="AP158" t="s">
        <v>3549</v>
      </c>
      <c r="AR158">
        <v>2016</v>
      </c>
      <c r="AS158" t="s">
        <v>18</v>
      </c>
      <c r="AU158">
        <v>53.124819999999993</v>
      </c>
      <c r="AV158">
        <v>8.7288700000000006</v>
      </c>
      <c r="BA158">
        <v>0.34499999999999997</v>
      </c>
      <c r="BB158" t="s">
        <v>3997</v>
      </c>
      <c r="BC158" t="s">
        <v>3497</v>
      </c>
      <c r="BE158" t="s">
        <v>3515</v>
      </c>
      <c r="BF158" t="s">
        <v>4081</v>
      </c>
      <c r="BG158" t="s">
        <v>4406</v>
      </c>
      <c r="BH158" t="s">
        <v>4462</v>
      </c>
    </row>
    <row r="159" spans="1:60" x14ac:dyDescent="0.25">
      <c r="A159">
        <f t="shared" si="16"/>
        <v>765</v>
      </c>
      <c r="B159" t="str">
        <f t="shared" si="17"/>
        <v>Westfalen_BNA0413b</v>
      </c>
      <c r="C159" t="s">
        <v>3492</v>
      </c>
      <c r="D159" t="str">
        <f>VLOOKUP(AL159,REF_TABLE!$A$19:$B$26,2,FALSE)</f>
        <v>STUR</v>
      </c>
      <c r="E159" t="str">
        <f>VLOOKUP(AK159,REF_TABLE!A:B,2,FALSE)</f>
        <v>HRD</v>
      </c>
      <c r="F159">
        <f t="shared" si="23"/>
        <v>0.46</v>
      </c>
      <c r="G159">
        <f>VLOOKUP(Backup_0521!D159,REF_TABLE!M:Q,2,FALSE)</f>
        <v>9.5587323943661975</v>
      </c>
      <c r="H159">
        <f>VLOOKUP(Backup_0521!D159,REF_TABLE!M:Q,3,FALSE)</f>
        <v>7.8122535211267614</v>
      </c>
      <c r="I159">
        <f>VLOOKUP(D159,Tabelle7!$A:$B,2,FALSE)</f>
        <v>4.0224969288732378E-2</v>
      </c>
      <c r="J159">
        <f>VLOOKUP(D159,Tabelle7!$A:$C,3,FALSE)</f>
        <v>4.0224969288732378E-2</v>
      </c>
      <c r="K159">
        <f>VLOOKUP($E159,Dispa_data!E:W,7,FALSE)</f>
        <v>117242.17</v>
      </c>
      <c r="L159">
        <f>IFERROR(VLOOKUP($E159,Dispa_data!E:W,8,FALSE),0)</f>
        <v>0</v>
      </c>
      <c r="M159">
        <f>IFERROR(VLOOKUP($E159,Dispa_data!E:W,9,FALSE),0)</f>
        <v>0</v>
      </c>
      <c r="N159">
        <f>IFERROR(VLOOKUP($E159,Dispa_data!$E:$W,10,FALSE),0)</f>
        <v>0.3</v>
      </c>
      <c r="O159">
        <f>IFERROR(VLOOKUP($E159,Dispa_data!$E:$W,11,FALSE),0)</f>
        <v>0.39500000000000002</v>
      </c>
      <c r="P159">
        <f>IFERROR(VLOOKUP($E159,Dispa_data!$E:$W,12,FALSE),0)</f>
        <v>7</v>
      </c>
      <c r="Q159">
        <f>IFERROR(VLOOKUP($E159,Dispa_data!$E:$W,13,FALSE),0)</f>
        <v>0.95</v>
      </c>
      <c r="S159" t="str">
        <f t="shared" si="18"/>
        <v/>
      </c>
      <c r="T159" t="str">
        <f t="shared" si="19"/>
        <v/>
      </c>
      <c r="U159" t="str">
        <f t="shared" si="20"/>
        <v/>
      </c>
      <c r="V159" t="str">
        <f t="shared" si="21"/>
        <v/>
      </c>
      <c r="W159" t="str">
        <f t="shared" si="22"/>
        <v/>
      </c>
      <c r="X159" s="1" t="s">
        <v>195</v>
      </c>
      <c r="Y159" s="6" t="e">
        <f>VLOOKUP(B159,Dispa_data!B:B,1,FALSE)</f>
        <v>#N/A</v>
      </c>
      <c r="Z159" t="s">
        <v>991</v>
      </c>
      <c r="AA159" t="s">
        <v>1592</v>
      </c>
      <c r="AC159" t="s">
        <v>2160</v>
      </c>
      <c r="AE159" t="s">
        <v>2781</v>
      </c>
      <c r="AF159" t="s">
        <v>3228</v>
      </c>
      <c r="AG159" t="s">
        <v>3480</v>
      </c>
      <c r="AH159" t="s">
        <v>3492</v>
      </c>
      <c r="AI159">
        <v>765</v>
      </c>
      <c r="AK159" t="s">
        <v>3497</v>
      </c>
      <c r="AL159" t="s">
        <v>3506</v>
      </c>
      <c r="AM159" t="s">
        <v>3515</v>
      </c>
      <c r="AO159">
        <v>2014</v>
      </c>
      <c r="AP159" t="s">
        <v>3541</v>
      </c>
      <c r="AR159">
        <v>2016</v>
      </c>
      <c r="AS159" t="s">
        <v>18</v>
      </c>
      <c r="AU159">
        <v>51.680278000000001</v>
      </c>
      <c r="AV159">
        <v>7.969722</v>
      </c>
      <c r="AY159">
        <v>0.46</v>
      </c>
      <c r="AZ159" s="2" t="s">
        <v>3927</v>
      </c>
      <c r="BA159">
        <v>0.46</v>
      </c>
      <c r="BB159" t="s">
        <v>3997</v>
      </c>
      <c r="BC159" t="s">
        <v>3497</v>
      </c>
      <c r="BE159" t="s">
        <v>3515</v>
      </c>
      <c r="BF159" t="s">
        <v>4082</v>
      </c>
      <c r="BG159" t="s">
        <v>4408</v>
      </c>
      <c r="BH159" t="s">
        <v>4460</v>
      </c>
    </row>
    <row r="160" spans="1:60" x14ac:dyDescent="0.25">
      <c r="A160">
        <f t="shared" si="16"/>
        <v>60.4</v>
      </c>
      <c r="B160" t="str">
        <f t="shared" si="17"/>
        <v>Kraftwerk II_BNA0661</v>
      </c>
      <c r="C160" t="s">
        <v>3492</v>
      </c>
      <c r="D160" t="str">
        <f>VLOOKUP(AL160,REF_TABLE!$A$19:$B$26,2,FALSE)</f>
        <v>STUR</v>
      </c>
      <c r="E160" t="str">
        <f>VLOOKUP(AK160,REF_TABLE!A:B,2,FALSE)</f>
        <v>HRD</v>
      </c>
      <c r="F160">
        <f t="shared" si="23"/>
        <v>0.34</v>
      </c>
      <c r="G160">
        <f>VLOOKUP(Backup_0521!D160,REF_TABLE!M:Q,2,FALSE)</f>
        <v>9.5587323943661975</v>
      </c>
      <c r="H160">
        <f>VLOOKUP(Backup_0521!D160,REF_TABLE!M:Q,3,FALSE)</f>
        <v>7.8122535211267614</v>
      </c>
      <c r="I160">
        <f>VLOOKUP(D160,Tabelle7!$A:$B,2,FALSE)</f>
        <v>4.0224969288732378E-2</v>
      </c>
      <c r="J160">
        <f>VLOOKUP(D160,Tabelle7!$A:$C,3,FALSE)</f>
        <v>4.0224969288732378E-2</v>
      </c>
      <c r="K160">
        <f>VLOOKUP($E160,Dispa_data!E:W,7,FALSE)</f>
        <v>117242.17</v>
      </c>
      <c r="L160">
        <f>IFERROR(VLOOKUP($E160,Dispa_data!E:W,8,FALSE),0)</f>
        <v>0</v>
      </c>
      <c r="M160">
        <f>IFERROR(VLOOKUP($E160,Dispa_data!E:W,9,FALSE),0)</f>
        <v>0</v>
      </c>
      <c r="N160">
        <f>IFERROR(VLOOKUP($E160,Dispa_data!$E:$W,10,FALSE),0)</f>
        <v>0.3</v>
      </c>
      <c r="O160">
        <f>IFERROR(VLOOKUP($E160,Dispa_data!$E:$W,11,FALSE),0)</f>
        <v>0.39500000000000002</v>
      </c>
      <c r="P160">
        <f>IFERROR(VLOOKUP($E160,Dispa_data!$E:$W,12,FALSE),0)</f>
        <v>7</v>
      </c>
      <c r="Q160">
        <f>IFERROR(VLOOKUP($E160,Dispa_data!$E:$W,13,FALSE),0)</f>
        <v>0.95</v>
      </c>
      <c r="S160" t="str">
        <f t="shared" si="18"/>
        <v/>
      </c>
      <c r="T160" t="str">
        <f t="shared" si="19"/>
        <v/>
      </c>
      <c r="U160" t="str">
        <f t="shared" si="20"/>
        <v/>
      </c>
      <c r="V160" t="str">
        <f t="shared" si="21"/>
        <v/>
      </c>
      <c r="W160" t="str">
        <f t="shared" si="22"/>
        <v/>
      </c>
      <c r="X160" s="1" t="s">
        <v>196</v>
      </c>
      <c r="Y160" s="6" t="e">
        <f>VLOOKUP(B160,Dispa_data!B:B,1,FALSE)</f>
        <v>#N/A</v>
      </c>
      <c r="Z160" t="s">
        <v>1035</v>
      </c>
      <c r="AA160" t="s">
        <v>1541</v>
      </c>
      <c r="AC160" t="s">
        <v>2182</v>
      </c>
      <c r="AD160" t="s">
        <v>2459</v>
      </c>
      <c r="AE160" t="s">
        <v>2795</v>
      </c>
      <c r="AF160" t="s">
        <v>3237</v>
      </c>
      <c r="AG160" t="s">
        <v>3480</v>
      </c>
      <c r="AH160" t="s">
        <v>3492</v>
      </c>
      <c r="AI160">
        <v>60.4</v>
      </c>
      <c r="AK160" t="s">
        <v>3497</v>
      </c>
      <c r="AL160" t="s">
        <v>3506</v>
      </c>
      <c r="AM160" t="s">
        <v>3514</v>
      </c>
      <c r="AO160">
        <v>1966</v>
      </c>
      <c r="AP160" t="s">
        <v>3552</v>
      </c>
      <c r="AR160">
        <v>2017</v>
      </c>
      <c r="AS160" t="s">
        <v>18</v>
      </c>
      <c r="AU160">
        <v>51.680370000000003</v>
      </c>
      <c r="AV160">
        <v>7.0968800000000014</v>
      </c>
      <c r="AY160">
        <v>0.38</v>
      </c>
      <c r="AZ160" s="2" t="s">
        <v>3940</v>
      </c>
      <c r="BA160">
        <v>0.34</v>
      </c>
      <c r="BB160" t="s">
        <v>3997</v>
      </c>
      <c r="BC160" t="s">
        <v>3497</v>
      </c>
      <c r="BE160" t="s">
        <v>3515</v>
      </c>
      <c r="BG160" t="s">
        <v>4406</v>
      </c>
      <c r="BH160" t="s">
        <v>2182</v>
      </c>
    </row>
    <row r="161" spans="1:61" x14ac:dyDescent="0.25">
      <c r="A161">
        <f t="shared" si="16"/>
        <v>280</v>
      </c>
      <c r="B161" t="str">
        <f t="shared" si="17"/>
        <v>KW Herne_BNA0449</v>
      </c>
      <c r="C161" t="s">
        <v>3492</v>
      </c>
      <c r="D161" t="str">
        <f>VLOOKUP(AL161,REF_TABLE!$A$19:$B$26,2,FALSE)</f>
        <v>STUR</v>
      </c>
      <c r="E161" t="str">
        <f>VLOOKUP(AK161,REF_TABLE!A:B,2,FALSE)</f>
        <v>HRD</v>
      </c>
      <c r="F161">
        <f t="shared" si="23"/>
        <v>0.39750000000000002</v>
      </c>
      <c r="G161">
        <f>VLOOKUP(Backup_0521!D161,REF_TABLE!M:Q,2,FALSE)</f>
        <v>9.5587323943661975</v>
      </c>
      <c r="H161">
        <f>VLOOKUP(Backup_0521!D161,REF_TABLE!M:Q,3,FALSE)</f>
        <v>7.8122535211267614</v>
      </c>
      <c r="I161">
        <f>VLOOKUP(D161,Tabelle7!$A:$B,2,FALSE)</f>
        <v>4.0224969288732378E-2</v>
      </c>
      <c r="J161">
        <f>VLOOKUP(D161,Tabelle7!$A:$C,3,FALSE)</f>
        <v>4.0224969288732378E-2</v>
      </c>
      <c r="K161">
        <f>VLOOKUP($E161,Dispa_data!E:W,7,FALSE)</f>
        <v>117242.17</v>
      </c>
      <c r="L161">
        <f>IFERROR(VLOOKUP($E161,Dispa_data!E:W,8,FALSE),0)</f>
        <v>0</v>
      </c>
      <c r="M161">
        <f>IFERROR(VLOOKUP($E161,Dispa_data!E:W,9,FALSE),0)</f>
        <v>0</v>
      </c>
      <c r="N161">
        <f>IFERROR(VLOOKUP($E161,Dispa_data!$E:$W,10,FALSE),0)</f>
        <v>0.3</v>
      </c>
      <c r="O161">
        <f>IFERROR(VLOOKUP($E161,Dispa_data!$E:$W,11,FALSE),0)</f>
        <v>0.39500000000000002</v>
      </c>
      <c r="P161">
        <f>IFERROR(VLOOKUP($E161,Dispa_data!$E:$W,12,FALSE),0)</f>
        <v>7</v>
      </c>
      <c r="Q161">
        <f>IFERROR(VLOOKUP($E161,Dispa_data!$E:$W,13,FALSE),0)</f>
        <v>0.95</v>
      </c>
      <c r="S161" t="str">
        <f t="shared" si="18"/>
        <v/>
      </c>
      <c r="T161" t="str">
        <f t="shared" si="19"/>
        <v/>
      </c>
      <c r="U161" t="str">
        <f t="shared" si="20"/>
        <v/>
      </c>
      <c r="V161" t="str">
        <f t="shared" si="21"/>
        <v/>
      </c>
      <c r="W161" t="str">
        <f t="shared" si="22"/>
        <v/>
      </c>
      <c r="X161" s="1" t="s">
        <v>197</v>
      </c>
      <c r="Y161" s="6" t="e">
        <f>VLOOKUP(B161,Dispa_data!B:B,1,FALSE)</f>
        <v>#N/A</v>
      </c>
      <c r="Z161" t="s">
        <v>994</v>
      </c>
      <c r="AA161" t="s">
        <v>1598</v>
      </c>
      <c r="AB161" t="s">
        <v>1598</v>
      </c>
      <c r="AC161" t="s">
        <v>2166</v>
      </c>
      <c r="AD161" t="s">
        <v>2451</v>
      </c>
      <c r="AE161" t="s">
        <v>2819</v>
      </c>
      <c r="AF161" t="s">
        <v>3230</v>
      </c>
      <c r="AG161" t="s">
        <v>3480</v>
      </c>
      <c r="AH161" t="s">
        <v>3492</v>
      </c>
      <c r="AI161">
        <v>280</v>
      </c>
      <c r="AJ161">
        <v>310</v>
      </c>
      <c r="AK161" t="s">
        <v>3497</v>
      </c>
      <c r="AL161" t="s">
        <v>3506</v>
      </c>
      <c r="AM161" t="s">
        <v>3514</v>
      </c>
      <c r="AO161">
        <v>1966</v>
      </c>
      <c r="AP161" t="s">
        <v>3552</v>
      </c>
      <c r="AQ161">
        <v>1989</v>
      </c>
      <c r="AR161">
        <v>2017</v>
      </c>
      <c r="AS161" t="s">
        <v>18</v>
      </c>
      <c r="AT161" t="s">
        <v>3629</v>
      </c>
      <c r="AU161">
        <v>51.550753</v>
      </c>
      <c r="AV161">
        <v>7.187481</v>
      </c>
      <c r="AW161" t="s">
        <v>3649</v>
      </c>
      <c r="AX161" t="s">
        <v>3784</v>
      </c>
      <c r="AY161">
        <v>0.3</v>
      </c>
      <c r="AZ161" s="2" t="s">
        <v>3941</v>
      </c>
      <c r="BA161">
        <v>0.39750000000000002</v>
      </c>
      <c r="BB161" t="s">
        <v>3997</v>
      </c>
      <c r="BC161" t="s">
        <v>3497</v>
      </c>
      <c r="BE161" t="s">
        <v>3515</v>
      </c>
      <c r="BF161" t="s">
        <v>4079</v>
      </c>
      <c r="BG161" t="s">
        <v>4407</v>
      </c>
      <c r="BH161" t="s">
        <v>4460</v>
      </c>
      <c r="BI161" t="s">
        <v>4591</v>
      </c>
    </row>
    <row r="162" spans="1:61" x14ac:dyDescent="0.25">
      <c r="A162">
        <f t="shared" si="16"/>
        <v>695</v>
      </c>
      <c r="B162" t="str">
        <f t="shared" si="17"/>
        <v>KW Voerde_BNA0991</v>
      </c>
      <c r="C162" t="s">
        <v>3492</v>
      </c>
      <c r="D162" t="str">
        <f>VLOOKUP(AL162,REF_TABLE!$A$19:$B$26,2,FALSE)</f>
        <v>STUR</v>
      </c>
      <c r="E162" t="str">
        <f>VLOOKUP(AK162,REF_TABLE!A:B,2,FALSE)</f>
        <v>HRD</v>
      </c>
      <c r="F162">
        <f t="shared" si="23"/>
        <v>0.38</v>
      </c>
      <c r="G162">
        <f>VLOOKUP(Backup_0521!D162,REF_TABLE!M:Q,2,FALSE)</f>
        <v>9.5587323943661975</v>
      </c>
      <c r="H162">
        <f>VLOOKUP(Backup_0521!D162,REF_TABLE!M:Q,3,FALSE)</f>
        <v>7.8122535211267614</v>
      </c>
      <c r="I162">
        <f>VLOOKUP(D162,Tabelle7!$A:$B,2,FALSE)</f>
        <v>4.0224969288732378E-2</v>
      </c>
      <c r="J162">
        <f>VLOOKUP(D162,Tabelle7!$A:$C,3,FALSE)</f>
        <v>4.0224969288732378E-2</v>
      </c>
      <c r="K162">
        <f>VLOOKUP($E162,Dispa_data!E:W,7,FALSE)</f>
        <v>117242.17</v>
      </c>
      <c r="L162">
        <f>IFERROR(VLOOKUP($E162,Dispa_data!E:W,8,FALSE),0)</f>
        <v>0</v>
      </c>
      <c r="M162">
        <f>IFERROR(VLOOKUP($E162,Dispa_data!E:W,9,FALSE),0)</f>
        <v>0</v>
      </c>
      <c r="N162">
        <f>IFERROR(VLOOKUP($E162,Dispa_data!$E:$W,10,FALSE),0)</f>
        <v>0.3</v>
      </c>
      <c r="O162">
        <f>IFERROR(VLOOKUP($E162,Dispa_data!$E:$W,11,FALSE),0)</f>
        <v>0.39500000000000002</v>
      </c>
      <c r="P162">
        <f>IFERROR(VLOOKUP($E162,Dispa_data!$E:$W,12,FALSE),0)</f>
        <v>7</v>
      </c>
      <c r="Q162">
        <f>IFERROR(VLOOKUP($E162,Dispa_data!$E:$W,13,FALSE),0)</f>
        <v>0.95</v>
      </c>
      <c r="S162" t="str">
        <f t="shared" si="18"/>
        <v/>
      </c>
      <c r="T162" t="str">
        <f t="shared" si="19"/>
        <v/>
      </c>
      <c r="U162" t="str">
        <f t="shared" si="20"/>
        <v/>
      </c>
      <c r="V162" t="str">
        <f t="shared" si="21"/>
        <v/>
      </c>
      <c r="W162" t="str">
        <f t="shared" si="22"/>
        <v/>
      </c>
      <c r="X162" s="1" t="s">
        <v>198</v>
      </c>
      <c r="Y162" s="6" t="e">
        <f>VLOOKUP(B162,Dispa_data!B:B,1,FALSE)</f>
        <v>#N/A</v>
      </c>
      <c r="Z162" t="s">
        <v>1036</v>
      </c>
      <c r="AA162" t="s">
        <v>1599</v>
      </c>
      <c r="AC162" t="s">
        <v>2160</v>
      </c>
      <c r="AD162" t="s">
        <v>2469</v>
      </c>
      <c r="AE162" t="s">
        <v>2820</v>
      </c>
      <c r="AF162" t="s">
        <v>3253</v>
      </c>
      <c r="AG162" t="s">
        <v>3480</v>
      </c>
      <c r="AH162" t="s">
        <v>3492</v>
      </c>
      <c r="AI162">
        <v>695</v>
      </c>
      <c r="AK162" t="s">
        <v>3497</v>
      </c>
      <c r="AL162" t="s">
        <v>3506</v>
      </c>
      <c r="AM162" t="s">
        <v>3515</v>
      </c>
      <c r="AO162">
        <v>1982</v>
      </c>
      <c r="AP162" t="s">
        <v>3558</v>
      </c>
      <c r="AR162">
        <v>2017</v>
      </c>
      <c r="AS162" t="s">
        <v>18</v>
      </c>
      <c r="AU162">
        <v>51.576475000000002</v>
      </c>
      <c r="AV162">
        <v>6.6894279999999986</v>
      </c>
      <c r="AW162" t="s">
        <v>3670</v>
      </c>
      <c r="AX162" t="s">
        <v>3785</v>
      </c>
      <c r="AY162">
        <v>0.38700000000000001</v>
      </c>
      <c r="AZ162" s="2" t="s">
        <v>3942</v>
      </c>
      <c r="BA162">
        <v>0.38</v>
      </c>
      <c r="BB162" t="s">
        <v>3997</v>
      </c>
      <c r="BC162" t="s">
        <v>3497</v>
      </c>
      <c r="BE162" t="s">
        <v>3515</v>
      </c>
      <c r="BF162" t="s">
        <v>4083</v>
      </c>
      <c r="BG162" t="s">
        <v>4408</v>
      </c>
      <c r="BH162" t="s">
        <v>4460</v>
      </c>
    </row>
    <row r="163" spans="1:61" x14ac:dyDescent="0.25">
      <c r="A163">
        <f t="shared" si="16"/>
        <v>695</v>
      </c>
      <c r="B163" t="str">
        <f t="shared" si="17"/>
        <v>KW Voerde_BNA0992</v>
      </c>
      <c r="C163" t="s">
        <v>3492</v>
      </c>
      <c r="D163" t="str">
        <f>VLOOKUP(AL163,REF_TABLE!$A$19:$B$26,2,FALSE)</f>
        <v>STUR</v>
      </c>
      <c r="E163" t="str">
        <f>VLOOKUP(AK163,REF_TABLE!A:B,2,FALSE)</f>
        <v>HRD</v>
      </c>
      <c r="F163">
        <f t="shared" si="23"/>
        <v>0.38750000000000001</v>
      </c>
      <c r="G163">
        <f>VLOOKUP(Backup_0521!D163,REF_TABLE!M:Q,2,FALSE)</f>
        <v>9.5587323943661975</v>
      </c>
      <c r="H163">
        <f>VLOOKUP(Backup_0521!D163,REF_TABLE!M:Q,3,FALSE)</f>
        <v>7.8122535211267614</v>
      </c>
      <c r="I163">
        <f>VLOOKUP(D163,Tabelle7!$A:$B,2,FALSE)</f>
        <v>4.0224969288732378E-2</v>
      </c>
      <c r="J163">
        <f>VLOOKUP(D163,Tabelle7!$A:$C,3,FALSE)</f>
        <v>4.0224969288732378E-2</v>
      </c>
      <c r="K163">
        <f>VLOOKUP($E163,Dispa_data!E:W,7,FALSE)</f>
        <v>117242.17</v>
      </c>
      <c r="L163">
        <f>IFERROR(VLOOKUP($E163,Dispa_data!E:W,8,FALSE),0)</f>
        <v>0</v>
      </c>
      <c r="M163">
        <f>IFERROR(VLOOKUP($E163,Dispa_data!E:W,9,FALSE),0)</f>
        <v>0</v>
      </c>
      <c r="N163">
        <f>IFERROR(VLOOKUP($E163,Dispa_data!$E:$W,10,FALSE),0)</f>
        <v>0.3</v>
      </c>
      <c r="O163">
        <f>IFERROR(VLOOKUP($E163,Dispa_data!$E:$W,11,FALSE),0)</f>
        <v>0.39500000000000002</v>
      </c>
      <c r="P163">
        <f>IFERROR(VLOOKUP($E163,Dispa_data!$E:$W,12,FALSE),0)</f>
        <v>7</v>
      </c>
      <c r="Q163">
        <f>IFERROR(VLOOKUP($E163,Dispa_data!$E:$W,13,FALSE),0)</f>
        <v>0.95</v>
      </c>
      <c r="S163" t="str">
        <f t="shared" si="18"/>
        <v/>
      </c>
      <c r="T163" t="str">
        <f t="shared" si="19"/>
        <v/>
      </c>
      <c r="U163" t="str">
        <f t="shared" si="20"/>
        <v/>
      </c>
      <c r="V163" t="str">
        <f t="shared" si="21"/>
        <v/>
      </c>
      <c r="W163" t="str">
        <f t="shared" si="22"/>
        <v/>
      </c>
      <c r="X163" s="1" t="s">
        <v>199</v>
      </c>
      <c r="Y163" s="6" t="e">
        <f>VLOOKUP(B163,Dispa_data!B:B,1,FALSE)</f>
        <v>#N/A</v>
      </c>
      <c r="Z163" t="s">
        <v>1036</v>
      </c>
      <c r="AA163" t="s">
        <v>1558</v>
      </c>
      <c r="AC163" t="s">
        <v>2160</v>
      </c>
      <c r="AD163" t="s">
        <v>2469</v>
      </c>
      <c r="AE163" t="s">
        <v>2821</v>
      </c>
      <c r="AF163" t="s">
        <v>3253</v>
      </c>
      <c r="AG163" t="s">
        <v>3480</v>
      </c>
      <c r="AH163" t="s">
        <v>3492</v>
      </c>
      <c r="AI163">
        <v>695</v>
      </c>
      <c r="AK163" t="s">
        <v>3497</v>
      </c>
      <c r="AL163" t="s">
        <v>3506</v>
      </c>
      <c r="AM163" t="s">
        <v>3515</v>
      </c>
      <c r="AO163">
        <v>1985</v>
      </c>
      <c r="AP163" t="s">
        <v>3534</v>
      </c>
      <c r="AR163">
        <v>2017</v>
      </c>
      <c r="AS163" t="s">
        <v>18</v>
      </c>
      <c r="AU163">
        <v>51.576475000000002</v>
      </c>
      <c r="AV163">
        <v>6.6894279999999986</v>
      </c>
      <c r="AW163" t="s">
        <v>3670</v>
      </c>
      <c r="AX163" t="s">
        <v>3786</v>
      </c>
      <c r="AY163">
        <v>0.38700000000000001</v>
      </c>
      <c r="AZ163" s="2" t="s">
        <v>3942</v>
      </c>
      <c r="BA163">
        <v>0.38750000000000001</v>
      </c>
      <c r="BB163" t="s">
        <v>3997</v>
      </c>
      <c r="BC163" t="s">
        <v>3497</v>
      </c>
      <c r="BE163" t="s">
        <v>3515</v>
      </c>
      <c r="BF163" t="s">
        <v>4083</v>
      </c>
      <c r="BG163" t="s">
        <v>4408</v>
      </c>
      <c r="BH163" t="s">
        <v>4460</v>
      </c>
    </row>
    <row r="164" spans="1:61" x14ac:dyDescent="0.25">
      <c r="A164">
        <f t="shared" si="16"/>
        <v>318</v>
      </c>
      <c r="B164" t="str">
        <f t="shared" si="17"/>
        <v>KW West_BNA0989</v>
      </c>
      <c r="C164" t="s">
        <v>3492</v>
      </c>
      <c r="D164" t="str">
        <f>VLOOKUP(AL164,REF_TABLE!$A$19:$B$26,2,FALSE)</f>
        <v>STUR</v>
      </c>
      <c r="E164" t="str">
        <f>VLOOKUP(AK164,REF_TABLE!A:B,2,FALSE)</f>
        <v>HRD</v>
      </c>
      <c r="F164">
        <f t="shared" si="23"/>
        <v>0.35249999999999998</v>
      </c>
      <c r="G164">
        <f>VLOOKUP(Backup_0521!D164,REF_TABLE!M:Q,2,FALSE)</f>
        <v>9.5587323943661975</v>
      </c>
      <c r="H164">
        <f>VLOOKUP(Backup_0521!D164,REF_TABLE!M:Q,3,FALSE)</f>
        <v>7.8122535211267614</v>
      </c>
      <c r="I164">
        <f>VLOOKUP(D164,Tabelle7!$A:$B,2,FALSE)</f>
        <v>4.0224969288732378E-2</v>
      </c>
      <c r="J164">
        <f>VLOOKUP(D164,Tabelle7!$A:$C,3,FALSE)</f>
        <v>4.0224969288732378E-2</v>
      </c>
      <c r="K164">
        <f>VLOOKUP($E164,Dispa_data!E:W,7,FALSE)</f>
        <v>117242.17</v>
      </c>
      <c r="L164">
        <f>IFERROR(VLOOKUP($E164,Dispa_data!E:W,8,FALSE),0)</f>
        <v>0</v>
      </c>
      <c r="M164">
        <f>IFERROR(VLOOKUP($E164,Dispa_data!E:W,9,FALSE),0)</f>
        <v>0</v>
      </c>
      <c r="N164">
        <f>IFERROR(VLOOKUP($E164,Dispa_data!$E:$W,10,FALSE),0)</f>
        <v>0.3</v>
      </c>
      <c r="O164">
        <f>IFERROR(VLOOKUP($E164,Dispa_data!$E:$W,11,FALSE),0)</f>
        <v>0.39500000000000002</v>
      </c>
      <c r="P164">
        <f>IFERROR(VLOOKUP($E164,Dispa_data!$E:$W,12,FALSE),0)</f>
        <v>7</v>
      </c>
      <c r="Q164">
        <f>IFERROR(VLOOKUP($E164,Dispa_data!$E:$W,13,FALSE),0)</f>
        <v>0.95</v>
      </c>
      <c r="S164" t="str">
        <f t="shared" si="18"/>
        <v/>
      </c>
      <c r="T164" t="str">
        <f t="shared" si="19"/>
        <v/>
      </c>
      <c r="U164" t="str">
        <f t="shared" si="20"/>
        <v/>
      </c>
      <c r="V164" t="str">
        <f t="shared" si="21"/>
        <v/>
      </c>
      <c r="W164" t="str">
        <f t="shared" si="22"/>
        <v/>
      </c>
      <c r="X164" s="1" t="s">
        <v>200</v>
      </c>
      <c r="Y164" s="6" t="e">
        <f>VLOOKUP(B164,Dispa_data!B:B,1,FALSE)</f>
        <v>#N/A</v>
      </c>
      <c r="Z164" t="s">
        <v>1037</v>
      </c>
      <c r="AA164" t="s">
        <v>1600</v>
      </c>
      <c r="AC164" t="s">
        <v>2166</v>
      </c>
      <c r="AD164" t="s">
        <v>2470</v>
      </c>
      <c r="AE164" t="s">
        <v>2821</v>
      </c>
      <c r="AF164" t="s">
        <v>3253</v>
      </c>
      <c r="AG164" t="s">
        <v>3480</v>
      </c>
      <c r="AH164" t="s">
        <v>3492</v>
      </c>
      <c r="AI164">
        <v>318</v>
      </c>
      <c r="AK164" t="s">
        <v>3497</v>
      </c>
      <c r="AL164" t="s">
        <v>3506</v>
      </c>
      <c r="AM164" t="s">
        <v>3515</v>
      </c>
      <c r="AO164">
        <v>1971</v>
      </c>
      <c r="AP164" t="s">
        <v>3556</v>
      </c>
      <c r="AR164">
        <v>2017</v>
      </c>
      <c r="AS164" t="s">
        <v>18</v>
      </c>
      <c r="AU164">
        <v>51.579619999999998</v>
      </c>
      <c r="AV164">
        <v>6.6788800000000004</v>
      </c>
      <c r="AW164" t="s">
        <v>3671</v>
      </c>
      <c r="AX164" t="s">
        <v>3787</v>
      </c>
      <c r="AY164">
        <v>0.38200000000000001</v>
      </c>
      <c r="AZ164" s="2" t="s">
        <v>3942</v>
      </c>
      <c r="BA164">
        <v>0.35249999999999998</v>
      </c>
      <c r="BB164" t="s">
        <v>3997</v>
      </c>
      <c r="BC164" t="s">
        <v>3497</v>
      </c>
      <c r="BE164" t="s">
        <v>3515</v>
      </c>
      <c r="BF164" t="s">
        <v>4084</v>
      </c>
      <c r="BG164" t="s">
        <v>4407</v>
      </c>
      <c r="BH164" t="s">
        <v>4460</v>
      </c>
    </row>
    <row r="165" spans="1:61" x14ac:dyDescent="0.25">
      <c r="A165">
        <f t="shared" si="16"/>
        <v>322</v>
      </c>
      <c r="B165" t="str">
        <f t="shared" si="17"/>
        <v>KW West_BNA0990</v>
      </c>
      <c r="C165" t="s">
        <v>3492</v>
      </c>
      <c r="D165" t="str">
        <f>VLOOKUP(AL165,REF_TABLE!$A$19:$B$26,2,FALSE)</f>
        <v>STUR</v>
      </c>
      <c r="E165" t="str">
        <f>VLOOKUP(AK165,REF_TABLE!A:B,2,FALSE)</f>
        <v>HRD</v>
      </c>
      <c r="F165">
        <f t="shared" si="23"/>
        <v>0.35249999999999998</v>
      </c>
      <c r="G165">
        <f>VLOOKUP(Backup_0521!D165,REF_TABLE!M:Q,2,FALSE)</f>
        <v>9.5587323943661975</v>
      </c>
      <c r="H165">
        <f>VLOOKUP(Backup_0521!D165,REF_TABLE!M:Q,3,FALSE)</f>
        <v>7.8122535211267614</v>
      </c>
      <c r="I165">
        <f>VLOOKUP(D165,Tabelle7!$A:$B,2,FALSE)</f>
        <v>4.0224969288732378E-2</v>
      </c>
      <c r="J165">
        <f>VLOOKUP(D165,Tabelle7!$A:$C,3,FALSE)</f>
        <v>4.0224969288732378E-2</v>
      </c>
      <c r="K165">
        <f>VLOOKUP($E165,Dispa_data!E:W,7,FALSE)</f>
        <v>117242.17</v>
      </c>
      <c r="L165">
        <f>IFERROR(VLOOKUP($E165,Dispa_data!E:W,8,FALSE),0)</f>
        <v>0</v>
      </c>
      <c r="M165">
        <f>IFERROR(VLOOKUP($E165,Dispa_data!E:W,9,FALSE),0)</f>
        <v>0</v>
      </c>
      <c r="N165">
        <f>IFERROR(VLOOKUP($E165,Dispa_data!$E:$W,10,FALSE),0)</f>
        <v>0.3</v>
      </c>
      <c r="O165">
        <f>IFERROR(VLOOKUP($E165,Dispa_data!$E:$W,11,FALSE),0)</f>
        <v>0.39500000000000002</v>
      </c>
      <c r="P165">
        <f>IFERROR(VLOOKUP($E165,Dispa_data!$E:$W,12,FALSE),0)</f>
        <v>7</v>
      </c>
      <c r="Q165">
        <f>IFERROR(VLOOKUP($E165,Dispa_data!$E:$W,13,FALSE),0)</f>
        <v>0.95</v>
      </c>
      <c r="S165" t="str">
        <f t="shared" si="18"/>
        <v/>
      </c>
      <c r="T165" t="str">
        <f t="shared" si="19"/>
        <v/>
      </c>
      <c r="U165" t="str">
        <f t="shared" si="20"/>
        <v/>
      </c>
      <c r="V165" t="str">
        <f t="shared" si="21"/>
        <v/>
      </c>
      <c r="W165" t="str">
        <f t="shared" si="22"/>
        <v/>
      </c>
      <c r="X165" s="1" t="s">
        <v>201</v>
      </c>
      <c r="Y165" s="6" t="e">
        <f>VLOOKUP(B165,Dispa_data!B:B,1,FALSE)</f>
        <v>#N/A</v>
      </c>
      <c r="Z165" t="s">
        <v>1037</v>
      </c>
      <c r="AA165" t="s">
        <v>1601</v>
      </c>
      <c r="AC165" t="s">
        <v>2166</v>
      </c>
      <c r="AD165" t="s">
        <v>2470</v>
      </c>
      <c r="AE165" t="s">
        <v>2820</v>
      </c>
      <c r="AF165" t="s">
        <v>3253</v>
      </c>
      <c r="AG165" t="s">
        <v>3480</v>
      </c>
      <c r="AH165" t="s">
        <v>3492</v>
      </c>
      <c r="AI165">
        <v>322</v>
      </c>
      <c r="AK165" t="s">
        <v>3497</v>
      </c>
      <c r="AL165" t="s">
        <v>3506</v>
      </c>
      <c r="AM165" t="s">
        <v>3515</v>
      </c>
      <c r="AO165">
        <v>1971</v>
      </c>
      <c r="AP165" t="s">
        <v>3556</v>
      </c>
      <c r="AR165">
        <v>2017</v>
      </c>
      <c r="AS165" t="s">
        <v>18</v>
      </c>
      <c r="AU165">
        <v>51.579619999999998</v>
      </c>
      <c r="AV165">
        <v>6.6788800000000004</v>
      </c>
      <c r="AW165" t="s">
        <v>3671</v>
      </c>
      <c r="AX165" t="s">
        <v>3788</v>
      </c>
      <c r="AY165">
        <v>0.38200000000000001</v>
      </c>
      <c r="AZ165" s="2" t="s">
        <v>3942</v>
      </c>
      <c r="BA165">
        <v>0.35249999999999998</v>
      </c>
      <c r="BB165" t="s">
        <v>3997</v>
      </c>
      <c r="BC165" t="s">
        <v>3497</v>
      </c>
      <c r="BE165" t="s">
        <v>3515</v>
      </c>
      <c r="BF165" t="s">
        <v>4084</v>
      </c>
      <c r="BG165" t="s">
        <v>4407</v>
      </c>
      <c r="BH165" t="s">
        <v>4460</v>
      </c>
    </row>
    <row r="166" spans="1:61" x14ac:dyDescent="0.25">
      <c r="A166">
        <f t="shared" si="16"/>
        <v>79.5</v>
      </c>
      <c r="B166" t="str">
        <f t="shared" si="17"/>
        <v>RADAG_BNA0010a</v>
      </c>
      <c r="C166" t="s">
        <v>3492</v>
      </c>
      <c r="D166" t="str">
        <f>VLOOKUP(AL166,REF_TABLE!$A$19:$B$26,2,FALSE)</f>
        <v>HROR</v>
      </c>
      <c r="E166" t="str">
        <f>VLOOKUP(AK166,REF_TABLE!A:B,2,FALSE)</f>
        <v>WAT</v>
      </c>
      <c r="F166">
        <f t="shared" si="23"/>
        <v>0.8</v>
      </c>
      <c r="G166">
        <f>VLOOKUP(Backup_0521!D166,REF_TABLE!M:Q,2,FALSE)</f>
        <v>0</v>
      </c>
      <c r="H166">
        <f>VLOOKUP(Backup_0521!D166,REF_TABLE!M:Q,3,FALSE)</f>
        <v>0</v>
      </c>
      <c r="I166">
        <f>VLOOKUP(D166,Tabelle7!$A:$B,2,FALSE)</f>
        <v>1.4617710098499999</v>
      </c>
      <c r="J166">
        <f>VLOOKUP(D166,Tabelle7!$A:$C,3,FALSE)</f>
        <v>1.4617710098499999</v>
      </c>
      <c r="K166">
        <f>VLOOKUP($E166,Dispa_data!E:W,7,FALSE)</f>
        <v>0</v>
      </c>
      <c r="L166">
        <f>IFERROR(VLOOKUP($E166,Dispa_data!E:W,8,FALSE),0)</f>
        <v>0</v>
      </c>
      <c r="M166">
        <f>IFERROR(VLOOKUP($E166,Dispa_data!E:W,9,FALSE),0)</f>
        <v>0</v>
      </c>
      <c r="N166">
        <f>IFERROR(VLOOKUP($E166,Dispa_data!$E:$W,10,FALSE),0)</f>
        <v>0</v>
      </c>
      <c r="O166">
        <f>IFERROR(VLOOKUP($E166,Dispa_data!$E:$W,11,FALSE),0)</f>
        <v>0.86</v>
      </c>
      <c r="P166">
        <f>IFERROR(VLOOKUP($E166,Dispa_data!$E:$W,12,FALSE),0)</f>
        <v>0.3</v>
      </c>
      <c r="Q166">
        <f>IFERROR(VLOOKUP($E166,Dispa_data!$E:$W,13,FALSE),0)</f>
        <v>0</v>
      </c>
      <c r="S166" t="str">
        <f t="shared" si="18"/>
        <v/>
      </c>
      <c r="T166" t="str">
        <f t="shared" si="19"/>
        <v/>
      </c>
      <c r="U166" t="str">
        <f t="shared" si="20"/>
        <v/>
      </c>
      <c r="V166" t="str">
        <f t="shared" si="21"/>
        <v/>
      </c>
      <c r="W166" t="str">
        <f t="shared" si="22"/>
        <v/>
      </c>
      <c r="X166" s="1" t="s">
        <v>202</v>
      </c>
      <c r="Y166" s="6" t="e">
        <f>VLOOKUP(B166,Dispa_data!B:B,1,FALSE)</f>
        <v>#N/A</v>
      </c>
      <c r="Z166" t="s">
        <v>1038</v>
      </c>
      <c r="AB166" t="s">
        <v>1940</v>
      </c>
      <c r="AC166" t="s">
        <v>2128</v>
      </c>
      <c r="AD166" t="s">
        <v>2471</v>
      </c>
      <c r="AE166" t="s">
        <v>2813</v>
      </c>
      <c r="AF166" t="s">
        <v>3252</v>
      </c>
      <c r="AG166" t="s">
        <v>3482</v>
      </c>
      <c r="AH166" t="s">
        <v>3492</v>
      </c>
      <c r="AI166">
        <v>79.5</v>
      </c>
      <c r="AJ166">
        <v>83.647829999999999</v>
      </c>
      <c r="AK166" t="s">
        <v>3498</v>
      </c>
      <c r="AL166" t="s">
        <v>3509</v>
      </c>
      <c r="AM166" t="s">
        <v>3515</v>
      </c>
      <c r="AO166">
        <v>1933</v>
      </c>
      <c r="AP166" t="s">
        <v>3570</v>
      </c>
      <c r="AS166" t="s">
        <v>3625</v>
      </c>
      <c r="AU166">
        <v>47.586290000000012</v>
      </c>
      <c r="AV166">
        <v>8.1320700000000006</v>
      </c>
      <c r="BA166">
        <v>0.8</v>
      </c>
      <c r="BB166" t="s">
        <v>3996</v>
      </c>
      <c r="BC166" t="s">
        <v>3498</v>
      </c>
      <c r="BE166" t="s">
        <v>3515</v>
      </c>
      <c r="BF166" t="s">
        <v>4085</v>
      </c>
      <c r="BG166" t="s">
        <v>4406</v>
      </c>
      <c r="BH166" t="s">
        <v>4460</v>
      </c>
      <c r="BI166" t="s">
        <v>4592</v>
      </c>
    </row>
    <row r="167" spans="1:61" x14ac:dyDescent="0.25">
      <c r="A167">
        <f t="shared" si="16"/>
        <v>0.1</v>
      </c>
      <c r="B167" t="str">
        <f t="shared" si="17"/>
        <v>Werkskraftwerk Sappi Alfeld_BNA0012c</v>
      </c>
      <c r="C167" t="s">
        <v>3492</v>
      </c>
      <c r="D167" t="str">
        <f>VLOOKUP(AL167,REF_TABLE!$A$19:$B$26,2,FALSE)</f>
        <v>HROR</v>
      </c>
      <c r="E167" t="str">
        <f>VLOOKUP(AK167,REF_TABLE!A:B,2,FALSE)</f>
        <v>WAT</v>
      </c>
      <c r="F167">
        <f t="shared" si="23"/>
        <v>0.8</v>
      </c>
      <c r="G167">
        <f>VLOOKUP(Backup_0521!D167,REF_TABLE!M:Q,2,FALSE)</f>
        <v>0</v>
      </c>
      <c r="H167">
        <f>VLOOKUP(Backup_0521!D167,REF_TABLE!M:Q,3,FALSE)</f>
        <v>0</v>
      </c>
      <c r="I167">
        <f>VLOOKUP(D167,Tabelle7!$A:$B,2,FALSE)</f>
        <v>1.4617710098499999</v>
      </c>
      <c r="J167">
        <f>VLOOKUP(D167,Tabelle7!$A:$C,3,FALSE)</f>
        <v>1.4617710098499999</v>
      </c>
      <c r="K167">
        <f>VLOOKUP($E167,Dispa_data!E:W,7,FALSE)</f>
        <v>0</v>
      </c>
      <c r="L167">
        <f>IFERROR(VLOOKUP($E167,Dispa_data!E:W,8,FALSE),0)</f>
        <v>0</v>
      </c>
      <c r="M167">
        <f>IFERROR(VLOOKUP($E167,Dispa_data!E:W,9,FALSE),0)</f>
        <v>0</v>
      </c>
      <c r="N167">
        <f>IFERROR(VLOOKUP($E167,Dispa_data!$E:$W,10,FALSE),0)</f>
        <v>0</v>
      </c>
      <c r="O167">
        <f>IFERROR(VLOOKUP($E167,Dispa_data!$E:$W,11,FALSE),0)</f>
        <v>0.86</v>
      </c>
      <c r="P167">
        <f>IFERROR(VLOOKUP($E167,Dispa_data!$E:$W,12,FALSE),0)</f>
        <v>0.3</v>
      </c>
      <c r="Q167">
        <f>IFERROR(VLOOKUP($E167,Dispa_data!$E:$W,13,FALSE),0)</f>
        <v>0</v>
      </c>
      <c r="S167" t="str">
        <f t="shared" si="18"/>
        <v/>
      </c>
      <c r="T167" t="str">
        <f t="shared" si="19"/>
        <v/>
      </c>
      <c r="U167" t="str">
        <f t="shared" si="20"/>
        <v/>
      </c>
      <c r="V167" t="str">
        <f t="shared" si="21"/>
        <v/>
      </c>
      <c r="W167" t="str">
        <f t="shared" si="22"/>
        <v/>
      </c>
      <c r="X167" s="1" t="s">
        <v>203</v>
      </c>
      <c r="Y167" s="6" t="e">
        <f>VLOOKUP(B167,Dispa_data!B:B,1,FALSE)</f>
        <v>#N/A</v>
      </c>
      <c r="Z167" t="s">
        <v>925</v>
      </c>
      <c r="AA167" t="s">
        <v>1602</v>
      </c>
      <c r="AC167" t="s">
        <v>2122</v>
      </c>
      <c r="AD167" t="s">
        <v>2400</v>
      </c>
      <c r="AE167" t="s">
        <v>2721</v>
      </c>
      <c r="AF167" t="s">
        <v>3181</v>
      </c>
      <c r="AG167" t="s">
        <v>3477</v>
      </c>
      <c r="AH167" t="s">
        <v>3492</v>
      </c>
      <c r="AI167">
        <v>0.1</v>
      </c>
      <c r="AK167" t="s">
        <v>3498</v>
      </c>
      <c r="AL167" t="s">
        <v>3509</v>
      </c>
      <c r="AM167" t="s">
        <v>3515</v>
      </c>
      <c r="AO167">
        <v>1912</v>
      </c>
      <c r="AP167" t="s">
        <v>3571</v>
      </c>
      <c r="AS167" t="s">
        <v>3625</v>
      </c>
      <c r="AU167">
        <v>51.985129999999998</v>
      </c>
      <c r="AV167">
        <v>9.8224600000000013</v>
      </c>
      <c r="BA167">
        <v>0.8</v>
      </c>
      <c r="BB167" t="s">
        <v>3996</v>
      </c>
      <c r="BC167" t="s">
        <v>3498</v>
      </c>
      <c r="BE167" t="s">
        <v>3514</v>
      </c>
    </row>
    <row r="168" spans="1:61" x14ac:dyDescent="0.25">
      <c r="A168">
        <f t="shared" si="16"/>
        <v>60</v>
      </c>
      <c r="B168" t="str">
        <f t="shared" si="17"/>
        <v>KW Amlach_BNA0024</v>
      </c>
      <c r="C168" t="s">
        <v>3492</v>
      </c>
      <c r="D168" t="str">
        <f>VLOOKUP(AL168,REF_TABLE!$A$19:$B$26,2,FALSE)</f>
        <v>HROR</v>
      </c>
      <c r="E168" t="str">
        <f>VLOOKUP(AK168,REF_TABLE!A:B,2,FALSE)</f>
        <v>WAT</v>
      </c>
      <c r="F168">
        <f t="shared" si="23"/>
        <v>0.8</v>
      </c>
      <c r="G168">
        <f>VLOOKUP(Backup_0521!D168,REF_TABLE!M:Q,2,FALSE)</f>
        <v>0</v>
      </c>
      <c r="H168">
        <f>VLOOKUP(Backup_0521!D168,REF_TABLE!M:Q,3,FALSE)</f>
        <v>0</v>
      </c>
      <c r="I168">
        <f>VLOOKUP(D168,Tabelle7!$A:$B,2,FALSE)</f>
        <v>1.4617710098499999</v>
      </c>
      <c r="J168">
        <f>VLOOKUP(D168,Tabelle7!$A:$C,3,FALSE)</f>
        <v>1.4617710098499999</v>
      </c>
      <c r="K168">
        <f>VLOOKUP($E168,Dispa_data!E:W,7,FALSE)</f>
        <v>0</v>
      </c>
      <c r="L168">
        <f>IFERROR(VLOOKUP($E168,Dispa_data!E:W,8,FALSE),0)</f>
        <v>0</v>
      </c>
      <c r="M168">
        <f>IFERROR(VLOOKUP($E168,Dispa_data!E:W,9,FALSE),0)</f>
        <v>0</v>
      </c>
      <c r="N168">
        <f>IFERROR(VLOOKUP($E168,Dispa_data!$E:$W,10,FALSE),0)</f>
        <v>0</v>
      </c>
      <c r="O168">
        <f>IFERROR(VLOOKUP($E168,Dispa_data!$E:$W,11,FALSE),0)</f>
        <v>0.86</v>
      </c>
      <c r="P168">
        <f>IFERROR(VLOOKUP($E168,Dispa_data!$E:$W,12,FALSE),0)</f>
        <v>0.3</v>
      </c>
      <c r="Q168">
        <f>IFERROR(VLOOKUP($E168,Dispa_data!$E:$W,13,FALSE),0)</f>
        <v>0</v>
      </c>
      <c r="S168" t="str">
        <f t="shared" si="18"/>
        <v/>
      </c>
      <c r="T168" t="str">
        <f t="shared" si="19"/>
        <v/>
      </c>
      <c r="U168" t="str">
        <f t="shared" si="20"/>
        <v/>
      </c>
      <c r="V168" t="str">
        <f t="shared" si="21"/>
        <v/>
      </c>
      <c r="W168" t="str">
        <f t="shared" si="22"/>
        <v/>
      </c>
      <c r="X168" s="1" t="s">
        <v>204</v>
      </c>
      <c r="Y168" s="6" t="e">
        <f>VLOOKUP(B168,Dispa_data!B:B,1,FALSE)</f>
        <v>#N/A</v>
      </c>
      <c r="Z168" t="s">
        <v>1039</v>
      </c>
      <c r="AA168" t="s">
        <v>1603</v>
      </c>
      <c r="AC168" t="s">
        <v>2191</v>
      </c>
      <c r="AE168" t="s">
        <v>2822</v>
      </c>
      <c r="AF168" t="s">
        <v>1603</v>
      </c>
      <c r="AG168" t="s">
        <v>3488</v>
      </c>
      <c r="AH168" t="s">
        <v>3493</v>
      </c>
      <c r="AI168">
        <v>60</v>
      </c>
      <c r="AK168" t="s">
        <v>3498</v>
      </c>
      <c r="AL168" t="s">
        <v>3509</v>
      </c>
      <c r="AM168" t="s">
        <v>3515</v>
      </c>
      <c r="AO168">
        <v>1989</v>
      </c>
      <c r="AP168" t="s">
        <v>3548</v>
      </c>
      <c r="AS168" t="s">
        <v>3625</v>
      </c>
      <c r="AU168">
        <v>46.814204799999992</v>
      </c>
      <c r="AV168">
        <v>12.761756999999999</v>
      </c>
      <c r="BA168">
        <v>0.8</v>
      </c>
      <c r="BB168" t="s">
        <v>3996</v>
      </c>
      <c r="BC168" t="s">
        <v>3498</v>
      </c>
      <c r="BE168" t="s">
        <v>3515</v>
      </c>
      <c r="BF168" t="s">
        <v>4086</v>
      </c>
      <c r="BG168" t="s">
        <v>4406</v>
      </c>
      <c r="BH168" t="s">
        <v>4482</v>
      </c>
    </row>
    <row r="169" spans="1:61" x14ac:dyDescent="0.25">
      <c r="A169">
        <f t="shared" si="16"/>
        <v>15</v>
      </c>
      <c r="B169" t="str">
        <f t="shared" si="17"/>
        <v>Bigge_BNA1102</v>
      </c>
      <c r="C169" t="s">
        <v>3492</v>
      </c>
      <c r="D169" t="str">
        <f>VLOOKUP(AL169,REF_TABLE!$A$19:$B$26,2,FALSE)</f>
        <v>HROR</v>
      </c>
      <c r="E169" t="str">
        <f>VLOOKUP(AK169,REF_TABLE!A:B,2,FALSE)</f>
        <v>WAT</v>
      </c>
      <c r="F169">
        <f t="shared" si="23"/>
        <v>0.8</v>
      </c>
      <c r="G169">
        <f>VLOOKUP(Backup_0521!D169,REF_TABLE!M:Q,2,FALSE)</f>
        <v>0</v>
      </c>
      <c r="H169">
        <f>VLOOKUP(Backup_0521!D169,REF_TABLE!M:Q,3,FALSE)</f>
        <v>0</v>
      </c>
      <c r="I169">
        <f>VLOOKUP(D169,Tabelle7!$A:$B,2,FALSE)</f>
        <v>1.4617710098499999</v>
      </c>
      <c r="J169">
        <f>VLOOKUP(D169,Tabelle7!$A:$C,3,FALSE)</f>
        <v>1.4617710098499999</v>
      </c>
      <c r="K169">
        <f>VLOOKUP($E169,Dispa_data!E:W,7,FALSE)</f>
        <v>0</v>
      </c>
      <c r="L169">
        <f>IFERROR(VLOOKUP($E169,Dispa_data!E:W,8,FALSE),0)</f>
        <v>0</v>
      </c>
      <c r="M169">
        <f>IFERROR(VLOOKUP($E169,Dispa_data!E:W,9,FALSE),0)</f>
        <v>0</v>
      </c>
      <c r="N169">
        <f>IFERROR(VLOOKUP($E169,Dispa_data!$E:$W,10,FALSE),0)</f>
        <v>0</v>
      </c>
      <c r="O169">
        <f>IFERROR(VLOOKUP($E169,Dispa_data!$E:$W,11,FALSE),0)</f>
        <v>0.86</v>
      </c>
      <c r="P169">
        <f>IFERROR(VLOOKUP($E169,Dispa_data!$E:$W,12,FALSE),0)</f>
        <v>0.3</v>
      </c>
      <c r="Q169">
        <f>IFERROR(VLOOKUP($E169,Dispa_data!$E:$W,13,FALSE),0)</f>
        <v>0</v>
      </c>
      <c r="S169" t="str">
        <f t="shared" si="18"/>
        <v/>
      </c>
      <c r="T169" t="str">
        <f t="shared" si="19"/>
        <v/>
      </c>
      <c r="U169" t="str">
        <f t="shared" si="20"/>
        <v/>
      </c>
      <c r="V169" t="str">
        <f t="shared" si="21"/>
        <v/>
      </c>
      <c r="W169" t="str">
        <f t="shared" si="22"/>
        <v/>
      </c>
      <c r="X169" s="1" t="s">
        <v>205</v>
      </c>
      <c r="Y169" s="6" t="e">
        <f>VLOOKUP(B169,Dispa_data!B:B,1,FALSE)</f>
        <v>#N/A</v>
      </c>
      <c r="Z169" t="s">
        <v>1040</v>
      </c>
      <c r="AC169" t="s">
        <v>2192</v>
      </c>
      <c r="AD169" t="s">
        <v>2472</v>
      </c>
      <c r="AE169" t="s">
        <v>2823</v>
      </c>
      <c r="AF169" t="s">
        <v>3254</v>
      </c>
      <c r="AG169" t="s">
        <v>3480</v>
      </c>
      <c r="AH169" t="s">
        <v>3492</v>
      </c>
      <c r="AI169">
        <v>15</v>
      </c>
      <c r="AK169" t="s">
        <v>3498</v>
      </c>
      <c r="AL169" t="s">
        <v>3509</v>
      </c>
      <c r="AM169" t="s">
        <v>3515</v>
      </c>
      <c r="AO169">
        <v>1965</v>
      </c>
      <c r="AP169" t="s">
        <v>3551</v>
      </c>
      <c r="AS169" t="s">
        <v>3625</v>
      </c>
      <c r="AU169">
        <v>51.093173</v>
      </c>
      <c r="AV169">
        <v>7.8627199999999986</v>
      </c>
      <c r="BA169">
        <v>0.8</v>
      </c>
      <c r="BB169" t="s">
        <v>3996</v>
      </c>
      <c r="BC169" t="s">
        <v>3498</v>
      </c>
      <c r="BE169" t="s">
        <v>3515</v>
      </c>
      <c r="BF169" t="s">
        <v>4087</v>
      </c>
      <c r="BG169" t="s">
        <v>1715</v>
      </c>
      <c r="BH169" t="s">
        <v>4483</v>
      </c>
    </row>
    <row r="170" spans="1:61" x14ac:dyDescent="0.25">
      <c r="A170">
        <f t="shared" si="16"/>
        <v>40.4</v>
      </c>
      <c r="B170" t="str">
        <f t="shared" si="17"/>
        <v>Egglfing_BNA0042</v>
      </c>
      <c r="C170" t="s">
        <v>3492</v>
      </c>
      <c r="D170" t="str">
        <f>VLOOKUP(AL170,REF_TABLE!$A$19:$B$26,2,FALSE)</f>
        <v>HROR</v>
      </c>
      <c r="E170" t="str">
        <f>VLOOKUP(AK170,REF_TABLE!A:B,2,FALSE)</f>
        <v>WAT</v>
      </c>
      <c r="F170">
        <f t="shared" si="23"/>
        <v>0.8</v>
      </c>
      <c r="G170">
        <f>VLOOKUP(Backup_0521!D170,REF_TABLE!M:Q,2,FALSE)</f>
        <v>0</v>
      </c>
      <c r="H170">
        <f>VLOOKUP(Backup_0521!D170,REF_TABLE!M:Q,3,FALSE)</f>
        <v>0</v>
      </c>
      <c r="I170">
        <f>VLOOKUP(D170,Tabelle7!$A:$B,2,FALSE)</f>
        <v>1.4617710098499999</v>
      </c>
      <c r="J170">
        <f>VLOOKUP(D170,Tabelle7!$A:$C,3,FALSE)</f>
        <v>1.4617710098499999</v>
      </c>
      <c r="K170">
        <f>VLOOKUP($E170,Dispa_data!E:W,7,FALSE)</f>
        <v>0</v>
      </c>
      <c r="L170">
        <f>IFERROR(VLOOKUP($E170,Dispa_data!E:W,8,FALSE),0)</f>
        <v>0</v>
      </c>
      <c r="M170">
        <f>IFERROR(VLOOKUP($E170,Dispa_data!E:W,9,FALSE),0)</f>
        <v>0</v>
      </c>
      <c r="N170">
        <f>IFERROR(VLOOKUP($E170,Dispa_data!$E:$W,10,FALSE),0)</f>
        <v>0</v>
      </c>
      <c r="O170">
        <f>IFERROR(VLOOKUP($E170,Dispa_data!$E:$W,11,FALSE),0)</f>
        <v>0.86</v>
      </c>
      <c r="P170">
        <f>IFERROR(VLOOKUP($E170,Dispa_data!$E:$W,12,FALSE),0)</f>
        <v>0.3</v>
      </c>
      <c r="Q170">
        <f>IFERROR(VLOOKUP($E170,Dispa_data!$E:$W,13,FALSE),0)</f>
        <v>0</v>
      </c>
      <c r="S170" t="str">
        <f t="shared" si="18"/>
        <v/>
      </c>
      <c r="T170" t="str">
        <f t="shared" si="19"/>
        <v/>
      </c>
      <c r="U170" t="str">
        <f t="shared" si="20"/>
        <v/>
      </c>
      <c r="V170" t="str">
        <f t="shared" si="21"/>
        <v/>
      </c>
      <c r="W170" t="str">
        <f t="shared" si="22"/>
        <v/>
      </c>
      <c r="X170" s="1" t="s">
        <v>206</v>
      </c>
      <c r="Y170" s="6" t="e">
        <f>VLOOKUP(B170,Dispa_data!B:B,1,FALSE)</f>
        <v>#N/A</v>
      </c>
      <c r="Z170" t="s">
        <v>1041</v>
      </c>
      <c r="AA170" t="s">
        <v>1041</v>
      </c>
      <c r="AC170" t="s">
        <v>2193</v>
      </c>
      <c r="AD170" t="s">
        <v>2473</v>
      </c>
      <c r="AE170" t="s">
        <v>2824</v>
      </c>
      <c r="AF170" t="s">
        <v>3255</v>
      </c>
      <c r="AG170" t="s">
        <v>3478</v>
      </c>
      <c r="AH170" t="s">
        <v>3492</v>
      </c>
      <c r="AI170">
        <v>40.4</v>
      </c>
      <c r="AK170" t="s">
        <v>3498</v>
      </c>
      <c r="AL170" t="s">
        <v>3509</v>
      </c>
      <c r="AM170" t="s">
        <v>3515</v>
      </c>
      <c r="AO170">
        <v>1944</v>
      </c>
      <c r="AP170" t="s">
        <v>3572</v>
      </c>
      <c r="AS170" t="s">
        <v>3625</v>
      </c>
      <c r="AU170">
        <v>48.320615400000001</v>
      </c>
      <c r="AV170">
        <v>13.3160755</v>
      </c>
      <c r="BA170">
        <v>0.8</v>
      </c>
      <c r="BB170" t="s">
        <v>3996</v>
      </c>
      <c r="BC170" t="s">
        <v>3498</v>
      </c>
      <c r="BE170" t="s">
        <v>3515</v>
      </c>
      <c r="BF170" t="s">
        <v>4088</v>
      </c>
      <c r="BG170" t="s">
        <v>4406</v>
      </c>
      <c r="BH170" t="s">
        <v>4451</v>
      </c>
    </row>
    <row r="171" spans="1:61" x14ac:dyDescent="0.25">
      <c r="A171">
        <f t="shared" si="16"/>
        <v>36.799999999999997</v>
      </c>
      <c r="B171" t="str">
        <f t="shared" si="17"/>
        <v>Rheinkraftwerk Säckingen_BNA0045</v>
      </c>
      <c r="C171" t="s">
        <v>3492</v>
      </c>
      <c r="D171" t="str">
        <f>VLOOKUP(AL171,REF_TABLE!$A$19:$B$26,2,FALSE)</f>
        <v>HROR</v>
      </c>
      <c r="E171" t="str">
        <f>VLOOKUP(AK171,REF_TABLE!A:B,2,FALSE)</f>
        <v>WAT</v>
      </c>
      <c r="F171">
        <f t="shared" si="23"/>
        <v>0.8</v>
      </c>
      <c r="G171">
        <f>VLOOKUP(Backup_0521!D171,REF_TABLE!M:Q,2,FALSE)</f>
        <v>0</v>
      </c>
      <c r="H171">
        <f>VLOOKUP(Backup_0521!D171,REF_TABLE!M:Q,3,FALSE)</f>
        <v>0</v>
      </c>
      <c r="I171">
        <f>VLOOKUP(D171,Tabelle7!$A:$B,2,FALSE)</f>
        <v>1.4617710098499999</v>
      </c>
      <c r="J171">
        <f>VLOOKUP(D171,Tabelle7!$A:$C,3,FALSE)</f>
        <v>1.4617710098499999</v>
      </c>
      <c r="K171">
        <f>VLOOKUP($E171,Dispa_data!E:W,7,FALSE)</f>
        <v>0</v>
      </c>
      <c r="L171">
        <f>IFERROR(VLOOKUP($E171,Dispa_data!E:W,8,FALSE),0)</f>
        <v>0</v>
      </c>
      <c r="M171">
        <f>IFERROR(VLOOKUP($E171,Dispa_data!E:W,9,FALSE),0)</f>
        <v>0</v>
      </c>
      <c r="N171">
        <f>IFERROR(VLOOKUP($E171,Dispa_data!$E:$W,10,FALSE),0)</f>
        <v>0</v>
      </c>
      <c r="O171">
        <f>IFERROR(VLOOKUP($E171,Dispa_data!$E:$W,11,FALSE),0)</f>
        <v>0.86</v>
      </c>
      <c r="P171">
        <f>IFERROR(VLOOKUP($E171,Dispa_data!$E:$W,12,FALSE),0)</f>
        <v>0.3</v>
      </c>
      <c r="Q171">
        <f>IFERROR(VLOOKUP($E171,Dispa_data!$E:$W,13,FALSE),0)</f>
        <v>0</v>
      </c>
      <c r="S171" t="str">
        <f t="shared" si="18"/>
        <v/>
      </c>
      <c r="T171" t="str">
        <f t="shared" si="19"/>
        <v/>
      </c>
      <c r="U171" t="str">
        <f t="shared" si="20"/>
        <v/>
      </c>
      <c r="V171" t="str">
        <f t="shared" si="21"/>
        <v/>
      </c>
      <c r="W171" t="str">
        <f t="shared" si="22"/>
        <v/>
      </c>
      <c r="X171" s="1" t="s">
        <v>207</v>
      </c>
      <c r="Y171" s="6" t="e">
        <f>VLOOKUP(B171,Dispa_data!B:B,1,FALSE)</f>
        <v>#N/A</v>
      </c>
      <c r="Z171" t="s">
        <v>1042</v>
      </c>
      <c r="AA171" t="s">
        <v>1043</v>
      </c>
      <c r="AC171" t="s">
        <v>2158</v>
      </c>
      <c r="AD171" t="s">
        <v>2474</v>
      </c>
      <c r="AE171" t="s">
        <v>2825</v>
      </c>
      <c r="AF171" t="s">
        <v>3256</v>
      </c>
      <c r="AG171" t="s">
        <v>3482</v>
      </c>
      <c r="AH171" t="s">
        <v>3492</v>
      </c>
      <c r="AI171">
        <v>36.799999999999997</v>
      </c>
      <c r="AK171" t="s">
        <v>3498</v>
      </c>
      <c r="AL171" t="s">
        <v>3509</v>
      </c>
      <c r="AM171" t="s">
        <v>3515</v>
      </c>
      <c r="AO171">
        <v>1966</v>
      </c>
      <c r="AP171" t="s">
        <v>3552</v>
      </c>
      <c r="AS171" t="s">
        <v>3625</v>
      </c>
      <c r="AU171">
        <v>47.558531199999997</v>
      </c>
      <c r="AV171">
        <v>7.9556578999999994</v>
      </c>
      <c r="BA171">
        <v>0.8</v>
      </c>
      <c r="BB171" t="s">
        <v>3996</v>
      </c>
      <c r="BC171" t="s">
        <v>3498</v>
      </c>
      <c r="BE171" t="s">
        <v>3515</v>
      </c>
      <c r="BF171" t="s">
        <v>4089</v>
      </c>
      <c r="BG171" t="s">
        <v>4406</v>
      </c>
      <c r="BH171" t="s">
        <v>4442</v>
      </c>
    </row>
    <row r="172" spans="1:61" x14ac:dyDescent="0.25">
      <c r="A172">
        <f t="shared" si="16"/>
        <v>360</v>
      </c>
      <c r="B172" t="str">
        <f t="shared" si="17"/>
        <v>Säckingen_BNA0046</v>
      </c>
      <c r="C172" t="s">
        <v>3492</v>
      </c>
      <c r="D172" t="str">
        <f>VLOOKUP(AL172,REF_TABLE!$A$19:$B$26,2,FALSE)</f>
        <v>HPHS</v>
      </c>
      <c r="E172" t="str">
        <f>VLOOKUP(AK172,REF_TABLE!A:B,2,FALSE)</f>
        <v>WAT</v>
      </c>
      <c r="F172">
        <f t="shared" si="23"/>
        <v>0.75</v>
      </c>
      <c r="G172">
        <f>VLOOKUP(Backup_0521!D172,REF_TABLE!M:Q,2,FALSE)</f>
        <v>0</v>
      </c>
      <c r="H172">
        <f>VLOOKUP(Backup_0521!D172,REF_TABLE!M:Q,3,FALSE)</f>
        <v>0</v>
      </c>
      <c r="I172">
        <f>VLOOKUP(D172,Tabelle7!$A:$B,2,FALSE)</f>
        <v>0.95351891912857145</v>
      </c>
      <c r="J172">
        <f>VLOOKUP(D172,Tabelle7!$A:$C,3,FALSE)</f>
        <v>0.95351891912857145</v>
      </c>
      <c r="K172">
        <f>VLOOKUP($E172,Dispa_data!E:W,7,FALSE)</f>
        <v>0</v>
      </c>
      <c r="L172">
        <f>IFERROR(VLOOKUP($E172,Dispa_data!E:W,8,FALSE),0)</f>
        <v>0</v>
      </c>
      <c r="M172">
        <f>IFERROR(VLOOKUP($E172,Dispa_data!E:W,9,FALSE),0)</f>
        <v>0</v>
      </c>
      <c r="N172">
        <f>IFERROR(VLOOKUP($E172,Dispa_data!$E:$W,10,FALSE),0)</f>
        <v>0</v>
      </c>
      <c r="O172">
        <f>IFERROR(VLOOKUP($E172,Dispa_data!$E:$W,11,FALSE),0)</f>
        <v>0.86</v>
      </c>
      <c r="P172">
        <f>IFERROR(VLOOKUP($E172,Dispa_data!$E:$W,12,FALSE),0)</f>
        <v>0.3</v>
      </c>
      <c r="Q172">
        <f>IFERROR(VLOOKUP($E172,Dispa_data!$E:$W,13,FALSE),0)</f>
        <v>0</v>
      </c>
      <c r="S172" t="str">
        <f t="shared" si="18"/>
        <v/>
      </c>
      <c r="T172">
        <f t="shared" si="19"/>
        <v>2268</v>
      </c>
      <c r="U172">
        <f t="shared" si="20"/>
        <v>0</v>
      </c>
      <c r="V172">
        <f t="shared" si="21"/>
        <v>360</v>
      </c>
      <c r="W172">
        <f t="shared" si="22"/>
        <v>0.86</v>
      </c>
      <c r="X172" s="1" t="s">
        <v>208</v>
      </c>
      <c r="Y172" s="6" t="e">
        <f>VLOOKUP(B172,Dispa_data!B:B,1,FALSE)</f>
        <v>#N/A</v>
      </c>
      <c r="Z172" t="s">
        <v>1043</v>
      </c>
      <c r="AA172" t="s">
        <v>1043</v>
      </c>
      <c r="AB172" t="s">
        <v>1941</v>
      </c>
      <c r="AC172" t="s">
        <v>2194</v>
      </c>
      <c r="AD172" t="s">
        <v>2475</v>
      </c>
      <c r="AE172" t="s">
        <v>2825</v>
      </c>
      <c r="AF172" t="s">
        <v>3256</v>
      </c>
      <c r="AG172" t="s">
        <v>3482</v>
      </c>
      <c r="AH172" t="s">
        <v>3492</v>
      </c>
      <c r="AI172">
        <v>360</v>
      </c>
      <c r="AJ172">
        <v>370</v>
      </c>
      <c r="AK172" t="s">
        <v>3498</v>
      </c>
      <c r="AL172" t="s">
        <v>3510</v>
      </c>
      <c r="AM172" t="s">
        <v>3515</v>
      </c>
      <c r="AO172">
        <v>1966</v>
      </c>
      <c r="AP172" t="s">
        <v>3552</v>
      </c>
      <c r="AS172" t="s">
        <v>3625</v>
      </c>
      <c r="AU172">
        <v>47.565415999999999</v>
      </c>
      <c r="AV172">
        <v>7.9540350000000002</v>
      </c>
      <c r="AW172" t="s">
        <v>3672</v>
      </c>
      <c r="AX172" t="s">
        <v>3789</v>
      </c>
      <c r="BA172">
        <v>0.75</v>
      </c>
      <c r="BB172" t="s">
        <v>3996</v>
      </c>
      <c r="BC172" t="s">
        <v>3498</v>
      </c>
      <c r="BE172" t="s">
        <v>3515</v>
      </c>
      <c r="BF172" t="s">
        <v>4090</v>
      </c>
      <c r="BG172" t="s">
        <v>4407</v>
      </c>
      <c r="BH172" t="s">
        <v>4484</v>
      </c>
      <c r="BI172" t="s">
        <v>4591</v>
      </c>
    </row>
    <row r="173" spans="1:61" x14ac:dyDescent="0.25">
      <c r="A173">
        <f t="shared" si="16"/>
        <v>23.7</v>
      </c>
      <c r="B173" t="str">
        <f t="shared" si="17"/>
        <v>Bergheim_BNA0065</v>
      </c>
      <c r="C173" t="s">
        <v>3492</v>
      </c>
      <c r="D173" t="str">
        <f>VLOOKUP(AL173,REF_TABLE!$A$19:$B$26,2,FALSE)</f>
        <v>HROR</v>
      </c>
      <c r="E173" t="str">
        <f>VLOOKUP(AK173,REF_TABLE!A:B,2,FALSE)</f>
        <v>WAT</v>
      </c>
      <c r="F173">
        <f t="shared" si="23"/>
        <v>0.8</v>
      </c>
      <c r="G173">
        <f>VLOOKUP(Backup_0521!D173,REF_TABLE!M:Q,2,FALSE)</f>
        <v>0</v>
      </c>
      <c r="H173">
        <f>VLOOKUP(Backup_0521!D173,REF_TABLE!M:Q,3,FALSE)</f>
        <v>0</v>
      </c>
      <c r="I173">
        <f>VLOOKUP(D173,Tabelle7!$A:$B,2,FALSE)</f>
        <v>1.4617710098499999</v>
      </c>
      <c r="J173">
        <f>VLOOKUP(D173,Tabelle7!$A:$C,3,FALSE)</f>
        <v>1.4617710098499999</v>
      </c>
      <c r="K173">
        <f>VLOOKUP($E173,Dispa_data!E:W,7,FALSE)</f>
        <v>0</v>
      </c>
      <c r="L173">
        <f>IFERROR(VLOOKUP($E173,Dispa_data!E:W,8,FALSE),0)</f>
        <v>0</v>
      </c>
      <c r="M173">
        <f>IFERROR(VLOOKUP($E173,Dispa_data!E:W,9,FALSE),0)</f>
        <v>0</v>
      </c>
      <c r="N173">
        <f>IFERROR(VLOOKUP($E173,Dispa_data!$E:$W,10,FALSE),0)</f>
        <v>0</v>
      </c>
      <c r="O173">
        <f>IFERROR(VLOOKUP($E173,Dispa_data!$E:$W,11,FALSE),0)</f>
        <v>0.86</v>
      </c>
      <c r="P173">
        <f>IFERROR(VLOOKUP($E173,Dispa_data!$E:$W,12,FALSE),0)</f>
        <v>0.3</v>
      </c>
      <c r="Q173">
        <f>IFERROR(VLOOKUP($E173,Dispa_data!$E:$W,13,FALSE),0)</f>
        <v>0</v>
      </c>
      <c r="S173" t="str">
        <f t="shared" si="18"/>
        <v/>
      </c>
      <c r="T173" t="str">
        <f t="shared" si="19"/>
        <v/>
      </c>
      <c r="U173" t="str">
        <f t="shared" si="20"/>
        <v/>
      </c>
      <c r="V173" t="str">
        <f t="shared" si="21"/>
        <v/>
      </c>
      <c r="W173" t="str">
        <f t="shared" si="22"/>
        <v/>
      </c>
      <c r="X173" s="1" t="s">
        <v>209</v>
      </c>
      <c r="Y173" s="6" t="e">
        <f>VLOOKUP(B173,Dispa_data!B:B,1,FALSE)</f>
        <v>#N/A</v>
      </c>
      <c r="Z173" t="s">
        <v>1044</v>
      </c>
      <c r="AA173" t="s">
        <v>1604</v>
      </c>
      <c r="AC173" t="s">
        <v>2195</v>
      </c>
      <c r="AE173" t="s">
        <v>2826</v>
      </c>
      <c r="AF173" t="s">
        <v>1044</v>
      </c>
      <c r="AG173" t="s">
        <v>3478</v>
      </c>
      <c r="AH173" t="s">
        <v>3492</v>
      </c>
      <c r="AI173">
        <v>23.7</v>
      </c>
      <c r="AK173" t="s">
        <v>3498</v>
      </c>
      <c r="AL173" t="s">
        <v>3509</v>
      </c>
      <c r="AM173" t="s">
        <v>3515</v>
      </c>
      <c r="AO173">
        <v>1970</v>
      </c>
      <c r="AP173" t="s">
        <v>3554</v>
      </c>
      <c r="AS173" t="s">
        <v>3625</v>
      </c>
      <c r="AU173">
        <v>48.750807000000002</v>
      </c>
      <c r="AV173">
        <v>11.273237</v>
      </c>
      <c r="BA173">
        <v>0.8</v>
      </c>
      <c r="BB173" t="s">
        <v>3996</v>
      </c>
      <c r="BC173" t="s">
        <v>3498</v>
      </c>
      <c r="BE173" t="s">
        <v>3515</v>
      </c>
      <c r="BF173" t="s">
        <v>4091</v>
      </c>
      <c r="BG173" t="s">
        <v>4416</v>
      </c>
      <c r="BH173" t="s">
        <v>4481</v>
      </c>
    </row>
    <row r="174" spans="1:61" x14ac:dyDescent="0.25">
      <c r="A174">
        <f t="shared" si="16"/>
        <v>9.9</v>
      </c>
      <c r="B174" t="str">
        <f t="shared" si="17"/>
        <v>Weserkraftwerk Bremen_BNA1098</v>
      </c>
      <c r="C174" t="s">
        <v>3492</v>
      </c>
      <c r="D174" t="str">
        <f>VLOOKUP(AL174,REF_TABLE!$A$19:$B$26,2,FALSE)</f>
        <v>HROR</v>
      </c>
      <c r="E174" t="str">
        <f>VLOOKUP(AK174,REF_TABLE!A:B,2,FALSE)</f>
        <v>WAT</v>
      </c>
      <c r="F174">
        <f t="shared" si="23"/>
        <v>0.8</v>
      </c>
      <c r="G174">
        <f>VLOOKUP(Backup_0521!D174,REF_TABLE!M:Q,2,FALSE)</f>
        <v>0</v>
      </c>
      <c r="H174">
        <f>VLOOKUP(Backup_0521!D174,REF_TABLE!M:Q,3,FALSE)</f>
        <v>0</v>
      </c>
      <c r="I174">
        <f>VLOOKUP(D174,Tabelle7!$A:$B,2,FALSE)</f>
        <v>1.4617710098499999</v>
      </c>
      <c r="J174">
        <f>VLOOKUP(D174,Tabelle7!$A:$C,3,FALSE)</f>
        <v>1.4617710098499999</v>
      </c>
      <c r="K174">
        <f>VLOOKUP($E174,Dispa_data!E:W,7,FALSE)</f>
        <v>0</v>
      </c>
      <c r="L174">
        <f>IFERROR(VLOOKUP($E174,Dispa_data!E:W,8,FALSE),0)</f>
        <v>0</v>
      </c>
      <c r="M174">
        <f>IFERROR(VLOOKUP($E174,Dispa_data!E:W,9,FALSE),0)</f>
        <v>0</v>
      </c>
      <c r="N174">
        <f>IFERROR(VLOOKUP($E174,Dispa_data!$E:$W,10,FALSE),0)</f>
        <v>0</v>
      </c>
      <c r="O174">
        <f>IFERROR(VLOOKUP($E174,Dispa_data!$E:$W,11,FALSE),0)</f>
        <v>0.86</v>
      </c>
      <c r="P174">
        <f>IFERROR(VLOOKUP($E174,Dispa_data!$E:$W,12,FALSE),0)</f>
        <v>0.3</v>
      </c>
      <c r="Q174">
        <f>IFERROR(VLOOKUP($E174,Dispa_data!$E:$W,13,FALSE),0)</f>
        <v>0</v>
      </c>
      <c r="S174" t="str">
        <f t="shared" si="18"/>
        <v/>
      </c>
      <c r="T174" t="str">
        <f t="shared" si="19"/>
        <v/>
      </c>
      <c r="U174" t="str">
        <f t="shared" si="20"/>
        <v/>
      </c>
      <c r="V174" t="str">
        <f t="shared" si="21"/>
        <v/>
      </c>
      <c r="W174" t="str">
        <f t="shared" si="22"/>
        <v/>
      </c>
      <c r="X174" s="1" t="s">
        <v>210</v>
      </c>
      <c r="Y174" s="6" t="e">
        <f>VLOOKUP(B174,Dispa_data!B:B,1,FALSE)</f>
        <v>#N/A</v>
      </c>
      <c r="Z174" t="s">
        <v>1045</v>
      </c>
      <c r="AA174" t="s">
        <v>1605</v>
      </c>
      <c r="AC174" t="s">
        <v>2196</v>
      </c>
      <c r="AE174" t="s">
        <v>2769</v>
      </c>
      <c r="AF174" t="s">
        <v>3257</v>
      </c>
      <c r="AG174" t="s">
        <v>3221</v>
      </c>
      <c r="AH174" t="s">
        <v>3492</v>
      </c>
      <c r="AI174">
        <v>9.9</v>
      </c>
      <c r="AK174" t="s">
        <v>3498</v>
      </c>
      <c r="AL174" t="s">
        <v>3509</v>
      </c>
      <c r="AM174" t="s">
        <v>3515</v>
      </c>
      <c r="AO174">
        <v>2012</v>
      </c>
      <c r="AP174" t="s">
        <v>3531</v>
      </c>
      <c r="AS174" t="s">
        <v>3625</v>
      </c>
      <c r="AU174">
        <v>53.061134000000003</v>
      </c>
      <c r="AV174">
        <v>8.8649369999999994</v>
      </c>
      <c r="BA174">
        <v>0.8</v>
      </c>
      <c r="BB174" t="s">
        <v>3996</v>
      </c>
      <c r="BC174" t="s">
        <v>3498</v>
      </c>
      <c r="BE174" t="s">
        <v>3514</v>
      </c>
      <c r="BG174" t="s">
        <v>1715</v>
      </c>
      <c r="BH174" t="s">
        <v>4462</v>
      </c>
    </row>
    <row r="175" spans="1:61" x14ac:dyDescent="0.25">
      <c r="A175">
        <f t="shared" si="16"/>
        <v>10.3</v>
      </c>
      <c r="B175" t="str">
        <f t="shared" si="17"/>
        <v>Dessau_BNA1118</v>
      </c>
      <c r="C175" t="s">
        <v>3492</v>
      </c>
      <c r="D175" t="str">
        <f>VLOOKUP(AL175,REF_TABLE!$A$19:$B$26,2,FALSE)</f>
        <v>HROR</v>
      </c>
      <c r="E175" t="str">
        <f>VLOOKUP(AK175,REF_TABLE!A:B,2,FALSE)</f>
        <v>WAT</v>
      </c>
      <c r="F175">
        <f t="shared" si="23"/>
        <v>0.8</v>
      </c>
      <c r="G175">
        <f>VLOOKUP(Backup_0521!D175,REF_TABLE!M:Q,2,FALSE)</f>
        <v>0</v>
      </c>
      <c r="H175">
        <f>VLOOKUP(Backup_0521!D175,REF_TABLE!M:Q,3,FALSE)</f>
        <v>0</v>
      </c>
      <c r="I175">
        <f>VLOOKUP(D175,Tabelle7!$A:$B,2,FALSE)</f>
        <v>1.4617710098499999</v>
      </c>
      <c r="J175">
        <f>VLOOKUP(D175,Tabelle7!$A:$C,3,FALSE)</f>
        <v>1.4617710098499999</v>
      </c>
      <c r="K175">
        <f>VLOOKUP($E175,Dispa_data!E:W,7,FALSE)</f>
        <v>0</v>
      </c>
      <c r="L175">
        <f>IFERROR(VLOOKUP($E175,Dispa_data!E:W,8,FALSE),0)</f>
        <v>0</v>
      </c>
      <c r="M175">
        <f>IFERROR(VLOOKUP($E175,Dispa_data!E:W,9,FALSE),0)</f>
        <v>0</v>
      </c>
      <c r="N175">
        <f>IFERROR(VLOOKUP($E175,Dispa_data!$E:$W,10,FALSE),0)</f>
        <v>0</v>
      </c>
      <c r="O175">
        <f>IFERROR(VLOOKUP($E175,Dispa_data!$E:$W,11,FALSE),0)</f>
        <v>0.86</v>
      </c>
      <c r="P175">
        <f>IFERROR(VLOOKUP($E175,Dispa_data!$E:$W,12,FALSE),0)</f>
        <v>0.3</v>
      </c>
      <c r="Q175">
        <f>IFERROR(VLOOKUP($E175,Dispa_data!$E:$W,13,FALSE),0)</f>
        <v>0</v>
      </c>
      <c r="S175" t="str">
        <f t="shared" si="18"/>
        <v/>
      </c>
      <c r="T175" t="str">
        <f t="shared" si="19"/>
        <v/>
      </c>
      <c r="U175" t="str">
        <f t="shared" si="20"/>
        <v/>
      </c>
      <c r="V175" t="str">
        <f t="shared" si="21"/>
        <v/>
      </c>
      <c r="W175" t="str">
        <f t="shared" si="22"/>
        <v/>
      </c>
      <c r="X175" s="1" t="s">
        <v>211</v>
      </c>
      <c r="Y175" s="6" t="e">
        <f>VLOOKUP(B175,Dispa_data!B:B,1,FALSE)</f>
        <v>#N/A</v>
      </c>
      <c r="Z175" t="s">
        <v>1046</v>
      </c>
      <c r="AA175" t="s">
        <v>1046</v>
      </c>
      <c r="AC175" t="s">
        <v>2172</v>
      </c>
      <c r="AD175" t="s">
        <v>1046</v>
      </c>
      <c r="AE175" t="s">
        <v>2827</v>
      </c>
      <c r="AF175" t="s">
        <v>3258</v>
      </c>
      <c r="AG175" t="s">
        <v>3478</v>
      </c>
      <c r="AH175" t="s">
        <v>3492</v>
      </c>
      <c r="AI175">
        <v>10.3</v>
      </c>
      <c r="AK175" t="s">
        <v>3498</v>
      </c>
      <c r="AL175" t="s">
        <v>3509</v>
      </c>
      <c r="AM175" t="s">
        <v>3515</v>
      </c>
      <c r="AO175">
        <v>1967</v>
      </c>
      <c r="AP175" t="s">
        <v>3566</v>
      </c>
      <c r="AS175" t="s">
        <v>3625</v>
      </c>
      <c r="AU175">
        <v>47.739291999999999</v>
      </c>
      <c r="AV175">
        <v>10.825702</v>
      </c>
      <c r="BA175">
        <v>0.8</v>
      </c>
      <c r="BB175" t="s">
        <v>3996</v>
      </c>
      <c r="BC175" t="s">
        <v>3498</v>
      </c>
      <c r="BE175" t="s">
        <v>3515</v>
      </c>
      <c r="BF175" t="s">
        <v>4088</v>
      </c>
      <c r="BG175" t="s">
        <v>4406</v>
      </c>
      <c r="BH175" t="s">
        <v>4451</v>
      </c>
    </row>
    <row r="176" spans="1:61" x14ac:dyDescent="0.25">
      <c r="A176">
        <f t="shared" si="16"/>
        <v>45</v>
      </c>
      <c r="B176" t="str">
        <f t="shared" si="17"/>
        <v>Alzwerke_BNA0173</v>
      </c>
      <c r="C176" t="s">
        <v>3492</v>
      </c>
      <c r="D176" t="str">
        <f>VLOOKUP(AL176,REF_TABLE!$A$19:$B$26,2,FALSE)</f>
        <v>HROR</v>
      </c>
      <c r="E176" t="str">
        <f>VLOOKUP(AK176,REF_TABLE!A:B,2,FALSE)</f>
        <v>WAT</v>
      </c>
      <c r="F176">
        <f t="shared" si="23"/>
        <v>0.8</v>
      </c>
      <c r="G176">
        <f>VLOOKUP(Backup_0521!D176,REF_TABLE!M:Q,2,FALSE)</f>
        <v>0</v>
      </c>
      <c r="H176">
        <f>VLOOKUP(Backup_0521!D176,REF_TABLE!M:Q,3,FALSE)</f>
        <v>0</v>
      </c>
      <c r="I176">
        <f>VLOOKUP(D176,Tabelle7!$A:$B,2,FALSE)</f>
        <v>1.4617710098499999</v>
      </c>
      <c r="J176">
        <f>VLOOKUP(D176,Tabelle7!$A:$C,3,FALSE)</f>
        <v>1.4617710098499999</v>
      </c>
      <c r="K176">
        <f>VLOOKUP($E176,Dispa_data!E:W,7,FALSE)</f>
        <v>0</v>
      </c>
      <c r="L176">
        <f>IFERROR(VLOOKUP($E176,Dispa_data!E:W,8,FALSE),0)</f>
        <v>0</v>
      </c>
      <c r="M176">
        <f>IFERROR(VLOOKUP($E176,Dispa_data!E:W,9,FALSE),0)</f>
        <v>0</v>
      </c>
      <c r="N176">
        <f>IFERROR(VLOOKUP($E176,Dispa_data!$E:$W,10,FALSE),0)</f>
        <v>0</v>
      </c>
      <c r="O176">
        <f>IFERROR(VLOOKUP($E176,Dispa_data!$E:$W,11,FALSE),0)</f>
        <v>0.86</v>
      </c>
      <c r="P176">
        <f>IFERROR(VLOOKUP($E176,Dispa_data!$E:$W,12,FALSE),0)</f>
        <v>0.3</v>
      </c>
      <c r="Q176">
        <f>IFERROR(VLOOKUP($E176,Dispa_data!$E:$W,13,FALSE),0)</f>
        <v>0</v>
      </c>
      <c r="S176" t="str">
        <f t="shared" si="18"/>
        <v/>
      </c>
      <c r="T176" t="str">
        <f t="shared" si="19"/>
        <v/>
      </c>
      <c r="U176" t="str">
        <f t="shared" si="20"/>
        <v/>
      </c>
      <c r="V176" t="str">
        <f t="shared" si="21"/>
        <v/>
      </c>
      <c r="W176" t="str">
        <f t="shared" si="22"/>
        <v/>
      </c>
      <c r="X176" s="1" t="s">
        <v>212</v>
      </c>
      <c r="Y176" s="6" t="e">
        <f>VLOOKUP(B176,Dispa_data!B:B,1,FALSE)</f>
        <v>#N/A</v>
      </c>
      <c r="Z176" t="s">
        <v>1047</v>
      </c>
      <c r="AC176" t="s">
        <v>2197</v>
      </c>
      <c r="AD176" t="s">
        <v>2476</v>
      </c>
      <c r="AE176" t="s">
        <v>2828</v>
      </c>
      <c r="AF176" t="s">
        <v>2023</v>
      </c>
      <c r="AG176" t="s">
        <v>3478</v>
      </c>
      <c r="AH176" t="s">
        <v>3492</v>
      </c>
      <c r="AI176">
        <v>45</v>
      </c>
      <c r="AK176" t="s">
        <v>3498</v>
      </c>
      <c r="AL176" t="s">
        <v>3509</v>
      </c>
      <c r="AM176" t="s">
        <v>3515</v>
      </c>
      <c r="AO176">
        <v>1922</v>
      </c>
      <c r="AP176" t="s">
        <v>3573</v>
      </c>
      <c r="AS176" t="s">
        <v>3625</v>
      </c>
      <c r="AU176">
        <v>48.176900000000003</v>
      </c>
      <c r="AV176">
        <v>12.840450000000001</v>
      </c>
      <c r="BA176">
        <v>0.8</v>
      </c>
      <c r="BB176" t="s">
        <v>3996</v>
      </c>
      <c r="BC176" t="s">
        <v>3498</v>
      </c>
      <c r="BE176" t="s">
        <v>3515</v>
      </c>
      <c r="BF176" t="s">
        <v>4092</v>
      </c>
      <c r="BG176" t="s">
        <v>1715</v>
      </c>
      <c r="BH176" t="s">
        <v>4485</v>
      </c>
    </row>
    <row r="177" spans="1:61" x14ac:dyDescent="0.25">
      <c r="A177">
        <f t="shared" si="16"/>
        <v>11</v>
      </c>
      <c r="B177" t="str">
        <f t="shared" si="17"/>
        <v>Dettingen_BNA1126</v>
      </c>
      <c r="C177" t="s">
        <v>3492</v>
      </c>
      <c r="D177" t="str">
        <f>VLOOKUP(AL177,REF_TABLE!$A$19:$B$26,2,FALSE)</f>
        <v>HROR</v>
      </c>
      <c r="E177" t="str">
        <f>VLOOKUP(AK177,REF_TABLE!A:B,2,FALSE)</f>
        <v>WAT</v>
      </c>
      <c r="F177">
        <f t="shared" si="23"/>
        <v>0.8</v>
      </c>
      <c r="G177">
        <f>VLOOKUP(Backup_0521!D177,REF_TABLE!M:Q,2,FALSE)</f>
        <v>0</v>
      </c>
      <c r="H177">
        <f>VLOOKUP(Backup_0521!D177,REF_TABLE!M:Q,3,FALSE)</f>
        <v>0</v>
      </c>
      <c r="I177">
        <f>VLOOKUP(D177,Tabelle7!$A:$B,2,FALSE)</f>
        <v>1.4617710098499999</v>
      </c>
      <c r="J177">
        <f>VLOOKUP(D177,Tabelle7!$A:$C,3,FALSE)</f>
        <v>1.4617710098499999</v>
      </c>
      <c r="K177">
        <f>VLOOKUP($E177,Dispa_data!E:W,7,FALSE)</f>
        <v>0</v>
      </c>
      <c r="L177">
        <f>IFERROR(VLOOKUP($E177,Dispa_data!E:W,8,FALSE),0)</f>
        <v>0</v>
      </c>
      <c r="M177">
        <f>IFERROR(VLOOKUP($E177,Dispa_data!E:W,9,FALSE),0)</f>
        <v>0</v>
      </c>
      <c r="N177">
        <f>IFERROR(VLOOKUP($E177,Dispa_data!$E:$W,10,FALSE),0)</f>
        <v>0</v>
      </c>
      <c r="O177">
        <f>IFERROR(VLOOKUP($E177,Dispa_data!$E:$W,11,FALSE),0)</f>
        <v>0.86</v>
      </c>
      <c r="P177">
        <f>IFERROR(VLOOKUP($E177,Dispa_data!$E:$W,12,FALSE),0)</f>
        <v>0.3</v>
      </c>
      <c r="Q177">
        <f>IFERROR(VLOOKUP($E177,Dispa_data!$E:$W,13,FALSE),0)</f>
        <v>0</v>
      </c>
      <c r="S177" t="str">
        <f t="shared" si="18"/>
        <v/>
      </c>
      <c r="T177" t="str">
        <f t="shared" si="19"/>
        <v/>
      </c>
      <c r="U177" t="str">
        <f t="shared" si="20"/>
        <v/>
      </c>
      <c r="V177" t="str">
        <f t="shared" si="21"/>
        <v/>
      </c>
      <c r="W177" t="str">
        <f t="shared" si="22"/>
        <v/>
      </c>
      <c r="X177" s="1" t="s">
        <v>213</v>
      </c>
      <c r="Y177" s="6" t="e">
        <f>VLOOKUP(B177,Dispa_data!B:B,1,FALSE)</f>
        <v>#N/A</v>
      </c>
      <c r="Z177" t="s">
        <v>1048</v>
      </c>
      <c r="AA177" t="s">
        <v>1048</v>
      </c>
      <c r="AC177" t="s">
        <v>2198</v>
      </c>
      <c r="AE177" t="s">
        <v>2829</v>
      </c>
      <c r="AF177" t="s">
        <v>1048</v>
      </c>
      <c r="AG177" t="s">
        <v>3482</v>
      </c>
      <c r="AH177" t="s">
        <v>3492</v>
      </c>
      <c r="AI177">
        <v>11</v>
      </c>
      <c r="AK177" t="s">
        <v>3498</v>
      </c>
      <c r="AL177" t="s">
        <v>3509</v>
      </c>
      <c r="AM177" t="s">
        <v>3515</v>
      </c>
      <c r="AO177">
        <v>1927</v>
      </c>
      <c r="AP177" t="s">
        <v>3574</v>
      </c>
      <c r="AS177" t="s">
        <v>3625</v>
      </c>
      <c r="AU177">
        <v>48.527535999999998</v>
      </c>
      <c r="AV177">
        <v>9.3488325000000003</v>
      </c>
      <c r="BA177">
        <v>0.8</v>
      </c>
      <c r="BB177" t="s">
        <v>3996</v>
      </c>
      <c r="BC177" t="s">
        <v>3498</v>
      </c>
      <c r="BE177" t="s">
        <v>3515</v>
      </c>
      <c r="BG177" t="s">
        <v>1559</v>
      </c>
      <c r="BH177" t="s">
        <v>4442</v>
      </c>
    </row>
    <row r="178" spans="1:61" x14ac:dyDescent="0.25">
      <c r="A178">
        <f t="shared" si="16"/>
        <v>15</v>
      </c>
      <c r="B178" t="str">
        <f t="shared" si="17"/>
        <v>Dingolfing_BNA1129</v>
      </c>
      <c r="C178" t="s">
        <v>3492</v>
      </c>
      <c r="D178" t="str">
        <f>VLOOKUP(AL178,REF_TABLE!$A$19:$B$26,2,FALSE)</f>
        <v>HROR</v>
      </c>
      <c r="E178" t="str">
        <f>VLOOKUP(AK178,REF_TABLE!A:B,2,FALSE)</f>
        <v>WAT</v>
      </c>
      <c r="F178">
        <f t="shared" si="23"/>
        <v>0.8</v>
      </c>
      <c r="G178">
        <f>VLOOKUP(Backup_0521!D178,REF_TABLE!M:Q,2,FALSE)</f>
        <v>0</v>
      </c>
      <c r="H178">
        <f>VLOOKUP(Backup_0521!D178,REF_TABLE!M:Q,3,FALSE)</f>
        <v>0</v>
      </c>
      <c r="I178">
        <f>VLOOKUP(D178,Tabelle7!$A:$B,2,FALSE)</f>
        <v>1.4617710098499999</v>
      </c>
      <c r="J178">
        <f>VLOOKUP(D178,Tabelle7!$A:$C,3,FALSE)</f>
        <v>1.4617710098499999</v>
      </c>
      <c r="K178">
        <f>VLOOKUP($E178,Dispa_data!E:W,7,FALSE)</f>
        <v>0</v>
      </c>
      <c r="L178">
        <f>IFERROR(VLOOKUP($E178,Dispa_data!E:W,8,FALSE),0)</f>
        <v>0</v>
      </c>
      <c r="M178">
        <f>IFERROR(VLOOKUP($E178,Dispa_data!E:W,9,FALSE),0)</f>
        <v>0</v>
      </c>
      <c r="N178">
        <f>IFERROR(VLOOKUP($E178,Dispa_data!$E:$W,10,FALSE),0)</f>
        <v>0</v>
      </c>
      <c r="O178">
        <f>IFERROR(VLOOKUP($E178,Dispa_data!$E:$W,11,FALSE),0)</f>
        <v>0.86</v>
      </c>
      <c r="P178">
        <f>IFERROR(VLOOKUP($E178,Dispa_data!$E:$W,12,FALSE),0)</f>
        <v>0.3</v>
      </c>
      <c r="Q178">
        <f>IFERROR(VLOOKUP($E178,Dispa_data!$E:$W,13,FALSE),0)</f>
        <v>0</v>
      </c>
      <c r="S178" t="str">
        <f t="shared" si="18"/>
        <v/>
      </c>
      <c r="T178" t="str">
        <f t="shared" si="19"/>
        <v/>
      </c>
      <c r="U178" t="str">
        <f t="shared" si="20"/>
        <v/>
      </c>
      <c r="V178" t="str">
        <f t="shared" si="21"/>
        <v/>
      </c>
      <c r="W178" t="str">
        <f t="shared" si="22"/>
        <v/>
      </c>
      <c r="X178" s="1" t="s">
        <v>214</v>
      </c>
      <c r="Y178" s="6" t="e">
        <f>VLOOKUP(B178,Dispa_data!B:B,1,FALSE)</f>
        <v>#N/A</v>
      </c>
      <c r="Z178" t="s">
        <v>1049</v>
      </c>
      <c r="AA178" t="s">
        <v>1049</v>
      </c>
      <c r="AC178" t="s">
        <v>2172</v>
      </c>
      <c r="AD178" t="s">
        <v>2477</v>
      </c>
      <c r="AE178" t="s">
        <v>2830</v>
      </c>
      <c r="AF178" t="s">
        <v>1049</v>
      </c>
      <c r="AG178" t="s">
        <v>3478</v>
      </c>
      <c r="AH178" t="s">
        <v>3492</v>
      </c>
      <c r="AI178">
        <v>15</v>
      </c>
      <c r="AK178" t="s">
        <v>3498</v>
      </c>
      <c r="AL178" t="s">
        <v>3509</v>
      </c>
      <c r="AM178" t="s">
        <v>3515</v>
      </c>
      <c r="AO178">
        <v>1957</v>
      </c>
      <c r="AP178" t="s">
        <v>3555</v>
      </c>
      <c r="AS178" t="s">
        <v>3625</v>
      </c>
      <c r="AU178">
        <v>48.634039999999999</v>
      </c>
      <c r="AV178">
        <v>12.483689999999999</v>
      </c>
      <c r="BA178">
        <v>0.8</v>
      </c>
      <c r="BB178" t="s">
        <v>3996</v>
      </c>
      <c r="BC178" t="s">
        <v>3498</v>
      </c>
      <c r="BE178" t="s">
        <v>3515</v>
      </c>
      <c r="BF178" t="s">
        <v>4088</v>
      </c>
      <c r="BG178" t="s">
        <v>4417</v>
      </c>
      <c r="BH178" t="s">
        <v>4451</v>
      </c>
    </row>
    <row r="179" spans="1:61" x14ac:dyDescent="0.25">
      <c r="A179">
        <f t="shared" si="16"/>
        <v>24</v>
      </c>
      <c r="B179" t="str">
        <f t="shared" si="17"/>
        <v>WKW_BNA0010b</v>
      </c>
      <c r="C179" t="s">
        <v>3492</v>
      </c>
      <c r="D179" t="str">
        <f>VLOOKUP(AL179,REF_TABLE!$A$19:$B$26,2,FALSE)</f>
        <v>HROR</v>
      </c>
      <c r="E179" t="str">
        <f>VLOOKUP(AK179,REF_TABLE!A:B,2,FALSE)</f>
        <v>WAT</v>
      </c>
      <c r="F179">
        <f t="shared" si="23"/>
        <v>0.8</v>
      </c>
      <c r="G179">
        <f>VLOOKUP(Backup_0521!D179,REF_TABLE!M:Q,2,FALSE)</f>
        <v>0</v>
      </c>
      <c r="H179">
        <f>VLOOKUP(Backup_0521!D179,REF_TABLE!M:Q,3,FALSE)</f>
        <v>0</v>
      </c>
      <c r="I179">
        <f>VLOOKUP(D179,Tabelle7!$A:$B,2,FALSE)</f>
        <v>1.4617710098499999</v>
      </c>
      <c r="J179">
        <f>VLOOKUP(D179,Tabelle7!$A:$C,3,FALSE)</f>
        <v>1.4617710098499999</v>
      </c>
      <c r="K179">
        <f>VLOOKUP($E179,Dispa_data!E:W,7,FALSE)</f>
        <v>0</v>
      </c>
      <c r="L179">
        <f>IFERROR(VLOOKUP($E179,Dispa_data!E:W,8,FALSE),0)</f>
        <v>0</v>
      </c>
      <c r="M179">
        <f>IFERROR(VLOOKUP($E179,Dispa_data!E:W,9,FALSE),0)</f>
        <v>0</v>
      </c>
      <c r="N179">
        <f>IFERROR(VLOOKUP($E179,Dispa_data!$E:$W,10,FALSE),0)</f>
        <v>0</v>
      </c>
      <c r="O179">
        <f>IFERROR(VLOOKUP($E179,Dispa_data!$E:$W,11,FALSE),0)</f>
        <v>0.86</v>
      </c>
      <c r="P179">
        <f>IFERROR(VLOOKUP($E179,Dispa_data!$E:$W,12,FALSE),0)</f>
        <v>0.3</v>
      </c>
      <c r="Q179">
        <f>IFERROR(VLOOKUP($E179,Dispa_data!$E:$W,13,FALSE),0)</f>
        <v>0</v>
      </c>
      <c r="S179" t="str">
        <f t="shared" si="18"/>
        <v/>
      </c>
      <c r="T179" t="str">
        <f t="shared" si="19"/>
        <v/>
      </c>
      <c r="U179" t="str">
        <f t="shared" si="20"/>
        <v/>
      </c>
      <c r="V179" t="str">
        <f t="shared" si="21"/>
        <v/>
      </c>
      <c r="W179" t="str">
        <f t="shared" si="22"/>
        <v/>
      </c>
      <c r="X179" s="1" t="s">
        <v>215</v>
      </c>
      <c r="Y179" s="6" t="e">
        <f>VLOOKUP(B179,Dispa_data!B:B,1,FALSE)</f>
        <v>#N/A</v>
      </c>
      <c r="Z179" t="s">
        <v>1050</v>
      </c>
      <c r="AB179" t="s">
        <v>1940</v>
      </c>
      <c r="AC179" t="s">
        <v>2128</v>
      </c>
      <c r="AD179" t="s">
        <v>2478</v>
      </c>
      <c r="AE179" t="s">
        <v>2831</v>
      </c>
      <c r="AF179" t="s">
        <v>3259</v>
      </c>
      <c r="AG179" t="s">
        <v>3482</v>
      </c>
      <c r="AH179" t="s">
        <v>3492</v>
      </c>
      <c r="AI179">
        <v>24</v>
      </c>
      <c r="AJ179">
        <v>25.25217</v>
      </c>
      <c r="AK179" t="s">
        <v>3498</v>
      </c>
      <c r="AL179" t="s">
        <v>3509</v>
      </c>
      <c r="AM179" t="s">
        <v>3515</v>
      </c>
      <c r="AO179">
        <v>2009</v>
      </c>
      <c r="AP179" t="s">
        <v>3533</v>
      </c>
      <c r="AS179" t="s">
        <v>3625</v>
      </c>
      <c r="AU179">
        <v>47.598481999999997</v>
      </c>
      <c r="AV179">
        <v>8.1709820000000004</v>
      </c>
      <c r="BA179">
        <v>0.8</v>
      </c>
      <c r="BB179" t="s">
        <v>3996</v>
      </c>
      <c r="BC179" t="s">
        <v>3498</v>
      </c>
      <c r="BE179" t="s">
        <v>3514</v>
      </c>
      <c r="BF179" t="s">
        <v>4085</v>
      </c>
      <c r="BG179" t="s">
        <v>4406</v>
      </c>
      <c r="BH179" t="s">
        <v>4460</v>
      </c>
      <c r="BI179" t="s">
        <v>4592</v>
      </c>
    </row>
    <row r="180" spans="1:61" x14ac:dyDescent="0.25">
      <c r="A180">
        <f t="shared" si="16"/>
        <v>145</v>
      </c>
      <c r="B180" t="str">
        <f t="shared" si="17"/>
        <v>Waldeck1/Bringhausen_BNA0228</v>
      </c>
      <c r="C180" t="s">
        <v>3492</v>
      </c>
      <c r="D180" t="str">
        <f>VLOOKUP(AL180,REF_TABLE!$A$19:$B$26,2,FALSE)</f>
        <v>HPHS</v>
      </c>
      <c r="E180" t="str">
        <f>VLOOKUP(AK180,REF_TABLE!A:B,2,FALSE)</f>
        <v>WAT</v>
      </c>
      <c r="F180">
        <f t="shared" si="23"/>
        <v>0.75</v>
      </c>
      <c r="G180">
        <f>VLOOKUP(Backup_0521!D180,REF_TABLE!M:Q,2,FALSE)</f>
        <v>0</v>
      </c>
      <c r="H180">
        <f>VLOOKUP(Backup_0521!D180,REF_TABLE!M:Q,3,FALSE)</f>
        <v>0</v>
      </c>
      <c r="I180">
        <f>VLOOKUP(D180,Tabelle7!$A:$B,2,FALSE)</f>
        <v>0.95351891912857145</v>
      </c>
      <c r="J180">
        <f>VLOOKUP(D180,Tabelle7!$A:$C,3,FALSE)</f>
        <v>0.95351891912857145</v>
      </c>
      <c r="K180">
        <f>VLOOKUP($E180,Dispa_data!E:W,7,FALSE)</f>
        <v>0</v>
      </c>
      <c r="L180">
        <f>IFERROR(VLOOKUP($E180,Dispa_data!E:W,8,FALSE),0)</f>
        <v>0</v>
      </c>
      <c r="M180">
        <f>IFERROR(VLOOKUP($E180,Dispa_data!E:W,9,FALSE),0)</f>
        <v>0</v>
      </c>
      <c r="N180">
        <f>IFERROR(VLOOKUP($E180,Dispa_data!$E:$W,10,FALSE),0)</f>
        <v>0</v>
      </c>
      <c r="O180">
        <f>IFERROR(VLOOKUP($E180,Dispa_data!$E:$W,11,FALSE),0)</f>
        <v>0.86</v>
      </c>
      <c r="P180">
        <f>IFERROR(VLOOKUP($E180,Dispa_data!$E:$W,12,FALSE),0)</f>
        <v>0.3</v>
      </c>
      <c r="Q180">
        <f>IFERROR(VLOOKUP($E180,Dispa_data!$E:$W,13,FALSE),0)</f>
        <v>0</v>
      </c>
      <c r="S180" t="str">
        <f t="shared" si="18"/>
        <v/>
      </c>
      <c r="T180">
        <f t="shared" si="19"/>
        <v>913.5</v>
      </c>
      <c r="U180">
        <f t="shared" si="20"/>
        <v>0</v>
      </c>
      <c r="V180">
        <f t="shared" si="21"/>
        <v>145</v>
      </c>
      <c r="W180">
        <f t="shared" si="22"/>
        <v>0.86</v>
      </c>
      <c r="X180" s="1" t="s">
        <v>216</v>
      </c>
      <c r="Y180" s="6" t="e">
        <f>VLOOKUP(B180,Dispa_data!B:B,1,FALSE)</f>
        <v>#N/A</v>
      </c>
      <c r="Z180" t="s">
        <v>1051</v>
      </c>
      <c r="AA180" t="s">
        <v>1051</v>
      </c>
      <c r="AB180" t="s">
        <v>1942</v>
      </c>
      <c r="AC180" t="s">
        <v>2172</v>
      </c>
      <c r="AD180" t="s">
        <v>2479</v>
      </c>
      <c r="AE180" t="s">
        <v>2832</v>
      </c>
      <c r="AF180" t="s">
        <v>3260</v>
      </c>
      <c r="AG180" t="s">
        <v>3483</v>
      </c>
      <c r="AH180" t="s">
        <v>3492</v>
      </c>
      <c r="AI180">
        <v>145</v>
      </c>
      <c r="AJ180">
        <v>147.30000000000001</v>
      </c>
      <c r="AK180" t="s">
        <v>3498</v>
      </c>
      <c r="AL180" t="s">
        <v>3510</v>
      </c>
      <c r="AM180" t="s">
        <v>3515</v>
      </c>
      <c r="AO180">
        <v>1931</v>
      </c>
      <c r="AP180" t="s">
        <v>3575</v>
      </c>
      <c r="AQ180">
        <v>2009</v>
      </c>
      <c r="AS180" t="s">
        <v>3625</v>
      </c>
      <c r="AU180">
        <v>51.167138999999999</v>
      </c>
      <c r="AV180">
        <v>9.0468320000000002</v>
      </c>
      <c r="BA180">
        <v>0.75</v>
      </c>
      <c r="BB180" t="s">
        <v>3996</v>
      </c>
      <c r="BC180" t="s">
        <v>3498</v>
      </c>
      <c r="BE180" t="s">
        <v>3515</v>
      </c>
      <c r="BF180" t="s">
        <v>4088</v>
      </c>
      <c r="BG180" t="s">
        <v>4406</v>
      </c>
      <c r="BH180" t="s">
        <v>4443</v>
      </c>
      <c r="BI180" t="s">
        <v>4591</v>
      </c>
    </row>
    <row r="181" spans="1:61" x14ac:dyDescent="0.25">
      <c r="A181">
        <f t="shared" si="16"/>
        <v>480</v>
      </c>
      <c r="B181" t="str">
        <f t="shared" si="17"/>
        <v>Waldeck 2_BNA0229</v>
      </c>
      <c r="C181" t="s">
        <v>3492</v>
      </c>
      <c r="D181" t="str">
        <f>VLOOKUP(AL181,REF_TABLE!$A$19:$B$26,2,FALSE)</f>
        <v>HPHS</v>
      </c>
      <c r="E181" t="str">
        <f>VLOOKUP(AK181,REF_TABLE!A:B,2,FALSE)</f>
        <v>WAT</v>
      </c>
      <c r="F181">
        <f t="shared" si="23"/>
        <v>0.75</v>
      </c>
      <c r="G181">
        <f>VLOOKUP(Backup_0521!D181,REF_TABLE!M:Q,2,FALSE)</f>
        <v>0</v>
      </c>
      <c r="H181">
        <f>VLOOKUP(Backup_0521!D181,REF_TABLE!M:Q,3,FALSE)</f>
        <v>0</v>
      </c>
      <c r="I181">
        <f>VLOOKUP(D181,Tabelle7!$A:$B,2,FALSE)</f>
        <v>0.95351891912857145</v>
      </c>
      <c r="J181">
        <f>VLOOKUP(D181,Tabelle7!$A:$C,3,FALSE)</f>
        <v>0.95351891912857145</v>
      </c>
      <c r="K181">
        <f>VLOOKUP($E181,Dispa_data!E:W,7,FALSE)</f>
        <v>0</v>
      </c>
      <c r="L181">
        <f>IFERROR(VLOOKUP($E181,Dispa_data!E:W,8,FALSE),0)</f>
        <v>0</v>
      </c>
      <c r="M181">
        <f>IFERROR(VLOOKUP($E181,Dispa_data!E:W,9,FALSE),0)</f>
        <v>0</v>
      </c>
      <c r="N181">
        <f>IFERROR(VLOOKUP($E181,Dispa_data!$E:$W,10,FALSE),0)</f>
        <v>0</v>
      </c>
      <c r="O181">
        <f>IFERROR(VLOOKUP($E181,Dispa_data!$E:$W,11,FALSE),0)</f>
        <v>0.86</v>
      </c>
      <c r="P181">
        <f>IFERROR(VLOOKUP($E181,Dispa_data!$E:$W,12,FALSE),0)</f>
        <v>0.3</v>
      </c>
      <c r="Q181">
        <f>IFERROR(VLOOKUP($E181,Dispa_data!$E:$W,13,FALSE),0)</f>
        <v>0</v>
      </c>
      <c r="S181" t="str">
        <f t="shared" si="18"/>
        <v/>
      </c>
      <c r="T181">
        <f t="shared" si="19"/>
        <v>3024</v>
      </c>
      <c r="U181">
        <f t="shared" si="20"/>
        <v>0</v>
      </c>
      <c r="V181">
        <f t="shared" si="21"/>
        <v>480</v>
      </c>
      <c r="W181">
        <f t="shared" si="22"/>
        <v>0.86</v>
      </c>
      <c r="X181" s="1" t="s">
        <v>217</v>
      </c>
      <c r="Y181" s="6" t="e">
        <f>VLOOKUP(B181,Dispa_data!B:B,1,FALSE)</f>
        <v>#N/A</v>
      </c>
      <c r="Z181" t="s">
        <v>1052</v>
      </c>
      <c r="AA181" t="s">
        <v>1052</v>
      </c>
      <c r="AB181" t="s">
        <v>1943</v>
      </c>
      <c r="AC181" t="s">
        <v>2172</v>
      </c>
      <c r="AD181" t="s">
        <v>2479</v>
      </c>
      <c r="AE181" t="s">
        <v>2832</v>
      </c>
      <c r="AF181" t="s">
        <v>3260</v>
      </c>
      <c r="AG181" t="s">
        <v>3483</v>
      </c>
      <c r="AH181" t="s">
        <v>3492</v>
      </c>
      <c r="AI181">
        <v>480</v>
      </c>
      <c r="AJ181">
        <v>480</v>
      </c>
      <c r="AK181" t="s">
        <v>3498</v>
      </c>
      <c r="AL181" t="s">
        <v>3510</v>
      </c>
      <c r="AM181" t="s">
        <v>3515</v>
      </c>
      <c r="AO181">
        <v>1974</v>
      </c>
      <c r="AP181" t="s">
        <v>3576</v>
      </c>
      <c r="AQ181">
        <v>2009</v>
      </c>
      <c r="AS181" t="s">
        <v>3625</v>
      </c>
      <c r="AU181">
        <v>51.167138999999999</v>
      </c>
      <c r="AV181">
        <v>9.0468320000000002</v>
      </c>
      <c r="AW181" t="s">
        <v>3673</v>
      </c>
      <c r="AX181" t="s">
        <v>3790</v>
      </c>
      <c r="BA181">
        <v>0.75</v>
      </c>
      <c r="BB181" t="s">
        <v>3996</v>
      </c>
      <c r="BC181" t="s">
        <v>3498</v>
      </c>
      <c r="BE181" t="s">
        <v>3515</v>
      </c>
      <c r="BF181" t="s">
        <v>4088</v>
      </c>
      <c r="BG181" t="s">
        <v>4408</v>
      </c>
      <c r="BH181" t="s">
        <v>4463</v>
      </c>
      <c r="BI181" t="s">
        <v>4591</v>
      </c>
    </row>
    <row r="182" spans="1:61" x14ac:dyDescent="0.25">
      <c r="A182">
        <f t="shared" si="16"/>
        <v>20</v>
      </c>
      <c r="B182" t="str">
        <f t="shared" si="17"/>
        <v>Hemfurth_BNA0230</v>
      </c>
      <c r="C182" t="s">
        <v>3492</v>
      </c>
      <c r="D182" t="str">
        <f>VLOOKUP(AL182,REF_TABLE!$A$19:$B$26,2,FALSE)</f>
        <v>HROR</v>
      </c>
      <c r="E182" t="str">
        <f>VLOOKUP(AK182,REF_TABLE!A:B,2,FALSE)</f>
        <v>WAT</v>
      </c>
      <c r="F182">
        <f t="shared" si="23"/>
        <v>0.8</v>
      </c>
      <c r="G182">
        <f>VLOOKUP(Backup_0521!D182,REF_TABLE!M:Q,2,FALSE)</f>
        <v>0</v>
      </c>
      <c r="H182">
        <f>VLOOKUP(Backup_0521!D182,REF_TABLE!M:Q,3,FALSE)</f>
        <v>0</v>
      </c>
      <c r="I182">
        <f>VLOOKUP(D182,Tabelle7!$A:$B,2,FALSE)</f>
        <v>1.4617710098499999</v>
      </c>
      <c r="J182">
        <f>VLOOKUP(D182,Tabelle7!$A:$C,3,FALSE)</f>
        <v>1.4617710098499999</v>
      </c>
      <c r="K182">
        <f>VLOOKUP($E182,Dispa_data!E:W,7,FALSE)</f>
        <v>0</v>
      </c>
      <c r="L182">
        <f>IFERROR(VLOOKUP($E182,Dispa_data!E:W,8,FALSE),0)</f>
        <v>0</v>
      </c>
      <c r="M182">
        <f>IFERROR(VLOOKUP($E182,Dispa_data!E:W,9,FALSE),0)</f>
        <v>0</v>
      </c>
      <c r="N182">
        <f>IFERROR(VLOOKUP($E182,Dispa_data!$E:$W,10,FALSE),0)</f>
        <v>0</v>
      </c>
      <c r="O182">
        <f>IFERROR(VLOOKUP($E182,Dispa_data!$E:$W,11,FALSE),0)</f>
        <v>0.86</v>
      </c>
      <c r="P182">
        <f>IFERROR(VLOOKUP($E182,Dispa_data!$E:$W,12,FALSE),0)</f>
        <v>0.3</v>
      </c>
      <c r="Q182">
        <f>IFERROR(VLOOKUP($E182,Dispa_data!$E:$W,13,FALSE),0)</f>
        <v>0</v>
      </c>
      <c r="S182" t="str">
        <f t="shared" si="18"/>
        <v/>
      </c>
      <c r="T182" t="str">
        <f t="shared" si="19"/>
        <v/>
      </c>
      <c r="U182" t="str">
        <f t="shared" si="20"/>
        <v/>
      </c>
      <c r="V182" t="str">
        <f t="shared" si="21"/>
        <v/>
      </c>
      <c r="W182" t="str">
        <f t="shared" si="22"/>
        <v/>
      </c>
      <c r="X182" s="1" t="s">
        <v>218</v>
      </c>
      <c r="Y182" s="6" t="e">
        <f>VLOOKUP(B182,Dispa_data!B:B,1,FALSE)</f>
        <v>#N/A</v>
      </c>
      <c r="Z182" t="s">
        <v>1053</v>
      </c>
      <c r="AA182" t="s">
        <v>1053</v>
      </c>
      <c r="AC182" t="s">
        <v>2172</v>
      </c>
      <c r="AD182" t="s">
        <v>2480</v>
      </c>
      <c r="AE182" t="s">
        <v>2832</v>
      </c>
      <c r="AF182" t="s">
        <v>3260</v>
      </c>
      <c r="AG182" t="s">
        <v>3483</v>
      </c>
      <c r="AH182" t="s">
        <v>3492</v>
      </c>
      <c r="AI182">
        <v>20</v>
      </c>
      <c r="AK182" t="s">
        <v>3498</v>
      </c>
      <c r="AL182" t="s">
        <v>3509</v>
      </c>
      <c r="AM182" t="s">
        <v>3515</v>
      </c>
      <c r="AO182">
        <v>1915</v>
      </c>
      <c r="AP182" t="s">
        <v>3577</v>
      </c>
      <c r="AS182" t="s">
        <v>3625</v>
      </c>
      <c r="AU182">
        <v>51.167138999999999</v>
      </c>
      <c r="AV182">
        <v>9.0468320000000002</v>
      </c>
      <c r="BA182">
        <v>0.8</v>
      </c>
      <c r="BB182" t="s">
        <v>3996</v>
      </c>
      <c r="BC182" t="s">
        <v>3498</v>
      </c>
      <c r="BE182" t="s">
        <v>3515</v>
      </c>
      <c r="BF182" t="s">
        <v>4088</v>
      </c>
      <c r="BG182" t="s">
        <v>4406</v>
      </c>
      <c r="BH182" t="s">
        <v>4443</v>
      </c>
    </row>
    <row r="183" spans="1:61" x14ac:dyDescent="0.25">
      <c r="A183">
        <f t="shared" si="16"/>
        <v>26</v>
      </c>
      <c r="B183" t="str">
        <f t="shared" si="17"/>
        <v>Eitting_BNA1134</v>
      </c>
      <c r="C183" t="s">
        <v>3492</v>
      </c>
      <c r="D183" t="str">
        <f>VLOOKUP(AL183,REF_TABLE!$A$19:$B$26,2,FALSE)</f>
        <v>HROR</v>
      </c>
      <c r="E183" t="str">
        <f>VLOOKUP(AK183,REF_TABLE!A:B,2,FALSE)</f>
        <v>WAT</v>
      </c>
      <c r="F183">
        <f t="shared" si="23"/>
        <v>0.8</v>
      </c>
      <c r="G183">
        <f>VLOOKUP(Backup_0521!D183,REF_TABLE!M:Q,2,FALSE)</f>
        <v>0</v>
      </c>
      <c r="H183">
        <f>VLOOKUP(Backup_0521!D183,REF_TABLE!M:Q,3,FALSE)</f>
        <v>0</v>
      </c>
      <c r="I183">
        <f>VLOOKUP(D183,Tabelle7!$A:$B,2,FALSE)</f>
        <v>1.4617710098499999</v>
      </c>
      <c r="J183">
        <f>VLOOKUP(D183,Tabelle7!$A:$C,3,FALSE)</f>
        <v>1.4617710098499999</v>
      </c>
      <c r="K183">
        <f>VLOOKUP($E183,Dispa_data!E:W,7,FALSE)</f>
        <v>0</v>
      </c>
      <c r="L183">
        <f>IFERROR(VLOOKUP($E183,Dispa_data!E:W,8,FALSE),0)</f>
        <v>0</v>
      </c>
      <c r="M183">
        <f>IFERROR(VLOOKUP($E183,Dispa_data!E:W,9,FALSE),0)</f>
        <v>0</v>
      </c>
      <c r="N183">
        <f>IFERROR(VLOOKUP($E183,Dispa_data!$E:$W,10,FALSE),0)</f>
        <v>0</v>
      </c>
      <c r="O183">
        <f>IFERROR(VLOOKUP($E183,Dispa_data!$E:$W,11,FALSE),0)</f>
        <v>0.86</v>
      </c>
      <c r="P183">
        <f>IFERROR(VLOOKUP($E183,Dispa_data!$E:$W,12,FALSE),0)</f>
        <v>0.3</v>
      </c>
      <c r="Q183">
        <f>IFERROR(VLOOKUP($E183,Dispa_data!$E:$W,13,FALSE),0)</f>
        <v>0</v>
      </c>
      <c r="S183" t="str">
        <f t="shared" si="18"/>
        <v/>
      </c>
      <c r="T183" t="str">
        <f t="shared" si="19"/>
        <v/>
      </c>
      <c r="U183" t="str">
        <f t="shared" si="20"/>
        <v/>
      </c>
      <c r="V183" t="str">
        <f t="shared" si="21"/>
        <v/>
      </c>
      <c r="W183" t="str">
        <f t="shared" si="22"/>
        <v/>
      </c>
      <c r="X183" s="1" t="s">
        <v>219</v>
      </c>
      <c r="Y183" s="6" t="e">
        <f>VLOOKUP(B183,Dispa_data!B:B,1,FALSE)</f>
        <v>#N/A</v>
      </c>
      <c r="Z183" t="s">
        <v>1054</v>
      </c>
      <c r="AA183" t="s">
        <v>1054</v>
      </c>
      <c r="AC183" t="s">
        <v>2172</v>
      </c>
      <c r="AD183" t="s">
        <v>2481</v>
      </c>
      <c r="AE183" t="s">
        <v>2833</v>
      </c>
      <c r="AF183" t="s">
        <v>1054</v>
      </c>
      <c r="AG183" t="s">
        <v>3478</v>
      </c>
      <c r="AH183" t="s">
        <v>3492</v>
      </c>
      <c r="AI183">
        <v>26</v>
      </c>
      <c r="AK183" t="s">
        <v>3498</v>
      </c>
      <c r="AL183" t="s">
        <v>3509</v>
      </c>
      <c r="AM183" t="s">
        <v>3515</v>
      </c>
      <c r="AO183">
        <v>1925</v>
      </c>
      <c r="AP183" t="s">
        <v>3578</v>
      </c>
      <c r="AS183" t="s">
        <v>3625</v>
      </c>
      <c r="AU183">
        <v>48.358590500000012</v>
      </c>
      <c r="AV183">
        <v>11.882192099999999</v>
      </c>
      <c r="BA183">
        <v>0.8</v>
      </c>
      <c r="BB183" t="s">
        <v>3996</v>
      </c>
      <c r="BC183" t="s">
        <v>3498</v>
      </c>
      <c r="BE183" t="s">
        <v>3515</v>
      </c>
      <c r="BF183" t="s">
        <v>4088</v>
      </c>
      <c r="BG183" t="s">
        <v>4417</v>
      </c>
      <c r="BH183" t="s">
        <v>4486</v>
      </c>
    </row>
    <row r="184" spans="1:61" x14ac:dyDescent="0.25">
      <c r="A184">
        <f t="shared" si="16"/>
        <v>16.399999999999999</v>
      </c>
      <c r="B184" t="str">
        <f t="shared" si="17"/>
        <v>Fankel_BNA1135</v>
      </c>
      <c r="C184" t="s">
        <v>3492</v>
      </c>
      <c r="D184" t="str">
        <f>VLOOKUP(AL184,REF_TABLE!$A$19:$B$26,2,FALSE)</f>
        <v>HROR</v>
      </c>
      <c r="E184" t="str">
        <f>VLOOKUP(AK184,REF_TABLE!A:B,2,FALSE)</f>
        <v>WAT</v>
      </c>
      <c r="F184">
        <f t="shared" si="23"/>
        <v>0.8</v>
      </c>
      <c r="G184">
        <f>VLOOKUP(Backup_0521!D184,REF_TABLE!M:Q,2,FALSE)</f>
        <v>0</v>
      </c>
      <c r="H184">
        <f>VLOOKUP(Backup_0521!D184,REF_TABLE!M:Q,3,FALSE)</f>
        <v>0</v>
      </c>
      <c r="I184">
        <f>VLOOKUP(D184,Tabelle7!$A:$B,2,FALSE)</f>
        <v>1.4617710098499999</v>
      </c>
      <c r="J184">
        <f>VLOOKUP(D184,Tabelle7!$A:$C,3,FALSE)</f>
        <v>1.4617710098499999</v>
      </c>
      <c r="K184">
        <f>VLOOKUP($E184,Dispa_data!E:W,7,FALSE)</f>
        <v>0</v>
      </c>
      <c r="L184">
        <f>IFERROR(VLOOKUP($E184,Dispa_data!E:W,8,FALSE),0)</f>
        <v>0</v>
      </c>
      <c r="M184">
        <f>IFERROR(VLOOKUP($E184,Dispa_data!E:W,9,FALSE),0)</f>
        <v>0</v>
      </c>
      <c r="N184">
        <f>IFERROR(VLOOKUP($E184,Dispa_data!$E:$W,10,FALSE),0)</f>
        <v>0</v>
      </c>
      <c r="O184">
        <f>IFERROR(VLOOKUP($E184,Dispa_data!$E:$W,11,FALSE),0)</f>
        <v>0.86</v>
      </c>
      <c r="P184">
        <f>IFERROR(VLOOKUP($E184,Dispa_data!$E:$W,12,FALSE),0)</f>
        <v>0.3</v>
      </c>
      <c r="Q184">
        <f>IFERROR(VLOOKUP($E184,Dispa_data!$E:$W,13,FALSE),0)</f>
        <v>0</v>
      </c>
      <c r="S184" t="str">
        <f t="shared" si="18"/>
        <v/>
      </c>
      <c r="T184" t="str">
        <f t="shared" si="19"/>
        <v/>
      </c>
      <c r="U184" t="str">
        <f t="shared" si="20"/>
        <v/>
      </c>
      <c r="V184" t="str">
        <f t="shared" si="21"/>
        <v/>
      </c>
      <c r="W184" t="str">
        <f t="shared" si="22"/>
        <v/>
      </c>
      <c r="X184" s="1" t="s">
        <v>220</v>
      </c>
      <c r="Y184" s="6" t="e">
        <f>VLOOKUP(B184,Dispa_data!B:B,1,FALSE)</f>
        <v>#N/A</v>
      </c>
      <c r="Z184" t="s">
        <v>1055</v>
      </c>
      <c r="AC184" t="s">
        <v>2128</v>
      </c>
      <c r="AE184" t="s">
        <v>2834</v>
      </c>
      <c r="AF184" t="s">
        <v>3261</v>
      </c>
      <c r="AG184" t="s">
        <v>3487</v>
      </c>
      <c r="AH184" t="s">
        <v>3492</v>
      </c>
      <c r="AI184">
        <v>16.399999999999999</v>
      </c>
      <c r="AK184" t="s">
        <v>3498</v>
      </c>
      <c r="AL184" t="s">
        <v>3509</v>
      </c>
      <c r="AM184" t="s">
        <v>3515</v>
      </c>
      <c r="AO184">
        <v>1963</v>
      </c>
      <c r="AP184" t="s">
        <v>3545</v>
      </c>
      <c r="AS184" t="s">
        <v>3625</v>
      </c>
      <c r="AU184">
        <v>50.123918000000003</v>
      </c>
      <c r="AV184">
        <v>7.2259149999999996</v>
      </c>
      <c r="BA184">
        <v>0.8</v>
      </c>
      <c r="BB184" t="s">
        <v>3996</v>
      </c>
      <c r="BC184" t="s">
        <v>3498</v>
      </c>
      <c r="BE184" t="s">
        <v>3515</v>
      </c>
      <c r="BG184" t="s">
        <v>1559</v>
      </c>
      <c r="BH184" t="s">
        <v>4441</v>
      </c>
    </row>
    <row r="185" spans="1:61" x14ac:dyDescent="0.25">
      <c r="A185">
        <f t="shared" si="16"/>
        <v>9.6999999999999993</v>
      </c>
      <c r="B185" t="str">
        <f t="shared" si="17"/>
        <v>Ellgau_BNA1136</v>
      </c>
      <c r="C185" t="s">
        <v>3492</v>
      </c>
      <c r="D185" t="str">
        <f>VLOOKUP(AL185,REF_TABLE!$A$19:$B$26,2,FALSE)</f>
        <v>HROR</v>
      </c>
      <c r="E185" t="str">
        <f>VLOOKUP(AK185,REF_TABLE!A:B,2,FALSE)</f>
        <v>WAT</v>
      </c>
      <c r="F185">
        <f t="shared" si="23"/>
        <v>0.8</v>
      </c>
      <c r="G185">
        <f>VLOOKUP(Backup_0521!D185,REF_TABLE!M:Q,2,FALSE)</f>
        <v>0</v>
      </c>
      <c r="H185">
        <f>VLOOKUP(Backup_0521!D185,REF_TABLE!M:Q,3,FALSE)</f>
        <v>0</v>
      </c>
      <c r="I185">
        <f>VLOOKUP(D185,Tabelle7!$A:$B,2,FALSE)</f>
        <v>1.4617710098499999</v>
      </c>
      <c r="J185">
        <f>VLOOKUP(D185,Tabelle7!$A:$C,3,FALSE)</f>
        <v>1.4617710098499999</v>
      </c>
      <c r="K185">
        <f>VLOOKUP($E185,Dispa_data!E:W,7,FALSE)</f>
        <v>0</v>
      </c>
      <c r="L185">
        <f>IFERROR(VLOOKUP($E185,Dispa_data!E:W,8,FALSE),0)</f>
        <v>0</v>
      </c>
      <c r="M185">
        <f>IFERROR(VLOOKUP($E185,Dispa_data!E:W,9,FALSE),0)</f>
        <v>0</v>
      </c>
      <c r="N185">
        <f>IFERROR(VLOOKUP($E185,Dispa_data!$E:$W,10,FALSE),0)</f>
        <v>0</v>
      </c>
      <c r="O185">
        <f>IFERROR(VLOOKUP($E185,Dispa_data!$E:$W,11,FALSE),0)</f>
        <v>0.86</v>
      </c>
      <c r="P185">
        <f>IFERROR(VLOOKUP($E185,Dispa_data!$E:$W,12,FALSE),0)</f>
        <v>0.3</v>
      </c>
      <c r="Q185">
        <f>IFERROR(VLOOKUP($E185,Dispa_data!$E:$W,13,FALSE),0)</f>
        <v>0</v>
      </c>
      <c r="S185" t="str">
        <f t="shared" si="18"/>
        <v/>
      </c>
      <c r="T185" t="str">
        <f t="shared" si="19"/>
        <v/>
      </c>
      <c r="U185" t="str">
        <f t="shared" si="20"/>
        <v/>
      </c>
      <c r="V185" t="str">
        <f t="shared" si="21"/>
        <v/>
      </c>
      <c r="W185" t="str">
        <f t="shared" si="22"/>
        <v/>
      </c>
      <c r="X185" s="1" t="s">
        <v>221</v>
      </c>
      <c r="Y185" s="6" t="e">
        <f>VLOOKUP(B185,Dispa_data!B:B,1,FALSE)</f>
        <v>#N/A</v>
      </c>
      <c r="Z185" t="s">
        <v>1056</v>
      </c>
      <c r="AC185" t="s">
        <v>2199</v>
      </c>
      <c r="AE185" t="s">
        <v>2835</v>
      </c>
      <c r="AF185" t="s">
        <v>1056</v>
      </c>
      <c r="AG185" t="s">
        <v>3478</v>
      </c>
      <c r="AH185" t="s">
        <v>3492</v>
      </c>
      <c r="AI185">
        <v>9.6999999999999993</v>
      </c>
      <c r="AK185" t="s">
        <v>3498</v>
      </c>
      <c r="AL185" t="s">
        <v>3509</v>
      </c>
      <c r="AM185" t="s">
        <v>3515</v>
      </c>
      <c r="AO185">
        <v>1952</v>
      </c>
      <c r="AP185" t="s">
        <v>3579</v>
      </c>
      <c r="AS185" t="s">
        <v>3625</v>
      </c>
      <c r="AU185">
        <v>48.596746000000003</v>
      </c>
      <c r="AV185">
        <v>10.8789</v>
      </c>
      <c r="BA185">
        <v>0.8</v>
      </c>
      <c r="BB185" t="s">
        <v>3996</v>
      </c>
      <c r="BC185" t="s">
        <v>3498</v>
      </c>
      <c r="BE185" t="s">
        <v>3515</v>
      </c>
      <c r="BF185" t="s">
        <v>4093</v>
      </c>
      <c r="BG185" t="s">
        <v>4406</v>
      </c>
      <c r="BH185" t="s">
        <v>4433</v>
      </c>
    </row>
    <row r="186" spans="1:61" x14ac:dyDescent="0.25">
      <c r="A186">
        <f t="shared" si="16"/>
        <v>18.399999999999999</v>
      </c>
      <c r="B186" t="str">
        <f t="shared" si="17"/>
        <v>Enkirch_BNA1137</v>
      </c>
      <c r="C186" t="s">
        <v>3492</v>
      </c>
      <c r="D186" t="str">
        <f>VLOOKUP(AL186,REF_TABLE!$A$19:$B$26,2,FALSE)</f>
        <v>HROR</v>
      </c>
      <c r="E186" t="str">
        <f>VLOOKUP(AK186,REF_TABLE!A:B,2,FALSE)</f>
        <v>WAT</v>
      </c>
      <c r="F186">
        <f t="shared" si="23"/>
        <v>0.8</v>
      </c>
      <c r="G186">
        <f>VLOOKUP(Backup_0521!D186,REF_TABLE!M:Q,2,FALSE)</f>
        <v>0</v>
      </c>
      <c r="H186">
        <f>VLOOKUP(Backup_0521!D186,REF_TABLE!M:Q,3,FALSE)</f>
        <v>0</v>
      </c>
      <c r="I186">
        <f>VLOOKUP(D186,Tabelle7!$A:$B,2,FALSE)</f>
        <v>1.4617710098499999</v>
      </c>
      <c r="J186">
        <f>VLOOKUP(D186,Tabelle7!$A:$C,3,FALSE)</f>
        <v>1.4617710098499999</v>
      </c>
      <c r="K186">
        <f>VLOOKUP($E186,Dispa_data!E:W,7,FALSE)</f>
        <v>0</v>
      </c>
      <c r="L186">
        <f>IFERROR(VLOOKUP($E186,Dispa_data!E:W,8,FALSE),0)</f>
        <v>0</v>
      </c>
      <c r="M186">
        <f>IFERROR(VLOOKUP($E186,Dispa_data!E:W,9,FALSE),0)</f>
        <v>0</v>
      </c>
      <c r="N186">
        <f>IFERROR(VLOOKUP($E186,Dispa_data!$E:$W,10,FALSE),0)</f>
        <v>0</v>
      </c>
      <c r="O186">
        <f>IFERROR(VLOOKUP($E186,Dispa_data!$E:$W,11,FALSE),0)</f>
        <v>0.86</v>
      </c>
      <c r="P186">
        <f>IFERROR(VLOOKUP($E186,Dispa_data!$E:$W,12,FALSE),0)</f>
        <v>0.3</v>
      </c>
      <c r="Q186">
        <f>IFERROR(VLOOKUP($E186,Dispa_data!$E:$W,13,FALSE),0)</f>
        <v>0</v>
      </c>
      <c r="S186" t="str">
        <f t="shared" si="18"/>
        <v/>
      </c>
      <c r="T186" t="str">
        <f t="shared" si="19"/>
        <v/>
      </c>
      <c r="U186" t="str">
        <f t="shared" si="20"/>
        <v/>
      </c>
      <c r="V186" t="str">
        <f t="shared" si="21"/>
        <v/>
      </c>
      <c r="W186" t="str">
        <f t="shared" si="22"/>
        <v/>
      </c>
      <c r="X186" s="1" t="s">
        <v>222</v>
      </c>
      <c r="Y186" s="6" t="e">
        <f>VLOOKUP(B186,Dispa_data!B:B,1,FALSE)</f>
        <v>#N/A</v>
      </c>
      <c r="Z186" t="s">
        <v>1057</v>
      </c>
      <c r="AC186" t="s">
        <v>2128</v>
      </c>
      <c r="AE186" t="s">
        <v>2836</v>
      </c>
      <c r="AF186" t="s">
        <v>1057</v>
      </c>
      <c r="AG186" t="s">
        <v>3487</v>
      </c>
      <c r="AH186" t="s">
        <v>3492</v>
      </c>
      <c r="AI186">
        <v>18.399999999999999</v>
      </c>
      <c r="AK186" t="s">
        <v>3498</v>
      </c>
      <c r="AL186" t="s">
        <v>3509</v>
      </c>
      <c r="AM186" t="s">
        <v>3515</v>
      </c>
      <c r="AO186">
        <v>1966</v>
      </c>
      <c r="AP186" t="s">
        <v>3552</v>
      </c>
      <c r="AS186" t="s">
        <v>3625</v>
      </c>
      <c r="AU186">
        <v>49.976669999999999</v>
      </c>
      <c r="AV186">
        <v>7.127777</v>
      </c>
      <c r="BA186">
        <v>0.8</v>
      </c>
      <c r="BB186" t="s">
        <v>3996</v>
      </c>
      <c r="BC186" t="s">
        <v>3498</v>
      </c>
      <c r="BE186" t="s">
        <v>3515</v>
      </c>
      <c r="BG186" t="s">
        <v>1559</v>
      </c>
      <c r="BH186" t="s">
        <v>4441</v>
      </c>
    </row>
    <row r="187" spans="1:61" x14ac:dyDescent="0.25">
      <c r="A187">
        <f t="shared" si="16"/>
        <v>36.5</v>
      </c>
      <c r="B187" t="str">
        <f t="shared" si="17"/>
        <v>Ering_BNA0259</v>
      </c>
      <c r="C187" t="s">
        <v>3492</v>
      </c>
      <c r="D187" t="str">
        <f>VLOOKUP(AL187,REF_TABLE!$A$19:$B$26,2,FALSE)</f>
        <v>HROR</v>
      </c>
      <c r="E187" t="str">
        <f>VLOOKUP(AK187,REF_TABLE!A:B,2,FALSE)</f>
        <v>WAT</v>
      </c>
      <c r="F187">
        <f t="shared" si="23"/>
        <v>0.8</v>
      </c>
      <c r="G187">
        <f>VLOOKUP(Backup_0521!D187,REF_TABLE!M:Q,2,FALSE)</f>
        <v>0</v>
      </c>
      <c r="H187">
        <f>VLOOKUP(Backup_0521!D187,REF_TABLE!M:Q,3,FALSE)</f>
        <v>0</v>
      </c>
      <c r="I187">
        <f>VLOOKUP(D187,Tabelle7!$A:$B,2,FALSE)</f>
        <v>1.4617710098499999</v>
      </c>
      <c r="J187">
        <f>VLOOKUP(D187,Tabelle7!$A:$C,3,FALSE)</f>
        <v>1.4617710098499999</v>
      </c>
      <c r="K187">
        <f>VLOOKUP($E187,Dispa_data!E:W,7,FALSE)</f>
        <v>0</v>
      </c>
      <c r="L187">
        <f>IFERROR(VLOOKUP($E187,Dispa_data!E:W,8,FALSE),0)</f>
        <v>0</v>
      </c>
      <c r="M187">
        <f>IFERROR(VLOOKUP($E187,Dispa_data!E:W,9,FALSE),0)</f>
        <v>0</v>
      </c>
      <c r="N187">
        <f>IFERROR(VLOOKUP($E187,Dispa_data!$E:$W,10,FALSE),0)</f>
        <v>0</v>
      </c>
      <c r="O187">
        <f>IFERROR(VLOOKUP($E187,Dispa_data!$E:$W,11,FALSE),0)</f>
        <v>0.86</v>
      </c>
      <c r="P187">
        <f>IFERROR(VLOOKUP($E187,Dispa_data!$E:$W,12,FALSE),0)</f>
        <v>0.3</v>
      </c>
      <c r="Q187">
        <f>IFERROR(VLOOKUP($E187,Dispa_data!$E:$W,13,FALSE),0)</f>
        <v>0</v>
      </c>
      <c r="S187" t="str">
        <f t="shared" si="18"/>
        <v/>
      </c>
      <c r="T187" t="str">
        <f t="shared" si="19"/>
        <v/>
      </c>
      <c r="U187" t="str">
        <f t="shared" si="20"/>
        <v/>
      </c>
      <c r="V187" t="str">
        <f t="shared" si="21"/>
        <v/>
      </c>
      <c r="W187" t="str">
        <f t="shared" si="22"/>
        <v/>
      </c>
      <c r="X187" s="1" t="s">
        <v>223</v>
      </c>
      <c r="Y187" s="6" t="e">
        <f>VLOOKUP(B187,Dispa_data!B:B,1,FALSE)</f>
        <v>#N/A</v>
      </c>
      <c r="Z187" t="s">
        <v>1058</v>
      </c>
      <c r="AA187" t="s">
        <v>1058</v>
      </c>
      <c r="AC187" t="s">
        <v>2193</v>
      </c>
      <c r="AD187" t="s">
        <v>2482</v>
      </c>
      <c r="AE187" t="s">
        <v>2837</v>
      </c>
      <c r="AF187" t="s">
        <v>1058</v>
      </c>
      <c r="AG187" t="s">
        <v>3478</v>
      </c>
      <c r="AH187" t="s">
        <v>3492</v>
      </c>
      <c r="AI187">
        <v>36.5</v>
      </c>
      <c r="AK187" t="s">
        <v>3498</v>
      </c>
      <c r="AL187" t="s">
        <v>3509</v>
      </c>
      <c r="AM187" t="s">
        <v>3515</v>
      </c>
      <c r="AO187">
        <v>1942</v>
      </c>
      <c r="AP187" t="s">
        <v>3580</v>
      </c>
      <c r="AS187" t="s">
        <v>3625</v>
      </c>
      <c r="AU187">
        <v>48.293512900000003</v>
      </c>
      <c r="AV187">
        <v>13.1585196</v>
      </c>
      <c r="BA187">
        <v>0.8</v>
      </c>
      <c r="BB187" t="s">
        <v>3996</v>
      </c>
      <c r="BC187" t="s">
        <v>3498</v>
      </c>
      <c r="BE187" t="s">
        <v>3515</v>
      </c>
      <c r="BF187" t="s">
        <v>4088</v>
      </c>
      <c r="BG187" t="s">
        <v>4406</v>
      </c>
      <c r="BH187" t="s">
        <v>4451</v>
      </c>
    </row>
    <row r="188" spans="1:61" x14ac:dyDescent="0.25">
      <c r="A188">
        <f t="shared" si="16"/>
        <v>17.8</v>
      </c>
      <c r="B188" t="str">
        <f t="shared" si="17"/>
        <v>Altheim_BNA1140</v>
      </c>
      <c r="C188" t="s">
        <v>3492</v>
      </c>
      <c r="D188" t="str">
        <f>VLOOKUP(AL188,REF_TABLE!$A$19:$B$26,2,FALSE)</f>
        <v>HROR</v>
      </c>
      <c r="E188" t="str">
        <f>VLOOKUP(AK188,REF_TABLE!A:B,2,FALSE)</f>
        <v>WAT</v>
      </c>
      <c r="F188">
        <f t="shared" si="23"/>
        <v>0.8</v>
      </c>
      <c r="G188">
        <f>VLOOKUP(Backup_0521!D188,REF_TABLE!M:Q,2,FALSE)</f>
        <v>0</v>
      </c>
      <c r="H188">
        <f>VLOOKUP(Backup_0521!D188,REF_TABLE!M:Q,3,FALSE)</f>
        <v>0</v>
      </c>
      <c r="I188">
        <f>VLOOKUP(D188,Tabelle7!$A:$B,2,FALSE)</f>
        <v>1.4617710098499999</v>
      </c>
      <c r="J188">
        <f>VLOOKUP(D188,Tabelle7!$A:$C,3,FALSE)</f>
        <v>1.4617710098499999</v>
      </c>
      <c r="K188">
        <f>VLOOKUP($E188,Dispa_data!E:W,7,FALSE)</f>
        <v>0</v>
      </c>
      <c r="L188">
        <f>IFERROR(VLOOKUP($E188,Dispa_data!E:W,8,FALSE),0)</f>
        <v>0</v>
      </c>
      <c r="M188">
        <f>IFERROR(VLOOKUP($E188,Dispa_data!E:W,9,FALSE),0)</f>
        <v>0</v>
      </c>
      <c r="N188">
        <f>IFERROR(VLOOKUP($E188,Dispa_data!$E:$W,10,FALSE),0)</f>
        <v>0</v>
      </c>
      <c r="O188">
        <f>IFERROR(VLOOKUP($E188,Dispa_data!$E:$W,11,FALSE),0)</f>
        <v>0.86</v>
      </c>
      <c r="P188">
        <f>IFERROR(VLOOKUP($E188,Dispa_data!$E:$W,12,FALSE),0)</f>
        <v>0.3</v>
      </c>
      <c r="Q188">
        <f>IFERROR(VLOOKUP($E188,Dispa_data!$E:$W,13,FALSE),0)</f>
        <v>0</v>
      </c>
      <c r="S188" t="str">
        <f t="shared" si="18"/>
        <v/>
      </c>
      <c r="T188" t="str">
        <f t="shared" si="19"/>
        <v/>
      </c>
      <c r="U188" t="str">
        <f t="shared" si="20"/>
        <v/>
      </c>
      <c r="V188" t="str">
        <f t="shared" si="21"/>
        <v/>
      </c>
      <c r="W188" t="str">
        <f t="shared" si="22"/>
        <v/>
      </c>
      <c r="X188" s="1" t="s">
        <v>224</v>
      </c>
      <c r="Y188" s="6" t="e">
        <f>VLOOKUP(B188,Dispa_data!B:B,1,FALSE)</f>
        <v>#N/A</v>
      </c>
      <c r="Z188" t="s">
        <v>1059</v>
      </c>
      <c r="AA188" t="s">
        <v>1059</v>
      </c>
      <c r="AC188" t="s">
        <v>2172</v>
      </c>
      <c r="AD188" t="s">
        <v>2483</v>
      </c>
      <c r="AE188" t="s">
        <v>2838</v>
      </c>
      <c r="AF188" t="s">
        <v>3262</v>
      </c>
      <c r="AG188" t="s">
        <v>3478</v>
      </c>
      <c r="AH188" t="s">
        <v>3492</v>
      </c>
      <c r="AI188">
        <v>17.8</v>
      </c>
      <c r="AK188" t="s">
        <v>3498</v>
      </c>
      <c r="AL188" t="s">
        <v>3509</v>
      </c>
      <c r="AM188" t="s">
        <v>3515</v>
      </c>
      <c r="AO188">
        <v>1951</v>
      </c>
      <c r="AP188" t="s">
        <v>3581</v>
      </c>
      <c r="AS188" t="s">
        <v>3625</v>
      </c>
      <c r="AU188">
        <v>51.536512999999999</v>
      </c>
      <c r="AV188">
        <v>14.382898000000001</v>
      </c>
      <c r="BA188">
        <v>0.8</v>
      </c>
      <c r="BB188" t="s">
        <v>3996</v>
      </c>
      <c r="BC188" t="s">
        <v>3498</v>
      </c>
      <c r="BE188" t="s">
        <v>3515</v>
      </c>
      <c r="BF188" t="s">
        <v>4088</v>
      </c>
      <c r="BG188" t="s">
        <v>4406</v>
      </c>
      <c r="BH188" t="s">
        <v>4451</v>
      </c>
    </row>
    <row r="189" spans="1:61" x14ac:dyDescent="0.25">
      <c r="A189">
        <f t="shared" si="16"/>
        <v>138</v>
      </c>
      <c r="B189" t="str">
        <f t="shared" si="17"/>
        <v>Pumpspeicherwerk Rönkhausen_BNA0268</v>
      </c>
      <c r="C189" t="s">
        <v>3492</v>
      </c>
      <c r="D189" t="str">
        <f>VLOOKUP(AL189,REF_TABLE!$A$19:$B$26,2,FALSE)</f>
        <v>HPHS</v>
      </c>
      <c r="E189" t="str">
        <f>VLOOKUP(AK189,REF_TABLE!A:B,2,FALSE)</f>
        <v>WAT</v>
      </c>
      <c r="F189">
        <f t="shared" si="23"/>
        <v>0.75</v>
      </c>
      <c r="G189">
        <f>VLOOKUP(Backup_0521!D189,REF_TABLE!M:Q,2,FALSE)</f>
        <v>0</v>
      </c>
      <c r="H189">
        <f>VLOOKUP(Backup_0521!D189,REF_TABLE!M:Q,3,FALSE)</f>
        <v>0</v>
      </c>
      <c r="I189">
        <f>VLOOKUP(D189,Tabelle7!$A:$B,2,FALSE)</f>
        <v>0.95351891912857145</v>
      </c>
      <c r="J189">
        <f>VLOOKUP(D189,Tabelle7!$A:$C,3,FALSE)</f>
        <v>0.95351891912857145</v>
      </c>
      <c r="K189">
        <f>VLOOKUP($E189,Dispa_data!E:W,7,FALSE)</f>
        <v>0</v>
      </c>
      <c r="L189">
        <f>IFERROR(VLOOKUP($E189,Dispa_data!E:W,8,FALSE),0)</f>
        <v>0</v>
      </c>
      <c r="M189">
        <f>IFERROR(VLOOKUP($E189,Dispa_data!E:W,9,FALSE),0)</f>
        <v>0</v>
      </c>
      <c r="N189">
        <f>IFERROR(VLOOKUP($E189,Dispa_data!$E:$W,10,FALSE),0)</f>
        <v>0</v>
      </c>
      <c r="O189">
        <f>IFERROR(VLOOKUP($E189,Dispa_data!$E:$W,11,FALSE),0)</f>
        <v>0.86</v>
      </c>
      <c r="P189">
        <f>IFERROR(VLOOKUP($E189,Dispa_data!$E:$W,12,FALSE),0)</f>
        <v>0.3</v>
      </c>
      <c r="Q189">
        <f>IFERROR(VLOOKUP($E189,Dispa_data!$E:$W,13,FALSE),0)</f>
        <v>0</v>
      </c>
      <c r="S189" t="str">
        <f t="shared" si="18"/>
        <v/>
      </c>
      <c r="T189">
        <f t="shared" si="19"/>
        <v>869.4</v>
      </c>
      <c r="U189">
        <f t="shared" si="20"/>
        <v>0</v>
      </c>
      <c r="V189">
        <f t="shared" si="21"/>
        <v>138</v>
      </c>
      <c r="W189">
        <f t="shared" si="22"/>
        <v>0.86</v>
      </c>
      <c r="X189" s="1" t="s">
        <v>225</v>
      </c>
      <c r="Y189" s="6" t="e">
        <f>VLOOKUP(B189,Dispa_data!B:B,1,FALSE)</f>
        <v>#N/A</v>
      </c>
      <c r="Z189" t="s">
        <v>1060</v>
      </c>
      <c r="AA189" t="s">
        <v>1606</v>
      </c>
      <c r="AB189" t="s">
        <v>1944</v>
      </c>
      <c r="AC189" t="s">
        <v>2138</v>
      </c>
      <c r="AE189" t="s">
        <v>2839</v>
      </c>
      <c r="AF189" t="s">
        <v>3263</v>
      </c>
      <c r="AG189" t="s">
        <v>3480</v>
      </c>
      <c r="AH189" t="s">
        <v>3492</v>
      </c>
      <c r="AI189">
        <v>138</v>
      </c>
      <c r="AJ189">
        <v>140</v>
      </c>
      <c r="AK189" t="s">
        <v>3498</v>
      </c>
      <c r="AL189" t="s">
        <v>3510</v>
      </c>
      <c r="AM189" t="s">
        <v>3515</v>
      </c>
      <c r="AO189">
        <v>1969</v>
      </c>
      <c r="AP189" t="s">
        <v>3537</v>
      </c>
      <c r="AQ189">
        <v>2003</v>
      </c>
      <c r="AS189" t="s">
        <v>3625</v>
      </c>
      <c r="AU189">
        <v>51.22475</v>
      </c>
      <c r="AV189">
        <v>7.9928100000000004</v>
      </c>
      <c r="BA189">
        <v>0.75</v>
      </c>
      <c r="BB189" t="s">
        <v>3996</v>
      </c>
      <c r="BC189" t="s">
        <v>3498</v>
      </c>
      <c r="BE189" t="s">
        <v>3515</v>
      </c>
      <c r="BF189" t="s">
        <v>4094</v>
      </c>
      <c r="BG189" t="s">
        <v>4406</v>
      </c>
      <c r="BH189" t="s">
        <v>4447</v>
      </c>
      <c r="BI189" t="s">
        <v>4591</v>
      </c>
    </row>
    <row r="190" spans="1:61" x14ac:dyDescent="0.25">
      <c r="A190">
        <f t="shared" si="16"/>
        <v>22</v>
      </c>
      <c r="B190" t="str">
        <f t="shared" si="17"/>
        <v>Rudolf-Fettweis-Werk     _BNA0278</v>
      </c>
      <c r="C190" t="s">
        <v>3492</v>
      </c>
      <c r="D190" t="str">
        <f>VLOOKUP(AL190,REF_TABLE!$A$19:$B$26,2,FALSE)</f>
        <v>HROR</v>
      </c>
      <c r="E190" t="str">
        <f>VLOOKUP(AK190,REF_TABLE!A:B,2,FALSE)</f>
        <v>WAT</v>
      </c>
      <c r="F190">
        <f t="shared" si="23"/>
        <v>0.8</v>
      </c>
      <c r="G190">
        <f>VLOOKUP(Backup_0521!D190,REF_TABLE!M:Q,2,FALSE)</f>
        <v>0</v>
      </c>
      <c r="H190">
        <f>VLOOKUP(Backup_0521!D190,REF_TABLE!M:Q,3,FALSE)</f>
        <v>0</v>
      </c>
      <c r="I190">
        <f>VLOOKUP(D190,Tabelle7!$A:$B,2,FALSE)</f>
        <v>1.4617710098499999</v>
      </c>
      <c r="J190">
        <f>VLOOKUP(D190,Tabelle7!$A:$C,3,FALSE)</f>
        <v>1.4617710098499999</v>
      </c>
      <c r="K190">
        <f>VLOOKUP($E190,Dispa_data!E:W,7,FALSE)</f>
        <v>0</v>
      </c>
      <c r="L190">
        <f>IFERROR(VLOOKUP($E190,Dispa_data!E:W,8,FALSE),0)</f>
        <v>0</v>
      </c>
      <c r="M190">
        <f>IFERROR(VLOOKUP($E190,Dispa_data!E:W,9,FALSE),0)</f>
        <v>0</v>
      </c>
      <c r="N190">
        <f>IFERROR(VLOOKUP($E190,Dispa_data!$E:$W,10,FALSE),0)</f>
        <v>0</v>
      </c>
      <c r="O190">
        <f>IFERROR(VLOOKUP($E190,Dispa_data!$E:$W,11,FALSE),0)</f>
        <v>0.86</v>
      </c>
      <c r="P190">
        <f>IFERROR(VLOOKUP($E190,Dispa_data!$E:$W,12,FALSE),0)</f>
        <v>0.3</v>
      </c>
      <c r="Q190">
        <f>IFERROR(VLOOKUP($E190,Dispa_data!$E:$W,13,FALSE),0)</f>
        <v>0</v>
      </c>
      <c r="S190" t="str">
        <f t="shared" si="18"/>
        <v/>
      </c>
      <c r="T190" t="str">
        <f t="shared" si="19"/>
        <v/>
      </c>
      <c r="U190" t="str">
        <f t="shared" si="20"/>
        <v/>
      </c>
      <c r="V190" t="str">
        <f t="shared" si="21"/>
        <v/>
      </c>
      <c r="W190" t="str">
        <f t="shared" si="22"/>
        <v/>
      </c>
      <c r="X190" s="1" t="s">
        <v>226</v>
      </c>
      <c r="Y190" s="6" t="e">
        <f>VLOOKUP(B190,Dispa_data!B:B,1,FALSE)</f>
        <v>#N/A</v>
      </c>
      <c r="Z190" t="s">
        <v>1061</v>
      </c>
      <c r="AA190" t="s">
        <v>1607</v>
      </c>
      <c r="AC190" t="s">
        <v>2158</v>
      </c>
      <c r="AD190" t="s">
        <v>2484</v>
      </c>
      <c r="AE190" t="s">
        <v>2840</v>
      </c>
      <c r="AF190" t="s">
        <v>3264</v>
      </c>
      <c r="AG190" t="s">
        <v>3482</v>
      </c>
      <c r="AH190" t="s">
        <v>3492</v>
      </c>
      <c r="AI190">
        <v>22</v>
      </c>
      <c r="AK190" t="s">
        <v>3498</v>
      </c>
      <c r="AL190" t="s">
        <v>3509</v>
      </c>
      <c r="AM190" t="s">
        <v>3515</v>
      </c>
      <c r="AO190">
        <v>1918</v>
      </c>
      <c r="AP190" t="s">
        <v>3582</v>
      </c>
      <c r="AS190" t="s">
        <v>3625</v>
      </c>
      <c r="AU190">
        <v>48.673188399999987</v>
      </c>
      <c r="AV190">
        <v>8.3557058410000007</v>
      </c>
      <c r="BA190">
        <v>0.8</v>
      </c>
      <c r="BB190" t="s">
        <v>3996</v>
      </c>
      <c r="BC190" t="s">
        <v>3498</v>
      </c>
      <c r="BE190" t="s">
        <v>3515</v>
      </c>
      <c r="BF190" t="s">
        <v>3264</v>
      </c>
      <c r="BG190" t="s">
        <v>4406</v>
      </c>
      <c r="BH190" t="s">
        <v>4442</v>
      </c>
    </row>
    <row r="191" spans="1:61" x14ac:dyDescent="0.25">
      <c r="A191">
        <f t="shared" si="16"/>
        <v>43</v>
      </c>
      <c r="B191" t="str">
        <f t="shared" si="17"/>
        <v>Rudolf-Fettweis-Werk     _BNA0279</v>
      </c>
      <c r="C191" t="s">
        <v>3492</v>
      </c>
      <c r="D191" t="str">
        <f>VLOOKUP(AL191,REF_TABLE!$A$19:$B$26,2,FALSE)</f>
        <v>HROR</v>
      </c>
      <c r="E191" t="str">
        <f>VLOOKUP(AK191,REF_TABLE!A:B,2,FALSE)</f>
        <v>WAT</v>
      </c>
      <c r="F191">
        <f t="shared" si="23"/>
        <v>0.8</v>
      </c>
      <c r="G191">
        <f>VLOOKUP(Backup_0521!D191,REF_TABLE!M:Q,2,FALSE)</f>
        <v>0</v>
      </c>
      <c r="H191">
        <f>VLOOKUP(Backup_0521!D191,REF_TABLE!M:Q,3,FALSE)</f>
        <v>0</v>
      </c>
      <c r="I191">
        <f>VLOOKUP(D191,Tabelle7!$A:$B,2,FALSE)</f>
        <v>1.4617710098499999</v>
      </c>
      <c r="J191">
        <f>VLOOKUP(D191,Tabelle7!$A:$C,3,FALSE)</f>
        <v>1.4617710098499999</v>
      </c>
      <c r="K191">
        <f>VLOOKUP($E191,Dispa_data!E:W,7,FALSE)</f>
        <v>0</v>
      </c>
      <c r="L191">
        <f>IFERROR(VLOOKUP($E191,Dispa_data!E:W,8,FALSE),0)</f>
        <v>0</v>
      </c>
      <c r="M191">
        <f>IFERROR(VLOOKUP($E191,Dispa_data!E:W,9,FALSE),0)</f>
        <v>0</v>
      </c>
      <c r="N191">
        <f>IFERROR(VLOOKUP($E191,Dispa_data!$E:$W,10,FALSE),0)</f>
        <v>0</v>
      </c>
      <c r="O191">
        <f>IFERROR(VLOOKUP($E191,Dispa_data!$E:$W,11,FALSE),0)</f>
        <v>0.86</v>
      </c>
      <c r="P191">
        <f>IFERROR(VLOOKUP($E191,Dispa_data!$E:$W,12,FALSE),0)</f>
        <v>0.3</v>
      </c>
      <c r="Q191">
        <f>IFERROR(VLOOKUP($E191,Dispa_data!$E:$W,13,FALSE),0)</f>
        <v>0</v>
      </c>
      <c r="S191" t="str">
        <f t="shared" si="18"/>
        <v/>
      </c>
      <c r="T191" t="str">
        <f t="shared" si="19"/>
        <v/>
      </c>
      <c r="U191" t="str">
        <f t="shared" si="20"/>
        <v/>
      </c>
      <c r="V191" t="str">
        <f t="shared" si="21"/>
        <v/>
      </c>
      <c r="W191" t="str">
        <f t="shared" si="22"/>
        <v/>
      </c>
      <c r="X191" s="1" t="s">
        <v>227</v>
      </c>
      <c r="Y191" s="6" t="e">
        <f>VLOOKUP(B191,Dispa_data!B:B,1,FALSE)</f>
        <v>#N/A</v>
      </c>
      <c r="Z191" t="s">
        <v>1061</v>
      </c>
      <c r="AA191" t="s">
        <v>1608</v>
      </c>
      <c r="AC191" t="s">
        <v>2158</v>
      </c>
      <c r="AD191" t="s">
        <v>2484</v>
      </c>
      <c r="AE191" t="s">
        <v>2840</v>
      </c>
      <c r="AF191" t="s">
        <v>3264</v>
      </c>
      <c r="AG191" t="s">
        <v>3482</v>
      </c>
      <c r="AH191" t="s">
        <v>3492</v>
      </c>
      <c r="AI191">
        <v>43</v>
      </c>
      <c r="AK191" t="s">
        <v>3498</v>
      </c>
      <c r="AL191" t="s">
        <v>3509</v>
      </c>
      <c r="AM191" t="s">
        <v>3515</v>
      </c>
      <c r="AO191">
        <v>1926</v>
      </c>
      <c r="AP191" t="s">
        <v>3583</v>
      </c>
      <c r="AS191" t="s">
        <v>3625</v>
      </c>
      <c r="AU191">
        <v>48.669383500000002</v>
      </c>
      <c r="AV191">
        <v>8.3530476169999996</v>
      </c>
      <c r="BA191">
        <v>0.8</v>
      </c>
      <c r="BB191" t="s">
        <v>3996</v>
      </c>
      <c r="BC191" t="s">
        <v>3498</v>
      </c>
      <c r="BE191" t="s">
        <v>3515</v>
      </c>
      <c r="BF191" t="s">
        <v>3264</v>
      </c>
      <c r="BG191" t="s">
        <v>4406</v>
      </c>
      <c r="BH191" t="s">
        <v>4442</v>
      </c>
    </row>
    <row r="192" spans="1:61" x14ac:dyDescent="0.25">
      <c r="A192">
        <f t="shared" si="16"/>
        <v>12.1</v>
      </c>
      <c r="B192" t="str">
        <f t="shared" si="17"/>
        <v>Serrig_BNA1143</v>
      </c>
      <c r="C192" t="s">
        <v>3492</v>
      </c>
      <c r="D192" t="str">
        <f>VLOOKUP(AL192,REF_TABLE!$A$19:$B$26,2,FALSE)</f>
        <v>HROR</v>
      </c>
      <c r="E192" t="str">
        <f>VLOOKUP(AK192,REF_TABLE!A:B,2,FALSE)</f>
        <v>WAT</v>
      </c>
      <c r="F192">
        <f t="shared" si="23"/>
        <v>0.8</v>
      </c>
      <c r="G192">
        <f>VLOOKUP(Backup_0521!D192,REF_TABLE!M:Q,2,FALSE)</f>
        <v>0</v>
      </c>
      <c r="H192">
        <f>VLOOKUP(Backup_0521!D192,REF_TABLE!M:Q,3,FALSE)</f>
        <v>0</v>
      </c>
      <c r="I192">
        <f>VLOOKUP(D192,Tabelle7!$A:$B,2,FALSE)</f>
        <v>1.4617710098499999</v>
      </c>
      <c r="J192">
        <f>VLOOKUP(D192,Tabelle7!$A:$C,3,FALSE)</f>
        <v>1.4617710098499999</v>
      </c>
      <c r="K192">
        <f>VLOOKUP($E192,Dispa_data!E:W,7,FALSE)</f>
        <v>0</v>
      </c>
      <c r="L192">
        <f>IFERROR(VLOOKUP($E192,Dispa_data!E:W,8,FALSE),0)</f>
        <v>0</v>
      </c>
      <c r="M192">
        <f>IFERROR(VLOOKUP($E192,Dispa_data!E:W,9,FALSE),0)</f>
        <v>0</v>
      </c>
      <c r="N192">
        <f>IFERROR(VLOOKUP($E192,Dispa_data!$E:$W,10,FALSE),0)</f>
        <v>0</v>
      </c>
      <c r="O192">
        <f>IFERROR(VLOOKUP($E192,Dispa_data!$E:$W,11,FALSE),0)</f>
        <v>0.86</v>
      </c>
      <c r="P192">
        <f>IFERROR(VLOOKUP($E192,Dispa_data!$E:$W,12,FALSE),0)</f>
        <v>0.3</v>
      </c>
      <c r="Q192">
        <f>IFERROR(VLOOKUP($E192,Dispa_data!$E:$W,13,FALSE),0)</f>
        <v>0</v>
      </c>
      <c r="S192" t="str">
        <f t="shared" si="18"/>
        <v/>
      </c>
      <c r="T192" t="str">
        <f t="shared" si="19"/>
        <v/>
      </c>
      <c r="U192" t="str">
        <f t="shared" si="20"/>
        <v/>
      </c>
      <c r="V192" t="str">
        <f t="shared" si="21"/>
        <v/>
      </c>
      <c r="W192" t="str">
        <f t="shared" si="22"/>
        <v/>
      </c>
      <c r="X192" s="1" t="s">
        <v>228</v>
      </c>
      <c r="Y192" s="6" t="e">
        <f>VLOOKUP(B192,Dispa_data!B:B,1,FALSE)</f>
        <v>#N/A</v>
      </c>
      <c r="Z192" t="s">
        <v>1062</v>
      </c>
      <c r="AC192" t="s">
        <v>2128</v>
      </c>
      <c r="AE192" t="s">
        <v>2841</v>
      </c>
      <c r="AF192" t="s">
        <v>3265</v>
      </c>
      <c r="AG192" t="s">
        <v>3487</v>
      </c>
      <c r="AH192" t="s">
        <v>3492</v>
      </c>
      <c r="AI192">
        <v>12.1</v>
      </c>
      <c r="AK192" t="s">
        <v>3498</v>
      </c>
      <c r="AL192" t="s">
        <v>3509</v>
      </c>
      <c r="AM192" t="s">
        <v>3515</v>
      </c>
      <c r="AO192">
        <v>1985</v>
      </c>
      <c r="AP192" t="s">
        <v>3534</v>
      </c>
      <c r="AS192" t="s">
        <v>3625</v>
      </c>
      <c r="AU192">
        <v>49.566954000000003</v>
      </c>
      <c r="AV192">
        <v>6.5923479999999994</v>
      </c>
      <c r="BA192">
        <v>0.8</v>
      </c>
      <c r="BB192" t="s">
        <v>3996</v>
      </c>
      <c r="BC192" t="s">
        <v>3498</v>
      </c>
      <c r="BE192" t="s">
        <v>3515</v>
      </c>
      <c r="BG192" t="s">
        <v>1559</v>
      </c>
      <c r="BH192" t="s">
        <v>4441</v>
      </c>
    </row>
    <row r="193" spans="1:61" x14ac:dyDescent="0.25">
      <c r="A193">
        <f t="shared" si="16"/>
        <v>25</v>
      </c>
      <c r="B193" t="str">
        <f t="shared" si="17"/>
        <v>Gars_BNA0324</v>
      </c>
      <c r="C193" t="s">
        <v>3492</v>
      </c>
      <c r="D193" t="str">
        <f>VLOOKUP(AL193,REF_TABLE!$A$19:$B$26,2,FALSE)</f>
        <v>HROR</v>
      </c>
      <c r="E193" t="str">
        <f>VLOOKUP(AK193,REF_TABLE!A:B,2,FALSE)</f>
        <v>WAT</v>
      </c>
      <c r="F193">
        <f t="shared" si="23"/>
        <v>0.8</v>
      </c>
      <c r="G193">
        <f>VLOOKUP(Backup_0521!D193,REF_TABLE!M:Q,2,FALSE)</f>
        <v>0</v>
      </c>
      <c r="H193">
        <f>VLOOKUP(Backup_0521!D193,REF_TABLE!M:Q,3,FALSE)</f>
        <v>0</v>
      </c>
      <c r="I193">
        <f>VLOOKUP(D193,Tabelle7!$A:$B,2,FALSE)</f>
        <v>1.4617710098499999</v>
      </c>
      <c r="J193">
        <f>VLOOKUP(D193,Tabelle7!$A:$C,3,FALSE)</f>
        <v>1.4617710098499999</v>
      </c>
      <c r="K193">
        <f>VLOOKUP($E193,Dispa_data!E:W,7,FALSE)</f>
        <v>0</v>
      </c>
      <c r="L193">
        <f>IFERROR(VLOOKUP($E193,Dispa_data!E:W,8,FALSE),0)</f>
        <v>0</v>
      </c>
      <c r="M193">
        <f>IFERROR(VLOOKUP($E193,Dispa_data!E:W,9,FALSE),0)</f>
        <v>0</v>
      </c>
      <c r="N193">
        <f>IFERROR(VLOOKUP($E193,Dispa_data!$E:$W,10,FALSE),0)</f>
        <v>0</v>
      </c>
      <c r="O193">
        <f>IFERROR(VLOOKUP($E193,Dispa_data!$E:$W,11,FALSE),0)</f>
        <v>0.86</v>
      </c>
      <c r="P193">
        <f>IFERROR(VLOOKUP($E193,Dispa_data!$E:$W,12,FALSE),0)</f>
        <v>0.3</v>
      </c>
      <c r="Q193">
        <f>IFERROR(VLOOKUP($E193,Dispa_data!$E:$W,13,FALSE),0)</f>
        <v>0</v>
      </c>
      <c r="S193" t="str">
        <f t="shared" si="18"/>
        <v/>
      </c>
      <c r="T193" t="str">
        <f t="shared" si="19"/>
        <v/>
      </c>
      <c r="U193" t="str">
        <f t="shared" si="20"/>
        <v/>
      </c>
      <c r="V193" t="str">
        <f t="shared" si="21"/>
        <v/>
      </c>
      <c r="W193" t="str">
        <f t="shared" si="22"/>
        <v/>
      </c>
      <c r="X193" s="1" t="s">
        <v>229</v>
      </c>
      <c r="Y193" s="6" t="e">
        <f>VLOOKUP(B193,Dispa_data!B:B,1,FALSE)</f>
        <v>#N/A</v>
      </c>
      <c r="Z193" t="s">
        <v>1063</v>
      </c>
      <c r="AC193" t="s">
        <v>2200</v>
      </c>
      <c r="AD193" t="s">
        <v>2485</v>
      </c>
      <c r="AE193" t="s">
        <v>2842</v>
      </c>
      <c r="AF193" t="s">
        <v>1063</v>
      </c>
      <c r="AG193" t="s">
        <v>3478</v>
      </c>
      <c r="AH193" t="s">
        <v>3492</v>
      </c>
      <c r="AI193">
        <v>25</v>
      </c>
      <c r="AK193" t="s">
        <v>3498</v>
      </c>
      <c r="AL193" t="s">
        <v>3509</v>
      </c>
      <c r="AM193" t="s">
        <v>3515</v>
      </c>
      <c r="AO193">
        <v>1938</v>
      </c>
      <c r="AP193" t="s">
        <v>3584</v>
      </c>
      <c r="AS193" t="s">
        <v>3625</v>
      </c>
      <c r="AU193">
        <v>48.153950000000002</v>
      </c>
      <c r="AV193">
        <v>12.311070000000001</v>
      </c>
      <c r="BA193">
        <v>0.8</v>
      </c>
      <c r="BB193" t="s">
        <v>3996</v>
      </c>
      <c r="BC193" t="s">
        <v>3498</v>
      </c>
      <c r="BE193" t="s">
        <v>3515</v>
      </c>
      <c r="BF193" t="s">
        <v>4095</v>
      </c>
      <c r="BG193" t="s">
        <v>4406</v>
      </c>
      <c r="BH193" t="s">
        <v>4451</v>
      </c>
    </row>
    <row r="194" spans="1:61" x14ac:dyDescent="0.25">
      <c r="A194">
        <f t="shared" ref="A194:A257" si="24">AI194</f>
        <v>119.1</v>
      </c>
      <c r="B194" t="str">
        <f t="shared" ref="B194:B257" si="25">CONCATENATE(Z194,"_",X194)</f>
        <v>Geesthacht_BNA0327</v>
      </c>
      <c r="C194" t="s">
        <v>3492</v>
      </c>
      <c r="D194" t="str">
        <f>VLOOKUP(AL194,REF_TABLE!$A$19:$B$26,2,FALSE)</f>
        <v>HPHS</v>
      </c>
      <c r="E194" t="str">
        <f>VLOOKUP(AK194,REF_TABLE!A:B,2,FALSE)</f>
        <v>WAT</v>
      </c>
      <c r="F194">
        <f t="shared" si="23"/>
        <v>0.75</v>
      </c>
      <c r="G194">
        <f>VLOOKUP(Backup_0521!D194,REF_TABLE!M:Q,2,FALSE)</f>
        <v>0</v>
      </c>
      <c r="H194">
        <f>VLOOKUP(Backup_0521!D194,REF_TABLE!M:Q,3,FALSE)</f>
        <v>0</v>
      </c>
      <c r="I194">
        <f>VLOOKUP(D194,Tabelle7!$A:$B,2,FALSE)</f>
        <v>0.95351891912857145</v>
      </c>
      <c r="J194">
        <f>VLOOKUP(D194,Tabelle7!$A:$C,3,FALSE)</f>
        <v>0.95351891912857145</v>
      </c>
      <c r="K194">
        <f>VLOOKUP($E194,Dispa_data!E:W,7,FALSE)</f>
        <v>0</v>
      </c>
      <c r="L194">
        <f>IFERROR(VLOOKUP($E194,Dispa_data!E:W,8,FALSE),0)</f>
        <v>0</v>
      </c>
      <c r="M194">
        <f>IFERROR(VLOOKUP($E194,Dispa_data!E:W,9,FALSE),0)</f>
        <v>0</v>
      </c>
      <c r="N194">
        <f>IFERROR(VLOOKUP($E194,Dispa_data!$E:$W,10,FALSE),0)</f>
        <v>0</v>
      </c>
      <c r="O194">
        <f>IFERROR(VLOOKUP($E194,Dispa_data!$E:$W,11,FALSE),0)</f>
        <v>0.86</v>
      </c>
      <c r="P194">
        <f>IFERROR(VLOOKUP($E194,Dispa_data!$E:$W,12,FALSE),0)</f>
        <v>0.3</v>
      </c>
      <c r="Q194">
        <f>IFERROR(VLOOKUP($E194,Dispa_data!$E:$W,13,FALSE),0)</f>
        <v>0</v>
      </c>
      <c r="S194" t="str">
        <f t="shared" ref="S194:S257" si="26">IF(AN194="","",AN194)</f>
        <v/>
      </c>
      <c r="T194">
        <f t="shared" ref="T194:T257" si="27">IF(D194="HPHS",A194*6.3,"")</f>
        <v>750.32999999999993</v>
      </c>
      <c r="U194">
        <f t="shared" ref="U194:U257" si="28">IF(D194="HPHS",0,"")</f>
        <v>0</v>
      </c>
      <c r="V194">
        <f t="shared" ref="V194:V257" si="29">IF(D194="HPHS",A194,"")</f>
        <v>119.1</v>
      </c>
      <c r="W194">
        <f t="shared" ref="W194:W257" si="30">IF(D194="HPHS",0.86,"")</f>
        <v>0.86</v>
      </c>
      <c r="X194" s="1" t="s">
        <v>230</v>
      </c>
      <c r="Y194" s="6" t="e">
        <f>VLOOKUP(B194,Dispa_data!B:B,1,FALSE)</f>
        <v>#N/A</v>
      </c>
      <c r="Z194" t="s">
        <v>1064</v>
      </c>
      <c r="AA194" t="s">
        <v>1609</v>
      </c>
      <c r="AB194" t="s">
        <v>1945</v>
      </c>
      <c r="AC194" t="s">
        <v>2201</v>
      </c>
      <c r="AD194" t="s">
        <v>2486</v>
      </c>
      <c r="AE194" t="s">
        <v>2843</v>
      </c>
      <c r="AF194" t="s">
        <v>1064</v>
      </c>
      <c r="AG194" t="s">
        <v>3486</v>
      </c>
      <c r="AH194" t="s">
        <v>3492</v>
      </c>
      <c r="AI194">
        <v>119.1</v>
      </c>
      <c r="AJ194">
        <v>120</v>
      </c>
      <c r="AK194" t="s">
        <v>3498</v>
      </c>
      <c r="AL194" t="s">
        <v>3510</v>
      </c>
      <c r="AM194" t="s">
        <v>3515</v>
      </c>
      <c r="AO194">
        <v>1958</v>
      </c>
      <c r="AP194" t="s">
        <v>3585</v>
      </c>
      <c r="AS194" t="s">
        <v>3625</v>
      </c>
      <c r="AU194">
        <v>53.426049999999996</v>
      </c>
      <c r="AV194">
        <v>10.335900000000001</v>
      </c>
      <c r="BA194">
        <v>0.75</v>
      </c>
      <c r="BB194" t="s">
        <v>3996</v>
      </c>
      <c r="BC194" t="s">
        <v>3498</v>
      </c>
      <c r="BE194" t="s">
        <v>3515</v>
      </c>
      <c r="BF194" t="s">
        <v>4096</v>
      </c>
      <c r="BG194" t="s">
        <v>4406</v>
      </c>
      <c r="BH194" t="s">
        <v>4448</v>
      </c>
      <c r="BI194" t="s">
        <v>4592</v>
      </c>
    </row>
    <row r="195" spans="1:61" x14ac:dyDescent="0.25">
      <c r="A195">
        <f t="shared" si="24"/>
        <v>0</v>
      </c>
      <c r="B195" t="str">
        <f t="shared" si="25"/>
        <v>Geesthacht_BNA0328</v>
      </c>
      <c r="C195" t="s">
        <v>3492</v>
      </c>
      <c r="D195" t="str">
        <f>VLOOKUP(AL195,REF_TABLE!$A$19:$B$26,2,FALSE)</f>
        <v>HPHS</v>
      </c>
      <c r="E195" t="str">
        <f>VLOOKUP(AK195,REF_TABLE!A:B,2,FALSE)</f>
        <v>WAT</v>
      </c>
      <c r="F195">
        <f t="shared" ref="F195:F225" si="31">IF(BA195=0,IF(AY195=0,AZ195,AY195),BA195)</f>
        <v>0.75</v>
      </c>
      <c r="G195">
        <f>VLOOKUP(Backup_0521!D195,REF_TABLE!M:Q,2,FALSE)</f>
        <v>0</v>
      </c>
      <c r="H195">
        <f>VLOOKUP(Backup_0521!D195,REF_TABLE!M:Q,3,FALSE)</f>
        <v>0</v>
      </c>
      <c r="I195">
        <f>VLOOKUP(D195,Tabelle7!$A:$B,2,FALSE)</f>
        <v>0.95351891912857145</v>
      </c>
      <c r="J195">
        <f>VLOOKUP(D195,Tabelle7!$A:$C,3,FALSE)</f>
        <v>0.95351891912857145</v>
      </c>
      <c r="K195">
        <f>VLOOKUP($E195,Dispa_data!E:W,7,FALSE)</f>
        <v>0</v>
      </c>
      <c r="L195">
        <f>IFERROR(VLOOKUP($E195,Dispa_data!E:W,8,FALSE),0)</f>
        <v>0</v>
      </c>
      <c r="M195">
        <f>IFERROR(VLOOKUP($E195,Dispa_data!E:W,9,FALSE),0)</f>
        <v>0</v>
      </c>
      <c r="N195">
        <f>IFERROR(VLOOKUP($E195,Dispa_data!$E:$W,10,FALSE),0)</f>
        <v>0</v>
      </c>
      <c r="O195">
        <f>IFERROR(VLOOKUP($E195,Dispa_data!$E:$W,11,FALSE),0)</f>
        <v>0.86</v>
      </c>
      <c r="P195">
        <f>IFERROR(VLOOKUP($E195,Dispa_data!$E:$W,12,FALSE),0)</f>
        <v>0.3</v>
      </c>
      <c r="Q195">
        <f>IFERROR(VLOOKUP($E195,Dispa_data!$E:$W,13,FALSE),0)</f>
        <v>0</v>
      </c>
      <c r="S195" t="str">
        <f t="shared" si="26"/>
        <v/>
      </c>
      <c r="T195">
        <f t="shared" si="27"/>
        <v>0</v>
      </c>
      <c r="U195">
        <f t="shared" si="28"/>
        <v>0</v>
      </c>
      <c r="V195">
        <f t="shared" si="29"/>
        <v>0</v>
      </c>
      <c r="W195">
        <f t="shared" si="30"/>
        <v>0.86</v>
      </c>
      <c r="X195" s="1" t="s">
        <v>231</v>
      </c>
      <c r="Y195" s="6" t="e">
        <f>VLOOKUP(B195,Dispa_data!B:B,1,FALSE)</f>
        <v>#N/A</v>
      </c>
      <c r="Z195" t="s">
        <v>1064</v>
      </c>
      <c r="AA195" t="s">
        <v>1610</v>
      </c>
      <c r="AB195" t="s">
        <v>1945</v>
      </c>
      <c r="AC195" t="s">
        <v>2201</v>
      </c>
      <c r="AD195" t="s">
        <v>2486</v>
      </c>
      <c r="AE195" t="s">
        <v>2843</v>
      </c>
      <c r="AF195" t="s">
        <v>1064</v>
      </c>
      <c r="AG195" t="s">
        <v>3486</v>
      </c>
      <c r="AH195" t="s">
        <v>3492</v>
      </c>
      <c r="AK195" t="s">
        <v>3498</v>
      </c>
      <c r="AL195" t="s">
        <v>3510</v>
      </c>
      <c r="AM195" t="s">
        <v>3515</v>
      </c>
      <c r="AO195">
        <v>1958</v>
      </c>
      <c r="AP195" t="s">
        <v>3585</v>
      </c>
      <c r="AS195" t="s">
        <v>3625</v>
      </c>
      <c r="AU195">
        <v>53.426049999999996</v>
      </c>
      <c r="AV195">
        <v>10.335900000000001</v>
      </c>
      <c r="BA195">
        <v>0.75</v>
      </c>
      <c r="BB195" t="s">
        <v>3996</v>
      </c>
      <c r="BC195" t="s">
        <v>3498</v>
      </c>
      <c r="BE195" t="s">
        <v>3515</v>
      </c>
      <c r="BF195" t="s">
        <v>4096</v>
      </c>
      <c r="BG195" t="s">
        <v>4406</v>
      </c>
      <c r="BH195" t="s">
        <v>4448</v>
      </c>
      <c r="BI195" t="s">
        <v>4592</v>
      </c>
    </row>
    <row r="196" spans="1:61" x14ac:dyDescent="0.25">
      <c r="A196">
        <f t="shared" si="24"/>
        <v>0</v>
      </c>
      <c r="B196" t="str">
        <f t="shared" si="25"/>
        <v>Geesthacht_BNA0329</v>
      </c>
      <c r="C196" t="s">
        <v>3492</v>
      </c>
      <c r="D196" t="str">
        <f>VLOOKUP(AL196,REF_TABLE!$A$19:$B$26,2,FALSE)</f>
        <v>HPHS</v>
      </c>
      <c r="E196" t="str">
        <f>VLOOKUP(AK196,REF_TABLE!A:B,2,FALSE)</f>
        <v>WAT</v>
      </c>
      <c r="F196">
        <f t="shared" si="31"/>
        <v>0.75</v>
      </c>
      <c r="G196">
        <f>VLOOKUP(Backup_0521!D196,REF_TABLE!M:Q,2,FALSE)</f>
        <v>0</v>
      </c>
      <c r="H196">
        <f>VLOOKUP(Backup_0521!D196,REF_TABLE!M:Q,3,FALSE)</f>
        <v>0</v>
      </c>
      <c r="I196">
        <f>VLOOKUP(D196,Tabelle7!$A:$B,2,FALSE)</f>
        <v>0.95351891912857145</v>
      </c>
      <c r="J196">
        <f>VLOOKUP(D196,Tabelle7!$A:$C,3,FALSE)</f>
        <v>0.95351891912857145</v>
      </c>
      <c r="K196">
        <f>VLOOKUP($E196,Dispa_data!E:W,7,FALSE)</f>
        <v>0</v>
      </c>
      <c r="L196">
        <f>IFERROR(VLOOKUP($E196,Dispa_data!E:W,8,FALSE),0)</f>
        <v>0</v>
      </c>
      <c r="M196">
        <f>IFERROR(VLOOKUP($E196,Dispa_data!E:W,9,FALSE),0)</f>
        <v>0</v>
      </c>
      <c r="N196">
        <f>IFERROR(VLOOKUP($E196,Dispa_data!$E:$W,10,FALSE),0)</f>
        <v>0</v>
      </c>
      <c r="O196">
        <f>IFERROR(VLOOKUP($E196,Dispa_data!$E:$W,11,FALSE),0)</f>
        <v>0.86</v>
      </c>
      <c r="P196">
        <f>IFERROR(VLOOKUP($E196,Dispa_data!$E:$W,12,FALSE),0)</f>
        <v>0.3</v>
      </c>
      <c r="Q196">
        <f>IFERROR(VLOOKUP($E196,Dispa_data!$E:$W,13,FALSE),0)</f>
        <v>0</v>
      </c>
      <c r="S196" t="str">
        <f t="shared" si="26"/>
        <v/>
      </c>
      <c r="T196">
        <f t="shared" si="27"/>
        <v>0</v>
      </c>
      <c r="U196">
        <f t="shared" si="28"/>
        <v>0</v>
      </c>
      <c r="V196">
        <f t="shared" si="29"/>
        <v>0</v>
      </c>
      <c r="W196">
        <f t="shared" si="30"/>
        <v>0.86</v>
      </c>
      <c r="X196" s="1" t="s">
        <v>232</v>
      </c>
      <c r="Y196" s="6" t="e">
        <f>VLOOKUP(B196,Dispa_data!B:B,1,FALSE)</f>
        <v>#N/A</v>
      </c>
      <c r="Z196" t="s">
        <v>1064</v>
      </c>
      <c r="AA196" t="s">
        <v>1611</v>
      </c>
      <c r="AB196" t="s">
        <v>1945</v>
      </c>
      <c r="AC196" t="s">
        <v>2201</v>
      </c>
      <c r="AD196" t="s">
        <v>2486</v>
      </c>
      <c r="AE196" t="s">
        <v>2843</v>
      </c>
      <c r="AF196" t="s">
        <v>1064</v>
      </c>
      <c r="AG196" t="s">
        <v>3486</v>
      </c>
      <c r="AH196" t="s">
        <v>3492</v>
      </c>
      <c r="AK196" t="s">
        <v>3498</v>
      </c>
      <c r="AL196" t="s">
        <v>3510</v>
      </c>
      <c r="AM196" t="s">
        <v>3515</v>
      </c>
      <c r="AO196">
        <v>1958</v>
      </c>
      <c r="AP196" t="s">
        <v>3585</v>
      </c>
      <c r="AS196" t="s">
        <v>3625</v>
      </c>
      <c r="AU196">
        <v>53.426049999999996</v>
      </c>
      <c r="AV196">
        <v>10.335900000000001</v>
      </c>
      <c r="BA196">
        <v>0.75</v>
      </c>
      <c r="BB196" t="s">
        <v>3996</v>
      </c>
      <c r="BC196" t="s">
        <v>3498</v>
      </c>
      <c r="BE196" t="s">
        <v>3515</v>
      </c>
      <c r="BF196" t="s">
        <v>4096</v>
      </c>
      <c r="BG196" t="s">
        <v>4406</v>
      </c>
      <c r="BH196" t="s">
        <v>4448</v>
      </c>
      <c r="BI196" t="s">
        <v>4592</v>
      </c>
    </row>
    <row r="197" spans="1:61" x14ac:dyDescent="0.25">
      <c r="A197">
        <f t="shared" si="24"/>
        <v>164</v>
      </c>
      <c r="B197" t="str">
        <f t="shared" si="25"/>
        <v>PSW Langenprozelten_BNA0337</v>
      </c>
      <c r="C197" t="s">
        <v>3492</v>
      </c>
      <c r="D197" t="str">
        <f>VLOOKUP(AL197,REF_TABLE!$A$19:$B$26,2,FALSE)</f>
        <v>HPHS</v>
      </c>
      <c r="E197" t="str">
        <f>VLOOKUP(AK197,REF_TABLE!A:B,2,FALSE)</f>
        <v>WAT</v>
      </c>
      <c r="F197">
        <f t="shared" si="31"/>
        <v>0.75</v>
      </c>
      <c r="G197">
        <f>VLOOKUP(Backup_0521!D197,REF_TABLE!M:Q,2,FALSE)</f>
        <v>0</v>
      </c>
      <c r="H197">
        <f>VLOOKUP(Backup_0521!D197,REF_TABLE!M:Q,3,FALSE)</f>
        <v>0</v>
      </c>
      <c r="I197">
        <f>VLOOKUP(D197,Tabelle7!$A:$B,2,FALSE)</f>
        <v>0.95351891912857145</v>
      </c>
      <c r="J197">
        <f>VLOOKUP(D197,Tabelle7!$A:$C,3,FALSE)</f>
        <v>0.95351891912857145</v>
      </c>
      <c r="K197">
        <f>VLOOKUP($E197,Dispa_data!E:W,7,FALSE)</f>
        <v>0</v>
      </c>
      <c r="L197">
        <f>IFERROR(VLOOKUP($E197,Dispa_data!E:W,8,FALSE),0)</f>
        <v>0</v>
      </c>
      <c r="M197">
        <f>IFERROR(VLOOKUP($E197,Dispa_data!E:W,9,FALSE),0)</f>
        <v>0</v>
      </c>
      <c r="N197">
        <f>IFERROR(VLOOKUP($E197,Dispa_data!$E:$W,10,FALSE),0)</f>
        <v>0</v>
      </c>
      <c r="O197">
        <f>IFERROR(VLOOKUP($E197,Dispa_data!$E:$W,11,FALSE),0)</f>
        <v>0.86</v>
      </c>
      <c r="P197">
        <f>IFERROR(VLOOKUP($E197,Dispa_data!$E:$W,12,FALSE),0)</f>
        <v>0.3</v>
      </c>
      <c r="Q197">
        <f>IFERROR(VLOOKUP($E197,Dispa_data!$E:$W,13,FALSE),0)</f>
        <v>0</v>
      </c>
      <c r="S197" t="str">
        <f t="shared" si="26"/>
        <v/>
      </c>
      <c r="T197">
        <f t="shared" si="27"/>
        <v>1033.2</v>
      </c>
      <c r="U197">
        <f t="shared" si="28"/>
        <v>0</v>
      </c>
      <c r="V197">
        <f t="shared" si="29"/>
        <v>164</v>
      </c>
      <c r="W197">
        <f t="shared" si="30"/>
        <v>0.86</v>
      </c>
      <c r="X197" s="1" t="s">
        <v>233</v>
      </c>
      <c r="Y197" s="6" t="e">
        <f>VLOOKUP(B197,Dispa_data!B:B,1,FALSE)</f>
        <v>#N/A</v>
      </c>
      <c r="Z197" t="s">
        <v>1065</v>
      </c>
      <c r="AA197" t="s">
        <v>1604</v>
      </c>
      <c r="AB197" t="s">
        <v>1946</v>
      </c>
      <c r="AC197" t="s">
        <v>2195</v>
      </c>
      <c r="AE197" t="s">
        <v>2844</v>
      </c>
      <c r="AF197" t="s">
        <v>3266</v>
      </c>
      <c r="AG197" t="s">
        <v>3478</v>
      </c>
      <c r="AH197" t="s">
        <v>3492</v>
      </c>
      <c r="AI197">
        <v>164</v>
      </c>
      <c r="AJ197">
        <v>168.4</v>
      </c>
      <c r="AK197" t="s">
        <v>3498</v>
      </c>
      <c r="AL197" t="s">
        <v>3510</v>
      </c>
      <c r="AM197" t="s">
        <v>3515</v>
      </c>
      <c r="AO197">
        <v>1974</v>
      </c>
      <c r="AP197" t="s">
        <v>3576</v>
      </c>
      <c r="AS197" t="s">
        <v>3625</v>
      </c>
      <c r="AU197">
        <v>50.053130000000003</v>
      </c>
      <c r="AV197">
        <v>9.5813699999999997</v>
      </c>
      <c r="BA197">
        <v>0.75</v>
      </c>
      <c r="BB197" t="s">
        <v>3996</v>
      </c>
      <c r="BC197" t="s">
        <v>3498</v>
      </c>
      <c r="BE197" t="s">
        <v>3515</v>
      </c>
      <c r="BF197" t="s">
        <v>4091</v>
      </c>
      <c r="BG197" t="s">
        <v>4416</v>
      </c>
      <c r="BH197" t="s">
        <v>4481</v>
      </c>
      <c r="BI197" t="s">
        <v>4591</v>
      </c>
    </row>
    <row r="198" spans="1:61" x14ac:dyDescent="0.25">
      <c r="A198">
        <f t="shared" si="24"/>
        <v>1052</v>
      </c>
      <c r="B198" t="str">
        <f t="shared" si="25"/>
        <v>Goldisthal_BNA0350</v>
      </c>
      <c r="C198" t="s">
        <v>3492</v>
      </c>
      <c r="D198" t="str">
        <f>VLOOKUP(AL198,REF_TABLE!$A$19:$B$26,2,FALSE)</f>
        <v>HPHS</v>
      </c>
      <c r="E198" t="str">
        <f>VLOOKUP(AK198,REF_TABLE!A:B,2,FALSE)</f>
        <v>WAT</v>
      </c>
      <c r="F198">
        <f t="shared" si="31"/>
        <v>0.75</v>
      </c>
      <c r="G198">
        <f>VLOOKUP(Backup_0521!D198,REF_TABLE!M:Q,2,FALSE)</f>
        <v>0</v>
      </c>
      <c r="H198">
        <f>VLOOKUP(Backup_0521!D198,REF_TABLE!M:Q,3,FALSE)</f>
        <v>0</v>
      </c>
      <c r="I198">
        <f>VLOOKUP(D198,Tabelle7!$A:$B,2,FALSE)</f>
        <v>0.95351891912857145</v>
      </c>
      <c r="J198">
        <f>VLOOKUP(D198,Tabelle7!$A:$C,3,FALSE)</f>
        <v>0.95351891912857145</v>
      </c>
      <c r="K198">
        <f>VLOOKUP($E198,Dispa_data!E:W,7,FALSE)</f>
        <v>0</v>
      </c>
      <c r="L198">
        <f>IFERROR(VLOOKUP($E198,Dispa_data!E:W,8,FALSE),0)</f>
        <v>0</v>
      </c>
      <c r="M198">
        <f>IFERROR(VLOOKUP($E198,Dispa_data!E:W,9,FALSE),0)</f>
        <v>0</v>
      </c>
      <c r="N198">
        <f>IFERROR(VLOOKUP($E198,Dispa_data!$E:$W,10,FALSE),0)</f>
        <v>0</v>
      </c>
      <c r="O198">
        <f>IFERROR(VLOOKUP($E198,Dispa_data!$E:$W,11,FALSE),0)</f>
        <v>0.86</v>
      </c>
      <c r="P198">
        <f>IFERROR(VLOOKUP($E198,Dispa_data!$E:$W,12,FALSE),0)</f>
        <v>0.3</v>
      </c>
      <c r="Q198">
        <f>IFERROR(VLOOKUP($E198,Dispa_data!$E:$W,13,FALSE),0)</f>
        <v>0</v>
      </c>
      <c r="S198" t="str">
        <f t="shared" si="26"/>
        <v/>
      </c>
      <c r="T198">
        <f t="shared" si="27"/>
        <v>6627.5999999999995</v>
      </c>
      <c r="U198">
        <f t="shared" si="28"/>
        <v>0</v>
      </c>
      <c r="V198">
        <f t="shared" si="29"/>
        <v>1052</v>
      </c>
      <c r="W198">
        <f t="shared" si="30"/>
        <v>0.86</v>
      </c>
      <c r="X198" s="1" t="s">
        <v>234</v>
      </c>
      <c r="Y198" s="6" t="e">
        <f>VLOOKUP(B198,Dispa_data!B:B,1,FALSE)</f>
        <v>#N/A</v>
      </c>
      <c r="Z198" t="s">
        <v>1066</v>
      </c>
      <c r="AA198" t="s">
        <v>1609</v>
      </c>
      <c r="AB198" t="s">
        <v>1947</v>
      </c>
      <c r="AC198" t="s">
        <v>2201</v>
      </c>
      <c r="AD198" t="s">
        <v>2487</v>
      </c>
      <c r="AE198" t="s">
        <v>2845</v>
      </c>
      <c r="AF198" t="s">
        <v>1066</v>
      </c>
      <c r="AG198" t="s">
        <v>3481</v>
      </c>
      <c r="AH198" t="s">
        <v>3492</v>
      </c>
      <c r="AI198">
        <v>1052</v>
      </c>
      <c r="AJ198">
        <v>265</v>
      </c>
      <c r="AK198" t="s">
        <v>3498</v>
      </c>
      <c r="AL198" t="s">
        <v>3510</v>
      </c>
      <c r="AM198" t="s">
        <v>3515</v>
      </c>
      <c r="AO198">
        <v>2004</v>
      </c>
      <c r="AP198" t="s">
        <v>3518</v>
      </c>
      <c r="AS198" t="s">
        <v>3625</v>
      </c>
      <c r="AU198">
        <v>50.509758640000001</v>
      </c>
      <c r="AV198">
        <v>11.02087498</v>
      </c>
      <c r="AW198" t="s">
        <v>3674</v>
      </c>
      <c r="AX198" t="s">
        <v>3791</v>
      </c>
      <c r="AY198">
        <v>0.8</v>
      </c>
      <c r="AZ198" s="2" t="s">
        <v>3943</v>
      </c>
      <c r="BA198">
        <v>0.75</v>
      </c>
      <c r="BB198" t="s">
        <v>3996</v>
      </c>
      <c r="BC198" t="s">
        <v>3498</v>
      </c>
      <c r="BE198" t="s">
        <v>3515</v>
      </c>
      <c r="BF198" t="s">
        <v>4097</v>
      </c>
      <c r="BG198" t="s">
        <v>4408</v>
      </c>
      <c r="BH198" t="s">
        <v>4439</v>
      </c>
      <c r="BI198" t="s">
        <v>4591</v>
      </c>
    </row>
    <row r="199" spans="1:61" x14ac:dyDescent="0.25">
      <c r="A199">
        <f t="shared" si="24"/>
        <v>0</v>
      </c>
      <c r="B199" t="str">
        <f t="shared" si="25"/>
        <v>Goldisthal_BNA0351</v>
      </c>
      <c r="C199" t="s">
        <v>3492</v>
      </c>
      <c r="D199" t="str">
        <f>VLOOKUP(AL199,REF_TABLE!$A$19:$B$26,2,FALSE)</f>
        <v>HPHS</v>
      </c>
      <c r="E199" t="str">
        <f>VLOOKUP(AK199,REF_TABLE!A:B,2,FALSE)</f>
        <v>WAT</v>
      </c>
      <c r="F199">
        <f t="shared" si="31"/>
        <v>0.75</v>
      </c>
      <c r="G199">
        <f>VLOOKUP(Backup_0521!D199,REF_TABLE!M:Q,2,FALSE)</f>
        <v>0</v>
      </c>
      <c r="H199">
        <f>VLOOKUP(Backup_0521!D199,REF_TABLE!M:Q,3,FALSE)</f>
        <v>0</v>
      </c>
      <c r="I199">
        <f>VLOOKUP(D199,Tabelle7!$A:$B,2,FALSE)</f>
        <v>0.95351891912857145</v>
      </c>
      <c r="J199">
        <f>VLOOKUP(D199,Tabelle7!$A:$C,3,FALSE)</f>
        <v>0.95351891912857145</v>
      </c>
      <c r="K199">
        <f>VLOOKUP($E199,Dispa_data!E:W,7,FALSE)</f>
        <v>0</v>
      </c>
      <c r="L199">
        <f>IFERROR(VLOOKUP($E199,Dispa_data!E:W,8,FALSE),0)</f>
        <v>0</v>
      </c>
      <c r="M199">
        <f>IFERROR(VLOOKUP($E199,Dispa_data!E:W,9,FALSE),0)</f>
        <v>0</v>
      </c>
      <c r="N199">
        <f>IFERROR(VLOOKUP($E199,Dispa_data!$E:$W,10,FALSE),0)</f>
        <v>0</v>
      </c>
      <c r="O199">
        <f>IFERROR(VLOOKUP($E199,Dispa_data!$E:$W,11,FALSE),0)</f>
        <v>0.86</v>
      </c>
      <c r="P199">
        <f>IFERROR(VLOOKUP($E199,Dispa_data!$E:$W,12,FALSE),0)</f>
        <v>0.3</v>
      </c>
      <c r="Q199">
        <f>IFERROR(VLOOKUP($E199,Dispa_data!$E:$W,13,FALSE),0)</f>
        <v>0</v>
      </c>
      <c r="S199" t="str">
        <f t="shared" si="26"/>
        <v/>
      </c>
      <c r="T199">
        <f t="shared" si="27"/>
        <v>0</v>
      </c>
      <c r="U199">
        <f t="shared" si="28"/>
        <v>0</v>
      </c>
      <c r="V199">
        <f t="shared" si="29"/>
        <v>0</v>
      </c>
      <c r="W199">
        <f t="shared" si="30"/>
        <v>0.86</v>
      </c>
      <c r="X199" s="1" t="s">
        <v>235</v>
      </c>
      <c r="Y199" s="6" t="e">
        <f>VLOOKUP(B199,Dispa_data!B:B,1,FALSE)</f>
        <v>#N/A</v>
      </c>
      <c r="Z199" t="s">
        <v>1066</v>
      </c>
      <c r="AA199" t="s">
        <v>1610</v>
      </c>
      <c r="AB199" t="s">
        <v>1948</v>
      </c>
      <c r="AC199" t="s">
        <v>2201</v>
      </c>
      <c r="AD199" t="s">
        <v>2487</v>
      </c>
      <c r="AE199" t="s">
        <v>2845</v>
      </c>
      <c r="AF199" t="s">
        <v>1066</v>
      </c>
      <c r="AG199" t="s">
        <v>3481</v>
      </c>
      <c r="AH199" t="s">
        <v>3492</v>
      </c>
      <c r="AJ199">
        <v>265</v>
      </c>
      <c r="AK199" t="s">
        <v>3498</v>
      </c>
      <c r="AL199" t="s">
        <v>3510</v>
      </c>
      <c r="AM199" t="s">
        <v>3515</v>
      </c>
      <c r="AO199">
        <v>2003</v>
      </c>
      <c r="AP199" t="s">
        <v>3523</v>
      </c>
      <c r="AS199" t="s">
        <v>3625</v>
      </c>
      <c r="AU199">
        <v>50.509758640000001</v>
      </c>
      <c r="AV199">
        <v>11.02087498</v>
      </c>
      <c r="AW199" t="s">
        <v>3674</v>
      </c>
      <c r="AX199" t="s">
        <v>3792</v>
      </c>
      <c r="BA199">
        <v>0.75</v>
      </c>
      <c r="BB199" t="s">
        <v>3996</v>
      </c>
      <c r="BC199" t="s">
        <v>3498</v>
      </c>
      <c r="BE199" t="s">
        <v>3515</v>
      </c>
      <c r="BF199" t="s">
        <v>4097</v>
      </c>
      <c r="BG199" t="s">
        <v>4408</v>
      </c>
      <c r="BH199" t="s">
        <v>4439</v>
      </c>
      <c r="BI199" t="s">
        <v>4591</v>
      </c>
    </row>
    <row r="200" spans="1:61" x14ac:dyDescent="0.25">
      <c r="A200">
        <f t="shared" si="24"/>
        <v>0</v>
      </c>
      <c r="B200" t="str">
        <f t="shared" si="25"/>
        <v>Goldisthal_BNA0352</v>
      </c>
      <c r="C200" t="s">
        <v>3492</v>
      </c>
      <c r="D200" t="str">
        <f>VLOOKUP(AL200,REF_TABLE!$A$19:$B$26,2,FALSE)</f>
        <v>HPHS</v>
      </c>
      <c r="E200" t="str">
        <f>VLOOKUP(AK200,REF_TABLE!A:B,2,FALSE)</f>
        <v>WAT</v>
      </c>
      <c r="F200">
        <f t="shared" si="31"/>
        <v>0.75</v>
      </c>
      <c r="G200">
        <f>VLOOKUP(Backup_0521!D200,REF_TABLE!M:Q,2,FALSE)</f>
        <v>0</v>
      </c>
      <c r="H200">
        <f>VLOOKUP(Backup_0521!D200,REF_TABLE!M:Q,3,FALSE)</f>
        <v>0</v>
      </c>
      <c r="I200">
        <f>VLOOKUP(D200,Tabelle7!$A:$B,2,FALSE)</f>
        <v>0.95351891912857145</v>
      </c>
      <c r="J200">
        <f>VLOOKUP(D200,Tabelle7!$A:$C,3,FALSE)</f>
        <v>0.95351891912857145</v>
      </c>
      <c r="K200">
        <f>VLOOKUP($E200,Dispa_data!E:W,7,FALSE)</f>
        <v>0</v>
      </c>
      <c r="L200">
        <f>IFERROR(VLOOKUP($E200,Dispa_data!E:W,8,FALSE),0)</f>
        <v>0</v>
      </c>
      <c r="M200">
        <f>IFERROR(VLOOKUP($E200,Dispa_data!E:W,9,FALSE),0)</f>
        <v>0</v>
      </c>
      <c r="N200">
        <f>IFERROR(VLOOKUP($E200,Dispa_data!$E:$W,10,FALSE),0)</f>
        <v>0</v>
      </c>
      <c r="O200">
        <f>IFERROR(VLOOKUP($E200,Dispa_data!$E:$W,11,FALSE),0)</f>
        <v>0.86</v>
      </c>
      <c r="P200">
        <f>IFERROR(VLOOKUP($E200,Dispa_data!$E:$W,12,FALSE),0)</f>
        <v>0.3</v>
      </c>
      <c r="Q200">
        <f>IFERROR(VLOOKUP($E200,Dispa_data!$E:$W,13,FALSE),0)</f>
        <v>0</v>
      </c>
      <c r="S200" t="str">
        <f t="shared" si="26"/>
        <v/>
      </c>
      <c r="T200">
        <f t="shared" si="27"/>
        <v>0</v>
      </c>
      <c r="U200">
        <f t="shared" si="28"/>
        <v>0</v>
      </c>
      <c r="V200">
        <f t="shared" si="29"/>
        <v>0</v>
      </c>
      <c r="W200">
        <f t="shared" si="30"/>
        <v>0.86</v>
      </c>
      <c r="X200" s="1" t="s">
        <v>236</v>
      </c>
      <c r="Y200" s="6" t="e">
        <f>VLOOKUP(B200,Dispa_data!B:B,1,FALSE)</f>
        <v>#N/A</v>
      </c>
      <c r="Z200" t="s">
        <v>1066</v>
      </c>
      <c r="AA200" t="s">
        <v>1611</v>
      </c>
      <c r="AB200" t="s">
        <v>1949</v>
      </c>
      <c r="AC200" t="s">
        <v>2201</v>
      </c>
      <c r="AD200" t="s">
        <v>2487</v>
      </c>
      <c r="AE200" t="s">
        <v>2845</v>
      </c>
      <c r="AF200" t="s">
        <v>1066</v>
      </c>
      <c r="AG200" t="s">
        <v>3481</v>
      </c>
      <c r="AH200" t="s">
        <v>3492</v>
      </c>
      <c r="AJ200">
        <v>265</v>
      </c>
      <c r="AK200" t="s">
        <v>3498</v>
      </c>
      <c r="AL200" t="s">
        <v>3510</v>
      </c>
      <c r="AM200" t="s">
        <v>3515</v>
      </c>
      <c r="AO200">
        <v>2004</v>
      </c>
      <c r="AP200" t="s">
        <v>3518</v>
      </c>
      <c r="AS200" t="s">
        <v>3625</v>
      </c>
      <c r="AU200">
        <v>50.509758640000001</v>
      </c>
      <c r="AV200">
        <v>11.02087498</v>
      </c>
      <c r="AW200" t="s">
        <v>3674</v>
      </c>
      <c r="AX200" t="s">
        <v>3793</v>
      </c>
      <c r="BA200">
        <v>0.75</v>
      </c>
      <c r="BB200" t="s">
        <v>3996</v>
      </c>
      <c r="BC200" t="s">
        <v>3498</v>
      </c>
      <c r="BE200" t="s">
        <v>3515</v>
      </c>
      <c r="BF200" t="s">
        <v>4097</v>
      </c>
      <c r="BG200" t="s">
        <v>4408</v>
      </c>
      <c r="BH200" t="s">
        <v>4439</v>
      </c>
      <c r="BI200" t="s">
        <v>4591</v>
      </c>
    </row>
    <row r="201" spans="1:61" x14ac:dyDescent="0.25">
      <c r="A201">
        <f t="shared" si="24"/>
        <v>0</v>
      </c>
      <c r="B201" t="str">
        <f t="shared" si="25"/>
        <v>Goldisthal_BNA0353</v>
      </c>
      <c r="C201" t="s">
        <v>3492</v>
      </c>
      <c r="D201" t="str">
        <f>VLOOKUP(AL201,REF_TABLE!$A$19:$B$26,2,FALSE)</f>
        <v>HPHS</v>
      </c>
      <c r="E201" t="str">
        <f>VLOOKUP(AK201,REF_TABLE!A:B,2,FALSE)</f>
        <v>WAT</v>
      </c>
      <c r="F201">
        <f t="shared" si="31"/>
        <v>0.75</v>
      </c>
      <c r="G201">
        <f>VLOOKUP(Backup_0521!D201,REF_TABLE!M:Q,2,FALSE)</f>
        <v>0</v>
      </c>
      <c r="H201">
        <f>VLOOKUP(Backup_0521!D201,REF_TABLE!M:Q,3,FALSE)</f>
        <v>0</v>
      </c>
      <c r="I201">
        <f>VLOOKUP(D201,Tabelle7!$A:$B,2,FALSE)</f>
        <v>0.95351891912857145</v>
      </c>
      <c r="J201">
        <f>VLOOKUP(D201,Tabelle7!$A:$C,3,FALSE)</f>
        <v>0.95351891912857145</v>
      </c>
      <c r="K201">
        <f>VLOOKUP($E201,Dispa_data!E:W,7,FALSE)</f>
        <v>0</v>
      </c>
      <c r="L201">
        <f>IFERROR(VLOOKUP($E201,Dispa_data!E:W,8,FALSE),0)</f>
        <v>0</v>
      </c>
      <c r="M201">
        <f>IFERROR(VLOOKUP($E201,Dispa_data!E:W,9,FALSE),0)</f>
        <v>0</v>
      </c>
      <c r="N201">
        <f>IFERROR(VLOOKUP($E201,Dispa_data!$E:$W,10,FALSE),0)</f>
        <v>0</v>
      </c>
      <c r="O201">
        <f>IFERROR(VLOOKUP($E201,Dispa_data!$E:$W,11,FALSE),0)</f>
        <v>0.86</v>
      </c>
      <c r="P201">
        <f>IFERROR(VLOOKUP($E201,Dispa_data!$E:$W,12,FALSE),0)</f>
        <v>0.3</v>
      </c>
      <c r="Q201">
        <f>IFERROR(VLOOKUP($E201,Dispa_data!$E:$W,13,FALSE),0)</f>
        <v>0</v>
      </c>
      <c r="S201" t="str">
        <f t="shared" si="26"/>
        <v/>
      </c>
      <c r="T201">
        <f t="shared" si="27"/>
        <v>0</v>
      </c>
      <c r="U201">
        <f t="shared" si="28"/>
        <v>0</v>
      </c>
      <c r="V201">
        <f t="shared" si="29"/>
        <v>0</v>
      </c>
      <c r="W201">
        <f t="shared" si="30"/>
        <v>0.86</v>
      </c>
      <c r="X201" s="1" t="s">
        <v>237</v>
      </c>
      <c r="Y201" s="6" t="e">
        <f>VLOOKUP(B201,Dispa_data!B:B,1,FALSE)</f>
        <v>#N/A</v>
      </c>
      <c r="Z201" t="s">
        <v>1066</v>
      </c>
      <c r="AA201" t="s">
        <v>1612</v>
      </c>
      <c r="AB201" t="s">
        <v>1950</v>
      </c>
      <c r="AC201" t="s">
        <v>2201</v>
      </c>
      <c r="AD201" t="s">
        <v>2487</v>
      </c>
      <c r="AE201" t="s">
        <v>2845</v>
      </c>
      <c r="AF201" t="s">
        <v>1066</v>
      </c>
      <c r="AG201" t="s">
        <v>3481</v>
      </c>
      <c r="AH201" t="s">
        <v>3492</v>
      </c>
      <c r="AJ201">
        <v>265</v>
      </c>
      <c r="AK201" t="s">
        <v>3498</v>
      </c>
      <c r="AL201" t="s">
        <v>3510</v>
      </c>
      <c r="AM201" t="s">
        <v>3515</v>
      </c>
      <c r="AO201">
        <v>2004</v>
      </c>
      <c r="AP201" t="s">
        <v>3518</v>
      </c>
      <c r="AS201" t="s">
        <v>3625</v>
      </c>
      <c r="AU201">
        <v>50.509758640000001</v>
      </c>
      <c r="AV201">
        <v>11.02087498</v>
      </c>
      <c r="AW201" t="s">
        <v>3674</v>
      </c>
      <c r="AX201" t="s">
        <v>3794</v>
      </c>
      <c r="BA201">
        <v>0.75</v>
      </c>
      <c r="BB201" t="s">
        <v>3996</v>
      </c>
      <c r="BC201" t="s">
        <v>3498</v>
      </c>
      <c r="BE201" t="s">
        <v>3515</v>
      </c>
      <c r="BF201" t="s">
        <v>4097</v>
      </c>
      <c r="BG201" t="s">
        <v>4408</v>
      </c>
      <c r="BH201" t="s">
        <v>4439</v>
      </c>
      <c r="BI201" t="s">
        <v>4591</v>
      </c>
    </row>
    <row r="202" spans="1:61" x14ac:dyDescent="0.25">
      <c r="A202">
        <f t="shared" si="24"/>
        <v>37.9</v>
      </c>
      <c r="B202" t="str">
        <f t="shared" si="25"/>
        <v>KW Wyhlen_BNA0362</v>
      </c>
      <c r="C202" t="s">
        <v>3492</v>
      </c>
      <c r="D202" t="str">
        <f>VLOOKUP(AL202,REF_TABLE!$A$19:$B$26,2,FALSE)</f>
        <v>HROR</v>
      </c>
      <c r="E202" t="str">
        <f>VLOOKUP(AK202,REF_TABLE!A:B,2,FALSE)</f>
        <v>WAT</v>
      </c>
      <c r="F202">
        <f t="shared" si="31"/>
        <v>0.8</v>
      </c>
      <c r="G202">
        <f>VLOOKUP(Backup_0521!D202,REF_TABLE!M:Q,2,FALSE)</f>
        <v>0</v>
      </c>
      <c r="H202">
        <f>VLOOKUP(Backup_0521!D202,REF_TABLE!M:Q,3,FALSE)</f>
        <v>0</v>
      </c>
      <c r="I202">
        <f>VLOOKUP(D202,Tabelle7!$A:$B,2,FALSE)</f>
        <v>1.4617710098499999</v>
      </c>
      <c r="J202">
        <f>VLOOKUP(D202,Tabelle7!$A:$C,3,FALSE)</f>
        <v>1.4617710098499999</v>
      </c>
      <c r="K202">
        <f>VLOOKUP($E202,Dispa_data!E:W,7,FALSE)</f>
        <v>0</v>
      </c>
      <c r="L202">
        <f>IFERROR(VLOOKUP($E202,Dispa_data!E:W,8,FALSE),0)</f>
        <v>0</v>
      </c>
      <c r="M202">
        <f>IFERROR(VLOOKUP($E202,Dispa_data!E:W,9,FALSE),0)</f>
        <v>0</v>
      </c>
      <c r="N202">
        <f>IFERROR(VLOOKUP($E202,Dispa_data!$E:$W,10,FALSE),0)</f>
        <v>0</v>
      </c>
      <c r="O202">
        <f>IFERROR(VLOOKUP($E202,Dispa_data!$E:$W,11,FALSE),0)</f>
        <v>0.86</v>
      </c>
      <c r="P202">
        <f>IFERROR(VLOOKUP($E202,Dispa_data!$E:$W,12,FALSE),0)</f>
        <v>0.3</v>
      </c>
      <c r="Q202">
        <f>IFERROR(VLOOKUP($E202,Dispa_data!$E:$W,13,FALSE),0)</f>
        <v>0</v>
      </c>
      <c r="S202" t="str">
        <f t="shared" si="26"/>
        <v/>
      </c>
      <c r="T202" t="str">
        <f t="shared" si="27"/>
        <v/>
      </c>
      <c r="U202" t="str">
        <f t="shared" si="28"/>
        <v/>
      </c>
      <c r="V202" t="str">
        <f t="shared" si="29"/>
        <v/>
      </c>
      <c r="W202" t="str">
        <f t="shared" si="30"/>
        <v/>
      </c>
      <c r="X202" s="1" t="s">
        <v>238</v>
      </c>
      <c r="Y202" s="6" t="e">
        <f>VLOOKUP(B202,Dispa_data!B:B,1,FALSE)</f>
        <v>#N/A</v>
      </c>
      <c r="Z202" t="s">
        <v>1067</v>
      </c>
      <c r="AA202" t="s">
        <v>1067</v>
      </c>
      <c r="AC202" t="s">
        <v>2202</v>
      </c>
      <c r="AE202" t="s">
        <v>2846</v>
      </c>
      <c r="AF202" t="s">
        <v>3267</v>
      </c>
      <c r="AG202" t="s">
        <v>3482</v>
      </c>
      <c r="AH202" t="s">
        <v>3492</v>
      </c>
      <c r="AI202">
        <v>37.9</v>
      </c>
      <c r="AK202" t="s">
        <v>3498</v>
      </c>
      <c r="AL202" t="s">
        <v>3509</v>
      </c>
      <c r="AM202" t="s">
        <v>3515</v>
      </c>
      <c r="AO202">
        <v>1912</v>
      </c>
      <c r="AP202" t="s">
        <v>3571</v>
      </c>
      <c r="AS202" t="s">
        <v>3625</v>
      </c>
      <c r="AU202">
        <v>47.552355400000003</v>
      </c>
      <c r="AV202">
        <v>7.6580880999999996</v>
      </c>
      <c r="BA202">
        <v>0.8</v>
      </c>
      <c r="BB202" t="s">
        <v>3996</v>
      </c>
      <c r="BC202" t="s">
        <v>3498</v>
      </c>
      <c r="BE202" t="s">
        <v>3515</v>
      </c>
      <c r="BF202" t="s">
        <v>4098</v>
      </c>
      <c r="BG202" t="s">
        <v>1559</v>
      </c>
      <c r="BH202" t="s">
        <v>4480</v>
      </c>
    </row>
    <row r="203" spans="1:61" x14ac:dyDescent="0.25">
      <c r="A203">
        <f t="shared" si="24"/>
        <v>66</v>
      </c>
      <c r="B203" t="str">
        <f t="shared" si="25"/>
        <v>Jochenstein_BNA0364</v>
      </c>
      <c r="C203" t="s">
        <v>3492</v>
      </c>
      <c r="D203" t="str">
        <f>VLOOKUP(AL203,REF_TABLE!$A$19:$B$26,2,FALSE)</f>
        <v>HROR</v>
      </c>
      <c r="E203" t="str">
        <f>VLOOKUP(AK203,REF_TABLE!A:B,2,FALSE)</f>
        <v>WAT</v>
      </c>
      <c r="F203">
        <f t="shared" si="31"/>
        <v>0.8</v>
      </c>
      <c r="G203">
        <f>VLOOKUP(Backup_0521!D203,REF_TABLE!M:Q,2,FALSE)</f>
        <v>0</v>
      </c>
      <c r="H203">
        <f>VLOOKUP(Backup_0521!D203,REF_TABLE!M:Q,3,FALSE)</f>
        <v>0</v>
      </c>
      <c r="I203">
        <f>VLOOKUP(D203,Tabelle7!$A:$B,2,FALSE)</f>
        <v>1.4617710098499999</v>
      </c>
      <c r="J203">
        <f>VLOOKUP(D203,Tabelle7!$A:$C,3,FALSE)</f>
        <v>1.4617710098499999</v>
      </c>
      <c r="K203">
        <f>VLOOKUP($E203,Dispa_data!E:W,7,FALSE)</f>
        <v>0</v>
      </c>
      <c r="L203">
        <f>IFERROR(VLOOKUP($E203,Dispa_data!E:W,8,FALSE),0)</f>
        <v>0</v>
      </c>
      <c r="M203">
        <f>IFERROR(VLOOKUP($E203,Dispa_data!E:W,9,FALSE),0)</f>
        <v>0</v>
      </c>
      <c r="N203">
        <f>IFERROR(VLOOKUP($E203,Dispa_data!$E:$W,10,FALSE),0)</f>
        <v>0</v>
      </c>
      <c r="O203">
        <f>IFERROR(VLOOKUP($E203,Dispa_data!$E:$W,11,FALSE),0)</f>
        <v>0.86</v>
      </c>
      <c r="P203">
        <f>IFERROR(VLOOKUP($E203,Dispa_data!$E:$W,12,FALSE),0)</f>
        <v>0.3</v>
      </c>
      <c r="Q203">
        <f>IFERROR(VLOOKUP($E203,Dispa_data!$E:$W,13,FALSE),0)</f>
        <v>0</v>
      </c>
      <c r="S203" t="str">
        <f t="shared" si="26"/>
        <v/>
      </c>
      <c r="T203" t="str">
        <f t="shared" si="27"/>
        <v/>
      </c>
      <c r="U203" t="str">
        <f t="shared" si="28"/>
        <v/>
      </c>
      <c r="V203" t="str">
        <f t="shared" si="29"/>
        <v/>
      </c>
      <c r="W203" t="str">
        <f t="shared" si="30"/>
        <v/>
      </c>
      <c r="X203" s="1" t="s">
        <v>239</v>
      </c>
      <c r="Y203" s="6" t="e">
        <f>VLOOKUP(B203,Dispa_data!B:B,1,FALSE)</f>
        <v>#N/A</v>
      </c>
      <c r="Z203" t="s">
        <v>1068</v>
      </c>
      <c r="AA203" t="s">
        <v>1068</v>
      </c>
      <c r="AB203" t="s">
        <v>1951</v>
      </c>
      <c r="AC203" t="s">
        <v>2193</v>
      </c>
      <c r="AD203" t="s">
        <v>2488</v>
      </c>
      <c r="AE203" t="s">
        <v>2847</v>
      </c>
      <c r="AF203" t="s">
        <v>3268</v>
      </c>
      <c r="AG203" t="s">
        <v>3478</v>
      </c>
      <c r="AH203" t="s">
        <v>3492</v>
      </c>
      <c r="AI203">
        <v>66</v>
      </c>
      <c r="AJ203">
        <v>133.69999999999999</v>
      </c>
      <c r="AK203" t="s">
        <v>3498</v>
      </c>
      <c r="AL203" t="s">
        <v>3509</v>
      </c>
      <c r="AM203" t="s">
        <v>3515</v>
      </c>
      <c r="AO203">
        <v>1955</v>
      </c>
      <c r="AP203" t="s">
        <v>3586</v>
      </c>
      <c r="AS203" t="s">
        <v>3625</v>
      </c>
      <c r="AU203">
        <v>48.519563599999998</v>
      </c>
      <c r="AV203">
        <v>13.708505199999999</v>
      </c>
      <c r="BA203">
        <v>0.8</v>
      </c>
      <c r="BB203" t="s">
        <v>3996</v>
      </c>
      <c r="BC203" t="s">
        <v>3498</v>
      </c>
      <c r="BE203" t="s">
        <v>3515</v>
      </c>
      <c r="BF203" t="s">
        <v>4088</v>
      </c>
      <c r="BG203" t="s">
        <v>4407</v>
      </c>
      <c r="BH203" t="s">
        <v>4451</v>
      </c>
      <c r="BI203" t="s">
        <v>4591</v>
      </c>
    </row>
    <row r="204" spans="1:61" x14ac:dyDescent="0.25">
      <c r="A204">
        <f t="shared" si="24"/>
        <v>160</v>
      </c>
      <c r="B204" t="str">
        <f t="shared" si="25"/>
        <v>Happurg_BNA0422</v>
      </c>
      <c r="C204" t="s">
        <v>3492</v>
      </c>
      <c r="D204" t="str">
        <f>VLOOKUP(AL204,REF_TABLE!$A$19:$B$26,2,FALSE)</f>
        <v>HPHS</v>
      </c>
      <c r="E204" t="str">
        <f>VLOOKUP(AK204,REF_TABLE!A:B,2,FALSE)</f>
        <v>WAT</v>
      </c>
      <c r="F204">
        <f t="shared" si="31"/>
        <v>0.75</v>
      </c>
      <c r="G204">
        <f>VLOOKUP(Backup_0521!D204,REF_TABLE!M:Q,2,FALSE)</f>
        <v>0</v>
      </c>
      <c r="H204">
        <f>VLOOKUP(Backup_0521!D204,REF_TABLE!M:Q,3,FALSE)</f>
        <v>0</v>
      </c>
      <c r="I204">
        <f>VLOOKUP(D204,Tabelle7!$A:$B,2,FALSE)</f>
        <v>0.95351891912857145</v>
      </c>
      <c r="J204">
        <f>VLOOKUP(D204,Tabelle7!$A:$C,3,FALSE)</f>
        <v>0.95351891912857145</v>
      </c>
      <c r="K204">
        <f>VLOOKUP($E204,Dispa_data!E:W,7,FALSE)</f>
        <v>0</v>
      </c>
      <c r="L204">
        <f>IFERROR(VLOOKUP($E204,Dispa_data!E:W,8,FALSE),0)</f>
        <v>0</v>
      </c>
      <c r="M204">
        <f>IFERROR(VLOOKUP($E204,Dispa_data!E:W,9,FALSE),0)</f>
        <v>0</v>
      </c>
      <c r="N204">
        <f>IFERROR(VLOOKUP($E204,Dispa_data!$E:$W,10,FALSE),0)</f>
        <v>0</v>
      </c>
      <c r="O204">
        <f>IFERROR(VLOOKUP($E204,Dispa_data!$E:$W,11,FALSE),0)</f>
        <v>0.86</v>
      </c>
      <c r="P204">
        <f>IFERROR(VLOOKUP($E204,Dispa_data!$E:$W,12,FALSE),0)</f>
        <v>0.3</v>
      </c>
      <c r="Q204">
        <f>IFERROR(VLOOKUP($E204,Dispa_data!$E:$W,13,FALSE),0)</f>
        <v>0</v>
      </c>
      <c r="S204" t="str">
        <f t="shared" si="26"/>
        <v/>
      </c>
      <c r="T204">
        <f t="shared" si="27"/>
        <v>1008</v>
      </c>
      <c r="U204">
        <f t="shared" si="28"/>
        <v>0</v>
      </c>
      <c r="V204">
        <f t="shared" si="29"/>
        <v>160</v>
      </c>
      <c r="W204">
        <f t="shared" si="30"/>
        <v>0.86</v>
      </c>
      <c r="X204" s="1" t="s">
        <v>240</v>
      </c>
      <c r="Y204" s="6" t="e">
        <f>VLOOKUP(B204,Dispa_data!B:B,1,FALSE)</f>
        <v>#N/A</v>
      </c>
      <c r="Z204" t="s">
        <v>1069</v>
      </c>
      <c r="AA204" t="s">
        <v>1069</v>
      </c>
      <c r="AB204" t="s">
        <v>1952</v>
      </c>
      <c r="AC204" t="s">
        <v>2172</v>
      </c>
      <c r="AD204" t="s">
        <v>2489</v>
      </c>
      <c r="AE204" t="s">
        <v>2848</v>
      </c>
      <c r="AF204" t="s">
        <v>1069</v>
      </c>
      <c r="AG204" t="s">
        <v>3478</v>
      </c>
      <c r="AH204" t="s">
        <v>3492</v>
      </c>
      <c r="AI204">
        <v>160</v>
      </c>
      <c r="AJ204">
        <v>162.1</v>
      </c>
      <c r="AK204" t="s">
        <v>3498</v>
      </c>
      <c r="AL204" t="s">
        <v>3510</v>
      </c>
      <c r="AM204" t="s">
        <v>3515</v>
      </c>
      <c r="AO204">
        <v>1958</v>
      </c>
      <c r="AP204" t="s">
        <v>3585</v>
      </c>
      <c r="AS204" t="s">
        <v>3627</v>
      </c>
      <c r="AU204">
        <v>49.487119999999997</v>
      </c>
      <c r="AV204">
        <v>11.47479</v>
      </c>
      <c r="BA204">
        <v>0.75</v>
      </c>
      <c r="BB204" t="s">
        <v>3996</v>
      </c>
      <c r="BC204" t="s">
        <v>3498</v>
      </c>
      <c r="BE204" t="s">
        <v>3515</v>
      </c>
      <c r="BF204" t="s">
        <v>4088</v>
      </c>
      <c r="BG204" t="s">
        <v>4406</v>
      </c>
      <c r="BH204" t="s">
        <v>4451</v>
      </c>
      <c r="BI204" t="s">
        <v>4591</v>
      </c>
    </row>
    <row r="205" spans="1:61" x14ac:dyDescent="0.25">
      <c r="A205">
        <f t="shared" si="24"/>
        <v>100</v>
      </c>
      <c r="B205" t="str">
        <f t="shared" si="25"/>
        <v>Häusern_BNA0426</v>
      </c>
      <c r="C205" t="s">
        <v>3492</v>
      </c>
      <c r="D205" t="str">
        <f>VLOOKUP(AL205,REF_TABLE!$A$19:$B$26,2,FALSE)</f>
        <v>HPHS</v>
      </c>
      <c r="E205" t="str">
        <f>VLOOKUP(AK205,REF_TABLE!A:B,2,FALSE)</f>
        <v>WAT</v>
      </c>
      <c r="F205">
        <f t="shared" si="31"/>
        <v>0.75</v>
      </c>
      <c r="G205">
        <f>VLOOKUP(Backup_0521!D205,REF_TABLE!M:Q,2,FALSE)</f>
        <v>0</v>
      </c>
      <c r="H205">
        <f>VLOOKUP(Backup_0521!D205,REF_TABLE!M:Q,3,FALSE)</f>
        <v>0</v>
      </c>
      <c r="I205">
        <f>VLOOKUP(D205,Tabelle7!$A:$B,2,FALSE)</f>
        <v>0.95351891912857145</v>
      </c>
      <c r="J205">
        <f>VLOOKUP(D205,Tabelle7!$A:$C,3,FALSE)</f>
        <v>0.95351891912857145</v>
      </c>
      <c r="K205">
        <f>VLOOKUP($E205,Dispa_data!E:W,7,FALSE)</f>
        <v>0</v>
      </c>
      <c r="L205">
        <f>IFERROR(VLOOKUP($E205,Dispa_data!E:W,8,FALSE),0)</f>
        <v>0</v>
      </c>
      <c r="M205">
        <f>IFERROR(VLOOKUP($E205,Dispa_data!E:W,9,FALSE),0)</f>
        <v>0</v>
      </c>
      <c r="N205">
        <f>IFERROR(VLOOKUP($E205,Dispa_data!$E:$W,10,FALSE),0)</f>
        <v>0</v>
      </c>
      <c r="O205">
        <f>IFERROR(VLOOKUP($E205,Dispa_data!$E:$W,11,FALSE),0)</f>
        <v>0.86</v>
      </c>
      <c r="P205">
        <f>IFERROR(VLOOKUP($E205,Dispa_data!$E:$W,12,FALSE),0)</f>
        <v>0.3</v>
      </c>
      <c r="Q205">
        <f>IFERROR(VLOOKUP($E205,Dispa_data!$E:$W,13,FALSE),0)</f>
        <v>0</v>
      </c>
      <c r="S205" t="str">
        <f t="shared" si="26"/>
        <v/>
      </c>
      <c r="T205">
        <f t="shared" si="27"/>
        <v>630</v>
      </c>
      <c r="U205">
        <f t="shared" si="28"/>
        <v>0</v>
      </c>
      <c r="V205">
        <f t="shared" si="29"/>
        <v>100</v>
      </c>
      <c r="W205">
        <f t="shared" si="30"/>
        <v>0.86</v>
      </c>
      <c r="X205" s="1" t="s">
        <v>241</v>
      </c>
      <c r="Y205" s="6" t="e">
        <f>VLOOKUP(B205,Dispa_data!B:B,1,FALSE)</f>
        <v>#N/A</v>
      </c>
      <c r="Z205" t="s">
        <v>1070</v>
      </c>
      <c r="AA205" t="s">
        <v>1070</v>
      </c>
      <c r="AB205" t="s">
        <v>1953</v>
      </c>
      <c r="AC205" t="s">
        <v>2194</v>
      </c>
      <c r="AD205" t="s">
        <v>2490</v>
      </c>
      <c r="AE205" t="s">
        <v>2849</v>
      </c>
      <c r="AF205" t="s">
        <v>1070</v>
      </c>
      <c r="AG205" t="s">
        <v>3482</v>
      </c>
      <c r="AH205" t="s">
        <v>3492</v>
      </c>
      <c r="AI205">
        <v>100</v>
      </c>
      <c r="AJ205">
        <v>145</v>
      </c>
      <c r="AK205" t="s">
        <v>3498</v>
      </c>
      <c r="AL205" t="s">
        <v>3510</v>
      </c>
      <c r="AM205" t="s">
        <v>3515</v>
      </c>
      <c r="AO205">
        <v>1931</v>
      </c>
      <c r="AP205" t="s">
        <v>3575</v>
      </c>
      <c r="AQ205">
        <v>1948</v>
      </c>
      <c r="AS205" t="s">
        <v>3625</v>
      </c>
      <c r="AU205">
        <v>47.75459</v>
      </c>
      <c r="AV205">
        <v>8.1878700000000002</v>
      </c>
      <c r="BA205">
        <v>0.75</v>
      </c>
      <c r="BB205" t="s">
        <v>3996</v>
      </c>
      <c r="BC205" t="s">
        <v>3498</v>
      </c>
      <c r="BE205" t="s">
        <v>3515</v>
      </c>
      <c r="BF205" t="s">
        <v>4099</v>
      </c>
      <c r="BG205" t="s">
        <v>4406</v>
      </c>
      <c r="BH205" t="s">
        <v>4484</v>
      </c>
      <c r="BI205" t="s">
        <v>4591</v>
      </c>
    </row>
    <row r="206" spans="1:61" x14ac:dyDescent="0.25">
      <c r="A206">
        <f t="shared" si="24"/>
        <v>14</v>
      </c>
      <c r="B206" t="str">
        <f t="shared" si="25"/>
        <v>Schwammenauel_BNA1152</v>
      </c>
      <c r="C206" t="s">
        <v>3492</v>
      </c>
      <c r="D206" t="str">
        <f>VLOOKUP(AL206,REF_TABLE!$A$19:$B$26,2,FALSE)</f>
        <v>HROR</v>
      </c>
      <c r="E206" t="str">
        <f>VLOOKUP(AK206,REF_TABLE!A:B,2,FALSE)</f>
        <v>WAT</v>
      </c>
      <c r="F206">
        <f t="shared" si="31"/>
        <v>0.8</v>
      </c>
      <c r="G206">
        <f>VLOOKUP(Backup_0521!D206,REF_TABLE!M:Q,2,FALSE)</f>
        <v>0</v>
      </c>
      <c r="H206">
        <f>VLOOKUP(Backup_0521!D206,REF_TABLE!M:Q,3,FALSE)</f>
        <v>0</v>
      </c>
      <c r="I206">
        <f>VLOOKUP(D206,Tabelle7!$A:$B,2,FALSE)</f>
        <v>1.4617710098499999</v>
      </c>
      <c r="J206">
        <f>VLOOKUP(D206,Tabelle7!$A:$C,3,FALSE)</f>
        <v>1.4617710098499999</v>
      </c>
      <c r="K206">
        <f>VLOOKUP($E206,Dispa_data!E:W,7,FALSE)</f>
        <v>0</v>
      </c>
      <c r="L206">
        <f>IFERROR(VLOOKUP($E206,Dispa_data!E:W,8,FALSE),0)</f>
        <v>0</v>
      </c>
      <c r="M206">
        <f>IFERROR(VLOOKUP($E206,Dispa_data!E:W,9,FALSE),0)</f>
        <v>0</v>
      </c>
      <c r="N206">
        <f>IFERROR(VLOOKUP($E206,Dispa_data!$E:$W,10,FALSE),0)</f>
        <v>0</v>
      </c>
      <c r="O206">
        <f>IFERROR(VLOOKUP($E206,Dispa_data!$E:$W,11,FALSE),0)</f>
        <v>0.86</v>
      </c>
      <c r="P206">
        <f>IFERROR(VLOOKUP($E206,Dispa_data!$E:$W,12,FALSE),0)</f>
        <v>0.3</v>
      </c>
      <c r="Q206">
        <f>IFERROR(VLOOKUP($E206,Dispa_data!$E:$W,13,FALSE),0)</f>
        <v>0</v>
      </c>
      <c r="S206" t="str">
        <f t="shared" si="26"/>
        <v/>
      </c>
      <c r="T206" t="str">
        <f t="shared" si="27"/>
        <v/>
      </c>
      <c r="U206" t="str">
        <f t="shared" si="28"/>
        <v/>
      </c>
      <c r="V206" t="str">
        <f t="shared" si="29"/>
        <v/>
      </c>
      <c r="W206" t="str">
        <f t="shared" si="30"/>
        <v/>
      </c>
      <c r="X206" s="1" t="s">
        <v>242</v>
      </c>
      <c r="Y206" s="6" t="e">
        <f>VLOOKUP(B206,Dispa_data!B:B,1,FALSE)</f>
        <v>#N/A</v>
      </c>
      <c r="Z206" t="s">
        <v>1071</v>
      </c>
      <c r="AC206" t="s">
        <v>2128</v>
      </c>
      <c r="AE206" t="s">
        <v>2850</v>
      </c>
      <c r="AF206" t="s">
        <v>1072</v>
      </c>
      <c r="AG206" t="s">
        <v>3480</v>
      </c>
      <c r="AH206" t="s">
        <v>3492</v>
      </c>
      <c r="AI206">
        <v>14</v>
      </c>
      <c r="AK206" t="s">
        <v>3498</v>
      </c>
      <c r="AL206" t="s">
        <v>3509</v>
      </c>
      <c r="AM206" t="s">
        <v>3515</v>
      </c>
      <c r="AO206">
        <v>1938</v>
      </c>
      <c r="AP206" t="s">
        <v>3584</v>
      </c>
      <c r="AS206" t="s">
        <v>3625</v>
      </c>
      <c r="AU206">
        <v>50.628506999999999</v>
      </c>
      <c r="AV206">
        <v>6.4791109999999996</v>
      </c>
      <c r="BA206">
        <v>0.8</v>
      </c>
      <c r="BB206" t="s">
        <v>3996</v>
      </c>
      <c r="BC206" t="s">
        <v>3498</v>
      </c>
      <c r="BE206" t="s">
        <v>3515</v>
      </c>
      <c r="BG206" t="s">
        <v>1559</v>
      </c>
      <c r="BH206" t="s">
        <v>4441</v>
      </c>
    </row>
    <row r="207" spans="1:61" x14ac:dyDescent="0.25">
      <c r="A207">
        <f t="shared" si="24"/>
        <v>16</v>
      </c>
      <c r="B207" t="str">
        <f t="shared" si="25"/>
        <v>Heimbach_BNA1153</v>
      </c>
      <c r="C207" t="s">
        <v>3492</v>
      </c>
      <c r="D207" t="str">
        <f>VLOOKUP(AL207,REF_TABLE!$A$19:$B$26,2,FALSE)</f>
        <v>HROR</v>
      </c>
      <c r="E207" t="str">
        <f>VLOOKUP(AK207,REF_TABLE!A:B,2,FALSE)</f>
        <v>WAT</v>
      </c>
      <c r="F207">
        <f t="shared" si="31"/>
        <v>0.8</v>
      </c>
      <c r="G207">
        <f>VLOOKUP(Backup_0521!D207,REF_TABLE!M:Q,2,FALSE)</f>
        <v>0</v>
      </c>
      <c r="H207">
        <f>VLOOKUP(Backup_0521!D207,REF_TABLE!M:Q,3,FALSE)</f>
        <v>0</v>
      </c>
      <c r="I207">
        <f>VLOOKUP(D207,Tabelle7!$A:$B,2,FALSE)</f>
        <v>1.4617710098499999</v>
      </c>
      <c r="J207">
        <f>VLOOKUP(D207,Tabelle7!$A:$C,3,FALSE)</f>
        <v>1.4617710098499999</v>
      </c>
      <c r="K207">
        <f>VLOOKUP($E207,Dispa_data!E:W,7,FALSE)</f>
        <v>0</v>
      </c>
      <c r="L207">
        <f>IFERROR(VLOOKUP($E207,Dispa_data!E:W,8,FALSE),0)</f>
        <v>0</v>
      </c>
      <c r="M207">
        <f>IFERROR(VLOOKUP($E207,Dispa_data!E:W,9,FALSE),0)</f>
        <v>0</v>
      </c>
      <c r="N207">
        <f>IFERROR(VLOOKUP($E207,Dispa_data!$E:$W,10,FALSE),0)</f>
        <v>0</v>
      </c>
      <c r="O207">
        <f>IFERROR(VLOOKUP($E207,Dispa_data!$E:$W,11,FALSE),0)</f>
        <v>0.86</v>
      </c>
      <c r="P207">
        <f>IFERROR(VLOOKUP($E207,Dispa_data!$E:$W,12,FALSE),0)</f>
        <v>0.3</v>
      </c>
      <c r="Q207">
        <f>IFERROR(VLOOKUP($E207,Dispa_data!$E:$W,13,FALSE),0)</f>
        <v>0</v>
      </c>
      <c r="S207" t="str">
        <f t="shared" si="26"/>
        <v/>
      </c>
      <c r="T207" t="str">
        <f t="shared" si="27"/>
        <v/>
      </c>
      <c r="U207" t="str">
        <f t="shared" si="28"/>
        <v/>
      </c>
      <c r="V207" t="str">
        <f t="shared" si="29"/>
        <v/>
      </c>
      <c r="W207" t="str">
        <f t="shared" si="30"/>
        <v/>
      </c>
      <c r="X207" s="1" t="s">
        <v>243</v>
      </c>
      <c r="Y207" s="6" t="e">
        <f>VLOOKUP(B207,Dispa_data!B:B,1,FALSE)</f>
        <v>#N/A</v>
      </c>
      <c r="Z207" t="s">
        <v>1072</v>
      </c>
      <c r="AC207" t="s">
        <v>2128</v>
      </c>
      <c r="AE207" t="s">
        <v>2850</v>
      </c>
      <c r="AF207" t="s">
        <v>1072</v>
      </c>
      <c r="AG207" t="s">
        <v>3480</v>
      </c>
      <c r="AH207" t="s">
        <v>3492</v>
      </c>
      <c r="AI207">
        <v>16</v>
      </c>
      <c r="AK207" t="s">
        <v>3498</v>
      </c>
      <c r="AL207" t="s">
        <v>3509</v>
      </c>
      <c r="AM207" t="s">
        <v>3515</v>
      </c>
      <c r="AO207">
        <v>1905</v>
      </c>
      <c r="AP207" t="s">
        <v>3587</v>
      </c>
      <c r="AS207" t="s">
        <v>3625</v>
      </c>
      <c r="AU207">
        <v>50.628568000000001</v>
      </c>
      <c r="AV207">
        <v>6.4517760000000006</v>
      </c>
      <c r="BA207">
        <v>0.8</v>
      </c>
      <c r="BB207" t="s">
        <v>3996</v>
      </c>
      <c r="BC207" t="s">
        <v>3498</v>
      </c>
      <c r="BE207" t="s">
        <v>3515</v>
      </c>
      <c r="BG207" t="s">
        <v>1559</v>
      </c>
      <c r="BH207" t="s">
        <v>4441</v>
      </c>
    </row>
    <row r="208" spans="1:61" x14ac:dyDescent="0.25">
      <c r="A208">
        <f t="shared" si="24"/>
        <v>165</v>
      </c>
      <c r="B208" t="str">
        <f t="shared" si="25"/>
        <v>Koepchenwerk_BNA0443</v>
      </c>
      <c r="C208" t="s">
        <v>3492</v>
      </c>
      <c r="D208" t="str">
        <f>VLOOKUP(AL208,REF_TABLE!$A$19:$B$26,2,FALSE)</f>
        <v>HPHS</v>
      </c>
      <c r="E208" t="str">
        <f>VLOOKUP(AK208,REF_TABLE!A:B,2,FALSE)</f>
        <v>WAT</v>
      </c>
      <c r="F208">
        <f t="shared" si="31"/>
        <v>0.75</v>
      </c>
      <c r="G208">
        <f>VLOOKUP(Backup_0521!D208,REF_TABLE!M:Q,2,FALSE)</f>
        <v>0</v>
      </c>
      <c r="H208">
        <f>VLOOKUP(Backup_0521!D208,REF_TABLE!M:Q,3,FALSE)</f>
        <v>0</v>
      </c>
      <c r="I208">
        <f>VLOOKUP(D208,Tabelle7!$A:$B,2,FALSE)</f>
        <v>0.95351891912857145</v>
      </c>
      <c r="J208">
        <f>VLOOKUP(D208,Tabelle7!$A:$C,3,FALSE)</f>
        <v>0.95351891912857145</v>
      </c>
      <c r="K208">
        <f>VLOOKUP($E208,Dispa_data!E:W,7,FALSE)</f>
        <v>0</v>
      </c>
      <c r="L208">
        <f>IFERROR(VLOOKUP($E208,Dispa_data!E:W,8,FALSE),0)</f>
        <v>0</v>
      </c>
      <c r="M208">
        <f>IFERROR(VLOOKUP($E208,Dispa_data!E:W,9,FALSE),0)</f>
        <v>0</v>
      </c>
      <c r="N208">
        <f>IFERROR(VLOOKUP($E208,Dispa_data!$E:$W,10,FALSE),0)</f>
        <v>0</v>
      </c>
      <c r="O208">
        <f>IFERROR(VLOOKUP($E208,Dispa_data!$E:$W,11,FALSE),0)</f>
        <v>0.86</v>
      </c>
      <c r="P208">
        <f>IFERROR(VLOOKUP($E208,Dispa_data!$E:$W,12,FALSE),0)</f>
        <v>0.3</v>
      </c>
      <c r="Q208">
        <f>IFERROR(VLOOKUP($E208,Dispa_data!$E:$W,13,FALSE),0)</f>
        <v>0</v>
      </c>
      <c r="S208" t="str">
        <f t="shared" si="26"/>
        <v/>
      </c>
      <c r="T208">
        <f t="shared" si="27"/>
        <v>1039.5</v>
      </c>
      <c r="U208">
        <f t="shared" si="28"/>
        <v>0</v>
      </c>
      <c r="V208">
        <f t="shared" si="29"/>
        <v>165</v>
      </c>
      <c r="W208">
        <f t="shared" si="30"/>
        <v>0.86</v>
      </c>
      <c r="X208" s="1" t="s">
        <v>244</v>
      </c>
      <c r="Y208" s="6" t="e">
        <f>VLOOKUP(B208,Dispa_data!B:B,1,FALSE)</f>
        <v>#N/A</v>
      </c>
      <c r="Z208" t="s">
        <v>1073</v>
      </c>
      <c r="AA208" t="s">
        <v>1073</v>
      </c>
      <c r="AB208" t="s">
        <v>1954</v>
      </c>
      <c r="AC208" t="s">
        <v>2203</v>
      </c>
      <c r="AE208" t="s">
        <v>2851</v>
      </c>
      <c r="AF208" t="s">
        <v>3269</v>
      </c>
      <c r="AG208" t="s">
        <v>3480</v>
      </c>
      <c r="AH208" t="s">
        <v>3492</v>
      </c>
      <c r="AI208">
        <v>165</v>
      </c>
      <c r="AJ208">
        <v>165</v>
      </c>
      <c r="AK208" t="s">
        <v>3498</v>
      </c>
      <c r="AL208" t="s">
        <v>3510</v>
      </c>
      <c r="AM208" t="s">
        <v>3515</v>
      </c>
      <c r="AO208">
        <v>1989</v>
      </c>
      <c r="AP208" t="s">
        <v>3548</v>
      </c>
      <c r="AQ208">
        <v>1989</v>
      </c>
      <c r="AS208" t="s">
        <v>3625</v>
      </c>
      <c r="AU208">
        <v>51.41048</v>
      </c>
      <c r="AV208">
        <v>7.4531399999999994</v>
      </c>
      <c r="AW208" t="s">
        <v>3675</v>
      </c>
      <c r="AX208" t="s">
        <v>3795</v>
      </c>
      <c r="AY208">
        <v>0.75</v>
      </c>
      <c r="AZ208" s="2" t="s">
        <v>3944</v>
      </c>
      <c r="BA208">
        <v>0.75</v>
      </c>
      <c r="BB208" t="s">
        <v>3996</v>
      </c>
      <c r="BC208" t="s">
        <v>3498</v>
      </c>
      <c r="BE208" t="s">
        <v>3515</v>
      </c>
      <c r="BF208" t="s">
        <v>4100</v>
      </c>
      <c r="BG208" t="s">
        <v>4407</v>
      </c>
      <c r="BH208" t="s">
        <v>4460</v>
      </c>
      <c r="BI208" t="s">
        <v>4591</v>
      </c>
    </row>
    <row r="209" spans="1:61" x14ac:dyDescent="0.25">
      <c r="A209">
        <f t="shared" si="24"/>
        <v>10</v>
      </c>
      <c r="B209" t="str">
        <f t="shared" si="25"/>
        <v>Höchstädt_BNA1157</v>
      </c>
      <c r="C209" t="s">
        <v>3492</v>
      </c>
      <c r="D209" t="str">
        <f>VLOOKUP(AL209,REF_TABLE!$A$19:$B$26,2,FALSE)</f>
        <v>HROR</v>
      </c>
      <c r="E209" t="str">
        <f>VLOOKUP(AK209,REF_TABLE!A:B,2,FALSE)</f>
        <v>WAT</v>
      </c>
      <c r="F209">
        <f t="shared" si="31"/>
        <v>0.8</v>
      </c>
      <c r="G209">
        <f>VLOOKUP(Backup_0521!D209,REF_TABLE!M:Q,2,FALSE)</f>
        <v>0</v>
      </c>
      <c r="H209">
        <f>VLOOKUP(Backup_0521!D209,REF_TABLE!M:Q,3,FALSE)</f>
        <v>0</v>
      </c>
      <c r="I209">
        <f>VLOOKUP(D209,Tabelle7!$A:$B,2,FALSE)</f>
        <v>1.4617710098499999</v>
      </c>
      <c r="J209">
        <f>VLOOKUP(D209,Tabelle7!$A:$C,3,FALSE)</f>
        <v>1.4617710098499999</v>
      </c>
      <c r="K209">
        <f>VLOOKUP($E209,Dispa_data!E:W,7,FALSE)</f>
        <v>0</v>
      </c>
      <c r="L209">
        <f>IFERROR(VLOOKUP($E209,Dispa_data!E:W,8,FALSE),0)</f>
        <v>0</v>
      </c>
      <c r="M209">
        <f>IFERROR(VLOOKUP($E209,Dispa_data!E:W,9,FALSE),0)</f>
        <v>0</v>
      </c>
      <c r="N209">
        <f>IFERROR(VLOOKUP($E209,Dispa_data!$E:$W,10,FALSE),0)</f>
        <v>0</v>
      </c>
      <c r="O209">
        <f>IFERROR(VLOOKUP($E209,Dispa_data!$E:$W,11,FALSE),0)</f>
        <v>0.86</v>
      </c>
      <c r="P209">
        <f>IFERROR(VLOOKUP($E209,Dispa_data!$E:$W,12,FALSE),0)</f>
        <v>0.3</v>
      </c>
      <c r="Q209">
        <f>IFERROR(VLOOKUP($E209,Dispa_data!$E:$W,13,FALSE),0)</f>
        <v>0</v>
      </c>
      <c r="S209" t="str">
        <f t="shared" si="26"/>
        <v/>
      </c>
      <c r="T209" t="str">
        <f t="shared" si="27"/>
        <v/>
      </c>
      <c r="U209" t="str">
        <f t="shared" si="28"/>
        <v/>
      </c>
      <c r="V209" t="str">
        <f t="shared" si="29"/>
        <v/>
      </c>
      <c r="W209" t="str">
        <f t="shared" si="30"/>
        <v/>
      </c>
      <c r="X209" s="1" t="s">
        <v>245</v>
      </c>
      <c r="Y209" s="6" t="e">
        <f>VLOOKUP(B209,Dispa_data!B:B,1,FALSE)</f>
        <v>#N/A</v>
      </c>
      <c r="Z209" t="s">
        <v>1074</v>
      </c>
      <c r="AC209" t="s">
        <v>2199</v>
      </c>
      <c r="AE209" t="s">
        <v>2852</v>
      </c>
      <c r="AF209" t="s">
        <v>1074</v>
      </c>
      <c r="AG209" t="s">
        <v>3478</v>
      </c>
      <c r="AH209" t="s">
        <v>3492</v>
      </c>
      <c r="AI209">
        <v>10</v>
      </c>
      <c r="AK209" t="s">
        <v>3498</v>
      </c>
      <c r="AL209" t="s">
        <v>3509</v>
      </c>
      <c r="AM209" t="s">
        <v>3515</v>
      </c>
      <c r="AO209">
        <v>1982</v>
      </c>
      <c r="AP209" t="s">
        <v>3558</v>
      </c>
      <c r="AS209" t="s">
        <v>3625</v>
      </c>
      <c r="AU209">
        <v>48.603155999999998</v>
      </c>
      <c r="AV209">
        <v>10.582724000000001</v>
      </c>
      <c r="BA209">
        <v>0.8</v>
      </c>
      <c r="BB209" t="s">
        <v>3996</v>
      </c>
      <c r="BC209" t="s">
        <v>3498</v>
      </c>
      <c r="BE209" t="s">
        <v>3515</v>
      </c>
      <c r="BF209" t="s">
        <v>4101</v>
      </c>
      <c r="BG209" t="s">
        <v>1559</v>
      </c>
      <c r="BH209" t="s">
        <v>4433</v>
      </c>
    </row>
    <row r="210" spans="1:61" x14ac:dyDescent="0.25">
      <c r="A210">
        <f t="shared" si="24"/>
        <v>59.8</v>
      </c>
      <c r="B210" t="str">
        <f t="shared" si="25"/>
        <v>Hohenwarte 1_BNA0465</v>
      </c>
      <c r="C210" t="s">
        <v>3492</v>
      </c>
      <c r="D210" t="str">
        <f>VLOOKUP(AL210,REF_TABLE!$A$19:$B$26,2,FALSE)</f>
        <v>HROR</v>
      </c>
      <c r="E210" t="str">
        <f>VLOOKUP(AK210,REF_TABLE!A:B,2,FALSE)</f>
        <v>WAT</v>
      </c>
      <c r="F210">
        <f t="shared" si="31"/>
        <v>0.8</v>
      </c>
      <c r="G210">
        <f>VLOOKUP(Backup_0521!D210,REF_TABLE!M:Q,2,FALSE)</f>
        <v>0</v>
      </c>
      <c r="H210">
        <f>VLOOKUP(Backup_0521!D210,REF_TABLE!M:Q,3,FALSE)</f>
        <v>0</v>
      </c>
      <c r="I210">
        <f>VLOOKUP(D210,Tabelle7!$A:$B,2,FALSE)</f>
        <v>1.4617710098499999</v>
      </c>
      <c r="J210">
        <f>VLOOKUP(D210,Tabelle7!$A:$C,3,FALSE)</f>
        <v>1.4617710098499999</v>
      </c>
      <c r="K210">
        <f>VLOOKUP($E210,Dispa_data!E:W,7,FALSE)</f>
        <v>0</v>
      </c>
      <c r="L210">
        <f>IFERROR(VLOOKUP($E210,Dispa_data!E:W,8,FALSE),0)</f>
        <v>0</v>
      </c>
      <c r="M210">
        <f>IFERROR(VLOOKUP($E210,Dispa_data!E:W,9,FALSE),0)</f>
        <v>0</v>
      </c>
      <c r="N210">
        <f>IFERROR(VLOOKUP($E210,Dispa_data!$E:$W,10,FALSE),0)</f>
        <v>0</v>
      </c>
      <c r="O210">
        <f>IFERROR(VLOOKUP($E210,Dispa_data!$E:$W,11,FALSE),0)</f>
        <v>0.86</v>
      </c>
      <c r="P210">
        <f>IFERROR(VLOOKUP($E210,Dispa_data!$E:$W,12,FALSE),0)</f>
        <v>0.3</v>
      </c>
      <c r="Q210">
        <f>IFERROR(VLOOKUP($E210,Dispa_data!$E:$W,13,FALSE),0)</f>
        <v>0</v>
      </c>
      <c r="S210" t="str">
        <f t="shared" si="26"/>
        <v/>
      </c>
      <c r="T210" t="str">
        <f t="shared" si="27"/>
        <v/>
      </c>
      <c r="U210" t="str">
        <f t="shared" si="28"/>
        <v/>
      </c>
      <c r="V210" t="str">
        <f t="shared" si="29"/>
        <v/>
      </c>
      <c r="W210" t="str">
        <f t="shared" si="30"/>
        <v/>
      </c>
      <c r="X210" s="1" t="s">
        <v>246</v>
      </c>
      <c r="Y210" s="6" t="e">
        <f>VLOOKUP(B210,Dispa_data!B:B,1,FALSE)</f>
        <v>#N/A</v>
      </c>
      <c r="Z210" t="s">
        <v>1075</v>
      </c>
      <c r="AA210" t="s">
        <v>1609</v>
      </c>
      <c r="AC210" t="s">
        <v>2201</v>
      </c>
      <c r="AD210" t="s">
        <v>2491</v>
      </c>
      <c r="AE210" t="s">
        <v>2853</v>
      </c>
      <c r="AF210" t="s">
        <v>3270</v>
      </c>
      <c r="AG210" t="s">
        <v>3481</v>
      </c>
      <c r="AH210" t="s">
        <v>3492</v>
      </c>
      <c r="AI210">
        <v>59.8</v>
      </c>
      <c r="AK210" t="s">
        <v>3498</v>
      </c>
      <c r="AL210" t="s">
        <v>3509</v>
      </c>
      <c r="AM210" t="s">
        <v>3515</v>
      </c>
      <c r="AO210">
        <v>1959</v>
      </c>
      <c r="AP210" t="s">
        <v>3569</v>
      </c>
      <c r="AS210" t="s">
        <v>3625</v>
      </c>
      <c r="AU210">
        <v>50.614334229999997</v>
      </c>
      <c r="AV210">
        <v>11.49212837</v>
      </c>
      <c r="BA210">
        <v>0.8</v>
      </c>
      <c r="BB210" t="s">
        <v>3996</v>
      </c>
      <c r="BC210" t="s">
        <v>3498</v>
      </c>
      <c r="BE210" t="s">
        <v>3515</v>
      </c>
      <c r="BF210" t="s">
        <v>4102</v>
      </c>
      <c r="BG210" t="s">
        <v>4406</v>
      </c>
      <c r="BH210" t="s">
        <v>4440</v>
      </c>
    </row>
    <row r="211" spans="1:61" x14ac:dyDescent="0.25">
      <c r="A211">
        <f t="shared" si="24"/>
        <v>0</v>
      </c>
      <c r="B211" t="str">
        <f t="shared" si="25"/>
        <v>Hohenwarte 1_BNA0466</v>
      </c>
      <c r="C211" t="s">
        <v>3492</v>
      </c>
      <c r="D211" t="str">
        <f>VLOOKUP(AL211,REF_TABLE!$A$19:$B$26,2,FALSE)</f>
        <v>HROR</v>
      </c>
      <c r="E211" t="str">
        <f>VLOOKUP(AK211,REF_TABLE!A:B,2,FALSE)</f>
        <v>WAT</v>
      </c>
      <c r="F211">
        <f t="shared" si="31"/>
        <v>0.8</v>
      </c>
      <c r="G211">
        <f>VLOOKUP(Backup_0521!D211,REF_TABLE!M:Q,2,FALSE)</f>
        <v>0</v>
      </c>
      <c r="H211">
        <f>VLOOKUP(Backup_0521!D211,REF_TABLE!M:Q,3,FALSE)</f>
        <v>0</v>
      </c>
      <c r="I211">
        <f>VLOOKUP(D211,Tabelle7!$A:$B,2,FALSE)</f>
        <v>1.4617710098499999</v>
      </c>
      <c r="J211">
        <f>VLOOKUP(D211,Tabelle7!$A:$C,3,FALSE)</f>
        <v>1.4617710098499999</v>
      </c>
      <c r="K211">
        <f>VLOOKUP($E211,Dispa_data!E:W,7,FALSE)</f>
        <v>0</v>
      </c>
      <c r="L211">
        <f>IFERROR(VLOOKUP($E211,Dispa_data!E:W,8,FALSE),0)</f>
        <v>0</v>
      </c>
      <c r="M211">
        <f>IFERROR(VLOOKUP($E211,Dispa_data!E:W,9,FALSE),0)</f>
        <v>0</v>
      </c>
      <c r="N211">
        <f>IFERROR(VLOOKUP($E211,Dispa_data!$E:$W,10,FALSE),0)</f>
        <v>0</v>
      </c>
      <c r="O211">
        <f>IFERROR(VLOOKUP($E211,Dispa_data!$E:$W,11,FALSE),0)</f>
        <v>0.86</v>
      </c>
      <c r="P211">
        <f>IFERROR(VLOOKUP($E211,Dispa_data!$E:$W,12,FALSE),0)</f>
        <v>0.3</v>
      </c>
      <c r="Q211">
        <f>IFERROR(VLOOKUP($E211,Dispa_data!$E:$W,13,FALSE),0)</f>
        <v>0</v>
      </c>
      <c r="S211" t="str">
        <f t="shared" si="26"/>
        <v/>
      </c>
      <c r="T211" t="str">
        <f t="shared" si="27"/>
        <v/>
      </c>
      <c r="U211" t="str">
        <f t="shared" si="28"/>
        <v/>
      </c>
      <c r="V211" t="str">
        <f t="shared" si="29"/>
        <v/>
      </c>
      <c r="W211" t="str">
        <f t="shared" si="30"/>
        <v/>
      </c>
      <c r="X211" s="1" t="s">
        <v>247</v>
      </c>
      <c r="Y211" s="6" t="e">
        <f>VLOOKUP(B211,Dispa_data!B:B,1,FALSE)</f>
        <v>#N/A</v>
      </c>
      <c r="Z211" t="s">
        <v>1075</v>
      </c>
      <c r="AA211" t="s">
        <v>1610</v>
      </c>
      <c r="AC211" t="s">
        <v>2201</v>
      </c>
      <c r="AD211" t="s">
        <v>2491</v>
      </c>
      <c r="AE211" t="s">
        <v>2853</v>
      </c>
      <c r="AF211" t="s">
        <v>3270</v>
      </c>
      <c r="AG211" t="s">
        <v>3481</v>
      </c>
      <c r="AH211" t="s">
        <v>3492</v>
      </c>
      <c r="AK211" t="s">
        <v>3498</v>
      </c>
      <c r="AL211" t="s">
        <v>3509</v>
      </c>
      <c r="AM211" t="s">
        <v>3515</v>
      </c>
      <c r="AO211">
        <v>1959</v>
      </c>
      <c r="AP211" t="s">
        <v>3569</v>
      </c>
      <c r="AS211" t="s">
        <v>3625</v>
      </c>
      <c r="AU211">
        <v>50.614334229999997</v>
      </c>
      <c r="AV211">
        <v>11.49212837</v>
      </c>
      <c r="BA211">
        <v>0.8</v>
      </c>
      <c r="BB211" t="s">
        <v>3996</v>
      </c>
      <c r="BC211" t="s">
        <v>3498</v>
      </c>
      <c r="BE211" t="s">
        <v>3515</v>
      </c>
      <c r="BF211" t="s">
        <v>4102</v>
      </c>
      <c r="BG211" t="s">
        <v>4406</v>
      </c>
      <c r="BH211" t="s">
        <v>4440</v>
      </c>
    </row>
    <row r="212" spans="1:61" x14ac:dyDescent="0.25">
      <c r="A212">
        <f t="shared" si="24"/>
        <v>317.8</v>
      </c>
      <c r="B212" t="str">
        <f t="shared" si="25"/>
        <v>Hohenwarte 2_BNA0467</v>
      </c>
      <c r="C212" t="s">
        <v>3492</v>
      </c>
      <c r="D212" t="str">
        <f>VLOOKUP(AL212,REF_TABLE!$A$19:$B$26,2,FALSE)</f>
        <v>HPHS</v>
      </c>
      <c r="E212" t="str">
        <f>VLOOKUP(AK212,REF_TABLE!A:B,2,FALSE)</f>
        <v>WAT</v>
      </c>
      <c r="F212">
        <f t="shared" si="31"/>
        <v>0.75</v>
      </c>
      <c r="G212">
        <f>VLOOKUP(Backup_0521!D212,REF_TABLE!M:Q,2,FALSE)</f>
        <v>0</v>
      </c>
      <c r="H212">
        <f>VLOOKUP(Backup_0521!D212,REF_TABLE!M:Q,3,FALSE)</f>
        <v>0</v>
      </c>
      <c r="I212">
        <f>VLOOKUP(D212,Tabelle7!$A:$B,2,FALSE)</f>
        <v>0.95351891912857145</v>
      </c>
      <c r="J212">
        <f>VLOOKUP(D212,Tabelle7!$A:$C,3,FALSE)</f>
        <v>0.95351891912857145</v>
      </c>
      <c r="K212">
        <f>VLOOKUP($E212,Dispa_data!E:W,7,FALSE)</f>
        <v>0</v>
      </c>
      <c r="L212">
        <f>IFERROR(VLOOKUP($E212,Dispa_data!E:W,8,FALSE),0)</f>
        <v>0</v>
      </c>
      <c r="M212">
        <f>IFERROR(VLOOKUP($E212,Dispa_data!E:W,9,FALSE),0)</f>
        <v>0</v>
      </c>
      <c r="N212">
        <f>IFERROR(VLOOKUP($E212,Dispa_data!$E:$W,10,FALSE),0)</f>
        <v>0</v>
      </c>
      <c r="O212">
        <f>IFERROR(VLOOKUP($E212,Dispa_data!$E:$W,11,FALSE),0)</f>
        <v>0.86</v>
      </c>
      <c r="P212">
        <f>IFERROR(VLOOKUP($E212,Dispa_data!$E:$W,12,FALSE),0)</f>
        <v>0.3</v>
      </c>
      <c r="Q212">
        <f>IFERROR(VLOOKUP($E212,Dispa_data!$E:$W,13,FALSE),0)</f>
        <v>0</v>
      </c>
      <c r="S212" t="str">
        <f t="shared" si="26"/>
        <v/>
      </c>
      <c r="T212">
        <f t="shared" si="27"/>
        <v>2002.14</v>
      </c>
      <c r="U212">
        <f t="shared" si="28"/>
        <v>0</v>
      </c>
      <c r="V212">
        <f t="shared" si="29"/>
        <v>317.8</v>
      </c>
      <c r="W212">
        <f t="shared" si="30"/>
        <v>0.86</v>
      </c>
      <c r="X212" s="1" t="s">
        <v>248</v>
      </c>
      <c r="Y212" s="6" t="e">
        <f>VLOOKUP(B212,Dispa_data!B:B,1,FALSE)</f>
        <v>#N/A</v>
      </c>
      <c r="Z212" t="s">
        <v>1076</v>
      </c>
      <c r="AA212" t="s">
        <v>1609</v>
      </c>
      <c r="AB212" t="s">
        <v>1955</v>
      </c>
      <c r="AC212" t="s">
        <v>2201</v>
      </c>
      <c r="AD212" t="s">
        <v>2491</v>
      </c>
      <c r="AE212" t="s">
        <v>2853</v>
      </c>
      <c r="AF212" t="s">
        <v>3270</v>
      </c>
      <c r="AG212" t="s">
        <v>3481</v>
      </c>
      <c r="AH212" t="s">
        <v>3492</v>
      </c>
      <c r="AI212">
        <v>317.8</v>
      </c>
      <c r="AJ212">
        <v>320</v>
      </c>
      <c r="AK212" t="s">
        <v>3498</v>
      </c>
      <c r="AL212" t="s">
        <v>3510</v>
      </c>
      <c r="AM212" t="s">
        <v>3515</v>
      </c>
      <c r="AO212">
        <v>1966</v>
      </c>
      <c r="AP212" t="s">
        <v>3552</v>
      </c>
      <c r="AS212" t="s">
        <v>3625</v>
      </c>
      <c r="AU212">
        <v>50.603848980000002</v>
      </c>
      <c r="AV212">
        <v>11.475176810000001</v>
      </c>
      <c r="BA212">
        <v>0.75</v>
      </c>
      <c r="BB212" t="s">
        <v>3996</v>
      </c>
      <c r="BC212" t="s">
        <v>3498</v>
      </c>
      <c r="BE212" t="s">
        <v>3515</v>
      </c>
      <c r="BF212" t="s">
        <v>4102</v>
      </c>
      <c r="BG212" t="s">
        <v>4407</v>
      </c>
      <c r="BH212" t="s">
        <v>4439</v>
      </c>
      <c r="BI212" t="s">
        <v>4592</v>
      </c>
    </row>
    <row r="213" spans="1:61" x14ac:dyDescent="0.25">
      <c r="A213">
        <f t="shared" si="24"/>
        <v>0</v>
      </c>
      <c r="B213" t="str">
        <f t="shared" si="25"/>
        <v>Hohenwarte 2_BNA0468</v>
      </c>
      <c r="C213" t="s">
        <v>3492</v>
      </c>
      <c r="D213" t="str">
        <f>VLOOKUP(AL213,REF_TABLE!$A$19:$B$26,2,FALSE)</f>
        <v>HPHS</v>
      </c>
      <c r="E213" t="str">
        <f>VLOOKUP(AK213,REF_TABLE!A:B,2,FALSE)</f>
        <v>WAT</v>
      </c>
      <c r="F213">
        <f t="shared" si="31"/>
        <v>0.75</v>
      </c>
      <c r="G213">
        <f>VLOOKUP(Backup_0521!D213,REF_TABLE!M:Q,2,FALSE)</f>
        <v>0</v>
      </c>
      <c r="H213">
        <f>VLOOKUP(Backup_0521!D213,REF_TABLE!M:Q,3,FALSE)</f>
        <v>0</v>
      </c>
      <c r="I213">
        <f>VLOOKUP(D213,Tabelle7!$A:$B,2,FALSE)</f>
        <v>0.95351891912857145</v>
      </c>
      <c r="J213">
        <f>VLOOKUP(D213,Tabelle7!$A:$C,3,FALSE)</f>
        <v>0.95351891912857145</v>
      </c>
      <c r="K213">
        <f>VLOOKUP($E213,Dispa_data!E:W,7,FALSE)</f>
        <v>0</v>
      </c>
      <c r="L213">
        <f>IFERROR(VLOOKUP($E213,Dispa_data!E:W,8,FALSE),0)</f>
        <v>0</v>
      </c>
      <c r="M213">
        <f>IFERROR(VLOOKUP($E213,Dispa_data!E:W,9,FALSE),0)</f>
        <v>0</v>
      </c>
      <c r="N213">
        <f>IFERROR(VLOOKUP($E213,Dispa_data!$E:$W,10,FALSE),0)</f>
        <v>0</v>
      </c>
      <c r="O213">
        <f>IFERROR(VLOOKUP($E213,Dispa_data!$E:$W,11,FALSE),0)</f>
        <v>0.86</v>
      </c>
      <c r="P213">
        <f>IFERROR(VLOOKUP($E213,Dispa_data!$E:$W,12,FALSE),0)</f>
        <v>0.3</v>
      </c>
      <c r="Q213">
        <f>IFERROR(VLOOKUP($E213,Dispa_data!$E:$W,13,FALSE),0)</f>
        <v>0</v>
      </c>
      <c r="S213" t="str">
        <f t="shared" si="26"/>
        <v/>
      </c>
      <c r="T213">
        <f t="shared" si="27"/>
        <v>0</v>
      </c>
      <c r="U213">
        <f t="shared" si="28"/>
        <v>0</v>
      </c>
      <c r="V213">
        <f t="shared" si="29"/>
        <v>0</v>
      </c>
      <c r="W213">
        <f t="shared" si="30"/>
        <v>0.86</v>
      </c>
      <c r="X213" s="1" t="s">
        <v>249</v>
      </c>
      <c r="Y213" s="6" t="e">
        <f>VLOOKUP(B213,Dispa_data!B:B,1,FALSE)</f>
        <v>#N/A</v>
      </c>
      <c r="Z213" t="s">
        <v>1076</v>
      </c>
      <c r="AA213" t="s">
        <v>1610</v>
      </c>
      <c r="AB213" t="s">
        <v>1955</v>
      </c>
      <c r="AC213" t="s">
        <v>2201</v>
      </c>
      <c r="AD213" t="s">
        <v>2491</v>
      </c>
      <c r="AE213" t="s">
        <v>2853</v>
      </c>
      <c r="AF213" t="s">
        <v>3270</v>
      </c>
      <c r="AG213" t="s">
        <v>3481</v>
      </c>
      <c r="AH213" t="s">
        <v>3492</v>
      </c>
      <c r="AK213" t="s">
        <v>3498</v>
      </c>
      <c r="AL213" t="s">
        <v>3510</v>
      </c>
      <c r="AM213" t="s">
        <v>3515</v>
      </c>
      <c r="AO213">
        <v>1966</v>
      </c>
      <c r="AP213" t="s">
        <v>3552</v>
      </c>
      <c r="AS213" t="s">
        <v>3625</v>
      </c>
      <c r="AU213">
        <v>50.603848980000002</v>
      </c>
      <c r="AV213">
        <v>11.475176810000001</v>
      </c>
      <c r="BA213">
        <v>0.75</v>
      </c>
      <c r="BB213" t="s">
        <v>3996</v>
      </c>
      <c r="BC213" t="s">
        <v>3498</v>
      </c>
      <c r="BE213" t="s">
        <v>3515</v>
      </c>
      <c r="BF213" t="s">
        <v>4102</v>
      </c>
      <c r="BG213" t="s">
        <v>4407</v>
      </c>
      <c r="BH213" t="s">
        <v>4439</v>
      </c>
      <c r="BI213" t="s">
        <v>4592</v>
      </c>
    </row>
    <row r="214" spans="1:61" x14ac:dyDescent="0.25">
      <c r="A214">
        <f t="shared" si="24"/>
        <v>0</v>
      </c>
      <c r="B214" t="str">
        <f t="shared" si="25"/>
        <v>Hohenwarte 2_BNA0469</v>
      </c>
      <c r="C214" t="s">
        <v>3492</v>
      </c>
      <c r="D214" t="str">
        <f>VLOOKUP(AL214,REF_TABLE!$A$19:$B$26,2,FALSE)</f>
        <v>HPHS</v>
      </c>
      <c r="E214" t="str">
        <f>VLOOKUP(AK214,REF_TABLE!A:B,2,FALSE)</f>
        <v>WAT</v>
      </c>
      <c r="F214">
        <f t="shared" si="31"/>
        <v>0.75</v>
      </c>
      <c r="G214">
        <f>VLOOKUP(Backup_0521!D214,REF_TABLE!M:Q,2,FALSE)</f>
        <v>0</v>
      </c>
      <c r="H214">
        <f>VLOOKUP(Backup_0521!D214,REF_TABLE!M:Q,3,FALSE)</f>
        <v>0</v>
      </c>
      <c r="I214">
        <f>VLOOKUP(D214,Tabelle7!$A:$B,2,FALSE)</f>
        <v>0.95351891912857145</v>
      </c>
      <c r="J214">
        <f>VLOOKUP(D214,Tabelle7!$A:$C,3,FALSE)</f>
        <v>0.95351891912857145</v>
      </c>
      <c r="K214">
        <f>VLOOKUP($E214,Dispa_data!E:W,7,FALSE)</f>
        <v>0</v>
      </c>
      <c r="L214">
        <f>IFERROR(VLOOKUP($E214,Dispa_data!E:W,8,FALSE),0)</f>
        <v>0</v>
      </c>
      <c r="M214">
        <f>IFERROR(VLOOKUP($E214,Dispa_data!E:W,9,FALSE),0)</f>
        <v>0</v>
      </c>
      <c r="N214">
        <f>IFERROR(VLOOKUP($E214,Dispa_data!$E:$W,10,FALSE),0)</f>
        <v>0</v>
      </c>
      <c r="O214">
        <f>IFERROR(VLOOKUP($E214,Dispa_data!$E:$W,11,FALSE),0)</f>
        <v>0.86</v>
      </c>
      <c r="P214">
        <f>IFERROR(VLOOKUP($E214,Dispa_data!$E:$W,12,FALSE),0)</f>
        <v>0.3</v>
      </c>
      <c r="Q214">
        <f>IFERROR(VLOOKUP($E214,Dispa_data!$E:$W,13,FALSE),0)</f>
        <v>0</v>
      </c>
      <c r="S214" t="str">
        <f t="shared" si="26"/>
        <v/>
      </c>
      <c r="T214">
        <f t="shared" si="27"/>
        <v>0</v>
      </c>
      <c r="U214">
        <f t="shared" si="28"/>
        <v>0</v>
      </c>
      <c r="V214">
        <f t="shared" si="29"/>
        <v>0</v>
      </c>
      <c r="W214">
        <f t="shared" si="30"/>
        <v>0.86</v>
      </c>
      <c r="X214" s="1" t="s">
        <v>250</v>
      </c>
      <c r="Y214" s="6" t="e">
        <f>VLOOKUP(B214,Dispa_data!B:B,1,FALSE)</f>
        <v>#N/A</v>
      </c>
      <c r="Z214" t="s">
        <v>1076</v>
      </c>
      <c r="AA214" t="s">
        <v>1611</v>
      </c>
      <c r="AB214" t="s">
        <v>1955</v>
      </c>
      <c r="AC214" t="s">
        <v>2201</v>
      </c>
      <c r="AD214" t="s">
        <v>2491</v>
      </c>
      <c r="AE214" t="s">
        <v>2853</v>
      </c>
      <c r="AF214" t="s">
        <v>3270</v>
      </c>
      <c r="AG214" t="s">
        <v>3481</v>
      </c>
      <c r="AH214" t="s">
        <v>3492</v>
      </c>
      <c r="AK214" t="s">
        <v>3498</v>
      </c>
      <c r="AL214" t="s">
        <v>3510</v>
      </c>
      <c r="AM214" t="s">
        <v>3515</v>
      </c>
      <c r="AO214">
        <v>1966</v>
      </c>
      <c r="AP214" t="s">
        <v>3552</v>
      </c>
      <c r="AS214" t="s">
        <v>3625</v>
      </c>
      <c r="AU214">
        <v>50.603848980000002</v>
      </c>
      <c r="AV214">
        <v>11.475176810000001</v>
      </c>
      <c r="BA214">
        <v>0.75</v>
      </c>
      <c r="BB214" t="s">
        <v>3996</v>
      </c>
      <c r="BC214" t="s">
        <v>3498</v>
      </c>
      <c r="BE214" t="s">
        <v>3515</v>
      </c>
      <c r="BF214" t="s">
        <v>4102</v>
      </c>
      <c r="BG214" t="s">
        <v>4407</v>
      </c>
      <c r="BH214" t="s">
        <v>4439</v>
      </c>
      <c r="BI214" t="s">
        <v>4592</v>
      </c>
    </row>
    <row r="215" spans="1:61" x14ac:dyDescent="0.25">
      <c r="A215">
        <f t="shared" si="24"/>
        <v>0</v>
      </c>
      <c r="B215" t="str">
        <f t="shared" si="25"/>
        <v>Hohenwarte 2_BNA0470</v>
      </c>
      <c r="C215" t="s">
        <v>3492</v>
      </c>
      <c r="D215" t="str">
        <f>VLOOKUP(AL215,REF_TABLE!$A$19:$B$26,2,FALSE)</f>
        <v>HPHS</v>
      </c>
      <c r="E215" t="str">
        <f>VLOOKUP(AK215,REF_TABLE!A:B,2,FALSE)</f>
        <v>WAT</v>
      </c>
      <c r="F215">
        <f t="shared" si="31"/>
        <v>0.75</v>
      </c>
      <c r="G215">
        <f>VLOOKUP(Backup_0521!D215,REF_TABLE!M:Q,2,FALSE)</f>
        <v>0</v>
      </c>
      <c r="H215">
        <f>VLOOKUP(Backup_0521!D215,REF_TABLE!M:Q,3,FALSE)</f>
        <v>0</v>
      </c>
      <c r="I215">
        <f>VLOOKUP(D215,Tabelle7!$A:$B,2,FALSE)</f>
        <v>0.95351891912857145</v>
      </c>
      <c r="J215">
        <f>VLOOKUP(D215,Tabelle7!$A:$C,3,FALSE)</f>
        <v>0.95351891912857145</v>
      </c>
      <c r="K215">
        <f>VLOOKUP($E215,Dispa_data!E:W,7,FALSE)</f>
        <v>0</v>
      </c>
      <c r="L215">
        <f>IFERROR(VLOOKUP($E215,Dispa_data!E:W,8,FALSE),0)</f>
        <v>0</v>
      </c>
      <c r="M215">
        <f>IFERROR(VLOOKUP($E215,Dispa_data!E:W,9,FALSE),0)</f>
        <v>0</v>
      </c>
      <c r="N215">
        <f>IFERROR(VLOOKUP($E215,Dispa_data!$E:$W,10,FALSE),0)</f>
        <v>0</v>
      </c>
      <c r="O215">
        <f>IFERROR(VLOOKUP($E215,Dispa_data!$E:$W,11,FALSE),0)</f>
        <v>0.86</v>
      </c>
      <c r="P215">
        <f>IFERROR(VLOOKUP($E215,Dispa_data!$E:$W,12,FALSE),0)</f>
        <v>0.3</v>
      </c>
      <c r="Q215">
        <f>IFERROR(VLOOKUP($E215,Dispa_data!$E:$W,13,FALSE),0)</f>
        <v>0</v>
      </c>
      <c r="S215" t="str">
        <f t="shared" si="26"/>
        <v/>
      </c>
      <c r="T215">
        <f t="shared" si="27"/>
        <v>0</v>
      </c>
      <c r="U215">
        <f t="shared" si="28"/>
        <v>0</v>
      </c>
      <c r="V215">
        <f t="shared" si="29"/>
        <v>0</v>
      </c>
      <c r="W215">
        <f t="shared" si="30"/>
        <v>0.86</v>
      </c>
      <c r="X215" s="1" t="s">
        <v>251</v>
      </c>
      <c r="Y215" s="6" t="e">
        <f>VLOOKUP(B215,Dispa_data!B:B,1,FALSE)</f>
        <v>#N/A</v>
      </c>
      <c r="Z215" t="s">
        <v>1076</v>
      </c>
      <c r="AA215" t="s">
        <v>1612</v>
      </c>
      <c r="AB215" t="s">
        <v>1955</v>
      </c>
      <c r="AC215" t="s">
        <v>2201</v>
      </c>
      <c r="AD215" t="s">
        <v>2491</v>
      </c>
      <c r="AE215" t="s">
        <v>2853</v>
      </c>
      <c r="AF215" t="s">
        <v>3270</v>
      </c>
      <c r="AG215" t="s">
        <v>3481</v>
      </c>
      <c r="AH215" t="s">
        <v>3492</v>
      </c>
      <c r="AK215" t="s">
        <v>3498</v>
      </c>
      <c r="AL215" t="s">
        <v>3510</v>
      </c>
      <c r="AM215" t="s">
        <v>3515</v>
      </c>
      <c r="AO215">
        <v>1966</v>
      </c>
      <c r="AP215" t="s">
        <v>3552</v>
      </c>
      <c r="AS215" t="s">
        <v>3625</v>
      </c>
      <c r="AU215">
        <v>50.603848980000002</v>
      </c>
      <c r="AV215">
        <v>11.475176810000001</v>
      </c>
      <c r="BA215">
        <v>0.75</v>
      </c>
      <c r="BB215" t="s">
        <v>3996</v>
      </c>
      <c r="BC215" t="s">
        <v>3498</v>
      </c>
      <c r="BE215" t="s">
        <v>3515</v>
      </c>
      <c r="BF215" t="s">
        <v>4102</v>
      </c>
      <c r="BG215" t="s">
        <v>4407</v>
      </c>
      <c r="BH215" t="s">
        <v>4439</v>
      </c>
      <c r="BI215" t="s">
        <v>4592</v>
      </c>
    </row>
    <row r="216" spans="1:61" x14ac:dyDescent="0.25">
      <c r="A216">
        <f t="shared" si="24"/>
        <v>0</v>
      </c>
      <c r="B216" t="str">
        <f t="shared" si="25"/>
        <v>Hohenwarte 2_BNA0471</v>
      </c>
      <c r="C216" t="s">
        <v>3492</v>
      </c>
      <c r="D216" t="str">
        <f>VLOOKUP(AL216,REF_TABLE!$A$19:$B$26,2,FALSE)</f>
        <v>HPHS</v>
      </c>
      <c r="E216" t="str">
        <f>VLOOKUP(AK216,REF_TABLE!A:B,2,FALSE)</f>
        <v>WAT</v>
      </c>
      <c r="F216">
        <f t="shared" si="31"/>
        <v>0.75</v>
      </c>
      <c r="G216">
        <f>VLOOKUP(Backup_0521!D216,REF_TABLE!M:Q,2,FALSE)</f>
        <v>0</v>
      </c>
      <c r="H216">
        <f>VLOOKUP(Backup_0521!D216,REF_TABLE!M:Q,3,FALSE)</f>
        <v>0</v>
      </c>
      <c r="I216">
        <f>VLOOKUP(D216,Tabelle7!$A:$B,2,FALSE)</f>
        <v>0.95351891912857145</v>
      </c>
      <c r="J216">
        <f>VLOOKUP(D216,Tabelle7!$A:$C,3,FALSE)</f>
        <v>0.95351891912857145</v>
      </c>
      <c r="K216">
        <f>VLOOKUP($E216,Dispa_data!E:W,7,FALSE)</f>
        <v>0</v>
      </c>
      <c r="L216">
        <f>IFERROR(VLOOKUP($E216,Dispa_data!E:W,8,FALSE),0)</f>
        <v>0</v>
      </c>
      <c r="M216">
        <f>IFERROR(VLOOKUP($E216,Dispa_data!E:W,9,FALSE),0)</f>
        <v>0</v>
      </c>
      <c r="N216">
        <f>IFERROR(VLOOKUP($E216,Dispa_data!$E:$W,10,FALSE),0)</f>
        <v>0</v>
      </c>
      <c r="O216">
        <f>IFERROR(VLOOKUP($E216,Dispa_data!$E:$W,11,FALSE),0)</f>
        <v>0.86</v>
      </c>
      <c r="P216">
        <f>IFERROR(VLOOKUP($E216,Dispa_data!$E:$W,12,FALSE),0)</f>
        <v>0.3</v>
      </c>
      <c r="Q216">
        <f>IFERROR(VLOOKUP($E216,Dispa_data!$E:$W,13,FALSE),0)</f>
        <v>0</v>
      </c>
      <c r="S216" t="str">
        <f t="shared" si="26"/>
        <v/>
      </c>
      <c r="T216">
        <f t="shared" si="27"/>
        <v>0</v>
      </c>
      <c r="U216">
        <f t="shared" si="28"/>
        <v>0</v>
      </c>
      <c r="V216">
        <f t="shared" si="29"/>
        <v>0</v>
      </c>
      <c r="W216">
        <f t="shared" si="30"/>
        <v>0.86</v>
      </c>
      <c r="X216" s="1" t="s">
        <v>252</v>
      </c>
      <c r="Y216" s="6" t="e">
        <f>VLOOKUP(B216,Dispa_data!B:B,1,FALSE)</f>
        <v>#N/A</v>
      </c>
      <c r="Z216" t="s">
        <v>1076</v>
      </c>
      <c r="AA216" t="s">
        <v>1613</v>
      </c>
      <c r="AB216" t="s">
        <v>1955</v>
      </c>
      <c r="AC216" t="s">
        <v>2201</v>
      </c>
      <c r="AD216" t="s">
        <v>2491</v>
      </c>
      <c r="AE216" t="s">
        <v>2853</v>
      </c>
      <c r="AF216" t="s">
        <v>3270</v>
      </c>
      <c r="AG216" t="s">
        <v>3481</v>
      </c>
      <c r="AH216" t="s">
        <v>3492</v>
      </c>
      <c r="AK216" t="s">
        <v>3498</v>
      </c>
      <c r="AL216" t="s">
        <v>3510</v>
      </c>
      <c r="AM216" t="s">
        <v>3515</v>
      </c>
      <c r="AO216">
        <v>1966</v>
      </c>
      <c r="AP216" t="s">
        <v>3552</v>
      </c>
      <c r="AS216" t="s">
        <v>3625</v>
      </c>
      <c r="AU216">
        <v>50.603848980000002</v>
      </c>
      <c r="AV216">
        <v>11.475176810000001</v>
      </c>
      <c r="BA216">
        <v>0.75</v>
      </c>
      <c r="BB216" t="s">
        <v>3996</v>
      </c>
      <c r="BC216" t="s">
        <v>3498</v>
      </c>
      <c r="BE216" t="s">
        <v>3515</v>
      </c>
      <c r="BF216" t="s">
        <v>4102</v>
      </c>
      <c r="BG216" t="s">
        <v>4407</v>
      </c>
      <c r="BH216" t="s">
        <v>4439</v>
      </c>
      <c r="BI216" t="s">
        <v>4592</v>
      </c>
    </row>
    <row r="217" spans="1:61" x14ac:dyDescent="0.25">
      <c r="A217">
        <f t="shared" si="24"/>
        <v>0</v>
      </c>
      <c r="B217" t="str">
        <f t="shared" si="25"/>
        <v>Hohenwarte 2_BNA0472</v>
      </c>
      <c r="C217" t="s">
        <v>3492</v>
      </c>
      <c r="D217" t="str">
        <f>VLOOKUP(AL217,REF_TABLE!$A$19:$B$26,2,FALSE)</f>
        <v>HPHS</v>
      </c>
      <c r="E217" t="str">
        <f>VLOOKUP(AK217,REF_TABLE!A:B,2,FALSE)</f>
        <v>WAT</v>
      </c>
      <c r="F217">
        <f t="shared" si="31"/>
        <v>0.75</v>
      </c>
      <c r="G217">
        <f>VLOOKUP(Backup_0521!D217,REF_TABLE!M:Q,2,FALSE)</f>
        <v>0</v>
      </c>
      <c r="H217">
        <f>VLOOKUP(Backup_0521!D217,REF_TABLE!M:Q,3,FALSE)</f>
        <v>0</v>
      </c>
      <c r="I217">
        <f>VLOOKUP(D217,Tabelle7!$A:$B,2,FALSE)</f>
        <v>0.95351891912857145</v>
      </c>
      <c r="J217">
        <f>VLOOKUP(D217,Tabelle7!$A:$C,3,FALSE)</f>
        <v>0.95351891912857145</v>
      </c>
      <c r="K217">
        <f>VLOOKUP($E217,Dispa_data!E:W,7,FALSE)</f>
        <v>0</v>
      </c>
      <c r="L217">
        <f>IFERROR(VLOOKUP($E217,Dispa_data!E:W,8,FALSE),0)</f>
        <v>0</v>
      </c>
      <c r="M217">
        <f>IFERROR(VLOOKUP($E217,Dispa_data!E:W,9,FALSE),0)</f>
        <v>0</v>
      </c>
      <c r="N217">
        <f>IFERROR(VLOOKUP($E217,Dispa_data!$E:$W,10,FALSE),0)</f>
        <v>0</v>
      </c>
      <c r="O217">
        <f>IFERROR(VLOOKUP($E217,Dispa_data!$E:$W,11,FALSE),0)</f>
        <v>0.86</v>
      </c>
      <c r="P217">
        <f>IFERROR(VLOOKUP($E217,Dispa_data!$E:$W,12,FALSE),0)</f>
        <v>0.3</v>
      </c>
      <c r="Q217">
        <f>IFERROR(VLOOKUP($E217,Dispa_data!$E:$W,13,FALSE),0)</f>
        <v>0</v>
      </c>
      <c r="S217" t="str">
        <f t="shared" si="26"/>
        <v/>
      </c>
      <c r="T217">
        <f t="shared" si="27"/>
        <v>0</v>
      </c>
      <c r="U217">
        <f t="shared" si="28"/>
        <v>0</v>
      </c>
      <c r="V217">
        <f t="shared" si="29"/>
        <v>0</v>
      </c>
      <c r="W217">
        <f t="shared" si="30"/>
        <v>0.86</v>
      </c>
      <c r="X217" s="1" t="s">
        <v>253</v>
      </c>
      <c r="Y217" s="6" t="e">
        <f>VLOOKUP(B217,Dispa_data!B:B,1,FALSE)</f>
        <v>#N/A</v>
      </c>
      <c r="Z217" t="s">
        <v>1076</v>
      </c>
      <c r="AA217" t="s">
        <v>1614</v>
      </c>
      <c r="AB217" t="s">
        <v>1955</v>
      </c>
      <c r="AC217" t="s">
        <v>2201</v>
      </c>
      <c r="AD217" t="s">
        <v>2491</v>
      </c>
      <c r="AE217" t="s">
        <v>2853</v>
      </c>
      <c r="AF217" t="s">
        <v>3270</v>
      </c>
      <c r="AG217" t="s">
        <v>3481</v>
      </c>
      <c r="AH217" t="s">
        <v>3492</v>
      </c>
      <c r="AK217" t="s">
        <v>3498</v>
      </c>
      <c r="AL217" t="s">
        <v>3510</v>
      </c>
      <c r="AM217" t="s">
        <v>3515</v>
      </c>
      <c r="AO217">
        <v>1966</v>
      </c>
      <c r="AP217" t="s">
        <v>3552</v>
      </c>
      <c r="AS217" t="s">
        <v>3625</v>
      </c>
      <c r="AU217">
        <v>50.603848980000002</v>
      </c>
      <c r="AV217">
        <v>11.475176810000001</v>
      </c>
      <c r="BA217">
        <v>0.75</v>
      </c>
      <c r="BB217" t="s">
        <v>3996</v>
      </c>
      <c r="BC217" t="s">
        <v>3498</v>
      </c>
      <c r="BE217" t="s">
        <v>3515</v>
      </c>
      <c r="BF217" t="s">
        <v>4102</v>
      </c>
      <c r="BG217" t="s">
        <v>4407</v>
      </c>
      <c r="BH217" t="s">
        <v>4439</v>
      </c>
      <c r="BI217" t="s">
        <v>4592</v>
      </c>
    </row>
    <row r="218" spans="1:61" x14ac:dyDescent="0.25">
      <c r="A218">
        <f t="shared" si="24"/>
        <v>0</v>
      </c>
      <c r="B218" t="str">
        <f t="shared" si="25"/>
        <v>Hohenwarte 2_BNA0473</v>
      </c>
      <c r="C218" t="s">
        <v>3492</v>
      </c>
      <c r="D218" t="str">
        <f>VLOOKUP(AL218,REF_TABLE!$A$19:$B$26,2,FALSE)</f>
        <v>HPHS</v>
      </c>
      <c r="E218" t="str">
        <f>VLOOKUP(AK218,REF_TABLE!A:B,2,FALSE)</f>
        <v>WAT</v>
      </c>
      <c r="F218">
        <f t="shared" si="31"/>
        <v>0.75</v>
      </c>
      <c r="G218">
        <f>VLOOKUP(Backup_0521!D218,REF_TABLE!M:Q,2,FALSE)</f>
        <v>0</v>
      </c>
      <c r="H218">
        <f>VLOOKUP(Backup_0521!D218,REF_TABLE!M:Q,3,FALSE)</f>
        <v>0</v>
      </c>
      <c r="I218">
        <f>VLOOKUP(D218,Tabelle7!$A:$B,2,FALSE)</f>
        <v>0.95351891912857145</v>
      </c>
      <c r="J218">
        <f>VLOOKUP(D218,Tabelle7!$A:$C,3,FALSE)</f>
        <v>0.95351891912857145</v>
      </c>
      <c r="K218">
        <f>VLOOKUP($E218,Dispa_data!E:W,7,FALSE)</f>
        <v>0</v>
      </c>
      <c r="L218">
        <f>IFERROR(VLOOKUP($E218,Dispa_data!E:W,8,FALSE),0)</f>
        <v>0</v>
      </c>
      <c r="M218">
        <f>IFERROR(VLOOKUP($E218,Dispa_data!E:W,9,FALSE),0)</f>
        <v>0</v>
      </c>
      <c r="N218">
        <f>IFERROR(VLOOKUP($E218,Dispa_data!$E:$W,10,FALSE),0)</f>
        <v>0</v>
      </c>
      <c r="O218">
        <f>IFERROR(VLOOKUP($E218,Dispa_data!$E:$W,11,FALSE),0)</f>
        <v>0.86</v>
      </c>
      <c r="P218">
        <f>IFERROR(VLOOKUP($E218,Dispa_data!$E:$W,12,FALSE),0)</f>
        <v>0.3</v>
      </c>
      <c r="Q218">
        <f>IFERROR(VLOOKUP($E218,Dispa_data!$E:$W,13,FALSE),0)</f>
        <v>0</v>
      </c>
      <c r="S218" t="str">
        <f t="shared" si="26"/>
        <v/>
      </c>
      <c r="T218">
        <f t="shared" si="27"/>
        <v>0</v>
      </c>
      <c r="U218">
        <f t="shared" si="28"/>
        <v>0</v>
      </c>
      <c r="V218">
        <f t="shared" si="29"/>
        <v>0</v>
      </c>
      <c r="W218">
        <f t="shared" si="30"/>
        <v>0.86</v>
      </c>
      <c r="X218" s="1" t="s">
        <v>254</v>
      </c>
      <c r="Y218" s="6" t="e">
        <f>VLOOKUP(B218,Dispa_data!B:B,1,FALSE)</f>
        <v>#N/A</v>
      </c>
      <c r="Z218" t="s">
        <v>1076</v>
      </c>
      <c r="AA218" t="s">
        <v>1615</v>
      </c>
      <c r="AB218" t="s">
        <v>1955</v>
      </c>
      <c r="AC218" t="s">
        <v>2201</v>
      </c>
      <c r="AD218" t="s">
        <v>2491</v>
      </c>
      <c r="AE218" t="s">
        <v>2853</v>
      </c>
      <c r="AF218" t="s">
        <v>3270</v>
      </c>
      <c r="AG218" t="s">
        <v>3481</v>
      </c>
      <c r="AH218" t="s">
        <v>3492</v>
      </c>
      <c r="AK218" t="s">
        <v>3498</v>
      </c>
      <c r="AL218" t="s">
        <v>3510</v>
      </c>
      <c r="AM218" t="s">
        <v>3515</v>
      </c>
      <c r="AO218">
        <v>1966</v>
      </c>
      <c r="AP218" t="s">
        <v>3552</v>
      </c>
      <c r="AS218" t="s">
        <v>3625</v>
      </c>
      <c r="AU218">
        <v>50.603848980000002</v>
      </c>
      <c r="AV218">
        <v>11.475176810000001</v>
      </c>
      <c r="BA218">
        <v>0.75</v>
      </c>
      <c r="BB218" t="s">
        <v>3996</v>
      </c>
      <c r="BC218" t="s">
        <v>3498</v>
      </c>
      <c r="BE218" t="s">
        <v>3515</v>
      </c>
      <c r="BF218" t="s">
        <v>4102</v>
      </c>
      <c r="BG218" t="s">
        <v>4407</v>
      </c>
      <c r="BH218" t="s">
        <v>4439</v>
      </c>
      <c r="BI218" t="s">
        <v>4592</v>
      </c>
    </row>
    <row r="219" spans="1:61" x14ac:dyDescent="0.25">
      <c r="A219">
        <f t="shared" si="24"/>
        <v>0</v>
      </c>
      <c r="B219" t="str">
        <f t="shared" si="25"/>
        <v>Hohenwarte 2_BNA0474</v>
      </c>
      <c r="C219" t="s">
        <v>3492</v>
      </c>
      <c r="D219" t="str">
        <f>VLOOKUP(AL219,REF_TABLE!$A$19:$B$26,2,FALSE)</f>
        <v>HPHS</v>
      </c>
      <c r="E219" t="str">
        <f>VLOOKUP(AK219,REF_TABLE!A:B,2,FALSE)</f>
        <v>WAT</v>
      </c>
      <c r="F219">
        <f t="shared" si="31"/>
        <v>0.75</v>
      </c>
      <c r="G219">
        <f>VLOOKUP(Backup_0521!D219,REF_TABLE!M:Q,2,FALSE)</f>
        <v>0</v>
      </c>
      <c r="H219">
        <f>VLOOKUP(Backup_0521!D219,REF_TABLE!M:Q,3,FALSE)</f>
        <v>0</v>
      </c>
      <c r="I219">
        <f>VLOOKUP(D219,Tabelle7!$A:$B,2,FALSE)</f>
        <v>0.95351891912857145</v>
      </c>
      <c r="J219">
        <f>VLOOKUP(D219,Tabelle7!$A:$C,3,FALSE)</f>
        <v>0.95351891912857145</v>
      </c>
      <c r="K219">
        <f>VLOOKUP($E219,Dispa_data!E:W,7,FALSE)</f>
        <v>0</v>
      </c>
      <c r="L219">
        <f>IFERROR(VLOOKUP($E219,Dispa_data!E:W,8,FALSE),0)</f>
        <v>0</v>
      </c>
      <c r="M219">
        <f>IFERROR(VLOOKUP($E219,Dispa_data!E:W,9,FALSE),0)</f>
        <v>0</v>
      </c>
      <c r="N219">
        <f>IFERROR(VLOOKUP($E219,Dispa_data!$E:$W,10,FALSE),0)</f>
        <v>0</v>
      </c>
      <c r="O219">
        <f>IFERROR(VLOOKUP($E219,Dispa_data!$E:$W,11,FALSE),0)</f>
        <v>0.86</v>
      </c>
      <c r="P219">
        <f>IFERROR(VLOOKUP($E219,Dispa_data!$E:$W,12,FALSE),0)</f>
        <v>0.3</v>
      </c>
      <c r="Q219">
        <f>IFERROR(VLOOKUP($E219,Dispa_data!$E:$W,13,FALSE),0)</f>
        <v>0</v>
      </c>
      <c r="S219" t="str">
        <f t="shared" si="26"/>
        <v/>
      </c>
      <c r="T219">
        <f t="shared" si="27"/>
        <v>0</v>
      </c>
      <c r="U219">
        <f t="shared" si="28"/>
        <v>0</v>
      </c>
      <c r="V219">
        <f t="shared" si="29"/>
        <v>0</v>
      </c>
      <c r="W219">
        <f t="shared" si="30"/>
        <v>0.86</v>
      </c>
      <c r="X219" s="1" t="s">
        <v>255</v>
      </c>
      <c r="Y219" s="6" t="e">
        <f>VLOOKUP(B219,Dispa_data!B:B,1,FALSE)</f>
        <v>#N/A</v>
      </c>
      <c r="Z219" t="s">
        <v>1076</v>
      </c>
      <c r="AA219" t="s">
        <v>1616</v>
      </c>
      <c r="AB219" t="s">
        <v>1955</v>
      </c>
      <c r="AC219" t="s">
        <v>2201</v>
      </c>
      <c r="AD219" t="s">
        <v>2491</v>
      </c>
      <c r="AE219" t="s">
        <v>2853</v>
      </c>
      <c r="AF219" t="s">
        <v>3270</v>
      </c>
      <c r="AG219" t="s">
        <v>3481</v>
      </c>
      <c r="AH219" t="s">
        <v>3492</v>
      </c>
      <c r="AK219" t="s">
        <v>3498</v>
      </c>
      <c r="AL219" t="s">
        <v>3510</v>
      </c>
      <c r="AM219" t="s">
        <v>3515</v>
      </c>
      <c r="AO219">
        <v>1966</v>
      </c>
      <c r="AP219" t="s">
        <v>3552</v>
      </c>
      <c r="AS219" t="s">
        <v>3625</v>
      </c>
      <c r="AU219">
        <v>50.603848980000002</v>
      </c>
      <c r="AV219">
        <v>11.475176810000001</v>
      </c>
      <c r="BA219">
        <v>0.75</v>
      </c>
      <c r="BB219" t="s">
        <v>3996</v>
      </c>
      <c r="BC219" t="s">
        <v>3498</v>
      </c>
      <c r="BE219" t="s">
        <v>3515</v>
      </c>
      <c r="BF219" t="s">
        <v>4102</v>
      </c>
      <c r="BG219" t="s">
        <v>4407</v>
      </c>
      <c r="BH219" t="s">
        <v>4439</v>
      </c>
      <c r="BI219" t="s">
        <v>4592</v>
      </c>
    </row>
    <row r="220" spans="1:61" x14ac:dyDescent="0.25">
      <c r="A220">
        <f t="shared" si="24"/>
        <v>148</v>
      </c>
      <c r="B220" t="str">
        <f t="shared" si="25"/>
        <v>Rheinkraftwerk Iffezheim_BNA0494</v>
      </c>
      <c r="C220" t="s">
        <v>3492</v>
      </c>
      <c r="D220" t="str">
        <f>VLOOKUP(AL220,REF_TABLE!$A$19:$B$26,2,FALSE)</f>
        <v>HROR</v>
      </c>
      <c r="E220" t="str">
        <f>VLOOKUP(AK220,REF_TABLE!A:B,2,FALSE)</f>
        <v>WAT</v>
      </c>
      <c r="F220">
        <f t="shared" si="31"/>
        <v>0.8</v>
      </c>
      <c r="G220">
        <f>VLOOKUP(Backup_0521!D220,REF_TABLE!M:Q,2,FALSE)</f>
        <v>0</v>
      </c>
      <c r="H220">
        <f>VLOOKUP(Backup_0521!D220,REF_TABLE!M:Q,3,FALSE)</f>
        <v>0</v>
      </c>
      <c r="I220">
        <f>VLOOKUP(D220,Tabelle7!$A:$B,2,FALSE)</f>
        <v>1.4617710098499999</v>
      </c>
      <c r="J220">
        <f>VLOOKUP(D220,Tabelle7!$A:$C,3,FALSE)</f>
        <v>1.4617710098499999</v>
      </c>
      <c r="K220">
        <f>VLOOKUP($E220,Dispa_data!E:W,7,FALSE)</f>
        <v>0</v>
      </c>
      <c r="L220">
        <f>IFERROR(VLOOKUP($E220,Dispa_data!E:W,8,FALSE),0)</f>
        <v>0</v>
      </c>
      <c r="M220">
        <f>IFERROR(VLOOKUP($E220,Dispa_data!E:W,9,FALSE),0)</f>
        <v>0</v>
      </c>
      <c r="N220">
        <f>IFERROR(VLOOKUP($E220,Dispa_data!$E:$W,10,FALSE),0)</f>
        <v>0</v>
      </c>
      <c r="O220">
        <f>IFERROR(VLOOKUP($E220,Dispa_data!$E:$W,11,FALSE),0)</f>
        <v>0.86</v>
      </c>
      <c r="P220">
        <f>IFERROR(VLOOKUP($E220,Dispa_data!$E:$W,12,FALSE),0)</f>
        <v>0.3</v>
      </c>
      <c r="Q220">
        <f>IFERROR(VLOOKUP($E220,Dispa_data!$E:$W,13,FALSE),0)</f>
        <v>0</v>
      </c>
      <c r="S220" t="str">
        <f t="shared" si="26"/>
        <v/>
      </c>
      <c r="T220" t="str">
        <f t="shared" si="27"/>
        <v/>
      </c>
      <c r="U220" t="str">
        <f t="shared" si="28"/>
        <v/>
      </c>
      <c r="V220" t="str">
        <f t="shared" si="29"/>
        <v/>
      </c>
      <c r="W220" t="str">
        <f t="shared" si="30"/>
        <v/>
      </c>
      <c r="X220" s="1" t="s">
        <v>256</v>
      </c>
      <c r="Y220" s="6" t="e">
        <f>VLOOKUP(B220,Dispa_data!B:B,1,FALSE)</f>
        <v>#N/A</v>
      </c>
      <c r="Z220" t="s">
        <v>1077</v>
      </c>
      <c r="AA220" t="s">
        <v>1617</v>
      </c>
      <c r="AB220" t="s">
        <v>1956</v>
      </c>
      <c r="AC220" t="s">
        <v>2204</v>
      </c>
      <c r="AD220" t="s">
        <v>2492</v>
      </c>
      <c r="AE220" t="s">
        <v>2854</v>
      </c>
      <c r="AF220" t="s">
        <v>3271</v>
      </c>
      <c r="AG220" t="s">
        <v>3482</v>
      </c>
      <c r="AH220" t="s">
        <v>3492</v>
      </c>
      <c r="AI220">
        <v>148</v>
      </c>
      <c r="AJ220">
        <v>152</v>
      </c>
      <c r="AK220" t="s">
        <v>3498</v>
      </c>
      <c r="AL220" t="s">
        <v>3509</v>
      </c>
      <c r="AM220" t="s">
        <v>3515</v>
      </c>
      <c r="AO220">
        <v>2013</v>
      </c>
      <c r="AP220" t="s">
        <v>3588</v>
      </c>
      <c r="AS220" t="s">
        <v>3625</v>
      </c>
      <c r="AU220">
        <v>48.83135</v>
      </c>
      <c r="AV220">
        <v>8.1121600000000011</v>
      </c>
      <c r="AW220" t="s">
        <v>3676</v>
      </c>
      <c r="AX220" t="s">
        <v>3796</v>
      </c>
      <c r="BA220">
        <v>0.8</v>
      </c>
      <c r="BB220" t="s">
        <v>3996</v>
      </c>
      <c r="BC220" t="s">
        <v>3498</v>
      </c>
      <c r="BE220" t="s">
        <v>3514</v>
      </c>
      <c r="BF220" t="s">
        <v>3271</v>
      </c>
      <c r="BG220" t="s">
        <v>4406</v>
      </c>
      <c r="BH220" t="s">
        <v>4442</v>
      </c>
      <c r="BI220" t="s">
        <v>4591</v>
      </c>
    </row>
    <row r="221" spans="1:61" x14ac:dyDescent="0.25">
      <c r="A221">
        <f t="shared" si="24"/>
        <v>89</v>
      </c>
      <c r="B221" t="str">
        <f t="shared" si="25"/>
        <v>KW Imst_BNA0496</v>
      </c>
      <c r="C221" t="s">
        <v>3492</v>
      </c>
      <c r="D221" t="str">
        <f>VLOOKUP(AL221,REF_TABLE!$A$19:$B$26,2,FALSE)</f>
        <v>HROR</v>
      </c>
      <c r="E221" t="str">
        <f>VLOOKUP(AK221,REF_TABLE!A:B,2,FALSE)</f>
        <v>WAT</v>
      </c>
      <c r="F221">
        <f t="shared" si="31"/>
        <v>0.8</v>
      </c>
      <c r="G221">
        <f>VLOOKUP(Backup_0521!D221,REF_TABLE!M:Q,2,FALSE)</f>
        <v>0</v>
      </c>
      <c r="H221">
        <f>VLOOKUP(Backup_0521!D221,REF_TABLE!M:Q,3,FALSE)</f>
        <v>0</v>
      </c>
      <c r="I221">
        <f>VLOOKUP(D221,Tabelle7!$A:$B,2,FALSE)</f>
        <v>1.4617710098499999</v>
      </c>
      <c r="J221">
        <f>VLOOKUP(D221,Tabelle7!$A:$C,3,FALSE)</f>
        <v>1.4617710098499999</v>
      </c>
      <c r="K221">
        <f>VLOOKUP($E221,Dispa_data!E:W,7,FALSE)</f>
        <v>0</v>
      </c>
      <c r="L221">
        <f>IFERROR(VLOOKUP($E221,Dispa_data!E:W,8,FALSE),0)</f>
        <v>0</v>
      </c>
      <c r="M221">
        <f>IFERROR(VLOOKUP($E221,Dispa_data!E:W,9,FALSE),0)</f>
        <v>0</v>
      </c>
      <c r="N221">
        <f>IFERROR(VLOOKUP($E221,Dispa_data!$E:$W,10,FALSE),0)</f>
        <v>0</v>
      </c>
      <c r="O221">
        <f>IFERROR(VLOOKUP($E221,Dispa_data!$E:$W,11,FALSE),0)</f>
        <v>0.86</v>
      </c>
      <c r="P221">
        <f>IFERROR(VLOOKUP($E221,Dispa_data!$E:$W,12,FALSE),0)</f>
        <v>0.3</v>
      </c>
      <c r="Q221">
        <f>IFERROR(VLOOKUP($E221,Dispa_data!$E:$W,13,FALSE),0)</f>
        <v>0</v>
      </c>
      <c r="S221" t="str">
        <f t="shared" si="26"/>
        <v/>
      </c>
      <c r="T221" t="str">
        <f t="shared" si="27"/>
        <v/>
      </c>
      <c r="U221" t="str">
        <f t="shared" si="28"/>
        <v/>
      </c>
      <c r="V221" t="str">
        <f t="shared" si="29"/>
        <v/>
      </c>
      <c r="W221" t="str">
        <f t="shared" si="30"/>
        <v/>
      </c>
      <c r="X221" s="1" t="s">
        <v>257</v>
      </c>
      <c r="Y221" s="6" t="e">
        <f>VLOOKUP(B221,Dispa_data!B:B,1,FALSE)</f>
        <v>#N/A</v>
      </c>
      <c r="Z221" t="s">
        <v>1078</v>
      </c>
      <c r="AA221" t="s">
        <v>1618</v>
      </c>
      <c r="AC221" t="s">
        <v>2191</v>
      </c>
      <c r="AE221" t="s">
        <v>2855</v>
      </c>
      <c r="AF221" t="s">
        <v>1618</v>
      </c>
      <c r="AG221" t="s">
        <v>3488</v>
      </c>
      <c r="AH221" t="s">
        <v>3493</v>
      </c>
      <c r="AI221">
        <v>89</v>
      </c>
      <c r="AK221" t="s">
        <v>3498</v>
      </c>
      <c r="AL221" t="s">
        <v>3509</v>
      </c>
      <c r="AM221" t="s">
        <v>3515</v>
      </c>
      <c r="AO221">
        <v>1956</v>
      </c>
      <c r="AP221" t="s">
        <v>3589</v>
      </c>
      <c r="AS221" t="s">
        <v>3625</v>
      </c>
      <c r="AU221">
        <v>47.212246</v>
      </c>
      <c r="AV221">
        <v>10.721519000000001</v>
      </c>
      <c r="BA221">
        <v>0.8</v>
      </c>
      <c r="BB221" t="s">
        <v>3996</v>
      </c>
      <c r="BC221" t="s">
        <v>3498</v>
      </c>
      <c r="BE221" t="s">
        <v>3515</v>
      </c>
      <c r="BF221" t="s">
        <v>4103</v>
      </c>
      <c r="BG221" t="s">
        <v>4406</v>
      </c>
      <c r="BH221" t="s">
        <v>4482</v>
      </c>
    </row>
    <row r="222" spans="1:61" x14ac:dyDescent="0.25">
      <c r="A222">
        <f t="shared" si="24"/>
        <v>19.8</v>
      </c>
      <c r="B222" t="str">
        <f t="shared" si="25"/>
        <v>Ingolstadt_BNA1160</v>
      </c>
      <c r="C222" t="s">
        <v>3492</v>
      </c>
      <c r="D222" t="str">
        <f>VLOOKUP(AL222,REF_TABLE!$A$19:$B$26,2,FALSE)</f>
        <v>HROR</v>
      </c>
      <c r="E222" t="str">
        <f>VLOOKUP(AK222,REF_TABLE!A:B,2,FALSE)</f>
        <v>WAT</v>
      </c>
      <c r="F222">
        <f t="shared" si="31"/>
        <v>0.8</v>
      </c>
      <c r="G222">
        <f>VLOOKUP(Backup_0521!D222,REF_TABLE!M:Q,2,FALSE)</f>
        <v>0</v>
      </c>
      <c r="H222">
        <f>VLOOKUP(Backup_0521!D222,REF_TABLE!M:Q,3,FALSE)</f>
        <v>0</v>
      </c>
      <c r="I222">
        <f>VLOOKUP(D222,Tabelle7!$A:$B,2,FALSE)</f>
        <v>1.4617710098499999</v>
      </c>
      <c r="J222">
        <f>VLOOKUP(D222,Tabelle7!$A:$C,3,FALSE)</f>
        <v>1.4617710098499999</v>
      </c>
      <c r="K222">
        <f>VLOOKUP($E222,Dispa_data!E:W,7,FALSE)</f>
        <v>0</v>
      </c>
      <c r="L222">
        <f>IFERROR(VLOOKUP($E222,Dispa_data!E:W,8,FALSE),0)</f>
        <v>0</v>
      </c>
      <c r="M222">
        <f>IFERROR(VLOOKUP($E222,Dispa_data!E:W,9,FALSE),0)</f>
        <v>0</v>
      </c>
      <c r="N222">
        <f>IFERROR(VLOOKUP($E222,Dispa_data!$E:$W,10,FALSE),0)</f>
        <v>0</v>
      </c>
      <c r="O222">
        <f>IFERROR(VLOOKUP($E222,Dispa_data!$E:$W,11,FALSE),0)</f>
        <v>0.86</v>
      </c>
      <c r="P222">
        <f>IFERROR(VLOOKUP($E222,Dispa_data!$E:$W,12,FALSE),0)</f>
        <v>0.3</v>
      </c>
      <c r="Q222">
        <f>IFERROR(VLOOKUP($E222,Dispa_data!$E:$W,13,FALSE),0)</f>
        <v>0</v>
      </c>
      <c r="S222" t="str">
        <f t="shared" si="26"/>
        <v/>
      </c>
      <c r="T222" t="str">
        <f t="shared" si="27"/>
        <v/>
      </c>
      <c r="U222" t="str">
        <f t="shared" si="28"/>
        <v/>
      </c>
      <c r="V222" t="str">
        <f t="shared" si="29"/>
        <v/>
      </c>
      <c r="W222" t="str">
        <f t="shared" si="30"/>
        <v/>
      </c>
      <c r="X222" s="1" t="s">
        <v>258</v>
      </c>
      <c r="Y222" s="6" t="e">
        <f>VLOOKUP(B222,Dispa_data!B:B,1,FALSE)</f>
        <v>#N/A</v>
      </c>
      <c r="Z222" t="s">
        <v>1079</v>
      </c>
      <c r="AA222" t="s">
        <v>1604</v>
      </c>
      <c r="AC222" t="s">
        <v>2195</v>
      </c>
      <c r="AE222" t="s">
        <v>2856</v>
      </c>
      <c r="AF222" t="s">
        <v>1079</v>
      </c>
      <c r="AG222" t="s">
        <v>3478</v>
      </c>
      <c r="AH222" t="s">
        <v>3492</v>
      </c>
      <c r="AI222">
        <v>19.8</v>
      </c>
      <c r="AK222" t="s">
        <v>3498</v>
      </c>
      <c r="AL222" t="s">
        <v>3509</v>
      </c>
      <c r="AM222" t="s">
        <v>3515</v>
      </c>
      <c r="AO222">
        <v>1971</v>
      </c>
      <c r="AP222" t="s">
        <v>3556</v>
      </c>
      <c r="AS222" t="s">
        <v>3625</v>
      </c>
      <c r="AU222">
        <v>48.750317000000003</v>
      </c>
      <c r="AV222">
        <v>11.412153</v>
      </c>
      <c r="BA222">
        <v>0.8</v>
      </c>
      <c r="BB222" t="s">
        <v>3996</v>
      </c>
      <c r="BC222" t="s">
        <v>3498</v>
      </c>
      <c r="BE222" t="s">
        <v>3515</v>
      </c>
      <c r="BF222" t="s">
        <v>4104</v>
      </c>
      <c r="BG222" t="s">
        <v>4416</v>
      </c>
      <c r="BH222" t="s">
        <v>4481</v>
      </c>
    </row>
    <row r="223" spans="1:61" x14ac:dyDescent="0.25">
      <c r="A223">
        <f t="shared" si="24"/>
        <v>79</v>
      </c>
      <c r="B223" t="str">
        <f t="shared" si="25"/>
        <v>KW Jenbach_BNA0505</v>
      </c>
      <c r="C223" t="s">
        <v>3492</v>
      </c>
      <c r="D223" t="str">
        <f>VLOOKUP(AL223,REF_TABLE!$A$19:$B$26,2,FALSE)</f>
        <v>HROR</v>
      </c>
      <c r="E223" t="str">
        <f>VLOOKUP(AK223,REF_TABLE!A:B,2,FALSE)</f>
        <v>WAT</v>
      </c>
      <c r="F223">
        <f t="shared" si="31"/>
        <v>0.8</v>
      </c>
      <c r="G223">
        <f>VLOOKUP(Backup_0521!D223,REF_TABLE!M:Q,2,FALSE)</f>
        <v>0</v>
      </c>
      <c r="H223">
        <f>VLOOKUP(Backup_0521!D223,REF_TABLE!M:Q,3,FALSE)</f>
        <v>0</v>
      </c>
      <c r="I223">
        <f>VLOOKUP(D223,Tabelle7!$A:$B,2,FALSE)</f>
        <v>1.4617710098499999</v>
      </c>
      <c r="J223">
        <f>VLOOKUP(D223,Tabelle7!$A:$C,3,FALSE)</f>
        <v>1.4617710098499999</v>
      </c>
      <c r="K223">
        <f>VLOOKUP($E223,Dispa_data!E:W,7,FALSE)</f>
        <v>0</v>
      </c>
      <c r="L223">
        <f>IFERROR(VLOOKUP($E223,Dispa_data!E:W,8,FALSE),0)</f>
        <v>0</v>
      </c>
      <c r="M223">
        <f>IFERROR(VLOOKUP($E223,Dispa_data!E:W,9,FALSE),0)</f>
        <v>0</v>
      </c>
      <c r="N223">
        <f>IFERROR(VLOOKUP($E223,Dispa_data!$E:$W,10,FALSE),0)</f>
        <v>0</v>
      </c>
      <c r="O223">
        <f>IFERROR(VLOOKUP($E223,Dispa_data!$E:$W,11,FALSE),0)</f>
        <v>0.86</v>
      </c>
      <c r="P223">
        <f>IFERROR(VLOOKUP($E223,Dispa_data!$E:$W,12,FALSE),0)</f>
        <v>0.3</v>
      </c>
      <c r="Q223">
        <f>IFERROR(VLOOKUP($E223,Dispa_data!$E:$W,13,FALSE),0)</f>
        <v>0</v>
      </c>
      <c r="S223" t="str">
        <f t="shared" si="26"/>
        <v/>
      </c>
      <c r="T223" t="str">
        <f t="shared" si="27"/>
        <v/>
      </c>
      <c r="U223" t="str">
        <f t="shared" si="28"/>
        <v/>
      </c>
      <c r="V223" t="str">
        <f t="shared" si="29"/>
        <v/>
      </c>
      <c r="W223" t="str">
        <f t="shared" si="30"/>
        <v/>
      </c>
      <c r="X223" s="1" t="s">
        <v>259</v>
      </c>
      <c r="Y223" s="6" t="e">
        <f>VLOOKUP(B223,Dispa_data!B:B,1,FALSE)</f>
        <v>#N/A</v>
      </c>
      <c r="Z223" t="s">
        <v>1080</v>
      </c>
      <c r="AA223" t="s">
        <v>1619</v>
      </c>
      <c r="AC223" t="s">
        <v>2191</v>
      </c>
      <c r="AE223" t="s">
        <v>2857</v>
      </c>
      <c r="AF223" t="s">
        <v>1619</v>
      </c>
      <c r="AG223" t="s">
        <v>3488</v>
      </c>
      <c r="AH223" t="s">
        <v>3493</v>
      </c>
      <c r="AI223">
        <v>79</v>
      </c>
      <c r="AK223" t="s">
        <v>3498</v>
      </c>
      <c r="AL223" t="s">
        <v>3509</v>
      </c>
      <c r="AM223" t="s">
        <v>3515</v>
      </c>
      <c r="AO223">
        <v>1926</v>
      </c>
      <c r="AP223" t="s">
        <v>3583</v>
      </c>
      <c r="AS223" t="s">
        <v>3625</v>
      </c>
      <c r="AU223">
        <v>47.393248999999997</v>
      </c>
      <c r="AV223">
        <v>11.788646999999999</v>
      </c>
      <c r="BA223">
        <v>0.8</v>
      </c>
      <c r="BB223" t="s">
        <v>3996</v>
      </c>
      <c r="BC223" t="s">
        <v>3498</v>
      </c>
      <c r="BE223" t="s">
        <v>3515</v>
      </c>
      <c r="BF223" t="s">
        <v>4105</v>
      </c>
      <c r="BG223" t="s">
        <v>4406</v>
      </c>
      <c r="BH223" t="s">
        <v>4482</v>
      </c>
    </row>
    <row r="224" spans="1:61" x14ac:dyDescent="0.25">
      <c r="A224">
        <f t="shared" si="24"/>
        <v>16.7</v>
      </c>
      <c r="B224" t="str">
        <f t="shared" si="25"/>
        <v>Kaufering_BNA1169</v>
      </c>
      <c r="C224" t="s">
        <v>3492</v>
      </c>
      <c r="D224" t="str">
        <f>VLOOKUP(AL224,REF_TABLE!$A$19:$B$26,2,FALSE)</f>
        <v>HROR</v>
      </c>
      <c r="E224" t="str">
        <f>VLOOKUP(AK224,REF_TABLE!A:B,2,FALSE)</f>
        <v>WAT</v>
      </c>
      <c r="F224">
        <f t="shared" si="31"/>
        <v>0.8</v>
      </c>
      <c r="G224">
        <f>VLOOKUP(Backup_0521!D224,REF_TABLE!M:Q,2,FALSE)</f>
        <v>0</v>
      </c>
      <c r="H224">
        <f>VLOOKUP(Backup_0521!D224,REF_TABLE!M:Q,3,FALSE)</f>
        <v>0</v>
      </c>
      <c r="I224">
        <f>VLOOKUP(D224,Tabelle7!$A:$B,2,FALSE)</f>
        <v>1.4617710098499999</v>
      </c>
      <c r="J224">
        <f>VLOOKUP(D224,Tabelle7!$A:$C,3,FALSE)</f>
        <v>1.4617710098499999</v>
      </c>
      <c r="K224">
        <f>VLOOKUP($E224,Dispa_data!E:W,7,FALSE)</f>
        <v>0</v>
      </c>
      <c r="L224">
        <f>IFERROR(VLOOKUP($E224,Dispa_data!E:W,8,FALSE),0)</f>
        <v>0</v>
      </c>
      <c r="M224">
        <f>IFERROR(VLOOKUP($E224,Dispa_data!E:W,9,FALSE),0)</f>
        <v>0</v>
      </c>
      <c r="N224">
        <f>IFERROR(VLOOKUP($E224,Dispa_data!$E:$W,10,FALSE),0)</f>
        <v>0</v>
      </c>
      <c r="O224">
        <f>IFERROR(VLOOKUP($E224,Dispa_data!$E:$W,11,FALSE),0)</f>
        <v>0.86</v>
      </c>
      <c r="P224">
        <f>IFERROR(VLOOKUP($E224,Dispa_data!$E:$W,12,FALSE),0)</f>
        <v>0.3</v>
      </c>
      <c r="Q224">
        <f>IFERROR(VLOOKUP($E224,Dispa_data!$E:$W,13,FALSE),0)</f>
        <v>0</v>
      </c>
      <c r="S224" t="str">
        <f t="shared" si="26"/>
        <v/>
      </c>
      <c r="T224" t="str">
        <f t="shared" si="27"/>
        <v/>
      </c>
      <c r="U224" t="str">
        <f t="shared" si="28"/>
        <v/>
      </c>
      <c r="V224" t="str">
        <f t="shared" si="29"/>
        <v/>
      </c>
      <c r="W224" t="str">
        <f t="shared" si="30"/>
        <v/>
      </c>
      <c r="X224" s="1" t="s">
        <v>260</v>
      </c>
      <c r="Y224" s="6" t="e">
        <f>VLOOKUP(B224,Dispa_data!B:B,1,FALSE)</f>
        <v>#N/A</v>
      </c>
      <c r="Z224" t="s">
        <v>1081</v>
      </c>
      <c r="AA224" t="s">
        <v>1081</v>
      </c>
      <c r="AC224" t="s">
        <v>2172</v>
      </c>
      <c r="AD224" t="s">
        <v>2493</v>
      </c>
      <c r="AE224" t="s">
        <v>2858</v>
      </c>
      <c r="AF224" t="s">
        <v>1081</v>
      </c>
      <c r="AG224" t="s">
        <v>3478</v>
      </c>
      <c r="AH224" t="s">
        <v>3492</v>
      </c>
      <c r="AI224">
        <v>16.7</v>
      </c>
      <c r="AK224" t="s">
        <v>3498</v>
      </c>
      <c r="AL224" t="s">
        <v>3509</v>
      </c>
      <c r="AM224" t="s">
        <v>3515</v>
      </c>
      <c r="AO224">
        <v>1975</v>
      </c>
      <c r="AP224" t="s">
        <v>3590</v>
      </c>
      <c r="AS224" t="s">
        <v>3625</v>
      </c>
      <c r="AU224">
        <v>48.084026000000001</v>
      </c>
      <c r="AV224">
        <v>10.864936</v>
      </c>
      <c r="BA224">
        <v>0.8</v>
      </c>
      <c r="BB224" t="s">
        <v>3996</v>
      </c>
      <c r="BC224" t="s">
        <v>3498</v>
      </c>
      <c r="BE224" t="s">
        <v>3515</v>
      </c>
      <c r="BF224" t="s">
        <v>4088</v>
      </c>
      <c r="BG224" t="s">
        <v>4406</v>
      </c>
      <c r="BH224" t="s">
        <v>4451</v>
      </c>
    </row>
    <row r="225" spans="1:61" x14ac:dyDescent="0.25">
      <c r="A225">
        <f t="shared" si="24"/>
        <v>50</v>
      </c>
      <c r="B225" t="str">
        <f t="shared" si="25"/>
        <v>Braunau-Simbach_BNA0529</v>
      </c>
      <c r="C225" t="s">
        <v>3492</v>
      </c>
      <c r="D225" t="str">
        <f>VLOOKUP(AL225,REF_TABLE!$A$19:$B$26,2,FALSE)</f>
        <v>HROR</v>
      </c>
      <c r="E225" t="str">
        <f>VLOOKUP(AK225,REF_TABLE!A:B,2,FALSE)</f>
        <v>WAT</v>
      </c>
      <c r="F225">
        <f t="shared" si="31"/>
        <v>0.8</v>
      </c>
      <c r="G225">
        <f>VLOOKUP(Backup_0521!D225,REF_TABLE!M:Q,2,FALSE)</f>
        <v>0</v>
      </c>
      <c r="H225">
        <f>VLOOKUP(Backup_0521!D225,REF_TABLE!M:Q,3,FALSE)</f>
        <v>0</v>
      </c>
      <c r="I225">
        <f>VLOOKUP(D225,Tabelle7!$A:$B,2,FALSE)</f>
        <v>1.4617710098499999</v>
      </c>
      <c r="J225">
        <f>VLOOKUP(D225,Tabelle7!$A:$C,3,FALSE)</f>
        <v>1.4617710098499999</v>
      </c>
      <c r="K225">
        <f>VLOOKUP($E225,Dispa_data!E:W,7,FALSE)</f>
        <v>0</v>
      </c>
      <c r="L225">
        <f>IFERROR(VLOOKUP($E225,Dispa_data!E:W,8,FALSE),0)</f>
        <v>0</v>
      </c>
      <c r="M225">
        <f>IFERROR(VLOOKUP($E225,Dispa_data!E:W,9,FALSE),0)</f>
        <v>0</v>
      </c>
      <c r="N225">
        <f>IFERROR(VLOOKUP($E225,Dispa_data!$E:$W,10,FALSE),0)</f>
        <v>0</v>
      </c>
      <c r="O225">
        <f>IFERROR(VLOOKUP($E225,Dispa_data!$E:$W,11,FALSE),0)</f>
        <v>0.86</v>
      </c>
      <c r="P225">
        <f>IFERROR(VLOOKUP($E225,Dispa_data!$E:$W,12,FALSE),0)</f>
        <v>0.3</v>
      </c>
      <c r="Q225">
        <f>IFERROR(VLOOKUP($E225,Dispa_data!$E:$W,13,FALSE),0)</f>
        <v>0</v>
      </c>
      <c r="S225" t="str">
        <f t="shared" si="26"/>
        <v/>
      </c>
      <c r="T225" t="str">
        <f t="shared" si="27"/>
        <v/>
      </c>
      <c r="U225" t="str">
        <f t="shared" si="28"/>
        <v/>
      </c>
      <c r="V225" t="str">
        <f t="shared" si="29"/>
        <v/>
      </c>
      <c r="W225" t="str">
        <f t="shared" si="30"/>
        <v/>
      </c>
      <c r="X225" s="1" t="s">
        <v>261</v>
      </c>
      <c r="Y225" s="6" t="e">
        <f>VLOOKUP(B225,Dispa_data!B:B,1,FALSE)</f>
        <v>#N/A</v>
      </c>
      <c r="Z225" t="s">
        <v>1082</v>
      </c>
      <c r="AA225" t="s">
        <v>1082</v>
      </c>
      <c r="AB225" t="s">
        <v>1957</v>
      </c>
      <c r="AC225" t="s">
        <v>2193</v>
      </c>
      <c r="AD225" t="s">
        <v>2494</v>
      </c>
      <c r="AE225" t="s">
        <v>2859</v>
      </c>
      <c r="AF225" t="s">
        <v>3272</v>
      </c>
      <c r="AG225" t="s">
        <v>3478</v>
      </c>
      <c r="AH225" t="s">
        <v>3492</v>
      </c>
      <c r="AI225">
        <v>50</v>
      </c>
      <c r="AJ225">
        <v>101.3</v>
      </c>
      <c r="AK225" t="s">
        <v>3498</v>
      </c>
      <c r="AL225" t="s">
        <v>3509</v>
      </c>
      <c r="AM225" t="s">
        <v>3515</v>
      </c>
      <c r="AO225">
        <v>1953</v>
      </c>
      <c r="AP225" t="s">
        <v>3591</v>
      </c>
      <c r="AS225" t="s">
        <v>3625</v>
      </c>
      <c r="AU225">
        <v>48.063827000000003</v>
      </c>
      <c r="AV225">
        <v>10.128443000000001</v>
      </c>
      <c r="BA225">
        <v>0.8</v>
      </c>
      <c r="BB225" t="s">
        <v>3996</v>
      </c>
      <c r="BC225" t="s">
        <v>3498</v>
      </c>
      <c r="BE225" t="s">
        <v>3515</v>
      </c>
      <c r="BF225" t="s">
        <v>4088</v>
      </c>
      <c r="BG225" t="s">
        <v>4406</v>
      </c>
      <c r="BH225" t="s">
        <v>4487</v>
      </c>
      <c r="BI225" t="s">
        <v>4591</v>
      </c>
    </row>
    <row r="226" spans="1:61" x14ac:dyDescent="0.25">
      <c r="A226">
        <f t="shared" si="24"/>
        <v>14.2</v>
      </c>
      <c r="B226" t="str">
        <f t="shared" si="25"/>
        <v>Unteropfingen_BNA1175</v>
      </c>
      <c r="C226" t="s">
        <v>3492</v>
      </c>
      <c r="D226" t="str">
        <f>VLOOKUP(AL226,REF_TABLE!$A$19:$B$26,2,FALSE)</f>
        <v>HROR</v>
      </c>
      <c r="E226" t="str">
        <f>VLOOKUP(AK226,REF_TABLE!A:B,2,FALSE)</f>
        <v>WAT</v>
      </c>
      <c r="F226">
        <f>IF(IF(BA226=0,IF(AY226=0,AZ226,AY226),BA226)=0,VLOOKUP(Backup_0521!D226,REF_TABLE!$M$19:$N$28,2,FALSE),IF(BA226=0,IF(AY226=0,AZ226,AY226),BA226))</f>
        <v>0.8</v>
      </c>
      <c r="G226">
        <f>VLOOKUP(Backup_0521!D226,REF_TABLE!M:Q,2,FALSE)</f>
        <v>0</v>
      </c>
      <c r="H226">
        <f>VLOOKUP(Backup_0521!D226,REF_TABLE!M:Q,3,FALSE)</f>
        <v>0</v>
      </c>
      <c r="I226">
        <f>VLOOKUP(D226,Tabelle7!$A:$B,2,FALSE)</f>
        <v>1.4617710098499999</v>
      </c>
      <c r="J226">
        <f>VLOOKUP(D226,Tabelle7!$A:$C,3,FALSE)</f>
        <v>1.4617710098499999</v>
      </c>
      <c r="K226">
        <f>VLOOKUP($E226,Dispa_data!E:W,7,FALSE)</f>
        <v>0</v>
      </c>
      <c r="L226">
        <f>IFERROR(VLOOKUP($E226,Dispa_data!E:W,8,FALSE),0)</f>
        <v>0</v>
      </c>
      <c r="M226">
        <f>IFERROR(VLOOKUP($E226,Dispa_data!E:W,9,FALSE),0)</f>
        <v>0</v>
      </c>
      <c r="N226">
        <f>IFERROR(VLOOKUP($E226,Dispa_data!$E:$W,10,FALSE),0)</f>
        <v>0</v>
      </c>
      <c r="O226">
        <f>IFERROR(VLOOKUP($E226,Dispa_data!$E:$W,11,FALSE),0)</f>
        <v>0.86</v>
      </c>
      <c r="P226">
        <f>IFERROR(VLOOKUP($E226,Dispa_data!$E:$W,12,FALSE),0)</f>
        <v>0.3</v>
      </c>
      <c r="Q226">
        <f>IFERROR(VLOOKUP($E226,Dispa_data!$E:$W,13,FALSE),0)</f>
        <v>0</v>
      </c>
      <c r="S226" t="str">
        <f t="shared" si="26"/>
        <v/>
      </c>
      <c r="T226" t="str">
        <f t="shared" si="27"/>
        <v/>
      </c>
      <c r="U226" t="str">
        <f t="shared" si="28"/>
        <v/>
      </c>
      <c r="V226" t="str">
        <f t="shared" si="29"/>
        <v/>
      </c>
      <c r="W226" t="str">
        <f t="shared" si="30"/>
        <v/>
      </c>
      <c r="X226" s="1" t="s">
        <v>262</v>
      </c>
      <c r="Y226" s="6" t="e">
        <f>VLOOKUP(B226,Dispa_data!B:B,1,FALSE)</f>
        <v>#N/A</v>
      </c>
      <c r="Z226" t="s">
        <v>1083</v>
      </c>
      <c r="AA226" t="s">
        <v>1083</v>
      </c>
      <c r="AC226" t="s">
        <v>2205</v>
      </c>
      <c r="AD226" t="s">
        <v>2495</v>
      </c>
      <c r="AE226" t="s">
        <v>2860</v>
      </c>
      <c r="AF226" t="s">
        <v>3272</v>
      </c>
      <c r="AG226" t="s">
        <v>3482</v>
      </c>
      <c r="AH226" t="s">
        <v>3492</v>
      </c>
      <c r="AI226">
        <v>14.2</v>
      </c>
      <c r="AK226" t="s">
        <v>3498</v>
      </c>
      <c r="AL226" t="s">
        <v>3509</v>
      </c>
      <c r="AM226" t="s">
        <v>3515</v>
      </c>
      <c r="AP226" t="s">
        <v>1586</v>
      </c>
      <c r="AS226" t="s">
        <v>3625</v>
      </c>
      <c r="AU226">
        <v>48.061264899999998</v>
      </c>
      <c r="AV226">
        <v>10.1284379</v>
      </c>
      <c r="BB226" t="s">
        <v>3996</v>
      </c>
      <c r="BC226" t="s">
        <v>3498</v>
      </c>
      <c r="BE226" t="s">
        <v>3515</v>
      </c>
      <c r="BG226" t="s">
        <v>1559</v>
      </c>
      <c r="BH226" t="s">
        <v>4442</v>
      </c>
    </row>
    <row r="227" spans="1:61" x14ac:dyDescent="0.25">
      <c r="A227">
        <f t="shared" si="24"/>
        <v>16</v>
      </c>
      <c r="B227" t="str">
        <f t="shared" si="25"/>
        <v>Koblenz_BNA1181</v>
      </c>
      <c r="C227" t="s">
        <v>3492</v>
      </c>
      <c r="D227" t="str">
        <f>VLOOKUP(AL227,REF_TABLE!$A$19:$B$26,2,FALSE)</f>
        <v>HROR</v>
      </c>
      <c r="E227" t="str">
        <f>VLOOKUP(AK227,REF_TABLE!A:B,2,FALSE)</f>
        <v>WAT</v>
      </c>
      <c r="F227">
        <f t="shared" ref="F227:F290" si="32">IF(BA227=0,IF(AY227=0,AZ227,AY227),BA227)</f>
        <v>0.8</v>
      </c>
      <c r="G227">
        <f>VLOOKUP(Backup_0521!D227,REF_TABLE!M:Q,2,FALSE)</f>
        <v>0</v>
      </c>
      <c r="H227">
        <f>VLOOKUP(Backup_0521!D227,REF_TABLE!M:Q,3,FALSE)</f>
        <v>0</v>
      </c>
      <c r="I227">
        <f>VLOOKUP(D227,Tabelle7!$A:$B,2,FALSE)</f>
        <v>1.4617710098499999</v>
      </c>
      <c r="J227">
        <f>VLOOKUP(D227,Tabelle7!$A:$C,3,FALSE)</f>
        <v>1.4617710098499999</v>
      </c>
      <c r="K227">
        <f>VLOOKUP($E227,Dispa_data!E:W,7,FALSE)</f>
        <v>0</v>
      </c>
      <c r="L227">
        <f>IFERROR(VLOOKUP($E227,Dispa_data!E:W,8,FALSE),0)</f>
        <v>0</v>
      </c>
      <c r="M227">
        <f>IFERROR(VLOOKUP($E227,Dispa_data!E:W,9,FALSE),0)</f>
        <v>0</v>
      </c>
      <c r="N227">
        <f>IFERROR(VLOOKUP($E227,Dispa_data!$E:$W,10,FALSE),0)</f>
        <v>0</v>
      </c>
      <c r="O227">
        <f>IFERROR(VLOOKUP($E227,Dispa_data!$E:$W,11,FALSE),0)</f>
        <v>0.86</v>
      </c>
      <c r="P227">
        <f>IFERROR(VLOOKUP($E227,Dispa_data!$E:$W,12,FALSE),0)</f>
        <v>0.3</v>
      </c>
      <c r="Q227">
        <f>IFERROR(VLOOKUP($E227,Dispa_data!$E:$W,13,FALSE),0)</f>
        <v>0</v>
      </c>
      <c r="S227" t="str">
        <f t="shared" si="26"/>
        <v/>
      </c>
      <c r="T227" t="str">
        <f t="shared" si="27"/>
        <v/>
      </c>
      <c r="U227" t="str">
        <f t="shared" si="28"/>
        <v/>
      </c>
      <c r="V227" t="str">
        <f t="shared" si="29"/>
        <v/>
      </c>
      <c r="W227" t="str">
        <f t="shared" si="30"/>
        <v/>
      </c>
      <c r="X227" s="1" t="s">
        <v>263</v>
      </c>
      <c r="Y227" s="6" t="e">
        <f>VLOOKUP(B227,Dispa_data!B:B,1,FALSE)</f>
        <v>#N/A</v>
      </c>
      <c r="Z227" t="s">
        <v>1084</v>
      </c>
      <c r="AC227" t="s">
        <v>2128</v>
      </c>
      <c r="AE227" t="s">
        <v>2861</v>
      </c>
      <c r="AF227" t="s">
        <v>1084</v>
      </c>
      <c r="AG227" t="s">
        <v>3487</v>
      </c>
      <c r="AH227" t="s">
        <v>3492</v>
      </c>
      <c r="AI227">
        <v>16</v>
      </c>
      <c r="AK227" t="s">
        <v>3498</v>
      </c>
      <c r="AL227" t="s">
        <v>3509</v>
      </c>
      <c r="AM227" t="s">
        <v>3515</v>
      </c>
      <c r="AO227">
        <v>1951</v>
      </c>
      <c r="AP227" t="s">
        <v>3581</v>
      </c>
      <c r="AS227" t="s">
        <v>3625</v>
      </c>
      <c r="AU227">
        <v>50.365855000000003</v>
      </c>
      <c r="AV227">
        <v>7.5817100000000002</v>
      </c>
      <c r="BA227">
        <v>0.8</v>
      </c>
      <c r="BB227" t="s">
        <v>3996</v>
      </c>
      <c r="BC227" t="s">
        <v>3498</v>
      </c>
      <c r="BE227" t="s">
        <v>3515</v>
      </c>
      <c r="BG227" t="s">
        <v>1559</v>
      </c>
      <c r="BH227" t="s">
        <v>4488</v>
      </c>
    </row>
    <row r="228" spans="1:61" x14ac:dyDescent="0.25">
      <c r="A228">
        <f t="shared" si="24"/>
        <v>124</v>
      </c>
      <c r="B228" t="str">
        <f t="shared" si="25"/>
        <v>Walchensee_BNA0540</v>
      </c>
      <c r="C228" t="s">
        <v>3492</v>
      </c>
      <c r="D228" t="str">
        <f>VLOOKUP(AL228,REF_TABLE!$A$19:$B$26,2,FALSE)</f>
        <v>HPHS</v>
      </c>
      <c r="E228" t="str">
        <f>VLOOKUP(AK228,REF_TABLE!A:B,2,FALSE)</f>
        <v>WAT</v>
      </c>
      <c r="F228">
        <f t="shared" si="32"/>
        <v>0.8</v>
      </c>
      <c r="G228">
        <f>VLOOKUP(Backup_0521!D228,REF_TABLE!M:Q,2,FALSE)</f>
        <v>0</v>
      </c>
      <c r="H228">
        <f>VLOOKUP(Backup_0521!D228,REF_TABLE!M:Q,3,FALSE)</f>
        <v>0</v>
      </c>
      <c r="I228">
        <f>VLOOKUP(D228,Tabelle7!$A:$B,2,FALSE)</f>
        <v>0.95351891912857145</v>
      </c>
      <c r="J228">
        <f>VLOOKUP(D228,Tabelle7!$A:$C,3,FALSE)</f>
        <v>0.95351891912857145</v>
      </c>
      <c r="K228">
        <f>VLOOKUP($E228,Dispa_data!E:W,7,FALSE)</f>
        <v>0</v>
      </c>
      <c r="L228">
        <f>IFERROR(VLOOKUP($E228,Dispa_data!E:W,8,FALSE),0)</f>
        <v>0</v>
      </c>
      <c r="M228">
        <f>IFERROR(VLOOKUP($E228,Dispa_data!E:W,9,FALSE),0)</f>
        <v>0</v>
      </c>
      <c r="N228">
        <f>IFERROR(VLOOKUP($E228,Dispa_data!$E:$W,10,FALSE),0)</f>
        <v>0</v>
      </c>
      <c r="O228">
        <f>IFERROR(VLOOKUP($E228,Dispa_data!$E:$W,11,FALSE),0)</f>
        <v>0.86</v>
      </c>
      <c r="P228">
        <f>IFERROR(VLOOKUP($E228,Dispa_data!$E:$W,12,FALSE),0)</f>
        <v>0.3</v>
      </c>
      <c r="Q228">
        <f>IFERROR(VLOOKUP($E228,Dispa_data!$E:$W,13,FALSE),0)</f>
        <v>0</v>
      </c>
      <c r="S228" t="str">
        <f t="shared" si="26"/>
        <v/>
      </c>
      <c r="T228">
        <f t="shared" si="27"/>
        <v>781.19999999999993</v>
      </c>
      <c r="U228">
        <f t="shared" si="28"/>
        <v>0</v>
      </c>
      <c r="V228">
        <f t="shared" si="29"/>
        <v>124</v>
      </c>
      <c r="W228">
        <f t="shared" si="30"/>
        <v>0.86</v>
      </c>
      <c r="X228" s="1" t="s">
        <v>264</v>
      </c>
      <c r="Y228" s="6" t="e">
        <f>VLOOKUP(B228,Dispa_data!B:B,1,FALSE)</f>
        <v>#N/A</v>
      </c>
      <c r="Z228" t="s">
        <v>1085</v>
      </c>
      <c r="AA228" t="s">
        <v>1085</v>
      </c>
      <c r="AB228" t="s">
        <v>1958</v>
      </c>
      <c r="AC228" t="s">
        <v>2172</v>
      </c>
      <c r="AD228" t="s">
        <v>2496</v>
      </c>
      <c r="AE228" t="s">
        <v>2862</v>
      </c>
      <c r="AF228" t="s">
        <v>3273</v>
      </c>
      <c r="AG228" t="s">
        <v>3478</v>
      </c>
      <c r="AH228" t="s">
        <v>3492</v>
      </c>
      <c r="AI228">
        <v>124</v>
      </c>
      <c r="AJ228">
        <v>125.6</v>
      </c>
      <c r="AK228" t="s">
        <v>3498</v>
      </c>
      <c r="AL228" t="s">
        <v>3511</v>
      </c>
      <c r="AM228" t="s">
        <v>3515</v>
      </c>
      <c r="AO228">
        <v>1924</v>
      </c>
      <c r="AP228" t="s">
        <v>3592</v>
      </c>
      <c r="AQ228">
        <v>1955</v>
      </c>
      <c r="AS228" t="s">
        <v>3625</v>
      </c>
      <c r="AU228">
        <v>47.631353999999988</v>
      </c>
      <c r="AV228">
        <v>11.337054</v>
      </c>
      <c r="BA228">
        <v>0.8</v>
      </c>
      <c r="BB228" t="s">
        <v>3996</v>
      </c>
      <c r="BC228" t="s">
        <v>3498</v>
      </c>
      <c r="BE228" t="s">
        <v>3515</v>
      </c>
      <c r="BF228" t="s">
        <v>4088</v>
      </c>
      <c r="BG228" t="s">
        <v>4406</v>
      </c>
      <c r="BH228" t="s">
        <v>4486</v>
      </c>
      <c r="BI228" t="s">
        <v>4591</v>
      </c>
    </row>
    <row r="229" spans="1:61" x14ac:dyDescent="0.25">
      <c r="A229">
        <f t="shared" si="24"/>
        <v>220</v>
      </c>
      <c r="B229" t="str">
        <f t="shared" si="25"/>
        <v>Erzhausen_BNA0558</v>
      </c>
      <c r="C229" t="s">
        <v>3492</v>
      </c>
      <c r="D229" t="str">
        <f>VLOOKUP(AL229,REF_TABLE!$A$19:$B$26,2,FALSE)</f>
        <v>HPHS</v>
      </c>
      <c r="E229" t="str">
        <f>VLOOKUP(AK229,REF_TABLE!A:B,2,FALSE)</f>
        <v>WAT</v>
      </c>
      <c r="F229">
        <f t="shared" si="32"/>
        <v>0.75</v>
      </c>
      <c r="G229">
        <f>VLOOKUP(Backup_0521!D229,REF_TABLE!M:Q,2,FALSE)</f>
        <v>0</v>
      </c>
      <c r="H229">
        <f>VLOOKUP(Backup_0521!D229,REF_TABLE!M:Q,3,FALSE)</f>
        <v>0</v>
      </c>
      <c r="I229">
        <f>VLOOKUP(D229,Tabelle7!$A:$B,2,FALSE)</f>
        <v>0.95351891912857145</v>
      </c>
      <c r="J229">
        <f>VLOOKUP(D229,Tabelle7!$A:$C,3,FALSE)</f>
        <v>0.95351891912857145</v>
      </c>
      <c r="K229">
        <f>VLOOKUP($E229,Dispa_data!E:W,7,FALSE)</f>
        <v>0</v>
      </c>
      <c r="L229">
        <f>IFERROR(VLOOKUP($E229,Dispa_data!E:W,8,FALSE),0)</f>
        <v>0</v>
      </c>
      <c r="M229">
        <f>IFERROR(VLOOKUP($E229,Dispa_data!E:W,9,FALSE),0)</f>
        <v>0</v>
      </c>
      <c r="N229">
        <f>IFERROR(VLOOKUP($E229,Dispa_data!$E:$W,10,FALSE),0)</f>
        <v>0</v>
      </c>
      <c r="O229">
        <f>IFERROR(VLOOKUP($E229,Dispa_data!$E:$W,11,FALSE),0)</f>
        <v>0.86</v>
      </c>
      <c r="P229">
        <f>IFERROR(VLOOKUP($E229,Dispa_data!$E:$W,12,FALSE),0)</f>
        <v>0.3</v>
      </c>
      <c r="Q229">
        <f>IFERROR(VLOOKUP($E229,Dispa_data!$E:$W,13,FALSE),0)</f>
        <v>0</v>
      </c>
      <c r="S229" t="str">
        <f t="shared" si="26"/>
        <v/>
      </c>
      <c r="T229">
        <f t="shared" si="27"/>
        <v>1386</v>
      </c>
      <c r="U229">
        <f t="shared" si="28"/>
        <v>0</v>
      </c>
      <c r="V229">
        <f t="shared" si="29"/>
        <v>220</v>
      </c>
      <c r="W229">
        <f t="shared" si="30"/>
        <v>0.86</v>
      </c>
      <c r="X229" s="1" t="s">
        <v>265</v>
      </c>
      <c r="Y229" s="6" t="e">
        <f>VLOOKUP(B229,Dispa_data!B:B,1,FALSE)</f>
        <v>#N/A</v>
      </c>
      <c r="Z229" t="s">
        <v>1086</v>
      </c>
      <c r="AB229" t="s">
        <v>1959</v>
      </c>
      <c r="AC229" t="s">
        <v>2133</v>
      </c>
      <c r="AE229" t="s">
        <v>2863</v>
      </c>
      <c r="AF229" t="s">
        <v>3274</v>
      </c>
      <c r="AG229" t="s">
        <v>3477</v>
      </c>
      <c r="AH229" t="s">
        <v>3492</v>
      </c>
      <c r="AI229">
        <v>220</v>
      </c>
      <c r="AJ229">
        <v>222.86</v>
      </c>
      <c r="AK229" t="s">
        <v>3498</v>
      </c>
      <c r="AL229" t="s">
        <v>3510</v>
      </c>
      <c r="AM229" t="s">
        <v>3515</v>
      </c>
      <c r="AO229">
        <v>1964</v>
      </c>
      <c r="AP229" t="s">
        <v>3565</v>
      </c>
      <c r="AS229" t="s">
        <v>3625</v>
      </c>
      <c r="AU229">
        <v>51.899120000000003</v>
      </c>
      <c r="AV229">
        <v>9.9245199999999993</v>
      </c>
      <c r="AY229">
        <v>0.75</v>
      </c>
      <c r="AZ229" s="2" t="s">
        <v>3945</v>
      </c>
      <c r="BA229">
        <v>0.75</v>
      </c>
      <c r="BB229" t="s">
        <v>3996</v>
      </c>
      <c r="BC229" t="s">
        <v>3498</v>
      </c>
      <c r="BE229" t="s">
        <v>3515</v>
      </c>
      <c r="BF229" t="s">
        <v>1086</v>
      </c>
      <c r="BG229" t="s">
        <v>4407</v>
      </c>
      <c r="BH229" t="s">
        <v>4463</v>
      </c>
      <c r="BI229" t="s">
        <v>4591</v>
      </c>
    </row>
    <row r="230" spans="1:61" x14ac:dyDescent="0.25">
      <c r="A230">
        <f t="shared" si="24"/>
        <v>144.5</v>
      </c>
      <c r="B230" t="str">
        <f t="shared" si="25"/>
        <v>KW Kühtai_BNA0567a</v>
      </c>
      <c r="C230" t="s">
        <v>3492</v>
      </c>
      <c r="D230" t="str">
        <f>VLOOKUP(AL230,REF_TABLE!$A$19:$B$26,2,FALSE)</f>
        <v>HROR</v>
      </c>
      <c r="E230" t="str">
        <f>VLOOKUP(AK230,REF_TABLE!A:B,2,FALSE)</f>
        <v>WAT</v>
      </c>
      <c r="F230">
        <f t="shared" si="32"/>
        <v>0.8</v>
      </c>
      <c r="G230">
        <f>VLOOKUP(Backup_0521!D230,REF_TABLE!M:Q,2,FALSE)</f>
        <v>0</v>
      </c>
      <c r="H230">
        <f>VLOOKUP(Backup_0521!D230,REF_TABLE!M:Q,3,FALSE)</f>
        <v>0</v>
      </c>
      <c r="I230">
        <f>VLOOKUP(D230,Tabelle7!$A:$B,2,FALSE)</f>
        <v>1.4617710098499999</v>
      </c>
      <c r="J230">
        <f>VLOOKUP(D230,Tabelle7!$A:$C,3,FALSE)</f>
        <v>1.4617710098499999</v>
      </c>
      <c r="K230">
        <f>VLOOKUP($E230,Dispa_data!E:W,7,FALSE)</f>
        <v>0</v>
      </c>
      <c r="L230">
        <f>IFERROR(VLOOKUP($E230,Dispa_data!E:W,8,FALSE),0)</f>
        <v>0</v>
      </c>
      <c r="M230">
        <f>IFERROR(VLOOKUP($E230,Dispa_data!E:W,9,FALSE),0)</f>
        <v>0</v>
      </c>
      <c r="N230">
        <f>IFERROR(VLOOKUP($E230,Dispa_data!$E:$W,10,FALSE),0)</f>
        <v>0</v>
      </c>
      <c r="O230">
        <f>IFERROR(VLOOKUP($E230,Dispa_data!$E:$W,11,FALSE),0)</f>
        <v>0.86</v>
      </c>
      <c r="P230">
        <f>IFERROR(VLOOKUP($E230,Dispa_data!$E:$W,12,FALSE),0)</f>
        <v>0.3</v>
      </c>
      <c r="Q230">
        <f>IFERROR(VLOOKUP($E230,Dispa_data!$E:$W,13,FALSE),0)</f>
        <v>0</v>
      </c>
      <c r="S230" t="str">
        <f t="shared" si="26"/>
        <v/>
      </c>
      <c r="T230" t="str">
        <f t="shared" si="27"/>
        <v/>
      </c>
      <c r="U230" t="str">
        <f t="shared" si="28"/>
        <v/>
      </c>
      <c r="V230" t="str">
        <f t="shared" si="29"/>
        <v/>
      </c>
      <c r="W230" t="str">
        <f t="shared" si="30"/>
        <v/>
      </c>
      <c r="X230" s="1" t="s">
        <v>266</v>
      </c>
      <c r="Y230" s="6" t="e">
        <f>VLOOKUP(B230,Dispa_data!B:B,1,FALSE)</f>
        <v>#N/A</v>
      </c>
      <c r="Z230" t="s">
        <v>1087</v>
      </c>
      <c r="AA230" t="s">
        <v>1620</v>
      </c>
      <c r="AC230" t="s">
        <v>2191</v>
      </c>
      <c r="AE230" t="s">
        <v>2864</v>
      </c>
      <c r="AF230" t="s">
        <v>3275</v>
      </c>
      <c r="AG230" t="s">
        <v>3488</v>
      </c>
      <c r="AH230" t="s">
        <v>3493</v>
      </c>
      <c r="AI230">
        <v>144.5</v>
      </c>
      <c r="AK230" t="s">
        <v>3498</v>
      </c>
      <c r="AL230" t="s">
        <v>3509</v>
      </c>
      <c r="AM230" t="s">
        <v>3515</v>
      </c>
      <c r="AO230">
        <v>1981</v>
      </c>
      <c r="AP230" t="s">
        <v>3536</v>
      </c>
      <c r="AS230" t="s">
        <v>3625</v>
      </c>
      <c r="AU230">
        <v>47.207783999999997</v>
      </c>
      <c r="AV230">
        <v>11.005735</v>
      </c>
      <c r="AW230" t="s">
        <v>3677</v>
      </c>
      <c r="AX230" t="s">
        <v>3797</v>
      </c>
      <c r="BA230">
        <v>0.8</v>
      </c>
      <c r="BB230" t="s">
        <v>3996</v>
      </c>
      <c r="BC230" t="s">
        <v>3498</v>
      </c>
      <c r="BE230" t="s">
        <v>3515</v>
      </c>
      <c r="BF230" t="s">
        <v>4106</v>
      </c>
      <c r="BG230" t="s">
        <v>4407</v>
      </c>
      <c r="BH230" t="s">
        <v>4489</v>
      </c>
    </row>
    <row r="231" spans="1:61" x14ac:dyDescent="0.25">
      <c r="A231">
        <f t="shared" si="24"/>
        <v>144.5</v>
      </c>
      <c r="B231" t="str">
        <f t="shared" si="25"/>
        <v>KW Kühtai_BNA0567b</v>
      </c>
      <c r="C231" t="s">
        <v>3492</v>
      </c>
      <c r="D231" t="str">
        <f>VLOOKUP(AL231,REF_TABLE!$A$19:$B$26,2,FALSE)</f>
        <v>HROR</v>
      </c>
      <c r="E231" t="str">
        <f>VLOOKUP(AK231,REF_TABLE!A:B,2,FALSE)</f>
        <v>WAT</v>
      </c>
      <c r="F231">
        <f t="shared" si="32"/>
        <v>0.8</v>
      </c>
      <c r="G231">
        <f>VLOOKUP(Backup_0521!D231,REF_TABLE!M:Q,2,FALSE)</f>
        <v>0</v>
      </c>
      <c r="H231">
        <f>VLOOKUP(Backup_0521!D231,REF_TABLE!M:Q,3,FALSE)</f>
        <v>0</v>
      </c>
      <c r="I231">
        <f>VLOOKUP(D231,Tabelle7!$A:$B,2,FALSE)</f>
        <v>1.4617710098499999</v>
      </c>
      <c r="J231">
        <f>VLOOKUP(D231,Tabelle7!$A:$C,3,FALSE)</f>
        <v>1.4617710098499999</v>
      </c>
      <c r="K231">
        <f>VLOOKUP($E231,Dispa_data!E:W,7,FALSE)</f>
        <v>0</v>
      </c>
      <c r="L231">
        <f>IFERROR(VLOOKUP($E231,Dispa_data!E:W,8,FALSE),0)</f>
        <v>0</v>
      </c>
      <c r="M231">
        <f>IFERROR(VLOOKUP($E231,Dispa_data!E:W,9,FALSE),0)</f>
        <v>0</v>
      </c>
      <c r="N231">
        <f>IFERROR(VLOOKUP($E231,Dispa_data!$E:$W,10,FALSE),0)</f>
        <v>0</v>
      </c>
      <c r="O231">
        <f>IFERROR(VLOOKUP($E231,Dispa_data!$E:$W,11,FALSE),0)</f>
        <v>0.86</v>
      </c>
      <c r="P231">
        <f>IFERROR(VLOOKUP($E231,Dispa_data!$E:$W,12,FALSE),0)</f>
        <v>0.3</v>
      </c>
      <c r="Q231">
        <f>IFERROR(VLOOKUP($E231,Dispa_data!$E:$W,13,FALSE),0)</f>
        <v>0</v>
      </c>
      <c r="S231" t="str">
        <f t="shared" si="26"/>
        <v/>
      </c>
      <c r="T231" t="str">
        <f t="shared" si="27"/>
        <v/>
      </c>
      <c r="U231" t="str">
        <f t="shared" si="28"/>
        <v/>
      </c>
      <c r="V231" t="str">
        <f t="shared" si="29"/>
        <v/>
      </c>
      <c r="W231" t="str">
        <f t="shared" si="30"/>
        <v/>
      </c>
      <c r="X231" s="1" t="s">
        <v>267</v>
      </c>
      <c r="Y231" s="6" t="e">
        <f>VLOOKUP(B231,Dispa_data!B:B,1,FALSE)</f>
        <v>#N/A</v>
      </c>
      <c r="Z231" t="s">
        <v>1087</v>
      </c>
      <c r="AA231" t="s">
        <v>1621</v>
      </c>
      <c r="AC231" t="s">
        <v>2191</v>
      </c>
      <c r="AE231" t="s">
        <v>2864</v>
      </c>
      <c r="AF231" t="s">
        <v>3275</v>
      </c>
      <c r="AG231" t="s">
        <v>3488</v>
      </c>
      <c r="AH231" t="s">
        <v>3493</v>
      </c>
      <c r="AI231">
        <v>144.5</v>
      </c>
      <c r="AK231" t="s">
        <v>3498</v>
      </c>
      <c r="AL231" t="s">
        <v>3509</v>
      </c>
      <c r="AM231" t="s">
        <v>3515</v>
      </c>
      <c r="AO231">
        <v>1981</v>
      </c>
      <c r="AP231" t="s">
        <v>3536</v>
      </c>
      <c r="AS231" t="s">
        <v>3625</v>
      </c>
      <c r="AU231">
        <v>47.207783999999997</v>
      </c>
      <c r="AV231">
        <v>11.005735</v>
      </c>
      <c r="AW231" t="s">
        <v>3677</v>
      </c>
      <c r="AX231" t="s">
        <v>3798</v>
      </c>
      <c r="BA231">
        <v>0.8</v>
      </c>
      <c r="BB231" t="s">
        <v>3996</v>
      </c>
      <c r="BC231" t="s">
        <v>3498</v>
      </c>
      <c r="BE231" t="s">
        <v>3515</v>
      </c>
      <c r="BF231" t="s">
        <v>4106</v>
      </c>
      <c r="BG231" t="s">
        <v>4407</v>
      </c>
      <c r="BH231" t="s">
        <v>4489</v>
      </c>
    </row>
    <row r="232" spans="1:61" x14ac:dyDescent="0.25">
      <c r="A232">
        <f t="shared" si="24"/>
        <v>19</v>
      </c>
      <c r="B232" t="str">
        <f t="shared" si="25"/>
        <v>Rheinkraftwerk Reckingen_BNA0825</v>
      </c>
      <c r="C232" t="s">
        <v>3492</v>
      </c>
      <c r="D232" t="str">
        <f>VLOOKUP(AL232,REF_TABLE!$A$19:$B$26,2,FALSE)</f>
        <v>HROR</v>
      </c>
      <c r="E232" t="str">
        <f>VLOOKUP(AK232,REF_TABLE!A:B,2,FALSE)</f>
        <v>WAT</v>
      </c>
      <c r="F232">
        <f t="shared" si="32"/>
        <v>0.8</v>
      </c>
      <c r="G232">
        <f>VLOOKUP(Backup_0521!D232,REF_TABLE!M:Q,2,FALSE)</f>
        <v>0</v>
      </c>
      <c r="H232">
        <f>VLOOKUP(Backup_0521!D232,REF_TABLE!M:Q,3,FALSE)</f>
        <v>0</v>
      </c>
      <c r="I232">
        <f>VLOOKUP(D232,Tabelle7!$A:$B,2,FALSE)</f>
        <v>1.4617710098499999</v>
      </c>
      <c r="J232">
        <f>VLOOKUP(D232,Tabelle7!$A:$C,3,FALSE)</f>
        <v>1.4617710098499999</v>
      </c>
      <c r="K232">
        <f>VLOOKUP($E232,Dispa_data!E:W,7,FALSE)</f>
        <v>0</v>
      </c>
      <c r="L232">
        <f>IFERROR(VLOOKUP($E232,Dispa_data!E:W,8,FALSE),0)</f>
        <v>0</v>
      </c>
      <c r="M232">
        <f>IFERROR(VLOOKUP($E232,Dispa_data!E:W,9,FALSE),0)</f>
        <v>0</v>
      </c>
      <c r="N232">
        <f>IFERROR(VLOOKUP($E232,Dispa_data!$E:$W,10,FALSE),0)</f>
        <v>0</v>
      </c>
      <c r="O232">
        <f>IFERROR(VLOOKUP($E232,Dispa_data!$E:$W,11,FALSE),0)</f>
        <v>0.86</v>
      </c>
      <c r="P232">
        <f>IFERROR(VLOOKUP($E232,Dispa_data!$E:$W,12,FALSE),0)</f>
        <v>0.3</v>
      </c>
      <c r="Q232">
        <f>IFERROR(VLOOKUP($E232,Dispa_data!$E:$W,13,FALSE),0)</f>
        <v>0</v>
      </c>
      <c r="S232" t="str">
        <f t="shared" si="26"/>
        <v/>
      </c>
      <c r="T232" t="str">
        <f t="shared" si="27"/>
        <v/>
      </c>
      <c r="U232" t="str">
        <f t="shared" si="28"/>
        <v/>
      </c>
      <c r="V232" t="str">
        <f t="shared" si="29"/>
        <v/>
      </c>
      <c r="W232" t="str">
        <f t="shared" si="30"/>
        <v/>
      </c>
      <c r="X232" s="1" t="s">
        <v>268</v>
      </c>
      <c r="Y232" s="6" t="e">
        <f>VLOOKUP(B232,Dispa_data!B:B,1,FALSE)</f>
        <v>#N/A</v>
      </c>
      <c r="Z232" t="s">
        <v>1088</v>
      </c>
      <c r="AA232" t="s">
        <v>1622</v>
      </c>
      <c r="AC232" t="s">
        <v>2158</v>
      </c>
      <c r="AD232" t="s">
        <v>2497</v>
      </c>
      <c r="AE232" t="s">
        <v>2865</v>
      </c>
      <c r="AF232" t="s">
        <v>3276</v>
      </c>
      <c r="AG232" t="s">
        <v>3482</v>
      </c>
      <c r="AH232" t="s">
        <v>3492</v>
      </c>
      <c r="AI232">
        <v>19</v>
      </c>
      <c r="AK232" t="s">
        <v>3498</v>
      </c>
      <c r="AL232" t="s">
        <v>3509</v>
      </c>
      <c r="AM232" t="s">
        <v>3515</v>
      </c>
      <c r="AO232">
        <v>1941</v>
      </c>
      <c r="AP232" t="s">
        <v>3593</v>
      </c>
      <c r="AS232" t="s">
        <v>3625</v>
      </c>
      <c r="AU232">
        <v>47.571359999999999</v>
      </c>
      <c r="AV232">
        <v>8.33826</v>
      </c>
      <c r="BA232">
        <v>0.8</v>
      </c>
      <c r="BB232" t="s">
        <v>3996</v>
      </c>
      <c r="BC232" t="s">
        <v>3498</v>
      </c>
      <c r="BE232" t="s">
        <v>3515</v>
      </c>
      <c r="BF232" t="s">
        <v>4107</v>
      </c>
      <c r="BG232" t="s">
        <v>4406</v>
      </c>
      <c r="BH232" t="s">
        <v>4442</v>
      </c>
    </row>
    <row r="233" spans="1:61" x14ac:dyDescent="0.25">
      <c r="A233">
        <f t="shared" si="24"/>
        <v>104.4</v>
      </c>
      <c r="B233" t="str">
        <f t="shared" si="25"/>
        <v>Laufenburg_BNA0583</v>
      </c>
      <c r="C233" t="s">
        <v>3492</v>
      </c>
      <c r="D233" t="str">
        <f>VLOOKUP(AL233,REF_TABLE!$A$19:$B$26,2,FALSE)</f>
        <v>HROR</v>
      </c>
      <c r="E233" t="str">
        <f>VLOOKUP(AK233,REF_TABLE!A:B,2,FALSE)</f>
        <v>WAT</v>
      </c>
      <c r="F233">
        <f t="shared" si="32"/>
        <v>0.8</v>
      </c>
      <c r="G233">
        <f>VLOOKUP(Backup_0521!D233,REF_TABLE!M:Q,2,FALSE)</f>
        <v>0</v>
      </c>
      <c r="H233">
        <f>VLOOKUP(Backup_0521!D233,REF_TABLE!M:Q,3,FALSE)</f>
        <v>0</v>
      </c>
      <c r="I233">
        <f>VLOOKUP(D233,Tabelle7!$A:$B,2,FALSE)</f>
        <v>1.4617710098499999</v>
      </c>
      <c r="J233">
        <f>VLOOKUP(D233,Tabelle7!$A:$C,3,FALSE)</f>
        <v>1.4617710098499999</v>
      </c>
      <c r="K233">
        <f>VLOOKUP($E233,Dispa_data!E:W,7,FALSE)</f>
        <v>0</v>
      </c>
      <c r="L233">
        <f>IFERROR(VLOOKUP($E233,Dispa_data!E:W,8,FALSE),0)</f>
        <v>0</v>
      </c>
      <c r="M233">
        <f>IFERROR(VLOOKUP($E233,Dispa_data!E:W,9,FALSE),0)</f>
        <v>0</v>
      </c>
      <c r="N233">
        <f>IFERROR(VLOOKUP($E233,Dispa_data!$E:$W,10,FALSE),0)</f>
        <v>0</v>
      </c>
      <c r="O233">
        <f>IFERROR(VLOOKUP($E233,Dispa_data!$E:$W,11,FALSE),0)</f>
        <v>0.86</v>
      </c>
      <c r="P233">
        <f>IFERROR(VLOOKUP($E233,Dispa_data!$E:$W,12,FALSE),0)</f>
        <v>0.3</v>
      </c>
      <c r="Q233">
        <f>IFERROR(VLOOKUP($E233,Dispa_data!$E:$W,13,FALSE),0)</f>
        <v>0</v>
      </c>
      <c r="S233" t="str">
        <f t="shared" si="26"/>
        <v/>
      </c>
      <c r="T233" t="str">
        <f t="shared" si="27"/>
        <v/>
      </c>
      <c r="U233" t="str">
        <f t="shared" si="28"/>
        <v/>
      </c>
      <c r="V233" t="str">
        <f t="shared" si="29"/>
        <v/>
      </c>
      <c r="W233" t="str">
        <f t="shared" si="30"/>
        <v/>
      </c>
      <c r="X233" s="1" t="s">
        <v>269</v>
      </c>
      <c r="Y233" s="6" t="e">
        <f>VLOOKUP(B233,Dispa_data!B:B,1,FALSE)</f>
        <v>#N/A</v>
      </c>
      <c r="Z233" t="s">
        <v>1089</v>
      </c>
      <c r="AA233" t="s">
        <v>1623</v>
      </c>
      <c r="AB233" t="s">
        <v>1960</v>
      </c>
      <c r="AC233" t="s">
        <v>2206</v>
      </c>
      <c r="AE233" t="s">
        <v>2866</v>
      </c>
      <c r="AF233" t="s">
        <v>1089</v>
      </c>
      <c r="AG233" t="s">
        <v>3489</v>
      </c>
      <c r="AH233" t="s">
        <v>3494</v>
      </c>
      <c r="AI233">
        <v>104.4</v>
      </c>
      <c r="AJ233">
        <v>110</v>
      </c>
      <c r="AK233" t="s">
        <v>3498</v>
      </c>
      <c r="AL233" t="s">
        <v>3509</v>
      </c>
      <c r="AM233" t="s">
        <v>3515</v>
      </c>
      <c r="AO233">
        <v>1914</v>
      </c>
      <c r="AP233" t="s">
        <v>3594</v>
      </c>
      <c r="AQ233">
        <v>1994</v>
      </c>
      <c r="AS233" t="s">
        <v>3625</v>
      </c>
      <c r="AU233">
        <v>47.555936000000003</v>
      </c>
      <c r="AV233">
        <v>8.0494039999999991</v>
      </c>
      <c r="BA233">
        <v>0.8</v>
      </c>
      <c r="BB233" t="s">
        <v>3996</v>
      </c>
      <c r="BC233" t="s">
        <v>3498</v>
      </c>
      <c r="BE233" t="s">
        <v>3515</v>
      </c>
      <c r="BF233" t="s">
        <v>4108</v>
      </c>
      <c r="BG233" t="s">
        <v>4406</v>
      </c>
      <c r="BH233" t="s">
        <v>4480</v>
      </c>
      <c r="BI233" t="s">
        <v>4591</v>
      </c>
    </row>
    <row r="234" spans="1:61" x14ac:dyDescent="0.25">
      <c r="A234">
        <f t="shared" si="24"/>
        <v>10.1</v>
      </c>
      <c r="B234" t="str">
        <f t="shared" si="25"/>
        <v>Faimingen_BNA1189</v>
      </c>
      <c r="C234" t="s">
        <v>3492</v>
      </c>
      <c r="D234" t="str">
        <f>VLOOKUP(AL234,REF_TABLE!$A$19:$B$26,2,FALSE)</f>
        <v>HROR</v>
      </c>
      <c r="E234" t="str">
        <f>VLOOKUP(AK234,REF_TABLE!A:B,2,FALSE)</f>
        <v>WAT</v>
      </c>
      <c r="F234">
        <f t="shared" si="32"/>
        <v>0.8</v>
      </c>
      <c r="G234">
        <f>VLOOKUP(Backup_0521!D234,REF_TABLE!M:Q,2,FALSE)</f>
        <v>0</v>
      </c>
      <c r="H234">
        <f>VLOOKUP(Backup_0521!D234,REF_TABLE!M:Q,3,FALSE)</f>
        <v>0</v>
      </c>
      <c r="I234">
        <f>VLOOKUP(D234,Tabelle7!$A:$B,2,FALSE)</f>
        <v>1.4617710098499999</v>
      </c>
      <c r="J234">
        <f>VLOOKUP(D234,Tabelle7!$A:$C,3,FALSE)</f>
        <v>1.4617710098499999</v>
      </c>
      <c r="K234">
        <f>VLOOKUP($E234,Dispa_data!E:W,7,FALSE)</f>
        <v>0</v>
      </c>
      <c r="L234">
        <f>IFERROR(VLOOKUP($E234,Dispa_data!E:W,8,FALSE),0)</f>
        <v>0</v>
      </c>
      <c r="M234">
        <f>IFERROR(VLOOKUP($E234,Dispa_data!E:W,9,FALSE),0)</f>
        <v>0</v>
      </c>
      <c r="N234">
        <f>IFERROR(VLOOKUP($E234,Dispa_data!$E:$W,10,FALSE),0)</f>
        <v>0</v>
      </c>
      <c r="O234">
        <f>IFERROR(VLOOKUP($E234,Dispa_data!$E:$W,11,FALSE),0)</f>
        <v>0.86</v>
      </c>
      <c r="P234">
        <f>IFERROR(VLOOKUP($E234,Dispa_data!$E:$W,12,FALSE),0)</f>
        <v>0.3</v>
      </c>
      <c r="Q234">
        <f>IFERROR(VLOOKUP($E234,Dispa_data!$E:$W,13,FALSE),0)</f>
        <v>0</v>
      </c>
      <c r="S234" t="str">
        <f t="shared" si="26"/>
        <v/>
      </c>
      <c r="T234" t="str">
        <f t="shared" si="27"/>
        <v/>
      </c>
      <c r="U234" t="str">
        <f t="shared" si="28"/>
        <v/>
      </c>
      <c r="V234" t="str">
        <f t="shared" si="29"/>
        <v/>
      </c>
      <c r="W234" t="str">
        <f t="shared" si="30"/>
        <v/>
      </c>
      <c r="X234" s="1" t="s">
        <v>270</v>
      </c>
      <c r="Y234" s="6" t="e">
        <f>VLOOKUP(B234,Dispa_data!B:B,1,FALSE)</f>
        <v>#N/A</v>
      </c>
      <c r="Z234" t="s">
        <v>1090</v>
      </c>
      <c r="AA234" t="s">
        <v>1604</v>
      </c>
      <c r="AC234" t="s">
        <v>2207</v>
      </c>
      <c r="AE234" t="s">
        <v>2867</v>
      </c>
      <c r="AF234" t="s">
        <v>3277</v>
      </c>
      <c r="AG234" t="s">
        <v>3478</v>
      </c>
      <c r="AH234" t="s">
        <v>3492</v>
      </c>
      <c r="AI234">
        <v>10.1</v>
      </c>
      <c r="AK234" t="s">
        <v>3498</v>
      </c>
      <c r="AL234" t="s">
        <v>3509</v>
      </c>
      <c r="AM234" t="s">
        <v>3515</v>
      </c>
      <c r="AO234">
        <v>1965</v>
      </c>
      <c r="AP234" t="s">
        <v>3551</v>
      </c>
      <c r="AS234" t="s">
        <v>3625</v>
      </c>
      <c r="AU234">
        <v>48.558394</v>
      </c>
      <c r="AV234">
        <v>10.411764</v>
      </c>
      <c r="BA234">
        <v>0.8</v>
      </c>
      <c r="BB234" t="s">
        <v>3996</v>
      </c>
      <c r="BC234" t="s">
        <v>3498</v>
      </c>
      <c r="BE234" t="s">
        <v>3515</v>
      </c>
      <c r="BF234" t="s">
        <v>4091</v>
      </c>
      <c r="BG234" t="s">
        <v>1559</v>
      </c>
      <c r="BH234" t="s">
        <v>4442</v>
      </c>
    </row>
    <row r="235" spans="1:61" x14ac:dyDescent="0.25">
      <c r="A235">
        <f t="shared" si="24"/>
        <v>10.1</v>
      </c>
      <c r="B235" t="str">
        <f t="shared" si="25"/>
        <v>Urspring_BNA1191</v>
      </c>
      <c r="C235" t="s">
        <v>3492</v>
      </c>
      <c r="D235" t="str">
        <f>VLOOKUP(AL235,REF_TABLE!$A$19:$B$26,2,FALSE)</f>
        <v>HROR</v>
      </c>
      <c r="E235" t="str">
        <f>VLOOKUP(AK235,REF_TABLE!A:B,2,FALSE)</f>
        <v>WAT</v>
      </c>
      <c r="F235">
        <f t="shared" si="32"/>
        <v>0.8</v>
      </c>
      <c r="G235">
        <f>VLOOKUP(Backup_0521!D235,REF_TABLE!M:Q,2,FALSE)</f>
        <v>0</v>
      </c>
      <c r="H235">
        <f>VLOOKUP(Backup_0521!D235,REF_TABLE!M:Q,3,FALSE)</f>
        <v>0</v>
      </c>
      <c r="I235">
        <f>VLOOKUP(D235,Tabelle7!$A:$B,2,FALSE)</f>
        <v>1.4617710098499999</v>
      </c>
      <c r="J235">
        <f>VLOOKUP(D235,Tabelle7!$A:$C,3,FALSE)</f>
        <v>1.4617710098499999</v>
      </c>
      <c r="K235">
        <f>VLOOKUP($E235,Dispa_data!E:W,7,FALSE)</f>
        <v>0</v>
      </c>
      <c r="L235">
        <f>IFERROR(VLOOKUP($E235,Dispa_data!E:W,8,FALSE),0)</f>
        <v>0</v>
      </c>
      <c r="M235">
        <f>IFERROR(VLOOKUP($E235,Dispa_data!E:W,9,FALSE),0)</f>
        <v>0</v>
      </c>
      <c r="N235">
        <f>IFERROR(VLOOKUP($E235,Dispa_data!$E:$W,10,FALSE),0)</f>
        <v>0</v>
      </c>
      <c r="O235">
        <f>IFERROR(VLOOKUP($E235,Dispa_data!$E:$W,11,FALSE),0)</f>
        <v>0.86</v>
      </c>
      <c r="P235">
        <f>IFERROR(VLOOKUP($E235,Dispa_data!$E:$W,12,FALSE),0)</f>
        <v>0.3</v>
      </c>
      <c r="Q235">
        <f>IFERROR(VLOOKUP($E235,Dispa_data!$E:$W,13,FALSE),0)</f>
        <v>0</v>
      </c>
      <c r="S235" t="str">
        <f t="shared" si="26"/>
        <v/>
      </c>
      <c r="T235" t="str">
        <f t="shared" si="27"/>
        <v/>
      </c>
      <c r="U235" t="str">
        <f t="shared" si="28"/>
        <v/>
      </c>
      <c r="V235" t="str">
        <f t="shared" si="29"/>
        <v/>
      </c>
      <c r="W235" t="str">
        <f t="shared" si="30"/>
        <v/>
      </c>
      <c r="X235" s="1" t="s">
        <v>271</v>
      </c>
      <c r="Y235" s="6" t="e">
        <f>VLOOKUP(B235,Dispa_data!B:B,1,FALSE)</f>
        <v>#N/A</v>
      </c>
      <c r="Z235" t="s">
        <v>1091</v>
      </c>
      <c r="AA235" t="s">
        <v>1091</v>
      </c>
      <c r="AC235" t="s">
        <v>2172</v>
      </c>
      <c r="AD235" t="s">
        <v>2498</v>
      </c>
      <c r="AE235" t="s">
        <v>2868</v>
      </c>
      <c r="AF235" t="s">
        <v>3278</v>
      </c>
      <c r="AG235" t="s">
        <v>3478</v>
      </c>
      <c r="AH235" t="s">
        <v>3492</v>
      </c>
      <c r="AI235">
        <v>10.1</v>
      </c>
      <c r="AK235" t="s">
        <v>3498</v>
      </c>
      <c r="AL235" t="s">
        <v>3509</v>
      </c>
      <c r="AM235" t="s">
        <v>3515</v>
      </c>
      <c r="AO235">
        <v>1966</v>
      </c>
      <c r="AP235" t="s">
        <v>3552</v>
      </c>
      <c r="AS235" t="s">
        <v>3625</v>
      </c>
      <c r="AU235">
        <v>47.715980000000002</v>
      </c>
      <c r="AV235">
        <v>10.825785</v>
      </c>
      <c r="BA235">
        <v>0.8</v>
      </c>
      <c r="BB235" t="s">
        <v>3996</v>
      </c>
      <c r="BC235" t="s">
        <v>3498</v>
      </c>
      <c r="BE235" t="s">
        <v>3515</v>
      </c>
      <c r="BF235" t="s">
        <v>4088</v>
      </c>
      <c r="BG235" t="s">
        <v>4406</v>
      </c>
      <c r="BH235" t="s">
        <v>4451</v>
      </c>
    </row>
    <row r="236" spans="1:61" x14ac:dyDescent="0.25">
      <c r="A236">
        <f t="shared" si="24"/>
        <v>19.2</v>
      </c>
      <c r="B236" t="str">
        <f t="shared" si="25"/>
        <v>Prem_BNA1192</v>
      </c>
      <c r="C236" t="s">
        <v>3492</v>
      </c>
      <c r="D236" t="str">
        <f>VLOOKUP(AL236,REF_TABLE!$A$19:$B$26,2,FALSE)</f>
        <v>HROR</v>
      </c>
      <c r="E236" t="str">
        <f>VLOOKUP(AK236,REF_TABLE!A:B,2,FALSE)</f>
        <v>WAT</v>
      </c>
      <c r="F236">
        <f t="shared" si="32"/>
        <v>0.8</v>
      </c>
      <c r="G236">
        <f>VLOOKUP(Backup_0521!D236,REF_TABLE!M:Q,2,FALSE)</f>
        <v>0</v>
      </c>
      <c r="H236">
        <f>VLOOKUP(Backup_0521!D236,REF_TABLE!M:Q,3,FALSE)</f>
        <v>0</v>
      </c>
      <c r="I236">
        <f>VLOOKUP(D236,Tabelle7!$A:$B,2,FALSE)</f>
        <v>1.4617710098499999</v>
      </c>
      <c r="J236">
        <f>VLOOKUP(D236,Tabelle7!$A:$C,3,FALSE)</f>
        <v>1.4617710098499999</v>
      </c>
      <c r="K236">
        <f>VLOOKUP($E236,Dispa_data!E:W,7,FALSE)</f>
        <v>0</v>
      </c>
      <c r="L236">
        <f>IFERROR(VLOOKUP($E236,Dispa_data!E:W,8,FALSE),0)</f>
        <v>0</v>
      </c>
      <c r="M236">
        <f>IFERROR(VLOOKUP($E236,Dispa_data!E:W,9,FALSE),0)</f>
        <v>0</v>
      </c>
      <c r="N236">
        <f>IFERROR(VLOOKUP($E236,Dispa_data!$E:$W,10,FALSE),0)</f>
        <v>0</v>
      </c>
      <c r="O236">
        <f>IFERROR(VLOOKUP($E236,Dispa_data!$E:$W,11,FALSE),0)</f>
        <v>0.86</v>
      </c>
      <c r="P236">
        <f>IFERROR(VLOOKUP($E236,Dispa_data!$E:$W,12,FALSE),0)</f>
        <v>0.3</v>
      </c>
      <c r="Q236">
        <f>IFERROR(VLOOKUP($E236,Dispa_data!$E:$W,13,FALSE),0)</f>
        <v>0</v>
      </c>
      <c r="S236" t="str">
        <f t="shared" si="26"/>
        <v/>
      </c>
      <c r="T236" t="str">
        <f t="shared" si="27"/>
        <v/>
      </c>
      <c r="U236" t="str">
        <f t="shared" si="28"/>
        <v/>
      </c>
      <c r="V236" t="str">
        <f t="shared" si="29"/>
        <v/>
      </c>
      <c r="W236" t="str">
        <f t="shared" si="30"/>
        <v/>
      </c>
      <c r="X236" s="1" t="s">
        <v>272</v>
      </c>
      <c r="Y236" s="6" t="e">
        <f>VLOOKUP(B236,Dispa_data!B:B,1,FALSE)</f>
        <v>#N/A</v>
      </c>
      <c r="Z236" t="s">
        <v>1092</v>
      </c>
      <c r="AA236" t="s">
        <v>1092</v>
      </c>
      <c r="AC236" t="s">
        <v>2172</v>
      </c>
      <c r="AD236" t="s">
        <v>2499</v>
      </c>
      <c r="AE236" t="s">
        <v>2868</v>
      </c>
      <c r="AF236" t="s">
        <v>3278</v>
      </c>
      <c r="AG236" t="s">
        <v>3478</v>
      </c>
      <c r="AH236" t="s">
        <v>3492</v>
      </c>
      <c r="AI236">
        <v>19.2</v>
      </c>
      <c r="AK236" t="s">
        <v>3498</v>
      </c>
      <c r="AL236" t="s">
        <v>3509</v>
      </c>
      <c r="AM236" t="s">
        <v>3515</v>
      </c>
      <c r="AO236">
        <v>1971</v>
      </c>
      <c r="AP236" t="s">
        <v>3556</v>
      </c>
      <c r="AS236" t="s">
        <v>3625</v>
      </c>
      <c r="AU236">
        <v>47.692726</v>
      </c>
      <c r="AV236">
        <v>10.797592</v>
      </c>
      <c r="BA236">
        <v>0.8</v>
      </c>
      <c r="BB236" t="s">
        <v>3996</v>
      </c>
      <c r="BC236" t="s">
        <v>3498</v>
      </c>
      <c r="BE236" t="s">
        <v>3515</v>
      </c>
      <c r="BF236" t="s">
        <v>4088</v>
      </c>
      <c r="BG236" t="s">
        <v>4406</v>
      </c>
      <c r="BH236" t="s">
        <v>4451</v>
      </c>
    </row>
    <row r="237" spans="1:61" x14ac:dyDescent="0.25">
      <c r="A237">
        <f t="shared" si="24"/>
        <v>20</v>
      </c>
      <c r="B237" t="str">
        <f t="shared" si="25"/>
        <v>Lehmen_BNA0715</v>
      </c>
      <c r="C237" t="s">
        <v>3492</v>
      </c>
      <c r="D237" t="str">
        <f>VLOOKUP(AL237,REF_TABLE!$A$19:$B$26,2,FALSE)</f>
        <v>HROR</v>
      </c>
      <c r="E237" t="str">
        <f>VLOOKUP(AK237,REF_TABLE!A:B,2,FALSE)</f>
        <v>WAT</v>
      </c>
      <c r="F237">
        <f t="shared" si="32"/>
        <v>0.8</v>
      </c>
      <c r="G237">
        <f>VLOOKUP(Backup_0521!D237,REF_TABLE!M:Q,2,FALSE)</f>
        <v>0</v>
      </c>
      <c r="H237">
        <f>VLOOKUP(Backup_0521!D237,REF_TABLE!M:Q,3,FALSE)</f>
        <v>0</v>
      </c>
      <c r="I237">
        <f>VLOOKUP(D237,Tabelle7!$A:$B,2,FALSE)</f>
        <v>1.4617710098499999</v>
      </c>
      <c r="J237">
        <f>VLOOKUP(D237,Tabelle7!$A:$C,3,FALSE)</f>
        <v>1.4617710098499999</v>
      </c>
      <c r="K237">
        <f>VLOOKUP($E237,Dispa_data!E:W,7,FALSE)</f>
        <v>0</v>
      </c>
      <c r="L237">
        <f>IFERROR(VLOOKUP($E237,Dispa_data!E:W,8,FALSE),0)</f>
        <v>0</v>
      </c>
      <c r="M237">
        <f>IFERROR(VLOOKUP($E237,Dispa_data!E:W,9,FALSE),0)</f>
        <v>0</v>
      </c>
      <c r="N237">
        <f>IFERROR(VLOOKUP($E237,Dispa_data!$E:$W,10,FALSE),0)</f>
        <v>0</v>
      </c>
      <c r="O237">
        <f>IFERROR(VLOOKUP($E237,Dispa_data!$E:$W,11,FALSE),0)</f>
        <v>0.86</v>
      </c>
      <c r="P237">
        <f>IFERROR(VLOOKUP($E237,Dispa_data!$E:$W,12,FALSE),0)</f>
        <v>0.3</v>
      </c>
      <c r="Q237">
        <f>IFERROR(VLOOKUP($E237,Dispa_data!$E:$W,13,FALSE),0)</f>
        <v>0</v>
      </c>
      <c r="S237" t="str">
        <f t="shared" si="26"/>
        <v/>
      </c>
      <c r="T237" t="str">
        <f t="shared" si="27"/>
        <v/>
      </c>
      <c r="U237" t="str">
        <f t="shared" si="28"/>
        <v/>
      </c>
      <c r="V237" t="str">
        <f t="shared" si="29"/>
        <v/>
      </c>
      <c r="W237" t="str">
        <f t="shared" si="30"/>
        <v/>
      </c>
      <c r="X237" s="1" t="s">
        <v>273</v>
      </c>
      <c r="Y237" s="6" t="e">
        <f>VLOOKUP(B237,Dispa_data!B:B,1,FALSE)</f>
        <v>#N/A</v>
      </c>
      <c r="Z237" t="s">
        <v>1093</v>
      </c>
      <c r="AC237" t="s">
        <v>2128</v>
      </c>
      <c r="AE237" t="s">
        <v>2869</v>
      </c>
      <c r="AF237" t="s">
        <v>1093</v>
      </c>
      <c r="AG237" t="s">
        <v>3487</v>
      </c>
      <c r="AH237" t="s">
        <v>3492</v>
      </c>
      <c r="AI237">
        <v>20</v>
      </c>
      <c r="AK237" t="s">
        <v>3498</v>
      </c>
      <c r="AL237" t="s">
        <v>3509</v>
      </c>
      <c r="AM237" t="s">
        <v>3515</v>
      </c>
      <c r="AO237">
        <v>1962</v>
      </c>
      <c r="AP237" t="s">
        <v>3557</v>
      </c>
      <c r="AS237" t="s">
        <v>3625</v>
      </c>
      <c r="AU237">
        <v>50.274723999999999</v>
      </c>
      <c r="AV237">
        <v>7.4589570000000007</v>
      </c>
      <c r="BA237">
        <v>0.8</v>
      </c>
      <c r="BB237" t="s">
        <v>3996</v>
      </c>
      <c r="BC237" t="s">
        <v>3498</v>
      </c>
      <c r="BE237" t="s">
        <v>3515</v>
      </c>
      <c r="BG237" t="s">
        <v>1559</v>
      </c>
      <c r="BH237" t="s">
        <v>4441</v>
      </c>
    </row>
    <row r="238" spans="1:61" x14ac:dyDescent="0.25">
      <c r="A238">
        <f t="shared" si="24"/>
        <v>1045.2</v>
      </c>
      <c r="B238" t="str">
        <f t="shared" si="25"/>
        <v>Markersbach_BNA0652</v>
      </c>
      <c r="C238" t="s">
        <v>3492</v>
      </c>
      <c r="D238" t="str">
        <f>VLOOKUP(AL238,REF_TABLE!$A$19:$B$26,2,FALSE)</f>
        <v>HPHS</v>
      </c>
      <c r="E238" t="str">
        <f>VLOOKUP(AK238,REF_TABLE!A:B,2,FALSE)</f>
        <v>WAT</v>
      </c>
      <c r="F238">
        <f t="shared" si="32"/>
        <v>0.75</v>
      </c>
      <c r="G238">
        <f>VLOOKUP(Backup_0521!D238,REF_TABLE!M:Q,2,FALSE)</f>
        <v>0</v>
      </c>
      <c r="H238">
        <f>VLOOKUP(Backup_0521!D238,REF_TABLE!M:Q,3,FALSE)</f>
        <v>0</v>
      </c>
      <c r="I238">
        <f>VLOOKUP(D238,Tabelle7!$A:$B,2,FALSE)</f>
        <v>0.95351891912857145</v>
      </c>
      <c r="J238">
        <f>VLOOKUP(D238,Tabelle7!$A:$C,3,FALSE)</f>
        <v>0.95351891912857145</v>
      </c>
      <c r="K238">
        <f>VLOOKUP($E238,Dispa_data!E:W,7,FALSE)</f>
        <v>0</v>
      </c>
      <c r="L238">
        <f>IFERROR(VLOOKUP($E238,Dispa_data!E:W,8,FALSE),0)</f>
        <v>0</v>
      </c>
      <c r="M238">
        <f>IFERROR(VLOOKUP($E238,Dispa_data!E:W,9,FALSE),0)</f>
        <v>0</v>
      </c>
      <c r="N238">
        <f>IFERROR(VLOOKUP($E238,Dispa_data!$E:$W,10,FALSE),0)</f>
        <v>0</v>
      </c>
      <c r="O238">
        <f>IFERROR(VLOOKUP($E238,Dispa_data!$E:$W,11,FALSE),0)</f>
        <v>0.86</v>
      </c>
      <c r="P238">
        <f>IFERROR(VLOOKUP($E238,Dispa_data!$E:$W,12,FALSE),0)</f>
        <v>0.3</v>
      </c>
      <c r="Q238">
        <f>IFERROR(VLOOKUP($E238,Dispa_data!$E:$W,13,FALSE),0)</f>
        <v>0</v>
      </c>
      <c r="S238" t="str">
        <f t="shared" si="26"/>
        <v/>
      </c>
      <c r="T238">
        <f t="shared" si="27"/>
        <v>6584.76</v>
      </c>
      <c r="U238">
        <f t="shared" si="28"/>
        <v>0</v>
      </c>
      <c r="V238">
        <f t="shared" si="29"/>
        <v>1045.2</v>
      </c>
      <c r="W238">
        <f t="shared" si="30"/>
        <v>0.86</v>
      </c>
      <c r="X238" s="1" t="s">
        <v>274</v>
      </c>
      <c r="Y238" s="6" t="e">
        <f>VLOOKUP(B238,Dispa_data!B:B,1,FALSE)</f>
        <v>#N/A</v>
      </c>
      <c r="Z238" t="s">
        <v>1094</v>
      </c>
      <c r="AA238" t="s">
        <v>1609</v>
      </c>
      <c r="AB238" t="s">
        <v>1961</v>
      </c>
      <c r="AC238" t="s">
        <v>2201</v>
      </c>
      <c r="AD238" t="s">
        <v>2500</v>
      </c>
      <c r="AE238" t="s">
        <v>2870</v>
      </c>
      <c r="AF238" t="s">
        <v>1094</v>
      </c>
      <c r="AG238" t="s">
        <v>3490</v>
      </c>
      <c r="AH238" t="s">
        <v>3492</v>
      </c>
      <c r="AI238">
        <v>1045.2</v>
      </c>
      <c r="AJ238">
        <v>175</v>
      </c>
      <c r="AK238" t="s">
        <v>3498</v>
      </c>
      <c r="AL238" t="s">
        <v>3510</v>
      </c>
      <c r="AM238" t="s">
        <v>3515</v>
      </c>
      <c r="AO238">
        <v>1980</v>
      </c>
      <c r="AP238" t="s">
        <v>3546</v>
      </c>
      <c r="AS238" t="s">
        <v>3625</v>
      </c>
      <c r="AU238">
        <v>50.519379999999998</v>
      </c>
      <c r="AV238">
        <v>12.879759999999999</v>
      </c>
      <c r="AW238" t="s">
        <v>3678</v>
      </c>
      <c r="AX238" t="s">
        <v>3799</v>
      </c>
      <c r="AY238">
        <v>0.75</v>
      </c>
      <c r="AZ238" s="2" t="s">
        <v>3946</v>
      </c>
      <c r="BA238">
        <v>0.75</v>
      </c>
      <c r="BB238" t="s">
        <v>3996</v>
      </c>
      <c r="BC238" t="s">
        <v>3498</v>
      </c>
      <c r="BE238" t="s">
        <v>3515</v>
      </c>
      <c r="BF238" t="s">
        <v>4109</v>
      </c>
      <c r="BG238" t="s">
        <v>4408</v>
      </c>
      <c r="BH238" t="s">
        <v>4439</v>
      </c>
      <c r="BI238" t="s">
        <v>4591</v>
      </c>
    </row>
    <row r="239" spans="1:61" x14ac:dyDescent="0.25">
      <c r="A239">
        <f t="shared" si="24"/>
        <v>0</v>
      </c>
      <c r="B239" t="str">
        <f t="shared" si="25"/>
        <v>Markersbach_BNA0653</v>
      </c>
      <c r="C239" t="s">
        <v>3492</v>
      </c>
      <c r="D239" t="str">
        <f>VLOOKUP(AL239,REF_TABLE!$A$19:$B$26,2,FALSE)</f>
        <v>HPHS</v>
      </c>
      <c r="E239" t="str">
        <f>VLOOKUP(AK239,REF_TABLE!A:B,2,FALSE)</f>
        <v>WAT</v>
      </c>
      <c r="F239">
        <f t="shared" si="32"/>
        <v>0.75</v>
      </c>
      <c r="G239">
        <f>VLOOKUP(Backup_0521!D239,REF_TABLE!M:Q,2,FALSE)</f>
        <v>0</v>
      </c>
      <c r="H239">
        <f>VLOOKUP(Backup_0521!D239,REF_TABLE!M:Q,3,FALSE)</f>
        <v>0</v>
      </c>
      <c r="I239">
        <f>VLOOKUP(D239,Tabelle7!$A:$B,2,FALSE)</f>
        <v>0.95351891912857145</v>
      </c>
      <c r="J239">
        <f>VLOOKUP(D239,Tabelle7!$A:$C,3,FALSE)</f>
        <v>0.95351891912857145</v>
      </c>
      <c r="K239">
        <f>VLOOKUP($E239,Dispa_data!E:W,7,FALSE)</f>
        <v>0</v>
      </c>
      <c r="L239">
        <f>IFERROR(VLOOKUP($E239,Dispa_data!E:W,8,FALSE),0)</f>
        <v>0</v>
      </c>
      <c r="M239">
        <f>IFERROR(VLOOKUP($E239,Dispa_data!E:W,9,FALSE),0)</f>
        <v>0</v>
      </c>
      <c r="N239">
        <f>IFERROR(VLOOKUP($E239,Dispa_data!$E:$W,10,FALSE),0)</f>
        <v>0</v>
      </c>
      <c r="O239">
        <f>IFERROR(VLOOKUP($E239,Dispa_data!$E:$W,11,FALSE),0)</f>
        <v>0.86</v>
      </c>
      <c r="P239">
        <f>IFERROR(VLOOKUP($E239,Dispa_data!$E:$W,12,FALSE),0)</f>
        <v>0.3</v>
      </c>
      <c r="Q239">
        <f>IFERROR(VLOOKUP($E239,Dispa_data!$E:$W,13,FALSE),0)</f>
        <v>0</v>
      </c>
      <c r="S239" t="str">
        <f t="shared" si="26"/>
        <v/>
      </c>
      <c r="T239">
        <f t="shared" si="27"/>
        <v>0</v>
      </c>
      <c r="U239">
        <f t="shared" si="28"/>
        <v>0</v>
      </c>
      <c r="V239">
        <f t="shared" si="29"/>
        <v>0</v>
      </c>
      <c r="W239">
        <f t="shared" si="30"/>
        <v>0.86</v>
      </c>
      <c r="X239" s="1" t="s">
        <v>275</v>
      </c>
      <c r="Y239" s="6" t="e">
        <f>VLOOKUP(B239,Dispa_data!B:B,1,FALSE)</f>
        <v>#N/A</v>
      </c>
      <c r="Z239" t="s">
        <v>1094</v>
      </c>
      <c r="AA239" t="s">
        <v>1610</v>
      </c>
      <c r="AB239" t="s">
        <v>1962</v>
      </c>
      <c r="AC239" t="s">
        <v>2201</v>
      </c>
      <c r="AD239" t="s">
        <v>2500</v>
      </c>
      <c r="AE239" t="s">
        <v>2870</v>
      </c>
      <c r="AF239" t="s">
        <v>1094</v>
      </c>
      <c r="AG239" t="s">
        <v>3490</v>
      </c>
      <c r="AH239" t="s">
        <v>3492</v>
      </c>
      <c r="AJ239">
        <v>175</v>
      </c>
      <c r="AK239" t="s">
        <v>3498</v>
      </c>
      <c r="AL239" t="s">
        <v>3510</v>
      </c>
      <c r="AM239" t="s">
        <v>3515</v>
      </c>
      <c r="AO239">
        <v>1980</v>
      </c>
      <c r="AP239" t="s">
        <v>3546</v>
      </c>
      <c r="AS239" t="s">
        <v>3625</v>
      </c>
      <c r="AU239">
        <v>50.519379999999998</v>
      </c>
      <c r="AV239">
        <v>12.879759999999999</v>
      </c>
      <c r="AW239" t="s">
        <v>3678</v>
      </c>
      <c r="AX239" t="s">
        <v>3800</v>
      </c>
      <c r="BA239">
        <v>0.75</v>
      </c>
      <c r="BB239" t="s">
        <v>3996</v>
      </c>
      <c r="BC239" t="s">
        <v>3498</v>
      </c>
      <c r="BE239" t="s">
        <v>3515</v>
      </c>
      <c r="BF239" t="s">
        <v>4109</v>
      </c>
      <c r="BG239" t="s">
        <v>4408</v>
      </c>
      <c r="BH239" t="s">
        <v>4439</v>
      </c>
      <c r="BI239" t="s">
        <v>4591</v>
      </c>
    </row>
    <row r="240" spans="1:61" x14ac:dyDescent="0.25">
      <c r="A240">
        <f t="shared" si="24"/>
        <v>0</v>
      </c>
      <c r="B240" t="str">
        <f t="shared" si="25"/>
        <v>Markersbach_BNA0654</v>
      </c>
      <c r="C240" t="s">
        <v>3492</v>
      </c>
      <c r="D240" t="str">
        <f>VLOOKUP(AL240,REF_TABLE!$A$19:$B$26,2,FALSE)</f>
        <v>HPHS</v>
      </c>
      <c r="E240" t="str">
        <f>VLOOKUP(AK240,REF_TABLE!A:B,2,FALSE)</f>
        <v>WAT</v>
      </c>
      <c r="F240">
        <f t="shared" si="32"/>
        <v>0.75</v>
      </c>
      <c r="G240">
        <f>VLOOKUP(Backup_0521!D240,REF_TABLE!M:Q,2,FALSE)</f>
        <v>0</v>
      </c>
      <c r="H240">
        <f>VLOOKUP(Backup_0521!D240,REF_TABLE!M:Q,3,FALSE)</f>
        <v>0</v>
      </c>
      <c r="I240">
        <f>VLOOKUP(D240,Tabelle7!$A:$B,2,FALSE)</f>
        <v>0.95351891912857145</v>
      </c>
      <c r="J240">
        <f>VLOOKUP(D240,Tabelle7!$A:$C,3,FALSE)</f>
        <v>0.95351891912857145</v>
      </c>
      <c r="K240">
        <f>VLOOKUP($E240,Dispa_data!E:W,7,FALSE)</f>
        <v>0</v>
      </c>
      <c r="L240">
        <f>IFERROR(VLOOKUP($E240,Dispa_data!E:W,8,FALSE),0)</f>
        <v>0</v>
      </c>
      <c r="M240">
        <f>IFERROR(VLOOKUP($E240,Dispa_data!E:W,9,FALSE),0)</f>
        <v>0</v>
      </c>
      <c r="N240">
        <f>IFERROR(VLOOKUP($E240,Dispa_data!$E:$W,10,FALSE),0)</f>
        <v>0</v>
      </c>
      <c r="O240">
        <f>IFERROR(VLOOKUP($E240,Dispa_data!$E:$W,11,FALSE),0)</f>
        <v>0.86</v>
      </c>
      <c r="P240">
        <f>IFERROR(VLOOKUP($E240,Dispa_data!$E:$W,12,FALSE),0)</f>
        <v>0.3</v>
      </c>
      <c r="Q240">
        <f>IFERROR(VLOOKUP($E240,Dispa_data!$E:$W,13,FALSE),0)</f>
        <v>0</v>
      </c>
      <c r="S240" t="str">
        <f t="shared" si="26"/>
        <v/>
      </c>
      <c r="T240">
        <f t="shared" si="27"/>
        <v>0</v>
      </c>
      <c r="U240">
        <f t="shared" si="28"/>
        <v>0</v>
      </c>
      <c r="V240">
        <f t="shared" si="29"/>
        <v>0</v>
      </c>
      <c r="W240">
        <f t="shared" si="30"/>
        <v>0.86</v>
      </c>
      <c r="X240" s="1" t="s">
        <v>276</v>
      </c>
      <c r="Y240" s="6" t="e">
        <f>VLOOKUP(B240,Dispa_data!B:B,1,FALSE)</f>
        <v>#N/A</v>
      </c>
      <c r="Z240" t="s">
        <v>1094</v>
      </c>
      <c r="AA240" t="s">
        <v>1611</v>
      </c>
      <c r="AB240" t="s">
        <v>1963</v>
      </c>
      <c r="AC240" t="s">
        <v>2201</v>
      </c>
      <c r="AD240" t="s">
        <v>2500</v>
      </c>
      <c r="AE240" t="s">
        <v>2870</v>
      </c>
      <c r="AF240" t="s">
        <v>1094</v>
      </c>
      <c r="AG240" t="s">
        <v>3490</v>
      </c>
      <c r="AH240" t="s">
        <v>3492</v>
      </c>
      <c r="AJ240">
        <v>175</v>
      </c>
      <c r="AK240" t="s">
        <v>3498</v>
      </c>
      <c r="AL240" t="s">
        <v>3510</v>
      </c>
      <c r="AM240" t="s">
        <v>3515</v>
      </c>
      <c r="AO240">
        <v>1980</v>
      </c>
      <c r="AP240" t="s">
        <v>3546</v>
      </c>
      <c r="AS240" t="s">
        <v>3625</v>
      </c>
      <c r="AU240">
        <v>50.519379999999998</v>
      </c>
      <c r="AV240">
        <v>12.879759999999999</v>
      </c>
      <c r="AW240" t="s">
        <v>3678</v>
      </c>
      <c r="AX240" t="s">
        <v>3801</v>
      </c>
      <c r="BA240">
        <v>0.75</v>
      </c>
      <c r="BB240" t="s">
        <v>3996</v>
      </c>
      <c r="BC240" t="s">
        <v>3498</v>
      </c>
      <c r="BE240" t="s">
        <v>3515</v>
      </c>
      <c r="BF240" t="s">
        <v>4109</v>
      </c>
      <c r="BG240" t="s">
        <v>4408</v>
      </c>
      <c r="BH240" t="s">
        <v>4439</v>
      </c>
      <c r="BI240" t="s">
        <v>4591</v>
      </c>
    </row>
    <row r="241" spans="1:61" x14ac:dyDescent="0.25">
      <c r="A241">
        <f t="shared" si="24"/>
        <v>0</v>
      </c>
      <c r="B241" t="str">
        <f t="shared" si="25"/>
        <v>Markersbach_BNA0655</v>
      </c>
      <c r="C241" t="s">
        <v>3492</v>
      </c>
      <c r="D241" t="str">
        <f>VLOOKUP(AL241,REF_TABLE!$A$19:$B$26,2,FALSE)</f>
        <v>HPHS</v>
      </c>
      <c r="E241" t="str">
        <f>VLOOKUP(AK241,REF_TABLE!A:B,2,FALSE)</f>
        <v>WAT</v>
      </c>
      <c r="F241">
        <f t="shared" si="32"/>
        <v>0.75</v>
      </c>
      <c r="G241">
        <f>VLOOKUP(Backup_0521!D241,REF_TABLE!M:Q,2,FALSE)</f>
        <v>0</v>
      </c>
      <c r="H241">
        <f>VLOOKUP(Backup_0521!D241,REF_TABLE!M:Q,3,FALSE)</f>
        <v>0</v>
      </c>
      <c r="I241">
        <f>VLOOKUP(D241,Tabelle7!$A:$B,2,FALSE)</f>
        <v>0.95351891912857145</v>
      </c>
      <c r="J241">
        <f>VLOOKUP(D241,Tabelle7!$A:$C,3,FALSE)</f>
        <v>0.95351891912857145</v>
      </c>
      <c r="K241">
        <f>VLOOKUP($E241,Dispa_data!E:W,7,FALSE)</f>
        <v>0</v>
      </c>
      <c r="L241">
        <f>IFERROR(VLOOKUP($E241,Dispa_data!E:W,8,FALSE),0)</f>
        <v>0</v>
      </c>
      <c r="M241">
        <f>IFERROR(VLOOKUP($E241,Dispa_data!E:W,9,FALSE),0)</f>
        <v>0</v>
      </c>
      <c r="N241">
        <f>IFERROR(VLOOKUP($E241,Dispa_data!$E:$W,10,FALSE),0)</f>
        <v>0</v>
      </c>
      <c r="O241">
        <f>IFERROR(VLOOKUP($E241,Dispa_data!$E:$W,11,FALSE),0)</f>
        <v>0.86</v>
      </c>
      <c r="P241">
        <f>IFERROR(VLOOKUP($E241,Dispa_data!$E:$W,12,FALSE),0)</f>
        <v>0.3</v>
      </c>
      <c r="Q241">
        <f>IFERROR(VLOOKUP($E241,Dispa_data!$E:$W,13,FALSE),0)</f>
        <v>0</v>
      </c>
      <c r="S241" t="str">
        <f t="shared" si="26"/>
        <v/>
      </c>
      <c r="T241">
        <f t="shared" si="27"/>
        <v>0</v>
      </c>
      <c r="U241">
        <f t="shared" si="28"/>
        <v>0</v>
      </c>
      <c r="V241">
        <f t="shared" si="29"/>
        <v>0</v>
      </c>
      <c r="W241">
        <f t="shared" si="30"/>
        <v>0.86</v>
      </c>
      <c r="X241" s="1" t="s">
        <v>277</v>
      </c>
      <c r="Y241" s="6" t="e">
        <f>VLOOKUP(B241,Dispa_data!B:B,1,FALSE)</f>
        <v>#N/A</v>
      </c>
      <c r="Z241" t="s">
        <v>1094</v>
      </c>
      <c r="AA241" t="s">
        <v>1612</v>
      </c>
      <c r="AB241" t="s">
        <v>1964</v>
      </c>
      <c r="AC241" t="s">
        <v>2201</v>
      </c>
      <c r="AD241" t="s">
        <v>2500</v>
      </c>
      <c r="AE241" t="s">
        <v>2870</v>
      </c>
      <c r="AF241" t="s">
        <v>1094</v>
      </c>
      <c r="AG241" t="s">
        <v>3490</v>
      </c>
      <c r="AH241" t="s">
        <v>3492</v>
      </c>
      <c r="AJ241">
        <v>175</v>
      </c>
      <c r="AK241" t="s">
        <v>3498</v>
      </c>
      <c r="AL241" t="s">
        <v>3510</v>
      </c>
      <c r="AM241" t="s">
        <v>3515</v>
      </c>
      <c r="AO241">
        <v>1980</v>
      </c>
      <c r="AP241" t="s">
        <v>3546</v>
      </c>
      <c r="AS241" t="s">
        <v>3625</v>
      </c>
      <c r="AU241">
        <v>50.519379999999998</v>
      </c>
      <c r="AV241">
        <v>12.879759999999999</v>
      </c>
      <c r="AW241" t="s">
        <v>3678</v>
      </c>
      <c r="AX241" t="s">
        <v>3802</v>
      </c>
      <c r="BA241">
        <v>0.75</v>
      </c>
      <c r="BB241" t="s">
        <v>3996</v>
      </c>
      <c r="BC241" t="s">
        <v>3498</v>
      </c>
      <c r="BE241" t="s">
        <v>3515</v>
      </c>
      <c r="BF241" t="s">
        <v>4109</v>
      </c>
      <c r="BG241" t="s">
        <v>4408</v>
      </c>
      <c r="BH241" t="s">
        <v>4439</v>
      </c>
      <c r="BI241" t="s">
        <v>4591</v>
      </c>
    </row>
    <row r="242" spans="1:61" x14ac:dyDescent="0.25">
      <c r="A242">
        <f t="shared" si="24"/>
        <v>0</v>
      </c>
      <c r="B242" t="str">
        <f t="shared" si="25"/>
        <v>Markersbach_BNA0656</v>
      </c>
      <c r="C242" t="s">
        <v>3492</v>
      </c>
      <c r="D242" t="str">
        <f>VLOOKUP(AL242,REF_TABLE!$A$19:$B$26,2,FALSE)</f>
        <v>HPHS</v>
      </c>
      <c r="E242" t="str">
        <f>VLOOKUP(AK242,REF_TABLE!A:B,2,FALSE)</f>
        <v>WAT</v>
      </c>
      <c r="F242">
        <f t="shared" si="32"/>
        <v>0.75</v>
      </c>
      <c r="G242">
        <f>VLOOKUP(Backup_0521!D242,REF_TABLE!M:Q,2,FALSE)</f>
        <v>0</v>
      </c>
      <c r="H242">
        <f>VLOOKUP(Backup_0521!D242,REF_TABLE!M:Q,3,FALSE)</f>
        <v>0</v>
      </c>
      <c r="I242">
        <f>VLOOKUP(D242,Tabelle7!$A:$B,2,FALSE)</f>
        <v>0.95351891912857145</v>
      </c>
      <c r="J242">
        <f>VLOOKUP(D242,Tabelle7!$A:$C,3,FALSE)</f>
        <v>0.95351891912857145</v>
      </c>
      <c r="K242">
        <f>VLOOKUP($E242,Dispa_data!E:W,7,FALSE)</f>
        <v>0</v>
      </c>
      <c r="L242">
        <f>IFERROR(VLOOKUP($E242,Dispa_data!E:W,8,FALSE),0)</f>
        <v>0</v>
      </c>
      <c r="M242">
        <f>IFERROR(VLOOKUP($E242,Dispa_data!E:W,9,FALSE),0)</f>
        <v>0</v>
      </c>
      <c r="N242">
        <f>IFERROR(VLOOKUP($E242,Dispa_data!$E:$W,10,FALSE),0)</f>
        <v>0</v>
      </c>
      <c r="O242">
        <f>IFERROR(VLOOKUP($E242,Dispa_data!$E:$W,11,FALSE),0)</f>
        <v>0.86</v>
      </c>
      <c r="P242">
        <f>IFERROR(VLOOKUP($E242,Dispa_data!$E:$W,12,FALSE),0)</f>
        <v>0.3</v>
      </c>
      <c r="Q242">
        <f>IFERROR(VLOOKUP($E242,Dispa_data!$E:$W,13,FALSE),0)</f>
        <v>0</v>
      </c>
      <c r="S242" t="str">
        <f t="shared" si="26"/>
        <v/>
      </c>
      <c r="T242">
        <f t="shared" si="27"/>
        <v>0</v>
      </c>
      <c r="U242">
        <f t="shared" si="28"/>
        <v>0</v>
      </c>
      <c r="V242">
        <f t="shared" si="29"/>
        <v>0</v>
      </c>
      <c r="W242">
        <f t="shared" si="30"/>
        <v>0.86</v>
      </c>
      <c r="X242" s="1" t="s">
        <v>278</v>
      </c>
      <c r="Y242" s="6" t="e">
        <f>VLOOKUP(B242,Dispa_data!B:B,1,FALSE)</f>
        <v>#N/A</v>
      </c>
      <c r="Z242" t="s">
        <v>1094</v>
      </c>
      <c r="AA242" t="s">
        <v>1613</v>
      </c>
      <c r="AB242" t="s">
        <v>1965</v>
      </c>
      <c r="AC242" t="s">
        <v>2201</v>
      </c>
      <c r="AD242" t="s">
        <v>2500</v>
      </c>
      <c r="AE242" t="s">
        <v>2870</v>
      </c>
      <c r="AF242" t="s">
        <v>1094</v>
      </c>
      <c r="AG242" t="s">
        <v>3490</v>
      </c>
      <c r="AH242" t="s">
        <v>3492</v>
      </c>
      <c r="AJ242">
        <v>175</v>
      </c>
      <c r="AK242" t="s">
        <v>3498</v>
      </c>
      <c r="AL242" t="s">
        <v>3510</v>
      </c>
      <c r="AM242" t="s">
        <v>3515</v>
      </c>
      <c r="AO242">
        <v>1980</v>
      </c>
      <c r="AP242" t="s">
        <v>3546</v>
      </c>
      <c r="AS242" t="s">
        <v>3625</v>
      </c>
      <c r="AU242">
        <v>50.519379999999998</v>
      </c>
      <c r="AV242">
        <v>12.879759999999999</v>
      </c>
      <c r="AW242" t="s">
        <v>3678</v>
      </c>
      <c r="AX242" t="s">
        <v>3803</v>
      </c>
      <c r="BA242">
        <v>0.75</v>
      </c>
      <c r="BB242" t="s">
        <v>3996</v>
      </c>
      <c r="BC242" t="s">
        <v>3498</v>
      </c>
      <c r="BE242" t="s">
        <v>3515</v>
      </c>
      <c r="BF242" t="s">
        <v>4109</v>
      </c>
      <c r="BG242" t="s">
        <v>4408</v>
      </c>
      <c r="BH242" t="s">
        <v>4439</v>
      </c>
      <c r="BI242" t="s">
        <v>4591</v>
      </c>
    </row>
    <row r="243" spans="1:61" x14ac:dyDescent="0.25">
      <c r="A243">
        <f t="shared" si="24"/>
        <v>0</v>
      </c>
      <c r="B243" t="str">
        <f t="shared" si="25"/>
        <v>Markersbach_BNA0657</v>
      </c>
      <c r="C243" t="s">
        <v>3492</v>
      </c>
      <c r="D243" t="str">
        <f>VLOOKUP(AL243,REF_TABLE!$A$19:$B$26,2,FALSE)</f>
        <v>HPHS</v>
      </c>
      <c r="E243" t="str">
        <f>VLOOKUP(AK243,REF_TABLE!A:B,2,FALSE)</f>
        <v>WAT</v>
      </c>
      <c r="F243">
        <f t="shared" si="32"/>
        <v>0.75</v>
      </c>
      <c r="G243">
        <f>VLOOKUP(Backup_0521!D243,REF_TABLE!M:Q,2,FALSE)</f>
        <v>0</v>
      </c>
      <c r="H243">
        <f>VLOOKUP(Backup_0521!D243,REF_TABLE!M:Q,3,FALSE)</f>
        <v>0</v>
      </c>
      <c r="I243">
        <f>VLOOKUP(D243,Tabelle7!$A:$B,2,FALSE)</f>
        <v>0.95351891912857145</v>
      </c>
      <c r="J243">
        <f>VLOOKUP(D243,Tabelle7!$A:$C,3,FALSE)</f>
        <v>0.95351891912857145</v>
      </c>
      <c r="K243">
        <f>VLOOKUP($E243,Dispa_data!E:W,7,FALSE)</f>
        <v>0</v>
      </c>
      <c r="L243">
        <f>IFERROR(VLOOKUP($E243,Dispa_data!E:W,8,FALSE),0)</f>
        <v>0</v>
      </c>
      <c r="M243">
        <f>IFERROR(VLOOKUP($E243,Dispa_data!E:W,9,FALSE),0)</f>
        <v>0</v>
      </c>
      <c r="N243">
        <f>IFERROR(VLOOKUP($E243,Dispa_data!$E:$W,10,FALSE),0)</f>
        <v>0</v>
      </c>
      <c r="O243">
        <f>IFERROR(VLOOKUP($E243,Dispa_data!$E:$W,11,FALSE),0)</f>
        <v>0.86</v>
      </c>
      <c r="P243">
        <f>IFERROR(VLOOKUP($E243,Dispa_data!$E:$W,12,FALSE),0)</f>
        <v>0.3</v>
      </c>
      <c r="Q243">
        <f>IFERROR(VLOOKUP($E243,Dispa_data!$E:$W,13,FALSE),0)</f>
        <v>0</v>
      </c>
      <c r="S243" t="str">
        <f t="shared" si="26"/>
        <v/>
      </c>
      <c r="T243">
        <f t="shared" si="27"/>
        <v>0</v>
      </c>
      <c r="U243">
        <f t="shared" si="28"/>
        <v>0</v>
      </c>
      <c r="V243">
        <f t="shared" si="29"/>
        <v>0</v>
      </c>
      <c r="W243">
        <f t="shared" si="30"/>
        <v>0.86</v>
      </c>
      <c r="X243" s="1" t="s">
        <v>279</v>
      </c>
      <c r="Y243" s="6" t="e">
        <f>VLOOKUP(B243,Dispa_data!B:B,1,FALSE)</f>
        <v>#N/A</v>
      </c>
      <c r="Z243" t="s">
        <v>1094</v>
      </c>
      <c r="AA243" t="s">
        <v>1614</v>
      </c>
      <c r="AB243" t="s">
        <v>1966</v>
      </c>
      <c r="AC243" t="s">
        <v>2201</v>
      </c>
      <c r="AD243" t="s">
        <v>2500</v>
      </c>
      <c r="AE243" t="s">
        <v>2870</v>
      </c>
      <c r="AF243" t="s">
        <v>1094</v>
      </c>
      <c r="AG243" t="s">
        <v>3490</v>
      </c>
      <c r="AH243" t="s">
        <v>3492</v>
      </c>
      <c r="AJ243">
        <v>175</v>
      </c>
      <c r="AK243" t="s">
        <v>3498</v>
      </c>
      <c r="AL243" t="s">
        <v>3510</v>
      </c>
      <c r="AM243" t="s">
        <v>3515</v>
      </c>
      <c r="AO243">
        <v>1980</v>
      </c>
      <c r="AP243" t="s">
        <v>3546</v>
      </c>
      <c r="AS243" t="s">
        <v>3625</v>
      </c>
      <c r="AU243">
        <v>50.519379999999998</v>
      </c>
      <c r="AV243">
        <v>12.879759999999999</v>
      </c>
      <c r="AW243" t="s">
        <v>3678</v>
      </c>
      <c r="AX243" t="s">
        <v>3804</v>
      </c>
      <c r="BA243">
        <v>0.75</v>
      </c>
      <c r="BB243" t="s">
        <v>3996</v>
      </c>
      <c r="BC243" t="s">
        <v>3498</v>
      </c>
      <c r="BE243" t="s">
        <v>3515</v>
      </c>
      <c r="BF243" t="s">
        <v>4109</v>
      </c>
      <c r="BG243" t="s">
        <v>4408</v>
      </c>
      <c r="BH243" t="s">
        <v>4439</v>
      </c>
      <c r="BI243" t="s">
        <v>4591</v>
      </c>
    </row>
    <row r="244" spans="1:61" x14ac:dyDescent="0.25">
      <c r="A244">
        <f t="shared" si="24"/>
        <v>11.3</v>
      </c>
      <c r="B244" t="str">
        <f t="shared" si="25"/>
        <v>Meitingen_BNA1209</v>
      </c>
      <c r="C244" t="s">
        <v>3492</v>
      </c>
      <c r="D244" t="str">
        <f>VLOOKUP(AL244,REF_TABLE!$A$19:$B$26,2,FALSE)</f>
        <v>HROR</v>
      </c>
      <c r="E244" t="str">
        <f>VLOOKUP(AK244,REF_TABLE!A:B,2,FALSE)</f>
        <v>WAT</v>
      </c>
      <c r="F244">
        <f t="shared" si="32"/>
        <v>0.8</v>
      </c>
      <c r="G244">
        <f>VLOOKUP(Backup_0521!D244,REF_TABLE!M:Q,2,FALSE)</f>
        <v>0</v>
      </c>
      <c r="H244">
        <f>VLOOKUP(Backup_0521!D244,REF_TABLE!M:Q,3,FALSE)</f>
        <v>0</v>
      </c>
      <c r="I244">
        <f>VLOOKUP(D244,Tabelle7!$A:$B,2,FALSE)</f>
        <v>1.4617710098499999</v>
      </c>
      <c r="J244">
        <f>VLOOKUP(D244,Tabelle7!$A:$C,3,FALSE)</f>
        <v>1.4617710098499999</v>
      </c>
      <c r="K244">
        <f>VLOOKUP($E244,Dispa_data!E:W,7,FALSE)</f>
        <v>0</v>
      </c>
      <c r="L244">
        <f>IFERROR(VLOOKUP($E244,Dispa_data!E:W,8,FALSE),0)</f>
        <v>0</v>
      </c>
      <c r="M244">
        <f>IFERROR(VLOOKUP($E244,Dispa_data!E:W,9,FALSE),0)</f>
        <v>0</v>
      </c>
      <c r="N244">
        <f>IFERROR(VLOOKUP($E244,Dispa_data!$E:$W,10,FALSE),0)</f>
        <v>0</v>
      </c>
      <c r="O244">
        <f>IFERROR(VLOOKUP($E244,Dispa_data!$E:$W,11,FALSE),0)</f>
        <v>0.86</v>
      </c>
      <c r="P244">
        <f>IFERROR(VLOOKUP($E244,Dispa_data!$E:$W,12,FALSE),0)</f>
        <v>0.3</v>
      </c>
      <c r="Q244">
        <f>IFERROR(VLOOKUP($E244,Dispa_data!$E:$W,13,FALSE),0)</f>
        <v>0</v>
      </c>
      <c r="S244" t="str">
        <f t="shared" si="26"/>
        <v/>
      </c>
      <c r="T244" t="str">
        <f t="shared" si="27"/>
        <v/>
      </c>
      <c r="U244" t="str">
        <f t="shared" si="28"/>
        <v/>
      </c>
      <c r="V244" t="str">
        <f t="shared" si="29"/>
        <v/>
      </c>
      <c r="W244" t="str">
        <f t="shared" si="30"/>
        <v/>
      </c>
      <c r="X244" s="1" t="s">
        <v>280</v>
      </c>
      <c r="Y244" s="6" t="e">
        <f>VLOOKUP(B244,Dispa_data!B:B,1,FALSE)</f>
        <v>#N/A</v>
      </c>
      <c r="Z244" t="s">
        <v>1095</v>
      </c>
      <c r="AC244" t="s">
        <v>2199</v>
      </c>
      <c r="AE244" t="s">
        <v>2871</v>
      </c>
      <c r="AF244" t="s">
        <v>1095</v>
      </c>
      <c r="AG244" t="s">
        <v>3478</v>
      </c>
      <c r="AH244" t="s">
        <v>3492</v>
      </c>
      <c r="AI244">
        <v>11.3</v>
      </c>
      <c r="AK244" t="s">
        <v>3498</v>
      </c>
      <c r="AL244" t="s">
        <v>3509</v>
      </c>
      <c r="AM244" t="s">
        <v>3515</v>
      </c>
      <c r="AO244">
        <v>1922</v>
      </c>
      <c r="AP244" t="s">
        <v>3573</v>
      </c>
      <c r="AS244" t="s">
        <v>3625</v>
      </c>
      <c r="AU244">
        <v>48.546993999999998</v>
      </c>
      <c r="AV244">
        <v>10.865069999999999</v>
      </c>
      <c r="BA244">
        <v>0.8</v>
      </c>
      <c r="BB244" t="s">
        <v>3996</v>
      </c>
      <c r="BC244" t="s">
        <v>3498</v>
      </c>
      <c r="BE244" t="s">
        <v>3515</v>
      </c>
      <c r="BF244" t="s">
        <v>4110</v>
      </c>
      <c r="BG244" t="s">
        <v>4406</v>
      </c>
      <c r="BH244" t="s">
        <v>4433</v>
      </c>
    </row>
    <row r="245" spans="1:61" x14ac:dyDescent="0.25">
      <c r="A245">
        <f t="shared" si="24"/>
        <v>12</v>
      </c>
      <c r="B245" t="str">
        <f t="shared" si="25"/>
        <v>Merching_BNA1210</v>
      </c>
      <c r="C245" t="s">
        <v>3492</v>
      </c>
      <c r="D245" t="str">
        <f>VLOOKUP(AL245,REF_TABLE!$A$19:$B$26,2,FALSE)</f>
        <v>HROR</v>
      </c>
      <c r="E245" t="str">
        <f>VLOOKUP(AK245,REF_TABLE!A:B,2,FALSE)</f>
        <v>WAT</v>
      </c>
      <c r="F245">
        <f t="shared" si="32"/>
        <v>0.8</v>
      </c>
      <c r="G245">
        <f>VLOOKUP(Backup_0521!D245,REF_TABLE!M:Q,2,FALSE)</f>
        <v>0</v>
      </c>
      <c r="H245">
        <f>VLOOKUP(Backup_0521!D245,REF_TABLE!M:Q,3,FALSE)</f>
        <v>0</v>
      </c>
      <c r="I245">
        <f>VLOOKUP(D245,Tabelle7!$A:$B,2,FALSE)</f>
        <v>1.4617710098499999</v>
      </c>
      <c r="J245">
        <f>VLOOKUP(D245,Tabelle7!$A:$C,3,FALSE)</f>
        <v>1.4617710098499999</v>
      </c>
      <c r="K245">
        <f>VLOOKUP($E245,Dispa_data!E:W,7,FALSE)</f>
        <v>0</v>
      </c>
      <c r="L245">
        <f>IFERROR(VLOOKUP($E245,Dispa_data!E:W,8,FALSE),0)</f>
        <v>0</v>
      </c>
      <c r="M245">
        <f>IFERROR(VLOOKUP($E245,Dispa_data!E:W,9,FALSE),0)</f>
        <v>0</v>
      </c>
      <c r="N245">
        <f>IFERROR(VLOOKUP($E245,Dispa_data!$E:$W,10,FALSE),0)</f>
        <v>0</v>
      </c>
      <c r="O245">
        <f>IFERROR(VLOOKUP($E245,Dispa_data!$E:$W,11,FALSE),0)</f>
        <v>0.86</v>
      </c>
      <c r="P245">
        <f>IFERROR(VLOOKUP($E245,Dispa_data!$E:$W,12,FALSE),0)</f>
        <v>0.3</v>
      </c>
      <c r="Q245">
        <f>IFERROR(VLOOKUP($E245,Dispa_data!$E:$W,13,FALSE),0)</f>
        <v>0</v>
      </c>
      <c r="S245" t="str">
        <f t="shared" si="26"/>
        <v/>
      </c>
      <c r="T245" t="str">
        <f t="shared" si="27"/>
        <v/>
      </c>
      <c r="U245" t="str">
        <f t="shared" si="28"/>
        <v/>
      </c>
      <c r="V245" t="str">
        <f t="shared" si="29"/>
        <v/>
      </c>
      <c r="W245" t="str">
        <f t="shared" si="30"/>
        <v/>
      </c>
      <c r="X245" s="1" t="s">
        <v>281</v>
      </c>
      <c r="Y245" s="6" t="e">
        <f>VLOOKUP(B245,Dispa_data!B:B,1,FALSE)</f>
        <v>#N/A</v>
      </c>
      <c r="Z245" t="s">
        <v>1096</v>
      </c>
      <c r="AA245" t="s">
        <v>1096</v>
      </c>
      <c r="AC245" t="s">
        <v>2172</v>
      </c>
      <c r="AD245" t="s">
        <v>2501</v>
      </c>
      <c r="AE245" t="s">
        <v>2872</v>
      </c>
      <c r="AF245" t="s">
        <v>1096</v>
      </c>
      <c r="AG245" t="s">
        <v>3478</v>
      </c>
      <c r="AH245" t="s">
        <v>3492</v>
      </c>
      <c r="AI245">
        <v>12</v>
      </c>
      <c r="AK245" t="s">
        <v>3498</v>
      </c>
      <c r="AL245" t="s">
        <v>3509</v>
      </c>
      <c r="AM245" t="s">
        <v>3515</v>
      </c>
      <c r="AO245">
        <v>1978</v>
      </c>
      <c r="AP245" t="s">
        <v>3563</v>
      </c>
      <c r="AS245" t="s">
        <v>3625</v>
      </c>
      <c r="AU245">
        <v>48.2704497</v>
      </c>
      <c r="AV245">
        <v>10.977346300000001</v>
      </c>
      <c r="BA245">
        <v>0.8</v>
      </c>
      <c r="BB245" t="s">
        <v>3996</v>
      </c>
      <c r="BC245" t="s">
        <v>3498</v>
      </c>
      <c r="BE245" t="s">
        <v>3515</v>
      </c>
      <c r="BF245" t="s">
        <v>4088</v>
      </c>
      <c r="BG245" t="s">
        <v>4406</v>
      </c>
      <c r="BH245" t="s">
        <v>4433</v>
      </c>
    </row>
    <row r="246" spans="1:61" x14ac:dyDescent="0.25">
      <c r="A246">
        <f t="shared" si="24"/>
        <v>90</v>
      </c>
      <c r="B246" t="str">
        <f t="shared" si="25"/>
        <v>Pumpspeicherkraftwerk Glems_BNA0669</v>
      </c>
      <c r="C246" t="s">
        <v>3492</v>
      </c>
      <c r="D246" t="str">
        <f>VLOOKUP(AL246,REF_TABLE!$A$19:$B$26,2,FALSE)</f>
        <v>HROR</v>
      </c>
      <c r="E246" t="str">
        <f>VLOOKUP(AK246,REF_TABLE!A:B,2,FALSE)</f>
        <v>WAT</v>
      </c>
      <c r="F246">
        <f t="shared" si="32"/>
        <v>0.8</v>
      </c>
      <c r="G246">
        <f>VLOOKUP(Backup_0521!D246,REF_TABLE!M:Q,2,FALSE)</f>
        <v>0</v>
      </c>
      <c r="H246">
        <f>VLOOKUP(Backup_0521!D246,REF_TABLE!M:Q,3,FALSE)</f>
        <v>0</v>
      </c>
      <c r="I246">
        <f>VLOOKUP(D246,Tabelle7!$A:$B,2,FALSE)</f>
        <v>1.4617710098499999</v>
      </c>
      <c r="J246">
        <f>VLOOKUP(D246,Tabelle7!$A:$C,3,FALSE)</f>
        <v>1.4617710098499999</v>
      </c>
      <c r="K246">
        <f>VLOOKUP($E246,Dispa_data!E:W,7,FALSE)</f>
        <v>0</v>
      </c>
      <c r="L246">
        <f>IFERROR(VLOOKUP($E246,Dispa_data!E:W,8,FALSE),0)</f>
        <v>0</v>
      </c>
      <c r="M246">
        <f>IFERROR(VLOOKUP($E246,Dispa_data!E:W,9,FALSE),0)</f>
        <v>0</v>
      </c>
      <c r="N246">
        <f>IFERROR(VLOOKUP($E246,Dispa_data!$E:$W,10,FALSE),0)</f>
        <v>0</v>
      </c>
      <c r="O246">
        <f>IFERROR(VLOOKUP($E246,Dispa_data!$E:$W,11,FALSE),0)</f>
        <v>0.86</v>
      </c>
      <c r="P246">
        <f>IFERROR(VLOOKUP($E246,Dispa_data!$E:$W,12,FALSE),0)</f>
        <v>0.3</v>
      </c>
      <c r="Q246">
        <f>IFERROR(VLOOKUP($E246,Dispa_data!$E:$W,13,FALSE),0)</f>
        <v>0</v>
      </c>
      <c r="S246" t="str">
        <f t="shared" si="26"/>
        <v/>
      </c>
      <c r="T246" t="str">
        <f t="shared" si="27"/>
        <v/>
      </c>
      <c r="U246" t="str">
        <f t="shared" si="28"/>
        <v/>
      </c>
      <c r="V246" t="str">
        <f t="shared" si="29"/>
        <v/>
      </c>
      <c r="W246" t="str">
        <f t="shared" si="30"/>
        <v/>
      </c>
      <c r="X246" s="1" t="s">
        <v>282</v>
      </c>
      <c r="Y246" s="6" t="e">
        <f>VLOOKUP(B246,Dispa_data!B:B,1,FALSE)</f>
        <v>#N/A</v>
      </c>
      <c r="Z246" t="s">
        <v>1097</v>
      </c>
      <c r="AA246" t="s">
        <v>1097</v>
      </c>
      <c r="AC246" t="s">
        <v>2158</v>
      </c>
      <c r="AD246" t="s">
        <v>2502</v>
      </c>
      <c r="AE246" t="s">
        <v>2873</v>
      </c>
      <c r="AF246" t="s">
        <v>3279</v>
      </c>
      <c r="AG246" t="s">
        <v>3482</v>
      </c>
      <c r="AH246" t="s">
        <v>3492</v>
      </c>
      <c r="AI246">
        <v>90</v>
      </c>
      <c r="AK246" t="s">
        <v>3498</v>
      </c>
      <c r="AL246" t="s">
        <v>3509</v>
      </c>
      <c r="AM246" t="s">
        <v>3515</v>
      </c>
      <c r="AO246">
        <v>1964</v>
      </c>
      <c r="AP246" t="s">
        <v>3565</v>
      </c>
      <c r="AS246" t="s">
        <v>3625</v>
      </c>
      <c r="AU246">
        <v>48.504989999999999</v>
      </c>
      <c r="AV246">
        <v>9.2869200000000003</v>
      </c>
      <c r="AY246">
        <v>0.74</v>
      </c>
      <c r="AZ246" s="2" t="s">
        <v>3947</v>
      </c>
      <c r="BA246">
        <v>0.8</v>
      </c>
      <c r="BB246" t="s">
        <v>3996</v>
      </c>
      <c r="BC246" t="s">
        <v>3498</v>
      </c>
      <c r="BE246" t="s">
        <v>3515</v>
      </c>
      <c r="BF246" t="s">
        <v>4111</v>
      </c>
      <c r="BG246" t="s">
        <v>4406</v>
      </c>
      <c r="BH246" t="s">
        <v>4442</v>
      </c>
    </row>
    <row r="247" spans="1:61" x14ac:dyDescent="0.25">
      <c r="A247">
        <f t="shared" si="24"/>
        <v>22.3</v>
      </c>
      <c r="B247" t="str">
        <f t="shared" si="25"/>
        <v>Pfrombach_BNA1213</v>
      </c>
      <c r="C247" t="s">
        <v>3492</v>
      </c>
      <c r="D247" t="str">
        <f>VLOOKUP(AL247,REF_TABLE!$A$19:$B$26,2,FALSE)</f>
        <v>HROR</v>
      </c>
      <c r="E247" t="str">
        <f>VLOOKUP(AK247,REF_TABLE!A:B,2,FALSE)</f>
        <v>WAT</v>
      </c>
      <c r="F247">
        <f t="shared" si="32"/>
        <v>0.8</v>
      </c>
      <c r="G247">
        <f>VLOOKUP(Backup_0521!D247,REF_TABLE!M:Q,2,FALSE)</f>
        <v>0</v>
      </c>
      <c r="H247">
        <f>VLOOKUP(Backup_0521!D247,REF_TABLE!M:Q,3,FALSE)</f>
        <v>0</v>
      </c>
      <c r="I247">
        <f>VLOOKUP(D247,Tabelle7!$A:$B,2,FALSE)</f>
        <v>1.4617710098499999</v>
      </c>
      <c r="J247">
        <f>VLOOKUP(D247,Tabelle7!$A:$C,3,FALSE)</f>
        <v>1.4617710098499999</v>
      </c>
      <c r="K247">
        <f>VLOOKUP($E247,Dispa_data!E:W,7,FALSE)</f>
        <v>0</v>
      </c>
      <c r="L247">
        <f>IFERROR(VLOOKUP($E247,Dispa_data!E:W,8,FALSE),0)</f>
        <v>0</v>
      </c>
      <c r="M247">
        <f>IFERROR(VLOOKUP($E247,Dispa_data!E:W,9,FALSE),0)</f>
        <v>0</v>
      </c>
      <c r="N247">
        <f>IFERROR(VLOOKUP($E247,Dispa_data!$E:$W,10,FALSE),0)</f>
        <v>0</v>
      </c>
      <c r="O247">
        <f>IFERROR(VLOOKUP($E247,Dispa_data!$E:$W,11,FALSE),0)</f>
        <v>0.86</v>
      </c>
      <c r="P247">
        <f>IFERROR(VLOOKUP($E247,Dispa_data!$E:$W,12,FALSE),0)</f>
        <v>0.3</v>
      </c>
      <c r="Q247">
        <f>IFERROR(VLOOKUP($E247,Dispa_data!$E:$W,13,FALSE),0)</f>
        <v>0</v>
      </c>
      <c r="S247" t="str">
        <f t="shared" si="26"/>
        <v/>
      </c>
      <c r="T247" t="str">
        <f t="shared" si="27"/>
        <v/>
      </c>
      <c r="U247" t="str">
        <f t="shared" si="28"/>
        <v/>
      </c>
      <c r="V247" t="str">
        <f t="shared" si="29"/>
        <v/>
      </c>
      <c r="W247" t="str">
        <f t="shared" si="30"/>
        <v/>
      </c>
      <c r="X247" s="1" t="s">
        <v>283</v>
      </c>
      <c r="Y247" s="6" t="e">
        <f>VLOOKUP(B247,Dispa_data!B:B,1,FALSE)</f>
        <v>#N/A</v>
      </c>
      <c r="Z247" t="s">
        <v>1098</v>
      </c>
      <c r="AA247" t="s">
        <v>1098</v>
      </c>
      <c r="AC247" t="s">
        <v>2172</v>
      </c>
      <c r="AD247" t="s">
        <v>2503</v>
      </c>
      <c r="AE247" t="s">
        <v>2874</v>
      </c>
      <c r="AF247" t="s">
        <v>3280</v>
      </c>
      <c r="AG247" t="s">
        <v>3478</v>
      </c>
      <c r="AH247" t="s">
        <v>3492</v>
      </c>
      <c r="AI247">
        <v>22.3</v>
      </c>
      <c r="AK247" t="s">
        <v>3498</v>
      </c>
      <c r="AL247" t="s">
        <v>3509</v>
      </c>
      <c r="AM247" t="s">
        <v>3515</v>
      </c>
      <c r="AO247">
        <v>1929</v>
      </c>
      <c r="AP247" t="s">
        <v>3595</v>
      </c>
      <c r="AS247" t="s">
        <v>3625</v>
      </c>
      <c r="AU247">
        <v>48.441319999999997</v>
      </c>
      <c r="AV247">
        <v>11.992330000000001</v>
      </c>
      <c r="BA247">
        <v>0.8</v>
      </c>
      <c r="BB247" t="s">
        <v>3996</v>
      </c>
      <c r="BC247" t="s">
        <v>3498</v>
      </c>
      <c r="BE247" t="s">
        <v>3515</v>
      </c>
      <c r="BF247" t="s">
        <v>4088</v>
      </c>
      <c r="BG247" t="s">
        <v>4406</v>
      </c>
      <c r="BH247" t="s">
        <v>4486</v>
      </c>
    </row>
    <row r="248" spans="1:61" x14ac:dyDescent="0.25">
      <c r="A248">
        <f t="shared" si="24"/>
        <v>16.399999999999999</v>
      </c>
      <c r="B248" t="str">
        <f t="shared" si="25"/>
        <v>Müden_BNA1214</v>
      </c>
      <c r="C248" t="s">
        <v>3492</v>
      </c>
      <c r="D248" t="str">
        <f>VLOOKUP(AL248,REF_TABLE!$A$19:$B$26,2,FALSE)</f>
        <v>HROR</v>
      </c>
      <c r="E248" t="str">
        <f>VLOOKUP(AK248,REF_TABLE!A:B,2,FALSE)</f>
        <v>WAT</v>
      </c>
      <c r="F248">
        <f t="shared" si="32"/>
        <v>0.8</v>
      </c>
      <c r="G248">
        <f>VLOOKUP(Backup_0521!D248,REF_TABLE!M:Q,2,FALSE)</f>
        <v>0</v>
      </c>
      <c r="H248">
        <f>VLOOKUP(Backup_0521!D248,REF_TABLE!M:Q,3,FALSE)</f>
        <v>0</v>
      </c>
      <c r="I248">
        <f>VLOOKUP(D248,Tabelle7!$A:$B,2,FALSE)</f>
        <v>1.4617710098499999</v>
      </c>
      <c r="J248">
        <f>VLOOKUP(D248,Tabelle7!$A:$C,3,FALSE)</f>
        <v>1.4617710098499999</v>
      </c>
      <c r="K248">
        <f>VLOOKUP($E248,Dispa_data!E:W,7,FALSE)</f>
        <v>0</v>
      </c>
      <c r="L248">
        <f>IFERROR(VLOOKUP($E248,Dispa_data!E:W,8,FALSE),0)</f>
        <v>0</v>
      </c>
      <c r="M248">
        <f>IFERROR(VLOOKUP($E248,Dispa_data!E:W,9,FALSE),0)</f>
        <v>0</v>
      </c>
      <c r="N248">
        <f>IFERROR(VLOOKUP($E248,Dispa_data!$E:$W,10,FALSE),0)</f>
        <v>0</v>
      </c>
      <c r="O248">
        <f>IFERROR(VLOOKUP($E248,Dispa_data!$E:$W,11,FALSE),0)</f>
        <v>0.86</v>
      </c>
      <c r="P248">
        <f>IFERROR(VLOOKUP($E248,Dispa_data!$E:$W,12,FALSE),0)</f>
        <v>0.3</v>
      </c>
      <c r="Q248">
        <f>IFERROR(VLOOKUP($E248,Dispa_data!$E:$W,13,FALSE),0)</f>
        <v>0</v>
      </c>
      <c r="S248" t="str">
        <f t="shared" si="26"/>
        <v/>
      </c>
      <c r="T248" t="str">
        <f t="shared" si="27"/>
        <v/>
      </c>
      <c r="U248" t="str">
        <f t="shared" si="28"/>
        <v/>
      </c>
      <c r="V248" t="str">
        <f t="shared" si="29"/>
        <v/>
      </c>
      <c r="W248" t="str">
        <f t="shared" si="30"/>
        <v/>
      </c>
      <c r="X248" s="1" t="s">
        <v>284</v>
      </c>
      <c r="Y248" s="6" t="e">
        <f>VLOOKUP(B248,Dispa_data!B:B,1,FALSE)</f>
        <v>#N/A</v>
      </c>
      <c r="Z248" t="s">
        <v>1099</v>
      </c>
      <c r="AC248" t="s">
        <v>2128</v>
      </c>
      <c r="AE248" t="s">
        <v>2875</v>
      </c>
      <c r="AF248" t="s">
        <v>1099</v>
      </c>
      <c r="AG248" t="s">
        <v>3487</v>
      </c>
      <c r="AH248" t="s">
        <v>3492</v>
      </c>
      <c r="AI248">
        <v>16.399999999999999</v>
      </c>
      <c r="AK248" t="s">
        <v>3498</v>
      </c>
      <c r="AL248" t="s">
        <v>3509</v>
      </c>
      <c r="AM248" t="s">
        <v>3515</v>
      </c>
      <c r="AO248">
        <v>1965</v>
      </c>
      <c r="AP248" t="s">
        <v>3551</v>
      </c>
      <c r="AS248" t="s">
        <v>3625</v>
      </c>
      <c r="AU248">
        <v>52.521937000000001</v>
      </c>
      <c r="AV248">
        <v>10.360381</v>
      </c>
      <c r="BA248">
        <v>0.8</v>
      </c>
      <c r="BB248" t="s">
        <v>3996</v>
      </c>
      <c r="BC248" t="s">
        <v>3498</v>
      </c>
      <c r="BE248" t="s">
        <v>3515</v>
      </c>
      <c r="BG248" t="s">
        <v>1559</v>
      </c>
      <c r="BH248" t="s">
        <v>4441</v>
      </c>
    </row>
    <row r="249" spans="1:61" x14ac:dyDescent="0.25">
      <c r="A249">
        <f t="shared" si="24"/>
        <v>16.399999999999999</v>
      </c>
      <c r="B249" t="str">
        <f t="shared" si="25"/>
        <v>Neef_BNA1216</v>
      </c>
      <c r="C249" t="s">
        <v>3492</v>
      </c>
      <c r="D249" t="str">
        <f>VLOOKUP(AL249,REF_TABLE!$A$19:$B$26,2,FALSE)</f>
        <v>HROR</v>
      </c>
      <c r="E249" t="str">
        <f>VLOOKUP(AK249,REF_TABLE!A:B,2,FALSE)</f>
        <v>WAT</v>
      </c>
      <c r="F249">
        <f t="shared" si="32"/>
        <v>0.8</v>
      </c>
      <c r="G249">
        <f>VLOOKUP(Backup_0521!D249,REF_TABLE!M:Q,2,FALSE)</f>
        <v>0</v>
      </c>
      <c r="H249">
        <f>VLOOKUP(Backup_0521!D249,REF_TABLE!M:Q,3,FALSE)</f>
        <v>0</v>
      </c>
      <c r="I249">
        <f>VLOOKUP(D249,Tabelle7!$A:$B,2,FALSE)</f>
        <v>1.4617710098499999</v>
      </c>
      <c r="J249">
        <f>VLOOKUP(D249,Tabelle7!$A:$C,3,FALSE)</f>
        <v>1.4617710098499999</v>
      </c>
      <c r="K249">
        <f>VLOOKUP($E249,Dispa_data!E:W,7,FALSE)</f>
        <v>0</v>
      </c>
      <c r="L249">
        <f>IFERROR(VLOOKUP($E249,Dispa_data!E:W,8,FALSE),0)</f>
        <v>0</v>
      </c>
      <c r="M249">
        <f>IFERROR(VLOOKUP($E249,Dispa_data!E:W,9,FALSE),0)</f>
        <v>0</v>
      </c>
      <c r="N249">
        <f>IFERROR(VLOOKUP($E249,Dispa_data!$E:$W,10,FALSE),0)</f>
        <v>0</v>
      </c>
      <c r="O249">
        <f>IFERROR(VLOOKUP($E249,Dispa_data!$E:$W,11,FALSE),0)</f>
        <v>0.86</v>
      </c>
      <c r="P249">
        <f>IFERROR(VLOOKUP($E249,Dispa_data!$E:$W,12,FALSE),0)</f>
        <v>0.3</v>
      </c>
      <c r="Q249">
        <f>IFERROR(VLOOKUP($E249,Dispa_data!$E:$W,13,FALSE),0)</f>
        <v>0</v>
      </c>
      <c r="S249" t="str">
        <f t="shared" si="26"/>
        <v/>
      </c>
      <c r="T249" t="str">
        <f t="shared" si="27"/>
        <v/>
      </c>
      <c r="U249" t="str">
        <f t="shared" si="28"/>
        <v/>
      </c>
      <c r="V249" t="str">
        <f t="shared" si="29"/>
        <v/>
      </c>
      <c r="W249" t="str">
        <f t="shared" si="30"/>
        <v/>
      </c>
      <c r="X249" s="1" t="s">
        <v>285</v>
      </c>
      <c r="Y249" s="6" t="e">
        <f>VLOOKUP(B249,Dispa_data!B:B,1,FALSE)</f>
        <v>#N/A</v>
      </c>
      <c r="Z249" t="s">
        <v>1100</v>
      </c>
      <c r="AC249" t="s">
        <v>2128</v>
      </c>
      <c r="AE249" t="s">
        <v>2876</v>
      </c>
      <c r="AF249" t="s">
        <v>1100</v>
      </c>
      <c r="AG249" t="s">
        <v>3487</v>
      </c>
      <c r="AH249" t="s">
        <v>3492</v>
      </c>
      <c r="AI249">
        <v>16.399999999999999</v>
      </c>
      <c r="AK249" t="s">
        <v>3498</v>
      </c>
      <c r="AL249" t="s">
        <v>3509</v>
      </c>
      <c r="AM249" t="s">
        <v>3515</v>
      </c>
      <c r="AO249">
        <v>1966</v>
      </c>
      <c r="AP249" t="s">
        <v>3552</v>
      </c>
      <c r="AS249" t="s">
        <v>3625</v>
      </c>
      <c r="AU249">
        <v>50.087361999999999</v>
      </c>
      <c r="AV249">
        <v>7.1358090000000001</v>
      </c>
      <c r="BA249">
        <v>0.8</v>
      </c>
      <c r="BB249" t="s">
        <v>3996</v>
      </c>
      <c r="BC249" t="s">
        <v>3498</v>
      </c>
      <c r="BE249" t="s">
        <v>3515</v>
      </c>
      <c r="BG249" t="s">
        <v>1559</v>
      </c>
      <c r="BH249" t="s">
        <v>4441</v>
      </c>
    </row>
    <row r="250" spans="1:61" x14ac:dyDescent="0.25">
      <c r="A250">
        <f t="shared" si="24"/>
        <v>86</v>
      </c>
      <c r="B250" t="str">
        <f t="shared" si="25"/>
        <v>Walgauwerk_BNA1672</v>
      </c>
      <c r="C250" t="s">
        <v>3492</v>
      </c>
      <c r="D250" t="str">
        <f>VLOOKUP(AL250,REF_TABLE!$A$19:$B$26,2,FALSE)</f>
        <v>HROR</v>
      </c>
      <c r="E250" t="str">
        <f>VLOOKUP(AK250,REF_TABLE!A:B,2,FALSE)</f>
        <v>WAT</v>
      </c>
      <c r="F250">
        <f t="shared" si="32"/>
        <v>0.8</v>
      </c>
      <c r="G250">
        <f>VLOOKUP(Backup_0521!D250,REF_TABLE!M:Q,2,FALSE)</f>
        <v>0</v>
      </c>
      <c r="H250">
        <f>VLOOKUP(Backup_0521!D250,REF_TABLE!M:Q,3,FALSE)</f>
        <v>0</v>
      </c>
      <c r="I250">
        <f>VLOOKUP(D250,Tabelle7!$A:$B,2,FALSE)</f>
        <v>1.4617710098499999</v>
      </c>
      <c r="J250">
        <f>VLOOKUP(D250,Tabelle7!$A:$C,3,FALSE)</f>
        <v>1.4617710098499999</v>
      </c>
      <c r="K250">
        <f>VLOOKUP($E250,Dispa_data!E:W,7,FALSE)</f>
        <v>0</v>
      </c>
      <c r="L250">
        <f>IFERROR(VLOOKUP($E250,Dispa_data!E:W,8,FALSE),0)</f>
        <v>0</v>
      </c>
      <c r="M250">
        <f>IFERROR(VLOOKUP($E250,Dispa_data!E:W,9,FALSE),0)</f>
        <v>0</v>
      </c>
      <c r="N250">
        <f>IFERROR(VLOOKUP($E250,Dispa_data!$E:$W,10,FALSE),0)</f>
        <v>0</v>
      </c>
      <c r="O250">
        <f>IFERROR(VLOOKUP($E250,Dispa_data!$E:$W,11,FALSE),0)</f>
        <v>0.86</v>
      </c>
      <c r="P250">
        <f>IFERROR(VLOOKUP($E250,Dispa_data!$E:$W,12,FALSE),0)</f>
        <v>0.3</v>
      </c>
      <c r="Q250">
        <f>IFERROR(VLOOKUP($E250,Dispa_data!$E:$W,13,FALSE),0)</f>
        <v>0</v>
      </c>
      <c r="S250" t="str">
        <f t="shared" si="26"/>
        <v/>
      </c>
      <c r="T250" t="str">
        <f t="shared" si="27"/>
        <v/>
      </c>
      <c r="U250" t="str">
        <f t="shared" si="28"/>
        <v/>
      </c>
      <c r="V250" t="str">
        <f t="shared" si="29"/>
        <v/>
      </c>
      <c r="W250" t="str">
        <f t="shared" si="30"/>
        <v/>
      </c>
      <c r="X250" s="1" t="s">
        <v>286</v>
      </c>
      <c r="Y250" s="6" t="e">
        <f>VLOOKUP(B250,Dispa_data!B:B,1,FALSE)</f>
        <v>#N/A</v>
      </c>
      <c r="Z250" t="s">
        <v>1101</v>
      </c>
      <c r="AC250" t="s">
        <v>2208</v>
      </c>
      <c r="AD250" t="s">
        <v>2504</v>
      </c>
      <c r="AE250" t="s">
        <v>2877</v>
      </c>
      <c r="AF250" t="s">
        <v>3281</v>
      </c>
      <c r="AG250" t="s">
        <v>3488</v>
      </c>
      <c r="AH250" t="s">
        <v>3493</v>
      </c>
      <c r="AI250">
        <v>86</v>
      </c>
      <c r="AK250" t="s">
        <v>3498</v>
      </c>
      <c r="AL250" t="s">
        <v>3509</v>
      </c>
      <c r="AM250" t="s">
        <v>3515</v>
      </c>
      <c r="AO250">
        <v>1984</v>
      </c>
      <c r="AP250" t="s">
        <v>3540</v>
      </c>
      <c r="AS250" t="s">
        <v>3625</v>
      </c>
      <c r="AU250">
        <v>47.198858000000001</v>
      </c>
      <c r="AV250">
        <v>9.6696380000000008</v>
      </c>
      <c r="BA250">
        <v>0.8</v>
      </c>
      <c r="BB250" t="s">
        <v>3996</v>
      </c>
      <c r="BC250" t="s">
        <v>3498</v>
      </c>
      <c r="BE250" t="s">
        <v>3515</v>
      </c>
      <c r="BF250" t="s">
        <v>4112</v>
      </c>
      <c r="BG250" t="s">
        <v>4407</v>
      </c>
      <c r="BH250" t="s">
        <v>4459</v>
      </c>
    </row>
    <row r="251" spans="1:61" x14ac:dyDescent="0.25">
      <c r="A251">
        <f t="shared" si="24"/>
        <v>20.2</v>
      </c>
      <c r="B251" t="str">
        <f t="shared" si="25"/>
        <v>Bittenbrunn_BNA0689</v>
      </c>
      <c r="C251" t="s">
        <v>3492</v>
      </c>
      <c r="D251" t="str">
        <f>VLOOKUP(AL251,REF_TABLE!$A$19:$B$26,2,FALSE)</f>
        <v>HROR</v>
      </c>
      <c r="E251" t="str">
        <f>VLOOKUP(AK251,REF_TABLE!A:B,2,FALSE)</f>
        <v>WAT</v>
      </c>
      <c r="F251">
        <f t="shared" si="32"/>
        <v>0.8</v>
      </c>
      <c r="G251">
        <f>VLOOKUP(Backup_0521!D251,REF_TABLE!M:Q,2,FALSE)</f>
        <v>0</v>
      </c>
      <c r="H251">
        <f>VLOOKUP(Backup_0521!D251,REF_TABLE!M:Q,3,FALSE)</f>
        <v>0</v>
      </c>
      <c r="I251">
        <f>VLOOKUP(D251,Tabelle7!$A:$B,2,FALSE)</f>
        <v>1.4617710098499999</v>
      </c>
      <c r="J251">
        <f>VLOOKUP(D251,Tabelle7!$A:$C,3,FALSE)</f>
        <v>1.4617710098499999</v>
      </c>
      <c r="K251">
        <f>VLOOKUP($E251,Dispa_data!E:W,7,FALSE)</f>
        <v>0</v>
      </c>
      <c r="L251">
        <f>IFERROR(VLOOKUP($E251,Dispa_data!E:W,8,FALSE),0)</f>
        <v>0</v>
      </c>
      <c r="M251">
        <f>IFERROR(VLOOKUP($E251,Dispa_data!E:W,9,FALSE),0)</f>
        <v>0</v>
      </c>
      <c r="N251">
        <f>IFERROR(VLOOKUP($E251,Dispa_data!$E:$W,10,FALSE),0)</f>
        <v>0</v>
      </c>
      <c r="O251">
        <f>IFERROR(VLOOKUP($E251,Dispa_data!$E:$W,11,FALSE),0)</f>
        <v>0.86</v>
      </c>
      <c r="P251">
        <f>IFERROR(VLOOKUP($E251,Dispa_data!$E:$W,12,FALSE),0)</f>
        <v>0.3</v>
      </c>
      <c r="Q251">
        <f>IFERROR(VLOOKUP($E251,Dispa_data!$E:$W,13,FALSE),0)</f>
        <v>0</v>
      </c>
      <c r="S251" t="str">
        <f t="shared" si="26"/>
        <v/>
      </c>
      <c r="T251" t="str">
        <f t="shared" si="27"/>
        <v/>
      </c>
      <c r="U251" t="str">
        <f t="shared" si="28"/>
        <v/>
      </c>
      <c r="V251" t="str">
        <f t="shared" si="29"/>
        <v/>
      </c>
      <c r="W251" t="str">
        <f t="shared" si="30"/>
        <v/>
      </c>
      <c r="X251" s="1" t="s">
        <v>287</v>
      </c>
      <c r="Y251" s="6" t="e">
        <f>VLOOKUP(B251,Dispa_data!B:B,1,FALSE)</f>
        <v>#N/A</v>
      </c>
      <c r="Z251" t="s">
        <v>1102</v>
      </c>
      <c r="AA251" t="s">
        <v>1604</v>
      </c>
      <c r="AC251" t="s">
        <v>2195</v>
      </c>
      <c r="AE251" t="s">
        <v>2878</v>
      </c>
      <c r="AF251" t="s">
        <v>3282</v>
      </c>
      <c r="AG251" t="s">
        <v>3478</v>
      </c>
      <c r="AH251" t="s">
        <v>3492</v>
      </c>
      <c r="AI251">
        <v>20.2</v>
      </c>
      <c r="AK251" t="s">
        <v>3498</v>
      </c>
      <c r="AL251" t="s">
        <v>3509</v>
      </c>
      <c r="AM251" t="s">
        <v>3515</v>
      </c>
      <c r="AO251">
        <v>1969</v>
      </c>
      <c r="AP251" t="s">
        <v>3537</v>
      </c>
      <c r="AS251" t="s">
        <v>3625</v>
      </c>
      <c r="AU251">
        <v>48.734459000000001</v>
      </c>
      <c r="AV251">
        <v>11.14382</v>
      </c>
      <c r="BA251">
        <v>0.8</v>
      </c>
      <c r="BB251" t="s">
        <v>3996</v>
      </c>
      <c r="BC251" t="s">
        <v>3498</v>
      </c>
      <c r="BE251" t="s">
        <v>3515</v>
      </c>
      <c r="BF251" t="s">
        <v>4091</v>
      </c>
      <c r="BG251" t="s">
        <v>4416</v>
      </c>
      <c r="BH251" t="s">
        <v>4481</v>
      </c>
    </row>
    <row r="252" spans="1:61" x14ac:dyDescent="0.25">
      <c r="A252">
        <f t="shared" si="24"/>
        <v>26.1</v>
      </c>
      <c r="B252" t="str">
        <f t="shared" si="25"/>
        <v>Neuötting_BNA0695</v>
      </c>
      <c r="C252" t="s">
        <v>3492</v>
      </c>
      <c r="D252" t="str">
        <f>VLOOKUP(AL252,REF_TABLE!$A$19:$B$26,2,FALSE)</f>
        <v>HROR</v>
      </c>
      <c r="E252" t="str">
        <f>VLOOKUP(AK252,REF_TABLE!A:B,2,FALSE)</f>
        <v>WAT</v>
      </c>
      <c r="F252">
        <f t="shared" si="32"/>
        <v>0.8</v>
      </c>
      <c r="G252">
        <f>VLOOKUP(Backup_0521!D252,REF_TABLE!M:Q,2,FALSE)</f>
        <v>0</v>
      </c>
      <c r="H252">
        <f>VLOOKUP(Backup_0521!D252,REF_TABLE!M:Q,3,FALSE)</f>
        <v>0</v>
      </c>
      <c r="I252">
        <f>VLOOKUP(D252,Tabelle7!$A:$B,2,FALSE)</f>
        <v>1.4617710098499999</v>
      </c>
      <c r="J252">
        <f>VLOOKUP(D252,Tabelle7!$A:$C,3,FALSE)</f>
        <v>1.4617710098499999</v>
      </c>
      <c r="K252">
        <f>VLOOKUP($E252,Dispa_data!E:W,7,FALSE)</f>
        <v>0</v>
      </c>
      <c r="L252">
        <f>IFERROR(VLOOKUP($E252,Dispa_data!E:W,8,FALSE),0)</f>
        <v>0</v>
      </c>
      <c r="M252">
        <f>IFERROR(VLOOKUP($E252,Dispa_data!E:W,9,FALSE),0)</f>
        <v>0</v>
      </c>
      <c r="N252">
        <f>IFERROR(VLOOKUP($E252,Dispa_data!$E:$W,10,FALSE),0)</f>
        <v>0</v>
      </c>
      <c r="O252">
        <f>IFERROR(VLOOKUP($E252,Dispa_data!$E:$W,11,FALSE),0)</f>
        <v>0.86</v>
      </c>
      <c r="P252">
        <f>IFERROR(VLOOKUP($E252,Dispa_data!$E:$W,12,FALSE),0)</f>
        <v>0.3</v>
      </c>
      <c r="Q252">
        <f>IFERROR(VLOOKUP($E252,Dispa_data!$E:$W,13,FALSE),0)</f>
        <v>0</v>
      </c>
      <c r="S252" t="str">
        <f t="shared" si="26"/>
        <v/>
      </c>
      <c r="T252" t="str">
        <f t="shared" si="27"/>
        <v/>
      </c>
      <c r="U252" t="str">
        <f t="shared" si="28"/>
        <v/>
      </c>
      <c r="V252" t="str">
        <f t="shared" si="29"/>
        <v/>
      </c>
      <c r="W252" t="str">
        <f t="shared" si="30"/>
        <v/>
      </c>
      <c r="X252" s="1" t="s">
        <v>288</v>
      </c>
      <c r="Y252" s="6" t="e">
        <f>VLOOKUP(B252,Dispa_data!B:B,1,FALSE)</f>
        <v>#N/A</v>
      </c>
      <c r="Z252" t="s">
        <v>1103</v>
      </c>
      <c r="AC252" t="s">
        <v>2200</v>
      </c>
      <c r="AD252" t="s">
        <v>2505</v>
      </c>
      <c r="AE252" t="s">
        <v>2879</v>
      </c>
      <c r="AF252" t="s">
        <v>1103</v>
      </c>
      <c r="AG252" t="s">
        <v>3478</v>
      </c>
      <c r="AH252" t="s">
        <v>3492</v>
      </c>
      <c r="AI252">
        <v>26.1</v>
      </c>
      <c r="AK252" t="s">
        <v>3498</v>
      </c>
      <c r="AL252" t="s">
        <v>3509</v>
      </c>
      <c r="AM252" t="s">
        <v>3515</v>
      </c>
      <c r="AO252">
        <v>1951</v>
      </c>
      <c r="AP252" t="s">
        <v>3581</v>
      </c>
      <c r="AS252" t="s">
        <v>3625</v>
      </c>
      <c r="AU252">
        <v>48.248559999999998</v>
      </c>
      <c r="AV252">
        <v>12.6882725</v>
      </c>
      <c r="BA252">
        <v>0.8</v>
      </c>
      <c r="BB252" t="s">
        <v>3996</v>
      </c>
      <c r="BC252" t="s">
        <v>3498</v>
      </c>
      <c r="BE252" t="s">
        <v>3515</v>
      </c>
      <c r="BF252" t="s">
        <v>4113</v>
      </c>
      <c r="BG252" t="s">
        <v>4406</v>
      </c>
      <c r="BH252" t="s">
        <v>4451</v>
      </c>
    </row>
    <row r="253" spans="1:61" x14ac:dyDescent="0.25">
      <c r="A253">
        <f t="shared" si="24"/>
        <v>16.2</v>
      </c>
      <c r="B253" t="str">
        <f t="shared" si="25"/>
        <v>Niederaichbach_BNA1217</v>
      </c>
      <c r="C253" t="s">
        <v>3492</v>
      </c>
      <c r="D253" t="str">
        <f>VLOOKUP(AL253,REF_TABLE!$A$19:$B$26,2,FALSE)</f>
        <v>HROR</v>
      </c>
      <c r="E253" t="str">
        <f>VLOOKUP(AK253,REF_TABLE!A:B,2,FALSE)</f>
        <v>WAT</v>
      </c>
      <c r="F253">
        <f t="shared" si="32"/>
        <v>0.8</v>
      </c>
      <c r="G253">
        <f>VLOOKUP(Backup_0521!D253,REF_TABLE!M:Q,2,FALSE)</f>
        <v>0</v>
      </c>
      <c r="H253">
        <f>VLOOKUP(Backup_0521!D253,REF_TABLE!M:Q,3,FALSE)</f>
        <v>0</v>
      </c>
      <c r="I253">
        <f>VLOOKUP(D253,Tabelle7!$A:$B,2,FALSE)</f>
        <v>1.4617710098499999</v>
      </c>
      <c r="J253">
        <f>VLOOKUP(D253,Tabelle7!$A:$C,3,FALSE)</f>
        <v>1.4617710098499999</v>
      </c>
      <c r="K253">
        <f>VLOOKUP($E253,Dispa_data!E:W,7,FALSE)</f>
        <v>0</v>
      </c>
      <c r="L253">
        <f>IFERROR(VLOOKUP($E253,Dispa_data!E:W,8,FALSE),0)</f>
        <v>0</v>
      </c>
      <c r="M253">
        <f>IFERROR(VLOOKUP($E253,Dispa_data!E:W,9,FALSE),0)</f>
        <v>0</v>
      </c>
      <c r="N253">
        <f>IFERROR(VLOOKUP($E253,Dispa_data!$E:$W,10,FALSE),0)</f>
        <v>0</v>
      </c>
      <c r="O253">
        <f>IFERROR(VLOOKUP($E253,Dispa_data!$E:$W,11,FALSE),0)</f>
        <v>0.86</v>
      </c>
      <c r="P253">
        <f>IFERROR(VLOOKUP($E253,Dispa_data!$E:$W,12,FALSE),0)</f>
        <v>0.3</v>
      </c>
      <c r="Q253">
        <f>IFERROR(VLOOKUP($E253,Dispa_data!$E:$W,13,FALSE),0)</f>
        <v>0</v>
      </c>
      <c r="S253" t="str">
        <f t="shared" si="26"/>
        <v/>
      </c>
      <c r="T253" t="str">
        <f t="shared" si="27"/>
        <v/>
      </c>
      <c r="U253" t="str">
        <f t="shared" si="28"/>
        <v/>
      </c>
      <c r="V253" t="str">
        <f t="shared" si="29"/>
        <v/>
      </c>
      <c r="W253" t="str">
        <f t="shared" si="30"/>
        <v/>
      </c>
      <c r="X253" s="1" t="s">
        <v>289</v>
      </c>
      <c r="Y253" s="6" t="e">
        <f>VLOOKUP(B253,Dispa_data!B:B,1,FALSE)</f>
        <v>#N/A</v>
      </c>
      <c r="Z253" t="s">
        <v>1104</v>
      </c>
      <c r="AA253" t="s">
        <v>1104</v>
      </c>
      <c r="AC253" t="s">
        <v>2172</v>
      </c>
      <c r="AD253" t="s">
        <v>2506</v>
      </c>
      <c r="AE253" t="s">
        <v>2880</v>
      </c>
      <c r="AF253" t="s">
        <v>1104</v>
      </c>
      <c r="AG253" t="s">
        <v>3478</v>
      </c>
      <c r="AH253" t="s">
        <v>3492</v>
      </c>
      <c r="AI253">
        <v>16.2</v>
      </c>
      <c r="AK253" t="s">
        <v>3498</v>
      </c>
      <c r="AL253" t="s">
        <v>3509</v>
      </c>
      <c r="AM253" t="s">
        <v>3515</v>
      </c>
      <c r="AO253">
        <v>1951</v>
      </c>
      <c r="AP253" t="s">
        <v>3581</v>
      </c>
      <c r="AS253" t="s">
        <v>3625</v>
      </c>
      <c r="AU253">
        <v>48.603913200000001</v>
      </c>
      <c r="AV253">
        <v>12.3023425</v>
      </c>
      <c r="BA253">
        <v>0.8</v>
      </c>
      <c r="BB253" t="s">
        <v>3996</v>
      </c>
      <c r="BC253" t="s">
        <v>3498</v>
      </c>
      <c r="BE253" t="s">
        <v>3515</v>
      </c>
      <c r="BF253" t="s">
        <v>4088</v>
      </c>
      <c r="BG253" t="s">
        <v>4418</v>
      </c>
      <c r="BH253" t="s">
        <v>4451</v>
      </c>
    </row>
    <row r="254" spans="1:61" x14ac:dyDescent="0.25">
      <c r="A254">
        <f t="shared" si="24"/>
        <v>14.8</v>
      </c>
      <c r="B254" t="str">
        <f t="shared" si="25"/>
        <v>Gummering_BNA1219</v>
      </c>
      <c r="C254" t="s">
        <v>3492</v>
      </c>
      <c r="D254" t="str">
        <f>VLOOKUP(AL254,REF_TABLE!$A$19:$B$26,2,FALSE)</f>
        <v>HROR</v>
      </c>
      <c r="E254" t="str">
        <f>VLOOKUP(AK254,REF_TABLE!A:B,2,FALSE)</f>
        <v>WAT</v>
      </c>
      <c r="F254">
        <f t="shared" si="32"/>
        <v>0.8</v>
      </c>
      <c r="G254">
        <f>VLOOKUP(Backup_0521!D254,REF_TABLE!M:Q,2,FALSE)</f>
        <v>0</v>
      </c>
      <c r="H254">
        <f>VLOOKUP(Backup_0521!D254,REF_TABLE!M:Q,3,FALSE)</f>
        <v>0</v>
      </c>
      <c r="I254">
        <f>VLOOKUP(D254,Tabelle7!$A:$B,2,FALSE)</f>
        <v>1.4617710098499999</v>
      </c>
      <c r="J254">
        <f>VLOOKUP(D254,Tabelle7!$A:$C,3,FALSE)</f>
        <v>1.4617710098499999</v>
      </c>
      <c r="K254">
        <f>VLOOKUP($E254,Dispa_data!E:W,7,FALSE)</f>
        <v>0</v>
      </c>
      <c r="L254">
        <f>IFERROR(VLOOKUP($E254,Dispa_data!E:W,8,FALSE),0)</f>
        <v>0</v>
      </c>
      <c r="M254">
        <f>IFERROR(VLOOKUP($E254,Dispa_data!E:W,9,FALSE),0)</f>
        <v>0</v>
      </c>
      <c r="N254">
        <f>IFERROR(VLOOKUP($E254,Dispa_data!$E:$W,10,FALSE),0)</f>
        <v>0</v>
      </c>
      <c r="O254">
        <f>IFERROR(VLOOKUP($E254,Dispa_data!$E:$W,11,FALSE),0)</f>
        <v>0.86</v>
      </c>
      <c r="P254">
        <f>IFERROR(VLOOKUP($E254,Dispa_data!$E:$W,12,FALSE),0)</f>
        <v>0.3</v>
      </c>
      <c r="Q254">
        <f>IFERROR(VLOOKUP($E254,Dispa_data!$E:$W,13,FALSE),0)</f>
        <v>0</v>
      </c>
      <c r="S254" t="str">
        <f t="shared" si="26"/>
        <v/>
      </c>
      <c r="T254" t="str">
        <f t="shared" si="27"/>
        <v/>
      </c>
      <c r="U254" t="str">
        <f t="shared" si="28"/>
        <v/>
      </c>
      <c r="V254" t="str">
        <f t="shared" si="29"/>
        <v/>
      </c>
      <c r="W254" t="str">
        <f t="shared" si="30"/>
        <v/>
      </c>
      <c r="X254" s="1" t="s">
        <v>290</v>
      </c>
      <c r="Y254" s="6" t="e">
        <f>VLOOKUP(B254,Dispa_data!B:B,1,FALSE)</f>
        <v>#N/A</v>
      </c>
      <c r="Z254" t="s">
        <v>1105</v>
      </c>
      <c r="AA254" t="s">
        <v>1105</v>
      </c>
      <c r="AC254" t="s">
        <v>2172</v>
      </c>
      <c r="AD254" t="s">
        <v>2507</v>
      </c>
      <c r="AE254" t="s">
        <v>2881</v>
      </c>
      <c r="AF254" t="s">
        <v>3283</v>
      </c>
      <c r="AG254" t="s">
        <v>3478</v>
      </c>
      <c r="AH254" t="s">
        <v>3492</v>
      </c>
      <c r="AI254">
        <v>14.8</v>
      </c>
      <c r="AK254" t="s">
        <v>3498</v>
      </c>
      <c r="AL254" t="s">
        <v>3509</v>
      </c>
      <c r="AM254" t="s">
        <v>3515</v>
      </c>
      <c r="AO254">
        <v>1957</v>
      </c>
      <c r="AP254" t="s">
        <v>3555</v>
      </c>
      <c r="AS254" t="s">
        <v>3625</v>
      </c>
      <c r="AU254">
        <v>48.622456</v>
      </c>
      <c r="AV254">
        <v>12.398037</v>
      </c>
      <c r="BA254">
        <v>0.8</v>
      </c>
      <c r="BB254" t="s">
        <v>3996</v>
      </c>
      <c r="BC254" t="s">
        <v>3498</v>
      </c>
      <c r="BE254" t="s">
        <v>3515</v>
      </c>
      <c r="BF254" t="s">
        <v>4088</v>
      </c>
      <c r="BG254" t="s">
        <v>4418</v>
      </c>
      <c r="BH254" t="s">
        <v>4451</v>
      </c>
    </row>
    <row r="255" spans="1:61" x14ac:dyDescent="0.25">
      <c r="A255">
        <f t="shared" si="24"/>
        <v>39.799999999999997</v>
      </c>
      <c r="B255" t="str">
        <f t="shared" si="25"/>
        <v>Niederwartha_BNA0721</v>
      </c>
      <c r="C255" t="s">
        <v>3492</v>
      </c>
      <c r="D255" t="str">
        <f>VLOOKUP(AL255,REF_TABLE!$A$19:$B$26,2,FALSE)</f>
        <v>HROR</v>
      </c>
      <c r="E255" t="str">
        <f>VLOOKUP(AK255,REF_TABLE!A:B,2,FALSE)</f>
        <v>WAT</v>
      </c>
      <c r="F255">
        <f t="shared" si="32"/>
        <v>0.8</v>
      </c>
      <c r="G255">
        <f>VLOOKUP(Backup_0521!D255,REF_TABLE!M:Q,2,FALSE)</f>
        <v>0</v>
      </c>
      <c r="H255">
        <f>VLOOKUP(Backup_0521!D255,REF_TABLE!M:Q,3,FALSE)</f>
        <v>0</v>
      </c>
      <c r="I255">
        <f>VLOOKUP(D255,Tabelle7!$A:$B,2,FALSE)</f>
        <v>1.4617710098499999</v>
      </c>
      <c r="J255">
        <f>VLOOKUP(D255,Tabelle7!$A:$C,3,FALSE)</f>
        <v>1.4617710098499999</v>
      </c>
      <c r="K255">
        <f>VLOOKUP($E255,Dispa_data!E:W,7,FALSE)</f>
        <v>0</v>
      </c>
      <c r="L255">
        <f>IFERROR(VLOOKUP($E255,Dispa_data!E:W,8,FALSE),0)</f>
        <v>0</v>
      </c>
      <c r="M255">
        <f>IFERROR(VLOOKUP($E255,Dispa_data!E:W,9,FALSE),0)</f>
        <v>0</v>
      </c>
      <c r="N255">
        <f>IFERROR(VLOOKUP($E255,Dispa_data!$E:$W,10,FALSE),0)</f>
        <v>0</v>
      </c>
      <c r="O255">
        <f>IFERROR(VLOOKUP($E255,Dispa_data!$E:$W,11,FALSE),0)</f>
        <v>0.86</v>
      </c>
      <c r="P255">
        <f>IFERROR(VLOOKUP($E255,Dispa_data!$E:$W,12,FALSE),0)</f>
        <v>0.3</v>
      </c>
      <c r="Q255">
        <f>IFERROR(VLOOKUP($E255,Dispa_data!$E:$W,13,FALSE),0)</f>
        <v>0</v>
      </c>
      <c r="S255" t="str">
        <f t="shared" si="26"/>
        <v/>
      </c>
      <c r="T255" t="str">
        <f t="shared" si="27"/>
        <v/>
      </c>
      <c r="U255" t="str">
        <f t="shared" si="28"/>
        <v/>
      </c>
      <c r="V255" t="str">
        <f t="shared" si="29"/>
        <v/>
      </c>
      <c r="W255" t="str">
        <f t="shared" si="30"/>
        <v/>
      </c>
      <c r="X255" s="1" t="s">
        <v>291</v>
      </c>
      <c r="Y255" s="6" t="e">
        <f>VLOOKUP(B255,Dispa_data!B:B,1,FALSE)</f>
        <v>#N/A</v>
      </c>
      <c r="Z255" t="s">
        <v>1106</v>
      </c>
      <c r="AA255" t="s">
        <v>1611</v>
      </c>
      <c r="AC255" t="s">
        <v>2201</v>
      </c>
      <c r="AD255" t="s">
        <v>2508</v>
      </c>
      <c r="AE255" t="s">
        <v>2882</v>
      </c>
      <c r="AF255" t="s">
        <v>1106</v>
      </c>
      <c r="AG255" t="s">
        <v>3490</v>
      </c>
      <c r="AH255" t="s">
        <v>3492</v>
      </c>
      <c r="AI255">
        <v>39.799999999999997</v>
      </c>
      <c r="AK255" t="s">
        <v>3498</v>
      </c>
      <c r="AL255" t="s">
        <v>3509</v>
      </c>
      <c r="AM255" t="s">
        <v>3515</v>
      </c>
      <c r="AO255">
        <v>1957</v>
      </c>
      <c r="AP255" t="s">
        <v>3555</v>
      </c>
      <c r="AS255" t="s">
        <v>3625</v>
      </c>
      <c r="AU255">
        <v>51.091534279999998</v>
      </c>
      <c r="AV255">
        <v>13.609828950000001</v>
      </c>
      <c r="AY255">
        <v>0.62</v>
      </c>
      <c r="AZ255" s="2" t="s">
        <v>3948</v>
      </c>
      <c r="BA255">
        <v>0.8</v>
      </c>
      <c r="BB255" t="s">
        <v>3996</v>
      </c>
      <c r="BC255" t="s">
        <v>3498</v>
      </c>
      <c r="BE255" t="s">
        <v>3515</v>
      </c>
      <c r="BF255" t="s">
        <v>1106</v>
      </c>
      <c r="BG255" t="s">
        <v>4406</v>
      </c>
      <c r="BH255" t="s">
        <v>4490</v>
      </c>
    </row>
    <row r="256" spans="1:61" x14ac:dyDescent="0.25">
      <c r="A256">
        <f t="shared" si="24"/>
        <v>0</v>
      </c>
      <c r="B256" t="str">
        <f t="shared" si="25"/>
        <v>Niederwartha_BNA0722</v>
      </c>
      <c r="C256" t="s">
        <v>3492</v>
      </c>
      <c r="D256" t="str">
        <f>VLOOKUP(AL256,REF_TABLE!$A$19:$B$26,2,FALSE)</f>
        <v>HROR</v>
      </c>
      <c r="E256" t="str">
        <f>VLOOKUP(AK256,REF_TABLE!A:B,2,FALSE)</f>
        <v>WAT</v>
      </c>
      <c r="F256">
        <f t="shared" si="32"/>
        <v>0.8</v>
      </c>
      <c r="G256">
        <f>VLOOKUP(Backup_0521!D256,REF_TABLE!M:Q,2,FALSE)</f>
        <v>0</v>
      </c>
      <c r="H256">
        <f>VLOOKUP(Backup_0521!D256,REF_TABLE!M:Q,3,FALSE)</f>
        <v>0</v>
      </c>
      <c r="I256">
        <f>VLOOKUP(D256,Tabelle7!$A:$B,2,FALSE)</f>
        <v>1.4617710098499999</v>
      </c>
      <c r="J256">
        <f>VLOOKUP(D256,Tabelle7!$A:$C,3,FALSE)</f>
        <v>1.4617710098499999</v>
      </c>
      <c r="K256">
        <f>VLOOKUP($E256,Dispa_data!E:W,7,FALSE)</f>
        <v>0</v>
      </c>
      <c r="L256">
        <f>IFERROR(VLOOKUP($E256,Dispa_data!E:W,8,FALSE),0)</f>
        <v>0</v>
      </c>
      <c r="M256">
        <f>IFERROR(VLOOKUP($E256,Dispa_data!E:W,9,FALSE),0)</f>
        <v>0</v>
      </c>
      <c r="N256">
        <f>IFERROR(VLOOKUP($E256,Dispa_data!$E:$W,10,FALSE),0)</f>
        <v>0</v>
      </c>
      <c r="O256">
        <f>IFERROR(VLOOKUP($E256,Dispa_data!$E:$W,11,FALSE),0)</f>
        <v>0.86</v>
      </c>
      <c r="P256">
        <f>IFERROR(VLOOKUP($E256,Dispa_data!$E:$W,12,FALSE),0)</f>
        <v>0.3</v>
      </c>
      <c r="Q256">
        <f>IFERROR(VLOOKUP($E256,Dispa_data!$E:$W,13,FALSE),0)</f>
        <v>0</v>
      </c>
      <c r="S256" t="str">
        <f t="shared" si="26"/>
        <v/>
      </c>
      <c r="T256" t="str">
        <f t="shared" si="27"/>
        <v/>
      </c>
      <c r="U256" t="str">
        <f t="shared" si="28"/>
        <v/>
      </c>
      <c r="V256" t="str">
        <f t="shared" si="29"/>
        <v/>
      </c>
      <c r="W256" t="str">
        <f t="shared" si="30"/>
        <v/>
      </c>
      <c r="X256" s="1" t="s">
        <v>292</v>
      </c>
      <c r="Y256" s="6" t="e">
        <f>VLOOKUP(B256,Dispa_data!B:B,1,FALSE)</f>
        <v>#N/A</v>
      </c>
      <c r="Z256" t="s">
        <v>1106</v>
      </c>
      <c r="AA256" t="s">
        <v>1612</v>
      </c>
      <c r="AC256" t="s">
        <v>2201</v>
      </c>
      <c r="AD256" t="s">
        <v>2508</v>
      </c>
      <c r="AE256" t="s">
        <v>2882</v>
      </c>
      <c r="AF256" t="s">
        <v>1106</v>
      </c>
      <c r="AG256" t="s">
        <v>3490</v>
      </c>
      <c r="AH256" t="s">
        <v>3492</v>
      </c>
      <c r="AK256" t="s">
        <v>3498</v>
      </c>
      <c r="AL256" t="s">
        <v>3509</v>
      </c>
      <c r="AM256" t="s">
        <v>3515</v>
      </c>
      <c r="AO256">
        <v>1957</v>
      </c>
      <c r="AP256" t="s">
        <v>3555</v>
      </c>
      <c r="AS256" t="s">
        <v>3625</v>
      </c>
      <c r="AU256">
        <v>51.091534279999998</v>
      </c>
      <c r="AV256">
        <v>13.609828950000001</v>
      </c>
      <c r="AY256">
        <v>0.62</v>
      </c>
      <c r="AZ256" s="2" t="s">
        <v>3948</v>
      </c>
      <c r="BA256">
        <v>0.8</v>
      </c>
      <c r="BB256" t="s">
        <v>3996</v>
      </c>
      <c r="BC256" t="s">
        <v>3498</v>
      </c>
      <c r="BE256" t="s">
        <v>3515</v>
      </c>
      <c r="BF256" t="s">
        <v>1106</v>
      </c>
      <c r="BG256" t="s">
        <v>4406</v>
      </c>
      <c r="BH256" t="s">
        <v>4490</v>
      </c>
    </row>
    <row r="257" spans="1:60" x14ac:dyDescent="0.25">
      <c r="A257">
        <f t="shared" si="24"/>
        <v>36.6</v>
      </c>
      <c r="B257" t="str">
        <f t="shared" si="25"/>
        <v>Nußdorf_BNA0747</v>
      </c>
      <c r="C257" t="s">
        <v>3492</v>
      </c>
      <c r="D257" t="str">
        <f>VLOOKUP(AL257,REF_TABLE!$A$19:$B$26,2,FALSE)</f>
        <v>HROR</v>
      </c>
      <c r="E257" t="str">
        <f>VLOOKUP(AK257,REF_TABLE!A:B,2,FALSE)</f>
        <v>WAT</v>
      </c>
      <c r="F257">
        <f t="shared" si="32"/>
        <v>0.8</v>
      </c>
      <c r="G257">
        <f>VLOOKUP(Backup_0521!D257,REF_TABLE!M:Q,2,FALSE)</f>
        <v>0</v>
      </c>
      <c r="H257">
        <f>VLOOKUP(Backup_0521!D257,REF_TABLE!M:Q,3,FALSE)</f>
        <v>0</v>
      </c>
      <c r="I257">
        <f>VLOOKUP(D257,Tabelle7!$A:$B,2,FALSE)</f>
        <v>1.4617710098499999</v>
      </c>
      <c r="J257">
        <f>VLOOKUP(D257,Tabelle7!$A:$C,3,FALSE)</f>
        <v>1.4617710098499999</v>
      </c>
      <c r="K257">
        <f>VLOOKUP($E257,Dispa_data!E:W,7,FALSE)</f>
        <v>0</v>
      </c>
      <c r="L257">
        <f>IFERROR(VLOOKUP($E257,Dispa_data!E:W,8,FALSE),0)</f>
        <v>0</v>
      </c>
      <c r="M257">
        <f>IFERROR(VLOOKUP($E257,Dispa_data!E:W,9,FALSE),0)</f>
        <v>0</v>
      </c>
      <c r="N257">
        <f>IFERROR(VLOOKUP($E257,Dispa_data!$E:$W,10,FALSE),0)</f>
        <v>0</v>
      </c>
      <c r="O257">
        <f>IFERROR(VLOOKUP($E257,Dispa_data!$E:$W,11,FALSE),0)</f>
        <v>0.86</v>
      </c>
      <c r="P257">
        <f>IFERROR(VLOOKUP($E257,Dispa_data!$E:$W,12,FALSE),0)</f>
        <v>0.3</v>
      </c>
      <c r="Q257">
        <f>IFERROR(VLOOKUP($E257,Dispa_data!$E:$W,13,FALSE),0)</f>
        <v>0</v>
      </c>
      <c r="S257" t="str">
        <f t="shared" si="26"/>
        <v/>
      </c>
      <c r="T257" t="str">
        <f t="shared" si="27"/>
        <v/>
      </c>
      <c r="U257" t="str">
        <f t="shared" si="28"/>
        <v/>
      </c>
      <c r="V257" t="str">
        <f t="shared" si="29"/>
        <v/>
      </c>
      <c r="W257" t="str">
        <f t="shared" si="30"/>
        <v/>
      </c>
      <c r="X257" s="1" t="s">
        <v>293</v>
      </c>
      <c r="Y257" s="6" t="e">
        <f>VLOOKUP(B257,Dispa_data!B:B,1,FALSE)</f>
        <v>#N/A</v>
      </c>
      <c r="Z257" t="s">
        <v>1107</v>
      </c>
      <c r="AA257" t="s">
        <v>1107</v>
      </c>
      <c r="AC257" t="s">
        <v>2193</v>
      </c>
      <c r="AD257" t="s">
        <v>2509</v>
      </c>
      <c r="AE257" t="s">
        <v>2883</v>
      </c>
      <c r="AF257" t="s">
        <v>1107</v>
      </c>
      <c r="AG257" t="s">
        <v>3478</v>
      </c>
      <c r="AH257" t="s">
        <v>3492</v>
      </c>
      <c r="AI257">
        <v>36.6</v>
      </c>
      <c r="AK257" t="s">
        <v>3498</v>
      </c>
      <c r="AL257" t="s">
        <v>3509</v>
      </c>
      <c r="AM257" t="s">
        <v>3515</v>
      </c>
      <c r="AO257">
        <v>1982</v>
      </c>
      <c r="AP257" t="s">
        <v>3558</v>
      </c>
      <c r="AS257" t="s">
        <v>3625</v>
      </c>
      <c r="AU257">
        <v>47.744729999999997</v>
      </c>
      <c r="AV257">
        <v>12.135730000000001</v>
      </c>
      <c r="BA257">
        <v>0.8</v>
      </c>
      <c r="BB257" t="s">
        <v>3996</v>
      </c>
      <c r="BC257" t="s">
        <v>3498</v>
      </c>
      <c r="BE257" t="s">
        <v>3515</v>
      </c>
      <c r="BF257" t="s">
        <v>4088</v>
      </c>
      <c r="BG257" t="s">
        <v>4406</v>
      </c>
      <c r="BH257" t="s">
        <v>4451</v>
      </c>
    </row>
    <row r="258" spans="1:60" x14ac:dyDescent="0.25">
      <c r="A258">
        <f t="shared" ref="A258:A321" si="33">AI258</f>
        <v>30</v>
      </c>
      <c r="B258" t="str">
        <f t="shared" ref="B258:B321" si="34">CONCATENATE(Z258,"_",X258)</f>
        <v>Oberaudorf-Ebbs_BNA0748</v>
      </c>
      <c r="C258" t="s">
        <v>3492</v>
      </c>
      <c r="D258" t="str">
        <f>VLOOKUP(AL258,REF_TABLE!$A$19:$B$26,2,FALSE)</f>
        <v>HROR</v>
      </c>
      <c r="E258" t="str">
        <f>VLOOKUP(AK258,REF_TABLE!A:B,2,FALSE)</f>
        <v>WAT</v>
      </c>
      <c r="F258">
        <f t="shared" si="32"/>
        <v>0.8</v>
      </c>
      <c r="G258">
        <f>VLOOKUP(Backup_0521!D258,REF_TABLE!M:Q,2,FALSE)</f>
        <v>0</v>
      </c>
      <c r="H258">
        <f>VLOOKUP(Backup_0521!D258,REF_TABLE!M:Q,3,FALSE)</f>
        <v>0</v>
      </c>
      <c r="I258">
        <f>VLOOKUP(D258,Tabelle7!$A:$B,2,FALSE)</f>
        <v>1.4617710098499999</v>
      </c>
      <c r="J258">
        <f>VLOOKUP(D258,Tabelle7!$A:$C,3,FALSE)</f>
        <v>1.4617710098499999</v>
      </c>
      <c r="K258">
        <f>VLOOKUP($E258,Dispa_data!E:W,7,FALSE)</f>
        <v>0</v>
      </c>
      <c r="L258">
        <f>IFERROR(VLOOKUP($E258,Dispa_data!E:W,8,FALSE),0)</f>
        <v>0</v>
      </c>
      <c r="M258">
        <f>IFERROR(VLOOKUP($E258,Dispa_data!E:W,9,FALSE),0)</f>
        <v>0</v>
      </c>
      <c r="N258">
        <f>IFERROR(VLOOKUP($E258,Dispa_data!$E:$W,10,FALSE),0)</f>
        <v>0</v>
      </c>
      <c r="O258">
        <f>IFERROR(VLOOKUP($E258,Dispa_data!$E:$W,11,FALSE),0)</f>
        <v>0.86</v>
      </c>
      <c r="P258">
        <f>IFERROR(VLOOKUP($E258,Dispa_data!$E:$W,12,FALSE),0)</f>
        <v>0.3</v>
      </c>
      <c r="Q258">
        <f>IFERROR(VLOOKUP($E258,Dispa_data!$E:$W,13,FALSE),0)</f>
        <v>0</v>
      </c>
      <c r="S258" t="str">
        <f t="shared" ref="S258:S321" si="35">IF(AN258="","",AN258)</f>
        <v/>
      </c>
      <c r="T258" t="str">
        <f t="shared" ref="T258:T321" si="36">IF(D258="HPHS",A258*6.3,"")</f>
        <v/>
      </c>
      <c r="U258" t="str">
        <f t="shared" ref="U258:U321" si="37">IF(D258="HPHS",0,"")</f>
        <v/>
      </c>
      <c r="V258" t="str">
        <f t="shared" ref="V258:V321" si="38">IF(D258="HPHS",A258,"")</f>
        <v/>
      </c>
      <c r="W258" t="str">
        <f t="shared" ref="W258:W321" si="39">IF(D258="HPHS",0.86,"")</f>
        <v/>
      </c>
      <c r="X258" s="1" t="s">
        <v>294</v>
      </c>
      <c r="Y258" s="6" t="e">
        <f>VLOOKUP(B258,Dispa_data!B:B,1,FALSE)</f>
        <v>#N/A</v>
      </c>
      <c r="Z258" t="s">
        <v>1108</v>
      </c>
      <c r="AA258" t="s">
        <v>1108</v>
      </c>
      <c r="AC258" t="s">
        <v>2193</v>
      </c>
      <c r="AD258" t="s">
        <v>2510</v>
      </c>
      <c r="AE258" t="s">
        <v>2884</v>
      </c>
      <c r="AF258" t="s">
        <v>3284</v>
      </c>
      <c r="AG258" t="s">
        <v>3478</v>
      </c>
      <c r="AH258" t="s">
        <v>3492</v>
      </c>
      <c r="AI258">
        <v>30</v>
      </c>
      <c r="AK258" t="s">
        <v>3498</v>
      </c>
      <c r="AL258" t="s">
        <v>3509</v>
      </c>
      <c r="AM258" t="s">
        <v>3515</v>
      </c>
      <c r="AO258">
        <v>1992</v>
      </c>
      <c r="AP258" t="s">
        <v>3547</v>
      </c>
      <c r="AS258" t="s">
        <v>3625</v>
      </c>
      <c r="AU258">
        <v>47.641330000000004</v>
      </c>
      <c r="AV258">
        <v>12.19903</v>
      </c>
      <c r="BA258">
        <v>0.8</v>
      </c>
      <c r="BB258" t="s">
        <v>3996</v>
      </c>
      <c r="BC258" t="s">
        <v>3498</v>
      </c>
      <c r="BE258" t="s">
        <v>3515</v>
      </c>
      <c r="BF258" t="s">
        <v>4088</v>
      </c>
      <c r="BG258" t="s">
        <v>4406</v>
      </c>
      <c r="BH258" t="s">
        <v>4487</v>
      </c>
    </row>
    <row r="259" spans="1:60" x14ac:dyDescent="0.25">
      <c r="A259">
        <f t="shared" si="33"/>
        <v>27</v>
      </c>
      <c r="B259" t="str">
        <f t="shared" si="34"/>
        <v>Aufkirchen_BNA1220</v>
      </c>
      <c r="C259" t="s">
        <v>3492</v>
      </c>
      <c r="D259" t="str">
        <f>VLOOKUP(AL259,REF_TABLE!$A$19:$B$26,2,FALSE)</f>
        <v>HROR</v>
      </c>
      <c r="E259" t="str">
        <f>VLOOKUP(AK259,REF_TABLE!A:B,2,FALSE)</f>
        <v>WAT</v>
      </c>
      <c r="F259">
        <f t="shared" si="32"/>
        <v>0.8</v>
      </c>
      <c r="G259">
        <f>VLOOKUP(Backup_0521!D259,REF_TABLE!M:Q,2,FALSE)</f>
        <v>0</v>
      </c>
      <c r="H259">
        <f>VLOOKUP(Backup_0521!D259,REF_TABLE!M:Q,3,FALSE)</f>
        <v>0</v>
      </c>
      <c r="I259">
        <f>VLOOKUP(D259,Tabelle7!$A:$B,2,FALSE)</f>
        <v>1.4617710098499999</v>
      </c>
      <c r="J259">
        <f>VLOOKUP(D259,Tabelle7!$A:$C,3,FALSE)</f>
        <v>1.4617710098499999</v>
      </c>
      <c r="K259">
        <f>VLOOKUP($E259,Dispa_data!E:W,7,FALSE)</f>
        <v>0</v>
      </c>
      <c r="L259">
        <f>IFERROR(VLOOKUP($E259,Dispa_data!E:W,8,FALSE),0)</f>
        <v>0</v>
      </c>
      <c r="M259">
        <f>IFERROR(VLOOKUP($E259,Dispa_data!E:W,9,FALSE),0)</f>
        <v>0</v>
      </c>
      <c r="N259">
        <f>IFERROR(VLOOKUP($E259,Dispa_data!$E:$W,10,FALSE),0)</f>
        <v>0</v>
      </c>
      <c r="O259">
        <f>IFERROR(VLOOKUP($E259,Dispa_data!$E:$W,11,FALSE),0)</f>
        <v>0.86</v>
      </c>
      <c r="P259">
        <f>IFERROR(VLOOKUP($E259,Dispa_data!$E:$W,12,FALSE),0)</f>
        <v>0.3</v>
      </c>
      <c r="Q259">
        <f>IFERROR(VLOOKUP($E259,Dispa_data!$E:$W,13,FALSE),0)</f>
        <v>0</v>
      </c>
      <c r="S259" t="str">
        <f t="shared" si="35"/>
        <v/>
      </c>
      <c r="T259" t="str">
        <f t="shared" si="36"/>
        <v/>
      </c>
      <c r="U259" t="str">
        <f t="shared" si="37"/>
        <v/>
      </c>
      <c r="V259" t="str">
        <f t="shared" si="38"/>
        <v/>
      </c>
      <c r="W259" t="str">
        <f t="shared" si="39"/>
        <v/>
      </c>
      <c r="X259" s="1" t="s">
        <v>295</v>
      </c>
      <c r="Y259" s="6" t="e">
        <f>VLOOKUP(B259,Dispa_data!B:B,1,FALSE)</f>
        <v>#N/A</v>
      </c>
      <c r="Z259" t="s">
        <v>1109</v>
      </c>
      <c r="AA259" t="s">
        <v>1109</v>
      </c>
      <c r="AC259" t="s">
        <v>2172</v>
      </c>
      <c r="AD259" t="s">
        <v>2511</v>
      </c>
      <c r="AE259" t="s">
        <v>2885</v>
      </c>
      <c r="AF259" t="s">
        <v>3285</v>
      </c>
      <c r="AG259" t="s">
        <v>3478</v>
      </c>
      <c r="AH259" t="s">
        <v>3492</v>
      </c>
      <c r="AI259">
        <v>27</v>
      </c>
      <c r="AK259" t="s">
        <v>3498</v>
      </c>
      <c r="AL259" t="s">
        <v>3509</v>
      </c>
      <c r="AM259" t="s">
        <v>3515</v>
      </c>
      <c r="AO259">
        <v>1924</v>
      </c>
      <c r="AP259" t="s">
        <v>3592</v>
      </c>
      <c r="AS259" t="s">
        <v>3625</v>
      </c>
      <c r="AU259">
        <v>48.306686399999997</v>
      </c>
      <c r="AV259">
        <v>11.858847000000001</v>
      </c>
      <c r="BA259">
        <v>0.8</v>
      </c>
      <c r="BB259" t="s">
        <v>3996</v>
      </c>
      <c r="BC259" t="s">
        <v>3498</v>
      </c>
      <c r="BE259" t="s">
        <v>3515</v>
      </c>
      <c r="BF259" t="s">
        <v>4088</v>
      </c>
      <c r="BG259" t="s">
        <v>4417</v>
      </c>
      <c r="BH259" t="s">
        <v>4486</v>
      </c>
    </row>
    <row r="260" spans="1:60" x14ac:dyDescent="0.25">
      <c r="A260">
        <f t="shared" si="33"/>
        <v>11.9</v>
      </c>
      <c r="B260" t="str">
        <f t="shared" si="34"/>
        <v>Oberpeiching_BNA1221</v>
      </c>
      <c r="C260" t="s">
        <v>3492</v>
      </c>
      <c r="D260" t="str">
        <f>VLOOKUP(AL260,REF_TABLE!$A$19:$B$26,2,FALSE)</f>
        <v>HROR</v>
      </c>
      <c r="E260" t="str">
        <f>VLOOKUP(AK260,REF_TABLE!A:B,2,FALSE)</f>
        <v>WAT</v>
      </c>
      <c r="F260">
        <f t="shared" si="32"/>
        <v>0.8</v>
      </c>
      <c r="G260">
        <f>VLOOKUP(Backup_0521!D260,REF_TABLE!M:Q,2,FALSE)</f>
        <v>0</v>
      </c>
      <c r="H260">
        <f>VLOOKUP(Backup_0521!D260,REF_TABLE!M:Q,3,FALSE)</f>
        <v>0</v>
      </c>
      <c r="I260">
        <f>VLOOKUP(D260,Tabelle7!$A:$B,2,FALSE)</f>
        <v>1.4617710098499999</v>
      </c>
      <c r="J260">
        <f>VLOOKUP(D260,Tabelle7!$A:$C,3,FALSE)</f>
        <v>1.4617710098499999</v>
      </c>
      <c r="K260">
        <f>VLOOKUP($E260,Dispa_data!E:W,7,FALSE)</f>
        <v>0</v>
      </c>
      <c r="L260">
        <f>IFERROR(VLOOKUP($E260,Dispa_data!E:W,8,FALSE),0)</f>
        <v>0</v>
      </c>
      <c r="M260">
        <f>IFERROR(VLOOKUP($E260,Dispa_data!E:W,9,FALSE),0)</f>
        <v>0</v>
      </c>
      <c r="N260">
        <f>IFERROR(VLOOKUP($E260,Dispa_data!$E:$W,10,FALSE),0)</f>
        <v>0</v>
      </c>
      <c r="O260">
        <f>IFERROR(VLOOKUP($E260,Dispa_data!$E:$W,11,FALSE),0)</f>
        <v>0.86</v>
      </c>
      <c r="P260">
        <f>IFERROR(VLOOKUP($E260,Dispa_data!$E:$W,12,FALSE),0)</f>
        <v>0.3</v>
      </c>
      <c r="Q260">
        <f>IFERROR(VLOOKUP($E260,Dispa_data!$E:$W,13,FALSE),0)</f>
        <v>0</v>
      </c>
      <c r="S260" t="str">
        <f t="shared" si="35"/>
        <v/>
      </c>
      <c r="T260" t="str">
        <f t="shared" si="36"/>
        <v/>
      </c>
      <c r="U260" t="str">
        <f t="shared" si="37"/>
        <v/>
      </c>
      <c r="V260" t="str">
        <f t="shared" si="38"/>
        <v/>
      </c>
      <c r="W260" t="str">
        <f t="shared" si="39"/>
        <v/>
      </c>
      <c r="X260" s="1" t="s">
        <v>296</v>
      </c>
      <c r="Y260" s="6" t="e">
        <f>VLOOKUP(B260,Dispa_data!B:B,1,FALSE)</f>
        <v>#N/A</v>
      </c>
      <c r="Z260" t="s">
        <v>1110</v>
      </c>
      <c r="AC260" t="s">
        <v>2199</v>
      </c>
      <c r="AE260" t="s">
        <v>2886</v>
      </c>
      <c r="AF260" t="s">
        <v>3286</v>
      </c>
      <c r="AG260" t="s">
        <v>3478</v>
      </c>
      <c r="AH260" t="s">
        <v>3492</v>
      </c>
      <c r="AI260">
        <v>11.9</v>
      </c>
      <c r="AK260" t="s">
        <v>3498</v>
      </c>
      <c r="AL260" t="s">
        <v>3509</v>
      </c>
      <c r="AM260" t="s">
        <v>3515</v>
      </c>
      <c r="AO260">
        <v>1954</v>
      </c>
      <c r="AP260" t="s">
        <v>3596</v>
      </c>
      <c r="AS260" t="s">
        <v>3625</v>
      </c>
      <c r="AU260">
        <v>48.646422999999999</v>
      </c>
      <c r="AV260">
        <v>10.879085999999999</v>
      </c>
      <c r="BA260">
        <v>0.8</v>
      </c>
      <c r="BB260" t="s">
        <v>3996</v>
      </c>
      <c r="BC260" t="s">
        <v>3498</v>
      </c>
      <c r="BE260" t="s">
        <v>3515</v>
      </c>
      <c r="BF260" t="s">
        <v>4114</v>
      </c>
      <c r="BG260" t="s">
        <v>4406</v>
      </c>
      <c r="BH260" t="s">
        <v>4433</v>
      </c>
    </row>
    <row r="261" spans="1:60" x14ac:dyDescent="0.25">
      <c r="A261">
        <f t="shared" si="33"/>
        <v>247</v>
      </c>
      <c r="B261" t="str">
        <f t="shared" si="34"/>
        <v>Kopswerk I _BNA0777</v>
      </c>
      <c r="C261" t="s">
        <v>3492</v>
      </c>
      <c r="D261" t="str">
        <f>VLOOKUP(AL261,REF_TABLE!$A$19:$B$26,2,FALSE)</f>
        <v>HROR</v>
      </c>
      <c r="E261" t="str">
        <f>VLOOKUP(AK261,REF_TABLE!A:B,2,FALSE)</f>
        <v>WAT</v>
      </c>
      <c r="F261">
        <f t="shared" si="32"/>
        <v>0.8</v>
      </c>
      <c r="G261">
        <f>VLOOKUP(Backup_0521!D261,REF_TABLE!M:Q,2,FALSE)</f>
        <v>0</v>
      </c>
      <c r="H261">
        <f>VLOOKUP(Backup_0521!D261,REF_TABLE!M:Q,3,FALSE)</f>
        <v>0</v>
      </c>
      <c r="I261">
        <f>VLOOKUP(D261,Tabelle7!$A:$B,2,FALSE)</f>
        <v>1.4617710098499999</v>
      </c>
      <c r="J261">
        <f>VLOOKUP(D261,Tabelle7!$A:$C,3,FALSE)</f>
        <v>1.4617710098499999</v>
      </c>
      <c r="K261">
        <f>VLOOKUP($E261,Dispa_data!E:W,7,FALSE)</f>
        <v>0</v>
      </c>
      <c r="L261">
        <f>IFERROR(VLOOKUP($E261,Dispa_data!E:W,8,FALSE),0)</f>
        <v>0</v>
      </c>
      <c r="M261">
        <f>IFERROR(VLOOKUP($E261,Dispa_data!E:W,9,FALSE),0)</f>
        <v>0</v>
      </c>
      <c r="N261">
        <f>IFERROR(VLOOKUP($E261,Dispa_data!$E:$W,10,FALSE),0)</f>
        <v>0</v>
      </c>
      <c r="O261">
        <f>IFERROR(VLOOKUP($E261,Dispa_data!$E:$W,11,FALSE),0)</f>
        <v>0.86</v>
      </c>
      <c r="P261">
        <f>IFERROR(VLOOKUP($E261,Dispa_data!$E:$W,12,FALSE),0)</f>
        <v>0.3</v>
      </c>
      <c r="Q261">
        <f>IFERROR(VLOOKUP($E261,Dispa_data!$E:$W,13,FALSE),0)</f>
        <v>0</v>
      </c>
      <c r="S261" t="str">
        <f t="shared" si="35"/>
        <v/>
      </c>
      <c r="T261" t="str">
        <f t="shared" si="36"/>
        <v/>
      </c>
      <c r="U261" t="str">
        <f t="shared" si="37"/>
        <v/>
      </c>
      <c r="V261" t="str">
        <f t="shared" si="38"/>
        <v/>
      </c>
      <c r="W261" t="str">
        <f t="shared" si="39"/>
        <v/>
      </c>
      <c r="X261" s="1" t="s">
        <v>297</v>
      </c>
      <c r="Y261" s="6" t="e">
        <f>VLOOKUP(B261,Dispa_data!B:B,1,FALSE)</f>
        <v>#N/A</v>
      </c>
      <c r="Z261" t="s">
        <v>1111</v>
      </c>
      <c r="AA261" t="s">
        <v>1624</v>
      </c>
      <c r="AC261" t="s">
        <v>2158</v>
      </c>
      <c r="AE261" t="s">
        <v>2887</v>
      </c>
      <c r="AF261" t="s">
        <v>3287</v>
      </c>
      <c r="AG261" t="s">
        <v>3488</v>
      </c>
      <c r="AH261" t="s">
        <v>3493</v>
      </c>
      <c r="AI261">
        <v>247</v>
      </c>
      <c r="AK261" t="s">
        <v>3498</v>
      </c>
      <c r="AL261" t="s">
        <v>3509</v>
      </c>
      <c r="AM261" t="s">
        <v>3515</v>
      </c>
      <c r="AO261">
        <v>1968</v>
      </c>
      <c r="AP261" t="s">
        <v>3549</v>
      </c>
      <c r="AS261" t="s">
        <v>3625</v>
      </c>
      <c r="AU261">
        <v>46.968449999999997</v>
      </c>
      <c r="AV261">
        <v>10.05986</v>
      </c>
      <c r="BA261">
        <v>0.8</v>
      </c>
      <c r="BB261" t="s">
        <v>3996</v>
      </c>
      <c r="BC261" t="s">
        <v>3498</v>
      </c>
      <c r="BE261" t="s">
        <v>3515</v>
      </c>
      <c r="BF261" t="s">
        <v>4115</v>
      </c>
      <c r="BG261" t="s">
        <v>4407</v>
      </c>
      <c r="BH261" t="s">
        <v>4459</v>
      </c>
    </row>
    <row r="262" spans="1:60" x14ac:dyDescent="0.25">
      <c r="A262">
        <f t="shared" si="33"/>
        <v>525</v>
      </c>
      <c r="B262" t="str">
        <f t="shared" si="34"/>
        <v>Kopswerk II _BNA0778</v>
      </c>
      <c r="C262" t="s">
        <v>3492</v>
      </c>
      <c r="D262" t="str">
        <f>VLOOKUP(AL262,REF_TABLE!$A$19:$B$26,2,FALSE)</f>
        <v>HROR</v>
      </c>
      <c r="E262" t="str">
        <f>VLOOKUP(AK262,REF_TABLE!A:B,2,FALSE)</f>
        <v>WAT</v>
      </c>
      <c r="F262">
        <f t="shared" si="32"/>
        <v>0.8</v>
      </c>
      <c r="G262">
        <f>VLOOKUP(Backup_0521!D262,REF_TABLE!M:Q,2,FALSE)</f>
        <v>0</v>
      </c>
      <c r="H262">
        <f>VLOOKUP(Backup_0521!D262,REF_TABLE!M:Q,3,FALSE)</f>
        <v>0</v>
      </c>
      <c r="I262">
        <f>VLOOKUP(D262,Tabelle7!$A:$B,2,FALSE)</f>
        <v>1.4617710098499999</v>
      </c>
      <c r="J262">
        <f>VLOOKUP(D262,Tabelle7!$A:$C,3,FALSE)</f>
        <v>1.4617710098499999</v>
      </c>
      <c r="K262">
        <f>VLOOKUP($E262,Dispa_data!E:W,7,FALSE)</f>
        <v>0</v>
      </c>
      <c r="L262">
        <f>IFERROR(VLOOKUP($E262,Dispa_data!E:W,8,FALSE),0)</f>
        <v>0</v>
      </c>
      <c r="M262">
        <f>IFERROR(VLOOKUP($E262,Dispa_data!E:W,9,FALSE),0)</f>
        <v>0</v>
      </c>
      <c r="N262">
        <f>IFERROR(VLOOKUP($E262,Dispa_data!$E:$W,10,FALSE),0)</f>
        <v>0</v>
      </c>
      <c r="O262">
        <f>IFERROR(VLOOKUP($E262,Dispa_data!$E:$W,11,FALSE),0)</f>
        <v>0.86</v>
      </c>
      <c r="P262">
        <f>IFERROR(VLOOKUP($E262,Dispa_data!$E:$W,12,FALSE),0)</f>
        <v>0.3</v>
      </c>
      <c r="Q262">
        <f>IFERROR(VLOOKUP($E262,Dispa_data!$E:$W,13,FALSE),0)</f>
        <v>0</v>
      </c>
      <c r="S262" t="str">
        <f t="shared" si="35"/>
        <v/>
      </c>
      <c r="T262" t="str">
        <f t="shared" si="36"/>
        <v/>
      </c>
      <c r="U262" t="str">
        <f t="shared" si="37"/>
        <v/>
      </c>
      <c r="V262" t="str">
        <f t="shared" si="38"/>
        <v/>
      </c>
      <c r="W262" t="str">
        <f t="shared" si="39"/>
        <v/>
      </c>
      <c r="X262" s="1" t="s">
        <v>298</v>
      </c>
      <c r="Y262" s="6" t="e">
        <f>VLOOKUP(B262,Dispa_data!B:B,1,FALSE)</f>
        <v>#N/A</v>
      </c>
      <c r="Z262" t="s">
        <v>1112</v>
      </c>
      <c r="AA262" t="s">
        <v>1624</v>
      </c>
      <c r="AC262" t="s">
        <v>2158</v>
      </c>
      <c r="AE262" t="s">
        <v>2887</v>
      </c>
      <c r="AF262" t="s">
        <v>3287</v>
      </c>
      <c r="AG262" t="s">
        <v>3488</v>
      </c>
      <c r="AH262" t="s">
        <v>3493</v>
      </c>
      <c r="AI262">
        <v>525</v>
      </c>
      <c r="AK262" t="s">
        <v>3498</v>
      </c>
      <c r="AL262" t="s">
        <v>3509</v>
      </c>
      <c r="AM262" t="s">
        <v>3515</v>
      </c>
      <c r="AO262">
        <v>2008</v>
      </c>
      <c r="AP262" t="s">
        <v>3597</v>
      </c>
      <c r="AS262" t="s">
        <v>3625</v>
      </c>
      <c r="AU262">
        <v>46.968449999999997</v>
      </c>
      <c r="AV262">
        <v>10.05986</v>
      </c>
      <c r="AW262" t="s">
        <v>3679</v>
      </c>
      <c r="AX262" t="s">
        <v>3805</v>
      </c>
      <c r="BA262">
        <v>0.8</v>
      </c>
      <c r="BB262" t="s">
        <v>3996</v>
      </c>
      <c r="BC262" t="s">
        <v>3498</v>
      </c>
      <c r="BE262" t="s">
        <v>3515</v>
      </c>
      <c r="BF262" t="s">
        <v>4115</v>
      </c>
      <c r="BG262" t="s">
        <v>4407</v>
      </c>
      <c r="BH262" t="s">
        <v>4459</v>
      </c>
    </row>
    <row r="263" spans="1:60" x14ac:dyDescent="0.25">
      <c r="A263">
        <f t="shared" si="33"/>
        <v>29</v>
      </c>
      <c r="B263" t="str">
        <f t="shared" si="34"/>
        <v>Obervermuntwerk_BNA0779</v>
      </c>
      <c r="C263" t="s">
        <v>3492</v>
      </c>
      <c r="D263" t="str">
        <f>VLOOKUP(AL263,REF_TABLE!$A$19:$B$26,2,FALSE)</f>
        <v>HROR</v>
      </c>
      <c r="E263" t="str">
        <f>VLOOKUP(AK263,REF_TABLE!A:B,2,FALSE)</f>
        <v>WAT</v>
      </c>
      <c r="F263">
        <f t="shared" si="32"/>
        <v>0.8</v>
      </c>
      <c r="G263">
        <f>VLOOKUP(Backup_0521!D263,REF_TABLE!M:Q,2,FALSE)</f>
        <v>0</v>
      </c>
      <c r="H263">
        <f>VLOOKUP(Backup_0521!D263,REF_TABLE!M:Q,3,FALSE)</f>
        <v>0</v>
      </c>
      <c r="I263">
        <f>VLOOKUP(D263,Tabelle7!$A:$B,2,FALSE)</f>
        <v>1.4617710098499999</v>
      </c>
      <c r="J263">
        <f>VLOOKUP(D263,Tabelle7!$A:$C,3,FALSE)</f>
        <v>1.4617710098499999</v>
      </c>
      <c r="K263">
        <f>VLOOKUP($E263,Dispa_data!E:W,7,FALSE)</f>
        <v>0</v>
      </c>
      <c r="L263">
        <f>IFERROR(VLOOKUP($E263,Dispa_data!E:W,8,FALSE),0)</f>
        <v>0</v>
      </c>
      <c r="M263">
        <f>IFERROR(VLOOKUP($E263,Dispa_data!E:W,9,FALSE),0)</f>
        <v>0</v>
      </c>
      <c r="N263">
        <f>IFERROR(VLOOKUP($E263,Dispa_data!$E:$W,10,FALSE),0)</f>
        <v>0</v>
      </c>
      <c r="O263">
        <f>IFERROR(VLOOKUP($E263,Dispa_data!$E:$W,11,FALSE),0)</f>
        <v>0.86</v>
      </c>
      <c r="P263">
        <f>IFERROR(VLOOKUP($E263,Dispa_data!$E:$W,12,FALSE),0)</f>
        <v>0.3</v>
      </c>
      <c r="Q263">
        <f>IFERROR(VLOOKUP($E263,Dispa_data!$E:$W,13,FALSE),0)</f>
        <v>0</v>
      </c>
      <c r="S263" t="str">
        <f t="shared" si="35"/>
        <v/>
      </c>
      <c r="T263" t="str">
        <f t="shared" si="36"/>
        <v/>
      </c>
      <c r="U263" t="str">
        <f t="shared" si="37"/>
        <v/>
      </c>
      <c r="V263" t="str">
        <f t="shared" si="38"/>
        <v/>
      </c>
      <c r="W263" t="str">
        <f t="shared" si="39"/>
        <v/>
      </c>
      <c r="X263" s="1" t="s">
        <v>299</v>
      </c>
      <c r="Y263" s="6" t="e">
        <f>VLOOKUP(B263,Dispa_data!B:B,1,FALSE)</f>
        <v>#N/A</v>
      </c>
      <c r="Z263" t="s">
        <v>1113</v>
      </c>
      <c r="AA263" t="s">
        <v>1625</v>
      </c>
      <c r="AC263" t="s">
        <v>2158</v>
      </c>
      <c r="AE263" t="s">
        <v>2887</v>
      </c>
      <c r="AF263" t="s">
        <v>3287</v>
      </c>
      <c r="AG263" t="s">
        <v>3488</v>
      </c>
      <c r="AH263" t="s">
        <v>3493</v>
      </c>
      <c r="AI263">
        <v>29</v>
      </c>
      <c r="AK263" t="s">
        <v>3498</v>
      </c>
      <c r="AL263" t="s">
        <v>3509</v>
      </c>
      <c r="AM263" t="s">
        <v>3515</v>
      </c>
      <c r="AO263">
        <v>1968</v>
      </c>
      <c r="AP263" t="s">
        <v>3549</v>
      </c>
      <c r="AS263" t="s">
        <v>3625</v>
      </c>
      <c r="AU263">
        <v>46.968449999999997</v>
      </c>
      <c r="AV263">
        <v>10.05986</v>
      </c>
      <c r="BA263">
        <v>0.8</v>
      </c>
      <c r="BB263" t="s">
        <v>3996</v>
      </c>
      <c r="BC263" t="s">
        <v>3498</v>
      </c>
      <c r="BE263" t="s">
        <v>3515</v>
      </c>
      <c r="BF263" t="s">
        <v>4115</v>
      </c>
      <c r="BG263" t="s">
        <v>4407</v>
      </c>
      <c r="BH263" t="s">
        <v>4459</v>
      </c>
    </row>
    <row r="264" spans="1:60" x14ac:dyDescent="0.25">
      <c r="A264">
        <f t="shared" si="33"/>
        <v>158</v>
      </c>
      <c r="B264" t="str">
        <f t="shared" si="34"/>
        <v>Vermuntwerk_BNA0780</v>
      </c>
      <c r="C264" t="s">
        <v>3492</v>
      </c>
      <c r="D264" t="str">
        <f>VLOOKUP(AL264,REF_TABLE!$A$19:$B$26,2,FALSE)</f>
        <v>HROR</v>
      </c>
      <c r="E264" t="str">
        <f>VLOOKUP(AK264,REF_TABLE!A:B,2,FALSE)</f>
        <v>WAT</v>
      </c>
      <c r="F264">
        <f t="shared" si="32"/>
        <v>0.8</v>
      </c>
      <c r="G264">
        <f>VLOOKUP(Backup_0521!D264,REF_TABLE!M:Q,2,FALSE)</f>
        <v>0</v>
      </c>
      <c r="H264">
        <f>VLOOKUP(Backup_0521!D264,REF_TABLE!M:Q,3,FALSE)</f>
        <v>0</v>
      </c>
      <c r="I264">
        <f>VLOOKUP(D264,Tabelle7!$A:$B,2,FALSE)</f>
        <v>1.4617710098499999</v>
      </c>
      <c r="J264">
        <f>VLOOKUP(D264,Tabelle7!$A:$C,3,FALSE)</f>
        <v>1.4617710098499999</v>
      </c>
      <c r="K264">
        <f>VLOOKUP($E264,Dispa_data!E:W,7,FALSE)</f>
        <v>0</v>
      </c>
      <c r="L264">
        <f>IFERROR(VLOOKUP($E264,Dispa_data!E:W,8,FALSE),0)</f>
        <v>0</v>
      </c>
      <c r="M264">
        <f>IFERROR(VLOOKUP($E264,Dispa_data!E:W,9,FALSE),0)</f>
        <v>0</v>
      </c>
      <c r="N264">
        <f>IFERROR(VLOOKUP($E264,Dispa_data!$E:$W,10,FALSE),0)</f>
        <v>0</v>
      </c>
      <c r="O264">
        <f>IFERROR(VLOOKUP($E264,Dispa_data!$E:$W,11,FALSE),0)</f>
        <v>0.86</v>
      </c>
      <c r="P264">
        <f>IFERROR(VLOOKUP($E264,Dispa_data!$E:$W,12,FALSE),0)</f>
        <v>0.3</v>
      </c>
      <c r="Q264">
        <f>IFERROR(VLOOKUP($E264,Dispa_data!$E:$W,13,FALSE),0)</f>
        <v>0</v>
      </c>
      <c r="S264" t="str">
        <f t="shared" si="35"/>
        <v/>
      </c>
      <c r="T264" t="str">
        <f t="shared" si="36"/>
        <v/>
      </c>
      <c r="U264" t="str">
        <f t="shared" si="37"/>
        <v/>
      </c>
      <c r="V264" t="str">
        <f t="shared" si="38"/>
        <v/>
      </c>
      <c r="W264" t="str">
        <f t="shared" si="39"/>
        <v/>
      </c>
      <c r="X264" s="1" t="s">
        <v>300</v>
      </c>
      <c r="Y264" s="6" t="e">
        <f>VLOOKUP(B264,Dispa_data!B:B,1,FALSE)</f>
        <v>#N/A</v>
      </c>
      <c r="Z264" t="s">
        <v>1114</v>
      </c>
      <c r="AA264" t="s">
        <v>1626</v>
      </c>
      <c r="AC264" t="s">
        <v>2158</v>
      </c>
      <c r="AE264" t="s">
        <v>2887</v>
      </c>
      <c r="AF264" t="s">
        <v>3287</v>
      </c>
      <c r="AG264" t="s">
        <v>3488</v>
      </c>
      <c r="AH264" t="s">
        <v>3493</v>
      </c>
      <c r="AI264">
        <v>158</v>
      </c>
      <c r="AK264" t="s">
        <v>3498</v>
      </c>
      <c r="AL264" t="s">
        <v>3509</v>
      </c>
      <c r="AM264" t="s">
        <v>3515</v>
      </c>
      <c r="AO264">
        <v>1930</v>
      </c>
      <c r="AP264" t="s">
        <v>3598</v>
      </c>
      <c r="AS264" t="s">
        <v>3625</v>
      </c>
      <c r="AU264">
        <v>46.968449999999997</v>
      </c>
      <c r="AV264">
        <v>10.05986</v>
      </c>
      <c r="BA264">
        <v>0.8</v>
      </c>
      <c r="BB264" t="s">
        <v>3996</v>
      </c>
      <c r="BC264" t="s">
        <v>3498</v>
      </c>
      <c r="BE264" t="s">
        <v>3515</v>
      </c>
      <c r="BF264" t="s">
        <v>4115</v>
      </c>
      <c r="BG264" t="s">
        <v>4407</v>
      </c>
      <c r="BH264" t="s">
        <v>4459</v>
      </c>
    </row>
    <row r="265" spans="1:60" x14ac:dyDescent="0.25">
      <c r="A265">
        <f t="shared" si="33"/>
        <v>53.7</v>
      </c>
      <c r="B265" t="str">
        <f t="shared" si="34"/>
        <v>Kachlet_BNA0782</v>
      </c>
      <c r="C265" t="s">
        <v>3492</v>
      </c>
      <c r="D265" t="str">
        <f>VLOOKUP(AL265,REF_TABLE!$A$19:$B$26,2,FALSE)</f>
        <v>HROR</v>
      </c>
      <c r="E265" t="str">
        <f>VLOOKUP(AK265,REF_TABLE!A:B,2,FALSE)</f>
        <v>WAT</v>
      </c>
      <c r="F265">
        <f t="shared" si="32"/>
        <v>0.8</v>
      </c>
      <c r="G265">
        <f>VLOOKUP(Backup_0521!D265,REF_TABLE!M:Q,2,FALSE)</f>
        <v>0</v>
      </c>
      <c r="H265">
        <f>VLOOKUP(Backup_0521!D265,REF_TABLE!M:Q,3,FALSE)</f>
        <v>0</v>
      </c>
      <c r="I265">
        <f>VLOOKUP(D265,Tabelle7!$A:$B,2,FALSE)</f>
        <v>1.4617710098499999</v>
      </c>
      <c r="J265">
        <f>VLOOKUP(D265,Tabelle7!$A:$C,3,FALSE)</f>
        <v>1.4617710098499999</v>
      </c>
      <c r="K265">
        <f>VLOOKUP($E265,Dispa_data!E:W,7,FALSE)</f>
        <v>0</v>
      </c>
      <c r="L265">
        <f>IFERROR(VLOOKUP($E265,Dispa_data!E:W,8,FALSE),0)</f>
        <v>0</v>
      </c>
      <c r="M265">
        <f>IFERROR(VLOOKUP($E265,Dispa_data!E:W,9,FALSE),0)</f>
        <v>0</v>
      </c>
      <c r="N265">
        <f>IFERROR(VLOOKUP($E265,Dispa_data!$E:$W,10,FALSE),0)</f>
        <v>0</v>
      </c>
      <c r="O265">
        <f>IFERROR(VLOOKUP($E265,Dispa_data!$E:$W,11,FALSE),0)</f>
        <v>0.86</v>
      </c>
      <c r="P265">
        <f>IFERROR(VLOOKUP($E265,Dispa_data!$E:$W,12,FALSE),0)</f>
        <v>0.3</v>
      </c>
      <c r="Q265">
        <f>IFERROR(VLOOKUP($E265,Dispa_data!$E:$W,13,FALSE),0)</f>
        <v>0</v>
      </c>
      <c r="S265" t="str">
        <f t="shared" si="35"/>
        <v/>
      </c>
      <c r="T265" t="str">
        <f t="shared" si="36"/>
        <v/>
      </c>
      <c r="U265" t="str">
        <f t="shared" si="37"/>
        <v/>
      </c>
      <c r="V265" t="str">
        <f t="shared" si="38"/>
        <v/>
      </c>
      <c r="W265" t="str">
        <f t="shared" si="39"/>
        <v/>
      </c>
      <c r="X265" s="1" t="s">
        <v>301</v>
      </c>
      <c r="Y265" s="6" t="e">
        <f>VLOOKUP(B265,Dispa_data!B:B,1,FALSE)</f>
        <v>#N/A</v>
      </c>
      <c r="Z265" t="s">
        <v>1115</v>
      </c>
      <c r="AA265" t="s">
        <v>1115</v>
      </c>
      <c r="AC265" t="s">
        <v>2209</v>
      </c>
      <c r="AD265" t="s">
        <v>2512</v>
      </c>
      <c r="AE265" t="s">
        <v>2888</v>
      </c>
      <c r="AF265" t="s">
        <v>3288</v>
      </c>
      <c r="AG265" t="s">
        <v>3478</v>
      </c>
      <c r="AH265" t="s">
        <v>3492</v>
      </c>
      <c r="AI265">
        <v>53.7</v>
      </c>
      <c r="AK265" t="s">
        <v>3498</v>
      </c>
      <c r="AL265" t="s">
        <v>3509</v>
      </c>
      <c r="AM265" t="s">
        <v>3515</v>
      </c>
      <c r="AO265">
        <v>1927</v>
      </c>
      <c r="AP265" t="s">
        <v>3574</v>
      </c>
      <c r="AS265" t="s">
        <v>3625</v>
      </c>
      <c r="AU265">
        <v>48.579711200000013</v>
      </c>
      <c r="AV265">
        <v>13.4082738</v>
      </c>
      <c r="BA265">
        <v>0.8</v>
      </c>
      <c r="BB265" t="s">
        <v>3996</v>
      </c>
      <c r="BC265" t="s">
        <v>3498</v>
      </c>
      <c r="BE265" t="s">
        <v>3515</v>
      </c>
      <c r="BF265" t="s">
        <v>4088</v>
      </c>
      <c r="BG265" t="s">
        <v>4406</v>
      </c>
      <c r="BH265" t="s">
        <v>4451</v>
      </c>
    </row>
    <row r="266" spans="1:60" x14ac:dyDescent="0.25">
      <c r="A266">
        <f t="shared" si="33"/>
        <v>43.2</v>
      </c>
      <c r="B266" t="str">
        <f t="shared" si="34"/>
        <v>Passau-Ingling_BNA0784</v>
      </c>
      <c r="C266" t="s">
        <v>3492</v>
      </c>
      <c r="D266" t="str">
        <f>VLOOKUP(AL266,REF_TABLE!$A$19:$B$26,2,FALSE)</f>
        <v>HROR</v>
      </c>
      <c r="E266" t="str">
        <f>VLOOKUP(AK266,REF_TABLE!A:B,2,FALSE)</f>
        <v>WAT</v>
      </c>
      <c r="F266">
        <f t="shared" si="32"/>
        <v>0.8</v>
      </c>
      <c r="G266">
        <f>VLOOKUP(Backup_0521!D266,REF_TABLE!M:Q,2,FALSE)</f>
        <v>0</v>
      </c>
      <c r="H266">
        <f>VLOOKUP(Backup_0521!D266,REF_TABLE!M:Q,3,FALSE)</f>
        <v>0</v>
      </c>
      <c r="I266">
        <f>VLOOKUP(D266,Tabelle7!$A:$B,2,FALSE)</f>
        <v>1.4617710098499999</v>
      </c>
      <c r="J266">
        <f>VLOOKUP(D266,Tabelle7!$A:$C,3,FALSE)</f>
        <v>1.4617710098499999</v>
      </c>
      <c r="K266">
        <f>VLOOKUP($E266,Dispa_data!E:W,7,FALSE)</f>
        <v>0</v>
      </c>
      <c r="L266">
        <f>IFERROR(VLOOKUP($E266,Dispa_data!E:W,8,FALSE),0)</f>
        <v>0</v>
      </c>
      <c r="M266">
        <f>IFERROR(VLOOKUP($E266,Dispa_data!E:W,9,FALSE),0)</f>
        <v>0</v>
      </c>
      <c r="N266">
        <f>IFERROR(VLOOKUP($E266,Dispa_data!$E:$W,10,FALSE),0)</f>
        <v>0</v>
      </c>
      <c r="O266">
        <f>IFERROR(VLOOKUP($E266,Dispa_data!$E:$W,11,FALSE),0)</f>
        <v>0.86</v>
      </c>
      <c r="P266">
        <f>IFERROR(VLOOKUP($E266,Dispa_data!$E:$W,12,FALSE),0)</f>
        <v>0.3</v>
      </c>
      <c r="Q266">
        <f>IFERROR(VLOOKUP($E266,Dispa_data!$E:$W,13,FALSE),0)</f>
        <v>0</v>
      </c>
      <c r="S266" t="str">
        <f t="shared" si="35"/>
        <v/>
      </c>
      <c r="T266" t="str">
        <f t="shared" si="36"/>
        <v/>
      </c>
      <c r="U266" t="str">
        <f t="shared" si="37"/>
        <v/>
      </c>
      <c r="V266" t="str">
        <f t="shared" si="38"/>
        <v/>
      </c>
      <c r="W266" t="str">
        <f t="shared" si="39"/>
        <v/>
      </c>
      <c r="X266" s="1" t="s">
        <v>302</v>
      </c>
      <c r="Y266" s="6" t="e">
        <f>VLOOKUP(B266,Dispa_data!B:B,1,FALSE)</f>
        <v>#N/A</v>
      </c>
      <c r="Z266" t="s">
        <v>1116</v>
      </c>
      <c r="AA266" t="s">
        <v>1116</v>
      </c>
      <c r="AC266" t="s">
        <v>2193</v>
      </c>
      <c r="AD266" t="s">
        <v>2513</v>
      </c>
      <c r="AE266" t="s">
        <v>2889</v>
      </c>
      <c r="AF266" t="s">
        <v>3288</v>
      </c>
      <c r="AG266" t="s">
        <v>3478</v>
      </c>
      <c r="AH266" t="s">
        <v>3492</v>
      </c>
      <c r="AI266">
        <v>43.2</v>
      </c>
      <c r="AK266" t="s">
        <v>3498</v>
      </c>
      <c r="AL266" t="s">
        <v>3509</v>
      </c>
      <c r="AM266" t="s">
        <v>3515</v>
      </c>
      <c r="AO266">
        <v>1965</v>
      </c>
      <c r="AP266" t="s">
        <v>3551</v>
      </c>
      <c r="AS266" t="s">
        <v>3625</v>
      </c>
      <c r="AU266">
        <v>48.553305399999999</v>
      </c>
      <c r="AV266">
        <v>13.4336591</v>
      </c>
      <c r="BA266">
        <v>0.8</v>
      </c>
      <c r="BB266" t="s">
        <v>3996</v>
      </c>
      <c r="BC266" t="s">
        <v>3498</v>
      </c>
      <c r="BE266" t="s">
        <v>3515</v>
      </c>
      <c r="BF266" t="s">
        <v>4088</v>
      </c>
      <c r="BG266" t="s">
        <v>4406</v>
      </c>
      <c r="BH266" t="s">
        <v>4487</v>
      </c>
    </row>
    <row r="267" spans="1:60" x14ac:dyDescent="0.25">
      <c r="A267">
        <f t="shared" si="33"/>
        <v>19.399999999999999</v>
      </c>
      <c r="B267" t="str">
        <f t="shared" si="34"/>
        <v>Perach_BNA0792</v>
      </c>
      <c r="C267" t="s">
        <v>3492</v>
      </c>
      <c r="D267" t="str">
        <f>VLOOKUP(AL267,REF_TABLE!$A$19:$B$26,2,FALSE)</f>
        <v>HROR</v>
      </c>
      <c r="E267" t="str">
        <f>VLOOKUP(AK267,REF_TABLE!A:B,2,FALSE)</f>
        <v>WAT</v>
      </c>
      <c r="F267">
        <f t="shared" si="32"/>
        <v>0.8</v>
      </c>
      <c r="G267">
        <f>VLOOKUP(Backup_0521!D267,REF_TABLE!M:Q,2,FALSE)</f>
        <v>0</v>
      </c>
      <c r="H267">
        <f>VLOOKUP(Backup_0521!D267,REF_TABLE!M:Q,3,FALSE)</f>
        <v>0</v>
      </c>
      <c r="I267">
        <f>VLOOKUP(D267,Tabelle7!$A:$B,2,FALSE)</f>
        <v>1.4617710098499999</v>
      </c>
      <c r="J267">
        <f>VLOOKUP(D267,Tabelle7!$A:$C,3,FALSE)</f>
        <v>1.4617710098499999</v>
      </c>
      <c r="K267">
        <f>VLOOKUP($E267,Dispa_data!E:W,7,FALSE)</f>
        <v>0</v>
      </c>
      <c r="L267">
        <f>IFERROR(VLOOKUP($E267,Dispa_data!E:W,8,FALSE),0)</f>
        <v>0</v>
      </c>
      <c r="M267">
        <f>IFERROR(VLOOKUP($E267,Dispa_data!E:W,9,FALSE),0)</f>
        <v>0</v>
      </c>
      <c r="N267">
        <f>IFERROR(VLOOKUP($E267,Dispa_data!$E:$W,10,FALSE),0)</f>
        <v>0</v>
      </c>
      <c r="O267">
        <f>IFERROR(VLOOKUP($E267,Dispa_data!$E:$W,11,FALSE),0)</f>
        <v>0.86</v>
      </c>
      <c r="P267">
        <f>IFERROR(VLOOKUP($E267,Dispa_data!$E:$W,12,FALSE),0)</f>
        <v>0.3</v>
      </c>
      <c r="Q267">
        <f>IFERROR(VLOOKUP($E267,Dispa_data!$E:$W,13,FALSE),0)</f>
        <v>0</v>
      </c>
      <c r="S267" t="str">
        <f t="shared" si="35"/>
        <v/>
      </c>
      <c r="T267" t="str">
        <f t="shared" si="36"/>
        <v/>
      </c>
      <c r="U267" t="str">
        <f t="shared" si="37"/>
        <v/>
      </c>
      <c r="V267" t="str">
        <f t="shared" si="38"/>
        <v/>
      </c>
      <c r="W267" t="str">
        <f t="shared" si="39"/>
        <v/>
      </c>
      <c r="X267" s="1" t="s">
        <v>303</v>
      </c>
      <c r="Y267" s="6" t="e">
        <f>VLOOKUP(B267,Dispa_data!B:B,1,FALSE)</f>
        <v>#N/A</v>
      </c>
      <c r="Z267" t="s">
        <v>1117</v>
      </c>
      <c r="AC267" t="s">
        <v>2200</v>
      </c>
      <c r="AD267" t="s">
        <v>2514</v>
      </c>
      <c r="AE267" t="s">
        <v>2890</v>
      </c>
      <c r="AF267" t="s">
        <v>1117</v>
      </c>
      <c r="AG267" t="s">
        <v>3478</v>
      </c>
      <c r="AH267" t="s">
        <v>3492</v>
      </c>
      <c r="AI267">
        <v>19.399999999999999</v>
      </c>
      <c r="AK267" t="s">
        <v>3498</v>
      </c>
      <c r="AL267" t="s">
        <v>3509</v>
      </c>
      <c r="AM267" t="s">
        <v>3515</v>
      </c>
      <c r="AO267">
        <v>1977</v>
      </c>
      <c r="AP267" t="s">
        <v>3599</v>
      </c>
      <c r="AS267" t="s">
        <v>3625</v>
      </c>
      <c r="AU267">
        <v>48.026102100000003</v>
      </c>
      <c r="AV267">
        <v>12.789631999999999</v>
      </c>
      <c r="BA267">
        <v>0.8</v>
      </c>
      <c r="BB267" t="s">
        <v>3996</v>
      </c>
      <c r="BC267" t="s">
        <v>3498</v>
      </c>
      <c r="BE267" t="s">
        <v>3515</v>
      </c>
      <c r="BF267" t="s">
        <v>4116</v>
      </c>
      <c r="BG267" t="s">
        <v>4406</v>
      </c>
      <c r="BH267" t="s">
        <v>4451</v>
      </c>
    </row>
    <row r="268" spans="1:60" x14ac:dyDescent="0.25">
      <c r="A268">
        <f t="shared" si="33"/>
        <v>25</v>
      </c>
      <c r="B268" t="str">
        <f t="shared" si="34"/>
        <v>Geisling_BNA0795</v>
      </c>
      <c r="C268" t="s">
        <v>3492</v>
      </c>
      <c r="D268" t="str">
        <f>VLOOKUP(AL268,REF_TABLE!$A$19:$B$26,2,FALSE)</f>
        <v>HROR</v>
      </c>
      <c r="E268" t="str">
        <f>VLOOKUP(AK268,REF_TABLE!A:B,2,FALSE)</f>
        <v>WAT</v>
      </c>
      <c r="F268">
        <f t="shared" si="32"/>
        <v>0.8</v>
      </c>
      <c r="G268">
        <f>VLOOKUP(Backup_0521!D268,REF_TABLE!M:Q,2,FALSE)</f>
        <v>0</v>
      </c>
      <c r="H268">
        <f>VLOOKUP(Backup_0521!D268,REF_TABLE!M:Q,3,FALSE)</f>
        <v>0</v>
      </c>
      <c r="I268">
        <f>VLOOKUP(D268,Tabelle7!$A:$B,2,FALSE)</f>
        <v>1.4617710098499999</v>
      </c>
      <c r="J268">
        <f>VLOOKUP(D268,Tabelle7!$A:$C,3,FALSE)</f>
        <v>1.4617710098499999</v>
      </c>
      <c r="K268">
        <f>VLOOKUP($E268,Dispa_data!E:W,7,FALSE)</f>
        <v>0</v>
      </c>
      <c r="L268">
        <f>IFERROR(VLOOKUP($E268,Dispa_data!E:W,8,FALSE),0)</f>
        <v>0</v>
      </c>
      <c r="M268">
        <f>IFERROR(VLOOKUP($E268,Dispa_data!E:W,9,FALSE),0)</f>
        <v>0</v>
      </c>
      <c r="N268">
        <f>IFERROR(VLOOKUP($E268,Dispa_data!$E:$W,10,FALSE),0)</f>
        <v>0</v>
      </c>
      <c r="O268">
        <f>IFERROR(VLOOKUP($E268,Dispa_data!$E:$W,11,FALSE),0)</f>
        <v>0.86</v>
      </c>
      <c r="P268">
        <f>IFERROR(VLOOKUP($E268,Dispa_data!$E:$W,12,FALSE),0)</f>
        <v>0.3</v>
      </c>
      <c r="Q268">
        <f>IFERROR(VLOOKUP($E268,Dispa_data!$E:$W,13,FALSE),0)</f>
        <v>0</v>
      </c>
      <c r="S268" t="str">
        <f t="shared" si="35"/>
        <v/>
      </c>
      <c r="T268" t="str">
        <f t="shared" si="36"/>
        <v/>
      </c>
      <c r="U268" t="str">
        <f t="shared" si="37"/>
        <v/>
      </c>
      <c r="V268" t="str">
        <f t="shared" si="38"/>
        <v/>
      </c>
      <c r="W268" t="str">
        <f t="shared" si="39"/>
        <v/>
      </c>
      <c r="X268" s="1" t="s">
        <v>304</v>
      </c>
      <c r="Y268" s="6" t="e">
        <f>VLOOKUP(B268,Dispa_data!B:B,1,FALSE)</f>
        <v>#N/A</v>
      </c>
      <c r="Z268" t="s">
        <v>1118</v>
      </c>
      <c r="AA268" t="s">
        <v>1118</v>
      </c>
      <c r="AC268" t="s">
        <v>2209</v>
      </c>
      <c r="AE268" t="s">
        <v>2891</v>
      </c>
      <c r="AF268" t="s">
        <v>3289</v>
      </c>
      <c r="AG268" t="s">
        <v>3478</v>
      </c>
      <c r="AH268" t="s">
        <v>3492</v>
      </c>
      <c r="AI268">
        <v>25</v>
      </c>
      <c r="AK268" t="s">
        <v>3498</v>
      </c>
      <c r="AL268" t="s">
        <v>3509</v>
      </c>
      <c r="AM268" t="s">
        <v>3515</v>
      </c>
      <c r="AO268">
        <v>1985</v>
      </c>
      <c r="AP268" t="s">
        <v>3534</v>
      </c>
      <c r="AS268" t="s">
        <v>3625</v>
      </c>
      <c r="AU268">
        <v>48.974806000000001</v>
      </c>
      <c r="AV268">
        <v>12.344002</v>
      </c>
      <c r="BA268">
        <v>0.8</v>
      </c>
      <c r="BB268" t="s">
        <v>3996</v>
      </c>
      <c r="BC268" t="s">
        <v>3498</v>
      </c>
      <c r="BE268" t="s">
        <v>3515</v>
      </c>
      <c r="BF268" t="s">
        <v>4088</v>
      </c>
      <c r="BG268" t="s">
        <v>1559</v>
      </c>
      <c r="BH268" t="s">
        <v>4451</v>
      </c>
    </row>
    <row r="269" spans="1:60" x14ac:dyDescent="0.25">
      <c r="A269">
        <f t="shared" si="33"/>
        <v>12.6</v>
      </c>
      <c r="B269" t="str">
        <f t="shared" si="34"/>
        <v>Landau_BNA1228</v>
      </c>
      <c r="C269" t="s">
        <v>3492</v>
      </c>
      <c r="D269" t="str">
        <f>VLOOKUP(AL269,REF_TABLE!$A$19:$B$26,2,FALSE)</f>
        <v>HROR</v>
      </c>
      <c r="E269" t="str">
        <f>VLOOKUP(AK269,REF_TABLE!A:B,2,FALSE)</f>
        <v>WAT</v>
      </c>
      <c r="F269">
        <f t="shared" si="32"/>
        <v>0.8</v>
      </c>
      <c r="G269">
        <f>VLOOKUP(Backup_0521!D269,REF_TABLE!M:Q,2,FALSE)</f>
        <v>0</v>
      </c>
      <c r="H269">
        <f>VLOOKUP(Backup_0521!D269,REF_TABLE!M:Q,3,FALSE)</f>
        <v>0</v>
      </c>
      <c r="I269">
        <f>VLOOKUP(D269,Tabelle7!$A:$B,2,FALSE)</f>
        <v>1.4617710098499999</v>
      </c>
      <c r="J269">
        <f>VLOOKUP(D269,Tabelle7!$A:$C,3,FALSE)</f>
        <v>1.4617710098499999</v>
      </c>
      <c r="K269">
        <f>VLOOKUP($E269,Dispa_data!E:W,7,FALSE)</f>
        <v>0</v>
      </c>
      <c r="L269">
        <f>IFERROR(VLOOKUP($E269,Dispa_data!E:W,8,FALSE),0)</f>
        <v>0</v>
      </c>
      <c r="M269">
        <f>IFERROR(VLOOKUP($E269,Dispa_data!E:W,9,FALSE),0)</f>
        <v>0</v>
      </c>
      <c r="N269">
        <f>IFERROR(VLOOKUP($E269,Dispa_data!$E:$W,10,FALSE),0)</f>
        <v>0</v>
      </c>
      <c r="O269">
        <f>IFERROR(VLOOKUP($E269,Dispa_data!$E:$W,11,FALSE),0)</f>
        <v>0.86</v>
      </c>
      <c r="P269">
        <f>IFERROR(VLOOKUP($E269,Dispa_data!$E:$W,12,FALSE),0)</f>
        <v>0.3</v>
      </c>
      <c r="Q269">
        <f>IFERROR(VLOOKUP($E269,Dispa_data!$E:$W,13,FALSE),0)</f>
        <v>0</v>
      </c>
      <c r="S269" t="str">
        <f t="shared" si="35"/>
        <v/>
      </c>
      <c r="T269" t="str">
        <f t="shared" si="36"/>
        <v/>
      </c>
      <c r="U269" t="str">
        <f t="shared" si="37"/>
        <v/>
      </c>
      <c r="V269" t="str">
        <f t="shared" si="38"/>
        <v/>
      </c>
      <c r="W269" t="str">
        <f t="shared" si="39"/>
        <v/>
      </c>
      <c r="X269" s="1" t="s">
        <v>305</v>
      </c>
      <c r="Y269" s="6" t="e">
        <f>VLOOKUP(B269,Dispa_data!B:B,1,FALSE)</f>
        <v>#N/A</v>
      </c>
      <c r="Z269" t="s">
        <v>1119</v>
      </c>
      <c r="AA269" t="s">
        <v>1119</v>
      </c>
      <c r="AC269" t="s">
        <v>2172</v>
      </c>
      <c r="AD269" t="s">
        <v>2515</v>
      </c>
      <c r="AE269" t="s">
        <v>2892</v>
      </c>
      <c r="AF269" t="s">
        <v>3290</v>
      </c>
      <c r="AG269" t="s">
        <v>3478</v>
      </c>
      <c r="AH269" t="s">
        <v>3492</v>
      </c>
      <c r="AI269">
        <v>12.6</v>
      </c>
      <c r="AK269" t="s">
        <v>3498</v>
      </c>
      <c r="AL269" t="s">
        <v>3509</v>
      </c>
      <c r="AM269" t="s">
        <v>3515</v>
      </c>
      <c r="AO269">
        <v>1984</v>
      </c>
      <c r="AP269" t="s">
        <v>3540</v>
      </c>
      <c r="AS269" t="s">
        <v>3625</v>
      </c>
      <c r="AU269">
        <v>48.667862</v>
      </c>
      <c r="AV269">
        <v>12.660026999999999</v>
      </c>
      <c r="BA269">
        <v>0.8</v>
      </c>
      <c r="BB269" t="s">
        <v>3996</v>
      </c>
      <c r="BC269" t="s">
        <v>3498</v>
      </c>
      <c r="BE269" t="s">
        <v>3515</v>
      </c>
      <c r="BF269" t="s">
        <v>4088</v>
      </c>
      <c r="BG269" t="s">
        <v>1559</v>
      </c>
      <c r="BH269" t="s">
        <v>4451</v>
      </c>
    </row>
    <row r="270" spans="1:60" x14ac:dyDescent="0.25">
      <c r="A270">
        <f t="shared" si="33"/>
        <v>12.6</v>
      </c>
      <c r="B270" t="str">
        <f t="shared" si="34"/>
        <v>Pielweichs_BNA1230</v>
      </c>
      <c r="C270" t="s">
        <v>3492</v>
      </c>
      <c r="D270" t="str">
        <f>VLOOKUP(AL270,REF_TABLE!$A$19:$B$26,2,FALSE)</f>
        <v>HROR</v>
      </c>
      <c r="E270" t="str">
        <f>VLOOKUP(AK270,REF_TABLE!A:B,2,FALSE)</f>
        <v>WAT</v>
      </c>
      <c r="F270">
        <f t="shared" si="32"/>
        <v>0.8</v>
      </c>
      <c r="G270">
        <f>VLOOKUP(Backup_0521!D270,REF_TABLE!M:Q,2,FALSE)</f>
        <v>0</v>
      </c>
      <c r="H270">
        <f>VLOOKUP(Backup_0521!D270,REF_TABLE!M:Q,3,FALSE)</f>
        <v>0</v>
      </c>
      <c r="I270">
        <f>VLOOKUP(D270,Tabelle7!$A:$B,2,FALSE)</f>
        <v>1.4617710098499999</v>
      </c>
      <c r="J270">
        <f>VLOOKUP(D270,Tabelle7!$A:$C,3,FALSE)</f>
        <v>1.4617710098499999</v>
      </c>
      <c r="K270">
        <f>VLOOKUP($E270,Dispa_data!E:W,7,FALSE)</f>
        <v>0</v>
      </c>
      <c r="L270">
        <f>IFERROR(VLOOKUP($E270,Dispa_data!E:W,8,FALSE),0)</f>
        <v>0</v>
      </c>
      <c r="M270">
        <f>IFERROR(VLOOKUP($E270,Dispa_data!E:W,9,FALSE),0)</f>
        <v>0</v>
      </c>
      <c r="N270">
        <f>IFERROR(VLOOKUP($E270,Dispa_data!$E:$W,10,FALSE),0)</f>
        <v>0</v>
      </c>
      <c r="O270">
        <f>IFERROR(VLOOKUP($E270,Dispa_data!$E:$W,11,FALSE),0)</f>
        <v>0.86</v>
      </c>
      <c r="P270">
        <f>IFERROR(VLOOKUP($E270,Dispa_data!$E:$W,12,FALSE),0)</f>
        <v>0.3</v>
      </c>
      <c r="Q270">
        <f>IFERROR(VLOOKUP($E270,Dispa_data!$E:$W,13,FALSE),0)</f>
        <v>0</v>
      </c>
      <c r="S270" t="str">
        <f t="shared" si="35"/>
        <v/>
      </c>
      <c r="T270" t="str">
        <f t="shared" si="36"/>
        <v/>
      </c>
      <c r="U270" t="str">
        <f t="shared" si="37"/>
        <v/>
      </c>
      <c r="V270" t="str">
        <f t="shared" si="38"/>
        <v/>
      </c>
      <c r="W270" t="str">
        <f t="shared" si="39"/>
        <v/>
      </c>
      <c r="X270" s="1" t="s">
        <v>306</v>
      </c>
      <c r="Y270" s="6" t="e">
        <f>VLOOKUP(B270,Dispa_data!B:B,1,FALSE)</f>
        <v>#N/A</v>
      </c>
      <c r="Z270" t="s">
        <v>1120</v>
      </c>
      <c r="AA270" t="s">
        <v>1120</v>
      </c>
      <c r="AC270" t="s">
        <v>2172</v>
      </c>
      <c r="AD270" t="s">
        <v>2516</v>
      </c>
      <c r="AE270" t="s">
        <v>2893</v>
      </c>
      <c r="AF270" t="s">
        <v>2070</v>
      </c>
      <c r="AG270" t="s">
        <v>3478</v>
      </c>
      <c r="AH270" t="s">
        <v>3492</v>
      </c>
      <c r="AI270">
        <v>12.6</v>
      </c>
      <c r="AK270" t="s">
        <v>3498</v>
      </c>
      <c r="AL270" t="s">
        <v>3509</v>
      </c>
      <c r="AM270" t="s">
        <v>3515</v>
      </c>
      <c r="AO270">
        <v>1994</v>
      </c>
      <c r="AP270" t="s">
        <v>3561</v>
      </c>
      <c r="AS270" t="s">
        <v>3625</v>
      </c>
      <c r="AU270">
        <v>49.794340000000012</v>
      </c>
      <c r="AV270">
        <v>10.1813</v>
      </c>
      <c r="BA270">
        <v>0.8</v>
      </c>
      <c r="BB270" t="s">
        <v>3996</v>
      </c>
      <c r="BC270" t="s">
        <v>3498</v>
      </c>
      <c r="BE270" t="s">
        <v>3515</v>
      </c>
      <c r="BF270" t="s">
        <v>4088</v>
      </c>
      <c r="BG270" t="s">
        <v>1559</v>
      </c>
      <c r="BH270" t="s">
        <v>4451</v>
      </c>
    </row>
    <row r="271" spans="1:60" x14ac:dyDescent="0.25">
      <c r="A271">
        <f t="shared" si="33"/>
        <v>12.1</v>
      </c>
      <c r="B271" t="str">
        <f t="shared" si="34"/>
        <v>Prittriching_BNA1234</v>
      </c>
      <c r="C271" t="s">
        <v>3492</v>
      </c>
      <c r="D271" t="str">
        <f>VLOOKUP(AL271,REF_TABLE!$A$19:$B$26,2,FALSE)</f>
        <v>HROR</v>
      </c>
      <c r="E271" t="str">
        <f>VLOOKUP(AK271,REF_TABLE!A:B,2,FALSE)</f>
        <v>WAT</v>
      </c>
      <c r="F271">
        <f t="shared" si="32"/>
        <v>0.8</v>
      </c>
      <c r="G271">
        <f>VLOOKUP(Backup_0521!D271,REF_TABLE!M:Q,2,FALSE)</f>
        <v>0</v>
      </c>
      <c r="H271">
        <f>VLOOKUP(Backup_0521!D271,REF_TABLE!M:Q,3,FALSE)</f>
        <v>0</v>
      </c>
      <c r="I271">
        <f>VLOOKUP(D271,Tabelle7!$A:$B,2,FALSE)</f>
        <v>1.4617710098499999</v>
      </c>
      <c r="J271">
        <f>VLOOKUP(D271,Tabelle7!$A:$C,3,FALSE)</f>
        <v>1.4617710098499999</v>
      </c>
      <c r="K271">
        <f>VLOOKUP($E271,Dispa_data!E:W,7,FALSE)</f>
        <v>0</v>
      </c>
      <c r="L271">
        <f>IFERROR(VLOOKUP($E271,Dispa_data!E:W,8,FALSE),0)</f>
        <v>0</v>
      </c>
      <c r="M271">
        <f>IFERROR(VLOOKUP($E271,Dispa_data!E:W,9,FALSE),0)</f>
        <v>0</v>
      </c>
      <c r="N271">
        <f>IFERROR(VLOOKUP($E271,Dispa_data!$E:$W,10,FALSE),0)</f>
        <v>0</v>
      </c>
      <c r="O271">
        <f>IFERROR(VLOOKUP($E271,Dispa_data!$E:$W,11,FALSE),0)</f>
        <v>0.86</v>
      </c>
      <c r="P271">
        <f>IFERROR(VLOOKUP($E271,Dispa_data!$E:$W,12,FALSE),0)</f>
        <v>0.3</v>
      </c>
      <c r="Q271">
        <f>IFERROR(VLOOKUP($E271,Dispa_data!$E:$W,13,FALSE),0)</f>
        <v>0</v>
      </c>
      <c r="S271" t="str">
        <f t="shared" si="35"/>
        <v/>
      </c>
      <c r="T271" t="str">
        <f t="shared" si="36"/>
        <v/>
      </c>
      <c r="U271" t="str">
        <f t="shared" si="37"/>
        <v/>
      </c>
      <c r="V271" t="str">
        <f t="shared" si="38"/>
        <v/>
      </c>
      <c r="W271" t="str">
        <f t="shared" si="39"/>
        <v/>
      </c>
      <c r="X271" s="1" t="s">
        <v>307</v>
      </c>
      <c r="Y271" s="6" t="e">
        <f>VLOOKUP(B271,Dispa_data!B:B,1,FALSE)</f>
        <v>#N/A</v>
      </c>
      <c r="Z271" t="s">
        <v>1121</v>
      </c>
      <c r="AA271" t="s">
        <v>1121</v>
      </c>
      <c r="AC271" t="s">
        <v>2172</v>
      </c>
      <c r="AD271" t="s">
        <v>2517</v>
      </c>
      <c r="AE271" t="s">
        <v>2894</v>
      </c>
      <c r="AF271" t="s">
        <v>1121</v>
      </c>
      <c r="AG271" t="s">
        <v>3478</v>
      </c>
      <c r="AH271" t="s">
        <v>3492</v>
      </c>
      <c r="AI271">
        <v>12.1</v>
      </c>
      <c r="AK271" t="s">
        <v>3498</v>
      </c>
      <c r="AL271" t="s">
        <v>3509</v>
      </c>
      <c r="AM271" t="s">
        <v>3515</v>
      </c>
      <c r="AO271">
        <v>1984</v>
      </c>
      <c r="AP271" t="s">
        <v>3540</v>
      </c>
      <c r="AS271" t="s">
        <v>3625</v>
      </c>
      <c r="AU271">
        <v>48.210619999999999</v>
      </c>
      <c r="AV271">
        <v>10.904933</v>
      </c>
      <c r="BA271">
        <v>0.8</v>
      </c>
      <c r="BB271" t="s">
        <v>3996</v>
      </c>
      <c r="BC271" t="s">
        <v>3498</v>
      </c>
      <c r="BE271" t="s">
        <v>3515</v>
      </c>
      <c r="BF271" t="s">
        <v>4088</v>
      </c>
      <c r="BG271" t="s">
        <v>1559</v>
      </c>
      <c r="BH271" t="s">
        <v>4451</v>
      </c>
    </row>
    <row r="272" spans="1:60" x14ac:dyDescent="0.25">
      <c r="A272">
        <f t="shared" si="33"/>
        <v>392</v>
      </c>
      <c r="B272" t="str">
        <f t="shared" si="34"/>
        <v>KW Kaunertal_BNA0816</v>
      </c>
      <c r="C272" t="s">
        <v>3492</v>
      </c>
      <c r="D272" t="str">
        <f>VLOOKUP(AL272,REF_TABLE!$A$19:$B$26,2,FALSE)</f>
        <v>HROR</v>
      </c>
      <c r="E272" t="str">
        <f>VLOOKUP(AK272,REF_TABLE!A:B,2,FALSE)</f>
        <v>WAT</v>
      </c>
      <c r="F272">
        <f t="shared" si="32"/>
        <v>0.8</v>
      </c>
      <c r="G272">
        <f>VLOOKUP(Backup_0521!D272,REF_TABLE!M:Q,2,FALSE)</f>
        <v>0</v>
      </c>
      <c r="H272">
        <f>VLOOKUP(Backup_0521!D272,REF_TABLE!M:Q,3,FALSE)</f>
        <v>0</v>
      </c>
      <c r="I272">
        <f>VLOOKUP(D272,Tabelle7!$A:$B,2,FALSE)</f>
        <v>1.4617710098499999</v>
      </c>
      <c r="J272">
        <f>VLOOKUP(D272,Tabelle7!$A:$C,3,FALSE)</f>
        <v>1.4617710098499999</v>
      </c>
      <c r="K272">
        <f>VLOOKUP($E272,Dispa_data!E:W,7,FALSE)</f>
        <v>0</v>
      </c>
      <c r="L272">
        <f>IFERROR(VLOOKUP($E272,Dispa_data!E:W,8,FALSE),0)</f>
        <v>0</v>
      </c>
      <c r="M272">
        <f>IFERROR(VLOOKUP($E272,Dispa_data!E:W,9,FALSE),0)</f>
        <v>0</v>
      </c>
      <c r="N272">
        <f>IFERROR(VLOOKUP($E272,Dispa_data!$E:$W,10,FALSE),0)</f>
        <v>0</v>
      </c>
      <c r="O272">
        <f>IFERROR(VLOOKUP($E272,Dispa_data!$E:$W,11,FALSE),0)</f>
        <v>0.86</v>
      </c>
      <c r="P272">
        <f>IFERROR(VLOOKUP($E272,Dispa_data!$E:$W,12,FALSE),0)</f>
        <v>0.3</v>
      </c>
      <c r="Q272">
        <f>IFERROR(VLOOKUP($E272,Dispa_data!$E:$W,13,FALSE),0)</f>
        <v>0</v>
      </c>
      <c r="S272" t="str">
        <f t="shared" si="35"/>
        <v/>
      </c>
      <c r="T272" t="str">
        <f t="shared" si="36"/>
        <v/>
      </c>
      <c r="U272" t="str">
        <f t="shared" si="37"/>
        <v/>
      </c>
      <c r="V272" t="str">
        <f t="shared" si="38"/>
        <v/>
      </c>
      <c r="W272" t="str">
        <f t="shared" si="39"/>
        <v/>
      </c>
      <c r="X272" s="1" t="s">
        <v>308</v>
      </c>
      <c r="Y272" s="6" t="e">
        <f>VLOOKUP(B272,Dispa_data!B:B,1,FALSE)</f>
        <v>#N/A</v>
      </c>
      <c r="Z272" t="s">
        <v>1122</v>
      </c>
      <c r="AA272" t="s">
        <v>1627</v>
      </c>
      <c r="AC272" t="s">
        <v>2191</v>
      </c>
      <c r="AE272" t="s">
        <v>2895</v>
      </c>
      <c r="AF272" t="s">
        <v>1627</v>
      </c>
      <c r="AG272" t="s">
        <v>3488</v>
      </c>
      <c r="AH272" t="s">
        <v>3493</v>
      </c>
      <c r="AI272">
        <v>392</v>
      </c>
      <c r="AK272" t="s">
        <v>3498</v>
      </c>
      <c r="AL272" t="s">
        <v>3509</v>
      </c>
      <c r="AM272" t="s">
        <v>3515</v>
      </c>
      <c r="AO272">
        <v>1964</v>
      </c>
      <c r="AP272" t="s">
        <v>3565</v>
      </c>
      <c r="AS272" t="s">
        <v>3625</v>
      </c>
      <c r="AU272">
        <v>47.067782999999999</v>
      </c>
      <c r="AV272">
        <v>10.665210999999999</v>
      </c>
      <c r="AW272" t="s">
        <v>3680</v>
      </c>
      <c r="BA272">
        <v>0.8</v>
      </c>
      <c r="BB272" t="s">
        <v>3996</v>
      </c>
      <c r="BC272" t="s">
        <v>3498</v>
      </c>
      <c r="BE272" t="s">
        <v>3515</v>
      </c>
      <c r="BF272" t="s">
        <v>4117</v>
      </c>
      <c r="BG272" t="s">
        <v>4407</v>
      </c>
      <c r="BH272" t="s">
        <v>4491</v>
      </c>
    </row>
    <row r="273" spans="1:61" x14ac:dyDescent="0.25">
      <c r="A273">
        <f t="shared" si="33"/>
        <v>10.9</v>
      </c>
      <c r="B273" t="str">
        <f t="shared" si="34"/>
        <v>Rain_BNA1235</v>
      </c>
      <c r="C273" t="s">
        <v>3492</v>
      </c>
      <c r="D273" t="str">
        <f>VLOOKUP(AL273,REF_TABLE!$A$19:$B$26,2,FALSE)</f>
        <v>HROR</v>
      </c>
      <c r="E273" t="str">
        <f>VLOOKUP(AK273,REF_TABLE!A:B,2,FALSE)</f>
        <v>WAT</v>
      </c>
      <c r="F273">
        <f t="shared" si="32"/>
        <v>0.8</v>
      </c>
      <c r="G273">
        <f>VLOOKUP(Backup_0521!D273,REF_TABLE!M:Q,2,FALSE)</f>
        <v>0</v>
      </c>
      <c r="H273">
        <f>VLOOKUP(Backup_0521!D273,REF_TABLE!M:Q,3,FALSE)</f>
        <v>0</v>
      </c>
      <c r="I273">
        <f>VLOOKUP(D273,Tabelle7!$A:$B,2,FALSE)</f>
        <v>1.4617710098499999</v>
      </c>
      <c r="J273">
        <f>VLOOKUP(D273,Tabelle7!$A:$C,3,FALSE)</f>
        <v>1.4617710098499999</v>
      </c>
      <c r="K273">
        <f>VLOOKUP($E273,Dispa_data!E:W,7,FALSE)</f>
        <v>0</v>
      </c>
      <c r="L273">
        <f>IFERROR(VLOOKUP($E273,Dispa_data!E:W,8,FALSE),0)</f>
        <v>0</v>
      </c>
      <c r="M273">
        <f>IFERROR(VLOOKUP($E273,Dispa_data!E:W,9,FALSE),0)</f>
        <v>0</v>
      </c>
      <c r="N273">
        <f>IFERROR(VLOOKUP($E273,Dispa_data!$E:$W,10,FALSE),0)</f>
        <v>0</v>
      </c>
      <c r="O273">
        <f>IFERROR(VLOOKUP($E273,Dispa_data!$E:$W,11,FALSE),0)</f>
        <v>0.86</v>
      </c>
      <c r="P273">
        <f>IFERROR(VLOOKUP($E273,Dispa_data!$E:$W,12,FALSE),0)</f>
        <v>0.3</v>
      </c>
      <c r="Q273">
        <f>IFERROR(VLOOKUP($E273,Dispa_data!$E:$W,13,FALSE),0)</f>
        <v>0</v>
      </c>
      <c r="S273" t="str">
        <f t="shared" si="35"/>
        <v/>
      </c>
      <c r="T273" t="str">
        <f t="shared" si="36"/>
        <v/>
      </c>
      <c r="U273" t="str">
        <f t="shared" si="37"/>
        <v/>
      </c>
      <c r="V273" t="str">
        <f t="shared" si="38"/>
        <v/>
      </c>
      <c r="W273" t="str">
        <f t="shared" si="39"/>
        <v/>
      </c>
      <c r="X273" s="1" t="s">
        <v>309</v>
      </c>
      <c r="Y273" s="6" t="e">
        <f>VLOOKUP(B273,Dispa_data!B:B,1,FALSE)</f>
        <v>#N/A</v>
      </c>
      <c r="Z273" t="s">
        <v>1123</v>
      </c>
      <c r="AC273" t="s">
        <v>2199</v>
      </c>
      <c r="AE273" t="s">
        <v>2896</v>
      </c>
      <c r="AF273" t="s">
        <v>1123</v>
      </c>
      <c r="AG273" t="s">
        <v>3478</v>
      </c>
      <c r="AH273" t="s">
        <v>3492</v>
      </c>
      <c r="AI273">
        <v>10.9</v>
      </c>
      <c r="AK273" t="s">
        <v>3498</v>
      </c>
      <c r="AL273" t="s">
        <v>3509</v>
      </c>
      <c r="AM273" t="s">
        <v>3515</v>
      </c>
      <c r="AO273">
        <v>1955</v>
      </c>
      <c r="AP273" t="s">
        <v>3586</v>
      </c>
      <c r="AS273" t="s">
        <v>3625</v>
      </c>
      <c r="AU273">
        <v>48.692383</v>
      </c>
      <c r="AV273">
        <v>10.897786</v>
      </c>
      <c r="BA273">
        <v>0.8</v>
      </c>
      <c r="BB273" t="s">
        <v>3996</v>
      </c>
      <c r="BC273" t="s">
        <v>3498</v>
      </c>
      <c r="BE273" t="s">
        <v>3515</v>
      </c>
      <c r="BF273" t="s">
        <v>4118</v>
      </c>
      <c r="BG273" t="s">
        <v>1559</v>
      </c>
      <c r="BH273" t="s">
        <v>4433</v>
      </c>
    </row>
    <row r="274" spans="1:61" x14ac:dyDescent="0.25">
      <c r="A274">
        <f t="shared" si="33"/>
        <v>18.899999999999999</v>
      </c>
      <c r="B274" t="str">
        <f t="shared" si="34"/>
        <v>Bertoldsheim_BNA1239</v>
      </c>
      <c r="C274" t="s">
        <v>3492</v>
      </c>
      <c r="D274" t="str">
        <f>VLOOKUP(AL274,REF_TABLE!$A$19:$B$26,2,FALSE)</f>
        <v>HROR</v>
      </c>
      <c r="E274" t="str">
        <f>VLOOKUP(AK274,REF_TABLE!A:B,2,FALSE)</f>
        <v>WAT</v>
      </c>
      <c r="F274">
        <f t="shared" si="32"/>
        <v>0.8</v>
      </c>
      <c r="G274">
        <f>VLOOKUP(Backup_0521!D274,REF_TABLE!M:Q,2,FALSE)</f>
        <v>0</v>
      </c>
      <c r="H274">
        <f>VLOOKUP(Backup_0521!D274,REF_TABLE!M:Q,3,FALSE)</f>
        <v>0</v>
      </c>
      <c r="I274">
        <f>VLOOKUP(D274,Tabelle7!$A:$B,2,FALSE)</f>
        <v>1.4617710098499999</v>
      </c>
      <c r="J274">
        <f>VLOOKUP(D274,Tabelle7!$A:$C,3,FALSE)</f>
        <v>1.4617710098499999</v>
      </c>
      <c r="K274">
        <f>VLOOKUP($E274,Dispa_data!E:W,7,FALSE)</f>
        <v>0</v>
      </c>
      <c r="L274">
        <f>IFERROR(VLOOKUP($E274,Dispa_data!E:W,8,FALSE),0)</f>
        <v>0</v>
      </c>
      <c r="M274">
        <f>IFERROR(VLOOKUP($E274,Dispa_data!E:W,9,FALSE),0)</f>
        <v>0</v>
      </c>
      <c r="N274">
        <f>IFERROR(VLOOKUP($E274,Dispa_data!$E:$W,10,FALSE),0)</f>
        <v>0</v>
      </c>
      <c r="O274">
        <f>IFERROR(VLOOKUP($E274,Dispa_data!$E:$W,11,FALSE),0)</f>
        <v>0.86</v>
      </c>
      <c r="P274">
        <f>IFERROR(VLOOKUP($E274,Dispa_data!$E:$W,12,FALSE),0)</f>
        <v>0.3</v>
      </c>
      <c r="Q274">
        <f>IFERROR(VLOOKUP($E274,Dispa_data!$E:$W,13,FALSE),0)</f>
        <v>0</v>
      </c>
      <c r="S274" t="str">
        <f t="shared" si="35"/>
        <v/>
      </c>
      <c r="T274" t="str">
        <f t="shared" si="36"/>
        <v/>
      </c>
      <c r="U274" t="str">
        <f t="shared" si="37"/>
        <v/>
      </c>
      <c r="V274" t="str">
        <f t="shared" si="38"/>
        <v/>
      </c>
      <c r="W274" t="str">
        <f t="shared" si="39"/>
        <v/>
      </c>
      <c r="X274" s="1" t="s">
        <v>310</v>
      </c>
      <c r="Y274" s="6" t="e">
        <f>VLOOKUP(B274,Dispa_data!B:B,1,FALSE)</f>
        <v>#N/A</v>
      </c>
      <c r="Z274" t="s">
        <v>1124</v>
      </c>
      <c r="AA274" t="s">
        <v>1604</v>
      </c>
      <c r="AC274" t="s">
        <v>2195</v>
      </c>
      <c r="AE274" t="s">
        <v>2897</v>
      </c>
      <c r="AF274" t="s">
        <v>3291</v>
      </c>
      <c r="AG274" t="s">
        <v>3478</v>
      </c>
      <c r="AH274" t="s">
        <v>3492</v>
      </c>
      <c r="AI274">
        <v>18.899999999999999</v>
      </c>
      <c r="AK274" t="s">
        <v>3498</v>
      </c>
      <c r="AL274" t="s">
        <v>3509</v>
      </c>
      <c r="AM274" t="s">
        <v>3515</v>
      </c>
      <c r="AO274">
        <v>1967</v>
      </c>
      <c r="AP274" t="s">
        <v>3566</v>
      </c>
      <c r="AS274" t="s">
        <v>3625</v>
      </c>
      <c r="AU274">
        <v>48.735931999999998</v>
      </c>
      <c r="AV274">
        <v>11.020923</v>
      </c>
      <c r="BA274">
        <v>0.8</v>
      </c>
      <c r="BB274" t="s">
        <v>3996</v>
      </c>
      <c r="BC274" t="s">
        <v>3498</v>
      </c>
      <c r="BE274" t="s">
        <v>3515</v>
      </c>
      <c r="BF274" t="s">
        <v>4091</v>
      </c>
      <c r="BG274" t="s">
        <v>4416</v>
      </c>
      <c r="BH274" t="s">
        <v>4481</v>
      </c>
    </row>
    <row r="275" spans="1:61" x14ac:dyDescent="0.25">
      <c r="A275">
        <f t="shared" si="33"/>
        <v>46.7</v>
      </c>
      <c r="B275" t="str">
        <f t="shared" si="34"/>
        <v>KW Rheinfelden_BNA0835</v>
      </c>
      <c r="C275" t="s">
        <v>3492</v>
      </c>
      <c r="D275" t="str">
        <f>VLOOKUP(AL275,REF_TABLE!$A$19:$B$26,2,FALSE)</f>
        <v>HROR</v>
      </c>
      <c r="E275" t="str">
        <f>VLOOKUP(AK275,REF_TABLE!A:B,2,FALSE)</f>
        <v>WAT</v>
      </c>
      <c r="F275">
        <f t="shared" si="32"/>
        <v>0.8</v>
      </c>
      <c r="G275">
        <f>VLOOKUP(Backup_0521!D275,REF_TABLE!M:Q,2,FALSE)</f>
        <v>0</v>
      </c>
      <c r="H275">
        <f>VLOOKUP(Backup_0521!D275,REF_TABLE!M:Q,3,FALSE)</f>
        <v>0</v>
      </c>
      <c r="I275">
        <f>VLOOKUP(D275,Tabelle7!$A:$B,2,FALSE)</f>
        <v>1.4617710098499999</v>
      </c>
      <c r="J275">
        <f>VLOOKUP(D275,Tabelle7!$A:$C,3,FALSE)</f>
        <v>1.4617710098499999</v>
      </c>
      <c r="K275">
        <f>VLOOKUP($E275,Dispa_data!E:W,7,FALSE)</f>
        <v>0</v>
      </c>
      <c r="L275">
        <f>IFERROR(VLOOKUP($E275,Dispa_data!E:W,8,FALSE),0)</f>
        <v>0</v>
      </c>
      <c r="M275">
        <f>IFERROR(VLOOKUP($E275,Dispa_data!E:W,9,FALSE),0)</f>
        <v>0</v>
      </c>
      <c r="N275">
        <f>IFERROR(VLOOKUP($E275,Dispa_data!$E:$W,10,FALSE),0)</f>
        <v>0</v>
      </c>
      <c r="O275">
        <f>IFERROR(VLOOKUP($E275,Dispa_data!$E:$W,11,FALSE),0)</f>
        <v>0.86</v>
      </c>
      <c r="P275">
        <f>IFERROR(VLOOKUP($E275,Dispa_data!$E:$W,12,FALSE),0)</f>
        <v>0.3</v>
      </c>
      <c r="Q275">
        <f>IFERROR(VLOOKUP($E275,Dispa_data!$E:$W,13,FALSE),0)</f>
        <v>0</v>
      </c>
      <c r="S275" t="str">
        <f t="shared" si="35"/>
        <v/>
      </c>
      <c r="T275" t="str">
        <f t="shared" si="36"/>
        <v/>
      </c>
      <c r="U275" t="str">
        <f t="shared" si="37"/>
        <v/>
      </c>
      <c r="V275" t="str">
        <f t="shared" si="38"/>
        <v/>
      </c>
      <c r="W275" t="str">
        <f t="shared" si="39"/>
        <v/>
      </c>
      <c r="X275" s="1" t="s">
        <v>311</v>
      </c>
      <c r="Y275" s="6" t="e">
        <f>VLOOKUP(B275,Dispa_data!B:B,1,FALSE)</f>
        <v>#N/A</v>
      </c>
      <c r="Z275" t="s">
        <v>1125</v>
      </c>
      <c r="AA275" t="s">
        <v>1125</v>
      </c>
      <c r="AB275" t="s">
        <v>1967</v>
      </c>
      <c r="AC275" t="s">
        <v>2202</v>
      </c>
      <c r="AE275" t="s">
        <v>2898</v>
      </c>
      <c r="AF275" t="s">
        <v>3292</v>
      </c>
      <c r="AG275" t="s">
        <v>3482</v>
      </c>
      <c r="AH275" t="s">
        <v>3492</v>
      </c>
      <c r="AI275">
        <v>46.7</v>
      </c>
      <c r="AJ275">
        <v>116</v>
      </c>
      <c r="AK275" t="s">
        <v>3498</v>
      </c>
      <c r="AL275" t="s">
        <v>3509</v>
      </c>
      <c r="AM275" t="s">
        <v>3515</v>
      </c>
      <c r="AO275">
        <v>2010</v>
      </c>
      <c r="AP275" t="s">
        <v>3520</v>
      </c>
      <c r="AS275" t="s">
        <v>3625</v>
      </c>
      <c r="AU275">
        <v>47.569905730000002</v>
      </c>
      <c r="AV275">
        <v>7.8101134639999996</v>
      </c>
      <c r="BA275">
        <v>0.8</v>
      </c>
      <c r="BB275" t="s">
        <v>3996</v>
      </c>
      <c r="BC275" t="s">
        <v>3498</v>
      </c>
      <c r="BE275" t="s">
        <v>3514</v>
      </c>
      <c r="BF275" t="s">
        <v>4119</v>
      </c>
      <c r="BG275" t="s">
        <v>4406</v>
      </c>
      <c r="BH275" t="s">
        <v>4480</v>
      </c>
      <c r="BI275" t="s">
        <v>4591</v>
      </c>
    </row>
    <row r="276" spans="1:61" x14ac:dyDescent="0.25">
      <c r="A276">
        <f t="shared" si="33"/>
        <v>30</v>
      </c>
      <c r="B276" t="str">
        <f t="shared" si="34"/>
        <v>Rheinkraftwerk Ryburg-Schwörstadt _BNA0859</v>
      </c>
      <c r="C276" t="s">
        <v>3492</v>
      </c>
      <c r="D276" t="str">
        <f>VLOOKUP(AL276,REF_TABLE!$A$19:$B$26,2,FALSE)</f>
        <v>HROR</v>
      </c>
      <c r="E276" t="str">
        <f>VLOOKUP(AK276,REF_TABLE!A:B,2,FALSE)</f>
        <v>WAT</v>
      </c>
      <c r="F276">
        <f t="shared" si="32"/>
        <v>0.8</v>
      </c>
      <c r="G276">
        <f>VLOOKUP(Backup_0521!D276,REF_TABLE!M:Q,2,FALSE)</f>
        <v>0</v>
      </c>
      <c r="H276">
        <f>VLOOKUP(Backup_0521!D276,REF_TABLE!M:Q,3,FALSE)</f>
        <v>0</v>
      </c>
      <c r="I276">
        <f>VLOOKUP(D276,Tabelle7!$A:$B,2,FALSE)</f>
        <v>1.4617710098499999</v>
      </c>
      <c r="J276">
        <f>VLOOKUP(D276,Tabelle7!$A:$C,3,FALSE)</f>
        <v>1.4617710098499999</v>
      </c>
      <c r="K276">
        <f>VLOOKUP($E276,Dispa_data!E:W,7,FALSE)</f>
        <v>0</v>
      </c>
      <c r="L276">
        <f>IFERROR(VLOOKUP($E276,Dispa_data!E:W,8,FALSE),0)</f>
        <v>0</v>
      </c>
      <c r="M276">
        <f>IFERROR(VLOOKUP($E276,Dispa_data!E:W,9,FALSE),0)</f>
        <v>0</v>
      </c>
      <c r="N276">
        <f>IFERROR(VLOOKUP($E276,Dispa_data!$E:$W,10,FALSE),0)</f>
        <v>0</v>
      </c>
      <c r="O276">
        <f>IFERROR(VLOOKUP($E276,Dispa_data!$E:$W,11,FALSE),0)</f>
        <v>0.86</v>
      </c>
      <c r="P276">
        <f>IFERROR(VLOOKUP($E276,Dispa_data!$E:$W,12,FALSE),0)</f>
        <v>0.3</v>
      </c>
      <c r="Q276">
        <f>IFERROR(VLOOKUP($E276,Dispa_data!$E:$W,13,FALSE),0)</f>
        <v>0</v>
      </c>
      <c r="S276" t="str">
        <f t="shared" si="35"/>
        <v/>
      </c>
      <c r="T276" t="str">
        <f t="shared" si="36"/>
        <v/>
      </c>
      <c r="U276" t="str">
        <f t="shared" si="37"/>
        <v/>
      </c>
      <c r="V276" t="str">
        <f t="shared" si="38"/>
        <v/>
      </c>
      <c r="W276" t="str">
        <f t="shared" si="39"/>
        <v/>
      </c>
      <c r="X276" s="1" t="s">
        <v>312</v>
      </c>
      <c r="Y276" s="6" t="e">
        <f>VLOOKUP(B276,Dispa_data!B:B,1,FALSE)</f>
        <v>#N/A</v>
      </c>
      <c r="Z276" t="s">
        <v>1126</v>
      </c>
      <c r="AA276" t="s">
        <v>1628</v>
      </c>
      <c r="AB276" t="s">
        <v>1968</v>
      </c>
      <c r="AC276" t="s">
        <v>2158</v>
      </c>
      <c r="AD276" t="s">
        <v>2518</v>
      </c>
      <c r="AE276" t="s">
        <v>2899</v>
      </c>
      <c r="AF276" t="s">
        <v>3292</v>
      </c>
      <c r="AG276" t="s">
        <v>3482</v>
      </c>
      <c r="AH276" t="s">
        <v>3492</v>
      </c>
      <c r="AI276">
        <v>30</v>
      </c>
      <c r="AJ276">
        <v>144</v>
      </c>
      <c r="AK276" t="s">
        <v>3498</v>
      </c>
      <c r="AL276" t="s">
        <v>3509</v>
      </c>
      <c r="AM276" t="s">
        <v>3515</v>
      </c>
      <c r="AO276">
        <v>1931</v>
      </c>
      <c r="AP276" t="s">
        <v>3575</v>
      </c>
      <c r="AQ276">
        <v>1984</v>
      </c>
      <c r="AS276" t="s">
        <v>3625</v>
      </c>
      <c r="AU276">
        <v>47.585377000000001</v>
      </c>
      <c r="AV276">
        <v>7.8326570000000011</v>
      </c>
      <c r="BA276">
        <v>0.8</v>
      </c>
      <c r="BB276" t="s">
        <v>3996</v>
      </c>
      <c r="BC276" t="s">
        <v>3498</v>
      </c>
      <c r="BE276" t="s">
        <v>3515</v>
      </c>
      <c r="BF276" t="s">
        <v>4120</v>
      </c>
      <c r="BG276" t="s">
        <v>4406</v>
      </c>
      <c r="BH276" t="s">
        <v>4442</v>
      </c>
      <c r="BI276" t="s">
        <v>4591</v>
      </c>
    </row>
    <row r="277" spans="1:61" x14ac:dyDescent="0.25">
      <c r="A277">
        <f t="shared" si="33"/>
        <v>35.1</v>
      </c>
      <c r="B277" t="str">
        <f t="shared" si="34"/>
        <v>Rosenheim_BNA0839</v>
      </c>
      <c r="C277" t="s">
        <v>3492</v>
      </c>
      <c r="D277" t="str">
        <f>VLOOKUP(AL277,REF_TABLE!$A$19:$B$26,2,FALSE)</f>
        <v>HROR</v>
      </c>
      <c r="E277" t="str">
        <f>VLOOKUP(AK277,REF_TABLE!A:B,2,FALSE)</f>
        <v>WAT</v>
      </c>
      <c r="F277">
        <f t="shared" si="32"/>
        <v>0.8</v>
      </c>
      <c r="G277">
        <f>VLOOKUP(Backup_0521!D277,REF_TABLE!M:Q,2,FALSE)</f>
        <v>0</v>
      </c>
      <c r="H277">
        <f>VLOOKUP(Backup_0521!D277,REF_TABLE!M:Q,3,FALSE)</f>
        <v>0</v>
      </c>
      <c r="I277">
        <f>VLOOKUP(D277,Tabelle7!$A:$B,2,FALSE)</f>
        <v>1.4617710098499999</v>
      </c>
      <c r="J277">
        <f>VLOOKUP(D277,Tabelle7!$A:$C,3,FALSE)</f>
        <v>1.4617710098499999</v>
      </c>
      <c r="K277">
        <f>VLOOKUP($E277,Dispa_data!E:W,7,FALSE)</f>
        <v>0</v>
      </c>
      <c r="L277">
        <f>IFERROR(VLOOKUP($E277,Dispa_data!E:W,8,FALSE),0)</f>
        <v>0</v>
      </c>
      <c r="M277">
        <f>IFERROR(VLOOKUP($E277,Dispa_data!E:W,9,FALSE),0)</f>
        <v>0</v>
      </c>
      <c r="N277">
        <f>IFERROR(VLOOKUP($E277,Dispa_data!$E:$W,10,FALSE),0)</f>
        <v>0</v>
      </c>
      <c r="O277">
        <f>IFERROR(VLOOKUP($E277,Dispa_data!$E:$W,11,FALSE),0)</f>
        <v>0.86</v>
      </c>
      <c r="P277">
        <f>IFERROR(VLOOKUP($E277,Dispa_data!$E:$W,12,FALSE),0)</f>
        <v>0.3</v>
      </c>
      <c r="Q277">
        <f>IFERROR(VLOOKUP($E277,Dispa_data!$E:$W,13,FALSE),0)</f>
        <v>0</v>
      </c>
      <c r="S277" t="str">
        <f t="shared" si="35"/>
        <v/>
      </c>
      <c r="T277" t="str">
        <f t="shared" si="36"/>
        <v/>
      </c>
      <c r="U277" t="str">
        <f t="shared" si="37"/>
        <v/>
      </c>
      <c r="V277" t="str">
        <f t="shared" si="38"/>
        <v/>
      </c>
      <c r="W277" t="str">
        <f t="shared" si="39"/>
        <v/>
      </c>
      <c r="X277" s="1" t="s">
        <v>313</v>
      </c>
      <c r="Y277" s="6" t="e">
        <f>VLOOKUP(B277,Dispa_data!B:B,1,FALSE)</f>
        <v>#N/A</v>
      </c>
      <c r="Z277" t="s">
        <v>1127</v>
      </c>
      <c r="AC277" t="s">
        <v>2200</v>
      </c>
      <c r="AD277" t="s">
        <v>2519</v>
      </c>
      <c r="AE277" t="s">
        <v>2900</v>
      </c>
      <c r="AF277" t="s">
        <v>3293</v>
      </c>
      <c r="AG277" t="s">
        <v>3478</v>
      </c>
      <c r="AH277" t="s">
        <v>3492</v>
      </c>
      <c r="AI277">
        <v>35.1</v>
      </c>
      <c r="AK277" t="s">
        <v>3498</v>
      </c>
      <c r="AL277" t="s">
        <v>3509</v>
      </c>
      <c r="AM277" t="s">
        <v>3515</v>
      </c>
      <c r="AO277">
        <v>1960</v>
      </c>
      <c r="AP277" t="s">
        <v>3600</v>
      </c>
      <c r="AS277" t="s">
        <v>3625</v>
      </c>
      <c r="AU277">
        <v>47.838250000000002</v>
      </c>
      <c r="AV277">
        <v>12.15333</v>
      </c>
      <c r="BA277">
        <v>0.8</v>
      </c>
      <c r="BB277" t="s">
        <v>3996</v>
      </c>
      <c r="BC277" t="s">
        <v>3498</v>
      </c>
      <c r="BE277" t="s">
        <v>3515</v>
      </c>
      <c r="BF277" t="s">
        <v>4121</v>
      </c>
      <c r="BG277" t="s">
        <v>4406</v>
      </c>
      <c r="BH277" t="s">
        <v>4451</v>
      </c>
    </row>
    <row r="278" spans="1:61" x14ac:dyDescent="0.25">
      <c r="A278">
        <f t="shared" si="33"/>
        <v>45.5</v>
      </c>
      <c r="B278" t="str">
        <f t="shared" si="34"/>
        <v>Roßhaupten_BNA0847</v>
      </c>
      <c r="C278" t="s">
        <v>3492</v>
      </c>
      <c r="D278" t="str">
        <f>VLOOKUP(AL278,REF_TABLE!$A$19:$B$26,2,FALSE)</f>
        <v>HROR</v>
      </c>
      <c r="E278" t="str">
        <f>VLOOKUP(AK278,REF_TABLE!A:B,2,FALSE)</f>
        <v>WAT</v>
      </c>
      <c r="F278">
        <f t="shared" si="32"/>
        <v>0.8</v>
      </c>
      <c r="G278">
        <f>VLOOKUP(Backup_0521!D278,REF_TABLE!M:Q,2,FALSE)</f>
        <v>0</v>
      </c>
      <c r="H278">
        <f>VLOOKUP(Backup_0521!D278,REF_TABLE!M:Q,3,FALSE)</f>
        <v>0</v>
      </c>
      <c r="I278">
        <f>VLOOKUP(D278,Tabelle7!$A:$B,2,FALSE)</f>
        <v>1.4617710098499999</v>
      </c>
      <c r="J278">
        <f>VLOOKUP(D278,Tabelle7!$A:$C,3,FALSE)</f>
        <v>1.4617710098499999</v>
      </c>
      <c r="K278">
        <f>VLOOKUP($E278,Dispa_data!E:W,7,FALSE)</f>
        <v>0</v>
      </c>
      <c r="L278">
        <f>IFERROR(VLOOKUP($E278,Dispa_data!E:W,8,FALSE),0)</f>
        <v>0</v>
      </c>
      <c r="M278">
        <f>IFERROR(VLOOKUP($E278,Dispa_data!E:W,9,FALSE),0)</f>
        <v>0</v>
      </c>
      <c r="N278">
        <f>IFERROR(VLOOKUP($E278,Dispa_data!$E:$W,10,FALSE),0)</f>
        <v>0</v>
      </c>
      <c r="O278">
        <f>IFERROR(VLOOKUP($E278,Dispa_data!$E:$W,11,FALSE),0)</f>
        <v>0.86</v>
      </c>
      <c r="P278">
        <f>IFERROR(VLOOKUP($E278,Dispa_data!$E:$W,12,FALSE),0)</f>
        <v>0.3</v>
      </c>
      <c r="Q278">
        <f>IFERROR(VLOOKUP($E278,Dispa_data!$E:$W,13,FALSE),0)</f>
        <v>0</v>
      </c>
      <c r="S278" t="str">
        <f t="shared" si="35"/>
        <v/>
      </c>
      <c r="T278" t="str">
        <f t="shared" si="36"/>
        <v/>
      </c>
      <c r="U278" t="str">
        <f t="shared" si="37"/>
        <v/>
      </c>
      <c r="V278" t="str">
        <f t="shared" si="38"/>
        <v/>
      </c>
      <c r="W278" t="str">
        <f t="shared" si="39"/>
        <v/>
      </c>
      <c r="X278" s="1" t="s">
        <v>314</v>
      </c>
      <c r="Y278" s="6" t="e">
        <f>VLOOKUP(B278,Dispa_data!B:B,1,FALSE)</f>
        <v>#N/A</v>
      </c>
      <c r="Z278" t="s">
        <v>1128</v>
      </c>
      <c r="AA278" t="s">
        <v>1128</v>
      </c>
      <c r="AC278" t="s">
        <v>2172</v>
      </c>
      <c r="AD278" t="s">
        <v>2520</v>
      </c>
      <c r="AE278" t="s">
        <v>2901</v>
      </c>
      <c r="AF278" t="s">
        <v>1128</v>
      </c>
      <c r="AG278" t="s">
        <v>3478</v>
      </c>
      <c r="AH278" t="s">
        <v>3492</v>
      </c>
      <c r="AI278">
        <v>45.5</v>
      </c>
      <c r="AK278" t="s">
        <v>3498</v>
      </c>
      <c r="AL278" t="s">
        <v>3509</v>
      </c>
      <c r="AM278" t="s">
        <v>3515</v>
      </c>
      <c r="AO278">
        <v>1954</v>
      </c>
      <c r="AP278" t="s">
        <v>3596</v>
      </c>
      <c r="AS278" t="s">
        <v>3625</v>
      </c>
      <c r="AU278">
        <v>47.651451000000002</v>
      </c>
      <c r="AV278">
        <v>10.735525000000001</v>
      </c>
      <c r="BA278">
        <v>0.8</v>
      </c>
      <c r="BB278" t="s">
        <v>3996</v>
      </c>
      <c r="BC278" t="s">
        <v>3498</v>
      </c>
      <c r="BE278" t="s">
        <v>3515</v>
      </c>
      <c r="BF278" t="s">
        <v>4088</v>
      </c>
      <c r="BG278" t="s">
        <v>4406</v>
      </c>
      <c r="BH278" t="s">
        <v>4433</v>
      </c>
    </row>
    <row r="279" spans="1:61" x14ac:dyDescent="0.25">
      <c r="A279">
        <f t="shared" si="33"/>
        <v>38.200000000000003</v>
      </c>
      <c r="B279" t="str">
        <f t="shared" si="34"/>
        <v>Feldkirchen_BNA0854</v>
      </c>
      <c r="C279" t="s">
        <v>3492</v>
      </c>
      <c r="D279" t="str">
        <f>VLOOKUP(AL279,REF_TABLE!$A$19:$B$26,2,FALSE)</f>
        <v>HROR</v>
      </c>
      <c r="E279" t="str">
        <f>VLOOKUP(AK279,REF_TABLE!A:B,2,FALSE)</f>
        <v>WAT</v>
      </c>
      <c r="F279">
        <f t="shared" si="32"/>
        <v>0.8</v>
      </c>
      <c r="G279">
        <f>VLOOKUP(Backup_0521!D279,REF_TABLE!M:Q,2,FALSE)</f>
        <v>0</v>
      </c>
      <c r="H279">
        <f>VLOOKUP(Backup_0521!D279,REF_TABLE!M:Q,3,FALSE)</f>
        <v>0</v>
      </c>
      <c r="I279">
        <f>VLOOKUP(D279,Tabelle7!$A:$B,2,FALSE)</f>
        <v>1.4617710098499999</v>
      </c>
      <c r="J279">
        <f>VLOOKUP(D279,Tabelle7!$A:$C,3,FALSE)</f>
        <v>1.4617710098499999</v>
      </c>
      <c r="K279">
        <f>VLOOKUP($E279,Dispa_data!E:W,7,FALSE)</f>
        <v>0</v>
      </c>
      <c r="L279">
        <f>IFERROR(VLOOKUP($E279,Dispa_data!E:W,8,FALSE),0)</f>
        <v>0</v>
      </c>
      <c r="M279">
        <f>IFERROR(VLOOKUP($E279,Dispa_data!E:W,9,FALSE),0)</f>
        <v>0</v>
      </c>
      <c r="N279">
        <f>IFERROR(VLOOKUP($E279,Dispa_data!$E:$W,10,FALSE),0)</f>
        <v>0</v>
      </c>
      <c r="O279">
        <f>IFERROR(VLOOKUP($E279,Dispa_data!$E:$W,11,FALSE),0)</f>
        <v>0.86</v>
      </c>
      <c r="P279">
        <f>IFERROR(VLOOKUP($E279,Dispa_data!$E:$W,12,FALSE),0)</f>
        <v>0.3</v>
      </c>
      <c r="Q279">
        <f>IFERROR(VLOOKUP($E279,Dispa_data!$E:$W,13,FALSE),0)</f>
        <v>0</v>
      </c>
      <c r="S279" t="str">
        <f t="shared" si="35"/>
        <v/>
      </c>
      <c r="T279" t="str">
        <f t="shared" si="36"/>
        <v/>
      </c>
      <c r="U279" t="str">
        <f t="shared" si="37"/>
        <v/>
      </c>
      <c r="V279" t="str">
        <f t="shared" si="38"/>
        <v/>
      </c>
      <c r="W279" t="str">
        <f t="shared" si="39"/>
        <v/>
      </c>
      <c r="X279" s="1" t="s">
        <v>315</v>
      </c>
      <c r="Y279" s="6" t="e">
        <f>VLOOKUP(B279,Dispa_data!B:B,1,FALSE)</f>
        <v>#N/A</v>
      </c>
      <c r="Z279" t="s">
        <v>1129</v>
      </c>
      <c r="AC279" t="s">
        <v>2200</v>
      </c>
      <c r="AD279" t="s">
        <v>2521</v>
      </c>
      <c r="AE279" t="s">
        <v>2902</v>
      </c>
      <c r="AF279" t="s">
        <v>3294</v>
      </c>
      <c r="AG279" t="s">
        <v>3478</v>
      </c>
      <c r="AH279" t="s">
        <v>3492</v>
      </c>
      <c r="AI279">
        <v>38.200000000000003</v>
      </c>
      <c r="AK279" t="s">
        <v>3498</v>
      </c>
      <c r="AL279" t="s">
        <v>3509</v>
      </c>
      <c r="AM279" t="s">
        <v>3515</v>
      </c>
      <c r="AO279">
        <v>1970</v>
      </c>
      <c r="AP279" t="s">
        <v>3554</v>
      </c>
      <c r="AS279" t="s">
        <v>3625</v>
      </c>
      <c r="AU279">
        <v>47.960920000000002</v>
      </c>
      <c r="AV279">
        <v>12.1561</v>
      </c>
      <c r="BA279">
        <v>0.8</v>
      </c>
      <c r="BB279" t="s">
        <v>3996</v>
      </c>
      <c r="BC279" t="s">
        <v>3498</v>
      </c>
      <c r="BE279" t="s">
        <v>3515</v>
      </c>
      <c r="BF279" t="s">
        <v>4122</v>
      </c>
      <c r="BG279" t="s">
        <v>4406</v>
      </c>
      <c r="BH279" t="s">
        <v>4451</v>
      </c>
    </row>
    <row r="280" spans="1:61" x14ac:dyDescent="0.25">
      <c r="A280">
        <f t="shared" si="33"/>
        <v>12</v>
      </c>
      <c r="B280" t="str">
        <f t="shared" si="34"/>
        <v>Schwabstadl_BNA1245</v>
      </c>
      <c r="C280" t="s">
        <v>3492</v>
      </c>
      <c r="D280" t="str">
        <f>VLOOKUP(AL280,REF_TABLE!$A$19:$B$26,2,FALSE)</f>
        <v>HROR</v>
      </c>
      <c r="E280" t="str">
        <f>VLOOKUP(AK280,REF_TABLE!A:B,2,FALSE)</f>
        <v>WAT</v>
      </c>
      <c r="F280">
        <f t="shared" si="32"/>
        <v>0.8</v>
      </c>
      <c r="G280">
        <f>VLOOKUP(Backup_0521!D280,REF_TABLE!M:Q,2,FALSE)</f>
        <v>0</v>
      </c>
      <c r="H280">
        <f>VLOOKUP(Backup_0521!D280,REF_TABLE!M:Q,3,FALSE)</f>
        <v>0</v>
      </c>
      <c r="I280">
        <f>VLOOKUP(D280,Tabelle7!$A:$B,2,FALSE)</f>
        <v>1.4617710098499999</v>
      </c>
      <c r="J280">
        <f>VLOOKUP(D280,Tabelle7!$A:$C,3,FALSE)</f>
        <v>1.4617710098499999</v>
      </c>
      <c r="K280">
        <f>VLOOKUP($E280,Dispa_data!E:W,7,FALSE)</f>
        <v>0</v>
      </c>
      <c r="L280">
        <f>IFERROR(VLOOKUP($E280,Dispa_data!E:W,8,FALSE),0)</f>
        <v>0</v>
      </c>
      <c r="M280">
        <f>IFERROR(VLOOKUP($E280,Dispa_data!E:W,9,FALSE),0)</f>
        <v>0</v>
      </c>
      <c r="N280">
        <f>IFERROR(VLOOKUP($E280,Dispa_data!$E:$W,10,FALSE),0)</f>
        <v>0</v>
      </c>
      <c r="O280">
        <f>IFERROR(VLOOKUP($E280,Dispa_data!$E:$W,11,FALSE),0)</f>
        <v>0.86</v>
      </c>
      <c r="P280">
        <f>IFERROR(VLOOKUP($E280,Dispa_data!$E:$W,12,FALSE),0)</f>
        <v>0.3</v>
      </c>
      <c r="Q280">
        <f>IFERROR(VLOOKUP($E280,Dispa_data!$E:$W,13,FALSE),0)</f>
        <v>0</v>
      </c>
      <c r="S280" t="str">
        <f t="shared" si="35"/>
        <v/>
      </c>
      <c r="T280" t="str">
        <f t="shared" si="36"/>
        <v/>
      </c>
      <c r="U280" t="str">
        <f t="shared" si="37"/>
        <v/>
      </c>
      <c r="V280" t="str">
        <f t="shared" si="38"/>
        <v/>
      </c>
      <c r="W280" t="str">
        <f t="shared" si="39"/>
        <v/>
      </c>
      <c r="X280" s="1" t="s">
        <v>316</v>
      </c>
      <c r="Y280" s="6" t="e">
        <f>VLOOKUP(B280,Dispa_data!B:B,1,FALSE)</f>
        <v>#N/A</v>
      </c>
      <c r="Z280" t="s">
        <v>1130</v>
      </c>
      <c r="AA280" t="s">
        <v>1130</v>
      </c>
      <c r="AC280" t="s">
        <v>2172</v>
      </c>
      <c r="AD280" t="s">
        <v>2522</v>
      </c>
      <c r="AE280" t="s">
        <v>2903</v>
      </c>
      <c r="AF280" t="s">
        <v>1131</v>
      </c>
      <c r="AG280" t="s">
        <v>3478</v>
      </c>
      <c r="AH280" t="s">
        <v>3492</v>
      </c>
      <c r="AI280">
        <v>12</v>
      </c>
      <c r="AK280" t="s">
        <v>3498</v>
      </c>
      <c r="AL280" t="s">
        <v>3509</v>
      </c>
      <c r="AM280" t="s">
        <v>3515</v>
      </c>
      <c r="AO280">
        <v>1981</v>
      </c>
      <c r="AP280" t="s">
        <v>3536</v>
      </c>
      <c r="AS280" t="s">
        <v>3625</v>
      </c>
      <c r="AU280">
        <v>48.148375000000001</v>
      </c>
      <c r="AV280">
        <v>10.867023</v>
      </c>
      <c r="BA280">
        <v>0.8</v>
      </c>
      <c r="BB280" t="s">
        <v>3996</v>
      </c>
      <c r="BC280" t="s">
        <v>3498</v>
      </c>
      <c r="BE280" t="s">
        <v>3515</v>
      </c>
      <c r="BF280" t="s">
        <v>4088</v>
      </c>
      <c r="BG280" t="s">
        <v>4406</v>
      </c>
      <c r="BH280" t="s">
        <v>4451</v>
      </c>
    </row>
    <row r="281" spans="1:61" x14ac:dyDescent="0.25">
      <c r="A281">
        <f t="shared" si="33"/>
        <v>12.2</v>
      </c>
      <c r="B281" t="str">
        <f t="shared" si="34"/>
        <v>Scheuring_BNA1246</v>
      </c>
      <c r="C281" t="s">
        <v>3492</v>
      </c>
      <c r="D281" t="str">
        <f>VLOOKUP(AL281,REF_TABLE!$A$19:$B$26,2,FALSE)</f>
        <v>HROR</v>
      </c>
      <c r="E281" t="str">
        <f>VLOOKUP(AK281,REF_TABLE!A:B,2,FALSE)</f>
        <v>WAT</v>
      </c>
      <c r="F281">
        <f t="shared" si="32"/>
        <v>0.8</v>
      </c>
      <c r="G281">
        <f>VLOOKUP(Backup_0521!D281,REF_TABLE!M:Q,2,FALSE)</f>
        <v>0</v>
      </c>
      <c r="H281">
        <f>VLOOKUP(Backup_0521!D281,REF_TABLE!M:Q,3,FALSE)</f>
        <v>0</v>
      </c>
      <c r="I281">
        <f>VLOOKUP(D281,Tabelle7!$A:$B,2,FALSE)</f>
        <v>1.4617710098499999</v>
      </c>
      <c r="J281">
        <f>VLOOKUP(D281,Tabelle7!$A:$C,3,FALSE)</f>
        <v>1.4617710098499999</v>
      </c>
      <c r="K281">
        <f>VLOOKUP($E281,Dispa_data!E:W,7,FALSE)</f>
        <v>0</v>
      </c>
      <c r="L281">
        <f>IFERROR(VLOOKUP($E281,Dispa_data!E:W,8,FALSE),0)</f>
        <v>0</v>
      </c>
      <c r="M281">
        <f>IFERROR(VLOOKUP($E281,Dispa_data!E:W,9,FALSE),0)</f>
        <v>0</v>
      </c>
      <c r="N281">
        <f>IFERROR(VLOOKUP($E281,Dispa_data!$E:$W,10,FALSE),0)</f>
        <v>0</v>
      </c>
      <c r="O281">
        <f>IFERROR(VLOOKUP($E281,Dispa_data!$E:$W,11,FALSE),0)</f>
        <v>0.86</v>
      </c>
      <c r="P281">
        <f>IFERROR(VLOOKUP($E281,Dispa_data!$E:$W,12,FALSE),0)</f>
        <v>0.3</v>
      </c>
      <c r="Q281">
        <f>IFERROR(VLOOKUP($E281,Dispa_data!$E:$W,13,FALSE),0)</f>
        <v>0</v>
      </c>
      <c r="S281" t="str">
        <f t="shared" si="35"/>
        <v/>
      </c>
      <c r="T281" t="str">
        <f t="shared" si="36"/>
        <v/>
      </c>
      <c r="U281" t="str">
        <f t="shared" si="37"/>
        <v/>
      </c>
      <c r="V281" t="str">
        <f t="shared" si="38"/>
        <v/>
      </c>
      <c r="W281" t="str">
        <f t="shared" si="39"/>
        <v/>
      </c>
      <c r="X281" s="1" t="s">
        <v>317</v>
      </c>
      <c r="Y281" s="6" t="e">
        <f>VLOOKUP(B281,Dispa_data!B:B,1,FALSE)</f>
        <v>#N/A</v>
      </c>
      <c r="Z281" t="s">
        <v>1131</v>
      </c>
      <c r="AA281" t="s">
        <v>1131</v>
      </c>
      <c r="AC281" t="s">
        <v>2172</v>
      </c>
      <c r="AD281" t="s">
        <v>2523</v>
      </c>
      <c r="AE281" t="s">
        <v>2903</v>
      </c>
      <c r="AF281" t="s">
        <v>1131</v>
      </c>
      <c r="AG281" t="s">
        <v>3478</v>
      </c>
      <c r="AH281" t="s">
        <v>3492</v>
      </c>
      <c r="AI281">
        <v>12.2</v>
      </c>
      <c r="AK281" t="s">
        <v>3498</v>
      </c>
      <c r="AL281" t="s">
        <v>3509</v>
      </c>
      <c r="AM281" t="s">
        <v>3515</v>
      </c>
      <c r="AO281">
        <v>1980</v>
      </c>
      <c r="AP281" t="s">
        <v>3546</v>
      </c>
      <c r="AS281" t="s">
        <v>3625</v>
      </c>
      <c r="AU281">
        <v>48.180228999999997</v>
      </c>
      <c r="AV281">
        <v>10.8833102</v>
      </c>
      <c r="BA281">
        <v>0.8</v>
      </c>
      <c r="BB281" t="s">
        <v>3996</v>
      </c>
      <c r="BC281" t="s">
        <v>3498</v>
      </c>
      <c r="BE281" t="s">
        <v>3515</v>
      </c>
      <c r="BF281" t="s">
        <v>4088</v>
      </c>
      <c r="BG281" t="s">
        <v>4406</v>
      </c>
      <c r="BH281" t="s">
        <v>4451</v>
      </c>
    </row>
    <row r="282" spans="1:61" x14ac:dyDescent="0.25">
      <c r="A282">
        <f t="shared" si="33"/>
        <v>24</v>
      </c>
      <c r="B282" t="str">
        <f t="shared" si="34"/>
        <v>Detzem_BNA0880</v>
      </c>
      <c r="C282" t="s">
        <v>3492</v>
      </c>
      <c r="D282" t="str">
        <f>VLOOKUP(AL282,REF_TABLE!$A$19:$B$26,2,FALSE)</f>
        <v>HROR</v>
      </c>
      <c r="E282" t="str">
        <f>VLOOKUP(AK282,REF_TABLE!A:B,2,FALSE)</f>
        <v>WAT</v>
      </c>
      <c r="F282">
        <f t="shared" si="32"/>
        <v>0.8</v>
      </c>
      <c r="G282">
        <f>VLOOKUP(Backup_0521!D282,REF_TABLE!M:Q,2,FALSE)</f>
        <v>0</v>
      </c>
      <c r="H282">
        <f>VLOOKUP(Backup_0521!D282,REF_TABLE!M:Q,3,FALSE)</f>
        <v>0</v>
      </c>
      <c r="I282">
        <f>VLOOKUP(D282,Tabelle7!$A:$B,2,FALSE)</f>
        <v>1.4617710098499999</v>
      </c>
      <c r="J282">
        <f>VLOOKUP(D282,Tabelle7!$A:$C,3,FALSE)</f>
        <v>1.4617710098499999</v>
      </c>
      <c r="K282">
        <f>VLOOKUP($E282,Dispa_data!E:W,7,FALSE)</f>
        <v>0</v>
      </c>
      <c r="L282">
        <f>IFERROR(VLOOKUP($E282,Dispa_data!E:W,8,FALSE),0)</f>
        <v>0</v>
      </c>
      <c r="M282">
        <f>IFERROR(VLOOKUP($E282,Dispa_data!E:W,9,FALSE),0)</f>
        <v>0</v>
      </c>
      <c r="N282">
        <f>IFERROR(VLOOKUP($E282,Dispa_data!$E:$W,10,FALSE),0)</f>
        <v>0</v>
      </c>
      <c r="O282">
        <f>IFERROR(VLOOKUP($E282,Dispa_data!$E:$W,11,FALSE),0)</f>
        <v>0.86</v>
      </c>
      <c r="P282">
        <f>IFERROR(VLOOKUP($E282,Dispa_data!$E:$W,12,FALSE),0)</f>
        <v>0.3</v>
      </c>
      <c r="Q282">
        <f>IFERROR(VLOOKUP($E282,Dispa_data!$E:$W,13,FALSE),0)</f>
        <v>0</v>
      </c>
      <c r="S282" t="str">
        <f t="shared" si="35"/>
        <v/>
      </c>
      <c r="T282" t="str">
        <f t="shared" si="36"/>
        <v/>
      </c>
      <c r="U282" t="str">
        <f t="shared" si="37"/>
        <v/>
      </c>
      <c r="V282" t="str">
        <f t="shared" si="38"/>
        <v/>
      </c>
      <c r="W282" t="str">
        <f t="shared" si="39"/>
        <v/>
      </c>
      <c r="X282" s="1" t="s">
        <v>318</v>
      </c>
      <c r="Y282" s="6" t="e">
        <f>VLOOKUP(B282,Dispa_data!B:B,1,FALSE)</f>
        <v>#N/A</v>
      </c>
      <c r="Z282" t="s">
        <v>1132</v>
      </c>
      <c r="AC282" t="s">
        <v>2128</v>
      </c>
      <c r="AE282" t="s">
        <v>2904</v>
      </c>
      <c r="AF282" t="s">
        <v>3295</v>
      </c>
      <c r="AG282" t="s">
        <v>3487</v>
      </c>
      <c r="AH282" t="s">
        <v>3492</v>
      </c>
      <c r="AI282">
        <v>24</v>
      </c>
      <c r="AK282" t="s">
        <v>3498</v>
      </c>
      <c r="AL282" t="s">
        <v>3509</v>
      </c>
      <c r="AM282" t="s">
        <v>3515</v>
      </c>
      <c r="AO282">
        <v>1962</v>
      </c>
      <c r="AP282" t="s">
        <v>3557</v>
      </c>
      <c r="AS282" t="s">
        <v>3625</v>
      </c>
      <c r="AU282">
        <v>49.810941</v>
      </c>
      <c r="AV282">
        <v>6.8438820000000007</v>
      </c>
      <c r="BA282">
        <v>0.8</v>
      </c>
      <c r="BB282" t="s">
        <v>3996</v>
      </c>
      <c r="BC282" t="s">
        <v>3498</v>
      </c>
      <c r="BE282" t="s">
        <v>3515</v>
      </c>
      <c r="BG282" t="s">
        <v>4406</v>
      </c>
      <c r="BH282" t="s">
        <v>4441</v>
      </c>
    </row>
    <row r="283" spans="1:61" x14ac:dyDescent="0.25">
      <c r="A283">
        <f t="shared" si="33"/>
        <v>79.8</v>
      </c>
      <c r="B283" t="str">
        <f t="shared" si="34"/>
        <v>Bleiloch_BNA0882</v>
      </c>
      <c r="C283" t="s">
        <v>3492</v>
      </c>
      <c r="D283" t="str">
        <f>VLOOKUP(AL283,REF_TABLE!$A$19:$B$26,2,FALSE)</f>
        <v>HROR</v>
      </c>
      <c r="E283" t="str">
        <f>VLOOKUP(AK283,REF_TABLE!A:B,2,FALSE)</f>
        <v>WAT</v>
      </c>
      <c r="F283">
        <f t="shared" si="32"/>
        <v>0.8</v>
      </c>
      <c r="G283">
        <f>VLOOKUP(Backup_0521!D283,REF_TABLE!M:Q,2,FALSE)</f>
        <v>0</v>
      </c>
      <c r="H283">
        <f>VLOOKUP(Backup_0521!D283,REF_TABLE!M:Q,3,FALSE)</f>
        <v>0</v>
      </c>
      <c r="I283">
        <f>VLOOKUP(D283,Tabelle7!$A:$B,2,FALSE)</f>
        <v>1.4617710098499999</v>
      </c>
      <c r="J283">
        <f>VLOOKUP(D283,Tabelle7!$A:$C,3,FALSE)</f>
        <v>1.4617710098499999</v>
      </c>
      <c r="K283">
        <f>VLOOKUP($E283,Dispa_data!E:W,7,FALSE)</f>
        <v>0</v>
      </c>
      <c r="L283">
        <f>IFERROR(VLOOKUP($E283,Dispa_data!E:W,8,FALSE),0)</f>
        <v>0</v>
      </c>
      <c r="M283">
        <f>IFERROR(VLOOKUP($E283,Dispa_data!E:W,9,FALSE),0)</f>
        <v>0</v>
      </c>
      <c r="N283">
        <f>IFERROR(VLOOKUP($E283,Dispa_data!$E:$W,10,FALSE),0)</f>
        <v>0</v>
      </c>
      <c r="O283">
        <f>IFERROR(VLOOKUP($E283,Dispa_data!$E:$W,11,FALSE),0)</f>
        <v>0.86</v>
      </c>
      <c r="P283">
        <f>IFERROR(VLOOKUP($E283,Dispa_data!$E:$W,12,FALSE),0)</f>
        <v>0.3</v>
      </c>
      <c r="Q283">
        <f>IFERROR(VLOOKUP($E283,Dispa_data!$E:$W,13,FALSE),0)</f>
        <v>0</v>
      </c>
      <c r="S283" t="str">
        <f t="shared" si="35"/>
        <v/>
      </c>
      <c r="T283" t="str">
        <f t="shared" si="36"/>
        <v/>
      </c>
      <c r="U283" t="str">
        <f t="shared" si="37"/>
        <v/>
      </c>
      <c r="V283" t="str">
        <f t="shared" si="38"/>
        <v/>
      </c>
      <c r="W283" t="str">
        <f t="shared" si="39"/>
        <v/>
      </c>
      <c r="X283" s="1" t="s">
        <v>319</v>
      </c>
      <c r="Y283" s="6" t="e">
        <f>VLOOKUP(B283,Dispa_data!B:B,1,FALSE)</f>
        <v>#N/A</v>
      </c>
      <c r="Z283" t="s">
        <v>1133</v>
      </c>
      <c r="AA283" t="s">
        <v>1609</v>
      </c>
      <c r="AC283" t="s">
        <v>2201</v>
      </c>
      <c r="AD283" t="s">
        <v>2524</v>
      </c>
      <c r="AE283" t="s">
        <v>2905</v>
      </c>
      <c r="AF283" t="s">
        <v>3296</v>
      </c>
      <c r="AG283" t="s">
        <v>3481</v>
      </c>
      <c r="AH283" t="s">
        <v>3492</v>
      </c>
      <c r="AI283">
        <v>79.8</v>
      </c>
      <c r="AK283" t="s">
        <v>3498</v>
      </c>
      <c r="AL283" t="s">
        <v>3509</v>
      </c>
      <c r="AM283" t="s">
        <v>3515</v>
      </c>
      <c r="AO283">
        <v>1932</v>
      </c>
      <c r="AP283" t="s">
        <v>3601</v>
      </c>
      <c r="AS283" t="s">
        <v>3625</v>
      </c>
      <c r="AU283">
        <v>50.524384820000002</v>
      </c>
      <c r="AV283">
        <v>11.714386940000001</v>
      </c>
      <c r="BA283">
        <v>0.8</v>
      </c>
      <c r="BB283" t="s">
        <v>3996</v>
      </c>
      <c r="BC283" t="s">
        <v>3498</v>
      </c>
      <c r="BE283" t="s">
        <v>3515</v>
      </c>
      <c r="BF283" t="s">
        <v>4102</v>
      </c>
      <c r="BG283" t="s">
        <v>4406</v>
      </c>
      <c r="BH283" t="s">
        <v>4440</v>
      </c>
    </row>
    <row r="284" spans="1:61" x14ac:dyDescent="0.25">
      <c r="A284">
        <f t="shared" si="33"/>
        <v>0</v>
      </c>
      <c r="B284" t="str">
        <f t="shared" si="34"/>
        <v>Bleiloch_BNA0883</v>
      </c>
      <c r="C284" t="s">
        <v>3492</v>
      </c>
      <c r="D284" t="str">
        <f>VLOOKUP(AL284,REF_TABLE!$A$19:$B$26,2,FALSE)</f>
        <v>HROR</v>
      </c>
      <c r="E284" t="str">
        <f>VLOOKUP(AK284,REF_TABLE!A:B,2,FALSE)</f>
        <v>WAT</v>
      </c>
      <c r="F284">
        <f t="shared" si="32"/>
        <v>0.8</v>
      </c>
      <c r="G284">
        <f>VLOOKUP(Backup_0521!D284,REF_TABLE!M:Q,2,FALSE)</f>
        <v>0</v>
      </c>
      <c r="H284">
        <f>VLOOKUP(Backup_0521!D284,REF_TABLE!M:Q,3,FALSE)</f>
        <v>0</v>
      </c>
      <c r="I284">
        <f>VLOOKUP(D284,Tabelle7!$A:$B,2,FALSE)</f>
        <v>1.4617710098499999</v>
      </c>
      <c r="J284">
        <f>VLOOKUP(D284,Tabelle7!$A:$C,3,FALSE)</f>
        <v>1.4617710098499999</v>
      </c>
      <c r="K284">
        <f>VLOOKUP($E284,Dispa_data!E:W,7,FALSE)</f>
        <v>0</v>
      </c>
      <c r="L284">
        <f>IFERROR(VLOOKUP($E284,Dispa_data!E:W,8,FALSE),0)</f>
        <v>0</v>
      </c>
      <c r="M284">
        <f>IFERROR(VLOOKUP($E284,Dispa_data!E:W,9,FALSE),0)</f>
        <v>0</v>
      </c>
      <c r="N284">
        <f>IFERROR(VLOOKUP($E284,Dispa_data!$E:$W,10,FALSE),0)</f>
        <v>0</v>
      </c>
      <c r="O284">
        <f>IFERROR(VLOOKUP($E284,Dispa_data!$E:$W,11,FALSE),0)</f>
        <v>0.86</v>
      </c>
      <c r="P284">
        <f>IFERROR(VLOOKUP($E284,Dispa_data!$E:$W,12,FALSE),0)</f>
        <v>0.3</v>
      </c>
      <c r="Q284">
        <f>IFERROR(VLOOKUP($E284,Dispa_data!$E:$W,13,FALSE),0)</f>
        <v>0</v>
      </c>
      <c r="S284" t="str">
        <f t="shared" si="35"/>
        <v/>
      </c>
      <c r="T284" t="str">
        <f t="shared" si="36"/>
        <v/>
      </c>
      <c r="U284" t="str">
        <f t="shared" si="37"/>
        <v/>
      </c>
      <c r="V284" t="str">
        <f t="shared" si="38"/>
        <v/>
      </c>
      <c r="W284" t="str">
        <f t="shared" si="39"/>
        <v/>
      </c>
      <c r="X284" s="1" t="s">
        <v>320</v>
      </c>
      <c r="Y284" s="6" t="e">
        <f>VLOOKUP(B284,Dispa_data!B:B,1,FALSE)</f>
        <v>#N/A</v>
      </c>
      <c r="Z284" t="s">
        <v>1133</v>
      </c>
      <c r="AA284" t="s">
        <v>1610</v>
      </c>
      <c r="AC284" t="s">
        <v>2201</v>
      </c>
      <c r="AD284" t="s">
        <v>2524</v>
      </c>
      <c r="AE284" t="s">
        <v>2905</v>
      </c>
      <c r="AF284" t="s">
        <v>3296</v>
      </c>
      <c r="AG284" t="s">
        <v>3481</v>
      </c>
      <c r="AH284" t="s">
        <v>3492</v>
      </c>
      <c r="AK284" t="s">
        <v>3498</v>
      </c>
      <c r="AL284" t="s">
        <v>3509</v>
      </c>
      <c r="AM284" t="s">
        <v>3515</v>
      </c>
      <c r="AO284">
        <v>1932</v>
      </c>
      <c r="AP284" t="s">
        <v>3601</v>
      </c>
      <c r="AS284" t="s">
        <v>3625</v>
      </c>
      <c r="AU284">
        <v>50.524384820000002</v>
      </c>
      <c r="AV284">
        <v>11.714386940000001</v>
      </c>
      <c r="BA284">
        <v>0.8</v>
      </c>
      <c r="BB284" t="s">
        <v>3996</v>
      </c>
      <c r="BC284" t="s">
        <v>3498</v>
      </c>
      <c r="BE284" t="s">
        <v>3515</v>
      </c>
      <c r="BF284" t="s">
        <v>4102</v>
      </c>
      <c r="BG284" t="s">
        <v>4406</v>
      </c>
      <c r="BH284" t="s">
        <v>4440</v>
      </c>
    </row>
    <row r="285" spans="1:61" x14ac:dyDescent="0.25">
      <c r="A285">
        <f t="shared" si="33"/>
        <v>12.4</v>
      </c>
      <c r="B285" t="str">
        <f t="shared" si="34"/>
        <v>Unterbergen_BNA1247</v>
      </c>
      <c r="C285" t="s">
        <v>3492</v>
      </c>
      <c r="D285" t="str">
        <f>VLOOKUP(AL285,REF_TABLE!$A$19:$B$26,2,FALSE)</f>
        <v>HROR</v>
      </c>
      <c r="E285" t="str">
        <f>VLOOKUP(AK285,REF_TABLE!A:B,2,FALSE)</f>
        <v>WAT</v>
      </c>
      <c r="F285">
        <f t="shared" si="32"/>
        <v>0.8</v>
      </c>
      <c r="G285">
        <f>VLOOKUP(Backup_0521!D285,REF_TABLE!M:Q,2,FALSE)</f>
        <v>0</v>
      </c>
      <c r="H285">
        <f>VLOOKUP(Backup_0521!D285,REF_TABLE!M:Q,3,FALSE)</f>
        <v>0</v>
      </c>
      <c r="I285">
        <f>VLOOKUP(D285,Tabelle7!$A:$B,2,FALSE)</f>
        <v>1.4617710098499999</v>
      </c>
      <c r="J285">
        <f>VLOOKUP(D285,Tabelle7!$A:$C,3,FALSE)</f>
        <v>1.4617710098499999</v>
      </c>
      <c r="K285">
        <f>VLOOKUP($E285,Dispa_data!E:W,7,FALSE)</f>
        <v>0</v>
      </c>
      <c r="L285">
        <f>IFERROR(VLOOKUP($E285,Dispa_data!E:W,8,FALSE),0)</f>
        <v>0</v>
      </c>
      <c r="M285">
        <f>IFERROR(VLOOKUP($E285,Dispa_data!E:W,9,FALSE),0)</f>
        <v>0</v>
      </c>
      <c r="N285">
        <f>IFERROR(VLOOKUP($E285,Dispa_data!$E:$W,10,FALSE),0)</f>
        <v>0</v>
      </c>
      <c r="O285">
        <f>IFERROR(VLOOKUP($E285,Dispa_data!$E:$W,11,FALSE),0)</f>
        <v>0.86</v>
      </c>
      <c r="P285">
        <f>IFERROR(VLOOKUP($E285,Dispa_data!$E:$W,12,FALSE),0)</f>
        <v>0.3</v>
      </c>
      <c r="Q285">
        <f>IFERROR(VLOOKUP($E285,Dispa_data!$E:$W,13,FALSE),0)</f>
        <v>0</v>
      </c>
      <c r="S285" t="str">
        <f t="shared" si="35"/>
        <v/>
      </c>
      <c r="T285" t="str">
        <f t="shared" si="36"/>
        <v/>
      </c>
      <c r="U285" t="str">
        <f t="shared" si="37"/>
        <v/>
      </c>
      <c r="V285" t="str">
        <f t="shared" si="38"/>
        <v/>
      </c>
      <c r="W285" t="str">
        <f t="shared" si="39"/>
        <v/>
      </c>
      <c r="X285" s="1" t="s">
        <v>321</v>
      </c>
      <c r="Y285" s="6" t="e">
        <f>VLOOKUP(B285,Dispa_data!B:B,1,FALSE)</f>
        <v>#N/A</v>
      </c>
      <c r="Z285" t="s">
        <v>1134</v>
      </c>
      <c r="AA285" t="s">
        <v>1134</v>
      </c>
      <c r="AC285" t="s">
        <v>2172</v>
      </c>
      <c r="AD285" t="s">
        <v>2525</v>
      </c>
      <c r="AE285" t="s">
        <v>2906</v>
      </c>
      <c r="AF285" t="s">
        <v>3297</v>
      </c>
      <c r="AG285" t="s">
        <v>3478</v>
      </c>
      <c r="AH285" t="s">
        <v>3492</v>
      </c>
      <c r="AI285">
        <v>12.4</v>
      </c>
      <c r="AK285" t="s">
        <v>3498</v>
      </c>
      <c r="AL285" t="s">
        <v>3509</v>
      </c>
      <c r="AM285" t="s">
        <v>3515</v>
      </c>
      <c r="AO285">
        <v>1983</v>
      </c>
      <c r="AP285" t="s">
        <v>3539</v>
      </c>
      <c r="AS285" t="s">
        <v>3625</v>
      </c>
      <c r="AU285">
        <v>48.237448999999998</v>
      </c>
      <c r="AV285">
        <v>10.92718</v>
      </c>
      <c r="BA285">
        <v>0.8</v>
      </c>
      <c r="BB285" t="s">
        <v>3996</v>
      </c>
      <c r="BC285" t="s">
        <v>3498</v>
      </c>
      <c r="BE285" t="s">
        <v>3515</v>
      </c>
      <c r="BF285" t="s">
        <v>4088</v>
      </c>
      <c r="BG285" t="s">
        <v>4406</v>
      </c>
      <c r="BH285" t="s">
        <v>4451</v>
      </c>
    </row>
    <row r="286" spans="1:61" x14ac:dyDescent="0.25">
      <c r="A286">
        <f t="shared" si="33"/>
        <v>10.5</v>
      </c>
      <c r="B286" t="str">
        <f t="shared" si="34"/>
        <v>UPM Schongau_BNA1250</v>
      </c>
      <c r="C286" t="s">
        <v>3492</v>
      </c>
      <c r="D286" t="str">
        <f>VLOOKUP(AL286,REF_TABLE!$A$19:$B$26,2,FALSE)</f>
        <v>HROR</v>
      </c>
      <c r="E286" t="str">
        <f>VLOOKUP(AK286,REF_TABLE!A:B,2,FALSE)</f>
        <v>WAT</v>
      </c>
      <c r="F286">
        <f t="shared" si="32"/>
        <v>0.8</v>
      </c>
      <c r="G286">
        <f>VLOOKUP(Backup_0521!D286,REF_TABLE!M:Q,2,FALSE)</f>
        <v>0</v>
      </c>
      <c r="H286">
        <f>VLOOKUP(Backup_0521!D286,REF_TABLE!M:Q,3,FALSE)</f>
        <v>0</v>
      </c>
      <c r="I286">
        <f>VLOOKUP(D286,Tabelle7!$A:$B,2,FALSE)</f>
        <v>1.4617710098499999</v>
      </c>
      <c r="J286">
        <f>VLOOKUP(D286,Tabelle7!$A:$C,3,FALSE)</f>
        <v>1.4617710098499999</v>
      </c>
      <c r="K286">
        <f>VLOOKUP($E286,Dispa_data!E:W,7,FALSE)</f>
        <v>0</v>
      </c>
      <c r="L286">
        <f>IFERROR(VLOOKUP($E286,Dispa_data!E:W,8,FALSE),0)</f>
        <v>0</v>
      </c>
      <c r="M286">
        <f>IFERROR(VLOOKUP($E286,Dispa_data!E:W,9,FALSE),0)</f>
        <v>0</v>
      </c>
      <c r="N286">
        <f>IFERROR(VLOOKUP($E286,Dispa_data!$E:$W,10,FALSE),0)</f>
        <v>0</v>
      </c>
      <c r="O286">
        <f>IFERROR(VLOOKUP($E286,Dispa_data!$E:$W,11,FALSE),0)</f>
        <v>0.86</v>
      </c>
      <c r="P286">
        <f>IFERROR(VLOOKUP($E286,Dispa_data!$E:$W,12,FALSE),0)</f>
        <v>0.3</v>
      </c>
      <c r="Q286">
        <f>IFERROR(VLOOKUP($E286,Dispa_data!$E:$W,13,FALSE),0)</f>
        <v>0</v>
      </c>
      <c r="S286" t="str">
        <f t="shared" si="35"/>
        <v/>
      </c>
      <c r="T286" t="str">
        <f t="shared" si="36"/>
        <v/>
      </c>
      <c r="U286" t="str">
        <f t="shared" si="37"/>
        <v/>
      </c>
      <c r="V286" t="str">
        <f t="shared" si="38"/>
        <v/>
      </c>
      <c r="W286" t="str">
        <f t="shared" si="39"/>
        <v/>
      </c>
      <c r="X286" s="1" t="s">
        <v>322</v>
      </c>
      <c r="Y286" s="6" t="e">
        <f>VLOOKUP(B286,Dispa_data!B:B,1,FALSE)</f>
        <v>#N/A</v>
      </c>
      <c r="Z286" t="s">
        <v>1135</v>
      </c>
      <c r="AA286" t="s">
        <v>1629</v>
      </c>
      <c r="AC286" t="s">
        <v>2210</v>
      </c>
      <c r="AD286" t="s">
        <v>2526</v>
      </c>
      <c r="AE286" t="s">
        <v>2907</v>
      </c>
      <c r="AF286" t="s">
        <v>3298</v>
      </c>
      <c r="AG286" t="s">
        <v>3478</v>
      </c>
      <c r="AH286" t="s">
        <v>3492</v>
      </c>
      <c r="AI286">
        <v>10.5</v>
      </c>
      <c r="AK286" t="s">
        <v>3498</v>
      </c>
      <c r="AL286" t="s">
        <v>3509</v>
      </c>
      <c r="AM286" t="s">
        <v>3515</v>
      </c>
      <c r="AO286">
        <v>1959</v>
      </c>
      <c r="AP286" t="s">
        <v>3569</v>
      </c>
      <c r="AS286" t="s">
        <v>3625</v>
      </c>
      <c r="AU286">
        <v>47.803187000000001</v>
      </c>
      <c r="AV286">
        <v>10.904254</v>
      </c>
      <c r="BA286">
        <v>0.8</v>
      </c>
      <c r="BB286" t="s">
        <v>3996</v>
      </c>
      <c r="BC286" t="s">
        <v>3498</v>
      </c>
      <c r="BE286" t="s">
        <v>3514</v>
      </c>
      <c r="BF286" t="s">
        <v>4123</v>
      </c>
      <c r="BG286" t="s">
        <v>4406</v>
      </c>
      <c r="BH286" t="s">
        <v>4433</v>
      </c>
    </row>
    <row r="287" spans="1:61" x14ac:dyDescent="0.25">
      <c r="A287">
        <f t="shared" si="33"/>
        <v>16.600000000000001</v>
      </c>
      <c r="B287" t="str">
        <f t="shared" si="34"/>
        <v>Dornau_BNA1251</v>
      </c>
      <c r="C287" t="s">
        <v>3492</v>
      </c>
      <c r="D287" t="str">
        <f>VLOOKUP(AL287,REF_TABLE!$A$19:$B$26,2,FALSE)</f>
        <v>HROR</v>
      </c>
      <c r="E287" t="str">
        <f>VLOOKUP(AK287,REF_TABLE!A:B,2,FALSE)</f>
        <v>WAT</v>
      </c>
      <c r="F287">
        <f t="shared" si="32"/>
        <v>0.8</v>
      </c>
      <c r="G287">
        <f>VLOOKUP(Backup_0521!D287,REF_TABLE!M:Q,2,FALSE)</f>
        <v>0</v>
      </c>
      <c r="H287">
        <f>VLOOKUP(Backup_0521!D287,REF_TABLE!M:Q,3,FALSE)</f>
        <v>0</v>
      </c>
      <c r="I287">
        <f>VLOOKUP(D287,Tabelle7!$A:$B,2,FALSE)</f>
        <v>1.4617710098499999</v>
      </c>
      <c r="J287">
        <f>VLOOKUP(D287,Tabelle7!$A:$C,3,FALSE)</f>
        <v>1.4617710098499999</v>
      </c>
      <c r="K287">
        <f>VLOOKUP($E287,Dispa_data!E:W,7,FALSE)</f>
        <v>0</v>
      </c>
      <c r="L287">
        <f>IFERROR(VLOOKUP($E287,Dispa_data!E:W,8,FALSE),0)</f>
        <v>0</v>
      </c>
      <c r="M287">
        <f>IFERROR(VLOOKUP($E287,Dispa_data!E:W,9,FALSE),0)</f>
        <v>0</v>
      </c>
      <c r="N287">
        <f>IFERROR(VLOOKUP($E287,Dispa_data!$E:$W,10,FALSE),0)</f>
        <v>0</v>
      </c>
      <c r="O287">
        <f>IFERROR(VLOOKUP($E287,Dispa_data!$E:$W,11,FALSE),0)</f>
        <v>0.86</v>
      </c>
      <c r="P287">
        <f>IFERROR(VLOOKUP($E287,Dispa_data!$E:$W,12,FALSE),0)</f>
        <v>0.3</v>
      </c>
      <c r="Q287">
        <f>IFERROR(VLOOKUP($E287,Dispa_data!$E:$W,13,FALSE),0)</f>
        <v>0</v>
      </c>
      <c r="S287" t="str">
        <f t="shared" si="35"/>
        <v/>
      </c>
      <c r="T287" t="str">
        <f t="shared" si="36"/>
        <v/>
      </c>
      <c r="U287" t="str">
        <f t="shared" si="37"/>
        <v/>
      </c>
      <c r="V287" t="str">
        <f t="shared" si="38"/>
        <v/>
      </c>
      <c r="W287" t="str">
        <f t="shared" si="39"/>
        <v/>
      </c>
      <c r="X287" s="1" t="s">
        <v>323</v>
      </c>
      <c r="Y287" s="6" t="e">
        <f>VLOOKUP(B287,Dispa_data!B:B,1,FALSE)</f>
        <v>#N/A</v>
      </c>
      <c r="Z287" t="s">
        <v>1136</v>
      </c>
      <c r="AA287" t="s">
        <v>1136</v>
      </c>
      <c r="AC287" t="s">
        <v>2172</v>
      </c>
      <c r="AD287" t="s">
        <v>2527</v>
      </c>
      <c r="AE287" t="s">
        <v>2907</v>
      </c>
      <c r="AF287" t="s">
        <v>3298</v>
      </c>
      <c r="AG287" t="s">
        <v>3478</v>
      </c>
      <c r="AH287" t="s">
        <v>3492</v>
      </c>
      <c r="AI287">
        <v>16.600000000000001</v>
      </c>
      <c r="AK287" t="s">
        <v>3498</v>
      </c>
      <c r="AL287" t="s">
        <v>3509</v>
      </c>
      <c r="AM287" t="s">
        <v>3515</v>
      </c>
      <c r="AO287">
        <v>1960</v>
      </c>
      <c r="AP287" t="s">
        <v>3600</v>
      </c>
      <c r="AS287" t="s">
        <v>3625</v>
      </c>
      <c r="AU287">
        <v>47.800199300000003</v>
      </c>
      <c r="AV287">
        <v>10.902643400000001</v>
      </c>
      <c r="BA287">
        <v>0.8</v>
      </c>
      <c r="BB287" t="s">
        <v>3996</v>
      </c>
      <c r="BC287" t="s">
        <v>3498</v>
      </c>
      <c r="BE287" t="s">
        <v>3515</v>
      </c>
      <c r="BF287" t="s">
        <v>4088</v>
      </c>
      <c r="BG287" t="s">
        <v>4406</v>
      </c>
      <c r="BH287" t="s">
        <v>4451</v>
      </c>
    </row>
    <row r="288" spans="1:61" x14ac:dyDescent="0.25">
      <c r="A288">
        <f t="shared" si="33"/>
        <v>500</v>
      </c>
      <c r="B288" t="str">
        <f t="shared" si="34"/>
        <v>KW Silz_BNA0906</v>
      </c>
      <c r="C288" t="s">
        <v>3492</v>
      </c>
      <c r="D288" t="str">
        <f>VLOOKUP(AL288,REF_TABLE!$A$19:$B$26,2,FALSE)</f>
        <v>HROR</v>
      </c>
      <c r="E288" t="str">
        <f>VLOOKUP(AK288,REF_TABLE!A:B,2,FALSE)</f>
        <v>WAT</v>
      </c>
      <c r="F288">
        <f t="shared" si="32"/>
        <v>0.8</v>
      </c>
      <c r="G288">
        <f>VLOOKUP(Backup_0521!D288,REF_TABLE!M:Q,2,FALSE)</f>
        <v>0</v>
      </c>
      <c r="H288">
        <f>VLOOKUP(Backup_0521!D288,REF_TABLE!M:Q,3,FALSE)</f>
        <v>0</v>
      </c>
      <c r="I288">
        <f>VLOOKUP(D288,Tabelle7!$A:$B,2,FALSE)</f>
        <v>1.4617710098499999</v>
      </c>
      <c r="J288">
        <f>VLOOKUP(D288,Tabelle7!$A:$C,3,FALSE)</f>
        <v>1.4617710098499999</v>
      </c>
      <c r="K288">
        <f>VLOOKUP($E288,Dispa_data!E:W,7,FALSE)</f>
        <v>0</v>
      </c>
      <c r="L288">
        <f>IFERROR(VLOOKUP($E288,Dispa_data!E:W,8,FALSE),0)</f>
        <v>0</v>
      </c>
      <c r="M288">
        <f>IFERROR(VLOOKUP($E288,Dispa_data!E:W,9,FALSE),0)</f>
        <v>0</v>
      </c>
      <c r="N288">
        <f>IFERROR(VLOOKUP($E288,Dispa_data!$E:$W,10,FALSE),0)</f>
        <v>0</v>
      </c>
      <c r="O288">
        <f>IFERROR(VLOOKUP($E288,Dispa_data!$E:$W,11,FALSE),0)</f>
        <v>0.86</v>
      </c>
      <c r="P288">
        <f>IFERROR(VLOOKUP($E288,Dispa_data!$E:$W,12,FALSE),0)</f>
        <v>0.3</v>
      </c>
      <c r="Q288">
        <f>IFERROR(VLOOKUP($E288,Dispa_data!$E:$W,13,FALSE),0)</f>
        <v>0</v>
      </c>
      <c r="S288" t="str">
        <f t="shared" si="35"/>
        <v/>
      </c>
      <c r="T288" t="str">
        <f t="shared" si="36"/>
        <v/>
      </c>
      <c r="U288" t="str">
        <f t="shared" si="37"/>
        <v/>
      </c>
      <c r="V288" t="str">
        <f t="shared" si="38"/>
        <v/>
      </c>
      <c r="W288" t="str">
        <f t="shared" si="39"/>
        <v/>
      </c>
      <c r="X288" s="1" t="s">
        <v>324</v>
      </c>
      <c r="Y288" s="6" t="e">
        <f>VLOOKUP(B288,Dispa_data!B:B,1,FALSE)</f>
        <v>#N/A</v>
      </c>
      <c r="Z288" t="s">
        <v>1137</v>
      </c>
      <c r="AA288" t="s">
        <v>1630</v>
      </c>
      <c r="AC288" t="s">
        <v>2191</v>
      </c>
      <c r="AE288" t="s">
        <v>2908</v>
      </c>
      <c r="AF288" t="s">
        <v>1630</v>
      </c>
      <c r="AG288" t="s">
        <v>3488</v>
      </c>
      <c r="AH288" t="s">
        <v>3493</v>
      </c>
      <c r="AI288">
        <v>500</v>
      </c>
      <c r="AK288" t="s">
        <v>3498</v>
      </c>
      <c r="AL288" t="s">
        <v>3509</v>
      </c>
      <c r="AM288" t="s">
        <v>3515</v>
      </c>
      <c r="AO288">
        <v>1981</v>
      </c>
      <c r="AP288" t="s">
        <v>3536</v>
      </c>
      <c r="AS288" t="s">
        <v>3625</v>
      </c>
      <c r="AU288">
        <v>47.269606000000003</v>
      </c>
      <c r="AV288">
        <v>10.967829</v>
      </c>
      <c r="AW288" t="s">
        <v>3681</v>
      </c>
      <c r="AX288" t="s">
        <v>3806</v>
      </c>
      <c r="BA288">
        <v>0.8</v>
      </c>
      <c r="BB288" t="s">
        <v>3996</v>
      </c>
      <c r="BC288" t="s">
        <v>3498</v>
      </c>
      <c r="BE288" t="s">
        <v>3515</v>
      </c>
      <c r="BF288" t="s">
        <v>4106</v>
      </c>
      <c r="BG288" t="s">
        <v>4407</v>
      </c>
      <c r="BH288" t="s">
        <v>4489</v>
      </c>
    </row>
    <row r="289" spans="1:61" x14ac:dyDescent="0.25">
      <c r="A289">
        <f t="shared" si="33"/>
        <v>25</v>
      </c>
      <c r="B289" t="str">
        <f t="shared" si="34"/>
        <v>Teufelsbruck_BNA0912</v>
      </c>
      <c r="C289" t="s">
        <v>3492</v>
      </c>
      <c r="D289" t="str">
        <f>VLOOKUP(AL289,REF_TABLE!$A$19:$B$26,2,FALSE)</f>
        <v>HROR</v>
      </c>
      <c r="E289" t="str">
        <f>VLOOKUP(AK289,REF_TABLE!A:B,2,FALSE)</f>
        <v>WAT</v>
      </c>
      <c r="F289">
        <f t="shared" si="32"/>
        <v>0.8</v>
      </c>
      <c r="G289">
        <f>VLOOKUP(Backup_0521!D289,REF_TABLE!M:Q,2,FALSE)</f>
        <v>0</v>
      </c>
      <c r="H289">
        <f>VLOOKUP(Backup_0521!D289,REF_TABLE!M:Q,3,FALSE)</f>
        <v>0</v>
      </c>
      <c r="I289">
        <f>VLOOKUP(D289,Tabelle7!$A:$B,2,FALSE)</f>
        <v>1.4617710098499999</v>
      </c>
      <c r="J289">
        <f>VLOOKUP(D289,Tabelle7!$A:$C,3,FALSE)</f>
        <v>1.4617710098499999</v>
      </c>
      <c r="K289">
        <f>VLOOKUP($E289,Dispa_data!E:W,7,FALSE)</f>
        <v>0</v>
      </c>
      <c r="L289">
        <f>IFERROR(VLOOKUP($E289,Dispa_data!E:W,8,FALSE),0)</f>
        <v>0</v>
      </c>
      <c r="M289">
        <f>IFERROR(VLOOKUP($E289,Dispa_data!E:W,9,FALSE),0)</f>
        <v>0</v>
      </c>
      <c r="N289">
        <f>IFERROR(VLOOKUP($E289,Dispa_data!$E:$W,10,FALSE),0)</f>
        <v>0</v>
      </c>
      <c r="O289">
        <f>IFERROR(VLOOKUP($E289,Dispa_data!$E:$W,11,FALSE),0)</f>
        <v>0.86</v>
      </c>
      <c r="P289">
        <f>IFERROR(VLOOKUP($E289,Dispa_data!$E:$W,12,FALSE),0)</f>
        <v>0.3</v>
      </c>
      <c r="Q289">
        <f>IFERROR(VLOOKUP($E289,Dispa_data!$E:$W,13,FALSE),0)</f>
        <v>0</v>
      </c>
      <c r="S289" t="str">
        <f t="shared" si="35"/>
        <v/>
      </c>
      <c r="T289" t="str">
        <f t="shared" si="36"/>
        <v/>
      </c>
      <c r="U289" t="str">
        <f t="shared" si="37"/>
        <v/>
      </c>
      <c r="V289" t="str">
        <f t="shared" si="38"/>
        <v/>
      </c>
      <c r="W289" t="str">
        <f t="shared" si="39"/>
        <v/>
      </c>
      <c r="X289" s="1" t="s">
        <v>325</v>
      </c>
      <c r="Y289" s="6" t="e">
        <f>VLOOKUP(B289,Dispa_data!B:B,1,FALSE)</f>
        <v>#N/A</v>
      </c>
      <c r="Z289" t="s">
        <v>1138</v>
      </c>
      <c r="AC289" t="s">
        <v>2200</v>
      </c>
      <c r="AD289" t="s">
        <v>2528</v>
      </c>
      <c r="AE289" t="s">
        <v>2909</v>
      </c>
      <c r="AF289" t="s">
        <v>3299</v>
      </c>
      <c r="AG289" t="s">
        <v>3478</v>
      </c>
      <c r="AH289" t="s">
        <v>3492</v>
      </c>
      <c r="AI289">
        <v>25</v>
      </c>
      <c r="AK289" t="s">
        <v>3498</v>
      </c>
      <c r="AL289" t="s">
        <v>3509</v>
      </c>
      <c r="AM289" t="s">
        <v>3515</v>
      </c>
      <c r="AO289">
        <v>1938</v>
      </c>
      <c r="AP289" t="s">
        <v>3584</v>
      </c>
      <c r="AS289" t="s">
        <v>3625</v>
      </c>
      <c r="AU289">
        <v>48.057360000000003</v>
      </c>
      <c r="AV289">
        <v>12.220929999999999</v>
      </c>
      <c r="BA289">
        <v>0.8</v>
      </c>
      <c r="BB289" t="s">
        <v>3996</v>
      </c>
      <c r="BC289" t="s">
        <v>3498</v>
      </c>
      <c r="BE289" t="s">
        <v>3515</v>
      </c>
      <c r="BF289" t="s">
        <v>4124</v>
      </c>
      <c r="BG289" t="s">
        <v>4406</v>
      </c>
      <c r="BH289" t="s">
        <v>4451</v>
      </c>
    </row>
    <row r="290" spans="1:61" x14ac:dyDescent="0.25">
      <c r="A290">
        <f t="shared" si="33"/>
        <v>48</v>
      </c>
      <c r="B290" t="str">
        <f t="shared" si="34"/>
        <v>Schärding-Neuhaus_BNA0917</v>
      </c>
      <c r="C290" t="s">
        <v>3492</v>
      </c>
      <c r="D290" t="str">
        <f>VLOOKUP(AL290,REF_TABLE!$A$19:$B$26,2,FALSE)</f>
        <v>HROR</v>
      </c>
      <c r="E290" t="str">
        <f>VLOOKUP(AK290,REF_TABLE!A:B,2,FALSE)</f>
        <v>WAT</v>
      </c>
      <c r="F290">
        <f t="shared" si="32"/>
        <v>0.8</v>
      </c>
      <c r="G290">
        <f>VLOOKUP(Backup_0521!D290,REF_TABLE!M:Q,2,FALSE)</f>
        <v>0</v>
      </c>
      <c r="H290">
        <f>VLOOKUP(Backup_0521!D290,REF_TABLE!M:Q,3,FALSE)</f>
        <v>0</v>
      </c>
      <c r="I290">
        <f>VLOOKUP(D290,Tabelle7!$A:$B,2,FALSE)</f>
        <v>1.4617710098499999</v>
      </c>
      <c r="J290">
        <f>VLOOKUP(D290,Tabelle7!$A:$C,3,FALSE)</f>
        <v>1.4617710098499999</v>
      </c>
      <c r="K290">
        <f>VLOOKUP($E290,Dispa_data!E:W,7,FALSE)</f>
        <v>0</v>
      </c>
      <c r="L290">
        <f>IFERROR(VLOOKUP($E290,Dispa_data!E:W,8,FALSE),0)</f>
        <v>0</v>
      </c>
      <c r="M290">
        <f>IFERROR(VLOOKUP($E290,Dispa_data!E:W,9,FALSE),0)</f>
        <v>0</v>
      </c>
      <c r="N290">
        <f>IFERROR(VLOOKUP($E290,Dispa_data!$E:$W,10,FALSE),0)</f>
        <v>0</v>
      </c>
      <c r="O290">
        <f>IFERROR(VLOOKUP($E290,Dispa_data!$E:$W,11,FALSE),0)</f>
        <v>0.86</v>
      </c>
      <c r="P290">
        <f>IFERROR(VLOOKUP($E290,Dispa_data!$E:$W,12,FALSE),0)</f>
        <v>0.3</v>
      </c>
      <c r="Q290">
        <f>IFERROR(VLOOKUP($E290,Dispa_data!$E:$W,13,FALSE),0)</f>
        <v>0</v>
      </c>
      <c r="S290" t="str">
        <f t="shared" si="35"/>
        <v/>
      </c>
      <c r="T290" t="str">
        <f t="shared" si="36"/>
        <v/>
      </c>
      <c r="U290" t="str">
        <f t="shared" si="37"/>
        <v/>
      </c>
      <c r="V290" t="str">
        <f t="shared" si="38"/>
        <v/>
      </c>
      <c r="W290" t="str">
        <f t="shared" si="39"/>
        <v/>
      </c>
      <c r="X290" s="1" t="s">
        <v>326</v>
      </c>
      <c r="Y290" s="6" t="e">
        <f>VLOOKUP(B290,Dispa_data!B:B,1,FALSE)</f>
        <v>#N/A</v>
      </c>
      <c r="Z290" t="s">
        <v>1139</v>
      </c>
      <c r="AA290" t="s">
        <v>1139</v>
      </c>
      <c r="AC290" t="s">
        <v>2193</v>
      </c>
      <c r="AD290" t="s">
        <v>2529</v>
      </c>
      <c r="AE290" t="s">
        <v>2910</v>
      </c>
      <c r="AF290" t="s">
        <v>3300</v>
      </c>
      <c r="AG290" t="s">
        <v>3488</v>
      </c>
      <c r="AH290" t="s">
        <v>3493</v>
      </c>
      <c r="AI290">
        <v>48</v>
      </c>
      <c r="AK290" t="s">
        <v>3498</v>
      </c>
      <c r="AL290" t="s">
        <v>3509</v>
      </c>
      <c r="AM290" t="s">
        <v>3515</v>
      </c>
      <c r="AO290">
        <v>1963</v>
      </c>
      <c r="AP290" t="s">
        <v>3545</v>
      </c>
      <c r="AS290" t="s">
        <v>3625</v>
      </c>
      <c r="AU290">
        <v>48.435619199999998</v>
      </c>
      <c r="AV290">
        <v>13.441502699999999</v>
      </c>
      <c r="BA290">
        <v>0.8</v>
      </c>
      <c r="BB290" t="s">
        <v>3996</v>
      </c>
      <c r="BC290" t="s">
        <v>3498</v>
      </c>
      <c r="BE290" t="s">
        <v>3515</v>
      </c>
      <c r="BF290" t="s">
        <v>4088</v>
      </c>
      <c r="BG290" t="s">
        <v>4407</v>
      </c>
      <c r="BH290" t="s">
        <v>4487</v>
      </c>
    </row>
    <row r="291" spans="1:61" x14ac:dyDescent="0.25">
      <c r="A291">
        <f t="shared" si="33"/>
        <v>23.2</v>
      </c>
      <c r="B291" t="str">
        <f t="shared" si="34"/>
        <v>Stammham_BNA0921</v>
      </c>
      <c r="C291" t="s">
        <v>3492</v>
      </c>
      <c r="D291" t="str">
        <f>VLOOKUP(AL291,REF_TABLE!$A$19:$B$26,2,FALSE)</f>
        <v>HROR</v>
      </c>
      <c r="E291" t="str">
        <f>VLOOKUP(AK291,REF_TABLE!A:B,2,FALSE)</f>
        <v>WAT</v>
      </c>
      <c r="F291">
        <f t="shared" ref="F291:F354" si="40">IF(BA291=0,IF(AY291=0,AZ291,AY291),BA291)</f>
        <v>0.8</v>
      </c>
      <c r="G291">
        <f>VLOOKUP(Backup_0521!D291,REF_TABLE!M:Q,2,FALSE)</f>
        <v>0</v>
      </c>
      <c r="H291">
        <f>VLOOKUP(Backup_0521!D291,REF_TABLE!M:Q,3,FALSE)</f>
        <v>0</v>
      </c>
      <c r="I291">
        <f>VLOOKUP(D291,Tabelle7!$A:$B,2,FALSE)</f>
        <v>1.4617710098499999</v>
      </c>
      <c r="J291">
        <f>VLOOKUP(D291,Tabelle7!$A:$C,3,FALSE)</f>
        <v>1.4617710098499999</v>
      </c>
      <c r="K291">
        <f>VLOOKUP($E291,Dispa_data!E:W,7,FALSE)</f>
        <v>0</v>
      </c>
      <c r="L291">
        <f>IFERROR(VLOOKUP($E291,Dispa_data!E:W,8,FALSE),0)</f>
        <v>0</v>
      </c>
      <c r="M291">
        <f>IFERROR(VLOOKUP($E291,Dispa_data!E:W,9,FALSE),0)</f>
        <v>0</v>
      </c>
      <c r="N291">
        <f>IFERROR(VLOOKUP($E291,Dispa_data!$E:$W,10,FALSE),0)</f>
        <v>0</v>
      </c>
      <c r="O291">
        <f>IFERROR(VLOOKUP($E291,Dispa_data!$E:$W,11,FALSE),0)</f>
        <v>0.86</v>
      </c>
      <c r="P291">
        <f>IFERROR(VLOOKUP($E291,Dispa_data!$E:$W,12,FALSE),0)</f>
        <v>0.3</v>
      </c>
      <c r="Q291">
        <f>IFERROR(VLOOKUP($E291,Dispa_data!$E:$W,13,FALSE),0)</f>
        <v>0</v>
      </c>
      <c r="S291" t="str">
        <f t="shared" si="35"/>
        <v/>
      </c>
      <c r="T291" t="str">
        <f t="shared" si="36"/>
        <v/>
      </c>
      <c r="U291" t="str">
        <f t="shared" si="37"/>
        <v/>
      </c>
      <c r="V291" t="str">
        <f t="shared" si="38"/>
        <v/>
      </c>
      <c r="W291" t="str">
        <f t="shared" si="39"/>
        <v/>
      </c>
      <c r="X291" s="1" t="s">
        <v>327</v>
      </c>
      <c r="Y291" s="6" t="e">
        <f>VLOOKUP(B291,Dispa_data!B:B,1,FALSE)</f>
        <v>#N/A</v>
      </c>
      <c r="Z291" t="s">
        <v>1140</v>
      </c>
      <c r="AC291" t="s">
        <v>2200</v>
      </c>
      <c r="AD291" t="s">
        <v>2530</v>
      </c>
      <c r="AE291" t="s">
        <v>2911</v>
      </c>
      <c r="AF291" t="s">
        <v>1140</v>
      </c>
      <c r="AG291" t="s">
        <v>3478</v>
      </c>
      <c r="AH291" t="s">
        <v>3492</v>
      </c>
      <c r="AI291">
        <v>23.2</v>
      </c>
      <c r="AK291" t="s">
        <v>3498</v>
      </c>
      <c r="AL291" t="s">
        <v>3509</v>
      </c>
      <c r="AM291" t="s">
        <v>3515</v>
      </c>
      <c r="AO291">
        <v>1955</v>
      </c>
      <c r="AP291" t="s">
        <v>3586</v>
      </c>
      <c r="AS291" t="s">
        <v>3625</v>
      </c>
      <c r="AU291">
        <v>48.249319999999997</v>
      </c>
      <c r="AV291">
        <v>12.86469</v>
      </c>
      <c r="BA291">
        <v>0.8</v>
      </c>
      <c r="BB291" t="s">
        <v>3996</v>
      </c>
      <c r="BC291" t="s">
        <v>3498</v>
      </c>
      <c r="BE291" t="s">
        <v>3515</v>
      </c>
      <c r="BF291" t="s">
        <v>4125</v>
      </c>
      <c r="BG291" t="s">
        <v>4406</v>
      </c>
      <c r="BH291" t="s">
        <v>4451</v>
      </c>
    </row>
    <row r="292" spans="1:61" x14ac:dyDescent="0.25">
      <c r="A292">
        <f t="shared" si="33"/>
        <v>11.2</v>
      </c>
      <c r="B292" t="str">
        <f t="shared" si="34"/>
        <v>Mühltal_BNA1263</v>
      </c>
      <c r="C292" t="s">
        <v>3492</v>
      </c>
      <c r="D292" t="str">
        <f>VLOOKUP(AL292,REF_TABLE!$A$19:$B$26,2,FALSE)</f>
        <v>HROR</v>
      </c>
      <c r="E292" t="str">
        <f>VLOOKUP(AK292,REF_TABLE!A:B,2,FALSE)</f>
        <v>WAT</v>
      </c>
      <c r="F292">
        <f t="shared" si="40"/>
        <v>0.8</v>
      </c>
      <c r="G292">
        <f>VLOOKUP(Backup_0521!D292,REF_TABLE!M:Q,2,FALSE)</f>
        <v>0</v>
      </c>
      <c r="H292">
        <f>VLOOKUP(Backup_0521!D292,REF_TABLE!M:Q,3,FALSE)</f>
        <v>0</v>
      </c>
      <c r="I292">
        <f>VLOOKUP(D292,Tabelle7!$A:$B,2,FALSE)</f>
        <v>1.4617710098499999</v>
      </c>
      <c r="J292">
        <f>VLOOKUP(D292,Tabelle7!$A:$C,3,FALSE)</f>
        <v>1.4617710098499999</v>
      </c>
      <c r="K292">
        <f>VLOOKUP($E292,Dispa_data!E:W,7,FALSE)</f>
        <v>0</v>
      </c>
      <c r="L292">
        <f>IFERROR(VLOOKUP($E292,Dispa_data!E:W,8,FALSE),0)</f>
        <v>0</v>
      </c>
      <c r="M292">
        <f>IFERROR(VLOOKUP($E292,Dispa_data!E:W,9,FALSE),0)</f>
        <v>0</v>
      </c>
      <c r="N292">
        <f>IFERROR(VLOOKUP($E292,Dispa_data!$E:$W,10,FALSE),0)</f>
        <v>0</v>
      </c>
      <c r="O292">
        <f>IFERROR(VLOOKUP($E292,Dispa_data!$E:$W,11,FALSE),0)</f>
        <v>0.86</v>
      </c>
      <c r="P292">
        <f>IFERROR(VLOOKUP($E292,Dispa_data!$E:$W,12,FALSE),0)</f>
        <v>0.3</v>
      </c>
      <c r="Q292">
        <f>IFERROR(VLOOKUP($E292,Dispa_data!$E:$W,13,FALSE),0)</f>
        <v>0</v>
      </c>
      <c r="S292" t="str">
        <f t="shared" si="35"/>
        <v/>
      </c>
      <c r="T292" t="str">
        <f t="shared" si="36"/>
        <v/>
      </c>
      <c r="U292" t="str">
        <f t="shared" si="37"/>
        <v/>
      </c>
      <c r="V292" t="str">
        <f t="shared" si="38"/>
        <v/>
      </c>
      <c r="W292" t="str">
        <f t="shared" si="39"/>
        <v/>
      </c>
      <c r="X292" s="1" t="s">
        <v>328</v>
      </c>
      <c r="Y292" s="6" t="e">
        <f>VLOOKUP(B292,Dispa_data!B:B,1,FALSE)</f>
        <v>#N/A</v>
      </c>
      <c r="Z292" t="s">
        <v>1141</v>
      </c>
      <c r="AA292" t="s">
        <v>1141</v>
      </c>
      <c r="AC292" t="s">
        <v>2172</v>
      </c>
      <c r="AD292" t="s">
        <v>2531</v>
      </c>
      <c r="AE292" t="s">
        <v>2912</v>
      </c>
      <c r="AF292" t="s">
        <v>3301</v>
      </c>
      <c r="AG292" t="s">
        <v>3478</v>
      </c>
      <c r="AH292" t="s">
        <v>3492</v>
      </c>
      <c r="AI292">
        <v>11.2</v>
      </c>
      <c r="AK292" t="s">
        <v>3498</v>
      </c>
      <c r="AL292" t="s">
        <v>3509</v>
      </c>
      <c r="AM292" t="s">
        <v>3515</v>
      </c>
      <c r="AO292">
        <v>1924</v>
      </c>
      <c r="AP292" t="s">
        <v>3592</v>
      </c>
      <c r="AS292" t="s">
        <v>3625</v>
      </c>
      <c r="AU292">
        <v>47.996297239999997</v>
      </c>
      <c r="AV292">
        <v>11.485427870000001</v>
      </c>
      <c r="BA292">
        <v>0.8</v>
      </c>
      <c r="BB292" t="s">
        <v>3996</v>
      </c>
      <c r="BC292" t="s">
        <v>3498</v>
      </c>
      <c r="BE292" t="s">
        <v>3515</v>
      </c>
      <c r="BF292" t="s">
        <v>4088</v>
      </c>
      <c r="BG292" t="s">
        <v>1559</v>
      </c>
      <c r="BH292" t="s">
        <v>4451</v>
      </c>
    </row>
    <row r="293" spans="1:61" x14ac:dyDescent="0.25">
      <c r="A293">
        <f t="shared" si="33"/>
        <v>21.5</v>
      </c>
      <c r="B293" t="str">
        <f t="shared" si="34"/>
        <v>Straubing_BNA0929</v>
      </c>
      <c r="C293" t="s">
        <v>3492</v>
      </c>
      <c r="D293" t="str">
        <f>VLOOKUP(AL293,REF_TABLE!$A$19:$B$26,2,FALSE)</f>
        <v>HROR</v>
      </c>
      <c r="E293" t="str">
        <f>VLOOKUP(AK293,REF_TABLE!A:B,2,FALSE)</f>
        <v>WAT</v>
      </c>
      <c r="F293">
        <f t="shared" si="40"/>
        <v>0.8</v>
      </c>
      <c r="G293">
        <f>VLOOKUP(Backup_0521!D293,REF_TABLE!M:Q,2,FALSE)</f>
        <v>0</v>
      </c>
      <c r="H293">
        <f>VLOOKUP(Backup_0521!D293,REF_TABLE!M:Q,3,FALSE)</f>
        <v>0</v>
      </c>
      <c r="I293">
        <f>VLOOKUP(D293,Tabelle7!$A:$B,2,FALSE)</f>
        <v>1.4617710098499999</v>
      </c>
      <c r="J293">
        <f>VLOOKUP(D293,Tabelle7!$A:$C,3,FALSE)</f>
        <v>1.4617710098499999</v>
      </c>
      <c r="K293">
        <f>VLOOKUP($E293,Dispa_data!E:W,7,FALSE)</f>
        <v>0</v>
      </c>
      <c r="L293">
        <f>IFERROR(VLOOKUP($E293,Dispa_data!E:W,8,FALSE),0)</f>
        <v>0</v>
      </c>
      <c r="M293">
        <f>IFERROR(VLOOKUP($E293,Dispa_data!E:W,9,FALSE),0)</f>
        <v>0</v>
      </c>
      <c r="N293">
        <f>IFERROR(VLOOKUP($E293,Dispa_data!$E:$W,10,FALSE),0)</f>
        <v>0</v>
      </c>
      <c r="O293">
        <f>IFERROR(VLOOKUP($E293,Dispa_data!$E:$W,11,FALSE),0)</f>
        <v>0.86</v>
      </c>
      <c r="P293">
        <f>IFERROR(VLOOKUP($E293,Dispa_data!$E:$W,12,FALSE),0)</f>
        <v>0.3</v>
      </c>
      <c r="Q293">
        <f>IFERROR(VLOOKUP($E293,Dispa_data!$E:$W,13,FALSE),0)</f>
        <v>0</v>
      </c>
      <c r="S293" t="str">
        <f t="shared" si="35"/>
        <v/>
      </c>
      <c r="T293" t="str">
        <f t="shared" si="36"/>
        <v/>
      </c>
      <c r="U293" t="str">
        <f t="shared" si="37"/>
        <v/>
      </c>
      <c r="V293" t="str">
        <f t="shared" si="38"/>
        <v/>
      </c>
      <c r="W293" t="str">
        <f t="shared" si="39"/>
        <v/>
      </c>
      <c r="X293" s="1" t="s">
        <v>329</v>
      </c>
      <c r="Y293" s="6" t="e">
        <f>VLOOKUP(B293,Dispa_data!B:B,1,FALSE)</f>
        <v>#N/A</v>
      </c>
      <c r="Z293" t="s">
        <v>1142</v>
      </c>
      <c r="AA293" t="s">
        <v>1142</v>
      </c>
      <c r="AC293" t="s">
        <v>2209</v>
      </c>
      <c r="AD293" t="s">
        <v>2532</v>
      </c>
      <c r="AE293" t="s">
        <v>2913</v>
      </c>
      <c r="AF293" t="s">
        <v>1142</v>
      </c>
      <c r="AG293" t="s">
        <v>3478</v>
      </c>
      <c r="AH293" t="s">
        <v>3492</v>
      </c>
      <c r="AI293">
        <v>21.5</v>
      </c>
      <c r="AK293" t="s">
        <v>3498</v>
      </c>
      <c r="AL293" t="s">
        <v>3509</v>
      </c>
      <c r="AM293" t="s">
        <v>3515</v>
      </c>
      <c r="AO293">
        <v>1994</v>
      </c>
      <c r="AP293" t="s">
        <v>3561</v>
      </c>
      <c r="AS293" t="s">
        <v>3625</v>
      </c>
      <c r="AU293">
        <v>48.896590000000003</v>
      </c>
      <c r="AV293">
        <v>12.55752</v>
      </c>
      <c r="BA293">
        <v>0.8</v>
      </c>
      <c r="BB293" t="s">
        <v>3996</v>
      </c>
      <c r="BC293" t="s">
        <v>3498</v>
      </c>
      <c r="BE293" t="s">
        <v>3515</v>
      </c>
      <c r="BF293" t="s">
        <v>4088</v>
      </c>
      <c r="BG293" t="s">
        <v>1559</v>
      </c>
      <c r="BH293" t="s">
        <v>4451</v>
      </c>
    </row>
    <row r="294" spans="1:61" x14ac:dyDescent="0.25">
      <c r="A294">
        <f t="shared" si="33"/>
        <v>12.3</v>
      </c>
      <c r="B294" t="str">
        <f t="shared" si="34"/>
        <v>Tannheim_BNA1265</v>
      </c>
      <c r="C294" t="s">
        <v>3492</v>
      </c>
      <c r="D294" t="str">
        <f>VLOOKUP(AL294,REF_TABLE!$A$19:$B$26,2,FALSE)</f>
        <v>HROR</v>
      </c>
      <c r="E294" t="str">
        <f>VLOOKUP(AK294,REF_TABLE!A:B,2,FALSE)</f>
        <v>WAT</v>
      </c>
      <c r="F294">
        <f t="shared" si="40"/>
        <v>0.8</v>
      </c>
      <c r="G294">
        <f>VLOOKUP(Backup_0521!D294,REF_TABLE!M:Q,2,FALSE)</f>
        <v>0</v>
      </c>
      <c r="H294">
        <f>VLOOKUP(Backup_0521!D294,REF_TABLE!M:Q,3,FALSE)</f>
        <v>0</v>
      </c>
      <c r="I294">
        <f>VLOOKUP(D294,Tabelle7!$A:$B,2,FALSE)</f>
        <v>1.4617710098499999</v>
      </c>
      <c r="J294">
        <f>VLOOKUP(D294,Tabelle7!$A:$C,3,FALSE)</f>
        <v>1.4617710098499999</v>
      </c>
      <c r="K294">
        <f>VLOOKUP($E294,Dispa_data!E:W,7,FALSE)</f>
        <v>0</v>
      </c>
      <c r="L294">
        <f>IFERROR(VLOOKUP($E294,Dispa_data!E:W,8,FALSE),0)</f>
        <v>0</v>
      </c>
      <c r="M294">
        <f>IFERROR(VLOOKUP($E294,Dispa_data!E:W,9,FALSE),0)</f>
        <v>0</v>
      </c>
      <c r="N294">
        <f>IFERROR(VLOOKUP($E294,Dispa_data!$E:$W,10,FALSE),0)</f>
        <v>0</v>
      </c>
      <c r="O294">
        <f>IFERROR(VLOOKUP($E294,Dispa_data!$E:$W,11,FALSE),0)</f>
        <v>0.86</v>
      </c>
      <c r="P294">
        <f>IFERROR(VLOOKUP($E294,Dispa_data!$E:$W,12,FALSE),0)</f>
        <v>0.3</v>
      </c>
      <c r="Q294">
        <f>IFERROR(VLOOKUP($E294,Dispa_data!$E:$W,13,FALSE),0)</f>
        <v>0</v>
      </c>
      <c r="S294" t="str">
        <f t="shared" si="35"/>
        <v/>
      </c>
      <c r="T294" t="str">
        <f t="shared" si="36"/>
        <v/>
      </c>
      <c r="U294" t="str">
        <f t="shared" si="37"/>
        <v/>
      </c>
      <c r="V294" t="str">
        <f t="shared" si="38"/>
        <v/>
      </c>
      <c r="W294" t="str">
        <f t="shared" si="39"/>
        <v/>
      </c>
      <c r="X294" s="1" t="s">
        <v>330</v>
      </c>
      <c r="Y294" s="6" t="e">
        <f>VLOOKUP(B294,Dispa_data!B:B,1,FALSE)</f>
        <v>#N/A</v>
      </c>
      <c r="Z294" t="s">
        <v>1143</v>
      </c>
      <c r="AA294" t="s">
        <v>1143</v>
      </c>
      <c r="AC294" t="s">
        <v>2158</v>
      </c>
      <c r="AE294" t="s">
        <v>2914</v>
      </c>
      <c r="AF294" t="s">
        <v>1143</v>
      </c>
      <c r="AG294" t="s">
        <v>3482</v>
      </c>
      <c r="AH294" t="s">
        <v>3492</v>
      </c>
      <c r="AI294">
        <v>12.3</v>
      </c>
      <c r="AK294" t="s">
        <v>3498</v>
      </c>
      <c r="AL294" t="s">
        <v>3509</v>
      </c>
      <c r="AM294" t="s">
        <v>3515</v>
      </c>
      <c r="AO294">
        <v>1923</v>
      </c>
      <c r="AP294" t="s">
        <v>3535</v>
      </c>
      <c r="AS294" t="s">
        <v>3625</v>
      </c>
      <c r="AU294">
        <v>48.007950000000001</v>
      </c>
      <c r="AV294">
        <v>10.118537</v>
      </c>
      <c r="BA294">
        <v>0.8</v>
      </c>
      <c r="BB294" t="s">
        <v>3996</v>
      </c>
      <c r="BC294" t="s">
        <v>3498</v>
      </c>
      <c r="BE294" t="s">
        <v>3515</v>
      </c>
      <c r="BG294" t="s">
        <v>1559</v>
      </c>
      <c r="BH294" t="s">
        <v>4442</v>
      </c>
    </row>
    <row r="295" spans="1:61" x14ac:dyDescent="0.25">
      <c r="A295">
        <f t="shared" si="33"/>
        <v>18</v>
      </c>
      <c r="B295" t="str">
        <f t="shared" si="34"/>
        <v>Uppenborn 2_BNA1267</v>
      </c>
      <c r="C295" t="s">
        <v>3492</v>
      </c>
      <c r="D295" t="str">
        <f>VLOOKUP(AL295,REF_TABLE!$A$19:$B$26,2,FALSE)</f>
        <v>HROR</v>
      </c>
      <c r="E295" t="str">
        <f>VLOOKUP(AK295,REF_TABLE!A:B,2,FALSE)</f>
        <v>WAT</v>
      </c>
      <c r="F295">
        <f t="shared" si="40"/>
        <v>0.8</v>
      </c>
      <c r="G295">
        <f>VLOOKUP(Backup_0521!D295,REF_TABLE!M:Q,2,FALSE)</f>
        <v>0</v>
      </c>
      <c r="H295">
        <f>VLOOKUP(Backup_0521!D295,REF_TABLE!M:Q,3,FALSE)</f>
        <v>0</v>
      </c>
      <c r="I295">
        <f>VLOOKUP(D295,Tabelle7!$A:$B,2,FALSE)</f>
        <v>1.4617710098499999</v>
      </c>
      <c r="J295">
        <f>VLOOKUP(D295,Tabelle7!$A:$C,3,FALSE)</f>
        <v>1.4617710098499999</v>
      </c>
      <c r="K295">
        <f>VLOOKUP($E295,Dispa_data!E:W,7,FALSE)</f>
        <v>0</v>
      </c>
      <c r="L295">
        <f>IFERROR(VLOOKUP($E295,Dispa_data!E:W,8,FALSE),0)</f>
        <v>0</v>
      </c>
      <c r="M295">
        <f>IFERROR(VLOOKUP($E295,Dispa_data!E:W,9,FALSE),0)</f>
        <v>0</v>
      </c>
      <c r="N295">
        <f>IFERROR(VLOOKUP($E295,Dispa_data!$E:$W,10,FALSE),0)</f>
        <v>0</v>
      </c>
      <c r="O295">
        <f>IFERROR(VLOOKUP($E295,Dispa_data!$E:$W,11,FALSE),0)</f>
        <v>0.86</v>
      </c>
      <c r="P295">
        <f>IFERROR(VLOOKUP($E295,Dispa_data!$E:$W,12,FALSE),0)</f>
        <v>0.3</v>
      </c>
      <c r="Q295">
        <f>IFERROR(VLOOKUP($E295,Dispa_data!$E:$W,13,FALSE),0)</f>
        <v>0</v>
      </c>
      <c r="S295" t="str">
        <f t="shared" si="35"/>
        <v/>
      </c>
      <c r="T295" t="str">
        <f t="shared" si="36"/>
        <v/>
      </c>
      <c r="U295" t="str">
        <f t="shared" si="37"/>
        <v/>
      </c>
      <c r="V295" t="str">
        <f t="shared" si="38"/>
        <v/>
      </c>
      <c r="W295" t="str">
        <f t="shared" si="39"/>
        <v/>
      </c>
      <c r="X295" s="1" t="s">
        <v>331</v>
      </c>
      <c r="Y295" s="6" t="e">
        <f>VLOOKUP(B295,Dispa_data!B:B,1,FALSE)</f>
        <v>#N/A</v>
      </c>
      <c r="Z295" t="s">
        <v>1144</v>
      </c>
      <c r="AA295" t="s">
        <v>1577</v>
      </c>
      <c r="AC295" t="s">
        <v>2211</v>
      </c>
      <c r="AE295" t="s">
        <v>2915</v>
      </c>
      <c r="AF295" t="s">
        <v>3302</v>
      </c>
      <c r="AG295" t="s">
        <v>3478</v>
      </c>
      <c r="AH295" t="s">
        <v>3492</v>
      </c>
      <c r="AI295">
        <v>18</v>
      </c>
      <c r="AK295" t="s">
        <v>3498</v>
      </c>
      <c r="AL295" t="s">
        <v>3509</v>
      </c>
      <c r="AM295" t="s">
        <v>3515</v>
      </c>
      <c r="AO295">
        <v>1951</v>
      </c>
      <c r="AP295" t="s">
        <v>3581</v>
      </c>
      <c r="AS295" t="s">
        <v>3625</v>
      </c>
      <c r="AU295">
        <v>48.515233000000002</v>
      </c>
      <c r="AV295">
        <v>12.101041</v>
      </c>
      <c r="BA295">
        <v>0.8</v>
      </c>
      <c r="BB295" t="s">
        <v>3996</v>
      </c>
      <c r="BC295" t="s">
        <v>3498</v>
      </c>
      <c r="BE295" t="s">
        <v>3515</v>
      </c>
      <c r="BF295" t="s">
        <v>4126</v>
      </c>
      <c r="BG295" t="s">
        <v>4406</v>
      </c>
      <c r="BH295" t="s">
        <v>4475</v>
      </c>
    </row>
    <row r="296" spans="1:61" x14ac:dyDescent="0.25">
      <c r="A296">
        <f t="shared" si="33"/>
        <v>85.3</v>
      </c>
      <c r="B296" t="str">
        <f t="shared" si="34"/>
        <v>Töging_BNA0950</v>
      </c>
      <c r="C296" t="s">
        <v>3492</v>
      </c>
      <c r="D296" t="str">
        <f>VLOOKUP(AL296,REF_TABLE!$A$19:$B$26,2,FALSE)</f>
        <v>HROR</v>
      </c>
      <c r="E296" t="str">
        <f>VLOOKUP(AK296,REF_TABLE!A:B,2,FALSE)</f>
        <v>WAT</v>
      </c>
      <c r="F296">
        <f t="shared" si="40"/>
        <v>0.8</v>
      </c>
      <c r="G296">
        <f>VLOOKUP(Backup_0521!D296,REF_TABLE!M:Q,2,FALSE)</f>
        <v>0</v>
      </c>
      <c r="H296">
        <f>VLOOKUP(Backup_0521!D296,REF_TABLE!M:Q,3,FALSE)</f>
        <v>0</v>
      </c>
      <c r="I296">
        <f>VLOOKUP(D296,Tabelle7!$A:$B,2,FALSE)</f>
        <v>1.4617710098499999</v>
      </c>
      <c r="J296">
        <f>VLOOKUP(D296,Tabelle7!$A:$C,3,FALSE)</f>
        <v>1.4617710098499999</v>
      </c>
      <c r="K296">
        <f>VLOOKUP($E296,Dispa_data!E:W,7,FALSE)</f>
        <v>0</v>
      </c>
      <c r="L296">
        <f>IFERROR(VLOOKUP($E296,Dispa_data!E:W,8,FALSE),0)</f>
        <v>0</v>
      </c>
      <c r="M296">
        <f>IFERROR(VLOOKUP($E296,Dispa_data!E:W,9,FALSE),0)</f>
        <v>0</v>
      </c>
      <c r="N296">
        <f>IFERROR(VLOOKUP($E296,Dispa_data!$E:$W,10,FALSE),0)</f>
        <v>0</v>
      </c>
      <c r="O296">
        <f>IFERROR(VLOOKUP($E296,Dispa_data!$E:$W,11,FALSE),0)</f>
        <v>0.86</v>
      </c>
      <c r="P296">
        <f>IFERROR(VLOOKUP($E296,Dispa_data!$E:$W,12,FALSE),0)</f>
        <v>0.3</v>
      </c>
      <c r="Q296">
        <f>IFERROR(VLOOKUP($E296,Dispa_data!$E:$W,13,FALSE),0)</f>
        <v>0</v>
      </c>
      <c r="S296" t="str">
        <f t="shared" si="35"/>
        <v/>
      </c>
      <c r="T296" t="str">
        <f t="shared" si="36"/>
        <v/>
      </c>
      <c r="U296" t="str">
        <f t="shared" si="37"/>
        <v/>
      </c>
      <c r="V296" t="str">
        <f t="shared" si="38"/>
        <v/>
      </c>
      <c r="W296" t="str">
        <f t="shared" si="39"/>
        <v/>
      </c>
      <c r="X296" s="1" t="s">
        <v>332</v>
      </c>
      <c r="Y296" s="6" t="e">
        <f>VLOOKUP(B296,Dispa_data!B:B,1,FALSE)</f>
        <v>#N/A</v>
      </c>
      <c r="Z296" t="s">
        <v>1145</v>
      </c>
      <c r="AC296" t="s">
        <v>2200</v>
      </c>
      <c r="AD296" t="s">
        <v>2533</v>
      </c>
      <c r="AE296" t="s">
        <v>2916</v>
      </c>
      <c r="AF296" t="s">
        <v>1145</v>
      </c>
      <c r="AG296" t="s">
        <v>3478</v>
      </c>
      <c r="AH296" t="s">
        <v>3492</v>
      </c>
      <c r="AI296">
        <v>85.3</v>
      </c>
      <c r="AK296" t="s">
        <v>3498</v>
      </c>
      <c r="AL296" t="s">
        <v>3509</v>
      </c>
      <c r="AM296" t="s">
        <v>3515</v>
      </c>
      <c r="AO296">
        <v>1924</v>
      </c>
      <c r="AP296" t="s">
        <v>3592</v>
      </c>
      <c r="AS296" t="s">
        <v>3625</v>
      </c>
      <c r="AU296">
        <v>48.251817600000003</v>
      </c>
      <c r="AV296">
        <v>12.5873078</v>
      </c>
      <c r="BA296">
        <v>0.8</v>
      </c>
      <c r="BB296" t="s">
        <v>3996</v>
      </c>
      <c r="BC296" t="s">
        <v>3498</v>
      </c>
      <c r="BE296" t="s">
        <v>3515</v>
      </c>
      <c r="BF296" t="s">
        <v>4127</v>
      </c>
      <c r="BG296" t="s">
        <v>4406</v>
      </c>
      <c r="BH296" t="s">
        <v>4451</v>
      </c>
    </row>
    <row r="297" spans="1:61" x14ac:dyDescent="0.25">
      <c r="A297">
        <f t="shared" si="33"/>
        <v>3.3</v>
      </c>
      <c r="B297" t="str">
        <f t="shared" si="34"/>
        <v>Kraftwerksgruppe Pfreimd_BNA0946b</v>
      </c>
      <c r="C297" t="s">
        <v>3492</v>
      </c>
      <c r="D297" t="str">
        <f>VLOOKUP(AL297,REF_TABLE!$A$19:$B$26,2,FALSE)</f>
        <v>HROR</v>
      </c>
      <c r="E297" t="str">
        <f>VLOOKUP(AK297,REF_TABLE!A:B,2,FALSE)</f>
        <v>WAT</v>
      </c>
      <c r="F297">
        <f t="shared" si="40"/>
        <v>0.8</v>
      </c>
      <c r="G297">
        <f>VLOOKUP(Backup_0521!D297,REF_TABLE!M:Q,2,FALSE)</f>
        <v>0</v>
      </c>
      <c r="H297">
        <f>VLOOKUP(Backup_0521!D297,REF_TABLE!M:Q,3,FALSE)</f>
        <v>0</v>
      </c>
      <c r="I297">
        <f>VLOOKUP(D297,Tabelle7!$A:$B,2,FALSE)</f>
        <v>1.4617710098499999</v>
      </c>
      <c r="J297">
        <f>VLOOKUP(D297,Tabelle7!$A:$C,3,FALSE)</f>
        <v>1.4617710098499999</v>
      </c>
      <c r="K297">
        <f>VLOOKUP($E297,Dispa_data!E:W,7,FALSE)</f>
        <v>0</v>
      </c>
      <c r="L297">
        <f>IFERROR(VLOOKUP($E297,Dispa_data!E:W,8,FALSE),0)</f>
        <v>0</v>
      </c>
      <c r="M297">
        <f>IFERROR(VLOOKUP($E297,Dispa_data!E:W,9,FALSE),0)</f>
        <v>0</v>
      </c>
      <c r="N297">
        <f>IFERROR(VLOOKUP($E297,Dispa_data!$E:$W,10,FALSE),0)</f>
        <v>0</v>
      </c>
      <c r="O297">
        <f>IFERROR(VLOOKUP($E297,Dispa_data!$E:$W,11,FALSE),0)</f>
        <v>0.86</v>
      </c>
      <c r="P297">
        <f>IFERROR(VLOOKUP($E297,Dispa_data!$E:$W,12,FALSE),0)</f>
        <v>0.3</v>
      </c>
      <c r="Q297">
        <f>IFERROR(VLOOKUP($E297,Dispa_data!$E:$W,13,FALSE),0)</f>
        <v>0</v>
      </c>
      <c r="S297" t="str">
        <f t="shared" si="35"/>
        <v/>
      </c>
      <c r="T297" t="str">
        <f t="shared" si="36"/>
        <v/>
      </c>
      <c r="U297" t="str">
        <f t="shared" si="37"/>
        <v/>
      </c>
      <c r="V297" t="str">
        <f t="shared" si="38"/>
        <v/>
      </c>
      <c r="W297" t="str">
        <f t="shared" si="39"/>
        <v/>
      </c>
      <c r="X297" s="1" t="s">
        <v>333</v>
      </c>
      <c r="Y297" s="6" t="e">
        <f>VLOOKUP(B297,Dispa_data!B:B,1,FALSE)</f>
        <v>#N/A</v>
      </c>
      <c r="Z297" t="s">
        <v>1146</v>
      </c>
      <c r="AA297" t="s">
        <v>1631</v>
      </c>
      <c r="AC297" t="s">
        <v>2157</v>
      </c>
      <c r="AD297" t="s">
        <v>2534</v>
      </c>
      <c r="AE297" t="s">
        <v>2917</v>
      </c>
      <c r="AF297" t="s">
        <v>3303</v>
      </c>
      <c r="AG297" t="s">
        <v>3478</v>
      </c>
      <c r="AH297" t="s">
        <v>3492</v>
      </c>
      <c r="AI297">
        <v>3.3</v>
      </c>
      <c r="AK297" t="s">
        <v>3498</v>
      </c>
      <c r="AL297" t="s">
        <v>3509</v>
      </c>
      <c r="AM297" t="s">
        <v>3515</v>
      </c>
      <c r="AO297">
        <v>1959</v>
      </c>
      <c r="AP297" t="s">
        <v>3569</v>
      </c>
      <c r="AS297" t="s">
        <v>3625</v>
      </c>
      <c r="AU297">
        <v>49.552259999999997</v>
      </c>
      <c r="AV297">
        <v>12.281269999999999</v>
      </c>
      <c r="BA297">
        <v>0.8</v>
      </c>
      <c r="BB297" t="s">
        <v>3996</v>
      </c>
      <c r="BC297" t="s">
        <v>3498</v>
      </c>
      <c r="BE297" t="s">
        <v>3514</v>
      </c>
      <c r="BF297" t="s">
        <v>4128</v>
      </c>
      <c r="BG297" t="s">
        <v>1559</v>
      </c>
      <c r="BH297" t="s">
        <v>4451</v>
      </c>
    </row>
    <row r="298" spans="1:61" x14ac:dyDescent="0.25">
      <c r="A298">
        <f t="shared" si="33"/>
        <v>1.8</v>
      </c>
      <c r="B298" t="str">
        <f t="shared" si="34"/>
        <v>Kraftwerksgruppe Pfreimd_BNA0946c</v>
      </c>
      <c r="C298" t="s">
        <v>3492</v>
      </c>
      <c r="D298" t="str">
        <f>VLOOKUP(AL298,REF_TABLE!$A$19:$B$26,2,FALSE)</f>
        <v>HROR</v>
      </c>
      <c r="E298" t="str">
        <f>VLOOKUP(AK298,REF_TABLE!A:B,2,FALSE)</f>
        <v>WAT</v>
      </c>
      <c r="F298">
        <f t="shared" si="40"/>
        <v>0.8</v>
      </c>
      <c r="G298">
        <f>VLOOKUP(Backup_0521!D298,REF_TABLE!M:Q,2,FALSE)</f>
        <v>0</v>
      </c>
      <c r="H298">
        <f>VLOOKUP(Backup_0521!D298,REF_TABLE!M:Q,3,FALSE)</f>
        <v>0</v>
      </c>
      <c r="I298">
        <f>VLOOKUP(D298,Tabelle7!$A:$B,2,FALSE)</f>
        <v>1.4617710098499999</v>
      </c>
      <c r="J298">
        <f>VLOOKUP(D298,Tabelle7!$A:$C,3,FALSE)</f>
        <v>1.4617710098499999</v>
      </c>
      <c r="K298">
        <f>VLOOKUP($E298,Dispa_data!E:W,7,FALSE)</f>
        <v>0</v>
      </c>
      <c r="L298">
        <f>IFERROR(VLOOKUP($E298,Dispa_data!E:W,8,FALSE),0)</f>
        <v>0</v>
      </c>
      <c r="M298">
        <f>IFERROR(VLOOKUP($E298,Dispa_data!E:W,9,FALSE),0)</f>
        <v>0</v>
      </c>
      <c r="N298">
        <f>IFERROR(VLOOKUP($E298,Dispa_data!$E:$W,10,FALSE),0)</f>
        <v>0</v>
      </c>
      <c r="O298">
        <f>IFERROR(VLOOKUP($E298,Dispa_data!$E:$W,11,FALSE),0)</f>
        <v>0.86</v>
      </c>
      <c r="P298">
        <f>IFERROR(VLOOKUP($E298,Dispa_data!$E:$W,12,FALSE),0)</f>
        <v>0.3</v>
      </c>
      <c r="Q298">
        <f>IFERROR(VLOOKUP($E298,Dispa_data!$E:$W,13,FALSE),0)</f>
        <v>0</v>
      </c>
      <c r="S298" t="str">
        <f t="shared" si="35"/>
        <v/>
      </c>
      <c r="T298" t="str">
        <f t="shared" si="36"/>
        <v/>
      </c>
      <c r="U298" t="str">
        <f t="shared" si="37"/>
        <v/>
      </c>
      <c r="V298" t="str">
        <f t="shared" si="38"/>
        <v/>
      </c>
      <c r="W298" t="str">
        <f t="shared" si="39"/>
        <v/>
      </c>
      <c r="X298" s="1" t="s">
        <v>334</v>
      </c>
      <c r="Y298" s="6" t="e">
        <f>VLOOKUP(B298,Dispa_data!B:B,1,FALSE)</f>
        <v>#N/A</v>
      </c>
      <c r="Z298" t="s">
        <v>1146</v>
      </c>
      <c r="AA298" t="s">
        <v>1632</v>
      </c>
      <c r="AC298" t="s">
        <v>2157</v>
      </c>
      <c r="AD298" t="s">
        <v>2534</v>
      </c>
      <c r="AE298" t="s">
        <v>2917</v>
      </c>
      <c r="AF298" t="s">
        <v>3303</v>
      </c>
      <c r="AG298" t="s">
        <v>3478</v>
      </c>
      <c r="AH298" t="s">
        <v>3492</v>
      </c>
      <c r="AI298">
        <v>1.8</v>
      </c>
      <c r="AK298" t="s">
        <v>3498</v>
      </c>
      <c r="AL298" t="s">
        <v>3509</v>
      </c>
      <c r="AM298" t="s">
        <v>3515</v>
      </c>
      <c r="AO298">
        <v>1952</v>
      </c>
      <c r="AP298" t="s">
        <v>3579</v>
      </c>
      <c r="AS298" t="s">
        <v>3625</v>
      </c>
      <c r="AU298">
        <v>49.552259999999997</v>
      </c>
      <c r="AV298">
        <v>12.281269999999999</v>
      </c>
      <c r="BA298">
        <v>0.8</v>
      </c>
      <c r="BB298" t="s">
        <v>3996</v>
      </c>
      <c r="BC298" t="s">
        <v>3498</v>
      </c>
      <c r="BE298" t="s">
        <v>3514</v>
      </c>
      <c r="BF298" t="s">
        <v>4129</v>
      </c>
      <c r="BG298" t="s">
        <v>1559</v>
      </c>
      <c r="BH298" t="s">
        <v>4451</v>
      </c>
    </row>
    <row r="299" spans="1:61" x14ac:dyDescent="0.25">
      <c r="A299">
        <f t="shared" si="33"/>
        <v>28</v>
      </c>
      <c r="B299" t="str">
        <f t="shared" si="34"/>
        <v>Kraftwerksgruppe Pfreimd_BNA0946a</v>
      </c>
      <c r="C299" t="s">
        <v>3492</v>
      </c>
      <c r="D299" t="str">
        <f>VLOOKUP(AL299,REF_TABLE!$A$19:$B$26,2,FALSE)</f>
        <v>HROR</v>
      </c>
      <c r="E299" t="str">
        <f>VLOOKUP(AK299,REF_TABLE!A:B,2,FALSE)</f>
        <v>WAT</v>
      </c>
      <c r="F299">
        <f t="shared" si="40"/>
        <v>0.8</v>
      </c>
      <c r="G299">
        <f>VLOOKUP(Backup_0521!D299,REF_TABLE!M:Q,2,FALSE)</f>
        <v>0</v>
      </c>
      <c r="H299">
        <f>VLOOKUP(Backup_0521!D299,REF_TABLE!M:Q,3,FALSE)</f>
        <v>0</v>
      </c>
      <c r="I299">
        <f>VLOOKUP(D299,Tabelle7!$A:$B,2,FALSE)</f>
        <v>1.4617710098499999</v>
      </c>
      <c r="J299">
        <f>VLOOKUP(D299,Tabelle7!$A:$C,3,FALSE)</f>
        <v>1.4617710098499999</v>
      </c>
      <c r="K299">
        <f>VLOOKUP($E299,Dispa_data!E:W,7,FALSE)</f>
        <v>0</v>
      </c>
      <c r="L299">
        <f>IFERROR(VLOOKUP($E299,Dispa_data!E:W,8,FALSE),0)</f>
        <v>0</v>
      </c>
      <c r="M299">
        <f>IFERROR(VLOOKUP($E299,Dispa_data!E:W,9,FALSE),0)</f>
        <v>0</v>
      </c>
      <c r="N299">
        <f>IFERROR(VLOOKUP($E299,Dispa_data!$E:$W,10,FALSE),0)</f>
        <v>0</v>
      </c>
      <c r="O299">
        <f>IFERROR(VLOOKUP($E299,Dispa_data!$E:$W,11,FALSE),0)</f>
        <v>0.86</v>
      </c>
      <c r="P299">
        <f>IFERROR(VLOOKUP($E299,Dispa_data!$E:$W,12,FALSE),0)</f>
        <v>0.3</v>
      </c>
      <c r="Q299">
        <f>IFERROR(VLOOKUP($E299,Dispa_data!$E:$W,13,FALSE),0)</f>
        <v>0</v>
      </c>
      <c r="S299" t="str">
        <f t="shared" si="35"/>
        <v/>
      </c>
      <c r="T299" t="str">
        <f t="shared" si="36"/>
        <v/>
      </c>
      <c r="U299" t="str">
        <f t="shared" si="37"/>
        <v/>
      </c>
      <c r="V299" t="str">
        <f t="shared" si="38"/>
        <v/>
      </c>
      <c r="W299" t="str">
        <f t="shared" si="39"/>
        <v/>
      </c>
      <c r="X299" s="1" t="s">
        <v>335</v>
      </c>
      <c r="Y299" s="6" t="e">
        <f>VLOOKUP(B299,Dispa_data!B:B,1,FALSE)</f>
        <v>#N/A</v>
      </c>
      <c r="Z299" t="s">
        <v>1146</v>
      </c>
      <c r="AA299" t="s">
        <v>1633</v>
      </c>
      <c r="AC299" t="s">
        <v>2157</v>
      </c>
      <c r="AD299" t="s">
        <v>2534</v>
      </c>
      <c r="AE299" t="s">
        <v>2917</v>
      </c>
      <c r="AF299" t="s">
        <v>3303</v>
      </c>
      <c r="AG299" t="s">
        <v>3478</v>
      </c>
      <c r="AH299" t="s">
        <v>3492</v>
      </c>
      <c r="AI299">
        <v>28</v>
      </c>
      <c r="AK299" t="s">
        <v>3498</v>
      </c>
      <c r="AL299" t="s">
        <v>3509</v>
      </c>
      <c r="AM299" t="s">
        <v>3515</v>
      </c>
      <c r="AO299">
        <v>1959</v>
      </c>
      <c r="AP299" t="s">
        <v>3569</v>
      </c>
      <c r="AS299" t="s">
        <v>3625</v>
      </c>
      <c r="AU299">
        <v>49.552259999999997</v>
      </c>
      <c r="AV299">
        <v>12.281269999999999</v>
      </c>
      <c r="AY299">
        <v>0.8</v>
      </c>
      <c r="AZ299" s="2" t="s">
        <v>3949</v>
      </c>
      <c r="BA299">
        <v>0.8</v>
      </c>
      <c r="BB299" t="s">
        <v>3996</v>
      </c>
      <c r="BC299" t="s">
        <v>3498</v>
      </c>
      <c r="BE299" t="s">
        <v>3515</v>
      </c>
      <c r="BF299" t="s">
        <v>4130</v>
      </c>
      <c r="BG299" t="s">
        <v>4406</v>
      </c>
      <c r="BH299" t="s">
        <v>4451</v>
      </c>
    </row>
    <row r="300" spans="1:61" x14ac:dyDescent="0.25">
      <c r="A300">
        <f t="shared" si="33"/>
        <v>99</v>
      </c>
      <c r="B300" t="str">
        <f t="shared" si="34"/>
        <v>Kraftwerksgruppe Pfreimd_BNA0953</v>
      </c>
      <c r="C300" t="s">
        <v>3492</v>
      </c>
      <c r="D300" t="str">
        <f>VLOOKUP(AL300,REF_TABLE!$A$19:$B$26,2,FALSE)</f>
        <v>HPHS</v>
      </c>
      <c r="E300" t="str">
        <f>VLOOKUP(AK300,REF_TABLE!A:B,2,FALSE)</f>
        <v>WAT</v>
      </c>
      <c r="F300">
        <f t="shared" si="40"/>
        <v>0.75</v>
      </c>
      <c r="G300">
        <f>VLOOKUP(Backup_0521!D300,REF_TABLE!M:Q,2,FALSE)</f>
        <v>0</v>
      </c>
      <c r="H300">
        <f>VLOOKUP(Backup_0521!D300,REF_TABLE!M:Q,3,FALSE)</f>
        <v>0</v>
      </c>
      <c r="I300">
        <f>VLOOKUP(D300,Tabelle7!$A:$B,2,FALSE)</f>
        <v>0.95351891912857145</v>
      </c>
      <c r="J300">
        <f>VLOOKUP(D300,Tabelle7!$A:$C,3,FALSE)</f>
        <v>0.95351891912857145</v>
      </c>
      <c r="K300">
        <f>VLOOKUP($E300,Dispa_data!E:W,7,FALSE)</f>
        <v>0</v>
      </c>
      <c r="L300">
        <f>IFERROR(VLOOKUP($E300,Dispa_data!E:W,8,FALSE),0)</f>
        <v>0</v>
      </c>
      <c r="M300">
        <f>IFERROR(VLOOKUP($E300,Dispa_data!E:W,9,FALSE),0)</f>
        <v>0</v>
      </c>
      <c r="N300">
        <f>IFERROR(VLOOKUP($E300,Dispa_data!$E:$W,10,FALSE),0)</f>
        <v>0</v>
      </c>
      <c r="O300">
        <f>IFERROR(VLOOKUP($E300,Dispa_data!$E:$W,11,FALSE),0)</f>
        <v>0.86</v>
      </c>
      <c r="P300">
        <f>IFERROR(VLOOKUP($E300,Dispa_data!$E:$W,12,FALSE),0)</f>
        <v>0.3</v>
      </c>
      <c r="Q300">
        <f>IFERROR(VLOOKUP($E300,Dispa_data!$E:$W,13,FALSE),0)</f>
        <v>0</v>
      </c>
      <c r="S300" t="str">
        <f t="shared" si="35"/>
        <v/>
      </c>
      <c r="T300">
        <f t="shared" si="36"/>
        <v>623.69999999999993</v>
      </c>
      <c r="U300">
        <f t="shared" si="37"/>
        <v>0</v>
      </c>
      <c r="V300">
        <f t="shared" si="38"/>
        <v>99</v>
      </c>
      <c r="W300">
        <f t="shared" si="39"/>
        <v>0.86</v>
      </c>
      <c r="X300" s="1" t="s">
        <v>336</v>
      </c>
      <c r="Y300" s="6" t="e">
        <f>VLOOKUP(B300,Dispa_data!B:B,1,FALSE)</f>
        <v>#N/A</v>
      </c>
      <c r="Z300" t="s">
        <v>1146</v>
      </c>
      <c r="AA300" t="s">
        <v>1634</v>
      </c>
      <c r="AB300" t="s">
        <v>1969</v>
      </c>
      <c r="AC300" t="s">
        <v>2157</v>
      </c>
      <c r="AD300" t="s">
        <v>2534</v>
      </c>
      <c r="AE300" t="s">
        <v>2917</v>
      </c>
      <c r="AF300" t="s">
        <v>3303</v>
      </c>
      <c r="AG300" t="s">
        <v>3478</v>
      </c>
      <c r="AH300" t="s">
        <v>3492</v>
      </c>
      <c r="AI300">
        <v>99</v>
      </c>
      <c r="AJ300">
        <v>106.37</v>
      </c>
      <c r="AK300" t="s">
        <v>3498</v>
      </c>
      <c r="AL300" t="s">
        <v>3510</v>
      </c>
      <c r="AM300" t="s">
        <v>3515</v>
      </c>
      <c r="AO300">
        <v>1955</v>
      </c>
      <c r="AP300" t="s">
        <v>3586</v>
      </c>
      <c r="AS300" t="s">
        <v>3625</v>
      </c>
      <c r="AU300">
        <v>49.53002</v>
      </c>
      <c r="AV300">
        <v>12.28481</v>
      </c>
      <c r="BA300">
        <v>0.75</v>
      </c>
      <c r="BB300" t="s">
        <v>3996</v>
      </c>
      <c r="BC300" t="s">
        <v>3498</v>
      </c>
      <c r="BE300" t="s">
        <v>3515</v>
      </c>
      <c r="BF300" t="s">
        <v>4131</v>
      </c>
      <c r="BG300" t="s">
        <v>4406</v>
      </c>
      <c r="BH300" t="s">
        <v>4451</v>
      </c>
      <c r="BI300" t="s">
        <v>4591</v>
      </c>
    </row>
    <row r="301" spans="1:61" x14ac:dyDescent="0.25">
      <c r="A301">
        <f t="shared" si="33"/>
        <v>18.8</v>
      </c>
      <c r="B301" t="str">
        <f t="shared" si="34"/>
        <v>Trier_BNA1269</v>
      </c>
      <c r="C301" t="s">
        <v>3492</v>
      </c>
      <c r="D301" t="str">
        <f>VLOOKUP(AL301,REF_TABLE!$A$19:$B$26,2,FALSE)</f>
        <v>HROR</v>
      </c>
      <c r="E301" t="str">
        <f>VLOOKUP(AK301,REF_TABLE!A:B,2,FALSE)</f>
        <v>WAT</v>
      </c>
      <c r="F301">
        <f t="shared" si="40"/>
        <v>0.8</v>
      </c>
      <c r="G301">
        <f>VLOOKUP(Backup_0521!D301,REF_TABLE!M:Q,2,FALSE)</f>
        <v>0</v>
      </c>
      <c r="H301">
        <f>VLOOKUP(Backup_0521!D301,REF_TABLE!M:Q,3,FALSE)</f>
        <v>0</v>
      </c>
      <c r="I301">
        <f>VLOOKUP(D301,Tabelle7!$A:$B,2,FALSE)</f>
        <v>1.4617710098499999</v>
      </c>
      <c r="J301">
        <f>VLOOKUP(D301,Tabelle7!$A:$C,3,FALSE)</f>
        <v>1.4617710098499999</v>
      </c>
      <c r="K301">
        <f>VLOOKUP($E301,Dispa_data!E:W,7,FALSE)</f>
        <v>0</v>
      </c>
      <c r="L301">
        <f>IFERROR(VLOOKUP($E301,Dispa_data!E:W,8,FALSE),0)</f>
        <v>0</v>
      </c>
      <c r="M301">
        <f>IFERROR(VLOOKUP($E301,Dispa_data!E:W,9,FALSE),0)</f>
        <v>0</v>
      </c>
      <c r="N301">
        <f>IFERROR(VLOOKUP($E301,Dispa_data!$E:$W,10,FALSE),0)</f>
        <v>0</v>
      </c>
      <c r="O301">
        <f>IFERROR(VLOOKUP($E301,Dispa_data!$E:$W,11,FALSE),0)</f>
        <v>0.86</v>
      </c>
      <c r="P301">
        <f>IFERROR(VLOOKUP($E301,Dispa_data!$E:$W,12,FALSE),0)</f>
        <v>0.3</v>
      </c>
      <c r="Q301">
        <f>IFERROR(VLOOKUP($E301,Dispa_data!$E:$W,13,FALSE),0)</f>
        <v>0</v>
      </c>
      <c r="S301" t="str">
        <f t="shared" si="35"/>
        <v/>
      </c>
      <c r="T301" t="str">
        <f t="shared" si="36"/>
        <v/>
      </c>
      <c r="U301" t="str">
        <f t="shared" si="37"/>
        <v/>
      </c>
      <c r="V301" t="str">
        <f t="shared" si="38"/>
        <v/>
      </c>
      <c r="W301" t="str">
        <f t="shared" si="39"/>
        <v/>
      </c>
      <c r="X301" s="1" t="s">
        <v>337</v>
      </c>
      <c r="Y301" s="6" t="e">
        <f>VLOOKUP(B301,Dispa_data!B:B,1,FALSE)</f>
        <v>#N/A</v>
      </c>
      <c r="Z301" t="s">
        <v>1147</v>
      </c>
      <c r="AC301" t="s">
        <v>2128</v>
      </c>
      <c r="AE301" t="s">
        <v>2918</v>
      </c>
      <c r="AF301" t="s">
        <v>1147</v>
      </c>
      <c r="AG301" t="s">
        <v>3487</v>
      </c>
      <c r="AH301" t="s">
        <v>3492</v>
      </c>
      <c r="AI301">
        <v>18.8</v>
      </c>
      <c r="AK301" t="s">
        <v>3498</v>
      </c>
      <c r="AL301" t="s">
        <v>3509</v>
      </c>
      <c r="AM301" t="s">
        <v>3515</v>
      </c>
      <c r="AO301">
        <v>1961</v>
      </c>
      <c r="AP301" t="s">
        <v>3526</v>
      </c>
      <c r="AS301" t="s">
        <v>3625</v>
      </c>
      <c r="AU301">
        <v>49.728028999999999</v>
      </c>
      <c r="AV301">
        <v>6.6244509999999996</v>
      </c>
      <c r="BA301">
        <v>0.8</v>
      </c>
      <c r="BB301" t="s">
        <v>3996</v>
      </c>
      <c r="BC301" t="s">
        <v>3498</v>
      </c>
      <c r="BE301" t="s">
        <v>3515</v>
      </c>
      <c r="BG301" t="s">
        <v>1559</v>
      </c>
      <c r="BH301" t="s">
        <v>4441</v>
      </c>
    </row>
    <row r="302" spans="1:61" x14ac:dyDescent="0.25">
      <c r="A302">
        <f t="shared" si="33"/>
        <v>238</v>
      </c>
      <c r="B302" t="str">
        <f t="shared" si="34"/>
        <v>Lünerseewerk_BNA0954</v>
      </c>
      <c r="C302" t="s">
        <v>3492</v>
      </c>
      <c r="D302" t="str">
        <f>VLOOKUP(AL302,REF_TABLE!$A$19:$B$26,2,FALSE)</f>
        <v>HROR</v>
      </c>
      <c r="E302" t="str">
        <f>VLOOKUP(AK302,REF_TABLE!A:B,2,FALSE)</f>
        <v>WAT</v>
      </c>
      <c r="F302">
        <f t="shared" si="40"/>
        <v>0.8</v>
      </c>
      <c r="G302">
        <f>VLOOKUP(Backup_0521!D302,REF_TABLE!M:Q,2,FALSE)</f>
        <v>0</v>
      </c>
      <c r="H302">
        <f>VLOOKUP(Backup_0521!D302,REF_TABLE!M:Q,3,FALSE)</f>
        <v>0</v>
      </c>
      <c r="I302">
        <f>VLOOKUP(D302,Tabelle7!$A:$B,2,FALSE)</f>
        <v>1.4617710098499999</v>
      </c>
      <c r="J302">
        <f>VLOOKUP(D302,Tabelle7!$A:$C,3,FALSE)</f>
        <v>1.4617710098499999</v>
      </c>
      <c r="K302">
        <f>VLOOKUP($E302,Dispa_data!E:W,7,FALSE)</f>
        <v>0</v>
      </c>
      <c r="L302">
        <f>IFERROR(VLOOKUP($E302,Dispa_data!E:W,8,FALSE),0)</f>
        <v>0</v>
      </c>
      <c r="M302">
        <f>IFERROR(VLOOKUP($E302,Dispa_data!E:W,9,FALSE),0)</f>
        <v>0</v>
      </c>
      <c r="N302">
        <f>IFERROR(VLOOKUP($E302,Dispa_data!$E:$W,10,FALSE),0)</f>
        <v>0</v>
      </c>
      <c r="O302">
        <f>IFERROR(VLOOKUP($E302,Dispa_data!$E:$W,11,FALSE),0)</f>
        <v>0.86</v>
      </c>
      <c r="P302">
        <f>IFERROR(VLOOKUP($E302,Dispa_data!$E:$W,12,FALSE),0)</f>
        <v>0.3</v>
      </c>
      <c r="Q302">
        <f>IFERROR(VLOOKUP($E302,Dispa_data!$E:$W,13,FALSE),0)</f>
        <v>0</v>
      </c>
      <c r="S302" t="str">
        <f t="shared" si="35"/>
        <v/>
      </c>
      <c r="T302" t="str">
        <f t="shared" si="36"/>
        <v/>
      </c>
      <c r="U302" t="str">
        <f t="shared" si="37"/>
        <v/>
      </c>
      <c r="V302" t="str">
        <f t="shared" si="38"/>
        <v/>
      </c>
      <c r="W302" t="str">
        <f t="shared" si="39"/>
        <v/>
      </c>
      <c r="X302" s="1" t="s">
        <v>338</v>
      </c>
      <c r="Y302" s="6" t="e">
        <f>VLOOKUP(B302,Dispa_data!B:B,1,FALSE)</f>
        <v>#N/A</v>
      </c>
      <c r="Z302" t="s">
        <v>1148</v>
      </c>
      <c r="AA302" t="s">
        <v>1626</v>
      </c>
      <c r="AC302" t="s">
        <v>2158</v>
      </c>
      <c r="AD302" t="s">
        <v>2535</v>
      </c>
      <c r="AE302" t="s">
        <v>2919</v>
      </c>
      <c r="AF302" t="s">
        <v>3304</v>
      </c>
      <c r="AG302" t="s">
        <v>3488</v>
      </c>
      <c r="AH302" t="s">
        <v>3493</v>
      </c>
      <c r="AI302">
        <v>238</v>
      </c>
      <c r="AK302" t="s">
        <v>3498</v>
      </c>
      <c r="AL302" t="s">
        <v>3509</v>
      </c>
      <c r="AM302" t="s">
        <v>3515</v>
      </c>
      <c r="AO302">
        <v>1957</v>
      </c>
      <c r="AP302" t="s">
        <v>3555</v>
      </c>
      <c r="AS302" t="s">
        <v>3625</v>
      </c>
      <c r="AU302">
        <v>47.074250999999997</v>
      </c>
      <c r="AV302">
        <v>9.8746520000000011</v>
      </c>
      <c r="BA302">
        <v>0.8</v>
      </c>
      <c r="BB302" t="s">
        <v>3996</v>
      </c>
      <c r="BC302" t="s">
        <v>3498</v>
      </c>
      <c r="BE302" t="s">
        <v>3515</v>
      </c>
      <c r="BF302" t="s">
        <v>4115</v>
      </c>
      <c r="BG302" t="s">
        <v>4407</v>
      </c>
      <c r="BH302" t="s">
        <v>4459</v>
      </c>
    </row>
    <row r="303" spans="1:61" x14ac:dyDescent="0.25">
      <c r="A303">
        <f t="shared" si="33"/>
        <v>18.5</v>
      </c>
      <c r="B303" t="str">
        <f t="shared" si="34"/>
        <v>Kraftwerk 3_BNA1466</v>
      </c>
      <c r="C303" t="s">
        <v>3492</v>
      </c>
      <c r="D303" t="str">
        <f>VLOOKUP(AL303,REF_TABLE!$A$19:$B$26,2,FALSE)</f>
        <v>HROR</v>
      </c>
      <c r="E303" t="str">
        <f>VLOOKUP(AK303,REF_TABLE!A:B,2,FALSE)</f>
        <v>WAT</v>
      </c>
      <c r="F303">
        <f t="shared" si="40"/>
        <v>0.8</v>
      </c>
      <c r="G303">
        <f>VLOOKUP(Backup_0521!D303,REF_TABLE!M:Q,2,FALSE)</f>
        <v>0</v>
      </c>
      <c r="H303">
        <f>VLOOKUP(Backup_0521!D303,REF_TABLE!M:Q,3,FALSE)</f>
        <v>0</v>
      </c>
      <c r="I303">
        <f>VLOOKUP(D303,Tabelle7!$A:$B,2,FALSE)</f>
        <v>1.4617710098499999</v>
      </c>
      <c r="J303">
        <f>VLOOKUP(D303,Tabelle7!$A:$C,3,FALSE)</f>
        <v>1.4617710098499999</v>
      </c>
      <c r="K303">
        <f>VLOOKUP($E303,Dispa_data!E:W,7,FALSE)</f>
        <v>0</v>
      </c>
      <c r="L303">
        <f>IFERROR(VLOOKUP($E303,Dispa_data!E:W,8,FALSE),0)</f>
        <v>0</v>
      </c>
      <c r="M303">
        <f>IFERROR(VLOOKUP($E303,Dispa_data!E:W,9,FALSE),0)</f>
        <v>0</v>
      </c>
      <c r="N303">
        <f>IFERROR(VLOOKUP($E303,Dispa_data!$E:$W,10,FALSE),0)</f>
        <v>0</v>
      </c>
      <c r="O303">
        <f>IFERROR(VLOOKUP($E303,Dispa_data!$E:$W,11,FALSE),0)</f>
        <v>0.86</v>
      </c>
      <c r="P303">
        <f>IFERROR(VLOOKUP($E303,Dispa_data!$E:$W,12,FALSE),0)</f>
        <v>0.3</v>
      </c>
      <c r="Q303">
        <f>IFERROR(VLOOKUP($E303,Dispa_data!$E:$W,13,FALSE),0)</f>
        <v>0</v>
      </c>
      <c r="S303" t="str">
        <f t="shared" si="35"/>
        <v/>
      </c>
      <c r="T303" t="str">
        <f t="shared" si="36"/>
        <v/>
      </c>
      <c r="U303" t="str">
        <f t="shared" si="37"/>
        <v/>
      </c>
      <c r="V303" t="str">
        <f t="shared" si="38"/>
        <v/>
      </c>
      <c r="W303" t="str">
        <f t="shared" si="39"/>
        <v/>
      </c>
      <c r="X303" s="1" t="s">
        <v>339</v>
      </c>
      <c r="Y303" s="6" t="e">
        <f>VLOOKUP(B303,Dispa_data!B:B,1,FALSE)</f>
        <v>#N/A</v>
      </c>
      <c r="Z303" t="s">
        <v>1149</v>
      </c>
      <c r="AC303" t="s">
        <v>2212</v>
      </c>
      <c r="AD303" t="s">
        <v>2536</v>
      </c>
      <c r="AE303" t="s">
        <v>2920</v>
      </c>
      <c r="AF303" t="s">
        <v>3305</v>
      </c>
      <c r="AG303" t="s">
        <v>3478</v>
      </c>
      <c r="AH303" t="s">
        <v>3492</v>
      </c>
      <c r="AI303">
        <v>18.5</v>
      </c>
      <c r="AK303" t="s">
        <v>3498</v>
      </c>
      <c r="AL303" t="s">
        <v>3509</v>
      </c>
      <c r="AM303" t="s">
        <v>3515</v>
      </c>
      <c r="AO303">
        <v>1920</v>
      </c>
      <c r="AP303" t="s">
        <v>3602</v>
      </c>
      <c r="AS303" t="s">
        <v>3625</v>
      </c>
      <c r="AU303">
        <v>48.153930000000003</v>
      </c>
      <c r="AV303">
        <v>12.652419999999999</v>
      </c>
      <c r="BA303">
        <v>0.8</v>
      </c>
      <c r="BB303" t="s">
        <v>3996</v>
      </c>
      <c r="BC303" t="s">
        <v>3498</v>
      </c>
      <c r="BE303" t="s">
        <v>3515</v>
      </c>
      <c r="BF303" t="s">
        <v>4132</v>
      </c>
      <c r="BG303" t="s">
        <v>1715</v>
      </c>
      <c r="BH303" t="s">
        <v>4492</v>
      </c>
    </row>
    <row r="304" spans="1:61" x14ac:dyDescent="0.25">
      <c r="A304">
        <f t="shared" si="33"/>
        <v>48</v>
      </c>
      <c r="B304" t="str">
        <f t="shared" si="34"/>
        <v>Leitzach 1_BNA0972</v>
      </c>
      <c r="C304" t="s">
        <v>3492</v>
      </c>
      <c r="D304" t="str">
        <f>VLOOKUP(AL304,REF_TABLE!$A$19:$B$26,2,FALSE)</f>
        <v>HROR</v>
      </c>
      <c r="E304" t="str">
        <f>VLOOKUP(AK304,REF_TABLE!A:B,2,FALSE)</f>
        <v>WAT</v>
      </c>
      <c r="F304">
        <f t="shared" si="40"/>
        <v>0.8</v>
      </c>
      <c r="G304">
        <f>VLOOKUP(Backup_0521!D304,REF_TABLE!M:Q,2,FALSE)</f>
        <v>0</v>
      </c>
      <c r="H304">
        <f>VLOOKUP(Backup_0521!D304,REF_TABLE!M:Q,3,FALSE)</f>
        <v>0</v>
      </c>
      <c r="I304">
        <f>VLOOKUP(D304,Tabelle7!$A:$B,2,FALSE)</f>
        <v>1.4617710098499999</v>
      </c>
      <c r="J304">
        <f>VLOOKUP(D304,Tabelle7!$A:$C,3,FALSE)</f>
        <v>1.4617710098499999</v>
      </c>
      <c r="K304">
        <f>VLOOKUP($E304,Dispa_data!E:W,7,FALSE)</f>
        <v>0</v>
      </c>
      <c r="L304">
        <f>IFERROR(VLOOKUP($E304,Dispa_data!E:W,8,FALSE),0)</f>
        <v>0</v>
      </c>
      <c r="M304">
        <f>IFERROR(VLOOKUP($E304,Dispa_data!E:W,9,FALSE),0)</f>
        <v>0</v>
      </c>
      <c r="N304">
        <f>IFERROR(VLOOKUP($E304,Dispa_data!$E:$W,10,FALSE),0)</f>
        <v>0</v>
      </c>
      <c r="O304">
        <f>IFERROR(VLOOKUP($E304,Dispa_data!$E:$W,11,FALSE),0)</f>
        <v>0.86</v>
      </c>
      <c r="P304">
        <f>IFERROR(VLOOKUP($E304,Dispa_data!$E:$W,12,FALSE),0)</f>
        <v>0.3</v>
      </c>
      <c r="Q304">
        <f>IFERROR(VLOOKUP($E304,Dispa_data!$E:$W,13,FALSE),0)</f>
        <v>0</v>
      </c>
      <c r="S304" t="str">
        <f t="shared" si="35"/>
        <v/>
      </c>
      <c r="T304" t="str">
        <f t="shared" si="36"/>
        <v/>
      </c>
      <c r="U304" t="str">
        <f t="shared" si="37"/>
        <v/>
      </c>
      <c r="V304" t="str">
        <f t="shared" si="38"/>
        <v/>
      </c>
      <c r="W304" t="str">
        <f t="shared" si="39"/>
        <v/>
      </c>
      <c r="X304" s="1" t="s">
        <v>340</v>
      </c>
      <c r="Y304" s="6" t="e">
        <f>VLOOKUP(B304,Dispa_data!B:B,1,FALSE)</f>
        <v>#N/A</v>
      </c>
      <c r="Z304" t="s">
        <v>1150</v>
      </c>
      <c r="AA304" t="s">
        <v>1586</v>
      </c>
      <c r="AC304" t="s">
        <v>2211</v>
      </c>
      <c r="AE304" t="s">
        <v>2921</v>
      </c>
      <c r="AF304" t="s">
        <v>3306</v>
      </c>
      <c r="AG304" t="s">
        <v>3478</v>
      </c>
      <c r="AH304" t="s">
        <v>3492</v>
      </c>
      <c r="AI304">
        <v>48</v>
      </c>
      <c r="AK304" t="s">
        <v>3498</v>
      </c>
      <c r="AL304" t="s">
        <v>3509</v>
      </c>
      <c r="AM304" t="s">
        <v>3515</v>
      </c>
      <c r="AO304">
        <v>1983</v>
      </c>
      <c r="AP304" t="s">
        <v>3539</v>
      </c>
      <c r="AS304" t="s">
        <v>3625</v>
      </c>
      <c r="AU304">
        <v>47.873938000000003</v>
      </c>
      <c r="AV304">
        <v>11.870990000000001</v>
      </c>
      <c r="BA304">
        <v>0.8</v>
      </c>
      <c r="BB304" t="s">
        <v>3996</v>
      </c>
      <c r="BC304" t="s">
        <v>3498</v>
      </c>
      <c r="BE304" t="s">
        <v>3515</v>
      </c>
      <c r="BF304" t="s">
        <v>4126</v>
      </c>
      <c r="BG304" t="s">
        <v>4406</v>
      </c>
      <c r="BH304" t="s">
        <v>4475</v>
      </c>
    </row>
    <row r="305" spans="1:60" x14ac:dyDescent="0.25">
      <c r="A305">
        <f t="shared" si="33"/>
        <v>44</v>
      </c>
      <c r="B305" t="str">
        <f t="shared" si="34"/>
        <v>Leitzach 2_BNA0973</v>
      </c>
      <c r="C305" t="s">
        <v>3492</v>
      </c>
      <c r="D305" t="str">
        <f>VLOOKUP(AL305,REF_TABLE!$A$19:$B$26,2,FALSE)</f>
        <v>HROR</v>
      </c>
      <c r="E305" t="str">
        <f>VLOOKUP(AK305,REF_TABLE!A:B,2,FALSE)</f>
        <v>WAT</v>
      </c>
      <c r="F305">
        <f t="shared" si="40"/>
        <v>0.8</v>
      </c>
      <c r="G305">
        <f>VLOOKUP(Backup_0521!D305,REF_TABLE!M:Q,2,FALSE)</f>
        <v>0</v>
      </c>
      <c r="H305">
        <f>VLOOKUP(Backup_0521!D305,REF_TABLE!M:Q,3,FALSE)</f>
        <v>0</v>
      </c>
      <c r="I305">
        <f>VLOOKUP(D305,Tabelle7!$A:$B,2,FALSE)</f>
        <v>1.4617710098499999</v>
      </c>
      <c r="J305">
        <f>VLOOKUP(D305,Tabelle7!$A:$C,3,FALSE)</f>
        <v>1.4617710098499999</v>
      </c>
      <c r="K305">
        <f>VLOOKUP($E305,Dispa_data!E:W,7,FALSE)</f>
        <v>0</v>
      </c>
      <c r="L305">
        <f>IFERROR(VLOOKUP($E305,Dispa_data!E:W,8,FALSE),0)</f>
        <v>0</v>
      </c>
      <c r="M305">
        <f>IFERROR(VLOOKUP($E305,Dispa_data!E:W,9,FALSE),0)</f>
        <v>0</v>
      </c>
      <c r="N305">
        <f>IFERROR(VLOOKUP($E305,Dispa_data!$E:$W,10,FALSE),0)</f>
        <v>0</v>
      </c>
      <c r="O305">
        <f>IFERROR(VLOOKUP($E305,Dispa_data!$E:$W,11,FALSE),0)</f>
        <v>0.86</v>
      </c>
      <c r="P305">
        <f>IFERROR(VLOOKUP($E305,Dispa_data!$E:$W,12,FALSE),0)</f>
        <v>0.3</v>
      </c>
      <c r="Q305">
        <f>IFERROR(VLOOKUP($E305,Dispa_data!$E:$W,13,FALSE),0)</f>
        <v>0</v>
      </c>
      <c r="S305" t="str">
        <f t="shared" si="35"/>
        <v/>
      </c>
      <c r="T305" t="str">
        <f t="shared" si="36"/>
        <v/>
      </c>
      <c r="U305" t="str">
        <f t="shared" si="37"/>
        <v/>
      </c>
      <c r="V305" t="str">
        <f t="shared" si="38"/>
        <v/>
      </c>
      <c r="W305" t="str">
        <f t="shared" si="39"/>
        <v/>
      </c>
      <c r="X305" s="1" t="s">
        <v>341</v>
      </c>
      <c r="Y305" s="6" t="e">
        <f>VLOOKUP(B305,Dispa_data!B:B,1,FALSE)</f>
        <v>#N/A</v>
      </c>
      <c r="Z305" t="s">
        <v>1151</v>
      </c>
      <c r="AA305" t="s">
        <v>1577</v>
      </c>
      <c r="AC305" t="s">
        <v>2211</v>
      </c>
      <c r="AE305" t="s">
        <v>2921</v>
      </c>
      <c r="AF305" t="s">
        <v>3306</v>
      </c>
      <c r="AG305" t="s">
        <v>3478</v>
      </c>
      <c r="AH305" t="s">
        <v>3492</v>
      </c>
      <c r="AI305">
        <v>44</v>
      </c>
      <c r="AK305" t="s">
        <v>3498</v>
      </c>
      <c r="AL305" t="s">
        <v>3509</v>
      </c>
      <c r="AM305" t="s">
        <v>3515</v>
      </c>
      <c r="AO305">
        <v>1960</v>
      </c>
      <c r="AP305" t="s">
        <v>3600</v>
      </c>
      <c r="AS305" t="s">
        <v>3625</v>
      </c>
      <c r="AU305">
        <v>47.873938000000003</v>
      </c>
      <c r="AV305">
        <v>11.870990000000001</v>
      </c>
      <c r="BA305">
        <v>0.8</v>
      </c>
      <c r="BB305" t="s">
        <v>3996</v>
      </c>
      <c r="BC305" t="s">
        <v>3498</v>
      </c>
      <c r="BE305" t="s">
        <v>3515</v>
      </c>
      <c r="BF305" t="s">
        <v>4126</v>
      </c>
      <c r="BG305" t="s">
        <v>4406</v>
      </c>
      <c r="BH305" t="s">
        <v>4475</v>
      </c>
    </row>
    <row r="306" spans="1:60" x14ac:dyDescent="0.25">
      <c r="A306">
        <f t="shared" si="33"/>
        <v>198</v>
      </c>
      <c r="B306" t="str">
        <f t="shared" si="34"/>
        <v>Rodundwerk I_BNA0974</v>
      </c>
      <c r="C306" t="s">
        <v>3492</v>
      </c>
      <c r="D306" t="str">
        <f>VLOOKUP(AL306,REF_TABLE!$A$19:$B$26,2,FALSE)</f>
        <v>HROR</v>
      </c>
      <c r="E306" t="str">
        <f>VLOOKUP(AK306,REF_TABLE!A:B,2,FALSE)</f>
        <v>WAT</v>
      </c>
      <c r="F306">
        <f t="shared" si="40"/>
        <v>0.8</v>
      </c>
      <c r="G306">
        <f>VLOOKUP(Backup_0521!D306,REF_TABLE!M:Q,2,FALSE)</f>
        <v>0</v>
      </c>
      <c r="H306">
        <f>VLOOKUP(Backup_0521!D306,REF_TABLE!M:Q,3,FALSE)</f>
        <v>0</v>
      </c>
      <c r="I306">
        <f>VLOOKUP(D306,Tabelle7!$A:$B,2,FALSE)</f>
        <v>1.4617710098499999</v>
      </c>
      <c r="J306">
        <f>VLOOKUP(D306,Tabelle7!$A:$C,3,FALSE)</f>
        <v>1.4617710098499999</v>
      </c>
      <c r="K306">
        <f>VLOOKUP($E306,Dispa_data!E:W,7,FALSE)</f>
        <v>0</v>
      </c>
      <c r="L306">
        <f>IFERROR(VLOOKUP($E306,Dispa_data!E:W,8,FALSE),0)</f>
        <v>0</v>
      </c>
      <c r="M306">
        <f>IFERROR(VLOOKUP($E306,Dispa_data!E:W,9,FALSE),0)</f>
        <v>0</v>
      </c>
      <c r="N306">
        <f>IFERROR(VLOOKUP($E306,Dispa_data!$E:$W,10,FALSE),0)</f>
        <v>0</v>
      </c>
      <c r="O306">
        <f>IFERROR(VLOOKUP($E306,Dispa_data!$E:$W,11,FALSE),0)</f>
        <v>0.86</v>
      </c>
      <c r="P306">
        <f>IFERROR(VLOOKUP($E306,Dispa_data!$E:$W,12,FALSE),0)</f>
        <v>0.3</v>
      </c>
      <c r="Q306">
        <f>IFERROR(VLOOKUP($E306,Dispa_data!$E:$W,13,FALSE),0)</f>
        <v>0</v>
      </c>
      <c r="S306" t="str">
        <f t="shared" si="35"/>
        <v/>
      </c>
      <c r="T306" t="str">
        <f t="shared" si="36"/>
        <v/>
      </c>
      <c r="U306" t="str">
        <f t="shared" si="37"/>
        <v/>
      </c>
      <c r="V306" t="str">
        <f t="shared" si="38"/>
        <v/>
      </c>
      <c r="W306" t="str">
        <f t="shared" si="39"/>
        <v/>
      </c>
      <c r="X306" s="1" t="s">
        <v>342</v>
      </c>
      <c r="Y306" s="6" t="e">
        <f>VLOOKUP(B306,Dispa_data!B:B,1,FALSE)</f>
        <v>#N/A</v>
      </c>
      <c r="Z306" t="s">
        <v>1152</v>
      </c>
      <c r="AA306" t="s">
        <v>1635</v>
      </c>
      <c r="AC306" t="s">
        <v>2158</v>
      </c>
      <c r="AE306" t="s">
        <v>2922</v>
      </c>
      <c r="AF306" t="s">
        <v>3307</v>
      </c>
      <c r="AG306" t="s">
        <v>3488</v>
      </c>
      <c r="AH306" t="s">
        <v>3493</v>
      </c>
      <c r="AI306">
        <v>198</v>
      </c>
      <c r="AK306" t="s">
        <v>3498</v>
      </c>
      <c r="AL306" t="s">
        <v>3509</v>
      </c>
      <c r="AM306" t="s">
        <v>3515</v>
      </c>
      <c r="AO306">
        <v>1943</v>
      </c>
      <c r="AP306" t="s">
        <v>3603</v>
      </c>
      <c r="AS306" t="s">
        <v>3625</v>
      </c>
      <c r="AU306">
        <v>47.084667000000003</v>
      </c>
      <c r="AV306">
        <v>9.8811559999999989</v>
      </c>
      <c r="BA306">
        <v>0.8</v>
      </c>
      <c r="BB306" t="s">
        <v>3996</v>
      </c>
      <c r="BC306" t="s">
        <v>3498</v>
      </c>
      <c r="BE306" t="s">
        <v>3515</v>
      </c>
      <c r="BF306" t="s">
        <v>4115</v>
      </c>
      <c r="BG306" t="s">
        <v>4407</v>
      </c>
      <c r="BH306" t="s">
        <v>4459</v>
      </c>
    </row>
    <row r="307" spans="1:60" x14ac:dyDescent="0.25">
      <c r="A307">
        <f t="shared" si="33"/>
        <v>295</v>
      </c>
      <c r="B307" t="str">
        <f t="shared" si="34"/>
        <v>Rodundwerk II_BNA0975</v>
      </c>
      <c r="C307" t="s">
        <v>3492</v>
      </c>
      <c r="D307" t="str">
        <f>VLOOKUP(AL307,REF_TABLE!$A$19:$B$26,2,FALSE)</f>
        <v>HROR</v>
      </c>
      <c r="E307" t="str">
        <f>VLOOKUP(AK307,REF_TABLE!A:B,2,FALSE)</f>
        <v>WAT</v>
      </c>
      <c r="F307">
        <f t="shared" si="40"/>
        <v>0.8</v>
      </c>
      <c r="G307">
        <f>VLOOKUP(Backup_0521!D307,REF_TABLE!M:Q,2,FALSE)</f>
        <v>0</v>
      </c>
      <c r="H307">
        <f>VLOOKUP(Backup_0521!D307,REF_TABLE!M:Q,3,FALSE)</f>
        <v>0</v>
      </c>
      <c r="I307">
        <f>VLOOKUP(D307,Tabelle7!$A:$B,2,FALSE)</f>
        <v>1.4617710098499999</v>
      </c>
      <c r="J307">
        <f>VLOOKUP(D307,Tabelle7!$A:$C,3,FALSE)</f>
        <v>1.4617710098499999</v>
      </c>
      <c r="K307">
        <f>VLOOKUP($E307,Dispa_data!E:W,7,FALSE)</f>
        <v>0</v>
      </c>
      <c r="L307">
        <f>IFERROR(VLOOKUP($E307,Dispa_data!E:W,8,FALSE),0)</f>
        <v>0</v>
      </c>
      <c r="M307">
        <f>IFERROR(VLOOKUP($E307,Dispa_data!E:W,9,FALSE),0)</f>
        <v>0</v>
      </c>
      <c r="N307">
        <f>IFERROR(VLOOKUP($E307,Dispa_data!$E:$W,10,FALSE),0)</f>
        <v>0</v>
      </c>
      <c r="O307">
        <f>IFERROR(VLOOKUP($E307,Dispa_data!$E:$W,11,FALSE),0)</f>
        <v>0.86</v>
      </c>
      <c r="P307">
        <f>IFERROR(VLOOKUP($E307,Dispa_data!$E:$W,12,FALSE),0)</f>
        <v>0.3</v>
      </c>
      <c r="Q307">
        <f>IFERROR(VLOOKUP($E307,Dispa_data!$E:$W,13,FALSE),0)</f>
        <v>0</v>
      </c>
      <c r="S307" t="str">
        <f t="shared" si="35"/>
        <v/>
      </c>
      <c r="T307" t="str">
        <f t="shared" si="36"/>
        <v/>
      </c>
      <c r="U307" t="str">
        <f t="shared" si="37"/>
        <v/>
      </c>
      <c r="V307" t="str">
        <f t="shared" si="38"/>
        <v/>
      </c>
      <c r="W307" t="str">
        <f t="shared" si="39"/>
        <v/>
      </c>
      <c r="X307" s="1" t="s">
        <v>343</v>
      </c>
      <c r="Y307" s="6" t="e">
        <f>VLOOKUP(B307,Dispa_data!B:B,1,FALSE)</f>
        <v>#N/A</v>
      </c>
      <c r="Z307" t="s">
        <v>1153</v>
      </c>
      <c r="AA307" t="s">
        <v>1636</v>
      </c>
      <c r="AC307" t="s">
        <v>2158</v>
      </c>
      <c r="AE307" t="s">
        <v>2922</v>
      </c>
      <c r="AF307" t="s">
        <v>3307</v>
      </c>
      <c r="AG307" t="s">
        <v>3488</v>
      </c>
      <c r="AH307" t="s">
        <v>3493</v>
      </c>
      <c r="AI307">
        <v>295</v>
      </c>
      <c r="AK307" t="s">
        <v>3498</v>
      </c>
      <c r="AL307" t="s">
        <v>3509</v>
      </c>
      <c r="AM307" t="s">
        <v>3515</v>
      </c>
      <c r="AO307">
        <v>2012</v>
      </c>
      <c r="AP307" t="s">
        <v>3531</v>
      </c>
      <c r="AS307" t="s">
        <v>3625</v>
      </c>
      <c r="AU307">
        <v>47.084821000000012</v>
      </c>
      <c r="AV307">
        <v>9.8745589999999996</v>
      </c>
      <c r="AW307" t="s">
        <v>3679</v>
      </c>
      <c r="AX307" t="s">
        <v>3807</v>
      </c>
      <c r="BA307">
        <v>0.8</v>
      </c>
      <c r="BB307" t="s">
        <v>3996</v>
      </c>
      <c r="BC307" t="s">
        <v>3498</v>
      </c>
      <c r="BE307" t="s">
        <v>3515</v>
      </c>
      <c r="BF307" t="s">
        <v>4115</v>
      </c>
      <c r="BG307" t="s">
        <v>4407</v>
      </c>
      <c r="BH307" t="s">
        <v>4459</v>
      </c>
    </row>
    <row r="308" spans="1:60" x14ac:dyDescent="0.25">
      <c r="A308">
        <f t="shared" si="33"/>
        <v>195</v>
      </c>
      <c r="B308" t="str">
        <f t="shared" si="34"/>
        <v>PSW Vianden_BNA1675</v>
      </c>
      <c r="C308" t="s">
        <v>3492</v>
      </c>
      <c r="D308" t="str">
        <f>VLOOKUP(AL308,REF_TABLE!$A$19:$B$26,2,FALSE)</f>
        <v>HROR</v>
      </c>
      <c r="E308" t="str">
        <f>VLOOKUP(AK308,REF_TABLE!A:B,2,FALSE)</f>
        <v>WAT</v>
      </c>
      <c r="F308">
        <f t="shared" si="40"/>
        <v>0.8</v>
      </c>
      <c r="G308">
        <f>VLOOKUP(Backup_0521!D308,REF_TABLE!M:Q,2,FALSE)</f>
        <v>0</v>
      </c>
      <c r="H308">
        <f>VLOOKUP(Backup_0521!D308,REF_TABLE!M:Q,3,FALSE)</f>
        <v>0</v>
      </c>
      <c r="I308">
        <f>VLOOKUP(D308,Tabelle7!$A:$B,2,FALSE)</f>
        <v>1.4617710098499999</v>
      </c>
      <c r="J308">
        <f>VLOOKUP(D308,Tabelle7!$A:$C,3,FALSE)</f>
        <v>1.4617710098499999</v>
      </c>
      <c r="K308">
        <f>VLOOKUP($E308,Dispa_data!E:W,7,FALSE)</f>
        <v>0</v>
      </c>
      <c r="L308">
        <f>IFERROR(VLOOKUP($E308,Dispa_data!E:W,8,FALSE),0)</f>
        <v>0</v>
      </c>
      <c r="M308">
        <f>IFERROR(VLOOKUP($E308,Dispa_data!E:W,9,FALSE),0)</f>
        <v>0</v>
      </c>
      <c r="N308">
        <f>IFERROR(VLOOKUP($E308,Dispa_data!$E:$W,10,FALSE),0)</f>
        <v>0</v>
      </c>
      <c r="O308">
        <f>IFERROR(VLOOKUP($E308,Dispa_data!$E:$W,11,FALSE),0)</f>
        <v>0.86</v>
      </c>
      <c r="P308">
        <f>IFERROR(VLOOKUP($E308,Dispa_data!$E:$W,12,FALSE),0)</f>
        <v>0.3</v>
      </c>
      <c r="Q308">
        <f>IFERROR(VLOOKUP($E308,Dispa_data!$E:$W,13,FALSE),0)</f>
        <v>0</v>
      </c>
      <c r="S308" t="str">
        <f t="shared" si="35"/>
        <v/>
      </c>
      <c r="T308" t="str">
        <f t="shared" si="36"/>
        <v/>
      </c>
      <c r="U308" t="str">
        <f t="shared" si="37"/>
        <v/>
      </c>
      <c r="V308" t="str">
        <f t="shared" si="38"/>
        <v/>
      </c>
      <c r="W308" t="str">
        <f t="shared" si="39"/>
        <v/>
      </c>
      <c r="X308" s="1" t="s">
        <v>344</v>
      </c>
      <c r="Y308" s="6" t="e">
        <f>VLOOKUP(B308,Dispa_data!B:B,1,FALSE)</f>
        <v>#N/A</v>
      </c>
      <c r="Z308" t="s">
        <v>1154</v>
      </c>
      <c r="AA308" t="s">
        <v>1637</v>
      </c>
      <c r="AC308" t="s">
        <v>2213</v>
      </c>
      <c r="AD308" t="s">
        <v>2537</v>
      </c>
      <c r="AE308" t="s">
        <v>2923</v>
      </c>
      <c r="AF308" t="s">
        <v>3308</v>
      </c>
      <c r="AG308" t="s">
        <v>3491</v>
      </c>
      <c r="AH308" t="s">
        <v>3495</v>
      </c>
      <c r="AI308">
        <v>195</v>
      </c>
      <c r="AK308" t="s">
        <v>3498</v>
      </c>
      <c r="AL308" t="s">
        <v>3509</v>
      </c>
      <c r="AM308" t="s">
        <v>3515</v>
      </c>
      <c r="AO308">
        <v>2015</v>
      </c>
      <c r="AP308" t="s">
        <v>3550</v>
      </c>
      <c r="AS308" t="s">
        <v>3625</v>
      </c>
      <c r="AU308">
        <v>49.945331000000003</v>
      </c>
      <c r="AV308">
        <v>6.193905</v>
      </c>
      <c r="AW308" t="s">
        <v>3682</v>
      </c>
      <c r="AX308" t="s">
        <v>3808</v>
      </c>
      <c r="BA308">
        <v>0.8</v>
      </c>
      <c r="BB308" t="s">
        <v>3996</v>
      </c>
      <c r="BC308" t="s">
        <v>3498</v>
      </c>
      <c r="BE308" t="s">
        <v>3515</v>
      </c>
      <c r="BF308" t="s">
        <v>4133</v>
      </c>
      <c r="BG308" t="s">
        <v>4407</v>
      </c>
      <c r="BH308" t="s">
        <v>4460</v>
      </c>
    </row>
    <row r="309" spans="1:60" x14ac:dyDescent="0.25">
      <c r="A309">
        <f t="shared" si="33"/>
        <v>100</v>
      </c>
      <c r="B309" t="str">
        <f t="shared" si="34"/>
        <v>PSW Vianden_BNA0978</v>
      </c>
      <c r="C309" t="s">
        <v>3492</v>
      </c>
      <c r="D309" t="str">
        <f>VLOOKUP(AL309,REF_TABLE!$A$19:$B$26,2,FALSE)</f>
        <v>HROR</v>
      </c>
      <c r="E309" t="str">
        <f>VLOOKUP(AK309,REF_TABLE!A:B,2,FALSE)</f>
        <v>WAT</v>
      </c>
      <c r="F309">
        <f t="shared" si="40"/>
        <v>0.8</v>
      </c>
      <c r="G309">
        <f>VLOOKUP(Backup_0521!D309,REF_TABLE!M:Q,2,FALSE)</f>
        <v>0</v>
      </c>
      <c r="H309">
        <f>VLOOKUP(Backup_0521!D309,REF_TABLE!M:Q,3,FALSE)</f>
        <v>0</v>
      </c>
      <c r="I309">
        <f>VLOOKUP(D309,Tabelle7!$A:$B,2,FALSE)</f>
        <v>1.4617710098499999</v>
      </c>
      <c r="J309">
        <f>VLOOKUP(D309,Tabelle7!$A:$C,3,FALSE)</f>
        <v>1.4617710098499999</v>
      </c>
      <c r="K309">
        <f>VLOOKUP($E309,Dispa_data!E:W,7,FALSE)</f>
        <v>0</v>
      </c>
      <c r="L309">
        <f>IFERROR(VLOOKUP($E309,Dispa_data!E:W,8,FALSE),0)</f>
        <v>0</v>
      </c>
      <c r="M309">
        <f>IFERROR(VLOOKUP($E309,Dispa_data!E:W,9,FALSE),0)</f>
        <v>0</v>
      </c>
      <c r="N309">
        <f>IFERROR(VLOOKUP($E309,Dispa_data!$E:$W,10,FALSE),0)</f>
        <v>0</v>
      </c>
      <c r="O309">
        <f>IFERROR(VLOOKUP($E309,Dispa_data!$E:$W,11,FALSE),0)</f>
        <v>0.86</v>
      </c>
      <c r="P309">
        <f>IFERROR(VLOOKUP($E309,Dispa_data!$E:$W,12,FALSE),0)</f>
        <v>0.3</v>
      </c>
      <c r="Q309">
        <f>IFERROR(VLOOKUP($E309,Dispa_data!$E:$W,13,FALSE),0)</f>
        <v>0</v>
      </c>
      <c r="S309" t="str">
        <f t="shared" si="35"/>
        <v/>
      </c>
      <c r="T309" t="str">
        <f t="shared" si="36"/>
        <v/>
      </c>
      <c r="U309" t="str">
        <f t="shared" si="37"/>
        <v/>
      </c>
      <c r="V309" t="str">
        <f t="shared" si="38"/>
        <v/>
      </c>
      <c r="W309" t="str">
        <f t="shared" si="39"/>
        <v/>
      </c>
      <c r="X309" s="1" t="s">
        <v>345</v>
      </c>
      <c r="Y309" s="6" t="e">
        <f>VLOOKUP(B309,Dispa_data!B:B,1,FALSE)</f>
        <v>#N/A</v>
      </c>
      <c r="Z309" t="s">
        <v>1154</v>
      </c>
      <c r="AA309" t="s">
        <v>1638</v>
      </c>
      <c r="AC309" t="s">
        <v>2213</v>
      </c>
      <c r="AD309" t="s">
        <v>2537</v>
      </c>
      <c r="AE309" t="s">
        <v>2923</v>
      </c>
      <c r="AF309" t="s">
        <v>3308</v>
      </c>
      <c r="AG309" t="s">
        <v>3491</v>
      </c>
      <c r="AH309" t="s">
        <v>3495</v>
      </c>
      <c r="AI309">
        <v>100</v>
      </c>
      <c r="AK309" t="s">
        <v>3498</v>
      </c>
      <c r="AL309" t="s">
        <v>3509</v>
      </c>
      <c r="AM309" t="s">
        <v>3515</v>
      </c>
      <c r="AO309">
        <v>1964</v>
      </c>
      <c r="AP309" t="s">
        <v>3565</v>
      </c>
      <c r="AS309" t="s">
        <v>3625</v>
      </c>
      <c r="AU309">
        <v>49.952270899999988</v>
      </c>
      <c r="AV309">
        <v>6.1783455970000007</v>
      </c>
      <c r="AW309" t="s">
        <v>3682</v>
      </c>
      <c r="AX309" t="s">
        <v>3809</v>
      </c>
      <c r="BA309">
        <v>0.8</v>
      </c>
      <c r="BB309" t="s">
        <v>3996</v>
      </c>
      <c r="BC309" t="s">
        <v>3498</v>
      </c>
      <c r="BE309" t="s">
        <v>3515</v>
      </c>
      <c r="BF309" t="s">
        <v>4133</v>
      </c>
      <c r="BG309" t="s">
        <v>4407</v>
      </c>
      <c r="BH309" t="s">
        <v>4460</v>
      </c>
    </row>
    <row r="310" spans="1:60" x14ac:dyDescent="0.25">
      <c r="A310">
        <f t="shared" si="33"/>
        <v>100</v>
      </c>
      <c r="B310" t="str">
        <f t="shared" si="34"/>
        <v>PSW Vianden_BNA0979</v>
      </c>
      <c r="C310" t="s">
        <v>3492</v>
      </c>
      <c r="D310" t="str">
        <f>VLOOKUP(AL310,REF_TABLE!$A$19:$B$26,2,FALSE)</f>
        <v>HROR</v>
      </c>
      <c r="E310" t="str">
        <f>VLOOKUP(AK310,REF_TABLE!A:B,2,FALSE)</f>
        <v>WAT</v>
      </c>
      <c r="F310">
        <f t="shared" si="40"/>
        <v>0.8</v>
      </c>
      <c r="G310">
        <f>VLOOKUP(Backup_0521!D310,REF_TABLE!M:Q,2,FALSE)</f>
        <v>0</v>
      </c>
      <c r="H310">
        <f>VLOOKUP(Backup_0521!D310,REF_TABLE!M:Q,3,FALSE)</f>
        <v>0</v>
      </c>
      <c r="I310">
        <f>VLOOKUP(D310,Tabelle7!$A:$B,2,FALSE)</f>
        <v>1.4617710098499999</v>
      </c>
      <c r="J310">
        <f>VLOOKUP(D310,Tabelle7!$A:$C,3,FALSE)</f>
        <v>1.4617710098499999</v>
      </c>
      <c r="K310">
        <f>VLOOKUP($E310,Dispa_data!E:W,7,FALSE)</f>
        <v>0</v>
      </c>
      <c r="L310">
        <f>IFERROR(VLOOKUP($E310,Dispa_data!E:W,8,FALSE),0)</f>
        <v>0</v>
      </c>
      <c r="M310">
        <f>IFERROR(VLOOKUP($E310,Dispa_data!E:W,9,FALSE),0)</f>
        <v>0</v>
      </c>
      <c r="N310">
        <f>IFERROR(VLOOKUP($E310,Dispa_data!$E:$W,10,FALSE),0)</f>
        <v>0</v>
      </c>
      <c r="O310">
        <f>IFERROR(VLOOKUP($E310,Dispa_data!$E:$W,11,FALSE),0)</f>
        <v>0.86</v>
      </c>
      <c r="P310">
        <f>IFERROR(VLOOKUP($E310,Dispa_data!$E:$W,12,FALSE),0)</f>
        <v>0.3</v>
      </c>
      <c r="Q310">
        <f>IFERROR(VLOOKUP($E310,Dispa_data!$E:$W,13,FALSE),0)</f>
        <v>0</v>
      </c>
      <c r="S310" t="str">
        <f t="shared" si="35"/>
        <v/>
      </c>
      <c r="T310" t="str">
        <f t="shared" si="36"/>
        <v/>
      </c>
      <c r="U310" t="str">
        <f t="shared" si="37"/>
        <v/>
      </c>
      <c r="V310" t="str">
        <f t="shared" si="38"/>
        <v/>
      </c>
      <c r="W310" t="str">
        <f t="shared" si="39"/>
        <v/>
      </c>
      <c r="X310" s="1" t="s">
        <v>346</v>
      </c>
      <c r="Y310" s="6" t="e">
        <f>VLOOKUP(B310,Dispa_data!B:B,1,FALSE)</f>
        <v>#N/A</v>
      </c>
      <c r="Z310" t="s">
        <v>1154</v>
      </c>
      <c r="AA310" t="s">
        <v>1639</v>
      </c>
      <c r="AC310" t="s">
        <v>2213</v>
      </c>
      <c r="AD310" t="s">
        <v>2537</v>
      </c>
      <c r="AE310" t="s">
        <v>2923</v>
      </c>
      <c r="AF310" t="s">
        <v>3308</v>
      </c>
      <c r="AG310" t="s">
        <v>3491</v>
      </c>
      <c r="AH310" t="s">
        <v>3495</v>
      </c>
      <c r="AI310">
        <v>100</v>
      </c>
      <c r="AK310" t="s">
        <v>3498</v>
      </c>
      <c r="AL310" t="s">
        <v>3509</v>
      </c>
      <c r="AM310" t="s">
        <v>3515</v>
      </c>
      <c r="AO310">
        <v>1964</v>
      </c>
      <c r="AP310" t="s">
        <v>3565</v>
      </c>
      <c r="AS310" t="s">
        <v>3625</v>
      </c>
      <c r="AU310">
        <v>49.952018879999997</v>
      </c>
      <c r="AV310">
        <v>6.1791562539999996</v>
      </c>
      <c r="AW310" t="s">
        <v>3682</v>
      </c>
      <c r="AX310" t="s">
        <v>3810</v>
      </c>
      <c r="BA310">
        <v>0.8</v>
      </c>
      <c r="BB310" t="s">
        <v>3996</v>
      </c>
      <c r="BC310" t="s">
        <v>3498</v>
      </c>
      <c r="BE310" t="s">
        <v>3515</v>
      </c>
      <c r="BF310" t="s">
        <v>4133</v>
      </c>
      <c r="BG310" t="s">
        <v>4407</v>
      </c>
      <c r="BH310" t="s">
        <v>4460</v>
      </c>
    </row>
    <row r="311" spans="1:60" x14ac:dyDescent="0.25">
      <c r="A311">
        <f t="shared" si="33"/>
        <v>100</v>
      </c>
      <c r="B311" t="str">
        <f t="shared" si="34"/>
        <v>PSW Vianden_BNA0980</v>
      </c>
      <c r="C311" t="s">
        <v>3492</v>
      </c>
      <c r="D311" t="str">
        <f>VLOOKUP(AL311,REF_TABLE!$A$19:$B$26,2,FALSE)</f>
        <v>HROR</v>
      </c>
      <c r="E311" t="str">
        <f>VLOOKUP(AK311,REF_TABLE!A:B,2,FALSE)</f>
        <v>WAT</v>
      </c>
      <c r="F311">
        <f t="shared" si="40"/>
        <v>0.8</v>
      </c>
      <c r="G311">
        <f>VLOOKUP(Backup_0521!D311,REF_TABLE!M:Q,2,FALSE)</f>
        <v>0</v>
      </c>
      <c r="H311">
        <f>VLOOKUP(Backup_0521!D311,REF_TABLE!M:Q,3,FALSE)</f>
        <v>0</v>
      </c>
      <c r="I311">
        <f>VLOOKUP(D311,Tabelle7!$A:$B,2,FALSE)</f>
        <v>1.4617710098499999</v>
      </c>
      <c r="J311">
        <f>VLOOKUP(D311,Tabelle7!$A:$C,3,FALSE)</f>
        <v>1.4617710098499999</v>
      </c>
      <c r="K311">
        <f>VLOOKUP($E311,Dispa_data!E:W,7,FALSE)</f>
        <v>0</v>
      </c>
      <c r="L311">
        <f>IFERROR(VLOOKUP($E311,Dispa_data!E:W,8,FALSE),0)</f>
        <v>0</v>
      </c>
      <c r="M311">
        <f>IFERROR(VLOOKUP($E311,Dispa_data!E:W,9,FALSE),0)</f>
        <v>0</v>
      </c>
      <c r="N311">
        <f>IFERROR(VLOOKUP($E311,Dispa_data!$E:$W,10,FALSE),0)</f>
        <v>0</v>
      </c>
      <c r="O311">
        <f>IFERROR(VLOOKUP($E311,Dispa_data!$E:$W,11,FALSE),0)</f>
        <v>0.86</v>
      </c>
      <c r="P311">
        <f>IFERROR(VLOOKUP($E311,Dispa_data!$E:$W,12,FALSE),0)</f>
        <v>0.3</v>
      </c>
      <c r="Q311">
        <f>IFERROR(VLOOKUP($E311,Dispa_data!$E:$W,13,FALSE),0)</f>
        <v>0</v>
      </c>
      <c r="S311" t="str">
        <f t="shared" si="35"/>
        <v/>
      </c>
      <c r="T311" t="str">
        <f t="shared" si="36"/>
        <v/>
      </c>
      <c r="U311" t="str">
        <f t="shared" si="37"/>
        <v/>
      </c>
      <c r="V311" t="str">
        <f t="shared" si="38"/>
        <v/>
      </c>
      <c r="W311" t="str">
        <f t="shared" si="39"/>
        <v/>
      </c>
      <c r="X311" s="1" t="s">
        <v>347</v>
      </c>
      <c r="Y311" s="6" t="e">
        <f>VLOOKUP(B311,Dispa_data!B:B,1,FALSE)</f>
        <v>#N/A</v>
      </c>
      <c r="Z311" t="s">
        <v>1154</v>
      </c>
      <c r="AA311" t="s">
        <v>1640</v>
      </c>
      <c r="AC311" t="s">
        <v>2213</v>
      </c>
      <c r="AD311" t="s">
        <v>2537</v>
      </c>
      <c r="AE311" t="s">
        <v>2923</v>
      </c>
      <c r="AF311" t="s">
        <v>3308</v>
      </c>
      <c r="AG311" t="s">
        <v>3491</v>
      </c>
      <c r="AH311" t="s">
        <v>3495</v>
      </c>
      <c r="AI311">
        <v>100</v>
      </c>
      <c r="AK311" t="s">
        <v>3498</v>
      </c>
      <c r="AL311" t="s">
        <v>3509</v>
      </c>
      <c r="AM311" t="s">
        <v>3515</v>
      </c>
      <c r="AO311">
        <v>1963</v>
      </c>
      <c r="AP311" t="s">
        <v>3545</v>
      </c>
      <c r="AS311" t="s">
        <v>3625</v>
      </c>
      <c r="AU311">
        <v>49.95207199</v>
      </c>
      <c r="AV311">
        <v>6.1789633170000009</v>
      </c>
      <c r="AW311" t="s">
        <v>3682</v>
      </c>
      <c r="AX311" t="s">
        <v>3811</v>
      </c>
      <c r="BA311">
        <v>0.8</v>
      </c>
      <c r="BB311" t="s">
        <v>3996</v>
      </c>
      <c r="BC311" t="s">
        <v>3498</v>
      </c>
      <c r="BE311" t="s">
        <v>3515</v>
      </c>
      <c r="BF311" t="s">
        <v>4133</v>
      </c>
      <c r="BG311" t="s">
        <v>4407</v>
      </c>
      <c r="BH311" t="s">
        <v>4460</v>
      </c>
    </row>
    <row r="312" spans="1:60" x14ac:dyDescent="0.25">
      <c r="A312">
        <f t="shared" si="33"/>
        <v>100</v>
      </c>
      <c r="B312" t="str">
        <f t="shared" si="34"/>
        <v>PSW Vianden_BNA0981</v>
      </c>
      <c r="C312" t="s">
        <v>3492</v>
      </c>
      <c r="D312" t="str">
        <f>VLOOKUP(AL312,REF_TABLE!$A$19:$B$26,2,FALSE)</f>
        <v>HROR</v>
      </c>
      <c r="E312" t="str">
        <f>VLOOKUP(AK312,REF_TABLE!A:B,2,FALSE)</f>
        <v>WAT</v>
      </c>
      <c r="F312">
        <f t="shared" si="40"/>
        <v>0.8</v>
      </c>
      <c r="G312">
        <f>VLOOKUP(Backup_0521!D312,REF_TABLE!M:Q,2,FALSE)</f>
        <v>0</v>
      </c>
      <c r="H312">
        <f>VLOOKUP(Backup_0521!D312,REF_TABLE!M:Q,3,FALSE)</f>
        <v>0</v>
      </c>
      <c r="I312">
        <f>VLOOKUP(D312,Tabelle7!$A:$B,2,FALSE)</f>
        <v>1.4617710098499999</v>
      </c>
      <c r="J312">
        <f>VLOOKUP(D312,Tabelle7!$A:$C,3,FALSE)</f>
        <v>1.4617710098499999</v>
      </c>
      <c r="K312">
        <f>VLOOKUP($E312,Dispa_data!E:W,7,FALSE)</f>
        <v>0</v>
      </c>
      <c r="L312">
        <f>IFERROR(VLOOKUP($E312,Dispa_data!E:W,8,FALSE),0)</f>
        <v>0</v>
      </c>
      <c r="M312">
        <f>IFERROR(VLOOKUP($E312,Dispa_data!E:W,9,FALSE),0)</f>
        <v>0</v>
      </c>
      <c r="N312">
        <f>IFERROR(VLOOKUP($E312,Dispa_data!$E:$W,10,FALSE),0)</f>
        <v>0</v>
      </c>
      <c r="O312">
        <f>IFERROR(VLOOKUP($E312,Dispa_data!$E:$W,11,FALSE),0)</f>
        <v>0.86</v>
      </c>
      <c r="P312">
        <f>IFERROR(VLOOKUP($E312,Dispa_data!$E:$W,12,FALSE),0)</f>
        <v>0.3</v>
      </c>
      <c r="Q312">
        <f>IFERROR(VLOOKUP($E312,Dispa_data!$E:$W,13,FALSE),0)</f>
        <v>0</v>
      </c>
      <c r="S312" t="str">
        <f t="shared" si="35"/>
        <v/>
      </c>
      <c r="T312" t="str">
        <f t="shared" si="36"/>
        <v/>
      </c>
      <c r="U312" t="str">
        <f t="shared" si="37"/>
        <v/>
      </c>
      <c r="V312" t="str">
        <f t="shared" si="38"/>
        <v/>
      </c>
      <c r="W312" t="str">
        <f t="shared" si="39"/>
        <v/>
      </c>
      <c r="X312" s="1" t="s">
        <v>348</v>
      </c>
      <c r="Y312" s="6" t="e">
        <f>VLOOKUP(B312,Dispa_data!B:B,1,FALSE)</f>
        <v>#N/A</v>
      </c>
      <c r="Z312" t="s">
        <v>1154</v>
      </c>
      <c r="AA312" t="s">
        <v>1641</v>
      </c>
      <c r="AC312" t="s">
        <v>2213</v>
      </c>
      <c r="AD312" t="s">
        <v>2537</v>
      </c>
      <c r="AE312" t="s">
        <v>2923</v>
      </c>
      <c r="AF312" t="s">
        <v>3308</v>
      </c>
      <c r="AG312" t="s">
        <v>3491</v>
      </c>
      <c r="AH312" t="s">
        <v>3495</v>
      </c>
      <c r="AI312">
        <v>100</v>
      </c>
      <c r="AK312" t="s">
        <v>3498</v>
      </c>
      <c r="AL312" t="s">
        <v>3509</v>
      </c>
      <c r="AM312" t="s">
        <v>3515</v>
      </c>
      <c r="AO312">
        <v>1964</v>
      </c>
      <c r="AP312" t="s">
        <v>3565</v>
      </c>
      <c r="AS312" t="s">
        <v>3625</v>
      </c>
      <c r="AU312">
        <v>49.952137890000003</v>
      </c>
      <c r="AV312">
        <v>6.1787590330000004</v>
      </c>
      <c r="AW312" t="s">
        <v>3682</v>
      </c>
      <c r="AX312" t="s">
        <v>3812</v>
      </c>
      <c r="BA312">
        <v>0.8</v>
      </c>
      <c r="BB312" t="s">
        <v>3996</v>
      </c>
      <c r="BC312" t="s">
        <v>3498</v>
      </c>
      <c r="BE312" t="s">
        <v>3515</v>
      </c>
      <c r="BF312" t="s">
        <v>4133</v>
      </c>
      <c r="BG312" t="s">
        <v>4407</v>
      </c>
      <c r="BH312" t="s">
        <v>4460</v>
      </c>
    </row>
    <row r="313" spans="1:60" x14ac:dyDescent="0.25">
      <c r="A313">
        <f t="shared" si="33"/>
        <v>100</v>
      </c>
      <c r="B313" t="str">
        <f t="shared" si="34"/>
        <v>PSW Vianden_BNA0982</v>
      </c>
      <c r="C313" t="s">
        <v>3492</v>
      </c>
      <c r="D313" t="str">
        <f>VLOOKUP(AL313,REF_TABLE!$A$19:$B$26,2,FALSE)</f>
        <v>HROR</v>
      </c>
      <c r="E313" t="str">
        <f>VLOOKUP(AK313,REF_TABLE!A:B,2,FALSE)</f>
        <v>WAT</v>
      </c>
      <c r="F313">
        <f t="shared" si="40"/>
        <v>0.8</v>
      </c>
      <c r="G313">
        <f>VLOOKUP(Backup_0521!D313,REF_TABLE!M:Q,2,FALSE)</f>
        <v>0</v>
      </c>
      <c r="H313">
        <f>VLOOKUP(Backup_0521!D313,REF_TABLE!M:Q,3,FALSE)</f>
        <v>0</v>
      </c>
      <c r="I313">
        <f>VLOOKUP(D313,Tabelle7!$A:$B,2,FALSE)</f>
        <v>1.4617710098499999</v>
      </c>
      <c r="J313">
        <f>VLOOKUP(D313,Tabelle7!$A:$C,3,FALSE)</f>
        <v>1.4617710098499999</v>
      </c>
      <c r="K313">
        <f>VLOOKUP($E313,Dispa_data!E:W,7,FALSE)</f>
        <v>0</v>
      </c>
      <c r="L313">
        <f>IFERROR(VLOOKUP($E313,Dispa_data!E:W,8,FALSE),0)</f>
        <v>0</v>
      </c>
      <c r="M313">
        <f>IFERROR(VLOOKUP($E313,Dispa_data!E:W,9,FALSE),0)</f>
        <v>0</v>
      </c>
      <c r="N313">
        <f>IFERROR(VLOOKUP($E313,Dispa_data!$E:$W,10,FALSE),0)</f>
        <v>0</v>
      </c>
      <c r="O313">
        <f>IFERROR(VLOOKUP($E313,Dispa_data!$E:$W,11,FALSE),0)</f>
        <v>0.86</v>
      </c>
      <c r="P313">
        <f>IFERROR(VLOOKUP($E313,Dispa_data!$E:$W,12,FALSE),0)</f>
        <v>0.3</v>
      </c>
      <c r="Q313">
        <f>IFERROR(VLOOKUP($E313,Dispa_data!$E:$W,13,FALSE),0)</f>
        <v>0</v>
      </c>
      <c r="S313" t="str">
        <f t="shared" si="35"/>
        <v/>
      </c>
      <c r="T313" t="str">
        <f t="shared" si="36"/>
        <v/>
      </c>
      <c r="U313" t="str">
        <f t="shared" si="37"/>
        <v/>
      </c>
      <c r="V313" t="str">
        <f t="shared" si="38"/>
        <v/>
      </c>
      <c r="W313" t="str">
        <f t="shared" si="39"/>
        <v/>
      </c>
      <c r="X313" s="1" t="s">
        <v>349</v>
      </c>
      <c r="Y313" s="6" t="e">
        <f>VLOOKUP(B313,Dispa_data!B:B,1,FALSE)</f>
        <v>#N/A</v>
      </c>
      <c r="Z313" t="s">
        <v>1154</v>
      </c>
      <c r="AA313" t="s">
        <v>1642</v>
      </c>
      <c r="AC313" t="s">
        <v>2213</v>
      </c>
      <c r="AD313" t="s">
        <v>2537</v>
      </c>
      <c r="AE313" t="s">
        <v>2923</v>
      </c>
      <c r="AF313" t="s">
        <v>3308</v>
      </c>
      <c r="AG313" t="s">
        <v>3491</v>
      </c>
      <c r="AH313" t="s">
        <v>3495</v>
      </c>
      <c r="AI313">
        <v>100</v>
      </c>
      <c r="AK313" t="s">
        <v>3498</v>
      </c>
      <c r="AL313" t="s">
        <v>3509</v>
      </c>
      <c r="AM313" t="s">
        <v>3515</v>
      </c>
      <c r="AO313">
        <v>1962</v>
      </c>
      <c r="AP313" t="s">
        <v>3557</v>
      </c>
      <c r="AS313" t="s">
        <v>3625</v>
      </c>
      <c r="AU313">
        <v>49.952231660000002</v>
      </c>
      <c r="AV313">
        <v>6.1784809750000003</v>
      </c>
      <c r="AW313" t="s">
        <v>3682</v>
      </c>
      <c r="AX313" t="s">
        <v>3813</v>
      </c>
      <c r="BA313">
        <v>0.8</v>
      </c>
      <c r="BB313" t="s">
        <v>3996</v>
      </c>
      <c r="BC313" t="s">
        <v>3498</v>
      </c>
      <c r="BE313" t="s">
        <v>3515</v>
      </c>
      <c r="BF313" t="s">
        <v>4134</v>
      </c>
      <c r="BG313" t="s">
        <v>4407</v>
      </c>
      <c r="BH313" t="s">
        <v>4460</v>
      </c>
    </row>
    <row r="314" spans="1:60" x14ac:dyDescent="0.25">
      <c r="A314">
        <f t="shared" si="33"/>
        <v>100</v>
      </c>
      <c r="B314" t="str">
        <f t="shared" si="34"/>
        <v>PSW Vianden_BNA0983</v>
      </c>
      <c r="C314" t="s">
        <v>3492</v>
      </c>
      <c r="D314" t="str">
        <f>VLOOKUP(AL314,REF_TABLE!$A$19:$B$26,2,FALSE)</f>
        <v>HROR</v>
      </c>
      <c r="E314" t="str">
        <f>VLOOKUP(AK314,REF_TABLE!A:B,2,FALSE)</f>
        <v>WAT</v>
      </c>
      <c r="F314">
        <f t="shared" si="40"/>
        <v>0.8</v>
      </c>
      <c r="G314">
        <f>VLOOKUP(Backup_0521!D314,REF_TABLE!M:Q,2,FALSE)</f>
        <v>0</v>
      </c>
      <c r="H314">
        <f>VLOOKUP(Backup_0521!D314,REF_TABLE!M:Q,3,FALSE)</f>
        <v>0</v>
      </c>
      <c r="I314">
        <f>VLOOKUP(D314,Tabelle7!$A:$B,2,FALSE)</f>
        <v>1.4617710098499999</v>
      </c>
      <c r="J314">
        <f>VLOOKUP(D314,Tabelle7!$A:$C,3,FALSE)</f>
        <v>1.4617710098499999</v>
      </c>
      <c r="K314">
        <f>VLOOKUP($E314,Dispa_data!E:W,7,FALSE)</f>
        <v>0</v>
      </c>
      <c r="L314">
        <f>IFERROR(VLOOKUP($E314,Dispa_data!E:W,8,FALSE),0)</f>
        <v>0</v>
      </c>
      <c r="M314">
        <f>IFERROR(VLOOKUP($E314,Dispa_data!E:W,9,FALSE),0)</f>
        <v>0</v>
      </c>
      <c r="N314">
        <f>IFERROR(VLOOKUP($E314,Dispa_data!$E:$W,10,FALSE),0)</f>
        <v>0</v>
      </c>
      <c r="O314">
        <f>IFERROR(VLOOKUP($E314,Dispa_data!$E:$W,11,FALSE),0)</f>
        <v>0.86</v>
      </c>
      <c r="P314">
        <f>IFERROR(VLOOKUP($E314,Dispa_data!$E:$W,12,FALSE),0)</f>
        <v>0.3</v>
      </c>
      <c r="Q314">
        <f>IFERROR(VLOOKUP($E314,Dispa_data!$E:$W,13,FALSE),0)</f>
        <v>0</v>
      </c>
      <c r="S314" t="str">
        <f t="shared" si="35"/>
        <v/>
      </c>
      <c r="T314" t="str">
        <f t="shared" si="36"/>
        <v/>
      </c>
      <c r="U314" t="str">
        <f t="shared" si="37"/>
        <v/>
      </c>
      <c r="V314" t="str">
        <f t="shared" si="38"/>
        <v/>
      </c>
      <c r="W314" t="str">
        <f t="shared" si="39"/>
        <v/>
      </c>
      <c r="X314" s="1" t="s">
        <v>350</v>
      </c>
      <c r="Y314" s="6" t="e">
        <f>VLOOKUP(B314,Dispa_data!B:B,1,FALSE)</f>
        <v>#N/A</v>
      </c>
      <c r="Z314" t="s">
        <v>1154</v>
      </c>
      <c r="AA314" t="s">
        <v>1643</v>
      </c>
      <c r="AC314" t="s">
        <v>2213</v>
      </c>
      <c r="AD314" t="s">
        <v>2537</v>
      </c>
      <c r="AE314" t="s">
        <v>2923</v>
      </c>
      <c r="AF314" t="s">
        <v>3308</v>
      </c>
      <c r="AG314" t="s">
        <v>3491</v>
      </c>
      <c r="AH314" t="s">
        <v>3495</v>
      </c>
      <c r="AI314">
        <v>100</v>
      </c>
      <c r="AK314" t="s">
        <v>3498</v>
      </c>
      <c r="AL314" t="s">
        <v>3509</v>
      </c>
      <c r="AM314" t="s">
        <v>3515</v>
      </c>
      <c r="AO314">
        <v>1962</v>
      </c>
      <c r="AP314" t="s">
        <v>3557</v>
      </c>
      <c r="AS314" t="s">
        <v>3625</v>
      </c>
      <c r="AU314">
        <v>49.951951680000001</v>
      </c>
      <c r="AV314">
        <v>6.1792827179999996</v>
      </c>
      <c r="AW314" t="s">
        <v>3682</v>
      </c>
      <c r="AX314" t="s">
        <v>3814</v>
      </c>
      <c r="BA314">
        <v>0.8</v>
      </c>
      <c r="BB314" t="s">
        <v>3996</v>
      </c>
      <c r="BC314" t="s">
        <v>3498</v>
      </c>
      <c r="BE314" t="s">
        <v>3515</v>
      </c>
      <c r="BF314" t="s">
        <v>4134</v>
      </c>
      <c r="BG314" t="s">
        <v>4407</v>
      </c>
      <c r="BH314" t="s">
        <v>4460</v>
      </c>
    </row>
    <row r="315" spans="1:60" x14ac:dyDescent="0.25">
      <c r="A315">
        <f t="shared" si="33"/>
        <v>100</v>
      </c>
      <c r="B315" t="str">
        <f t="shared" si="34"/>
        <v>PSW Vianden_BNA0984</v>
      </c>
      <c r="C315" t="s">
        <v>3492</v>
      </c>
      <c r="D315" t="str">
        <f>VLOOKUP(AL315,REF_TABLE!$A$19:$B$26,2,FALSE)</f>
        <v>HROR</v>
      </c>
      <c r="E315" t="str">
        <f>VLOOKUP(AK315,REF_TABLE!A:B,2,FALSE)</f>
        <v>WAT</v>
      </c>
      <c r="F315">
        <f t="shared" si="40"/>
        <v>0.8</v>
      </c>
      <c r="G315">
        <f>VLOOKUP(Backup_0521!D315,REF_TABLE!M:Q,2,FALSE)</f>
        <v>0</v>
      </c>
      <c r="H315">
        <f>VLOOKUP(Backup_0521!D315,REF_TABLE!M:Q,3,FALSE)</f>
        <v>0</v>
      </c>
      <c r="I315">
        <f>VLOOKUP(D315,Tabelle7!$A:$B,2,FALSE)</f>
        <v>1.4617710098499999</v>
      </c>
      <c r="J315">
        <f>VLOOKUP(D315,Tabelle7!$A:$C,3,FALSE)</f>
        <v>1.4617710098499999</v>
      </c>
      <c r="K315">
        <f>VLOOKUP($E315,Dispa_data!E:W,7,FALSE)</f>
        <v>0</v>
      </c>
      <c r="L315">
        <f>IFERROR(VLOOKUP($E315,Dispa_data!E:W,8,FALSE),0)</f>
        <v>0</v>
      </c>
      <c r="M315">
        <f>IFERROR(VLOOKUP($E315,Dispa_data!E:W,9,FALSE),0)</f>
        <v>0</v>
      </c>
      <c r="N315">
        <f>IFERROR(VLOOKUP($E315,Dispa_data!$E:$W,10,FALSE),0)</f>
        <v>0</v>
      </c>
      <c r="O315">
        <f>IFERROR(VLOOKUP($E315,Dispa_data!$E:$W,11,FALSE),0)</f>
        <v>0.86</v>
      </c>
      <c r="P315">
        <f>IFERROR(VLOOKUP($E315,Dispa_data!$E:$W,12,FALSE),0)</f>
        <v>0.3</v>
      </c>
      <c r="Q315">
        <f>IFERROR(VLOOKUP($E315,Dispa_data!$E:$W,13,FALSE),0)</f>
        <v>0</v>
      </c>
      <c r="S315" t="str">
        <f t="shared" si="35"/>
        <v/>
      </c>
      <c r="T315" t="str">
        <f t="shared" si="36"/>
        <v/>
      </c>
      <c r="U315" t="str">
        <f t="shared" si="37"/>
        <v/>
      </c>
      <c r="V315" t="str">
        <f t="shared" si="38"/>
        <v/>
      </c>
      <c r="W315" t="str">
        <f t="shared" si="39"/>
        <v/>
      </c>
      <c r="X315" s="1" t="s">
        <v>351</v>
      </c>
      <c r="Y315" s="6" t="e">
        <f>VLOOKUP(B315,Dispa_data!B:B,1,FALSE)</f>
        <v>#N/A</v>
      </c>
      <c r="Z315" t="s">
        <v>1154</v>
      </c>
      <c r="AA315" t="s">
        <v>1644</v>
      </c>
      <c r="AC315" t="s">
        <v>2213</v>
      </c>
      <c r="AD315" t="s">
        <v>2537</v>
      </c>
      <c r="AE315" t="s">
        <v>2923</v>
      </c>
      <c r="AF315" t="s">
        <v>3308</v>
      </c>
      <c r="AG315" t="s">
        <v>3491</v>
      </c>
      <c r="AH315" t="s">
        <v>3495</v>
      </c>
      <c r="AI315">
        <v>100</v>
      </c>
      <c r="AK315" t="s">
        <v>3498</v>
      </c>
      <c r="AL315" t="s">
        <v>3509</v>
      </c>
      <c r="AM315" t="s">
        <v>3515</v>
      </c>
      <c r="AO315">
        <v>1963</v>
      </c>
      <c r="AP315" t="s">
        <v>3545</v>
      </c>
      <c r="AS315" t="s">
        <v>3625</v>
      </c>
      <c r="AU315">
        <v>49.952654840000001</v>
      </c>
      <c r="AV315">
        <v>6.1777416270000014</v>
      </c>
      <c r="AW315" t="s">
        <v>3682</v>
      </c>
      <c r="AX315" t="s">
        <v>3815</v>
      </c>
      <c r="BA315">
        <v>0.8</v>
      </c>
      <c r="BB315" t="s">
        <v>3996</v>
      </c>
      <c r="BC315" t="s">
        <v>3498</v>
      </c>
      <c r="BE315" t="s">
        <v>3515</v>
      </c>
      <c r="BF315" t="s">
        <v>4134</v>
      </c>
      <c r="BG315" t="s">
        <v>4407</v>
      </c>
      <c r="BH315" t="s">
        <v>4460</v>
      </c>
    </row>
    <row r="316" spans="1:60" x14ac:dyDescent="0.25">
      <c r="A316">
        <f t="shared" si="33"/>
        <v>100</v>
      </c>
      <c r="B316" t="str">
        <f t="shared" si="34"/>
        <v>PSW Vianden_BNA0985</v>
      </c>
      <c r="C316" t="s">
        <v>3492</v>
      </c>
      <c r="D316" t="str">
        <f>VLOOKUP(AL316,REF_TABLE!$A$19:$B$26,2,FALSE)</f>
        <v>HROR</v>
      </c>
      <c r="E316" t="str">
        <f>VLOOKUP(AK316,REF_TABLE!A:B,2,FALSE)</f>
        <v>WAT</v>
      </c>
      <c r="F316">
        <f t="shared" si="40"/>
        <v>0.8</v>
      </c>
      <c r="G316">
        <f>VLOOKUP(Backup_0521!D316,REF_TABLE!M:Q,2,FALSE)</f>
        <v>0</v>
      </c>
      <c r="H316">
        <f>VLOOKUP(Backup_0521!D316,REF_TABLE!M:Q,3,FALSE)</f>
        <v>0</v>
      </c>
      <c r="I316">
        <f>VLOOKUP(D316,Tabelle7!$A:$B,2,FALSE)</f>
        <v>1.4617710098499999</v>
      </c>
      <c r="J316">
        <f>VLOOKUP(D316,Tabelle7!$A:$C,3,FALSE)</f>
        <v>1.4617710098499999</v>
      </c>
      <c r="K316">
        <f>VLOOKUP($E316,Dispa_data!E:W,7,FALSE)</f>
        <v>0</v>
      </c>
      <c r="L316">
        <f>IFERROR(VLOOKUP($E316,Dispa_data!E:W,8,FALSE),0)</f>
        <v>0</v>
      </c>
      <c r="M316">
        <f>IFERROR(VLOOKUP($E316,Dispa_data!E:W,9,FALSE),0)</f>
        <v>0</v>
      </c>
      <c r="N316">
        <f>IFERROR(VLOOKUP($E316,Dispa_data!$E:$W,10,FALSE),0)</f>
        <v>0</v>
      </c>
      <c r="O316">
        <f>IFERROR(VLOOKUP($E316,Dispa_data!$E:$W,11,FALSE),0)</f>
        <v>0.86</v>
      </c>
      <c r="P316">
        <f>IFERROR(VLOOKUP($E316,Dispa_data!$E:$W,12,FALSE),0)</f>
        <v>0.3</v>
      </c>
      <c r="Q316">
        <f>IFERROR(VLOOKUP($E316,Dispa_data!$E:$W,13,FALSE),0)</f>
        <v>0</v>
      </c>
      <c r="S316" t="str">
        <f t="shared" si="35"/>
        <v/>
      </c>
      <c r="T316" t="str">
        <f t="shared" si="36"/>
        <v/>
      </c>
      <c r="U316" t="str">
        <f t="shared" si="37"/>
        <v/>
      </c>
      <c r="V316" t="str">
        <f t="shared" si="38"/>
        <v/>
      </c>
      <c r="W316" t="str">
        <f t="shared" si="39"/>
        <v/>
      </c>
      <c r="X316" s="1" t="s">
        <v>352</v>
      </c>
      <c r="Y316" s="6" t="e">
        <f>VLOOKUP(B316,Dispa_data!B:B,1,FALSE)</f>
        <v>#N/A</v>
      </c>
      <c r="Z316" t="s">
        <v>1154</v>
      </c>
      <c r="AA316" t="s">
        <v>1645</v>
      </c>
      <c r="AC316" t="s">
        <v>2213</v>
      </c>
      <c r="AD316" t="s">
        <v>2537</v>
      </c>
      <c r="AE316" t="s">
        <v>2923</v>
      </c>
      <c r="AF316" t="s">
        <v>3308</v>
      </c>
      <c r="AG316" t="s">
        <v>3491</v>
      </c>
      <c r="AH316" t="s">
        <v>3495</v>
      </c>
      <c r="AI316">
        <v>100</v>
      </c>
      <c r="AK316" t="s">
        <v>3498</v>
      </c>
      <c r="AL316" t="s">
        <v>3509</v>
      </c>
      <c r="AM316" t="s">
        <v>3515</v>
      </c>
      <c r="AO316">
        <v>1963</v>
      </c>
      <c r="AP316" t="s">
        <v>3545</v>
      </c>
      <c r="AS316" t="s">
        <v>3625</v>
      </c>
      <c r="AU316">
        <v>49.952178510000003</v>
      </c>
      <c r="AV316">
        <v>6.1786050060000006</v>
      </c>
      <c r="AW316" t="s">
        <v>3682</v>
      </c>
      <c r="AX316" t="s">
        <v>3816</v>
      </c>
      <c r="BA316">
        <v>0.8</v>
      </c>
      <c r="BB316" t="s">
        <v>3996</v>
      </c>
      <c r="BC316" t="s">
        <v>3498</v>
      </c>
      <c r="BE316" t="s">
        <v>3515</v>
      </c>
      <c r="BF316" t="s">
        <v>4134</v>
      </c>
      <c r="BG316" t="s">
        <v>4407</v>
      </c>
      <c r="BH316" t="s">
        <v>4460</v>
      </c>
    </row>
    <row r="317" spans="1:60" x14ac:dyDescent="0.25">
      <c r="A317">
        <f t="shared" si="33"/>
        <v>100</v>
      </c>
      <c r="B317" t="str">
        <f t="shared" si="34"/>
        <v>PSW Vianden_BNA0986</v>
      </c>
      <c r="C317" t="s">
        <v>3492</v>
      </c>
      <c r="D317" t="str">
        <f>VLOOKUP(AL317,REF_TABLE!$A$19:$B$26,2,FALSE)</f>
        <v>HROR</v>
      </c>
      <c r="E317" t="str">
        <f>VLOOKUP(AK317,REF_TABLE!A:B,2,FALSE)</f>
        <v>WAT</v>
      </c>
      <c r="F317">
        <f t="shared" si="40"/>
        <v>0.8</v>
      </c>
      <c r="G317">
        <f>VLOOKUP(Backup_0521!D317,REF_TABLE!M:Q,2,FALSE)</f>
        <v>0</v>
      </c>
      <c r="H317">
        <f>VLOOKUP(Backup_0521!D317,REF_TABLE!M:Q,3,FALSE)</f>
        <v>0</v>
      </c>
      <c r="I317">
        <f>VLOOKUP(D317,Tabelle7!$A:$B,2,FALSE)</f>
        <v>1.4617710098499999</v>
      </c>
      <c r="J317">
        <f>VLOOKUP(D317,Tabelle7!$A:$C,3,FALSE)</f>
        <v>1.4617710098499999</v>
      </c>
      <c r="K317">
        <f>VLOOKUP($E317,Dispa_data!E:W,7,FALSE)</f>
        <v>0</v>
      </c>
      <c r="L317">
        <f>IFERROR(VLOOKUP($E317,Dispa_data!E:W,8,FALSE),0)</f>
        <v>0</v>
      </c>
      <c r="M317">
        <f>IFERROR(VLOOKUP($E317,Dispa_data!E:W,9,FALSE),0)</f>
        <v>0</v>
      </c>
      <c r="N317">
        <f>IFERROR(VLOOKUP($E317,Dispa_data!$E:$W,10,FALSE),0)</f>
        <v>0</v>
      </c>
      <c r="O317">
        <f>IFERROR(VLOOKUP($E317,Dispa_data!$E:$W,11,FALSE),0)</f>
        <v>0.86</v>
      </c>
      <c r="P317">
        <f>IFERROR(VLOOKUP($E317,Dispa_data!$E:$W,12,FALSE),0)</f>
        <v>0.3</v>
      </c>
      <c r="Q317">
        <f>IFERROR(VLOOKUP($E317,Dispa_data!$E:$W,13,FALSE),0)</f>
        <v>0</v>
      </c>
      <c r="S317" t="str">
        <f t="shared" si="35"/>
        <v/>
      </c>
      <c r="T317" t="str">
        <f t="shared" si="36"/>
        <v/>
      </c>
      <c r="U317" t="str">
        <f t="shared" si="37"/>
        <v/>
      </c>
      <c r="V317" t="str">
        <f t="shared" si="38"/>
        <v/>
      </c>
      <c r="W317" t="str">
        <f t="shared" si="39"/>
        <v/>
      </c>
      <c r="X317" s="1" t="s">
        <v>353</v>
      </c>
      <c r="Y317" s="6" t="e">
        <f>VLOOKUP(B317,Dispa_data!B:B,1,FALSE)</f>
        <v>#N/A</v>
      </c>
      <c r="Z317" t="s">
        <v>1154</v>
      </c>
      <c r="AA317" t="s">
        <v>1646</v>
      </c>
      <c r="AC317" t="s">
        <v>2213</v>
      </c>
      <c r="AD317" t="s">
        <v>2537</v>
      </c>
      <c r="AE317" t="s">
        <v>2923</v>
      </c>
      <c r="AF317" t="s">
        <v>3308</v>
      </c>
      <c r="AG317" t="s">
        <v>3491</v>
      </c>
      <c r="AH317" t="s">
        <v>3495</v>
      </c>
      <c r="AI317">
        <v>100</v>
      </c>
      <c r="AK317" t="s">
        <v>3498</v>
      </c>
      <c r="AL317" t="s">
        <v>3509</v>
      </c>
      <c r="AM317" t="s">
        <v>3515</v>
      </c>
      <c r="AO317">
        <v>1963</v>
      </c>
      <c r="AP317" t="s">
        <v>3545</v>
      </c>
      <c r="AS317" t="s">
        <v>3625</v>
      </c>
      <c r="AU317">
        <v>49.9522975</v>
      </c>
      <c r="AV317">
        <v>6.1782491279999991</v>
      </c>
      <c r="AW317" t="s">
        <v>3682</v>
      </c>
      <c r="AX317" t="s">
        <v>3817</v>
      </c>
      <c r="BA317">
        <v>0.8</v>
      </c>
      <c r="BB317" t="s">
        <v>3996</v>
      </c>
      <c r="BC317" t="s">
        <v>3498</v>
      </c>
      <c r="BE317" t="s">
        <v>3515</v>
      </c>
      <c r="BF317" t="s">
        <v>4133</v>
      </c>
      <c r="BG317" t="s">
        <v>4407</v>
      </c>
      <c r="BH317" t="s">
        <v>4460</v>
      </c>
    </row>
    <row r="318" spans="1:60" x14ac:dyDescent="0.25">
      <c r="A318">
        <f t="shared" si="33"/>
        <v>196</v>
      </c>
      <c r="B318" t="str">
        <f t="shared" si="34"/>
        <v>PSW Vianden_BNA0987</v>
      </c>
      <c r="C318" t="s">
        <v>3492</v>
      </c>
      <c r="D318" t="str">
        <f>VLOOKUP(AL318,REF_TABLE!$A$19:$B$26,2,FALSE)</f>
        <v>HROR</v>
      </c>
      <c r="E318" t="str">
        <f>VLOOKUP(AK318,REF_TABLE!A:B,2,FALSE)</f>
        <v>WAT</v>
      </c>
      <c r="F318">
        <f t="shared" si="40"/>
        <v>0.8</v>
      </c>
      <c r="G318">
        <f>VLOOKUP(Backup_0521!D318,REF_TABLE!M:Q,2,FALSE)</f>
        <v>0</v>
      </c>
      <c r="H318">
        <f>VLOOKUP(Backup_0521!D318,REF_TABLE!M:Q,3,FALSE)</f>
        <v>0</v>
      </c>
      <c r="I318">
        <f>VLOOKUP(D318,Tabelle7!$A:$B,2,FALSE)</f>
        <v>1.4617710098499999</v>
      </c>
      <c r="J318">
        <f>VLOOKUP(D318,Tabelle7!$A:$C,3,FALSE)</f>
        <v>1.4617710098499999</v>
      </c>
      <c r="K318">
        <f>VLOOKUP($E318,Dispa_data!E:W,7,FALSE)</f>
        <v>0</v>
      </c>
      <c r="L318">
        <f>IFERROR(VLOOKUP($E318,Dispa_data!E:W,8,FALSE),0)</f>
        <v>0</v>
      </c>
      <c r="M318">
        <f>IFERROR(VLOOKUP($E318,Dispa_data!E:W,9,FALSE),0)</f>
        <v>0</v>
      </c>
      <c r="N318">
        <f>IFERROR(VLOOKUP($E318,Dispa_data!$E:$W,10,FALSE),0)</f>
        <v>0</v>
      </c>
      <c r="O318">
        <f>IFERROR(VLOOKUP($E318,Dispa_data!$E:$W,11,FALSE),0)</f>
        <v>0.86</v>
      </c>
      <c r="P318">
        <f>IFERROR(VLOOKUP($E318,Dispa_data!$E:$W,12,FALSE),0)</f>
        <v>0.3</v>
      </c>
      <c r="Q318">
        <f>IFERROR(VLOOKUP($E318,Dispa_data!$E:$W,13,FALSE),0)</f>
        <v>0</v>
      </c>
      <c r="S318" t="str">
        <f t="shared" si="35"/>
        <v/>
      </c>
      <c r="T318" t="str">
        <f t="shared" si="36"/>
        <v/>
      </c>
      <c r="U318" t="str">
        <f t="shared" si="37"/>
        <v/>
      </c>
      <c r="V318" t="str">
        <f t="shared" si="38"/>
        <v/>
      </c>
      <c r="W318" t="str">
        <f t="shared" si="39"/>
        <v/>
      </c>
      <c r="X318" s="1" t="s">
        <v>354</v>
      </c>
      <c r="Y318" s="6" t="e">
        <f>VLOOKUP(B318,Dispa_data!B:B,1,FALSE)</f>
        <v>#N/A</v>
      </c>
      <c r="Z318" t="s">
        <v>1154</v>
      </c>
      <c r="AA318" t="s">
        <v>1647</v>
      </c>
      <c r="AC318" t="s">
        <v>2213</v>
      </c>
      <c r="AD318" t="s">
        <v>2537</v>
      </c>
      <c r="AE318" t="s">
        <v>2923</v>
      </c>
      <c r="AF318" t="s">
        <v>3308</v>
      </c>
      <c r="AG318" t="s">
        <v>3491</v>
      </c>
      <c r="AH318" t="s">
        <v>3495</v>
      </c>
      <c r="AI318">
        <v>196</v>
      </c>
      <c r="AK318" t="s">
        <v>3498</v>
      </c>
      <c r="AL318" t="s">
        <v>3509</v>
      </c>
      <c r="AM318" t="s">
        <v>3515</v>
      </c>
      <c r="AO318">
        <v>1975</v>
      </c>
      <c r="AP318" t="s">
        <v>3590</v>
      </c>
      <c r="AS318" t="s">
        <v>3625</v>
      </c>
      <c r="AU318">
        <v>49.952093560000002</v>
      </c>
      <c r="AV318">
        <v>6.1788555010000001</v>
      </c>
      <c r="AW318" t="s">
        <v>3682</v>
      </c>
      <c r="AX318" t="s">
        <v>3818</v>
      </c>
      <c r="BA318">
        <v>0.8</v>
      </c>
      <c r="BB318" t="s">
        <v>3996</v>
      </c>
      <c r="BC318" t="s">
        <v>3498</v>
      </c>
      <c r="BE318" t="s">
        <v>3515</v>
      </c>
      <c r="BF318" t="s">
        <v>4133</v>
      </c>
      <c r="BG318" t="s">
        <v>4407</v>
      </c>
      <c r="BH318" t="s">
        <v>4460</v>
      </c>
    </row>
    <row r="319" spans="1:60" x14ac:dyDescent="0.25">
      <c r="A319">
        <f t="shared" si="33"/>
        <v>23.3</v>
      </c>
      <c r="B319" t="str">
        <f t="shared" si="34"/>
        <v>Vohburg_BNA0996</v>
      </c>
      <c r="C319" t="s">
        <v>3492</v>
      </c>
      <c r="D319" t="str">
        <f>VLOOKUP(AL319,REF_TABLE!$A$19:$B$26,2,FALSE)</f>
        <v>HROR</v>
      </c>
      <c r="E319" t="str">
        <f>VLOOKUP(AK319,REF_TABLE!A:B,2,FALSE)</f>
        <v>WAT</v>
      </c>
      <c r="F319">
        <f t="shared" si="40"/>
        <v>0.8</v>
      </c>
      <c r="G319">
        <f>VLOOKUP(Backup_0521!D319,REF_TABLE!M:Q,2,FALSE)</f>
        <v>0</v>
      </c>
      <c r="H319">
        <f>VLOOKUP(Backup_0521!D319,REF_TABLE!M:Q,3,FALSE)</f>
        <v>0</v>
      </c>
      <c r="I319">
        <f>VLOOKUP(D319,Tabelle7!$A:$B,2,FALSE)</f>
        <v>1.4617710098499999</v>
      </c>
      <c r="J319">
        <f>VLOOKUP(D319,Tabelle7!$A:$C,3,FALSE)</f>
        <v>1.4617710098499999</v>
      </c>
      <c r="K319">
        <f>VLOOKUP($E319,Dispa_data!E:W,7,FALSE)</f>
        <v>0</v>
      </c>
      <c r="L319">
        <f>IFERROR(VLOOKUP($E319,Dispa_data!E:W,8,FALSE),0)</f>
        <v>0</v>
      </c>
      <c r="M319">
        <f>IFERROR(VLOOKUP($E319,Dispa_data!E:W,9,FALSE),0)</f>
        <v>0</v>
      </c>
      <c r="N319">
        <f>IFERROR(VLOOKUP($E319,Dispa_data!$E:$W,10,FALSE),0)</f>
        <v>0</v>
      </c>
      <c r="O319">
        <f>IFERROR(VLOOKUP($E319,Dispa_data!$E:$W,11,FALSE),0)</f>
        <v>0.86</v>
      </c>
      <c r="P319">
        <f>IFERROR(VLOOKUP($E319,Dispa_data!$E:$W,12,FALSE),0)</f>
        <v>0.3</v>
      </c>
      <c r="Q319">
        <f>IFERROR(VLOOKUP($E319,Dispa_data!$E:$W,13,FALSE),0)</f>
        <v>0</v>
      </c>
      <c r="S319" t="str">
        <f t="shared" si="35"/>
        <v/>
      </c>
      <c r="T319" t="str">
        <f t="shared" si="36"/>
        <v/>
      </c>
      <c r="U319" t="str">
        <f t="shared" si="37"/>
        <v/>
      </c>
      <c r="V319" t="str">
        <f t="shared" si="38"/>
        <v/>
      </c>
      <c r="W319" t="str">
        <f t="shared" si="39"/>
        <v/>
      </c>
      <c r="X319" s="1" t="s">
        <v>355</v>
      </c>
      <c r="Y319" s="6" t="e">
        <f>VLOOKUP(B319,Dispa_data!B:B,1,FALSE)</f>
        <v>#N/A</v>
      </c>
      <c r="Z319" t="s">
        <v>1155</v>
      </c>
      <c r="AA319" t="s">
        <v>1604</v>
      </c>
      <c r="AC319" t="s">
        <v>2195</v>
      </c>
      <c r="AE319" t="s">
        <v>2924</v>
      </c>
      <c r="AF319" t="s">
        <v>1155</v>
      </c>
      <c r="AG319" t="s">
        <v>3478</v>
      </c>
      <c r="AH319" t="s">
        <v>3492</v>
      </c>
      <c r="AI319">
        <v>23.3</v>
      </c>
      <c r="AK319" t="s">
        <v>3498</v>
      </c>
      <c r="AL319" t="s">
        <v>3509</v>
      </c>
      <c r="AM319" t="s">
        <v>3515</v>
      </c>
      <c r="AO319">
        <v>1992</v>
      </c>
      <c r="AP319" t="s">
        <v>3547</v>
      </c>
      <c r="AS319" t="s">
        <v>3625</v>
      </c>
      <c r="AU319">
        <v>48.778103000000002</v>
      </c>
      <c r="AV319">
        <v>11.601190000000001</v>
      </c>
      <c r="BA319">
        <v>0.8</v>
      </c>
      <c r="BB319" t="s">
        <v>3996</v>
      </c>
      <c r="BC319" t="s">
        <v>3498</v>
      </c>
      <c r="BE319" t="s">
        <v>3515</v>
      </c>
      <c r="BF319" t="s">
        <v>4091</v>
      </c>
      <c r="BG319" t="s">
        <v>4416</v>
      </c>
      <c r="BH319" t="s">
        <v>4481</v>
      </c>
    </row>
    <row r="320" spans="1:60" x14ac:dyDescent="0.25">
      <c r="A320">
        <f t="shared" si="33"/>
        <v>12.8</v>
      </c>
      <c r="B320" t="str">
        <f t="shared" si="34"/>
        <v>Obernach_BNA1273</v>
      </c>
      <c r="C320" t="s">
        <v>3492</v>
      </c>
      <c r="D320" t="str">
        <f>VLOOKUP(AL320,REF_TABLE!$A$19:$B$26,2,FALSE)</f>
        <v>HROR</v>
      </c>
      <c r="E320" t="str">
        <f>VLOOKUP(AK320,REF_TABLE!A:B,2,FALSE)</f>
        <v>WAT</v>
      </c>
      <c r="F320">
        <f t="shared" si="40"/>
        <v>0.8</v>
      </c>
      <c r="G320">
        <f>VLOOKUP(Backup_0521!D320,REF_TABLE!M:Q,2,FALSE)</f>
        <v>0</v>
      </c>
      <c r="H320">
        <f>VLOOKUP(Backup_0521!D320,REF_TABLE!M:Q,3,FALSE)</f>
        <v>0</v>
      </c>
      <c r="I320">
        <f>VLOOKUP(D320,Tabelle7!$A:$B,2,FALSE)</f>
        <v>1.4617710098499999</v>
      </c>
      <c r="J320">
        <f>VLOOKUP(D320,Tabelle7!$A:$C,3,FALSE)</f>
        <v>1.4617710098499999</v>
      </c>
      <c r="K320">
        <f>VLOOKUP($E320,Dispa_data!E:W,7,FALSE)</f>
        <v>0</v>
      </c>
      <c r="L320">
        <f>IFERROR(VLOOKUP($E320,Dispa_data!E:W,8,FALSE),0)</f>
        <v>0</v>
      </c>
      <c r="M320">
        <f>IFERROR(VLOOKUP($E320,Dispa_data!E:W,9,FALSE),0)</f>
        <v>0</v>
      </c>
      <c r="N320">
        <f>IFERROR(VLOOKUP($E320,Dispa_data!$E:$W,10,FALSE),0)</f>
        <v>0</v>
      </c>
      <c r="O320">
        <f>IFERROR(VLOOKUP($E320,Dispa_data!$E:$W,11,FALSE),0)</f>
        <v>0.86</v>
      </c>
      <c r="P320">
        <f>IFERROR(VLOOKUP($E320,Dispa_data!$E:$W,12,FALSE),0)</f>
        <v>0.3</v>
      </c>
      <c r="Q320">
        <f>IFERROR(VLOOKUP($E320,Dispa_data!$E:$W,13,FALSE),0)</f>
        <v>0</v>
      </c>
      <c r="S320" t="str">
        <f t="shared" si="35"/>
        <v/>
      </c>
      <c r="T320" t="str">
        <f t="shared" si="36"/>
        <v/>
      </c>
      <c r="U320" t="str">
        <f t="shared" si="37"/>
        <v/>
      </c>
      <c r="V320" t="str">
        <f t="shared" si="38"/>
        <v/>
      </c>
      <c r="W320" t="str">
        <f t="shared" si="39"/>
        <v/>
      </c>
      <c r="X320" s="1" t="s">
        <v>356</v>
      </c>
      <c r="Y320" s="6" t="e">
        <f>VLOOKUP(B320,Dispa_data!B:B,1,FALSE)</f>
        <v>#N/A</v>
      </c>
      <c r="Z320" t="s">
        <v>1156</v>
      </c>
      <c r="AA320" t="s">
        <v>1156</v>
      </c>
      <c r="AC320" t="s">
        <v>2172</v>
      </c>
      <c r="AD320" t="s">
        <v>2538</v>
      </c>
      <c r="AE320" t="s">
        <v>2925</v>
      </c>
      <c r="AF320" t="s">
        <v>1085</v>
      </c>
      <c r="AG320" t="s">
        <v>3478</v>
      </c>
      <c r="AH320" t="s">
        <v>3492</v>
      </c>
      <c r="AI320">
        <v>12.8</v>
      </c>
      <c r="AK320" t="s">
        <v>3498</v>
      </c>
      <c r="AL320" t="s">
        <v>3509</v>
      </c>
      <c r="AM320" t="s">
        <v>3515</v>
      </c>
      <c r="AO320">
        <v>1955</v>
      </c>
      <c r="AP320" t="s">
        <v>3586</v>
      </c>
      <c r="AS320" t="s">
        <v>3625</v>
      </c>
      <c r="AU320">
        <v>47.554693999999998</v>
      </c>
      <c r="AV320">
        <v>11.291366</v>
      </c>
      <c r="BA320">
        <v>0.8</v>
      </c>
      <c r="BB320" t="s">
        <v>3996</v>
      </c>
      <c r="BC320" t="s">
        <v>3498</v>
      </c>
      <c r="BE320" t="s">
        <v>3515</v>
      </c>
      <c r="BF320" t="s">
        <v>4088</v>
      </c>
      <c r="BG320" t="s">
        <v>1559</v>
      </c>
      <c r="BH320" t="s">
        <v>4451</v>
      </c>
    </row>
    <row r="321" spans="1:61" x14ac:dyDescent="0.25">
      <c r="A321">
        <f t="shared" si="33"/>
        <v>150</v>
      </c>
      <c r="B321" t="str">
        <f t="shared" si="34"/>
        <v>Kraftwerk Waldshut_BNA1003</v>
      </c>
      <c r="C321" t="s">
        <v>3492</v>
      </c>
      <c r="D321" t="str">
        <f>VLOOKUP(AL321,REF_TABLE!$A$19:$B$26,2,FALSE)</f>
        <v>HPHS</v>
      </c>
      <c r="E321" t="str">
        <f>VLOOKUP(AK321,REF_TABLE!A:B,2,FALSE)</f>
        <v>WAT</v>
      </c>
      <c r="F321">
        <f t="shared" si="40"/>
        <v>0.75</v>
      </c>
      <c r="G321">
        <f>VLOOKUP(Backup_0521!D321,REF_TABLE!M:Q,2,FALSE)</f>
        <v>0</v>
      </c>
      <c r="H321">
        <f>VLOOKUP(Backup_0521!D321,REF_TABLE!M:Q,3,FALSE)</f>
        <v>0</v>
      </c>
      <c r="I321">
        <f>VLOOKUP(D321,Tabelle7!$A:$B,2,FALSE)</f>
        <v>0.95351891912857145</v>
      </c>
      <c r="J321">
        <f>VLOOKUP(D321,Tabelle7!$A:$C,3,FALSE)</f>
        <v>0.95351891912857145</v>
      </c>
      <c r="K321">
        <f>VLOOKUP($E321,Dispa_data!E:W,7,FALSE)</f>
        <v>0</v>
      </c>
      <c r="L321">
        <f>IFERROR(VLOOKUP($E321,Dispa_data!E:W,8,FALSE),0)</f>
        <v>0</v>
      </c>
      <c r="M321">
        <f>IFERROR(VLOOKUP($E321,Dispa_data!E:W,9,FALSE),0)</f>
        <v>0</v>
      </c>
      <c r="N321">
        <f>IFERROR(VLOOKUP($E321,Dispa_data!$E:$W,10,FALSE),0)</f>
        <v>0</v>
      </c>
      <c r="O321">
        <f>IFERROR(VLOOKUP($E321,Dispa_data!$E:$W,11,FALSE),0)</f>
        <v>0.86</v>
      </c>
      <c r="P321">
        <f>IFERROR(VLOOKUP($E321,Dispa_data!$E:$W,12,FALSE),0)</f>
        <v>0.3</v>
      </c>
      <c r="Q321">
        <f>IFERROR(VLOOKUP($E321,Dispa_data!$E:$W,13,FALSE),0)</f>
        <v>0</v>
      </c>
      <c r="S321" t="str">
        <f t="shared" si="35"/>
        <v/>
      </c>
      <c r="T321">
        <f t="shared" si="36"/>
        <v>945</v>
      </c>
      <c r="U321">
        <f t="shared" si="37"/>
        <v>0</v>
      </c>
      <c r="V321">
        <f t="shared" si="38"/>
        <v>150</v>
      </c>
      <c r="W321">
        <f t="shared" si="39"/>
        <v>0.86</v>
      </c>
      <c r="X321" s="1" t="s">
        <v>357</v>
      </c>
      <c r="Y321" s="6" t="e">
        <f>VLOOKUP(B321,Dispa_data!B:B,1,FALSE)</f>
        <v>#N/A</v>
      </c>
      <c r="Z321" t="s">
        <v>1157</v>
      </c>
      <c r="AA321" t="s">
        <v>1648</v>
      </c>
      <c r="AB321" t="s">
        <v>1970</v>
      </c>
      <c r="AC321" t="s">
        <v>2194</v>
      </c>
      <c r="AD321" t="s">
        <v>2539</v>
      </c>
      <c r="AE321" t="s">
        <v>2926</v>
      </c>
      <c r="AF321" t="s">
        <v>3309</v>
      </c>
      <c r="AG321" t="s">
        <v>3482</v>
      </c>
      <c r="AH321" t="s">
        <v>3492</v>
      </c>
      <c r="AI321">
        <v>150</v>
      </c>
      <c r="AJ321">
        <v>176</v>
      </c>
      <c r="AK321" t="s">
        <v>3498</v>
      </c>
      <c r="AL321" t="s">
        <v>3510</v>
      </c>
      <c r="AM321" t="s">
        <v>3515</v>
      </c>
      <c r="AO321">
        <v>1951</v>
      </c>
      <c r="AP321" t="s">
        <v>3581</v>
      </c>
      <c r="AS321" t="s">
        <v>3625</v>
      </c>
      <c r="AU321">
        <v>47.61777</v>
      </c>
      <c r="AV321">
        <v>8.1926000000000005</v>
      </c>
      <c r="BA321">
        <v>0.75</v>
      </c>
      <c r="BB321" t="s">
        <v>3996</v>
      </c>
      <c r="BC321" t="s">
        <v>3498</v>
      </c>
      <c r="BE321" t="s">
        <v>3515</v>
      </c>
      <c r="BF321" t="s">
        <v>4135</v>
      </c>
      <c r="BG321" t="s">
        <v>4406</v>
      </c>
      <c r="BH321" t="s">
        <v>4442</v>
      </c>
      <c r="BI321" t="s">
        <v>4591</v>
      </c>
    </row>
    <row r="322" spans="1:61" x14ac:dyDescent="0.25">
      <c r="A322">
        <f t="shared" ref="A322:A385" si="41">AI322</f>
        <v>12.6</v>
      </c>
      <c r="B322" t="str">
        <f t="shared" ref="B322:B385" si="42">CONCATENATE(Z322,"_",X322)</f>
        <v>Ettling_BNA1274</v>
      </c>
      <c r="C322" t="s">
        <v>3492</v>
      </c>
      <c r="D322" t="str">
        <f>VLOOKUP(AL322,REF_TABLE!$A$19:$B$26,2,FALSE)</f>
        <v>HROR</v>
      </c>
      <c r="E322" t="str">
        <f>VLOOKUP(AK322,REF_TABLE!A:B,2,FALSE)</f>
        <v>WAT</v>
      </c>
      <c r="F322">
        <f t="shared" si="40"/>
        <v>0.8</v>
      </c>
      <c r="G322">
        <f>VLOOKUP(Backup_0521!D322,REF_TABLE!M:Q,2,FALSE)</f>
        <v>0</v>
      </c>
      <c r="H322">
        <f>VLOOKUP(Backup_0521!D322,REF_TABLE!M:Q,3,FALSE)</f>
        <v>0</v>
      </c>
      <c r="I322">
        <f>VLOOKUP(D322,Tabelle7!$A:$B,2,FALSE)</f>
        <v>1.4617710098499999</v>
      </c>
      <c r="J322">
        <f>VLOOKUP(D322,Tabelle7!$A:$C,3,FALSE)</f>
        <v>1.4617710098499999</v>
      </c>
      <c r="K322">
        <f>VLOOKUP($E322,Dispa_data!E:W,7,FALSE)</f>
        <v>0</v>
      </c>
      <c r="L322">
        <f>IFERROR(VLOOKUP($E322,Dispa_data!E:W,8,FALSE),0)</f>
        <v>0</v>
      </c>
      <c r="M322">
        <f>IFERROR(VLOOKUP($E322,Dispa_data!E:W,9,FALSE),0)</f>
        <v>0</v>
      </c>
      <c r="N322">
        <f>IFERROR(VLOOKUP($E322,Dispa_data!$E:$W,10,FALSE),0)</f>
        <v>0</v>
      </c>
      <c r="O322">
        <f>IFERROR(VLOOKUP($E322,Dispa_data!$E:$W,11,FALSE),0)</f>
        <v>0.86</v>
      </c>
      <c r="P322">
        <f>IFERROR(VLOOKUP($E322,Dispa_data!$E:$W,12,FALSE),0)</f>
        <v>0.3</v>
      </c>
      <c r="Q322">
        <f>IFERROR(VLOOKUP($E322,Dispa_data!$E:$W,13,FALSE),0)</f>
        <v>0</v>
      </c>
      <c r="S322" t="str">
        <f t="shared" ref="S322:S385" si="43">IF(AN322="","",AN322)</f>
        <v/>
      </c>
      <c r="T322" t="str">
        <f t="shared" ref="T322:T385" si="44">IF(D322="HPHS",A322*6.3,"")</f>
        <v/>
      </c>
      <c r="U322" t="str">
        <f t="shared" ref="U322:U385" si="45">IF(D322="HPHS",0,"")</f>
        <v/>
      </c>
      <c r="V322" t="str">
        <f t="shared" ref="V322:V385" si="46">IF(D322="HPHS",A322,"")</f>
        <v/>
      </c>
      <c r="W322" t="str">
        <f t="shared" ref="W322:W385" si="47">IF(D322="HPHS",0.86,"")</f>
        <v/>
      </c>
      <c r="X322" s="1" t="s">
        <v>358</v>
      </c>
      <c r="Y322" s="6" t="e">
        <f>VLOOKUP(B322,Dispa_data!B:B,1,FALSE)</f>
        <v>#N/A</v>
      </c>
      <c r="Z322" t="s">
        <v>1158</v>
      </c>
      <c r="AA322" t="s">
        <v>1158</v>
      </c>
      <c r="AC322" t="s">
        <v>2172</v>
      </c>
      <c r="AD322" t="s">
        <v>2540</v>
      </c>
      <c r="AE322" t="s">
        <v>2927</v>
      </c>
      <c r="AF322" t="s">
        <v>3310</v>
      </c>
      <c r="AG322" t="s">
        <v>3478</v>
      </c>
      <c r="AH322" t="s">
        <v>3492</v>
      </c>
      <c r="AI322">
        <v>12.6</v>
      </c>
      <c r="AK322" t="s">
        <v>3498</v>
      </c>
      <c r="AL322" t="s">
        <v>3509</v>
      </c>
      <c r="AM322" t="s">
        <v>3515</v>
      </c>
      <c r="AO322">
        <v>1988</v>
      </c>
      <c r="AP322" t="s">
        <v>3516</v>
      </c>
      <c r="AS322" t="s">
        <v>3625</v>
      </c>
      <c r="AU322">
        <v>48.696072200000003</v>
      </c>
      <c r="AV322">
        <v>12.797761899999999</v>
      </c>
      <c r="BA322">
        <v>0.8</v>
      </c>
      <c r="BB322" t="s">
        <v>3996</v>
      </c>
      <c r="BC322" t="s">
        <v>3498</v>
      </c>
      <c r="BE322" t="s">
        <v>3515</v>
      </c>
      <c r="BF322" t="s">
        <v>4088</v>
      </c>
      <c r="BG322" t="s">
        <v>4406</v>
      </c>
      <c r="BH322" t="s">
        <v>4451</v>
      </c>
    </row>
    <row r="323" spans="1:61" x14ac:dyDescent="0.25">
      <c r="A323">
        <f t="shared" si="41"/>
        <v>25</v>
      </c>
      <c r="B323" t="str">
        <f t="shared" si="42"/>
        <v>Uppenborn 1_BNA1008</v>
      </c>
      <c r="C323" t="s">
        <v>3492</v>
      </c>
      <c r="D323" t="str">
        <f>VLOOKUP(AL323,REF_TABLE!$A$19:$B$26,2,FALSE)</f>
        <v>HROR</v>
      </c>
      <c r="E323" t="str">
        <f>VLOOKUP(AK323,REF_TABLE!A:B,2,FALSE)</f>
        <v>WAT</v>
      </c>
      <c r="F323">
        <f t="shared" si="40"/>
        <v>0.8</v>
      </c>
      <c r="G323">
        <f>VLOOKUP(Backup_0521!D323,REF_TABLE!M:Q,2,FALSE)</f>
        <v>0</v>
      </c>
      <c r="H323">
        <f>VLOOKUP(Backup_0521!D323,REF_TABLE!M:Q,3,FALSE)</f>
        <v>0</v>
      </c>
      <c r="I323">
        <f>VLOOKUP(D323,Tabelle7!$A:$B,2,FALSE)</f>
        <v>1.4617710098499999</v>
      </c>
      <c r="J323">
        <f>VLOOKUP(D323,Tabelle7!$A:$C,3,FALSE)</f>
        <v>1.4617710098499999</v>
      </c>
      <c r="K323">
        <f>VLOOKUP($E323,Dispa_data!E:W,7,FALSE)</f>
        <v>0</v>
      </c>
      <c r="L323">
        <f>IFERROR(VLOOKUP($E323,Dispa_data!E:W,8,FALSE),0)</f>
        <v>0</v>
      </c>
      <c r="M323">
        <f>IFERROR(VLOOKUP($E323,Dispa_data!E:W,9,FALSE),0)</f>
        <v>0</v>
      </c>
      <c r="N323">
        <f>IFERROR(VLOOKUP($E323,Dispa_data!$E:$W,10,FALSE),0)</f>
        <v>0</v>
      </c>
      <c r="O323">
        <f>IFERROR(VLOOKUP($E323,Dispa_data!$E:$W,11,FALSE),0)</f>
        <v>0.86</v>
      </c>
      <c r="P323">
        <f>IFERROR(VLOOKUP($E323,Dispa_data!$E:$W,12,FALSE),0)</f>
        <v>0.3</v>
      </c>
      <c r="Q323">
        <f>IFERROR(VLOOKUP($E323,Dispa_data!$E:$W,13,FALSE),0)</f>
        <v>0</v>
      </c>
      <c r="S323" t="str">
        <f t="shared" si="43"/>
        <v/>
      </c>
      <c r="T323" t="str">
        <f t="shared" si="44"/>
        <v/>
      </c>
      <c r="U323" t="str">
        <f t="shared" si="45"/>
        <v/>
      </c>
      <c r="V323" t="str">
        <f t="shared" si="46"/>
        <v/>
      </c>
      <c r="W323" t="str">
        <f t="shared" si="47"/>
        <v/>
      </c>
      <c r="X323" s="1" t="s">
        <v>359</v>
      </c>
      <c r="Y323" s="6" t="e">
        <f>VLOOKUP(B323,Dispa_data!B:B,1,FALSE)</f>
        <v>#N/A</v>
      </c>
      <c r="Z323" t="s">
        <v>1159</v>
      </c>
      <c r="AA323" t="s">
        <v>1586</v>
      </c>
      <c r="AC323" t="s">
        <v>2211</v>
      </c>
      <c r="AE323" t="s">
        <v>2874</v>
      </c>
      <c r="AF323" t="s">
        <v>3311</v>
      </c>
      <c r="AG323" t="s">
        <v>3478</v>
      </c>
      <c r="AH323" t="s">
        <v>3492</v>
      </c>
      <c r="AI323">
        <v>25</v>
      </c>
      <c r="AK323" t="s">
        <v>3498</v>
      </c>
      <c r="AL323" t="s">
        <v>3509</v>
      </c>
      <c r="AM323" t="s">
        <v>3515</v>
      </c>
      <c r="AO323">
        <v>1930</v>
      </c>
      <c r="AP323" t="s">
        <v>3598</v>
      </c>
      <c r="AS323" t="s">
        <v>3625</v>
      </c>
      <c r="AU323">
        <v>48.473474000000003</v>
      </c>
      <c r="AV323">
        <v>11.95481</v>
      </c>
      <c r="BA323">
        <v>0.8</v>
      </c>
      <c r="BB323" t="s">
        <v>3996</v>
      </c>
      <c r="BC323" t="s">
        <v>3498</v>
      </c>
      <c r="BE323" t="s">
        <v>3515</v>
      </c>
      <c r="BF323" t="s">
        <v>4126</v>
      </c>
      <c r="BG323" t="s">
        <v>4406</v>
      </c>
      <c r="BH323" t="s">
        <v>4475</v>
      </c>
    </row>
    <row r="324" spans="1:61" x14ac:dyDescent="0.25">
      <c r="A324">
        <f t="shared" si="41"/>
        <v>24.1</v>
      </c>
      <c r="B324" t="str">
        <f t="shared" si="42"/>
        <v>Wasserburg_BNA1013</v>
      </c>
      <c r="C324" t="s">
        <v>3492</v>
      </c>
      <c r="D324" t="str">
        <f>VLOOKUP(AL324,REF_TABLE!$A$19:$B$26,2,FALSE)</f>
        <v>HROR</v>
      </c>
      <c r="E324" t="str">
        <f>VLOOKUP(AK324,REF_TABLE!A:B,2,FALSE)</f>
        <v>WAT</v>
      </c>
      <c r="F324">
        <f t="shared" si="40"/>
        <v>0.8</v>
      </c>
      <c r="G324">
        <f>VLOOKUP(Backup_0521!D324,REF_TABLE!M:Q,2,FALSE)</f>
        <v>0</v>
      </c>
      <c r="H324">
        <f>VLOOKUP(Backup_0521!D324,REF_TABLE!M:Q,3,FALSE)</f>
        <v>0</v>
      </c>
      <c r="I324">
        <f>VLOOKUP(D324,Tabelle7!$A:$B,2,FALSE)</f>
        <v>1.4617710098499999</v>
      </c>
      <c r="J324">
        <f>VLOOKUP(D324,Tabelle7!$A:$C,3,FALSE)</f>
        <v>1.4617710098499999</v>
      </c>
      <c r="K324">
        <f>VLOOKUP($E324,Dispa_data!E:W,7,FALSE)</f>
        <v>0</v>
      </c>
      <c r="L324">
        <f>IFERROR(VLOOKUP($E324,Dispa_data!E:W,8,FALSE),0)</f>
        <v>0</v>
      </c>
      <c r="M324">
        <f>IFERROR(VLOOKUP($E324,Dispa_data!E:W,9,FALSE),0)</f>
        <v>0</v>
      </c>
      <c r="N324">
        <f>IFERROR(VLOOKUP($E324,Dispa_data!$E:$W,10,FALSE),0)</f>
        <v>0</v>
      </c>
      <c r="O324">
        <f>IFERROR(VLOOKUP($E324,Dispa_data!$E:$W,11,FALSE),0)</f>
        <v>0.86</v>
      </c>
      <c r="P324">
        <f>IFERROR(VLOOKUP($E324,Dispa_data!$E:$W,12,FALSE),0)</f>
        <v>0.3</v>
      </c>
      <c r="Q324">
        <f>IFERROR(VLOOKUP($E324,Dispa_data!$E:$W,13,FALSE),0)</f>
        <v>0</v>
      </c>
      <c r="S324" t="str">
        <f t="shared" si="43"/>
        <v/>
      </c>
      <c r="T324" t="str">
        <f t="shared" si="44"/>
        <v/>
      </c>
      <c r="U324" t="str">
        <f t="shared" si="45"/>
        <v/>
      </c>
      <c r="V324" t="str">
        <f t="shared" si="46"/>
        <v/>
      </c>
      <c r="W324" t="str">
        <f t="shared" si="47"/>
        <v/>
      </c>
      <c r="X324" s="1" t="s">
        <v>360</v>
      </c>
      <c r="Y324" s="6" t="e">
        <f>VLOOKUP(B324,Dispa_data!B:B,1,FALSE)</f>
        <v>#N/A</v>
      </c>
      <c r="Z324" t="s">
        <v>1160</v>
      </c>
      <c r="AC324" t="s">
        <v>2200</v>
      </c>
      <c r="AD324" t="s">
        <v>2541</v>
      </c>
      <c r="AE324" t="s">
        <v>2928</v>
      </c>
      <c r="AF324" t="s">
        <v>1160</v>
      </c>
      <c r="AG324" t="s">
        <v>3478</v>
      </c>
      <c r="AH324" t="s">
        <v>3492</v>
      </c>
      <c r="AI324">
        <v>24.1</v>
      </c>
      <c r="AK324" t="s">
        <v>3498</v>
      </c>
      <c r="AL324" t="s">
        <v>3509</v>
      </c>
      <c r="AM324" t="s">
        <v>3515</v>
      </c>
      <c r="AO324">
        <v>1938</v>
      </c>
      <c r="AP324" t="s">
        <v>3584</v>
      </c>
      <c r="AS324" t="s">
        <v>3625</v>
      </c>
      <c r="AU324">
        <v>48.056989999999999</v>
      </c>
      <c r="AV324">
        <v>12.220739999999999</v>
      </c>
      <c r="BA324">
        <v>0.8</v>
      </c>
      <c r="BB324" t="s">
        <v>3996</v>
      </c>
      <c r="BC324" t="s">
        <v>3498</v>
      </c>
      <c r="BE324" t="s">
        <v>3515</v>
      </c>
      <c r="BF324" t="s">
        <v>4136</v>
      </c>
      <c r="BG324" t="s">
        <v>4406</v>
      </c>
      <c r="BH324" t="s">
        <v>4451</v>
      </c>
    </row>
    <row r="325" spans="1:61" x14ac:dyDescent="0.25">
      <c r="A325">
        <f t="shared" si="41"/>
        <v>910</v>
      </c>
      <c r="B325" t="str">
        <f t="shared" si="42"/>
        <v>Wehr_BNA1019</v>
      </c>
      <c r="C325" t="s">
        <v>3492</v>
      </c>
      <c r="D325" t="str">
        <f>VLOOKUP(AL325,REF_TABLE!$A$19:$B$26,2,FALSE)</f>
        <v>HPHS</v>
      </c>
      <c r="E325" t="str">
        <f>VLOOKUP(AK325,REF_TABLE!A:B,2,FALSE)</f>
        <v>WAT</v>
      </c>
      <c r="F325">
        <f t="shared" si="40"/>
        <v>0.75</v>
      </c>
      <c r="G325">
        <f>VLOOKUP(Backup_0521!D325,REF_TABLE!M:Q,2,FALSE)</f>
        <v>0</v>
      </c>
      <c r="H325">
        <f>VLOOKUP(Backup_0521!D325,REF_TABLE!M:Q,3,FALSE)</f>
        <v>0</v>
      </c>
      <c r="I325">
        <f>VLOOKUP(D325,Tabelle7!$A:$B,2,FALSE)</f>
        <v>0.95351891912857145</v>
      </c>
      <c r="J325">
        <f>VLOOKUP(D325,Tabelle7!$A:$C,3,FALSE)</f>
        <v>0.95351891912857145</v>
      </c>
      <c r="K325">
        <f>VLOOKUP($E325,Dispa_data!E:W,7,FALSE)</f>
        <v>0</v>
      </c>
      <c r="L325">
        <f>IFERROR(VLOOKUP($E325,Dispa_data!E:W,8,FALSE),0)</f>
        <v>0</v>
      </c>
      <c r="M325">
        <f>IFERROR(VLOOKUP($E325,Dispa_data!E:W,9,FALSE),0)</f>
        <v>0</v>
      </c>
      <c r="N325">
        <f>IFERROR(VLOOKUP($E325,Dispa_data!$E:$W,10,FALSE),0)</f>
        <v>0</v>
      </c>
      <c r="O325">
        <f>IFERROR(VLOOKUP($E325,Dispa_data!$E:$W,11,FALSE),0)</f>
        <v>0.86</v>
      </c>
      <c r="P325">
        <f>IFERROR(VLOOKUP($E325,Dispa_data!$E:$W,12,FALSE),0)</f>
        <v>0.3</v>
      </c>
      <c r="Q325">
        <f>IFERROR(VLOOKUP($E325,Dispa_data!$E:$W,13,FALSE),0)</f>
        <v>0</v>
      </c>
      <c r="S325" t="str">
        <f t="shared" si="43"/>
        <v/>
      </c>
      <c r="T325">
        <f t="shared" si="44"/>
        <v>5733</v>
      </c>
      <c r="U325">
        <f t="shared" si="45"/>
        <v>0</v>
      </c>
      <c r="V325">
        <f t="shared" si="46"/>
        <v>910</v>
      </c>
      <c r="W325">
        <f t="shared" si="47"/>
        <v>0.86</v>
      </c>
      <c r="X325" s="1" t="s">
        <v>361</v>
      </c>
      <c r="Y325" s="6" t="e">
        <f>VLOOKUP(B325,Dispa_data!B:B,1,FALSE)</f>
        <v>#N/A</v>
      </c>
      <c r="Z325" t="s">
        <v>1161</v>
      </c>
      <c r="AA325" t="s">
        <v>1161</v>
      </c>
      <c r="AB325" t="s">
        <v>1971</v>
      </c>
      <c r="AC325" t="s">
        <v>2194</v>
      </c>
      <c r="AD325" t="s">
        <v>2542</v>
      </c>
      <c r="AE325" t="s">
        <v>2929</v>
      </c>
      <c r="AF325" t="s">
        <v>1161</v>
      </c>
      <c r="AG325" t="s">
        <v>3482</v>
      </c>
      <c r="AH325" t="s">
        <v>3492</v>
      </c>
      <c r="AI325">
        <v>910</v>
      </c>
      <c r="AJ325">
        <v>992</v>
      </c>
      <c r="AK325" t="s">
        <v>3498</v>
      </c>
      <c r="AL325" t="s">
        <v>3510</v>
      </c>
      <c r="AM325" t="s">
        <v>3515</v>
      </c>
      <c r="AO325">
        <v>1975</v>
      </c>
      <c r="AP325" t="s">
        <v>3590</v>
      </c>
      <c r="AS325" t="s">
        <v>3625</v>
      </c>
      <c r="AU325">
        <v>47.64529898</v>
      </c>
      <c r="AV325">
        <v>7.9181994500000004</v>
      </c>
      <c r="AW325" t="s">
        <v>3672</v>
      </c>
      <c r="AX325" t="s">
        <v>3819</v>
      </c>
      <c r="BA325">
        <v>0.75</v>
      </c>
      <c r="BB325" t="s">
        <v>3996</v>
      </c>
      <c r="BC325" t="s">
        <v>3498</v>
      </c>
      <c r="BE325" t="s">
        <v>3515</v>
      </c>
      <c r="BF325" t="s">
        <v>4090</v>
      </c>
      <c r="BG325" t="s">
        <v>4408</v>
      </c>
      <c r="BH325" t="s">
        <v>4484</v>
      </c>
      <c r="BI325" t="s">
        <v>4593</v>
      </c>
    </row>
    <row r="326" spans="1:61" x14ac:dyDescent="0.25">
      <c r="A326">
        <f t="shared" si="41"/>
        <v>79.7</v>
      </c>
      <c r="B326" t="str">
        <f t="shared" si="42"/>
        <v>Wendefurth_BNA1031</v>
      </c>
      <c r="C326" t="s">
        <v>3492</v>
      </c>
      <c r="D326" t="str">
        <f>VLOOKUP(AL326,REF_TABLE!$A$19:$B$26,2,FALSE)</f>
        <v>HROR</v>
      </c>
      <c r="E326" t="str">
        <f>VLOOKUP(AK326,REF_TABLE!A:B,2,FALSE)</f>
        <v>WAT</v>
      </c>
      <c r="F326">
        <f t="shared" si="40"/>
        <v>0.8</v>
      </c>
      <c r="G326">
        <f>VLOOKUP(Backup_0521!D326,REF_TABLE!M:Q,2,FALSE)</f>
        <v>0</v>
      </c>
      <c r="H326">
        <f>VLOOKUP(Backup_0521!D326,REF_TABLE!M:Q,3,FALSE)</f>
        <v>0</v>
      </c>
      <c r="I326">
        <f>VLOOKUP(D326,Tabelle7!$A:$B,2,FALSE)</f>
        <v>1.4617710098499999</v>
      </c>
      <c r="J326">
        <f>VLOOKUP(D326,Tabelle7!$A:$C,3,FALSE)</f>
        <v>1.4617710098499999</v>
      </c>
      <c r="K326">
        <f>VLOOKUP($E326,Dispa_data!E:W,7,FALSE)</f>
        <v>0</v>
      </c>
      <c r="L326">
        <f>IFERROR(VLOOKUP($E326,Dispa_data!E:W,8,FALSE),0)</f>
        <v>0</v>
      </c>
      <c r="M326">
        <f>IFERROR(VLOOKUP($E326,Dispa_data!E:W,9,FALSE),0)</f>
        <v>0</v>
      </c>
      <c r="N326">
        <f>IFERROR(VLOOKUP($E326,Dispa_data!$E:$W,10,FALSE),0)</f>
        <v>0</v>
      </c>
      <c r="O326">
        <f>IFERROR(VLOOKUP($E326,Dispa_data!$E:$W,11,FALSE),0)</f>
        <v>0.86</v>
      </c>
      <c r="P326">
        <f>IFERROR(VLOOKUP($E326,Dispa_data!$E:$W,12,FALSE),0)</f>
        <v>0.3</v>
      </c>
      <c r="Q326">
        <f>IFERROR(VLOOKUP($E326,Dispa_data!$E:$W,13,FALSE),0)</f>
        <v>0</v>
      </c>
      <c r="S326" t="str">
        <f t="shared" si="43"/>
        <v/>
      </c>
      <c r="T326" t="str">
        <f t="shared" si="44"/>
        <v/>
      </c>
      <c r="U326" t="str">
        <f t="shared" si="45"/>
        <v/>
      </c>
      <c r="V326" t="str">
        <f t="shared" si="46"/>
        <v/>
      </c>
      <c r="W326" t="str">
        <f t="shared" si="47"/>
        <v/>
      </c>
      <c r="X326" s="1" t="s">
        <v>362</v>
      </c>
      <c r="Y326" s="6" t="e">
        <f>VLOOKUP(B326,Dispa_data!B:B,1,FALSE)</f>
        <v>#N/A</v>
      </c>
      <c r="Z326" t="s">
        <v>1162</v>
      </c>
      <c r="AA326" t="s">
        <v>1609</v>
      </c>
      <c r="AC326" t="s">
        <v>2201</v>
      </c>
      <c r="AD326" t="s">
        <v>2543</v>
      </c>
      <c r="AE326" t="s">
        <v>2930</v>
      </c>
      <c r="AF326" t="s">
        <v>1162</v>
      </c>
      <c r="AG326" t="s">
        <v>3479</v>
      </c>
      <c r="AH326" t="s">
        <v>3492</v>
      </c>
      <c r="AI326">
        <v>79.7</v>
      </c>
      <c r="AK326" t="s">
        <v>3498</v>
      </c>
      <c r="AL326" t="s">
        <v>3509</v>
      </c>
      <c r="AM326" t="s">
        <v>3515</v>
      </c>
      <c r="AO326">
        <v>1967</v>
      </c>
      <c r="AP326" t="s">
        <v>3566</v>
      </c>
      <c r="AS326" t="s">
        <v>3625</v>
      </c>
      <c r="AU326">
        <v>51.742229999999999</v>
      </c>
      <c r="AV326">
        <v>10.91879</v>
      </c>
      <c r="AY326">
        <v>0.73</v>
      </c>
      <c r="AZ326" s="2" t="s">
        <v>3950</v>
      </c>
      <c r="BA326">
        <v>0.8</v>
      </c>
      <c r="BB326" t="s">
        <v>3996</v>
      </c>
      <c r="BC326" t="s">
        <v>3498</v>
      </c>
      <c r="BE326" t="s">
        <v>3515</v>
      </c>
      <c r="BF326" t="s">
        <v>4137</v>
      </c>
      <c r="BG326" t="s">
        <v>4406</v>
      </c>
      <c r="BH326" t="s">
        <v>4493</v>
      </c>
    </row>
    <row r="327" spans="1:61" x14ac:dyDescent="0.25">
      <c r="A327">
        <f t="shared" si="41"/>
        <v>0</v>
      </c>
      <c r="B327" t="str">
        <f t="shared" si="42"/>
        <v>Wendefurth_BNA1032</v>
      </c>
      <c r="C327" t="s">
        <v>3492</v>
      </c>
      <c r="D327" t="str">
        <f>VLOOKUP(AL327,REF_TABLE!$A$19:$B$26,2,FALSE)</f>
        <v>HROR</v>
      </c>
      <c r="E327" t="str">
        <f>VLOOKUP(AK327,REF_TABLE!A:B,2,FALSE)</f>
        <v>WAT</v>
      </c>
      <c r="F327">
        <f t="shared" si="40"/>
        <v>0.8</v>
      </c>
      <c r="G327">
        <f>VLOOKUP(Backup_0521!D327,REF_TABLE!M:Q,2,FALSE)</f>
        <v>0</v>
      </c>
      <c r="H327">
        <f>VLOOKUP(Backup_0521!D327,REF_TABLE!M:Q,3,FALSE)</f>
        <v>0</v>
      </c>
      <c r="I327">
        <f>VLOOKUP(D327,Tabelle7!$A:$B,2,FALSE)</f>
        <v>1.4617710098499999</v>
      </c>
      <c r="J327">
        <f>VLOOKUP(D327,Tabelle7!$A:$C,3,FALSE)</f>
        <v>1.4617710098499999</v>
      </c>
      <c r="K327">
        <f>VLOOKUP($E327,Dispa_data!E:W,7,FALSE)</f>
        <v>0</v>
      </c>
      <c r="L327">
        <f>IFERROR(VLOOKUP($E327,Dispa_data!E:W,8,FALSE),0)</f>
        <v>0</v>
      </c>
      <c r="M327">
        <f>IFERROR(VLOOKUP($E327,Dispa_data!E:W,9,FALSE),0)</f>
        <v>0</v>
      </c>
      <c r="N327">
        <f>IFERROR(VLOOKUP($E327,Dispa_data!$E:$W,10,FALSE),0)</f>
        <v>0</v>
      </c>
      <c r="O327">
        <f>IFERROR(VLOOKUP($E327,Dispa_data!$E:$W,11,FALSE),0)</f>
        <v>0.86</v>
      </c>
      <c r="P327">
        <f>IFERROR(VLOOKUP($E327,Dispa_data!$E:$W,12,FALSE),0)</f>
        <v>0.3</v>
      </c>
      <c r="Q327">
        <f>IFERROR(VLOOKUP($E327,Dispa_data!$E:$W,13,FALSE),0)</f>
        <v>0</v>
      </c>
      <c r="S327" t="str">
        <f t="shared" si="43"/>
        <v/>
      </c>
      <c r="T327" t="str">
        <f t="shared" si="44"/>
        <v/>
      </c>
      <c r="U327" t="str">
        <f t="shared" si="45"/>
        <v/>
      </c>
      <c r="V327" t="str">
        <f t="shared" si="46"/>
        <v/>
      </c>
      <c r="W327" t="str">
        <f t="shared" si="47"/>
        <v/>
      </c>
      <c r="X327" s="1" t="s">
        <v>363</v>
      </c>
      <c r="Y327" s="6" t="e">
        <f>VLOOKUP(B327,Dispa_data!B:B,1,FALSE)</f>
        <v>#N/A</v>
      </c>
      <c r="Z327" t="s">
        <v>1162</v>
      </c>
      <c r="AA327" t="s">
        <v>1610</v>
      </c>
      <c r="AC327" t="s">
        <v>2201</v>
      </c>
      <c r="AD327" t="s">
        <v>2543</v>
      </c>
      <c r="AE327" t="s">
        <v>2930</v>
      </c>
      <c r="AF327" t="s">
        <v>1162</v>
      </c>
      <c r="AG327" t="s">
        <v>3479</v>
      </c>
      <c r="AH327" t="s">
        <v>3492</v>
      </c>
      <c r="AK327" t="s">
        <v>3498</v>
      </c>
      <c r="AL327" t="s">
        <v>3509</v>
      </c>
      <c r="AM327" t="s">
        <v>3515</v>
      </c>
      <c r="AO327">
        <v>1968</v>
      </c>
      <c r="AP327" t="s">
        <v>3549</v>
      </c>
      <c r="AS327" t="s">
        <v>3625</v>
      </c>
      <c r="AU327">
        <v>51.742229999999999</v>
      </c>
      <c r="AV327">
        <v>10.91879</v>
      </c>
      <c r="AY327">
        <v>0.73</v>
      </c>
      <c r="AZ327" s="2" t="s">
        <v>3950</v>
      </c>
      <c r="BA327">
        <v>0.8</v>
      </c>
      <c r="BB327" t="s">
        <v>3996</v>
      </c>
      <c r="BC327" t="s">
        <v>3498</v>
      </c>
      <c r="BE327" t="s">
        <v>3515</v>
      </c>
      <c r="BF327" t="s">
        <v>4137</v>
      </c>
      <c r="BG327" t="s">
        <v>4406</v>
      </c>
      <c r="BH327" t="s">
        <v>4493</v>
      </c>
    </row>
    <row r="328" spans="1:61" x14ac:dyDescent="0.25">
      <c r="A328">
        <f t="shared" si="41"/>
        <v>20</v>
      </c>
      <c r="B328" t="str">
        <f t="shared" si="42"/>
        <v>Wintrich_BNA1066</v>
      </c>
      <c r="C328" t="s">
        <v>3492</v>
      </c>
      <c r="D328" t="str">
        <f>VLOOKUP(AL328,REF_TABLE!$A$19:$B$26,2,FALSE)</f>
        <v>HROR</v>
      </c>
      <c r="E328" t="str">
        <f>VLOOKUP(AK328,REF_TABLE!A:B,2,FALSE)</f>
        <v>WAT</v>
      </c>
      <c r="F328">
        <f t="shared" si="40"/>
        <v>0.8</v>
      </c>
      <c r="G328">
        <f>VLOOKUP(Backup_0521!D328,REF_TABLE!M:Q,2,FALSE)</f>
        <v>0</v>
      </c>
      <c r="H328">
        <f>VLOOKUP(Backup_0521!D328,REF_TABLE!M:Q,3,FALSE)</f>
        <v>0</v>
      </c>
      <c r="I328">
        <f>VLOOKUP(D328,Tabelle7!$A:$B,2,FALSE)</f>
        <v>1.4617710098499999</v>
      </c>
      <c r="J328">
        <f>VLOOKUP(D328,Tabelle7!$A:$C,3,FALSE)</f>
        <v>1.4617710098499999</v>
      </c>
      <c r="K328">
        <f>VLOOKUP($E328,Dispa_data!E:W,7,FALSE)</f>
        <v>0</v>
      </c>
      <c r="L328">
        <f>IFERROR(VLOOKUP($E328,Dispa_data!E:W,8,FALSE),0)</f>
        <v>0</v>
      </c>
      <c r="M328">
        <f>IFERROR(VLOOKUP($E328,Dispa_data!E:W,9,FALSE),0)</f>
        <v>0</v>
      </c>
      <c r="N328">
        <f>IFERROR(VLOOKUP($E328,Dispa_data!$E:$W,10,FALSE),0)</f>
        <v>0</v>
      </c>
      <c r="O328">
        <f>IFERROR(VLOOKUP($E328,Dispa_data!$E:$W,11,FALSE),0)</f>
        <v>0.86</v>
      </c>
      <c r="P328">
        <f>IFERROR(VLOOKUP($E328,Dispa_data!$E:$W,12,FALSE),0)</f>
        <v>0.3</v>
      </c>
      <c r="Q328">
        <f>IFERROR(VLOOKUP($E328,Dispa_data!$E:$W,13,FALSE),0)</f>
        <v>0</v>
      </c>
      <c r="S328" t="str">
        <f t="shared" si="43"/>
        <v/>
      </c>
      <c r="T328" t="str">
        <f t="shared" si="44"/>
        <v/>
      </c>
      <c r="U328" t="str">
        <f t="shared" si="45"/>
        <v/>
      </c>
      <c r="V328" t="str">
        <f t="shared" si="46"/>
        <v/>
      </c>
      <c r="W328" t="str">
        <f t="shared" si="47"/>
        <v/>
      </c>
      <c r="X328" s="1" t="s">
        <v>364</v>
      </c>
      <c r="Y328" s="6" t="e">
        <f>VLOOKUP(B328,Dispa_data!B:B,1,FALSE)</f>
        <v>#N/A</v>
      </c>
      <c r="Z328" t="s">
        <v>1163</v>
      </c>
      <c r="AC328" t="s">
        <v>2128</v>
      </c>
      <c r="AE328" t="s">
        <v>2931</v>
      </c>
      <c r="AF328" t="s">
        <v>1163</v>
      </c>
      <c r="AG328" t="s">
        <v>3487</v>
      </c>
      <c r="AH328" t="s">
        <v>3492</v>
      </c>
      <c r="AI328">
        <v>20</v>
      </c>
      <c r="AK328" t="s">
        <v>3498</v>
      </c>
      <c r="AL328" t="s">
        <v>3509</v>
      </c>
      <c r="AM328" t="s">
        <v>3515</v>
      </c>
      <c r="AO328">
        <v>1965</v>
      </c>
      <c r="AP328" t="s">
        <v>3551</v>
      </c>
      <c r="AS328" t="s">
        <v>3625</v>
      </c>
      <c r="AU328">
        <v>49.879784000000001</v>
      </c>
      <c r="AV328">
        <v>6.9487619999999994</v>
      </c>
      <c r="BA328">
        <v>0.8</v>
      </c>
      <c r="BB328" t="s">
        <v>3996</v>
      </c>
      <c r="BC328" t="s">
        <v>3498</v>
      </c>
      <c r="BE328" t="s">
        <v>3515</v>
      </c>
      <c r="BG328" t="s">
        <v>1559</v>
      </c>
      <c r="BH328" t="s">
        <v>4441</v>
      </c>
    </row>
    <row r="329" spans="1:61" x14ac:dyDescent="0.25">
      <c r="A329">
        <f t="shared" si="41"/>
        <v>220</v>
      </c>
      <c r="B329" t="str">
        <f t="shared" si="42"/>
        <v>Witznau_BNA1071</v>
      </c>
      <c r="C329" t="s">
        <v>3492</v>
      </c>
      <c r="D329" t="str">
        <f>VLOOKUP(AL329,REF_TABLE!$A$19:$B$26,2,FALSE)</f>
        <v>HPHS</v>
      </c>
      <c r="E329" t="str">
        <f>VLOOKUP(AK329,REF_TABLE!A:B,2,FALSE)</f>
        <v>WAT</v>
      </c>
      <c r="F329">
        <f t="shared" si="40"/>
        <v>0.75</v>
      </c>
      <c r="G329">
        <f>VLOOKUP(Backup_0521!D329,REF_TABLE!M:Q,2,FALSE)</f>
        <v>0</v>
      </c>
      <c r="H329">
        <f>VLOOKUP(Backup_0521!D329,REF_TABLE!M:Q,3,FALSE)</f>
        <v>0</v>
      </c>
      <c r="I329">
        <f>VLOOKUP(D329,Tabelle7!$A:$B,2,FALSE)</f>
        <v>0.95351891912857145</v>
      </c>
      <c r="J329">
        <f>VLOOKUP(D329,Tabelle7!$A:$C,3,FALSE)</f>
        <v>0.95351891912857145</v>
      </c>
      <c r="K329">
        <f>VLOOKUP($E329,Dispa_data!E:W,7,FALSE)</f>
        <v>0</v>
      </c>
      <c r="L329">
        <f>IFERROR(VLOOKUP($E329,Dispa_data!E:W,8,FALSE),0)</f>
        <v>0</v>
      </c>
      <c r="M329">
        <f>IFERROR(VLOOKUP($E329,Dispa_data!E:W,9,FALSE),0)</f>
        <v>0</v>
      </c>
      <c r="N329">
        <f>IFERROR(VLOOKUP($E329,Dispa_data!$E:$W,10,FALSE),0)</f>
        <v>0</v>
      </c>
      <c r="O329">
        <f>IFERROR(VLOOKUP($E329,Dispa_data!$E:$W,11,FALSE),0)</f>
        <v>0.86</v>
      </c>
      <c r="P329">
        <f>IFERROR(VLOOKUP($E329,Dispa_data!$E:$W,12,FALSE),0)</f>
        <v>0.3</v>
      </c>
      <c r="Q329">
        <f>IFERROR(VLOOKUP($E329,Dispa_data!$E:$W,13,FALSE),0)</f>
        <v>0</v>
      </c>
      <c r="S329" t="str">
        <f t="shared" si="43"/>
        <v/>
      </c>
      <c r="T329">
        <f t="shared" si="44"/>
        <v>1386</v>
      </c>
      <c r="U329">
        <f t="shared" si="45"/>
        <v>0</v>
      </c>
      <c r="V329">
        <f t="shared" si="46"/>
        <v>220</v>
      </c>
      <c r="W329">
        <f t="shared" si="47"/>
        <v>0.86</v>
      </c>
      <c r="X329" s="1" t="s">
        <v>365</v>
      </c>
      <c r="Y329" s="6" t="e">
        <f>VLOOKUP(B329,Dispa_data!B:B,1,FALSE)</f>
        <v>#N/A</v>
      </c>
      <c r="Z329" t="s">
        <v>1164</v>
      </c>
      <c r="AA329" t="s">
        <v>1164</v>
      </c>
      <c r="AB329" t="s">
        <v>1972</v>
      </c>
      <c r="AC329" t="s">
        <v>2194</v>
      </c>
      <c r="AD329" t="s">
        <v>2544</v>
      </c>
      <c r="AE329" t="s">
        <v>2932</v>
      </c>
      <c r="AF329" t="s">
        <v>1164</v>
      </c>
      <c r="AG329" t="s">
        <v>3482</v>
      </c>
      <c r="AH329" t="s">
        <v>3492</v>
      </c>
      <c r="AI329">
        <v>220</v>
      </c>
      <c r="AJ329">
        <v>240</v>
      </c>
      <c r="AK329" t="s">
        <v>3498</v>
      </c>
      <c r="AL329" t="s">
        <v>3510</v>
      </c>
      <c r="AM329" t="s">
        <v>3515</v>
      </c>
      <c r="AO329">
        <v>1943</v>
      </c>
      <c r="AP329" t="s">
        <v>3603</v>
      </c>
      <c r="AS329" t="s">
        <v>3625</v>
      </c>
      <c r="AU329">
        <v>47.687910000000002</v>
      </c>
      <c r="AV329">
        <v>8.2515900000000002</v>
      </c>
      <c r="AW329" t="s">
        <v>3672</v>
      </c>
      <c r="AX329" t="s">
        <v>3820</v>
      </c>
      <c r="BA329">
        <v>0.75</v>
      </c>
      <c r="BB329" t="s">
        <v>3996</v>
      </c>
      <c r="BC329" t="s">
        <v>3498</v>
      </c>
      <c r="BE329" t="s">
        <v>3515</v>
      </c>
      <c r="BF329" t="s">
        <v>4099</v>
      </c>
      <c r="BG329" t="s">
        <v>4406</v>
      </c>
      <c r="BH329" t="s">
        <v>4484</v>
      </c>
      <c r="BI329" t="s">
        <v>4591</v>
      </c>
    </row>
    <row r="330" spans="1:61" x14ac:dyDescent="0.25">
      <c r="A330">
        <f t="shared" si="41"/>
        <v>13.6</v>
      </c>
      <c r="B330" t="str">
        <f t="shared" si="42"/>
        <v>Zeltingen_BNA1287</v>
      </c>
      <c r="C330" t="s">
        <v>3492</v>
      </c>
      <c r="D330" t="str">
        <f>VLOOKUP(AL330,REF_TABLE!$A$19:$B$26,2,FALSE)</f>
        <v>HROR</v>
      </c>
      <c r="E330" t="str">
        <f>VLOOKUP(AK330,REF_TABLE!A:B,2,FALSE)</f>
        <v>WAT</v>
      </c>
      <c r="F330">
        <f t="shared" si="40"/>
        <v>0.8</v>
      </c>
      <c r="G330">
        <f>VLOOKUP(Backup_0521!D330,REF_TABLE!M:Q,2,FALSE)</f>
        <v>0</v>
      </c>
      <c r="H330">
        <f>VLOOKUP(Backup_0521!D330,REF_TABLE!M:Q,3,FALSE)</f>
        <v>0</v>
      </c>
      <c r="I330">
        <f>VLOOKUP(D330,Tabelle7!$A:$B,2,FALSE)</f>
        <v>1.4617710098499999</v>
      </c>
      <c r="J330">
        <f>VLOOKUP(D330,Tabelle7!$A:$C,3,FALSE)</f>
        <v>1.4617710098499999</v>
      </c>
      <c r="K330">
        <f>VLOOKUP($E330,Dispa_data!E:W,7,FALSE)</f>
        <v>0</v>
      </c>
      <c r="L330">
        <f>IFERROR(VLOOKUP($E330,Dispa_data!E:W,8,FALSE),0)</f>
        <v>0</v>
      </c>
      <c r="M330">
        <f>IFERROR(VLOOKUP($E330,Dispa_data!E:W,9,FALSE),0)</f>
        <v>0</v>
      </c>
      <c r="N330">
        <f>IFERROR(VLOOKUP($E330,Dispa_data!$E:$W,10,FALSE),0)</f>
        <v>0</v>
      </c>
      <c r="O330">
        <f>IFERROR(VLOOKUP($E330,Dispa_data!$E:$W,11,FALSE),0)</f>
        <v>0.86</v>
      </c>
      <c r="P330">
        <f>IFERROR(VLOOKUP($E330,Dispa_data!$E:$W,12,FALSE),0)</f>
        <v>0.3</v>
      </c>
      <c r="Q330">
        <f>IFERROR(VLOOKUP($E330,Dispa_data!$E:$W,13,FALSE),0)</f>
        <v>0</v>
      </c>
      <c r="S330" t="str">
        <f t="shared" si="43"/>
        <v/>
      </c>
      <c r="T330" t="str">
        <f t="shared" si="44"/>
        <v/>
      </c>
      <c r="U330" t="str">
        <f t="shared" si="45"/>
        <v/>
      </c>
      <c r="V330" t="str">
        <f t="shared" si="46"/>
        <v/>
      </c>
      <c r="W330" t="str">
        <f t="shared" si="47"/>
        <v/>
      </c>
      <c r="X330" s="1" t="s">
        <v>366</v>
      </c>
      <c r="Y330" s="6" t="e">
        <f>VLOOKUP(B330,Dispa_data!B:B,1,FALSE)</f>
        <v>#N/A</v>
      </c>
      <c r="Z330" t="s">
        <v>1165</v>
      </c>
      <c r="AC330" t="s">
        <v>2128</v>
      </c>
      <c r="AE330" t="s">
        <v>2933</v>
      </c>
      <c r="AF330" t="s">
        <v>1165</v>
      </c>
      <c r="AG330" t="s">
        <v>3487</v>
      </c>
      <c r="AH330" t="s">
        <v>3492</v>
      </c>
      <c r="AI330">
        <v>13.6</v>
      </c>
      <c r="AK330" t="s">
        <v>3498</v>
      </c>
      <c r="AL330" t="s">
        <v>3509</v>
      </c>
      <c r="AM330" t="s">
        <v>3515</v>
      </c>
      <c r="AO330">
        <v>1964</v>
      </c>
      <c r="AP330" t="s">
        <v>3565</v>
      </c>
      <c r="AS330" t="s">
        <v>3625</v>
      </c>
      <c r="AU330">
        <v>49.951073999999998</v>
      </c>
      <c r="AV330">
        <v>7.0231660000000007</v>
      </c>
      <c r="BA330">
        <v>0.8</v>
      </c>
      <c r="BB330" t="s">
        <v>3996</v>
      </c>
      <c r="BC330" t="s">
        <v>3498</v>
      </c>
      <c r="BE330" t="s">
        <v>3515</v>
      </c>
      <c r="BG330" t="s">
        <v>1559</v>
      </c>
      <c r="BH330" t="s">
        <v>4441</v>
      </c>
    </row>
    <row r="331" spans="1:61" x14ac:dyDescent="0.25">
      <c r="A331">
        <f t="shared" si="41"/>
        <v>12</v>
      </c>
      <c r="B331" t="str">
        <f t="shared" si="42"/>
        <v>Vorarlberger Illwerke AG "Rellswerk"_BNA1869</v>
      </c>
      <c r="C331" t="s">
        <v>3492</v>
      </c>
      <c r="D331" t="str">
        <f>VLOOKUP(AL331,REF_TABLE!$A$19:$B$26,2,FALSE)</f>
        <v>HROR</v>
      </c>
      <c r="E331" t="str">
        <f>VLOOKUP(AK331,REF_TABLE!A:B,2,FALSE)</f>
        <v>WAT</v>
      </c>
      <c r="F331">
        <f t="shared" si="40"/>
        <v>0.8</v>
      </c>
      <c r="G331">
        <f>VLOOKUP(Backup_0521!D331,REF_TABLE!M:Q,2,FALSE)</f>
        <v>0</v>
      </c>
      <c r="H331">
        <f>VLOOKUP(Backup_0521!D331,REF_TABLE!M:Q,3,FALSE)</f>
        <v>0</v>
      </c>
      <c r="I331">
        <f>VLOOKUP(D331,Tabelle7!$A:$B,2,FALSE)</f>
        <v>1.4617710098499999</v>
      </c>
      <c r="J331">
        <f>VLOOKUP(D331,Tabelle7!$A:$C,3,FALSE)</f>
        <v>1.4617710098499999</v>
      </c>
      <c r="K331">
        <f>VLOOKUP($E331,Dispa_data!E:W,7,FALSE)</f>
        <v>0</v>
      </c>
      <c r="L331">
        <f>IFERROR(VLOOKUP($E331,Dispa_data!E:W,8,FALSE),0)</f>
        <v>0</v>
      </c>
      <c r="M331">
        <f>IFERROR(VLOOKUP($E331,Dispa_data!E:W,9,FALSE),0)</f>
        <v>0</v>
      </c>
      <c r="N331">
        <f>IFERROR(VLOOKUP($E331,Dispa_data!$E:$W,10,FALSE),0)</f>
        <v>0</v>
      </c>
      <c r="O331">
        <f>IFERROR(VLOOKUP($E331,Dispa_data!$E:$W,11,FALSE),0)</f>
        <v>0.86</v>
      </c>
      <c r="P331">
        <f>IFERROR(VLOOKUP($E331,Dispa_data!$E:$W,12,FALSE),0)</f>
        <v>0.3</v>
      </c>
      <c r="Q331">
        <f>IFERROR(VLOOKUP($E331,Dispa_data!$E:$W,13,FALSE),0)</f>
        <v>0</v>
      </c>
      <c r="S331" t="str">
        <f t="shared" si="43"/>
        <v/>
      </c>
      <c r="T331" t="str">
        <f t="shared" si="44"/>
        <v/>
      </c>
      <c r="U331" t="str">
        <f t="shared" si="45"/>
        <v/>
      </c>
      <c r="V331" t="str">
        <f t="shared" si="46"/>
        <v/>
      </c>
      <c r="W331" t="str">
        <f t="shared" si="47"/>
        <v/>
      </c>
      <c r="X331" s="1" t="s">
        <v>367</v>
      </c>
      <c r="Y331" s="6" t="e">
        <f>VLOOKUP(B331,Dispa_data!B:B,1,FALSE)</f>
        <v>#N/A</v>
      </c>
      <c r="Z331" t="s">
        <v>1166</v>
      </c>
      <c r="AA331" t="s">
        <v>1649</v>
      </c>
      <c r="AC331" t="s">
        <v>2158</v>
      </c>
      <c r="AE331" t="s">
        <v>2922</v>
      </c>
      <c r="AF331" t="s">
        <v>3307</v>
      </c>
      <c r="AG331" t="s">
        <v>3488</v>
      </c>
      <c r="AH331" t="s">
        <v>3493</v>
      </c>
      <c r="AI331">
        <v>12</v>
      </c>
      <c r="AK331" t="s">
        <v>3498</v>
      </c>
      <c r="AL331" t="s">
        <v>3509</v>
      </c>
      <c r="AM331" t="s">
        <v>3515</v>
      </c>
      <c r="AO331">
        <v>2017</v>
      </c>
      <c r="AP331" t="s">
        <v>3604</v>
      </c>
      <c r="AS331" t="s">
        <v>3625</v>
      </c>
      <c r="AU331">
        <v>47.073096</v>
      </c>
      <c r="AV331">
        <v>9.8737089999999998</v>
      </c>
      <c r="BA331">
        <v>0.8</v>
      </c>
      <c r="BB331" t="s">
        <v>3996</v>
      </c>
      <c r="BC331" t="s">
        <v>3498</v>
      </c>
      <c r="BE331" t="s">
        <v>3515</v>
      </c>
      <c r="BG331" t="s">
        <v>4407</v>
      </c>
    </row>
    <row r="332" spans="1:61" x14ac:dyDescent="0.25">
      <c r="A332">
        <f t="shared" si="41"/>
        <v>297</v>
      </c>
      <c r="B332" t="str">
        <f t="shared" si="42"/>
        <v>Niederaußem_BNA0705</v>
      </c>
      <c r="C332" t="s">
        <v>3492</v>
      </c>
      <c r="D332" t="str">
        <f>VLOOKUP(AL332,REF_TABLE!$A$19:$B$26,2,FALSE)</f>
        <v>STUR</v>
      </c>
      <c r="E332" t="str">
        <f>VLOOKUP(AK332,REF_TABLE!A:B,2,FALSE)</f>
        <v>LIG</v>
      </c>
      <c r="F332">
        <f t="shared" si="40"/>
        <v>0.32319999999999999</v>
      </c>
      <c r="G332">
        <f>VLOOKUP(Backup_0521!D332,REF_TABLE!M:Q,2,FALSE)</f>
        <v>9.5587323943661975</v>
      </c>
      <c r="H332">
        <f>VLOOKUP(Backup_0521!D332,REF_TABLE!M:Q,3,FALSE)</f>
        <v>7.8122535211267614</v>
      </c>
      <c r="I332">
        <f>VLOOKUP(D332,Tabelle7!$A:$B,2,FALSE)</f>
        <v>4.0224969288732378E-2</v>
      </c>
      <c r="J332">
        <f>VLOOKUP(D332,Tabelle7!$A:$C,3,FALSE)</f>
        <v>4.0224969288732378E-2</v>
      </c>
      <c r="K332">
        <f>VLOOKUP($E332,Dispa_data!E:W,7,FALSE)</f>
        <v>136849.91500000001</v>
      </c>
      <c r="L332">
        <f>IFERROR(VLOOKUP($E332,Dispa_data!E:W,8,FALSE),0)</f>
        <v>0</v>
      </c>
      <c r="M332">
        <f>IFERROR(VLOOKUP($E332,Dispa_data!E:W,9,FALSE),0)</f>
        <v>0</v>
      </c>
      <c r="N332">
        <f>IFERROR(VLOOKUP($E332,Dispa_data!$E:$W,10,FALSE),0)</f>
        <v>0.3</v>
      </c>
      <c r="O332">
        <f>IFERROR(VLOOKUP($E332,Dispa_data!$E:$W,11,FALSE),0)</f>
        <v>0.38500000000000001</v>
      </c>
      <c r="P332">
        <f>IFERROR(VLOOKUP($E332,Dispa_data!$E:$W,12,FALSE),0)</f>
        <v>7</v>
      </c>
      <c r="Q332">
        <f>IFERROR(VLOOKUP($E332,Dispa_data!$E:$W,13,FALSE),0)</f>
        <v>1</v>
      </c>
      <c r="S332" t="str">
        <f t="shared" si="43"/>
        <v/>
      </c>
      <c r="T332" t="str">
        <f t="shared" si="44"/>
        <v/>
      </c>
      <c r="U332" t="str">
        <f t="shared" si="45"/>
        <v/>
      </c>
      <c r="V332" t="str">
        <f t="shared" si="46"/>
        <v/>
      </c>
      <c r="W332" t="str">
        <f t="shared" si="47"/>
        <v/>
      </c>
      <c r="X332" s="1" t="s">
        <v>368</v>
      </c>
      <c r="Y332" s="6" t="e">
        <f>VLOOKUP(B332,Dispa_data!B:B,1,FALSE)</f>
        <v>#N/A</v>
      </c>
      <c r="Z332" t="s">
        <v>1167</v>
      </c>
      <c r="AA332" t="s">
        <v>1592</v>
      </c>
      <c r="AB332" t="s">
        <v>1973</v>
      </c>
      <c r="AC332" t="s">
        <v>2203</v>
      </c>
      <c r="AE332" t="s">
        <v>2934</v>
      </c>
      <c r="AF332" t="s">
        <v>1044</v>
      </c>
      <c r="AG332" t="s">
        <v>3480</v>
      </c>
      <c r="AH332" t="s">
        <v>3492</v>
      </c>
      <c r="AI332">
        <v>297</v>
      </c>
      <c r="AJ332">
        <v>320</v>
      </c>
      <c r="AK332" t="s">
        <v>3499</v>
      </c>
      <c r="AL332" t="s">
        <v>3506</v>
      </c>
      <c r="AM332" t="s">
        <v>3515</v>
      </c>
      <c r="AO332">
        <v>1968</v>
      </c>
      <c r="AP332" t="s">
        <v>3549</v>
      </c>
      <c r="AS332" t="s">
        <v>3625</v>
      </c>
      <c r="AU332">
        <v>50.995691999999998</v>
      </c>
      <c r="AV332">
        <v>6.6690389999999997</v>
      </c>
      <c r="AW332" t="s">
        <v>3683</v>
      </c>
      <c r="AX332" t="s">
        <v>3821</v>
      </c>
      <c r="AY332">
        <v>0.35799999999999998</v>
      </c>
      <c r="AZ332" s="2" t="s">
        <v>3951</v>
      </c>
      <c r="BA332">
        <v>0.32319999999999999</v>
      </c>
      <c r="BB332" t="s">
        <v>3997</v>
      </c>
      <c r="BC332" t="s">
        <v>3499</v>
      </c>
      <c r="BE332" t="s">
        <v>3515</v>
      </c>
      <c r="BF332" t="s">
        <v>4138</v>
      </c>
      <c r="BG332" t="s">
        <v>4407</v>
      </c>
      <c r="BH332" t="s">
        <v>4460</v>
      </c>
      <c r="BI332" t="s">
        <v>4591</v>
      </c>
    </row>
    <row r="333" spans="1:61" x14ac:dyDescent="0.25">
      <c r="A333">
        <f t="shared" si="41"/>
        <v>299</v>
      </c>
      <c r="B333" t="str">
        <f t="shared" si="42"/>
        <v>Niederaußem_BNA0706</v>
      </c>
      <c r="C333" t="s">
        <v>3492</v>
      </c>
      <c r="D333" t="str">
        <f>VLOOKUP(AL333,REF_TABLE!$A$19:$B$26,2,FALSE)</f>
        <v>STUR</v>
      </c>
      <c r="E333" t="str">
        <f>VLOOKUP(AK333,REF_TABLE!A:B,2,FALSE)</f>
        <v>LIG</v>
      </c>
      <c r="F333">
        <f t="shared" si="40"/>
        <v>0.33040000000000003</v>
      </c>
      <c r="G333">
        <f>VLOOKUP(Backup_0521!D333,REF_TABLE!M:Q,2,FALSE)</f>
        <v>9.5587323943661975</v>
      </c>
      <c r="H333">
        <f>VLOOKUP(Backup_0521!D333,REF_TABLE!M:Q,3,FALSE)</f>
        <v>7.8122535211267614</v>
      </c>
      <c r="I333">
        <f>VLOOKUP(D333,Tabelle7!$A:$B,2,FALSE)</f>
        <v>4.0224969288732378E-2</v>
      </c>
      <c r="J333">
        <f>VLOOKUP(D333,Tabelle7!$A:$C,3,FALSE)</f>
        <v>4.0224969288732378E-2</v>
      </c>
      <c r="K333">
        <f>VLOOKUP($E333,Dispa_data!E:W,7,FALSE)</f>
        <v>136849.91500000001</v>
      </c>
      <c r="L333">
        <f>IFERROR(VLOOKUP($E333,Dispa_data!E:W,8,FALSE),0)</f>
        <v>0</v>
      </c>
      <c r="M333">
        <f>IFERROR(VLOOKUP($E333,Dispa_data!E:W,9,FALSE),0)</f>
        <v>0</v>
      </c>
      <c r="N333">
        <f>IFERROR(VLOOKUP($E333,Dispa_data!$E:$W,10,FALSE),0)</f>
        <v>0.3</v>
      </c>
      <c r="O333">
        <f>IFERROR(VLOOKUP($E333,Dispa_data!$E:$W,11,FALSE),0)</f>
        <v>0.38500000000000001</v>
      </c>
      <c r="P333">
        <f>IFERROR(VLOOKUP($E333,Dispa_data!$E:$W,12,FALSE),0)</f>
        <v>7</v>
      </c>
      <c r="Q333">
        <f>IFERROR(VLOOKUP($E333,Dispa_data!$E:$W,13,FALSE),0)</f>
        <v>1</v>
      </c>
      <c r="S333" t="str">
        <f t="shared" si="43"/>
        <v/>
      </c>
      <c r="T333" t="str">
        <f t="shared" si="44"/>
        <v/>
      </c>
      <c r="U333" t="str">
        <f t="shared" si="45"/>
        <v/>
      </c>
      <c r="V333" t="str">
        <f t="shared" si="46"/>
        <v/>
      </c>
      <c r="W333" t="str">
        <f t="shared" si="47"/>
        <v/>
      </c>
      <c r="X333" s="1" t="s">
        <v>369</v>
      </c>
      <c r="Y333" s="6" t="e">
        <f>VLOOKUP(B333,Dispa_data!B:B,1,FALSE)</f>
        <v>#N/A</v>
      </c>
      <c r="Z333" t="s">
        <v>1167</v>
      </c>
      <c r="AA333" t="s">
        <v>1593</v>
      </c>
      <c r="AB333" t="s">
        <v>1974</v>
      </c>
      <c r="AC333" t="s">
        <v>2203</v>
      </c>
      <c r="AE333" t="s">
        <v>2934</v>
      </c>
      <c r="AF333" t="s">
        <v>1044</v>
      </c>
      <c r="AG333" t="s">
        <v>3480</v>
      </c>
      <c r="AH333" t="s">
        <v>3492</v>
      </c>
      <c r="AI333">
        <v>299</v>
      </c>
      <c r="AJ333">
        <v>320</v>
      </c>
      <c r="AK333" t="s">
        <v>3499</v>
      </c>
      <c r="AL333" t="s">
        <v>3506</v>
      </c>
      <c r="AM333" t="s">
        <v>3515</v>
      </c>
      <c r="AO333">
        <v>1971</v>
      </c>
      <c r="AP333" t="s">
        <v>3556</v>
      </c>
      <c r="AS333" t="s">
        <v>3625</v>
      </c>
      <c r="AU333">
        <v>50.995691999999998</v>
      </c>
      <c r="AV333">
        <v>6.6690389999999997</v>
      </c>
      <c r="AW333" t="s">
        <v>3683</v>
      </c>
      <c r="AX333" t="s">
        <v>3822</v>
      </c>
      <c r="AY333">
        <v>0.35799999999999998</v>
      </c>
      <c r="AZ333" s="2" t="s">
        <v>3951</v>
      </c>
      <c r="BA333">
        <v>0.33040000000000003</v>
      </c>
      <c r="BB333" t="s">
        <v>3997</v>
      </c>
      <c r="BC333" t="s">
        <v>3499</v>
      </c>
      <c r="BE333" t="s">
        <v>3515</v>
      </c>
      <c r="BF333" t="s">
        <v>4139</v>
      </c>
      <c r="BG333" t="s">
        <v>4407</v>
      </c>
      <c r="BH333" t="s">
        <v>4460</v>
      </c>
      <c r="BI333" t="s">
        <v>4591</v>
      </c>
    </row>
    <row r="334" spans="1:61" x14ac:dyDescent="0.25">
      <c r="A334">
        <f t="shared" si="41"/>
        <v>648</v>
      </c>
      <c r="B334" t="str">
        <f t="shared" si="42"/>
        <v>Niederaußem_BNA0707</v>
      </c>
      <c r="C334" t="s">
        <v>3492</v>
      </c>
      <c r="D334" t="str">
        <f>VLOOKUP(AL334,REF_TABLE!$A$19:$B$26,2,FALSE)</f>
        <v>STUR</v>
      </c>
      <c r="E334" t="str">
        <f>VLOOKUP(AK334,REF_TABLE!A:B,2,FALSE)</f>
        <v>LIG</v>
      </c>
      <c r="F334">
        <f t="shared" si="40"/>
        <v>0.42159999999999997</v>
      </c>
      <c r="G334">
        <f>VLOOKUP(Backup_0521!D334,REF_TABLE!M:Q,2,FALSE)</f>
        <v>9.5587323943661975</v>
      </c>
      <c r="H334">
        <f>VLOOKUP(Backup_0521!D334,REF_TABLE!M:Q,3,FALSE)</f>
        <v>7.8122535211267614</v>
      </c>
      <c r="I334">
        <f>VLOOKUP(D334,Tabelle7!$A:$B,2,FALSE)</f>
        <v>4.0224969288732378E-2</v>
      </c>
      <c r="J334">
        <f>VLOOKUP(D334,Tabelle7!$A:$C,3,FALSE)</f>
        <v>4.0224969288732378E-2</v>
      </c>
      <c r="K334">
        <f>VLOOKUP($E334,Dispa_data!E:W,7,FALSE)</f>
        <v>136849.91500000001</v>
      </c>
      <c r="L334">
        <f>IFERROR(VLOOKUP($E334,Dispa_data!E:W,8,FALSE),0)</f>
        <v>0</v>
      </c>
      <c r="M334">
        <f>IFERROR(VLOOKUP($E334,Dispa_data!E:W,9,FALSE),0)</f>
        <v>0</v>
      </c>
      <c r="N334">
        <f>IFERROR(VLOOKUP($E334,Dispa_data!$E:$W,10,FALSE),0)</f>
        <v>0.3</v>
      </c>
      <c r="O334">
        <f>IFERROR(VLOOKUP($E334,Dispa_data!$E:$W,11,FALSE),0)</f>
        <v>0.38500000000000001</v>
      </c>
      <c r="P334">
        <f>IFERROR(VLOOKUP($E334,Dispa_data!$E:$W,12,FALSE),0)</f>
        <v>7</v>
      </c>
      <c r="Q334">
        <f>IFERROR(VLOOKUP($E334,Dispa_data!$E:$W,13,FALSE),0)</f>
        <v>1</v>
      </c>
      <c r="S334" t="str">
        <f t="shared" si="43"/>
        <v/>
      </c>
      <c r="T334" t="str">
        <f t="shared" si="44"/>
        <v/>
      </c>
      <c r="U334" t="str">
        <f t="shared" si="45"/>
        <v/>
      </c>
      <c r="V334" t="str">
        <f t="shared" si="46"/>
        <v/>
      </c>
      <c r="W334" t="str">
        <f t="shared" si="47"/>
        <v/>
      </c>
      <c r="X334" s="1" t="s">
        <v>370</v>
      </c>
      <c r="Y334" s="6" t="e">
        <f>VLOOKUP(B334,Dispa_data!B:B,1,FALSE)</f>
        <v>#N/A</v>
      </c>
      <c r="Z334" t="s">
        <v>1167</v>
      </c>
      <c r="AA334" t="s">
        <v>1650</v>
      </c>
      <c r="AB334" t="s">
        <v>1975</v>
      </c>
      <c r="AC334" t="s">
        <v>2203</v>
      </c>
      <c r="AE334" t="s">
        <v>2934</v>
      </c>
      <c r="AF334" t="s">
        <v>1044</v>
      </c>
      <c r="AG334" t="s">
        <v>3480</v>
      </c>
      <c r="AH334" t="s">
        <v>3492</v>
      </c>
      <c r="AI334">
        <v>648</v>
      </c>
      <c r="AJ334">
        <v>687</v>
      </c>
      <c r="AK334" t="s">
        <v>3499</v>
      </c>
      <c r="AL334" t="s">
        <v>3506</v>
      </c>
      <c r="AM334" t="s">
        <v>3515</v>
      </c>
      <c r="AO334">
        <v>1974</v>
      </c>
      <c r="AP334" t="s">
        <v>3576</v>
      </c>
      <c r="AQ334">
        <v>2009</v>
      </c>
      <c r="AS334" t="s">
        <v>3625</v>
      </c>
      <c r="AU334">
        <v>50.995691999999998</v>
      </c>
      <c r="AV334">
        <v>6.6690389999999997</v>
      </c>
      <c r="AW334" t="s">
        <v>3683</v>
      </c>
      <c r="AX334" t="s">
        <v>3823</v>
      </c>
      <c r="BA334">
        <v>0.42159999999999997</v>
      </c>
      <c r="BB334" t="s">
        <v>3997</v>
      </c>
      <c r="BC334" t="s">
        <v>3499</v>
      </c>
      <c r="BE334" t="s">
        <v>3515</v>
      </c>
      <c r="BF334" t="s">
        <v>4140</v>
      </c>
      <c r="BG334" t="s">
        <v>4408</v>
      </c>
      <c r="BH334" t="s">
        <v>4460</v>
      </c>
      <c r="BI334" t="s">
        <v>4591</v>
      </c>
    </row>
    <row r="335" spans="1:61" x14ac:dyDescent="0.25">
      <c r="A335">
        <f t="shared" si="41"/>
        <v>628</v>
      </c>
      <c r="B335" t="str">
        <f t="shared" si="42"/>
        <v>Niederaußem_BNA0708</v>
      </c>
      <c r="C335" t="s">
        <v>3492</v>
      </c>
      <c r="D335" t="str">
        <f>VLOOKUP(AL335,REF_TABLE!$A$19:$B$26,2,FALSE)</f>
        <v>STUR</v>
      </c>
      <c r="E335" t="str">
        <f>VLOOKUP(AK335,REF_TABLE!A:B,2,FALSE)</f>
        <v>LIG</v>
      </c>
      <c r="F335">
        <f t="shared" si="40"/>
        <v>0.41920000000000002</v>
      </c>
      <c r="G335">
        <f>VLOOKUP(Backup_0521!D335,REF_TABLE!M:Q,2,FALSE)</f>
        <v>9.5587323943661975</v>
      </c>
      <c r="H335">
        <f>VLOOKUP(Backup_0521!D335,REF_TABLE!M:Q,3,FALSE)</f>
        <v>7.8122535211267614</v>
      </c>
      <c r="I335">
        <f>VLOOKUP(D335,Tabelle7!$A:$B,2,FALSE)</f>
        <v>4.0224969288732378E-2</v>
      </c>
      <c r="J335">
        <f>VLOOKUP(D335,Tabelle7!$A:$C,3,FALSE)</f>
        <v>4.0224969288732378E-2</v>
      </c>
      <c r="K335">
        <f>VLOOKUP($E335,Dispa_data!E:W,7,FALSE)</f>
        <v>136849.91500000001</v>
      </c>
      <c r="L335">
        <f>IFERROR(VLOOKUP($E335,Dispa_data!E:W,8,FALSE),0)</f>
        <v>0</v>
      </c>
      <c r="M335">
        <f>IFERROR(VLOOKUP($E335,Dispa_data!E:W,9,FALSE),0)</f>
        <v>0</v>
      </c>
      <c r="N335">
        <f>IFERROR(VLOOKUP($E335,Dispa_data!$E:$W,10,FALSE),0)</f>
        <v>0.3</v>
      </c>
      <c r="O335">
        <f>IFERROR(VLOOKUP($E335,Dispa_data!$E:$W,11,FALSE),0)</f>
        <v>0.38500000000000001</v>
      </c>
      <c r="P335">
        <f>IFERROR(VLOOKUP($E335,Dispa_data!$E:$W,12,FALSE),0)</f>
        <v>7</v>
      </c>
      <c r="Q335">
        <f>IFERROR(VLOOKUP($E335,Dispa_data!$E:$W,13,FALSE),0)</f>
        <v>1</v>
      </c>
      <c r="S335">
        <f t="shared" si="43"/>
        <v>245</v>
      </c>
      <c r="T335" t="str">
        <f t="shared" si="44"/>
        <v/>
      </c>
      <c r="U335" t="str">
        <f t="shared" si="45"/>
        <v/>
      </c>
      <c r="V335" t="str">
        <f t="shared" si="46"/>
        <v/>
      </c>
      <c r="W335" t="str">
        <f t="shared" si="47"/>
        <v/>
      </c>
      <c r="X335" s="1" t="s">
        <v>371</v>
      </c>
      <c r="Y335" s="6" t="e">
        <f>VLOOKUP(B335,Dispa_data!B:B,1,FALSE)</f>
        <v>#N/A</v>
      </c>
      <c r="Z335" t="s">
        <v>1167</v>
      </c>
      <c r="AA335" t="s">
        <v>1651</v>
      </c>
      <c r="AB335" t="s">
        <v>1976</v>
      </c>
      <c r="AC335" t="s">
        <v>2203</v>
      </c>
      <c r="AE335" t="s">
        <v>2934</v>
      </c>
      <c r="AF335" t="s">
        <v>1044</v>
      </c>
      <c r="AG335" t="s">
        <v>3480</v>
      </c>
      <c r="AH335" t="s">
        <v>3492</v>
      </c>
      <c r="AI335">
        <v>628</v>
      </c>
      <c r="AJ335">
        <v>687</v>
      </c>
      <c r="AK335" t="s">
        <v>3499</v>
      </c>
      <c r="AL335" t="s">
        <v>3506</v>
      </c>
      <c r="AM335" t="s">
        <v>3514</v>
      </c>
      <c r="AN335">
        <v>245</v>
      </c>
      <c r="AO335">
        <v>1974</v>
      </c>
      <c r="AP335" t="s">
        <v>3576</v>
      </c>
      <c r="AQ335">
        <v>2008</v>
      </c>
      <c r="AS335" t="s">
        <v>3625</v>
      </c>
      <c r="AU335">
        <v>50.995691999999998</v>
      </c>
      <c r="AV335">
        <v>6.6690389999999997</v>
      </c>
      <c r="AW335" t="s">
        <v>3683</v>
      </c>
      <c r="AX335" t="s">
        <v>3824</v>
      </c>
      <c r="BA335">
        <v>0.41920000000000002</v>
      </c>
      <c r="BB335" t="s">
        <v>3997</v>
      </c>
      <c r="BC335" t="s">
        <v>3499</v>
      </c>
      <c r="BE335" t="s">
        <v>3515</v>
      </c>
      <c r="BF335" t="s">
        <v>4140</v>
      </c>
      <c r="BG335" t="s">
        <v>4408</v>
      </c>
      <c r="BH335" t="s">
        <v>4460</v>
      </c>
      <c r="BI335" t="s">
        <v>4591</v>
      </c>
    </row>
    <row r="336" spans="1:61" x14ac:dyDescent="0.25">
      <c r="A336">
        <f t="shared" si="41"/>
        <v>944</v>
      </c>
      <c r="B336" t="str">
        <f t="shared" si="42"/>
        <v>Niederaußem_BNA0709</v>
      </c>
      <c r="C336" t="s">
        <v>3492</v>
      </c>
      <c r="D336" t="str">
        <f>VLOOKUP(AL336,REF_TABLE!$A$19:$B$26,2,FALSE)</f>
        <v>STUR</v>
      </c>
      <c r="E336" t="str">
        <f>VLOOKUP(AK336,REF_TABLE!A:B,2,FALSE)</f>
        <v>LIG</v>
      </c>
      <c r="F336">
        <f t="shared" si="40"/>
        <v>0.40479999999999999</v>
      </c>
      <c r="G336">
        <f>VLOOKUP(Backup_0521!D336,REF_TABLE!M:Q,2,FALSE)</f>
        <v>9.5587323943661975</v>
      </c>
      <c r="H336">
        <f>VLOOKUP(Backup_0521!D336,REF_TABLE!M:Q,3,FALSE)</f>
        <v>7.8122535211267614</v>
      </c>
      <c r="I336">
        <f>VLOOKUP(D336,Tabelle7!$A:$B,2,FALSE)</f>
        <v>4.0224969288732378E-2</v>
      </c>
      <c r="J336">
        <f>VLOOKUP(D336,Tabelle7!$A:$C,3,FALSE)</f>
        <v>4.0224969288732378E-2</v>
      </c>
      <c r="K336">
        <f>VLOOKUP($E336,Dispa_data!E:W,7,FALSE)</f>
        <v>136849.91500000001</v>
      </c>
      <c r="L336">
        <f>IFERROR(VLOOKUP($E336,Dispa_data!E:W,8,FALSE),0)</f>
        <v>0</v>
      </c>
      <c r="M336">
        <f>IFERROR(VLOOKUP($E336,Dispa_data!E:W,9,FALSE),0)</f>
        <v>0</v>
      </c>
      <c r="N336">
        <f>IFERROR(VLOOKUP($E336,Dispa_data!$E:$W,10,FALSE),0)</f>
        <v>0.3</v>
      </c>
      <c r="O336">
        <f>IFERROR(VLOOKUP($E336,Dispa_data!$E:$W,11,FALSE),0)</f>
        <v>0.38500000000000001</v>
      </c>
      <c r="P336">
        <f>IFERROR(VLOOKUP($E336,Dispa_data!$E:$W,12,FALSE),0)</f>
        <v>7</v>
      </c>
      <c r="Q336">
        <f>IFERROR(VLOOKUP($E336,Dispa_data!$E:$W,13,FALSE),0)</f>
        <v>1</v>
      </c>
      <c r="S336" t="str">
        <f t="shared" si="43"/>
        <v/>
      </c>
      <c r="T336" t="str">
        <f t="shared" si="44"/>
        <v/>
      </c>
      <c r="U336" t="str">
        <f t="shared" si="45"/>
        <v/>
      </c>
      <c r="V336" t="str">
        <f t="shared" si="46"/>
        <v/>
      </c>
      <c r="W336" t="str">
        <f t="shared" si="47"/>
        <v/>
      </c>
      <c r="X336" s="1" t="s">
        <v>372</v>
      </c>
      <c r="Y336" s="6" t="e">
        <f>VLOOKUP(B336,Dispa_data!B:B,1,FALSE)</f>
        <v>#N/A</v>
      </c>
      <c r="Z336" t="s">
        <v>1167</v>
      </c>
      <c r="AA336" t="s">
        <v>1652</v>
      </c>
      <c r="AB336" t="s">
        <v>1977</v>
      </c>
      <c r="AC336" t="s">
        <v>2203</v>
      </c>
      <c r="AE336" t="s">
        <v>2934</v>
      </c>
      <c r="AF336" t="s">
        <v>1044</v>
      </c>
      <c r="AG336" t="s">
        <v>3480</v>
      </c>
      <c r="AH336" t="s">
        <v>3492</v>
      </c>
      <c r="AI336">
        <v>944</v>
      </c>
      <c r="AJ336">
        <v>1012</v>
      </c>
      <c r="AK336" t="s">
        <v>3499</v>
      </c>
      <c r="AL336" t="s">
        <v>3506</v>
      </c>
      <c r="AM336" t="s">
        <v>3515</v>
      </c>
      <c r="AO336">
        <v>2002</v>
      </c>
      <c r="AP336" t="s">
        <v>3521</v>
      </c>
      <c r="AS336" t="s">
        <v>3625</v>
      </c>
      <c r="AU336">
        <v>50.995691999999998</v>
      </c>
      <c r="AV336">
        <v>6.6690389999999997</v>
      </c>
      <c r="AW336" t="s">
        <v>3683</v>
      </c>
      <c r="AX336" t="s">
        <v>3825</v>
      </c>
      <c r="AY336">
        <v>0.43</v>
      </c>
      <c r="AZ336" s="2" t="s">
        <v>3952</v>
      </c>
      <c r="BA336">
        <v>0.40479999999999999</v>
      </c>
      <c r="BB336" t="s">
        <v>3997</v>
      </c>
      <c r="BC336" t="s">
        <v>3499</v>
      </c>
      <c r="BE336" t="s">
        <v>3515</v>
      </c>
      <c r="BF336" t="s">
        <v>4140</v>
      </c>
      <c r="BG336" t="s">
        <v>4408</v>
      </c>
      <c r="BH336" t="s">
        <v>4460</v>
      </c>
      <c r="BI336" t="s">
        <v>4591</v>
      </c>
    </row>
    <row r="337" spans="1:61" x14ac:dyDescent="0.25">
      <c r="A337">
        <f t="shared" si="41"/>
        <v>125</v>
      </c>
      <c r="B337" t="str">
        <f t="shared" si="42"/>
        <v>Niederaußem_BNA0710</v>
      </c>
      <c r="C337" t="s">
        <v>3492</v>
      </c>
      <c r="D337" t="str">
        <f>VLOOKUP(AL337,REF_TABLE!$A$19:$B$26,2,FALSE)</f>
        <v>STUR</v>
      </c>
      <c r="E337" t="str">
        <f>VLOOKUP(AK337,REF_TABLE!A:B,2,FALSE)</f>
        <v>LIG</v>
      </c>
      <c r="F337">
        <f t="shared" si="40"/>
        <v>0.31119999999999998</v>
      </c>
      <c r="G337">
        <f>VLOOKUP(Backup_0521!D337,REF_TABLE!M:Q,2,FALSE)</f>
        <v>9.5587323943661975</v>
      </c>
      <c r="H337">
        <f>VLOOKUP(Backup_0521!D337,REF_TABLE!M:Q,3,FALSE)</f>
        <v>7.8122535211267614</v>
      </c>
      <c r="I337">
        <f>VLOOKUP(D337,Tabelle7!$A:$B,2,FALSE)</f>
        <v>4.0224969288732378E-2</v>
      </c>
      <c r="J337">
        <f>VLOOKUP(D337,Tabelle7!$A:$C,3,FALSE)</f>
        <v>4.0224969288732378E-2</v>
      </c>
      <c r="K337">
        <f>VLOOKUP($E337,Dispa_data!E:W,7,FALSE)</f>
        <v>136849.91500000001</v>
      </c>
      <c r="L337">
        <f>IFERROR(VLOOKUP($E337,Dispa_data!E:W,8,FALSE),0)</f>
        <v>0</v>
      </c>
      <c r="M337">
        <f>IFERROR(VLOOKUP($E337,Dispa_data!E:W,9,FALSE),0)</f>
        <v>0</v>
      </c>
      <c r="N337">
        <f>IFERROR(VLOOKUP($E337,Dispa_data!$E:$W,10,FALSE),0)</f>
        <v>0.3</v>
      </c>
      <c r="O337">
        <f>IFERROR(VLOOKUP($E337,Dispa_data!$E:$W,11,FALSE),0)</f>
        <v>0.38500000000000001</v>
      </c>
      <c r="P337">
        <f>IFERROR(VLOOKUP($E337,Dispa_data!$E:$W,12,FALSE),0)</f>
        <v>7</v>
      </c>
      <c r="Q337">
        <f>IFERROR(VLOOKUP($E337,Dispa_data!$E:$W,13,FALSE),0)</f>
        <v>1</v>
      </c>
      <c r="S337" t="str">
        <f t="shared" si="43"/>
        <v/>
      </c>
      <c r="T337" t="str">
        <f t="shared" si="44"/>
        <v/>
      </c>
      <c r="U337" t="str">
        <f t="shared" si="45"/>
        <v/>
      </c>
      <c r="V337" t="str">
        <f t="shared" si="46"/>
        <v/>
      </c>
      <c r="W337" t="str">
        <f t="shared" si="47"/>
        <v/>
      </c>
      <c r="X337" s="1" t="s">
        <v>373</v>
      </c>
      <c r="Y337" s="6" t="e">
        <f>VLOOKUP(B337,Dispa_data!B:B,1,FALSE)</f>
        <v>#N/A</v>
      </c>
      <c r="Z337" t="s">
        <v>1167</v>
      </c>
      <c r="AA337" t="s">
        <v>1548</v>
      </c>
      <c r="AC337" t="s">
        <v>2203</v>
      </c>
      <c r="AE337" t="s">
        <v>2934</v>
      </c>
      <c r="AF337" t="s">
        <v>1044</v>
      </c>
      <c r="AG337" t="s">
        <v>3480</v>
      </c>
      <c r="AH337" t="s">
        <v>3492</v>
      </c>
      <c r="AI337">
        <v>125</v>
      </c>
      <c r="AK337" t="s">
        <v>3499</v>
      </c>
      <c r="AL337" t="s">
        <v>3506</v>
      </c>
      <c r="AM337" t="s">
        <v>3515</v>
      </c>
      <c r="AO337">
        <v>1963</v>
      </c>
      <c r="AP337" t="s">
        <v>3545</v>
      </c>
      <c r="AS337" t="s">
        <v>3628</v>
      </c>
      <c r="AU337">
        <v>50.995691999999998</v>
      </c>
      <c r="AV337">
        <v>6.6690389999999997</v>
      </c>
      <c r="AW337" t="s">
        <v>3683</v>
      </c>
      <c r="BA337">
        <v>0.31119999999999998</v>
      </c>
      <c r="BB337" t="s">
        <v>3997</v>
      </c>
      <c r="BC337" t="s">
        <v>3499</v>
      </c>
      <c r="BE337" t="s">
        <v>3515</v>
      </c>
      <c r="BF337" t="s">
        <v>4138</v>
      </c>
      <c r="BG337" t="s">
        <v>4407</v>
      </c>
      <c r="BH337" t="s">
        <v>4460</v>
      </c>
    </row>
    <row r="338" spans="1:61" x14ac:dyDescent="0.25">
      <c r="A338">
        <f t="shared" si="41"/>
        <v>125</v>
      </c>
      <c r="B338" t="str">
        <f t="shared" si="42"/>
        <v>Niederaußem_BNA0711</v>
      </c>
      <c r="C338" t="s">
        <v>3492</v>
      </c>
      <c r="D338" t="str">
        <f>VLOOKUP(AL338,REF_TABLE!$A$19:$B$26,2,FALSE)</f>
        <v>STUR</v>
      </c>
      <c r="E338" t="str">
        <f>VLOOKUP(AK338,REF_TABLE!A:B,2,FALSE)</f>
        <v>LIG</v>
      </c>
      <c r="F338">
        <f t="shared" si="40"/>
        <v>0.31119999999999998</v>
      </c>
      <c r="G338">
        <f>VLOOKUP(Backup_0521!D338,REF_TABLE!M:Q,2,FALSE)</f>
        <v>9.5587323943661975</v>
      </c>
      <c r="H338">
        <f>VLOOKUP(Backup_0521!D338,REF_TABLE!M:Q,3,FALSE)</f>
        <v>7.8122535211267614</v>
      </c>
      <c r="I338">
        <f>VLOOKUP(D338,Tabelle7!$A:$B,2,FALSE)</f>
        <v>4.0224969288732378E-2</v>
      </c>
      <c r="J338">
        <f>VLOOKUP(D338,Tabelle7!$A:$C,3,FALSE)</f>
        <v>4.0224969288732378E-2</v>
      </c>
      <c r="K338">
        <f>VLOOKUP($E338,Dispa_data!E:W,7,FALSE)</f>
        <v>136849.91500000001</v>
      </c>
      <c r="L338">
        <f>IFERROR(VLOOKUP($E338,Dispa_data!E:W,8,FALSE),0)</f>
        <v>0</v>
      </c>
      <c r="M338">
        <f>IFERROR(VLOOKUP($E338,Dispa_data!E:W,9,FALSE),0)</f>
        <v>0</v>
      </c>
      <c r="N338">
        <f>IFERROR(VLOOKUP($E338,Dispa_data!$E:$W,10,FALSE),0)</f>
        <v>0.3</v>
      </c>
      <c r="O338">
        <f>IFERROR(VLOOKUP($E338,Dispa_data!$E:$W,11,FALSE),0)</f>
        <v>0.38500000000000001</v>
      </c>
      <c r="P338">
        <f>IFERROR(VLOOKUP($E338,Dispa_data!$E:$W,12,FALSE),0)</f>
        <v>7</v>
      </c>
      <c r="Q338">
        <f>IFERROR(VLOOKUP($E338,Dispa_data!$E:$W,13,FALSE),0)</f>
        <v>1</v>
      </c>
      <c r="S338" t="str">
        <f t="shared" si="43"/>
        <v/>
      </c>
      <c r="T338" t="str">
        <f t="shared" si="44"/>
        <v/>
      </c>
      <c r="U338" t="str">
        <f t="shared" si="45"/>
        <v/>
      </c>
      <c r="V338" t="str">
        <f t="shared" si="46"/>
        <v/>
      </c>
      <c r="W338" t="str">
        <f t="shared" si="47"/>
        <v/>
      </c>
      <c r="X338" s="1" t="s">
        <v>374</v>
      </c>
      <c r="Y338" s="6" t="e">
        <f>VLOOKUP(B338,Dispa_data!B:B,1,FALSE)</f>
        <v>#N/A</v>
      </c>
      <c r="Z338" t="s">
        <v>1167</v>
      </c>
      <c r="AA338" t="s">
        <v>1529</v>
      </c>
      <c r="AC338" t="s">
        <v>2203</v>
      </c>
      <c r="AE338" t="s">
        <v>2934</v>
      </c>
      <c r="AF338" t="s">
        <v>1044</v>
      </c>
      <c r="AG338" t="s">
        <v>3480</v>
      </c>
      <c r="AH338" t="s">
        <v>3492</v>
      </c>
      <c r="AI338">
        <v>125</v>
      </c>
      <c r="AK338" t="s">
        <v>3499</v>
      </c>
      <c r="AL338" t="s">
        <v>3506</v>
      </c>
      <c r="AM338" t="s">
        <v>3515</v>
      </c>
      <c r="AO338">
        <v>1963</v>
      </c>
      <c r="AP338" t="s">
        <v>3545</v>
      </c>
      <c r="AS338" t="s">
        <v>3628</v>
      </c>
      <c r="AU338">
        <v>50.995691999999998</v>
      </c>
      <c r="AV338">
        <v>6.6690389999999997</v>
      </c>
      <c r="AW338" t="s">
        <v>3683</v>
      </c>
      <c r="BA338">
        <v>0.31119999999999998</v>
      </c>
      <c r="BB338" t="s">
        <v>3997</v>
      </c>
      <c r="BC338" t="s">
        <v>3499</v>
      </c>
      <c r="BE338" t="s">
        <v>3515</v>
      </c>
      <c r="BF338" t="s">
        <v>4138</v>
      </c>
      <c r="BG338" t="s">
        <v>4407</v>
      </c>
      <c r="BH338" t="s">
        <v>4460</v>
      </c>
    </row>
    <row r="339" spans="1:61" x14ac:dyDescent="0.25">
      <c r="A339">
        <f t="shared" si="41"/>
        <v>295</v>
      </c>
      <c r="B339" t="str">
        <f t="shared" si="42"/>
        <v>Niederaußem_BNA0712</v>
      </c>
      <c r="C339" t="s">
        <v>3492</v>
      </c>
      <c r="D339" t="str">
        <f>VLOOKUP(AL339,REF_TABLE!$A$19:$B$26,2,FALSE)</f>
        <v>STUR</v>
      </c>
      <c r="E339" t="str">
        <f>VLOOKUP(AK339,REF_TABLE!A:B,2,FALSE)</f>
        <v>LIG</v>
      </c>
      <c r="F339">
        <f t="shared" si="40"/>
        <v>0.316</v>
      </c>
      <c r="G339">
        <f>VLOOKUP(Backup_0521!D339,REF_TABLE!M:Q,2,FALSE)</f>
        <v>9.5587323943661975</v>
      </c>
      <c r="H339">
        <f>VLOOKUP(Backup_0521!D339,REF_TABLE!M:Q,3,FALSE)</f>
        <v>7.8122535211267614</v>
      </c>
      <c r="I339">
        <f>VLOOKUP(D339,Tabelle7!$A:$B,2,FALSE)</f>
        <v>4.0224969288732378E-2</v>
      </c>
      <c r="J339">
        <f>VLOOKUP(D339,Tabelle7!$A:$C,3,FALSE)</f>
        <v>4.0224969288732378E-2</v>
      </c>
      <c r="K339">
        <f>VLOOKUP($E339,Dispa_data!E:W,7,FALSE)</f>
        <v>136849.91500000001</v>
      </c>
      <c r="L339">
        <f>IFERROR(VLOOKUP($E339,Dispa_data!E:W,8,FALSE),0)</f>
        <v>0</v>
      </c>
      <c r="M339">
        <f>IFERROR(VLOOKUP($E339,Dispa_data!E:W,9,FALSE),0)</f>
        <v>0</v>
      </c>
      <c r="N339">
        <f>IFERROR(VLOOKUP($E339,Dispa_data!$E:$W,10,FALSE),0)</f>
        <v>0.3</v>
      </c>
      <c r="O339">
        <f>IFERROR(VLOOKUP($E339,Dispa_data!$E:$W,11,FALSE),0)</f>
        <v>0.38500000000000001</v>
      </c>
      <c r="P339">
        <f>IFERROR(VLOOKUP($E339,Dispa_data!$E:$W,12,FALSE),0)</f>
        <v>7</v>
      </c>
      <c r="Q339">
        <f>IFERROR(VLOOKUP($E339,Dispa_data!$E:$W,13,FALSE),0)</f>
        <v>1</v>
      </c>
      <c r="S339" t="str">
        <f t="shared" si="43"/>
        <v/>
      </c>
      <c r="T339" t="str">
        <f t="shared" si="44"/>
        <v/>
      </c>
      <c r="U339" t="str">
        <f t="shared" si="45"/>
        <v/>
      </c>
      <c r="V339" t="str">
        <f t="shared" si="46"/>
        <v/>
      </c>
      <c r="W339" t="str">
        <f t="shared" si="47"/>
        <v/>
      </c>
      <c r="X339" s="1" t="s">
        <v>375</v>
      </c>
      <c r="Y339" s="6" t="e">
        <f>VLOOKUP(B339,Dispa_data!B:B,1,FALSE)</f>
        <v>#N/A</v>
      </c>
      <c r="Z339" t="s">
        <v>1167</v>
      </c>
      <c r="AA339" t="s">
        <v>1547</v>
      </c>
      <c r="AB339" t="s">
        <v>1978</v>
      </c>
      <c r="AC339" t="s">
        <v>2203</v>
      </c>
      <c r="AE339" t="s">
        <v>2934</v>
      </c>
      <c r="AF339" t="s">
        <v>1044</v>
      </c>
      <c r="AG339" t="s">
        <v>3480</v>
      </c>
      <c r="AH339" t="s">
        <v>3492</v>
      </c>
      <c r="AI339">
        <v>295</v>
      </c>
      <c r="AJ339">
        <v>335</v>
      </c>
      <c r="AK339" t="s">
        <v>3499</v>
      </c>
      <c r="AL339" t="s">
        <v>3506</v>
      </c>
      <c r="AM339" t="s">
        <v>3515</v>
      </c>
      <c r="AO339">
        <v>1965</v>
      </c>
      <c r="AP339" t="s">
        <v>3551</v>
      </c>
      <c r="AS339" t="s">
        <v>3625</v>
      </c>
      <c r="AU339">
        <v>50.995691999999998</v>
      </c>
      <c r="AV339">
        <v>6.6690389999999997</v>
      </c>
      <c r="AW339" t="s">
        <v>3683</v>
      </c>
      <c r="AX339" t="s">
        <v>3826</v>
      </c>
      <c r="BA339">
        <v>0.316</v>
      </c>
      <c r="BB339" t="s">
        <v>3997</v>
      </c>
      <c r="BC339" t="s">
        <v>3499</v>
      </c>
      <c r="BE339" t="s">
        <v>3515</v>
      </c>
      <c r="BF339" t="s">
        <v>4138</v>
      </c>
      <c r="BG339" t="s">
        <v>4407</v>
      </c>
      <c r="BH339" t="s">
        <v>4460</v>
      </c>
      <c r="BI339" t="s">
        <v>4591</v>
      </c>
    </row>
    <row r="340" spans="1:61" x14ac:dyDescent="0.25">
      <c r="A340">
        <f t="shared" si="41"/>
        <v>295</v>
      </c>
      <c r="B340" t="str">
        <f t="shared" si="42"/>
        <v>Niederaußem_BNA0713</v>
      </c>
      <c r="C340" t="s">
        <v>3492</v>
      </c>
      <c r="D340" t="str">
        <f>VLOOKUP(AL340,REF_TABLE!$A$19:$B$26,2,FALSE)</f>
        <v>STUR</v>
      </c>
      <c r="E340" t="str">
        <f>VLOOKUP(AK340,REF_TABLE!A:B,2,FALSE)</f>
        <v>LIG</v>
      </c>
      <c r="F340">
        <f t="shared" si="40"/>
        <v>0.32800000000000001</v>
      </c>
      <c r="G340">
        <f>VLOOKUP(Backup_0521!D340,REF_TABLE!M:Q,2,FALSE)</f>
        <v>9.5587323943661975</v>
      </c>
      <c r="H340">
        <f>VLOOKUP(Backup_0521!D340,REF_TABLE!M:Q,3,FALSE)</f>
        <v>7.8122535211267614</v>
      </c>
      <c r="I340">
        <f>VLOOKUP(D340,Tabelle7!$A:$B,2,FALSE)</f>
        <v>4.0224969288732378E-2</v>
      </c>
      <c r="J340">
        <f>VLOOKUP(D340,Tabelle7!$A:$C,3,FALSE)</f>
        <v>4.0224969288732378E-2</v>
      </c>
      <c r="K340">
        <f>VLOOKUP($E340,Dispa_data!E:W,7,FALSE)</f>
        <v>136849.91500000001</v>
      </c>
      <c r="L340">
        <f>IFERROR(VLOOKUP($E340,Dispa_data!E:W,8,FALSE),0)</f>
        <v>0</v>
      </c>
      <c r="M340">
        <f>IFERROR(VLOOKUP($E340,Dispa_data!E:W,9,FALSE),0)</f>
        <v>0</v>
      </c>
      <c r="N340">
        <f>IFERROR(VLOOKUP($E340,Dispa_data!$E:$W,10,FALSE),0)</f>
        <v>0.3</v>
      </c>
      <c r="O340">
        <f>IFERROR(VLOOKUP($E340,Dispa_data!$E:$W,11,FALSE),0)</f>
        <v>0.38500000000000001</v>
      </c>
      <c r="P340">
        <f>IFERROR(VLOOKUP($E340,Dispa_data!$E:$W,12,FALSE),0)</f>
        <v>7</v>
      </c>
      <c r="Q340">
        <f>IFERROR(VLOOKUP($E340,Dispa_data!$E:$W,13,FALSE),0)</f>
        <v>1</v>
      </c>
      <c r="S340" t="str">
        <f t="shared" si="43"/>
        <v/>
      </c>
      <c r="T340" t="str">
        <f t="shared" si="44"/>
        <v/>
      </c>
      <c r="U340" t="str">
        <f t="shared" si="45"/>
        <v/>
      </c>
      <c r="V340" t="str">
        <f t="shared" si="46"/>
        <v/>
      </c>
      <c r="W340" t="str">
        <f t="shared" si="47"/>
        <v/>
      </c>
      <c r="X340" s="1" t="s">
        <v>376</v>
      </c>
      <c r="Y340" s="6" t="e">
        <f>VLOOKUP(B340,Dispa_data!B:B,1,FALSE)</f>
        <v>#N/A</v>
      </c>
      <c r="Z340" t="s">
        <v>1167</v>
      </c>
      <c r="AA340" t="s">
        <v>1550</v>
      </c>
      <c r="AB340" t="s">
        <v>1979</v>
      </c>
      <c r="AC340" t="s">
        <v>2203</v>
      </c>
      <c r="AE340" t="s">
        <v>2934</v>
      </c>
      <c r="AF340" t="s">
        <v>1044</v>
      </c>
      <c r="AG340" t="s">
        <v>3480</v>
      </c>
      <c r="AH340" t="s">
        <v>3492</v>
      </c>
      <c r="AI340">
        <v>295</v>
      </c>
      <c r="AJ340">
        <v>315</v>
      </c>
      <c r="AK340" t="s">
        <v>3499</v>
      </c>
      <c r="AL340" t="s">
        <v>3506</v>
      </c>
      <c r="AM340" t="s">
        <v>3515</v>
      </c>
      <c r="AO340">
        <v>1970</v>
      </c>
      <c r="AP340" t="s">
        <v>3554</v>
      </c>
      <c r="AS340" t="s">
        <v>3625</v>
      </c>
      <c r="AU340">
        <v>50.995691999999998</v>
      </c>
      <c r="AV340">
        <v>6.6690389999999997</v>
      </c>
      <c r="AW340" t="s">
        <v>3683</v>
      </c>
      <c r="AX340" t="s">
        <v>3827</v>
      </c>
      <c r="AY340">
        <v>0.35799999999999998</v>
      </c>
      <c r="AZ340" s="2" t="s">
        <v>3951</v>
      </c>
      <c r="BA340">
        <v>0.32800000000000001</v>
      </c>
      <c r="BB340" t="s">
        <v>3997</v>
      </c>
      <c r="BC340" t="s">
        <v>3499</v>
      </c>
      <c r="BE340" t="s">
        <v>3515</v>
      </c>
      <c r="BF340" t="s">
        <v>4140</v>
      </c>
      <c r="BG340" t="s">
        <v>4407</v>
      </c>
      <c r="BH340" t="s">
        <v>4460</v>
      </c>
      <c r="BI340" t="s">
        <v>4591</v>
      </c>
    </row>
    <row r="341" spans="1:61" x14ac:dyDescent="0.25">
      <c r="A341">
        <f t="shared" si="41"/>
        <v>15</v>
      </c>
      <c r="B341" t="str">
        <f t="shared" si="42"/>
        <v>Fortuna Nord_BNA0714</v>
      </c>
      <c r="C341" t="s">
        <v>3492</v>
      </c>
      <c r="D341" t="str">
        <f>VLOOKUP(AL341,REF_TABLE!$A$19:$B$26,2,FALSE)</f>
        <v>STUR</v>
      </c>
      <c r="E341" t="str">
        <f>VLOOKUP(AK341,REF_TABLE!A:B,2,FALSE)</f>
        <v>LIG</v>
      </c>
      <c r="F341">
        <f t="shared" si="40"/>
        <v>0.36159999999999998</v>
      </c>
      <c r="G341">
        <f>VLOOKUP(Backup_0521!D341,REF_TABLE!M:Q,2,FALSE)</f>
        <v>9.5587323943661975</v>
      </c>
      <c r="H341">
        <f>VLOOKUP(Backup_0521!D341,REF_TABLE!M:Q,3,FALSE)</f>
        <v>7.8122535211267614</v>
      </c>
      <c r="I341">
        <f>VLOOKUP(D341,Tabelle7!$A:$B,2,FALSE)</f>
        <v>4.0224969288732378E-2</v>
      </c>
      <c r="J341">
        <f>VLOOKUP(D341,Tabelle7!$A:$C,3,FALSE)</f>
        <v>4.0224969288732378E-2</v>
      </c>
      <c r="K341">
        <f>VLOOKUP($E341,Dispa_data!E:W,7,FALSE)</f>
        <v>136849.91500000001</v>
      </c>
      <c r="L341">
        <f>IFERROR(VLOOKUP($E341,Dispa_data!E:W,8,FALSE),0)</f>
        <v>0</v>
      </c>
      <c r="M341">
        <f>IFERROR(VLOOKUP($E341,Dispa_data!E:W,9,FALSE),0)</f>
        <v>0</v>
      </c>
      <c r="N341">
        <f>IFERROR(VLOOKUP($E341,Dispa_data!$E:$W,10,FALSE),0)</f>
        <v>0.3</v>
      </c>
      <c r="O341">
        <f>IFERROR(VLOOKUP($E341,Dispa_data!$E:$W,11,FALSE),0)</f>
        <v>0.38500000000000001</v>
      </c>
      <c r="P341">
        <f>IFERROR(VLOOKUP($E341,Dispa_data!$E:$W,12,FALSE),0)</f>
        <v>7</v>
      </c>
      <c r="Q341">
        <f>IFERROR(VLOOKUP($E341,Dispa_data!$E:$W,13,FALSE),0)</f>
        <v>1</v>
      </c>
      <c r="S341" t="str">
        <f t="shared" si="43"/>
        <v/>
      </c>
      <c r="T341" t="str">
        <f t="shared" si="44"/>
        <v/>
      </c>
      <c r="U341" t="str">
        <f t="shared" si="45"/>
        <v/>
      </c>
      <c r="V341" t="str">
        <f t="shared" si="46"/>
        <v/>
      </c>
      <c r="W341" t="str">
        <f t="shared" si="47"/>
        <v/>
      </c>
      <c r="X341" s="1" t="s">
        <v>377</v>
      </c>
      <c r="Y341" s="6" t="e">
        <f>VLOOKUP(B341,Dispa_data!B:B,1,FALSE)</f>
        <v>#N/A</v>
      </c>
      <c r="Z341" t="s">
        <v>1168</v>
      </c>
      <c r="AA341" t="s">
        <v>1168</v>
      </c>
      <c r="AC341" t="s">
        <v>2203</v>
      </c>
      <c r="AE341" t="s">
        <v>2934</v>
      </c>
      <c r="AF341" t="s">
        <v>1044</v>
      </c>
      <c r="AG341" t="s">
        <v>3480</v>
      </c>
      <c r="AH341" t="s">
        <v>3492</v>
      </c>
      <c r="AI341">
        <v>15</v>
      </c>
      <c r="AK341" t="s">
        <v>3499</v>
      </c>
      <c r="AL341" t="s">
        <v>3506</v>
      </c>
      <c r="AM341" t="s">
        <v>3514</v>
      </c>
      <c r="AO341">
        <v>1984</v>
      </c>
      <c r="AP341" t="s">
        <v>3540</v>
      </c>
      <c r="AS341" t="s">
        <v>3625</v>
      </c>
      <c r="AU341">
        <v>50.945597999999997</v>
      </c>
      <c r="AV341">
        <v>6.6635759999999991</v>
      </c>
      <c r="BA341">
        <v>0.36159999999999998</v>
      </c>
      <c r="BB341" t="s">
        <v>3997</v>
      </c>
      <c r="BC341" t="s">
        <v>3499</v>
      </c>
      <c r="BE341" t="s">
        <v>3515</v>
      </c>
      <c r="BF341" t="s">
        <v>4141</v>
      </c>
      <c r="BG341" t="s">
        <v>4406</v>
      </c>
      <c r="BH341" t="s">
        <v>4441</v>
      </c>
    </row>
    <row r="342" spans="1:61" x14ac:dyDescent="0.25">
      <c r="A342">
        <f t="shared" si="41"/>
        <v>10</v>
      </c>
      <c r="B342" t="str">
        <f t="shared" si="42"/>
        <v>Kraftwerk_BNA1293a</v>
      </c>
      <c r="C342" t="s">
        <v>3492</v>
      </c>
      <c r="D342" t="str">
        <f>VLOOKUP(AL342,REF_TABLE!$A$19:$B$26,2,FALSE)</f>
        <v>STUR</v>
      </c>
      <c r="E342" t="str">
        <f>VLOOKUP(AK342,REF_TABLE!A:B,2,FALSE)</f>
        <v>LIG</v>
      </c>
      <c r="F342">
        <f t="shared" si="40"/>
        <v>0.38800000000000001</v>
      </c>
      <c r="G342">
        <f>VLOOKUP(Backup_0521!D342,REF_TABLE!M:Q,2,FALSE)</f>
        <v>9.5587323943661975</v>
      </c>
      <c r="H342">
        <f>VLOOKUP(Backup_0521!D342,REF_TABLE!M:Q,3,FALSE)</f>
        <v>7.8122535211267614</v>
      </c>
      <c r="I342">
        <f>VLOOKUP(D342,Tabelle7!$A:$B,2,FALSE)</f>
        <v>4.0224969288732378E-2</v>
      </c>
      <c r="J342">
        <f>VLOOKUP(D342,Tabelle7!$A:$C,3,FALSE)</f>
        <v>4.0224969288732378E-2</v>
      </c>
      <c r="K342">
        <f>VLOOKUP($E342,Dispa_data!E:W,7,FALSE)</f>
        <v>136849.91500000001</v>
      </c>
      <c r="L342">
        <f>IFERROR(VLOOKUP($E342,Dispa_data!E:W,8,FALSE),0)</f>
        <v>0</v>
      </c>
      <c r="M342">
        <f>IFERROR(VLOOKUP($E342,Dispa_data!E:W,9,FALSE),0)</f>
        <v>0</v>
      </c>
      <c r="N342">
        <f>IFERROR(VLOOKUP($E342,Dispa_data!$E:$W,10,FALSE),0)</f>
        <v>0.3</v>
      </c>
      <c r="O342">
        <f>IFERROR(VLOOKUP($E342,Dispa_data!$E:$W,11,FALSE),0)</f>
        <v>0.38500000000000001</v>
      </c>
      <c r="P342">
        <f>IFERROR(VLOOKUP($E342,Dispa_data!$E:$W,12,FALSE),0)</f>
        <v>7</v>
      </c>
      <c r="Q342">
        <f>IFERROR(VLOOKUP($E342,Dispa_data!$E:$W,13,FALSE),0)</f>
        <v>1</v>
      </c>
      <c r="S342" t="str">
        <f t="shared" si="43"/>
        <v/>
      </c>
      <c r="T342" t="str">
        <f t="shared" si="44"/>
        <v/>
      </c>
      <c r="U342" t="str">
        <f t="shared" si="45"/>
        <v/>
      </c>
      <c r="V342" t="str">
        <f t="shared" si="46"/>
        <v/>
      </c>
      <c r="W342" t="str">
        <f t="shared" si="47"/>
        <v/>
      </c>
      <c r="X342" s="1" t="s">
        <v>378</v>
      </c>
      <c r="Y342" s="6" t="e">
        <f>VLOOKUP(B342,Dispa_data!B:B,1,FALSE)</f>
        <v>#N/A</v>
      </c>
      <c r="Z342" t="s">
        <v>1169</v>
      </c>
      <c r="AA342" t="s">
        <v>1653</v>
      </c>
      <c r="AC342" t="s">
        <v>2214</v>
      </c>
      <c r="AD342" t="s">
        <v>2545</v>
      </c>
      <c r="AE342" t="s">
        <v>2935</v>
      </c>
      <c r="AF342" t="s">
        <v>1044</v>
      </c>
      <c r="AG342" t="s">
        <v>3480</v>
      </c>
      <c r="AH342" t="s">
        <v>3492</v>
      </c>
      <c r="AI342">
        <v>10</v>
      </c>
      <c r="AK342" t="s">
        <v>3499</v>
      </c>
      <c r="AL342" t="s">
        <v>3506</v>
      </c>
      <c r="AM342" t="s">
        <v>3514</v>
      </c>
      <c r="AO342">
        <v>1995</v>
      </c>
      <c r="AP342" t="s">
        <v>3605</v>
      </c>
      <c r="AS342" t="s">
        <v>3628</v>
      </c>
      <c r="AU342">
        <v>50.945639999999997</v>
      </c>
      <c r="AV342">
        <v>6.6650300000000007</v>
      </c>
      <c r="BA342">
        <v>0.38800000000000001</v>
      </c>
      <c r="BB342" t="s">
        <v>3997</v>
      </c>
      <c r="BC342" t="s">
        <v>3499</v>
      </c>
      <c r="BE342" t="s">
        <v>3515</v>
      </c>
      <c r="BF342" t="s">
        <v>4142</v>
      </c>
      <c r="BG342" t="s">
        <v>1559</v>
      </c>
      <c r="BH342" t="s">
        <v>4441</v>
      </c>
    </row>
    <row r="343" spans="1:61" x14ac:dyDescent="0.25">
      <c r="A343">
        <f t="shared" si="41"/>
        <v>10</v>
      </c>
      <c r="B343" t="str">
        <f t="shared" si="42"/>
        <v>Kraftwerk_BNA1293b</v>
      </c>
      <c r="C343" t="s">
        <v>3492</v>
      </c>
      <c r="D343" t="str">
        <f>VLOOKUP(AL343,REF_TABLE!$A$19:$B$26,2,FALSE)</f>
        <v>STUR</v>
      </c>
      <c r="E343" t="str">
        <f>VLOOKUP(AK343,REF_TABLE!A:B,2,FALSE)</f>
        <v>LIG</v>
      </c>
      <c r="F343">
        <f t="shared" si="40"/>
        <v>0.38800000000000001</v>
      </c>
      <c r="G343">
        <f>VLOOKUP(Backup_0521!D343,REF_TABLE!M:Q,2,FALSE)</f>
        <v>9.5587323943661975</v>
      </c>
      <c r="H343">
        <f>VLOOKUP(Backup_0521!D343,REF_TABLE!M:Q,3,FALSE)</f>
        <v>7.8122535211267614</v>
      </c>
      <c r="I343">
        <f>VLOOKUP(D343,Tabelle7!$A:$B,2,FALSE)</f>
        <v>4.0224969288732378E-2</v>
      </c>
      <c r="J343">
        <f>VLOOKUP(D343,Tabelle7!$A:$C,3,FALSE)</f>
        <v>4.0224969288732378E-2</v>
      </c>
      <c r="K343">
        <f>VLOOKUP($E343,Dispa_data!E:W,7,FALSE)</f>
        <v>136849.91500000001</v>
      </c>
      <c r="L343">
        <f>IFERROR(VLOOKUP($E343,Dispa_data!E:W,8,FALSE),0)</f>
        <v>0</v>
      </c>
      <c r="M343">
        <f>IFERROR(VLOOKUP($E343,Dispa_data!E:W,9,FALSE),0)</f>
        <v>0</v>
      </c>
      <c r="N343">
        <f>IFERROR(VLOOKUP($E343,Dispa_data!$E:$W,10,FALSE),0)</f>
        <v>0.3</v>
      </c>
      <c r="O343">
        <f>IFERROR(VLOOKUP($E343,Dispa_data!$E:$W,11,FALSE),0)</f>
        <v>0.38500000000000001</v>
      </c>
      <c r="P343">
        <f>IFERROR(VLOOKUP($E343,Dispa_data!$E:$W,12,FALSE),0)</f>
        <v>7</v>
      </c>
      <c r="Q343">
        <f>IFERROR(VLOOKUP($E343,Dispa_data!$E:$W,13,FALSE),0)</f>
        <v>1</v>
      </c>
      <c r="S343" t="str">
        <f t="shared" si="43"/>
        <v/>
      </c>
      <c r="T343" t="str">
        <f t="shared" si="44"/>
        <v/>
      </c>
      <c r="U343" t="str">
        <f t="shared" si="45"/>
        <v/>
      </c>
      <c r="V343" t="str">
        <f t="shared" si="46"/>
        <v/>
      </c>
      <c r="W343" t="str">
        <f t="shared" si="47"/>
        <v/>
      </c>
      <c r="X343" s="1" t="s">
        <v>379</v>
      </c>
      <c r="Y343" s="6" t="e">
        <f>VLOOKUP(B343,Dispa_data!B:B,1,FALSE)</f>
        <v>#N/A</v>
      </c>
      <c r="Z343" t="s">
        <v>1169</v>
      </c>
      <c r="AA343" t="s">
        <v>1654</v>
      </c>
      <c r="AC343" t="s">
        <v>2214</v>
      </c>
      <c r="AD343" t="s">
        <v>2545</v>
      </c>
      <c r="AE343" t="s">
        <v>2935</v>
      </c>
      <c r="AF343" t="s">
        <v>1044</v>
      </c>
      <c r="AG343" t="s">
        <v>3480</v>
      </c>
      <c r="AH343" t="s">
        <v>3492</v>
      </c>
      <c r="AI343">
        <v>10</v>
      </c>
      <c r="AK343" t="s">
        <v>3499</v>
      </c>
      <c r="AL343" t="s">
        <v>3506</v>
      </c>
      <c r="AM343" t="s">
        <v>3514</v>
      </c>
      <c r="AO343">
        <v>1995</v>
      </c>
      <c r="AP343" t="s">
        <v>3605</v>
      </c>
      <c r="AS343" t="s">
        <v>3625</v>
      </c>
      <c r="AU343">
        <v>50.945639999999997</v>
      </c>
      <c r="AV343">
        <v>6.6650300000000007</v>
      </c>
      <c r="BA343">
        <v>0.38800000000000001</v>
      </c>
      <c r="BB343" t="s">
        <v>3997</v>
      </c>
      <c r="BC343" t="s">
        <v>3499</v>
      </c>
      <c r="BE343" t="s">
        <v>3515</v>
      </c>
      <c r="BF343" t="s">
        <v>4142</v>
      </c>
      <c r="BG343" t="s">
        <v>1559</v>
      </c>
      <c r="BH343" t="s">
        <v>4441</v>
      </c>
    </row>
    <row r="344" spans="1:61" x14ac:dyDescent="0.25">
      <c r="A344">
        <f t="shared" si="41"/>
        <v>875</v>
      </c>
      <c r="B344" t="str">
        <f t="shared" si="42"/>
        <v>Lippendorf_BNA0115</v>
      </c>
      <c r="C344" t="s">
        <v>3492</v>
      </c>
      <c r="D344" t="str">
        <f>VLOOKUP(AL344,REF_TABLE!$A$19:$B$26,2,FALSE)</f>
        <v>STUR</v>
      </c>
      <c r="E344" t="str">
        <f>VLOOKUP(AK344,REF_TABLE!A:B,2,FALSE)</f>
        <v>LIG</v>
      </c>
      <c r="F344">
        <f t="shared" si="40"/>
        <v>0.4</v>
      </c>
      <c r="G344">
        <f>VLOOKUP(Backup_0521!D344,REF_TABLE!M:Q,2,FALSE)</f>
        <v>9.5587323943661975</v>
      </c>
      <c r="H344">
        <f>VLOOKUP(Backup_0521!D344,REF_TABLE!M:Q,3,FALSE)</f>
        <v>7.8122535211267614</v>
      </c>
      <c r="I344">
        <f>VLOOKUP(D344,Tabelle7!$A:$B,2,FALSE)</f>
        <v>4.0224969288732378E-2</v>
      </c>
      <c r="J344">
        <f>VLOOKUP(D344,Tabelle7!$A:$C,3,FALSE)</f>
        <v>4.0224969288732378E-2</v>
      </c>
      <c r="K344">
        <f>VLOOKUP($E344,Dispa_data!E:W,7,FALSE)</f>
        <v>136849.91500000001</v>
      </c>
      <c r="L344">
        <f>IFERROR(VLOOKUP($E344,Dispa_data!E:W,8,FALSE),0)</f>
        <v>0</v>
      </c>
      <c r="M344">
        <f>IFERROR(VLOOKUP($E344,Dispa_data!E:W,9,FALSE),0)</f>
        <v>0</v>
      </c>
      <c r="N344">
        <f>IFERROR(VLOOKUP($E344,Dispa_data!$E:$W,10,FALSE),0)</f>
        <v>0.3</v>
      </c>
      <c r="O344">
        <f>IFERROR(VLOOKUP($E344,Dispa_data!$E:$W,11,FALSE),0)</f>
        <v>0.38500000000000001</v>
      </c>
      <c r="P344">
        <f>IFERROR(VLOOKUP($E344,Dispa_data!$E:$W,12,FALSE),0)</f>
        <v>7</v>
      </c>
      <c r="Q344">
        <f>IFERROR(VLOOKUP($E344,Dispa_data!$E:$W,13,FALSE),0)</f>
        <v>1</v>
      </c>
      <c r="S344">
        <f t="shared" si="43"/>
        <v>230</v>
      </c>
      <c r="T344" t="str">
        <f t="shared" si="44"/>
        <v/>
      </c>
      <c r="U344" t="str">
        <f t="shared" si="45"/>
        <v/>
      </c>
      <c r="V344" t="str">
        <f t="shared" si="46"/>
        <v/>
      </c>
      <c r="W344" t="str">
        <f t="shared" si="47"/>
        <v/>
      </c>
      <c r="X344" s="1" t="s">
        <v>380</v>
      </c>
      <c r="Y344" s="6" t="e">
        <f>VLOOKUP(B344,Dispa_data!B:B,1,FALSE)</f>
        <v>#N/A</v>
      </c>
      <c r="Z344" t="s">
        <v>1170</v>
      </c>
      <c r="AA344" t="s">
        <v>1655</v>
      </c>
      <c r="AB344" t="s">
        <v>1980</v>
      </c>
      <c r="AC344" t="s">
        <v>2215</v>
      </c>
      <c r="AD344" t="s">
        <v>2546</v>
      </c>
      <c r="AE344" t="s">
        <v>2936</v>
      </c>
      <c r="AF344" t="s">
        <v>3312</v>
      </c>
      <c r="AG344" t="s">
        <v>3490</v>
      </c>
      <c r="AH344" t="s">
        <v>3492</v>
      </c>
      <c r="AI344">
        <v>875</v>
      </c>
      <c r="AJ344">
        <v>933.6</v>
      </c>
      <c r="AK344" t="s">
        <v>3499</v>
      </c>
      <c r="AL344" t="s">
        <v>3506</v>
      </c>
      <c r="AM344" t="s">
        <v>3514</v>
      </c>
      <c r="AN344">
        <v>230</v>
      </c>
      <c r="AO344">
        <v>2000</v>
      </c>
      <c r="AP344" t="s">
        <v>3567</v>
      </c>
      <c r="AS344" t="s">
        <v>3625</v>
      </c>
      <c r="AU344">
        <v>51.182122</v>
      </c>
      <c r="AV344">
        <v>12.373286999999999</v>
      </c>
      <c r="AW344" t="s">
        <v>3684</v>
      </c>
      <c r="AX344" t="s">
        <v>3828</v>
      </c>
      <c r="AY344">
        <v>0.41</v>
      </c>
      <c r="AZ344" s="2" t="s">
        <v>3953</v>
      </c>
      <c r="BA344">
        <v>0.4</v>
      </c>
      <c r="BB344" t="s">
        <v>3997</v>
      </c>
      <c r="BC344" t="s">
        <v>3499</v>
      </c>
      <c r="BE344" t="s">
        <v>3515</v>
      </c>
      <c r="BF344" t="s">
        <v>4143</v>
      </c>
      <c r="BG344" t="s">
        <v>4408</v>
      </c>
      <c r="BH344" t="s">
        <v>4439</v>
      </c>
      <c r="BI344" t="s">
        <v>4591</v>
      </c>
    </row>
    <row r="345" spans="1:61" x14ac:dyDescent="0.25">
      <c r="A345">
        <f t="shared" si="41"/>
        <v>875</v>
      </c>
      <c r="B345" t="str">
        <f t="shared" si="42"/>
        <v>Braunkohlekraftwerk Lippendorf_BNA0116</v>
      </c>
      <c r="C345" t="s">
        <v>3492</v>
      </c>
      <c r="D345" t="str">
        <f>VLOOKUP(AL345,REF_TABLE!$A$19:$B$26,2,FALSE)</f>
        <v>STUR</v>
      </c>
      <c r="E345" t="str">
        <f>VLOOKUP(AK345,REF_TABLE!A:B,2,FALSE)</f>
        <v>LIG</v>
      </c>
      <c r="F345">
        <f t="shared" si="40"/>
        <v>0.39760000000000001</v>
      </c>
      <c r="G345">
        <f>VLOOKUP(Backup_0521!D345,REF_TABLE!M:Q,2,FALSE)</f>
        <v>9.5587323943661975</v>
      </c>
      <c r="H345">
        <f>VLOOKUP(Backup_0521!D345,REF_TABLE!M:Q,3,FALSE)</f>
        <v>7.8122535211267614</v>
      </c>
      <c r="I345">
        <f>VLOOKUP(D345,Tabelle7!$A:$B,2,FALSE)</f>
        <v>4.0224969288732378E-2</v>
      </c>
      <c r="J345">
        <f>VLOOKUP(D345,Tabelle7!$A:$C,3,FALSE)</f>
        <v>4.0224969288732378E-2</v>
      </c>
      <c r="K345">
        <f>VLOOKUP($E345,Dispa_data!E:W,7,FALSE)</f>
        <v>136849.91500000001</v>
      </c>
      <c r="L345">
        <f>IFERROR(VLOOKUP($E345,Dispa_data!E:W,8,FALSE),0)</f>
        <v>0</v>
      </c>
      <c r="M345">
        <f>IFERROR(VLOOKUP($E345,Dispa_data!E:W,9,FALSE),0)</f>
        <v>0</v>
      </c>
      <c r="N345">
        <f>IFERROR(VLOOKUP($E345,Dispa_data!$E:$W,10,FALSE),0)</f>
        <v>0.3</v>
      </c>
      <c r="O345">
        <f>IFERROR(VLOOKUP($E345,Dispa_data!$E:$W,11,FALSE),0)</f>
        <v>0.38500000000000001</v>
      </c>
      <c r="P345">
        <f>IFERROR(VLOOKUP($E345,Dispa_data!$E:$W,12,FALSE),0)</f>
        <v>7</v>
      </c>
      <c r="Q345">
        <f>IFERROR(VLOOKUP($E345,Dispa_data!$E:$W,13,FALSE),0)</f>
        <v>1</v>
      </c>
      <c r="S345">
        <f t="shared" si="43"/>
        <v>230</v>
      </c>
      <c r="T345" t="str">
        <f t="shared" si="44"/>
        <v/>
      </c>
      <c r="U345" t="str">
        <f t="shared" si="45"/>
        <v/>
      </c>
      <c r="V345" t="str">
        <f t="shared" si="46"/>
        <v/>
      </c>
      <c r="W345" t="str">
        <f t="shared" si="47"/>
        <v/>
      </c>
      <c r="X345" s="1" t="s">
        <v>381</v>
      </c>
      <c r="Y345" s="6" t="e">
        <f>VLOOKUP(B345,Dispa_data!B:B,1,FALSE)</f>
        <v>#N/A</v>
      </c>
      <c r="Z345" t="s">
        <v>1171</v>
      </c>
      <c r="AA345" t="s">
        <v>1656</v>
      </c>
      <c r="AB345" t="s">
        <v>1981</v>
      </c>
      <c r="AC345" t="s">
        <v>2158</v>
      </c>
      <c r="AD345" t="s">
        <v>2546</v>
      </c>
      <c r="AE345" t="s">
        <v>2937</v>
      </c>
      <c r="AF345" t="s">
        <v>3312</v>
      </c>
      <c r="AG345" t="s">
        <v>3490</v>
      </c>
      <c r="AH345" t="s">
        <v>3492</v>
      </c>
      <c r="AI345">
        <v>875</v>
      </c>
      <c r="AJ345">
        <v>933.6</v>
      </c>
      <c r="AK345" t="s">
        <v>3499</v>
      </c>
      <c r="AL345" t="s">
        <v>3506</v>
      </c>
      <c r="AM345" t="s">
        <v>3514</v>
      </c>
      <c r="AN345">
        <v>230</v>
      </c>
      <c r="AO345">
        <v>1999</v>
      </c>
      <c r="AP345" t="s">
        <v>3517</v>
      </c>
      <c r="AS345" t="s">
        <v>3625</v>
      </c>
      <c r="AU345">
        <v>51.182122</v>
      </c>
      <c r="AV345">
        <v>12.373286999999999</v>
      </c>
      <c r="AW345" t="s">
        <v>3684</v>
      </c>
      <c r="AX345" t="s">
        <v>3829</v>
      </c>
      <c r="AY345">
        <v>0.42</v>
      </c>
      <c r="AZ345" s="2" t="s">
        <v>3929</v>
      </c>
      <c r="BA345">
        <v>0.39760000000000001</v>
      </c>
      <c r="BB345" t="s">
        <v>3997</v>
      </c>
      <c r="BC345" t="s">
        <v>3499</v>
      </c>
      <c r="BE345" t="s">
        <v>3515</v>
      </c>
      <c r="BF345" t="s">
        <v>4143</v>
      </c>
      <c r="BG345" t="s">
        <v>4408</v>
      </c>
      <c r="BH345" t="s">
        <v>4439</v>
      </c>
      <c r="BI345" t="s">
        <v>4591</v>
      </c>
    </row>
    <row r="346" spans="1:61" x14ac:dyDescent="0.25">
      <c r="A346">
        <f t="shared" si="41"/>
        <v>465</v>
      </c>
      <c r="B346" t="str">
        <f t="shared" si="42"/>
        <v>Boxberg_BNA0122</v>
      </c>
      <c r="C346" t="s">
        <v>3492</v>
      </c>
      <c r="D346" t="str">
        <f>VLOOKUP(AL346,REF_TABLE!$A$19:$B$26,2,FALSE)</f>
        <v>STUR</v>
      </c>
      <c r="E346" t="str">
        <f>VLOOKUP(AK346,REF_TABLE!A:B,2,FALSE)</f>
        <v>LIG</v>
      </c>
      <c r="F346">
        <f t="shared" si="40"/>
        <v>0.38319999999999999</v>
      </c>
      <c r="G346">
        <f>VLOOKUP(Backup_0521!D346,REF_TABLE!M:Q,2,FALSE)</f>
        <v>9.5587323943661975</v>
      </c>
      <c r="H346">
        <f>VLOOKUP(Backup_0521!D346,REF_TABLE!M:Q,3,FALSE)</f>
        <v>7.8122535211267614</v>
      </c>
      <c r="I346">
        <f>VLOOKUP(D346,Tabelle7!$A:$B,2,FALSE)</f>
        <v>4.0224969288732378E-2</v>
      </c>
      <c r="J346">
        <f>VLOOKUP(D346,Tabelle7!$A:$C,3,FALSE)</f>
        <v>4.0224969288732378E-2</v>
      </c>
      <c r="K346">
        <f>VLOOKUP($E346,Dispa_data!E:W,7,FALSE)</f>
        <v>136849.91500000001</v>
      </c>
      <c r="L346">
        <f>IFERROR(VLOOKUP($E346,Dispa_data!E:W,8,FALSE),0)</f>
        <v>0</v>
      </c>
      <c r="M346">
        <f>IFERROR(VLOOKUP($E346,Dispa_data!E:W,9,FALSE),0)</f>
        <v>0</v>
      </c>
      <c r="N346">
        <f>IFERROR(VLOOKUP($E346,Dispa_data!$E:$W,10,FALSE),0)</f>
        <v>0.3</v>
      </c>
      <c r="O346">
        <f>IFERROR(VLOOKUP($E346,Dispa_data!$E:$W,11,FALSE),0)</f>
        <v>0.38500000000000001</v>
      </c>
      <c r="P346">
        <f>IFERROR(VLOOKUP($E346,Dispa_data!$E:$W,12,FALSE),0)</f>
        <v>7</v>
      </c>
      <c r="Q346">
        <f>IFERROR(VLOOKUP($E346,Dispa_data!$E:$W,13,FALSE),0)</f>
        <v>1</v>
      </c>
      <c r="S346">
        <f t="shared" si="43"/>
        <v>60</v>
      </c>
      <c r="T346" t="str">
        <f t="shared" si="44"/>
        <v/>
      </c>
      <c r="U346" t="str">
        <f t="shared" si="45"/>
        <v/>
      </c>
      <c r="V346" t="str">
        <f t="shared" si="46"/>
        <v/>
      </c>
      <c r="W346" t="str">
        <f t="shared" si="47"/>
        <v/>
      </c>
      <c r="X346" s="1" t="s">
        <v>382</v>
      </c>
      <c r="Y346" s="6" t="e">
        <f>VLOOKUP(B346,Dispa_data!B:B,1,FALSE)</f>
        <v>#N/A</v>
      </c>
      <c r="Z346" t="s">
        <v>1172</v>
      </c>
      <c r="AA346" t="s">
        <v>1657</v>
      </c>
      <c r="AB346" t="s">
        <v>1982</v>
      </c>
      <c r="AC346" t="s">
        <v>2215</v>
      </c>
      <c r="AD346" t="s">
        <v>2503</v>
      </c>
      <c r="AE346" t="s">
        <v>2938</v>
      </c>
      <c r="AF346" t="s">
        <v>1172</v>
      </c>
      <c r="AG346" t="s">
        <v>3490</v>
      </c>
      <c r="AH346" t="s">
        <v>3492</v>
      </c>
      <c r="AI346">
        <v>465</v>
      </c>
      <c r="AJ346">
        <v>500</v>
      </c>
      <c r="AK346" t="s">
        <v>3499</v>
      </c>
      <c r="AL346" t="s">
        <v>3506</v>
      </c>
      <c r="AM346" t="s">
        <v>3514</v>
      </c>
      <c r="AN346">
        <v>60</v>
      </c>
      <c r="AO346">
        <v>1979</v>
      </c>
      <c r="AP346" t="s">
        <v>3542</v>
      </c>
      <c r="AQ346">
        <v>1993</v>
      </c>
      <c r="AS346" t="s">
        <v>3625</v>
      </c>
      <c r="AU346">
        <v>51.416263170000001</v>
      </c>
      <c r="AV346">
        <v>14.56194878</v>
      </c>
      <c r="AW346" t="s">
        <v>3685</v>
      </c>
      <c r="AX346" t="s">
        <v>3830</v>
      </c>
      <c r="AY346">
        <v>0.35</v>
      </c>
      <c r="AZ346" s="2" t="s">
        <v>3954</v>
      </c>
      <c r="BA346">
        <v>0.38319999999999999</v>
      </c>
      <c r="BB346" t="s">
        <v>3997</v>
      </c>
      <c r="BC346" t="s">
        <v>3499</v>
      </c>
      <c r="BE346" t="s">
        <v>3515</v>
      </c>
      <c r="BF346" t="s">
        <v>4144</v>
      </c>
      <c r="BG346" t="s">
        <v>4408</v>
      </c>
      <c r="BH346" t="s">
        <v>4439</v>
      </c>
      <c r="BI346" t="s">
        <v>4591</v>
      </c>
    </row>
    <row r="347" spans="1:61" x14ac:dyDescent="0.25">
      <c r="A347">
        <f t="shared" si="41"/>
        <v>465</v>
      </c>
      <c r="B347" t="str">
        <f t="shared" si="42"/>
        <v>Boxberg_BNA0123</v>
      </c>
      <c r="C347" t="s">
        <v>3492</v>
      </c>
      <c r="D347" t="str">
        <f>VLOOKUP(AL347,REF_TABLE!$A$19:$B$26,2,FALSE)</f>
        <v>STUR</v>
      </c>
      <c r="E347" t="str">
        <f>VLOOKUP(AK347,REF_TABLE!A:B,2,FALSE)</f>
        <v>LIG</v>
      </c>
      <c r="F347">
        <f t="shared" si="40"/>
        <v>0.3856</v>
      </c>
      <c r="G347">
        <f>VLOOKUP(Backup_0521!D347,REF_TABLE!M:Q,2,FALSE)</f>
        <v>9.5587323943661975</v>
      </c>
      <c r="H347">
        <f>VLOOKUP(Backup_0521!D347,REF_TABLE!M:Q,3,FALSE)</f>
        <v>7.8122535211267614</v>
      </c>
      <c r="I347">
        <f>VLOOKUP(D347,Tabelle7!$A:$B,2,FALSE)</f>
        <v>4.0224969288732378E-2</v>
      </c>
      <c r="J347">
        <f>VLOOKUP(D347,Tabelle7!$A:$C,3,FALSE)</f>
        <v>4.0224969288732378E-2</v>
      </c>
      <c r="K347">
        <f>VLOOKUP($E347,Dispa_data!E:W,7,FALSE)</f>
        <v>136849.91500000001</v>
      </c>
      <c r="L347">
        <f>IFERROR(VLOOKUP($E347,Dispa_data!E:W,8,FALSE),0)</f>
        <v>0</v>
      </c>
      <c r="M347">
        <f>IFERROR(VLOOKUP($E347,Dispa_data!E:W,9,FALSE),0)</f>
        <v>0</v>
      </c>
      <c r="N347">
        <f>IFERROR(VLOOKUP($E347,Dispa_data!$E:$W,10,FALSE),0)</f>
        <v>0.3</v>
      </c>
      <c r="O347">
        <f>IFERROR(VLOOKUP($E347,Dispa_data!$E:$W,11,FALSE),0)</f>
        <v>0.38500000000000001</v>
      </c>
      <c r="P347">
        <f>IFERROR(VLOOKUP($E347,Dispa_data!$E:$W,12,FALSE),0)</f>
        <v>7</v>
      </c>
      <c r="Q347">
        <f>IFERROR(VLOOKUP($E347,Dispa_data!$E:$W,13,FALSE),0)</f>
        <v>1</v>
      </c>
      <c r="S347" t="str">
        <f t="shared" si="43"/>
        <v/>
      </c>
      <c r="T347" t="str">
        <f t="shared" si="44"/>
        <v/>
      </c>
      <c r="U347" t="str">
        <f t="shared" si="45"/>
        <v/>
      </c>
      <c r="V347" t="str">
        <f t="shared" si="46"/>
        <v/>
      </c>
      <c r="W347" t="str">
        <f t="shared" si="47"/>
        <v/>
      </c>
      <c r="X347" s="1" t="s">
        <v>383</v>
      </c>
      <c r="Y347" s="6" t="e">
        <f>VLOOKUP(B347,Dispa_data!B:B,1,FALSE)</f>
        <v>#N/A</v>
      </c>
      <c r="Z347" t="s">
        <v>1172</v>
      </c>
      <c r="AA347" t="s">
        <v>1658</v>
      </c>
      <c r="AB347" t="s">
        <v>1983</v>
      </c>
      <c r="AC347" t="s">
        <v>2215</v>
      </c>
      <c r="AD347" t="s">
        <v>2503</v>
      </c>
      <c r="AE347" t="s">
        <v>2938</v>
      </c>
      <c r="AF347" t="s">
        <v>1172</v>
      </c>
      <c r="AG347" t="s">
        <v>3490</v>
      </c>
      <c r="AH347" t="s">
        <v>3492</v>
      </c>
      <c r="AI347">
        <v>465</v>
      </c>
      <c r="AJ347">
        <v>500</v>
      </c>
      <c r="AK347" t="s">
        <v>3499</v>
      </c>
      <c r="AL347" t="s">
        <v>3506</v>
      </c>
      <c r="AM347" t="s">
        <v>3514</v>
      </c>
      <c r="AO347">
        <v>1980</v>
      </c>
      <c r="AP347" t="s">
        <v>3546</v>
      </c>
      <c r="AQ347">
        <v>1994</v>
      </c>
      <c r="AS347" t="s">
        <v>3625</v>
      </c>
      <c r="AU347">
        <v>51.416263170000001</v>
      </c>
      <c r="AV347">
        <v>14.56194878</v>
      </c>
      <c r="AW347" t="s">
        <v>3685</v>
      </c>
      <c r="AX347" t="s">
        <v>3831</v>
      </c>
      <c r="AY347">
        <v>0.35</v>
      </c>
      <c r="AZ347" s="2" t="s">
        <v>3954</v>
      </c>
      <c r="BA347">
        <v>0.3856</v>
      </c>
      <c r="BB347" t="s">
        <v>3997</v>
      </c>
      <c r="BC347" t="s">
        <v>3499</v>
      </c>
      <c r="BE347" t="s">
        <v>3515</v>
      </c>
      <c r="BF347" t="s">
        <v>4144</v>
      </c>
      <c r="BG347" t="s">
        <v>4408</v>
      </c>
      <c r="BH347" t="s">
        <v>4439</v>
      </c>
      <c r="BI347" t="s">
        <v>4591</v>
      </c>
    </row>
    <row r="348" spans="1:61" x14ac:dyDescent="0.25">
      <c r="A348">
        <f t="shared" si="41"/>
        <v>857</v>
      </c>
      <c r="B348" t="str">
        <f t="shared" si="42"/>
        <v>Boxberg_BNA0124</v>
      </c>
      <c r="C348" t="s">
        <v>3492</v>
      </c>
      <c r="D348" t="str">
        <f>VLOOKUP(AL348,REF_TABLE!$A$19:$B$26,2,FALSE)</f>
        <v>STUR</v>
      </c>
      <c r="E348" t="str">
        <f>VLOOKUP(AK348,REF_TABLE!A:B,2,FALSE)</f>
        <v>LIG</v>
      </c>
      <c r="F348">
        <f t="shared" si="40"/>
        <v>0.4</v>
      </c>
      <c r="G348">
        <f>VLOOKUP(Backup_0521!D348,REF_TABLE!M:Q,2,FALSE)</f>
        <v>9.5587323943661975</v>
      </c>
      <c r="H348">
        <f>VLOOKUP(Backup_0521!D348,REF_TABLE!M:Q,3,FALSE)</f>
        <v>7.8122535211267614</v>
      </c>
      <c r="I348">
        <f>VLOOKUP(D348,Tabelle7!$A:$B,2,FALSE)</f>
        <v>4.0224969288732378E-2</v>
      </c>
      <c r="J348">
        <f>VLOOKUP(D348,Tabelle7!$A:$C,3,FALSE)</f>
        <v>4.0224969288732378E-2</v>
      </c>
      <c r="K348">
        <f>VLOOKUP($E348,Dispa_data!E:W,7,FALSE)</f>
        <v>136849.91500000001</v>
      </c>
      <c r="L348">
        <f>IFERROR(VLOOKUP($E348,Dispa_data!E:W,8,FALSE),0)</f>
        <v>0</v>
      </c>
      <c r="M348">
        <f>IFERROR(VLOOKUP($E348,Dispa_data!E:W,9,FALSE),0)</f>
        <v>0</v>
      </c>
      <c r="N348">
        <f>IFERROR(VLOOKUP($E348,Dispa_data!$E:$W,10,FALSE),0)</f>
        <v>0.3</v>
      </c>
      <c r="O348">
        <f>IFERROR(VLOOKUP($E348,Dispa_data!$E:$W,11,FALSE),0)</f>
        <v>0.38500000000000001</v>
      </c>
      <c r="P348">
        <f>IFERROR(VLOOKUP($E348,Dispa_data!$E:$W,12,FALSE),0)</f>
        <v>7</v>
      </c>
      <c r="Q348">
        <f>IFERROR(VLOOKUP($E348,Dispa_data!$E:$W,13,FALSE),0)</f>
        <v>1</v>
      </c>
      <c r="S348">
        <f t="shared" si="43"/>
        <v>65</v>
      </c>
      <c r="T348" t="str">
        <f t="shared" si="44"/>
        <v/>
      </c>
      <c r="U348" t="str">
        <f t="shared" si="45"/>
        <v/>
      </c>
      <c r="V348" t="str">
        <f t="shared" si="46"/>
        <v/>
      </c>
      <c r="W348" t="str">
        <f t="shared" si="47"/>
        <v/>
      </c>
      <c r="X348" s="1" t="s">
        <v>384</v>
      </c>
      <c r="Y348" s="6" t="e">
        <f>VLOOKUP(B348,Dispa_data!B:B,1,FALSE)</f>
        <v>#N/A</v>
      </c>
      <c r="Z348" t="s">
        <v>1172</v>
      </c>
      <c r="AA348" t="s">
        <v>1659</v>
      </c>
      <c r="AB348" t="s">
        <v>1984</v>
      </c>
      <c r="AC348" t="s">
        <v>2215</v>
      </c>
      <c r="AD348" t="s">
        <v>2503</v>
      </c>
      <c r="AE348" t="s">
        <v>2938</v>
      </c>
      <c r="AF348" t="s">
        <v>1172</v>
      </c>
      <c r="AG348" t="s">
        <v>3490</v>
      </c>
      <c r="AH348" t="s">
        <v>3492</v>
      </c>
      <c r="AI348">
        <v>857</v>
      </c>
      <c r="AJ348">
        <v>907</v>
      </c>
      <c r="AK348" t="s">
        <v>3499</v>
      </c>
      <c r="AL348" t="s">
        <v>3506</v>
      </c>
      <c r="AM348" t="s">
        <v>3514</v>
      </c>
      <c r="AN348">
        <v>65</v>
      </c>
      <c r="AO348">
        <v>2000</v>
      </c>
      <c r="AP348" t="s">
        <v>3567</v>
      </c>
      <c r="AS348" t="s">
        <v>3625</v>
      </c>
      <c r="AU348">
        <v>51.416263170000001</v>
      </c>
      <c r="AV348">
        <v>14.56194878</v>
      </c>
      <c r="AW348" t="s">
        <v>3685</v>
      </c>
      <c r="AX348" t="s">
        <v>3832</v>
      </c>
      <c r="AY348">
        <v>0.42299999999999999</v>
      </c>
      <c r="AZ348" s="2" t="s">
        <v>3955</v>
      </c>
      <c r="BA348">
        <v>0.4</v>
      </c>
      <c r="BB348" t="s">
        <v>3997</v>
      </c>
      <c r="BC348" t="s">
        <v>3499</v>
      </c>
      <c r="BE348" t="s">
        <v>3515</v>
      </c>
      <c r="BF348" t="s">
        <v>4144</v>
      </c>
      <c r="BG348" t="s">
        <v>4408</v>
      </c>
      <c r="BH348" t="s">
        <v>4439</v>
      </c>
      <c r="BI348" t="s">
        <v>4591</v>
      </c>
    </row>
    <row r="349" spans="1:61" x14ac:dyDescent="0.25">
      <c r="A349">
        <f t="shared" si="41"/>
        <v>640</v>
      </c>
      <c r="B349" t="str">
        <f t="shared" si="42"/>
        <v>Boxberg_BNA1404</v>
      </c>
      <c r="C349" t="s">
        <v>3492</v>
      </c>
      <c r="D349" t="str">
        <f>VLOOKUP(AL349,REF_TABLE!$A$19:$B$26,2,FALSE)</f>
        <v>STUR</v>
      </c>
      <c r="E349" t="str">
        <f>VLOOKUP(AK349,REF_TABLE!A:B,2,FALSE)</f>
        <v>LIG</v>
      </c>
      <c r="F349">
        <f t="shared" si="40"/>
        <v>0.42880000000000001</v>
      </c>
      <c r="G349">
        <f>VLOOKUP(Backup_0521!D349,REF_TABLE!M:Q,2,FALSE)</f>
        <v>9.5587323943661975</v>
      </c>
      <c r="H349">
        <f>VLOOKUP(Backup_0521!D349,REF_TABLE!M:Q,3,FALSE)</f>
        <v>7.8122535211267614</v>
      </c>
      <c r="I349">
        <f>VLOOKUP(D349,Tabelle7!$A:$B,2,FALSE)</f>
        <v>4.0224969288732378E-2</v>
      </c>
      <c r="J349">
        <f>VLOOKUP(D349,Tabelle7!$A:$C,3,FALSE)</f>
        <v>4.0224969288732378E-2</v>
      </c>
      <c r="K349">
        <f>VLOOKUP($E349,Dispa_data!E:W,7,FALSE)</f>
        <v>136849.91500000001</v>
      </c>
      <c r="L349">
        <f>IFERROR(VLOOKUP($E349,Dispa_data!E:W,8,FALSE),0)</f>
        <v>0</v>
      </c>
      <c r="M349">
        <f>IFERROR(VLOOKUP($E349,Dispa_data!E:W,9,FALSE),0)</f>
        <v>0</v>
      </c>
      <c r="N349">
        <f>IFERROR(VLOOKUP($E349,Dispa_data!$E:$W,10,FALSE),0)</f>
        <v>0.3</v>
      </c>
      <c r="O349">
        <f>IFERROR(VLOOKUP($E349,Dispa_data!$E:$W,11,FALSE),0)</f>
        <v>0.38500000000000001</v>
      </c>
      <c r="P349">
        <f>IFERROR(VLOOKUP($E349,Dispa_data!$E:$W,12,FALSE),0)</f>
        <v>7</v>
      </c>
      <c r="Q349">
        <f>IFERROR(VLOOKUP($E349,Dispa_data!$E:$W,13,FALSE),0)</f>
        <v>1</v>
      </c>
      <c r="S349" t="str">
        <f t="shared" si="43"/>
        <v/>
      </c>
      <c r="T349" t="str">
        <f t="shared" si="44"/>
        <v/>
      </c>
      <c r="U349" t="str">
        <f t="shared" si="45"/>
        <v/>
      </c>
      <c r="V349" t="str">
        <f t="shared" si="46"/>
        <v/>
      </c>
      <c r="W349" t="str">
        <f t="shared" si="47"/>
        <v/>
      </c>
      <c r="X349" s="1" t="s">
        <v>385</v>
      </c>
      <c r="Y349" s="6" t="e">
        <f>VLOOKUP(B349,Dispa_data!B:B,1,FALSE)</f>
        <v>#N/A</v>
      </c>
      <c r="Z349" t="s">
        <v>1172</v>
      </c>
      <c r="AA349" t="s">
        <v>1655</v>
      </c>
      <c r="AB349" t="s">
        <v>1985</v>
      </c>
      <c r="AC349" t="s">
        <v>2215</v>
      </c>
      <c r="AD349" t="s">
        <v>2503</v>
      </c>
      <c r="AE349" t="s">
        <v>2938</v>
      </c>
      <c r="AF349" t="s">
        <v>1172</v>
      </c>
      <c r="AG349" t="s">
        <v>3490</v>
      </c>
      <c r="AH349" t="s">
        <v>3492</v>
      </c>
      <c r="AI349">
        <v>640</v>
      </c>
      <c r="AJ349">
        <v>675</v>
      </c>
      <c r="AK349" t="s">
        <v>3499</v>
      </c>
      <c r="AL349" t="s">
        <v>3506</v>
      </c>
      <c r="AM349" t="s">
        <v>3515</v>
      </c>
      <c r="AO349">
        <v>2012</v>
      </c>
      <c r="AP349" t="s">
        <v>3531</v>
      </c>
      <c r="AS349" t="s">
        <v>3625</v>
      </c>
      <c r="AU349">
        <v>51.419179999999997</v>
      </c>
      <c r="AV349">
        <v>14.569800000000001</v>
      </c>
      <c r="AW349" t="s">
        <v>3685</v>
      </c>
      <c r="AX349" t="s">
        <v>3833</v>
      </c>
      <c r="AY349">
        <v>0.43700000000000011</v>
      </c>
      <c r="AZ349" s="2" t="s">
        <v>3956</v>
      </c>
      <c r="BA349">
        <v>0.42880000000000001</v>
      </c>
      <c r="BB349" t="s">
        <v>3997</v>
      </c>
      <c r="BC349" t="s">
        <v>3499</v>
      </c>
      <c r="BE349" t="s">
        <v>3515</v>
      </c>
      <c r="BF349" t="s">
        <v>4145</v>
      </c>
      <c r="BG349" t="s">
        <v>4408</v>
      </c>
      <c r="BH349" t="s">
        <v>4439</v>
      </c>
      <c r="BI349" t="s">
        <v>4591</v>
      </c>
    </row>
    <row r="350" spans="1:61" x14ac:dyDescent="0.25">
      <c r="A350">
        <f t="shared" si="41"/>
        <v>56.8</v>
      </c>
      <c r="B350" t="str">
        <f t="shared" si="42"/>
        <v>HKW Chemnitz  Nord II_BNA0177</v>
      </c>
      <c r="C350" t="s">
        <v>3492</v>
      </c>
      <c r="D350" t="str">
        <f>VLOOKUP(AL350,REF_TABLE!$A$19:$B$26,2,FALSE)</f>
        <v>STUR</v>
      </c>
      <c r="E350" t="str">
        <f>VLOOKUP(AK350,REF_TABLE!A:B,2,FALSE)</f>
        <v>LIG</v>
      </c>
      <c r="F350">
        <f t="shared" si="40"/>
        <v>0.37119999999999997</v>
      </c>
      <c r="G350">
        <f>VLOOKUP(Backup_0521!D350,REF_TABLE!M:Q,2,FALSE)</f>
        <v>9.5587323943661975</v>
      </c>
      <c r="H350">
        <f>VLOOKUP(Backup_0521!D350,REF_TABLE!M:Q,3,FALSE)</f>
        <v>7.8122535211267614</v>
      </c>
      <c r="I350">
        <f>VLOOKUP(D350,Tabelle7!$A:$B,2,FALSE)</f>
        <v>4.0224969288732378E-2</v>
      </c>
      <c r="J350">
        <f>VLOOKUP(D350,Tabelle7!$A:$C,3,FALSE)</f>
        <v>4.0224969288732378E-2</v>
      </c>
      <c r="K350">
        <f>VLOOKUP($E350,Dispa_data!E:W,7,FALSE)</f>
        <v>136849.91500000001</v>
      </c>
      <c r="L350">
        <f>IFERROR(VLOOKUP($E350,Dispa_data!E:W,8,FALSE),0)</f>
        <v>0</v>
      </c>
      <c r="M350">
        <f>IFERROR(VLOOKUP($E350,Dispa_data!E:W,9,FALSE),0)</f>
        <v>0</v>
      </c>
      <c r="N350">
        <f>IFERROR(VLOOKUP($E350,Dispa_data!$E:$W,10,FALSE),0)</f>
        <v>0.3</v>
      </c>
      <c r="O350">
        <f>IFERROR(VLOOKUP($E350,Dispa_data!$E:$W,11,FALSE),0)</f>
        <v>0.38500000000000001</v>
      </c>
      <c r="P350">
        <f>IFERROR(VLOOKUP($E350,Dispa_data!$E:$W,12,FALSE),0)</f>
        <v>7</v>
      </c>
      <c r="Q350">
        <f>IFERROR(VLOOKUP($E350,Dispa_data!$E:$W,13,FALSE),0)</f>
        <v>1</v>
      </c>
      <c r="S350" t="str">
        <f t="shared" si="43"/>
        <v/>
      </c>
      <c r="T350" t="str">
        <f t="shared" si="44"/>
        <v/>
      </c>
      <c r="U350" t="str">
        <f t="shared" si="45"/>
        <v/>
      </c>
      <c r="V350" t="str">
        <f t="shared" si="46"/>
        <v/>
      </c>
      <c r="W350" t="str">
        <f t="shared" si="47"/>
        <v/>
      </c>
      <c r="X350" s="1" t="s">
        <v>386</v>
      </c>
      <c r="Y350" s="6" t="e">
        <f>VLOOKUP(B350,Dispa_data!B:B,1,FALSE)</f>
        <v>#N/A</v>
      </c>
      <c r="Z350" t="s">
        <v>1173</v>
      </c>
      <c r="AA350" t="s">
        <v>1558</v>
      </c>
      <c r="AC350" t="s">
        <v>2216</v>
      </c>
      <c r="AE350" t="s">
        <v>2939</v>
      </c>
      <c r="AF350" t="s">
        <v>3313</v>
      </c>
      <c r="AG350" t="s">
        <v>3490</v>
      </c>
      <c r="AH350" t="s">
        <v>3492</v>
      </c>
      <c r="AI350">
        <v>56.8</v>
      </c>
      <c r="AK350" t="s">
        <v>3499</v>
      </c>
      <c r="AL350" t="s">
        <v>3506</v>
      </c>
      <c r="AM350" t="s">
        <v>3514</v>
      </c>
      <c r="AO350">
        <v>1988</v>
      </c>
      <c r="AP350" t="s">
        <v>3516</v>
      </c>
      <c r="AS350" t="s">
        <v>3625</v>
      </c>
      <c r="AU350">
        <v>50.856980999999998</v>
      </c>
      <c r="AV350">
        <v>12.923095999999999</v>
      </c>
      <c r="BA350">
        <v>0.37119999999999997</v>
      </c>
      <c r="BB350" t="s">
        <v>3997</v>
      </c>
      <c r="BC350" t="s">
        <v>3499</v>
      </c>
      <c r="BE350" t="s">
        <v>3515</v>
      </c>
      <c r="BF350" t="s">
        <v>4146</v>
      </c>
      <c r="BG350" t="s">
        <v>4406</v>
      </c>
      <c r="BH350" t="s">
        <v>4494</v>
      </c>
    </row>
    <row r="351" spans="1:61" x14ac:dyDescent="0.25">
      <c r="A351">
        <f t="shared" si="41"/>
        <v>90.8</v>
      </c>
      <c r="B351" t="str">
        <f t="shared" si="42"/>
        <v>HKW Chemnitz  Nord II_BNA0179</v>
      </c>
      <c r="C351" t="s">
        <v>3492</v>
      </c>
      <c r="D351" t="str">
        <f>VLOOKUP(AL351,REF_TABLE!$A$19:$B$26,2,FALSE)</f>
        <v>STUR</v>
      </c>
      <c r="E351" t="str">
        <f>VLOOKUP(AK351,REF_TABLE!A:B,2,FALSE)</f>
        <v>LIG</v>
      </c>
      <c r="F351">
        <f t="shared" si="40"/>
        <v>0.42399999999999999</v>
      </c>
      <c r="G351">
        <f>VLOOKUP(Backup_0521!D351,REF_TABLE!M:Q,2,FALSE)</f>
        <v>9.5587323943661975</v>
      </c>
      <c r="H351">
        <f>VLOOKUP(Backup_0521!D351,REF_TABLE!M:Q,3,FALSE)</f>
        <v>7.8122535211267614</v>
      </c>
      <c r="I351">
        <f>VLOOKUP(D351,Tabelle7!$A:$B,2,FALSE)</f>
        <v>4.0224969288732378E-2</v>
      </c>
      <c r="J351">
        <f>VLOOKUP(D351,Tabelle7!$A:$C,3,FALSE)</f>
        <v>4.0224969288732378E-2</v>
      </c>
      <c r="K351">
        <f>VLOOKUP($E351,Dispa_data!E:W,7,FALSE)</f>
        <v>136849.91500000001</v>
      </c>
      <c r="L351">
        <f>IFERROR(VLOOKUP($E351,Dispa_data!E:W,8,FALSE),0)</f>
        <v>0</v>
      </c>
      <c r="M351">
        <f>IFERROR(VLOOKUP($E351,Dispa_data!E:W,9,FALSE),0)</f>
        <v>0</v>
      </c>
      <c r="N351">
        <f>IFERROR(VLOOKUP($E351,Dispa_data!$E:$W,10,FALSE),0)</f>
        <v>0.3</v>
      </c>
      <c r="O351">
        <f>IFERROR(VLOOKUP($E351,Dispa_data!$E:$W,11,FALSE),0)</f>
        <v>0.38500000000000001</v>
      </c>
      <c r="P351">
        <f>IFERROR(VLOOKUP($E351,Dispa_data!$E:$W,12,FALSE),0)</f>
        <v>7</v>
      </c>
      <c r="Q351">
        <f>IFERROR(VLOOKUP($E351,Dispa_data!$E:$W,13,FALSE),0)</f>
        <v>1</v>
      </c>
      <c r="S351">
        <f t="shared" si="43"/>
        <v>130</v>
      </c>
      <c r="T351" t="str">
        <f t="shared" si="44"/>
        <v/>
      </c>
      <c r="U351" t="str">
        <f t="shared" si="45"/>
        <v/>
      </c>
      <c r="V351" t="str">
        <f t="shared" si="46"/>
        <v/>
      </c>
      <c r="W351" t="str">
        <f t="shared" si="47"/>
        <v/>
      </c>
      <c r="X351" s="1" t="s">
        <v>387</v>
      </c>
      <c r="Y351" s="6" t="e">
        <f>VLOOKUP(B351,Dispa_data!B:B,1,FALSE)</f>
        <v>#N/A</v>
      </c>
      <c r="Z351" t="s">
        <v>1173</v>
      </c>
      <c r="AA351" t="s">
        <v>1660</v>
      </c>
      <c r="AB351" t="s">
        <v>1986</v>
      </c>
      <c r="AC351" t="s">
        <v>2216</v>
      </c>
      <c r="AE351" t="s">
        <v>2940</v>
      </c>
      <c r="AF351" t="s">
        <v>3313</v>
      </c>
      <c r="AG351" t="s">
        <v>3490</v>
      </c>
      <c r="AH351" t="s">
        <v>3492</v>
      </c>
      <c r="AI351">
        <v>90.8</v>
      </c>
      <c r="AJ351">
        <v>100</v>
      </c>
      <c r="AK351" t="s">
        <v>3499</v>
      </c>
      <c r="AL351" t="s">
        <v>3506</v>
      </c>
      <c r="AM351" t="s">
        <v>3514</v>
      </c>
      <c r="AN351">
        <v>130</v>
      </c>
      <c r="AO351">
        <v>1990</v>
      </c>
      <c r="AP351" t="s">
        <v>3525</v>
      </c>
      <c r="AQ351">
        <v>2010</v>
      </c>
      <c r="AS351" t="s">
        <v>3625</v>
      </c>
      <c r="AT351" t="s">
        <v>3629</v>
      </c>
      <c r="AU351">
        <v>50.856980999999998</v>
      </c>
      <c r="AV351">
        <v>12.923095999999999</v>
      </c>
      <c r="BA351">
        <v>0.42399999999999999</v>
      </c>
      <c r="BB351" t="s">
        <v>3997</v>
      </c>
      <c r="BC351" t="s">
        <v>3499</v>
      </c>
      <c r="BE351" t="s">
        <v>3515</v>
      </c>
      <c r="BF351" t="s">
        <v>4147</v>
      </c>
      <c r="BG351" t="s">
        <v>4406</v>
      </c>
      <c r="BH351" t="s">
        <v>4494</v>
      </c>
      <c r="BI351" t="s">
        <v>4591</v>
      </c>
    </row>
    <row r="352" spans="1:61" x14ac:dyDescent="0.25">
      <c r="A352">
        <f t="shared" si="41"/>
        <v>74</v>
      </c>
      <c r="B352" t="str">
        <f t="shared" si="42"/>
        <v>HKW Cottbus_BNA0183</v>
      </c>
      <c r="C352" t="s">
        <v>3492</v>
      </c>
      <c r="D352" t="str">
        <f>VLOOKUP(AL352,REF_TABLE!$A$19:$B$26,2,FALSE)</f>
        <v>STUR</v>
      </c>
      <c r="E352" t="str">
        <f>VLOOKUP(AK352,REF_TABLE!A:B,2,FALSE)</f>
        <v>LIG</v>
      </c>
      <c r="F352">
        <f t="shared" si="40"/>
        <v>0.39760000000000001</v>
      </c>
      <c r="G352">
        <f>VLOOKUP(Backup_0521!D352,REF_TABLE!M:Q,2,FALSE)</f>
        <v>9.5587323943661975</v>
      </c>
      <c r="H352">
        <f>VLOOKUP(Backup_0521!D352,REF_TABLE!M:Q,3,FALSE)</f>
        <v>7.8122535211267614</v>
      </c>
      <c r="I352">
        <f>VLOOKUP(D352,Tabelle7!$A:$B,2,FALSE)</f>
        <v>4.0224969288732378E-2</v>
      </c>
      <c r="J352">
        <f>VLOOKUP(D352,Tabelle7!$A:$C,3,FALSE)</f>
        <v>4.0224969288732378E-2</v>
      </c>
      <c r="K352">
        <f>VLOOKUP($E352,Dispa_data!E:W,7,FALSE)</f>
        <v>136849.91500000001</v>
      </c>
      <c r="L352">
        <f>IFERROR(VLOOKUP($E352,Dispa_data!E:W,8,FALSE),0)</f>
        <v>0</v>
      </c>
      <c r="M352">
        <f>IFERROR(VLOOKUP($E352,Dispa_data!E:W,9,FALSE),0)</f>
        <v>0</v>
      </c>
      <c r="N352">
        <f>IFERROR(VLOOKUP($E352,Dispa_data!$E:$W,10,FALSE),0)</f>
        <v>0.3</v>
      </c>
      <c r="O352">
        <f>IFERROR(VLOOKUP($E352,Dispa_data!$E:$W,11,FALSE),0)</f>
        <v>0.38500000000000001</v>
      </c>
      <c r="P352">
        <f>IFERROR(VLOOKUP($E352,Dispa_data!$E:$W,12,FALSE),0)</f>
        <v>7</v>
      </c>
      <c r="Q352">
        <f>IFERROR(VLOOKUP($E352,Dispa_data!$E:$W,13,FALSE),0)</f>
        <v>1</v>
      </c>
      <c r="S352" t="str">
        <f t="shared" si="43"/>
        <v/>
      </c>
      <c r="T352" t="str">
        <f t="shared" si="44"/>
        <v/>
      </c>
      <c r="U352" t="str">
        <f t="shared" si="45"/>
        <v/>
      </c>
      <c r="V352" t="str">
        <f t="shared" si="46"/>
        <v/>
      </c>
      <c r="W352" t="str">
        <f t="shared" si="47"/>
        <v/>
      </c>
      <c r="X352" s="1" t="s">
        <v>388</v>
      </c>
      <c r="Y352" s="6" t="e">
        <f>VLOOKUP(B352,Dispa_data!B:B,1,FALSE)</f>
        <v>#N/A</v>
      </c>
      <c r="Z352" t="s">
        <v>1174</v>
      </c>
      <c r="AA352" t="s">
        <v>1586</v>
      </c>
      <c r="AC352" t="s">
        <v>2217</v>
      </c>
      <c r="AE352" t="s">
        <v>2941</v>
      </c>
      <c r="AF352" t="s">
        <v>3314</v>
      </c>
      <c r="AG352" t="s">
        <v>3346</v>
      </c>
      <c r="AH352" t="s">
        <v>3492</v>
      </c>
      <c r="AI352">
        <v>74</v>
      </c>
      <c r="AK352" t="s">
        <v>3499</v>
      </c>
      <c r="AL352" t="s">
        <v>3506</v>
      </c>
      <c r="AM352" t="s">
        <v>3514</v>
      </c>
      <c r="AO352">
        <v>1999</v>
      </c>
      <c r="AP352" t="s">
        <v>3517</v>
      </c>
      <c r="AS352" t="s">
        <v>3625</v>
      </c>
      <c r="AU352">
        <v>51.760170000000002</v>
      </c>
      <c r="AV352">
        <v>14.370039999999999</v>
      </c>
      <c r="AY352">
        <v>0.4</v>
      </c>
      <c r="AZ352" s="2" t="s">
        <v>3957</v>
      </c>
      <c r="BA352">
        <v>0.39760000000000001</v>
      </c>
      <c r="BB352" t="s">
        <v>3997</v>
      </c>
      <c r="BC352" t="s">
        <v>3499</v>
      </c>
      <c r="BE352" t="s">
        <v>3515</v>
      </c>
      <c r="BF352" t="s">
        <v>4148</v>
      </c>
      <c r="BG352" t="s">
        <v>4406</v>
      </c>
      <c r="BH352" t="s">
        <v>4458</v>
      </c>
    </row>
    <row r="353" spans="1:61" x14ac:dyDescent="0.25">
      <c r="A353">
        <f t="shared" si="41"/>
        <v>49</v>
      </c>
      <c r="B353" t="str">
        <f t="shared" si="42"/>
        <v>Kraftwerk Dessau_BNA0194</v>
      </c>
      <c r="C353" t="s">
        <v>3492</v>
      </c>
      <c r="D353" t="str">
        <f>VLOOKUP(AL353,REF_TABLE!$A$19:$B$26,2,FALSE)</f>
        <v>STUR</v>
      </c>
      <c r="E353" t="str">
        <f>VLOOKUP(AK353,REF_TABLE!A:B,2,FALSE)</f>
        <v>LIG</v>
      </c>
      <c r="F353">
        <f t="shared" si="40"/>
        <v>0.39040000000000002</v>
      </c>
      <c r="G353">
        <f>VLOOKUP(Backup_0521!D353,REF_TABLE!M:Q,2,FALSE)</f>
        <v>9.5587323943661975</v>
      </c>
      <c r="H353">
        <f>VLOOKUP(Backup_0521!D353,REF_TABLE!M:Q,3,FALSE)</f>
        <v>7.8122535211267614</v>
      </c>
      <c r="I353">
        <f>VLOOKUP(D353,Tabelle7!$A:$B,2,FALSE)</f>
        <v>4.0224969288732378E-2</v>
      </c>
      <c r="J353">
        <f>VLOOKUP(D353,Tabelle7!$A:$C,3,FALSE)</f>
        <v>4.0224969288732378E-2</v>
      </c>
      <c r="K353">
        <f>VLOOKUP($E353,Dispa_data!E:W,7,FALSE)</f>
        <v>136849.91500000001</v>
      </c>
      <c r="L353">
        <f>IFERROR(VLOOKUP($E353,Dispa_data!E:W,8,FALSE),0)</f>
        <v>0</v>
      </c>
      <c r="M353">
        <f>IFERROR(VLOOKUP($E353,Dispa_data!E:W,9,FALSE),0)</f>
        <v>0</v>
      </c>
      <c r="N353">
        <f>IFERROR(VLOOKUP($E353,Dispa_data!$E:$W,10,FALSE),0)</f>
        <v>0.3</v>
      </c>
      <c r="O353">
        <f>IFERROR(VLOOKUP($E353,Dispa_data!$E:$W,11,FALSE),0)</f>
        <v>0.38500000000000001</v>
      </c>
      <c r="P353">
        <f>IFERROR(VLOOKUP($E353,Dispa_data!$E:$W,12,FALSE),0)</f>
        <v>7</v>
      </c>
      <c r="Q353">
        <f>IFERROR(VLOOKUP($E353,Dispa_data!$E:$W,13,FALSE),0)</f>
        <v>1</v>
      </c>
      <c r="S353" t="str">
        <f t="shared" si="43"/>
        <v/>
      </c>
      <c r="T353" t="str">
        <f t="shared" si="44"/>
        <v/>
      </c>
      <c r="U353" t="str">
        <f t="shared" si="45"/>
        <v/>
      </c>
      <c r="V353" t="str">
        <f t="shared" si="46"/>
        <v/>
      </c>
      <c r="W353" t="str">
        <f t="shared" si="47"/>
        <v/>
      </c>
      <c r="X353" s="1" t="s">
        <v>389</v>
      </c>
      <c r="Y353" s="6" t="e">
        <f>VLOOKUP(B353,Dispa_data!B:B,1,FALSE)</f>
        <v>#N/A</v>
      </c>
      <c r="Z353" t="s">
        <v>1175</v>
      </c>
      <c r="AC353" t="s">
        <v>2218</v>
      </c>
      <c r="AE353" t="s">
        <v>2942</v>
      </c>
      <c r="AF353" t="s">
        <v>3315</v>
      </c>
      <c r="AG353" t="s">
        <v>3479</v>
      </c>
      <c r="AH353" t="s">
        <v>3492</v>
      </c>
      <c r="AI353">
        <v>49</v>
      </c>
      <c r="AK353" t="s">
        <v>3499</v>
      </c>
      <c r="AL353" t="s">
        <v>3506</v>
      </c>
      <c r="AM353" t="s">
        <v>3514</v>
      </c>
      <c r="AO353">
        <v>1996</v>
      </c>
      <c r="AP353" t="s">
        <v>3553</v>
      </c>
      <c r="AS353" t="s">
        <v>3625</v>
      </c>
      <c r="AU353">
        <v>51.82685</v>
      </c>
      <c r="AV353">
        <v>12.230029999999999</v>
      </c>
      <c r="BA353">
        <v>0.39040000000000002</v>
      </c>
      <c r="BB353" t="s">
        <v>3997</v>
      </c>
      <c r="BC353" t="s">
        <v>3499</v>
      </c>
      <c r="BE353" t="s">
        <v>3515</v>
      </c>
      <c r="BF353" t="s">
        <v>4149</v>
      </c>
      <c r="BG353" t="s">
        <v>4419</v>
      </c>
      <c r="BH353" t="s">
        <v>4495</v>
      </c>
    </row>
    <row r="354" spans="1:61" x14ac:dyDescent="0.25">
      <c r="A354">
        <f t="shared" si="41"/>
        <v>27.5</v>
      </c>
      <c r="B354" t="str">
        <f t="shared" si="42"/>
        <v>HKW Sachtleben_BNA1451</v>
      </c>
      <c r="C354" t="s">
        <v>3492</v>
      </c>
      <c r="D354" t="str">
        <f>VLOOKUP(AL354,REF_TABLE!$A$19:$B$26,2,FALSE)</f>
        <v>STUR</v>
      </c>
      <c r="E354" t="str">
        <f>VLOOKUP(AK354,REF_TABLE!A:B,2,FALSE)</f>
        <v>LIG</v>
      </c>
      <c r="F354">
        <f t="shared" si="40"/>
        <v>0.30880000000000002</v>
      </c>
      <c r="G354">
        <f>VLOOKUP(Backup_0521!D354,REF_TABLE!M:Q,2,FALSE)</f>
        <v>9.5587323943661975</v>
      </c>
      <c r="H354">
        <f>VLOOKUP(Backup_0521!D354,REF_TABLE!M:Q,3,FALSE)</f>
        <v>7.8122535211267614</v>
      </c>
      <c r="I354">
        <f>VLOOKUP(D354,Tabelle7!$A:$B,2,FALSE)</f>
        <v>4.0224969288732378E-2</v>
      </c>
      <c r="J354">
        <f>VLOOKUP(D354,Tabelle7!$A:$C,3,FALSE)</f>
        <v>4.0224969288732378E-2</v>
      </c>
      <c r="K354">
        <f>VLOOKUP($E354,Dispa_data!E:W,7,FALSE)</f>
        <v>136849.91500000001</v>
      </c>
      <c r="L354">
        <f>IFERROR(VLOOKUP($E354,Dispa_data!E:W,8,FALSE),0)</f>
        <v>0</v>
      </c>
      <c r="M354">
        <f>IFERROR(VLOOKUP($E354,Dispa_data!E:W,9,FALSE),0)</f>
        <v>0</v>
      </c>
      <c r="N354">
        <f>IFERROR(VLOOKUP($E354,Dispa_data!$E:$W,10,FALSE),0)</f>
        <v>0.3</v>
      </c>
      <c r="O354">
        <f>IFERROR(VLOOKUP($E354,Dispa_data!$E:$W,11,FALSE),0)</f>
        <v>0.38500000000000001</v>
      </c>
      <c r="P354">
        <f>IFERROR(VLOOKUP($E354,Dispa_data!$E:$W,12,FALSE),0)</f>
        <v>7</v>
      </c>
      <c r="Q354">
        <f>IFERROR(VLOOKUP($E354,Dispa_data!$E:$W,13,FALSE),0)</f>
        <v>1</v>
      </c>
      <c r="S354" t="str">
        <f t="shared" si="43"/>
        <v/>
      </c>
      <c r="T354" t="str">
        <f t="shared" si="44"/>
        <v/>
      </c>
      <c r="U354" t="str">
        <f t="shared" si="45"/>
        <v/>
      </c>
      <c r="V354" t="str">
        <f t="shared" si="46"/>
        <v/>
      </c>
      <c r="W354" t="str">
        <f t="shared" si="47"/>
        <v/>
      </c>
      <c r="X354" s="1" t="s">
        <v>390</v>
      </c>
      <c r="Y354" s="6" t="e">
        <f>VLOOKUP(B354,Dispa_data!B:B,1,FALSE)</f>
        <v>#N/A</v>
      </c>
      <c r="Z354" t="s">
        <v>1176</v>
      </c>
      <c r="AC354" t="s">
        <v>2219</v>
      </c>
      <c r="AD354" t="s">
        <v>2547</v>
      </c>
      <c r="AE354" t="s">
        <v>2943</v>
      </c>
      <c r="AF354" t="s">
        <v>3222</v>
      </c>
      <c r="AG354" t="s">
        <v>3480</v>
      </c>
      <c r="AH354" t="s">
        <v>3492</v>
      </c>
      <c r="AI354">
        <v>27.5</v>
      </c>
      <c r="AK354" t="s">
        <v>3499</v>
      </c>
      <c r="AL354" t="s">
        <v>3506</v>
      </c>
      <c r="AM354" t="s">
        <v>3514</v>
      </c>
      <c r="AO354">
        <v>1962</v>
      </c>
      <c r="AP354" t="s">
        <v>3557</v>
      </c>
      <c r="AS354" t="s">
        <v>3625</v>
      </c>
      <c r="AU354">
        <v>51.440890000000003</v>
      </c>
      <c r="AV354">
        <v>6.7054300000000007</v>
      </c>
      <c r="BA354">
        <v>0.30880000000000002</v>
      </c>
      <c r="BB354" t="s">
        <v>3997</v>
      </c>
      <c r="BC354" t="s">
        <v>3499</v>
      </c>
      <c r="BE354" t="s">
        <v>3515</v>
      </c>
      <c r="BF354" t="s">
        <v>4150</v>
      </c>
      <c r="BG354" t="s">
        <v>4420</v>
      </c>
      <c r="BH354" t="s">
        <v>4464</v>
      </c>
    </row>
    <row r="355" spans="1:61" x14ac:dyDescent="0.25">
      <c r="A355">
        <f t="shared" si="41"/>
        <v>9.3000000000000007</v>
      </c>
      <c r="B355" t="str">
        <f t="shared" si="42"/>
        <v>Kessel 4_BNA1511a</v>
      </c>
      <c r="C355" t="s">
        <v>3492</v>
      </c>
      <c r="D355" t="str">
        <f>VLOOKUP(AL355,REF_TABLE!$A$19:$B$26,2,FALSE)</f>
        <v>STUR</v>
      </c>
      <c r="E355" t="str">
        <f>VLOOKUP(AK355,REF_TABLE!A:B,2,FALSE)</f>
        <v>LIG</v>
      </c>
      <c r="F355">
        <f t="shared" ref="F355:F418" si="48">IF(BA355=0,IF(AY355=0,AZ355,AY355),BA355)</f>
        <v>0.35920000000000002</v>
      </c>
      <c r="G355">
        <f>VLOOKUP(Backup_0521!D355,REF_TABLE!M:Q,2,FALSE)</f>
        <v>9.5587323943661975</v>
      </c>
      <c r="H355">
        <f>VLOOKUP(Backup_0521!D355,REF_TABLE!M:Q,3,FALSE)</f>
        <v>7.8122535211267614</v>
      </c>
      <c r="I355">
        <f>VLOOKUP(D355,Tabelle7!$A:$B,2,FALSE)</f>
        <v>4.0224969288732378E-2</v>
      </c>
      <c r="J355">
        <f>VLOOKUP(D355,Tabelle7!$A:$C,3,FALSE)</f>
        <v>4.0224969288732378E-2</v>
      </c>
      <c r="K355">
        <f>VLOOKUP($E355,Dispa_data!E:W,7,FALSE)</f>
        <v>136849.91500000001</v>
      </c>
      <c r="L355">
        <f>IFERROR(VLOOKUP($E355,Dispa_data!E:W,8,FALSE),0)</f>
        <v>0</v>
      </c>
      <c r="M355">
        <f>IFERROR(VLOOKUP($E355,Dispa_data!E:W,9,FALSE),0)</f>
        <v>0</v>
      </c>
      <c r="N355">
        <f>IFERROR(VLOOKUP($E355,Dispa_data!$E:$W,10,FALSE),0)</f>
        <v>0.3</v>
      </c>
      <c r="O355">
        <f>IFERROR(VLOOKUP($E355,Dispa_data!$E:$W,11,FALSE),0)</f>
        <v>0.38500000000000001</v>
      </c>
      <c r="P355">
        <f>IFERROR(VLOOKUP($E355,Dispa_data!$E:$W,12,FALSE),0)</f>
        <v>7</v>
      </c>
      <c r="Q355">
        <f>IFERROR(VLOOKUP($E355,Dispa_data!$E:$W,13,FALSE),0)</f>
        <v>1</v>
      </c>
      <c r="S355" t="str">
        <f t="shared" si="43"/>
        <v/>
      </c>
      <c r="T355" t="str">
        <f t="shared" si="44"/>
        <v/>
      </c>
      <c r="U355" t="str">
        <f t="shared" si="45"/>
        <v/>
      </c>
      <c r="V355" t="str">
        <f t="shared" si="46"/>
        <v/>
      </c>
      <c r="W355" t="str">
        <f t="shared" si="47"/>
        <v/>
      </c>
      <c r="X355" s="1" t="s">
        <v>391</v>
      </c>
      <c r="Y355" s="6" t="e">
        <f>VLOOKUP(B355,Dispa_data!B:B,1,FALSE)</f>
        <v>#N/A</v>
      </c>
      <c r="Z355" t="s">
        <v>1177</v>
      </c>
      <c r="AC355" t="s">
        <v>2220</v>
      </c>
      <c r="AD355" t="s">
        <v>2548</v>
      </c>
      <c r="AE355" t="s">
        <v>2944</v>
      </c>
      <c r="AF355" t="s">
        <v>3316</v>
      </c>
      <c r="AG355" t="s">
        <v>3480</v>
      </c>
      <c r="AH355" t="s">
        <v>3492</v>
      </c>
      <c r="AI355">
        <v>9.3000000000000007</v>
      </c>
      <c r="AK355" t="s">
        <v>3499</v>
      </c>
      <c r="AL355" t="s">
        <v>3506</v>
      </c>
      <c r="AM355" t="s">
        <v>3514</v>
      </c>
      <c r="AO355">
        <v>1983</v>
      </c>
      <c r="AP355" t="s">
        <v>3539</v>
      </c>
      <c r="AS355" t="s">
        <v>3625</v>
      </c>
      <c r="AU355">
        <v>50.777009999999997</v>
      </c>
      <c r="AV355">
        <v>6.4860499999999996</v>
      </c>
      <c r="BA355">
        <v>0.35920000000000002</v>
      </c>
      <c r="BB355" t="s">
        <v>3997</v>
      </c>
      <c r="BC355" t="s">
        <v>3499</v>
      </c>
      <c r="BE355" t="s">
        <v>3515</v>
      </c>
      <c r="BF355" t="s">
        <v>4151</v>
      </c>
      <c r="BG355" t="s">
        <v>1559</v>
      </c>
      <c r="BH355" t="s">
        <v>4496</v>
      </c>
    </row>
    <row r="356" spans="1:61" x14ac:dyDescent="0.25">
      <c r="A356">
        <f t="shared" si="41"/>
        <v>321</v>
      </c>
      <c r="B356" t="str">
        <f t="shared" si="42"/>
        <v>Weisweiler_BNA1025</v>
      </c>
      <c r="C356" t="s">
        <v>3492</v>
      </c>
      <c r="D356" t="str">
        <f>VLOOKUP(AL356,REF_TABLE!$A$19:$B$26,2,FALSE)</f>
        <v>STUR</v>
      </c>
      <c r="E356" t="str">
        <f>VLOOKUP(AK356,REF_TABLE!A:B,2,FALSE)</f>
        <v>LIG</v>
      </c>
      <c r="F356">
        <f t="shared" si="48"/>
        <v>0.316</v>
      </c>
      <c r="G356">
        <f>VLOOKUP(Backup_0521!D356,REF_TABLE!M:Q,2,FALSE)</f>
        <v>9.5587323943661975</v>
      </c>
      <c r="H356">
        <f>VLOOKUP(Backup_0521!D356,REF_TABLE!M:Q,3,FALSE)</f>
        <v>7.8122535211267614</v>
      </c>
      <c r="I356">
        <f>VLOOKUP(D356,Tabelle7!$A:$B,2,FALSE)</f>
        <v>4.0224969288732378E-2</v>
      </c>
      <c r="J356">
        <f>VLOOKUP(D356,Tabelle7!$A:$C,3,FALSE)</f>
        <v>4.0224969288732378E-2</v>
      </c>
      <c r="K356">
        <f>VLOOKUP($E356,Dispa_data!E:W,7,FALSE)</f>
        <v>136849.91500000001</v>
      </c>
      <c r="L356">
        <f>IFERROR(VLOOKUP($E356,Dispa_data!E:W,8,FALSE),0)</f>
        <v>0</v>
      </c>
      <c r="M356">
        <f>IFERROR(VLOOKUP($E356,Dispa_data!E:W,9,FALSE),0)</f>
        <v>0</v>
      </c>
      <c r="N356">
        <f>IFERROR(VLOOKUP($E356,Dispa_data!$E:$W,10,FALSE),0)</f>
        <v>0.3</v>
      </c>
      <c r="O356">
        <f>IFERROR(VLOOKUP($E356,Dispa_data!$E:$W,11,FALSE),0)</f>
        <v>0.38500000000000001</v>
      </c>
      <c r="P356">
        <f>IFERROR(VLOOKUP($E356,Dispa_data!$E:$W,12,FALSE),0)</f>
        <v>7</v>
      </c>
      <c r="Q356">
        <f>IFERROR(VLOOKUP($E356,Dispa_data!$E:$W,13,FALSE),0)</f>
        <v>1</v>
      </c>
      <c r="S356" t="str">
        <f t="shared" si="43"/>
        <v/>
      </c>
      <c r="T356" t="str">
        <f t="shared" si="44"/>
        <v/>
      </c>
      <c r="U356" t="str">
        <f t="shared" si="45"/>
        <v/>
      </c>
      <c r="V356" t="str">
        <f t="shared" si="46"/>
        <v/>
      </c>
      <c r="W356" t="str">
        <f t="shared" si="47"/>
        <v/>
      </c>
      <c r="X356" s="1" t="s">
        <v>392</v>
      </c>
      <c r="Y356" s="6" t="e">
        <f>VLOOKUP(B356,Dispa_data!B:B,1,FALSE)</f>
        <v>#N/A</v>
      </c>
      <c r="Z356" t="s">
        <v>1178</v>
      </c>
      <c r="AA356" t="s">
        <v>1550</v>
      </c>
      <c r="AB356" t="s">
        <v>1987</v>
      </c>
      <c r="AC356" t="s">
        <v>2203</v>
      </c>
      <c r="AE356" t="s">
        <v>2945</v>
      </c>
      <c r="AF356" t="s">
        <v>3317</v>
      </c>
      <c r="AG356" t="s">
        <v>3480</v>
      </c>
      <c r="AH356" t="s">
        <v>3492</v>
      </c>
      <c r="AI356">
        <v>321</v>
      </c>
      <c r="AJ356">
        <v>363</v>
      </c>
      <c r="AK356" t="s">
        <v>3499</v>
      </c>
      <c r="AL356" t="s">
        <v>3506</v>
      </c>
      <c r="AM356" t="s">
        <v>3515</v>
      </c>
      <c r="AO356">
        <v>1965</v>
      </c>
      <c r="AP356" t="s">
        <v>3551</v>
      </c>
      <c r="AS356" t="s">
        <v>3625</v>
      </c>
      <c r="AU356">
        <v>50.839167000000003</v>
      </c>
      <c r="AV356">
        <v>6.3211110000000001</v>
      </c>
      <c r="AW356" t="s">
        <v>3686</v>
      </c>
      <c r="AX356" t="s">
        <v>3834</v>
      </c>
      <c r="AY356">
        <v>0.33</v>
      </c>
      <c r="AZ356" s="2" t="s">
        <v>3958</v>
      </c>
      <c r="BA356">
        <v>0.316</v>
      </c>
      <c r="BB356" t="s">
        <v>3997</v>
      </c>
      <c r="BC356" t="s">
        <v>3499</v>
      </c>
      <c r="BE356" t="s">
        <v>3515</v>
      </c>
      <c r="BF356" t="s">
        <v>4152</v>
      </c>
      <c r="BG356" t="s">
        <v>4406</v>
      </c>
      <c r="BH356" t="s">
        <v>4441</v>
      </c>
      <c r="BI356" t="s">
        <v>4591</v>
      </c>
    </row>
    <row r="357" spans="1:61" x14ac:dyDescent="0.25">
      <c r="A357">
        <f t="shared" si="41"/>
        <v>321</v>
      </c>
      <c r="B357" t="str">
        <f t="shared" si="42"/>
        <v>Weisweiler_BNA1026</v>
      </c>
      <c r="C357" t="s">
        <v>3492</v>
      </c>
      <c r="D357" t="str">
        <f>VLOOKUP(AL357,REF_TABLE!$A$19:$B$26,2,FALSE)</f>
        <v>STUR</v>
      </c>
      <c r="E357" t="str">
        <f>VLOOKUP(AK357,REF_TABLE!A:B,2,FALSE)</f>
        <v>LIG</v>
      </c>
      <c r="F357">
        <f t="shared" si="48"/>
        <v>0.32079999999999997</v>
      </c>
      <c r="G357">
        <f>VLOOKUP(Backup_0521!D357,REF_TABLE!M:Q,2,FALSE)</f>
        <v>9.5587323943661975</v>
      </c>
      <c r="H357">
        <f>VLOOKUP(Backup_0521!D357,REF_TABLE!M:Q,3,FALSE)</f>
        <v>7.8122535211267614</v>
      </c>
      <c r="I357">
        <f>VLOOKUP(D357,Tabelle7!$A:$B,2,FALSE)</f>
        <v>4.0224969288732378E-2</v>
      </c>
      <c r="J357">
        <f>VLOOKUP(D357,Tabelle7!$A:$C,3,FALSE)</f>
        <v>4.0224969288732378E-2</v>
      </c>
      <c r="K357">
        <f>VLOOKUP($E357,Dispa_data!E:W,7,FALSE)</f>
        <v>136849.91500000001</v>
      </c>
      <c r="L357">
        <f>IFERROR(VLOOKUP($E357,Dispa_data!E:W,8,FALSE),0)</f>
        <v>0</v>
      </c>
      <c r="M357">
        <f>IFERROR(VLOOKUP($E357,Dispa_data!E:W,9,FALSE),0)</f>
        <v>0</v>
      </c>
      <c r="N357">
        <f>IFERROR(VLOOKUP($E357,Dispa_data!$E:$W,10,FALSE),0)</f>
        <v>0.3</v>
      </c>
      <c r="O357">
        <f>IFERROR(VLOOKUP($E357,Dispa_data!$E:$W,11,FALSE),0)</f>
        <v>0.38500000000000001</v>
      </c>
      <c r="P357">
        <f>IFERROR(VLOOKUP($E357,Dispa_data!$E:$W,12,FALSE),0)</f>
        <v>7</v>
      </c>
      <c r="Q357">
        <f>IFERROR(VLOOKUP($E357,Dispa_data!$E:$W,13,FALSE),0)</f>
        <v>1</v>
      </c>
      <c r="S357" t="str">
        <f t="shared" si="43"/>
        <v/>
      </c>
      <c r="T357" t="str">
        <f t="shared" si="44"/>
        <v/>
      </c>
      <c r="U357" t="str">
        <f t="shared" si="45"/>
        <v/>
      </c>
      <c r="V357" t="str">
        <f t="shared" si="46"/>
        <v/>
      </c>
      <c r="W357" t="str">
        <f t="shared" si="47"/>
        <v/>
      </c>
      <c r="X357" s="1" t="s">
        <v>393</v>
      </c>
      <c r="Y357" s="6" t="e">
        <f>VLOOKUP(B357,Dispa_data!B:B,1,FALSE)</f>
        <v>#N/A</v>
      </c>
      <c r="Z357" t="s">
        <v>1178</v>
      </c>
      <c r="AA357" t="s">
        <v>1593</v>
      </c>
      <c r="AB357" t="s">
        <v>1988</v>
      </c>
      <c r="AC357" t="s">
        <v>2203</v>
      </c>
      <c r="AE357" t="s">
        <v>2945</v>
      </c>
      <c r="AF357" t="s">
        <v>3317</v>
      </c>
      <c r="AG357" t="s">
        <v>3480</v>
      </c>
      <c r="AH357" t="s">
        <v>3492</v>
      </c>
      <c r="AI357">
        <v>321</v>
      </c>
      <c r="AJ357">
        <v>340</v>
      </c>
      <c r="AK357" t="s">
        <v>3499</v>
      </c>
      <c r="AL357" t="s">
        <v>3506</v>
      </c>
      <c r="AM357" t="s">
        <v>3515</v>
      </c>
      <c r="AO357">
        <v>1967</v>
      </c>
      <c r="AP357" t="s">
        <v>3566</v>
      </c>
      <c r="AS357" t="s">
        <v>3625</v>
      </c>
      <c r="AU357">
        <v>50.839167000000003</v>
      </c>
      <c r="AV357">
        <v>6.3211110000000001</v>
      </c>
      <c r="AW357" t="s">
        <v>3686</v>
      </c>
      <c r="AX357" t="s">
        <v>3835</v>
      </c>
      <c r="AY357">
        <v>0.33</v>
      </c>
      <c r="AZ357" s="2" t="s">
        <v>3958</v>
      </c>
      <c r="BA357">
        <v>0.32079999999999997</v>
      </c>
      <c r="BB357" t="s">
        <v>3997</v>
      </c>
      <c r="BC357" t="s">
        <v>3499</v>
      </c>
      <c r="BE357" t="s">
        <v>3515</v>
      </c>
      <c r="BF357" t="s">
        <v>4153</v>
      </c>
      <c r="BG357" t="s">
        <v>4411</v>
      </c>
      <c r="BH357" t="s">
        <v>4467</v>
      </c>
      <c r="BI357" t="s">
        <v>4591</v>
      </c>
    </row>
    <row r="358" spans="1:61" x14ac:dyDescent="0.25">
      <c r="A358">
        <f t="shared" si="41"/>
        <v>663</v>
      </c>
      <c r="B358" t="str">
        <f t="shared" si="42"/>
        <v>Weisweiler_BNA1027</v>
      </c>
      <c r="C358" t="s">
        <v>3492</v>
      </c>
      <c r="D358" t="str">
        <f>VLOOKUP(AL358,REF_TABLE!$A$19:$B$26,2,FALSE)</f>
        <v>STUR</v>
      </c>
      <c r="E358" t="str">
        <f>VLOOKUP(AK358,REF_TABLE!A:B,2,FALSE)</f>
        <v>LIG</v>
      </c>
      <c r="F358">
        <f t="shared" si="48"/>
        <v>0.33760000000000001</v>
      </c>
      <c r="G358">
        <f>VLOOKUP(Backup_0521!D358,REF_TABLE!M:Q,2,FALSE)</f>
        <v>9.5587323943661975</v>
      </c>
      <c r="H358">
        <f>VLOOKUP(Backup_0521!D358,REF_TABLE!M:Q,3,FALSE)</f>
        <v>7.8122535211267614</v>
      </c>
      <c r="I358">
        <f>VLOOKUP(D358,Tabelle7!$A:$B,2,FALSE)</f>
        <v>4.0224969288732378E-2</v>
      </c>
      <c r="J358">
        <f>VLOOKUP(D358,Tabelle7!$A:$C,3,FALSE)</f>
        <v>4.0224969288732378E-2</v>
      </c>
      <c r="K358">
        <f>VLOOKUP($E358,Dispa_data!E:W,7,FALSE)</f>
        <v>136849.91500000001</v>
      </c>
      <c r="L358">
        <f>IFERROR(VLOOKUP($E358,Dispa_data!E:W,8,FALSE),0)</f>
        <v>0</v>
      </c>
      <c r="M358">
        <f>IFERROR(VLOOKUP($E358,Dispa_data!E:W,9,FALSE),0)</f>
        <v>0</v>
      </c>
      <c r="N358">
        <f>IFERROR(VLOOKUP($E358,Dispa_data!$E:$W,10,FALSE),0)</f>
        <v>0.3</v>
      </c>
      <c r="O358">
        <f>IFERROR(VLOOKUP($E358,Dispa_data!$E:$W,11,FALSE),0)</f>
        <v>0.38500000000000001</v>
      </c>
      <c r="P358">
        <f>IFERROR(VLOOKUP($E358,Dispa_data!$E:$W,12,FALSE),0)</f>
        <v>7</v>
      </c>
      <c r="Q358">
        <f>IFERROR(VLOOKUP($E358,Dispa_data!$E:$W,13,FALSE),0)</f>
        <v>1</v>
      </c>
      <c r="S358">
        <f t="shared" si="43"/>
        <v>91.5</v>
      </c>
      <c r="T358" t="str">
        <f t="shared" si="44"/>
        <v/>
      </c>
      <c r="U358" t="str">
        <f t="shared" si="45"/>
        <v/>
      </c>
      <c r="V358" t="str">
        <f t="shared" si="46"/>
        <v/>
      </c>
      <c r="W358" t="str">
        <f t="shared" si="47"/>
        <v/>
      </c>
      <c r="X358" s="1" t="s">
        <v>394</v>
      </c>
      <c r="Y358" s="6" t="e">
        <f>VLOOKUP(B358,Dispa_data!B:B,1,FALSE)</f>
        <v>#N/A</v>
      </c>
      <c r="Z358" t="s">
        <v>1178</v>
      </c>
      <c r="AA358" t="s">
        <v>1651</v>
      </c>
      <c r="AB358" t="s">
        <v>1989</v>
      </c>
      <c r="AC358" t="s">
        <v>2203</v>
      </c>
      <c r="AE358" t="s">
        <v>2945</v>
      </c>
      <c r="AF358" t="s">
        <v>3317</v>
      </c>
      <c r="AG358" t="s">
        <v>3480</v>
      </c>
      <c r="AH358" t="s">
        <v>3492</v>
      </c>
      <c r="AI358">
        <v>663</v>
      </c>
      <c r="AJ358">
        <v>630</v>
      </c>
      <c r="AK358" t="s">
        <v>3499</v>
      </c>
      <c r="AL358" t="s">
        <v>3506</v>
      </c>
      <c r="AM358" t="s">
        <v>3514</v>
      </c>
      <c r="AN358">
        <v>91.5</v>
      </c>
      <c r="AO358">
        <v>1974</v>
      </c>
      <c r="AP358" t="s">
        <v>3576</v>
      </c>
      <c r="AS358" t="s">
        <v>3625</v>
      </c>
      <c r="AU358">
        <v>50.839167000000003</v>
      </c>
      <c r="AV358">
        <v>6.3211110000000001</v>
      </c>
      <c r="AW358" t="s">
        <v>3686</v>
      </c>
      <c r="AX358" t="s">
        <v>3836</v>
      </c>
      <c r="AY358">
        <v>0.36</v>
      </c>
      <c r="AZ358" s="2" t="s">
        <v>3957</v>
      </c>
      <c r="BA358">
        <v>0.33760000000000001</v>
      </c>
      <c r="BB358" t="s">
        <v>3997</v>
      </c>
      <c r="BC358" t="s">
        <v>3499</v>
      </c>
      <c r="BE358" t="s">
        <v>3515</v>
      </c>
      <c r="BF358" t="s">
        <v>4154</v>
      </c>
      <c r="BG358" t="s">
        <v>4408</v>
      </c>
      <c r="BH358" t="s">
        <v>4460</v>
      </c>
      <c r="BI358" t="s">
        <v>4591</v>
      </c>
    </row>
    <row r="359" spans="1:61" x14ac:dyDescent="0.25">
      <c r="A359">
        <f t="shared" si="41"/>
        <v>656</v>
      </c>
      <c r="B359" t="str">
        <f t="shared" si="42"/>
        <v>Weisweiler_BNA1028</v>
      </c>
      <c r="C359" t="s">
        <v>3492</v>
      </c>
      <c r="D359" t="str">
        <f>VLOOKUP(AL359,REF_TABLE!$A$19:$B$26,2,FALSE)</f>
        <v>STUR</v>
      </c>
      <c r="E359" t="str">
        <f>VLOOKUP(AK359,REF_TABLE!A:B,2,FALSE)</f>
        <v>LIG</v>
      </c>
      <c r="F359">
        <f t="shared" si="48"/>
        <v>0.34</v>
      </c>
      <c r="G359">
        <f>VLOOKUP(Backup_0521!D359,REF_TABLE!M:Q,2,FALSE)</f>
        <v>9.5587323943661975</v>
      </c>
      <c r="H359">
        <f>VLOOKUP(Backup_0521!D359,REF_TABLE!M:Q,3,FALSE)</f>
        <v>7.8122535211267614</v>
      </c>
      <c r="I359">
        <f>VLOOKUP(D359,Tabelle7!$A:$B,2,FALSE)</f>
        <v>4.0224969288732378E-2</v>
      </c>
      <c r="J359">
        <f>VLOOKUP(D359,Tabelle7!$A:$C,3,FALSE)</f>
        <v>4.0224969288732378E-2</v>
      </c>
      <c r="K359">
        <f>VLOOKUP($E359,Dispa_data!E:W,7,FALSE)</f>
        <v>136849.91500000001</v>
      </c>
      <c r="L359">
        <f>IFERROR(VLOOKUP($E359,Dispa_data!E:W,8,FALSE),0)</f>
        <v>0</v>
      </c>
      <c r="M359">
        <f>IFERROR(VLOOKUP($E359,Dispa_data!E:W,9,FALSE),0)</f>
        <v>0</v>
      </c>
      <c r="N359">
        <f>IFERROR(VLOOKUP($E359,Dispa_data!$E:$W,10,FALSE),0)</f>
        <v>0.3</v>
      </c>
      <c r="O359">
        <f>IFERROR(VLOOKUP($E359,Dispa_data!$E:$W,11,FALSE),0)</f>
        <v>0.38500000000000001</v>
      </c>
      <c r="P359">
        <f>IFERROR(VLOOKUP($E359,Dispa_data!$E:$W,12,FALSE),0)</f>
        <v>7</v>
      </c>
      <c r="Q359">
        <f>IFERROR(VLOOKUP($E359,Dispa_data!$E:$W,13,FALSE),0)</f>
        <v>1</v>
      </c>
      <c r="S359">
        <f t="shared" si="43"/>
        <v>91.5</v>
      </c>
      <c r="T359" t="str">
        <f t="shared" si="44"/>
        <v/>
      </c>
      <c r="U359" t="str">
        <f t="shared" si="45"/>
        <v/>
      </c>
      <c r="V359" t="str">
        <f t="shared" si="46"/>
        <v/>
      </c>
      <c r="W359" t="str">
        <f t="shared" si="47"/>
        <v/>
      </c>
      <c r="X359" s="1" t="s">
        <v>395</v>
      </c>
      <c r="Y359" s="6" t="e">
        <f>VLOOKUP(B359,Dispa_data!B:B,1,FALSE)</f>
        <v>#N/A</v>
      </c>
      <c r="Z359" t="s">
        <v>1178</v>
      </c>
      <c r="AA359" t="s">
        <v>1650</v>
      </c>
      <c r="AB359" t="s">
        <v>1990</v>
      </c>
      <c r="AC359" t="s">
        <v>2203</v>
      </c>
      <c r="AE359" t="s">
        <v>2945</v>
      </c>
      <c r="AF359" t="s">
        <v>3317</v>
      </c>
      <c r="AG359" t="s">
        <v>3480</v>
      </c>
      <c r="AH359" t="s">
        <v>3492</v>
      </c>
      <c r="AI359">
        <v>656</v>
      </c>
      <c r="AJ359">
        <v>625</v>
      </c>
      <c r="AK359" t="s">
        <v>3499</v>
      </c>
      <c r="AL359" t="s">
        <v>3506</v>
      </c>
      <c r="AM359" t="s">
        <v>3514</v>
      </c>
      <c r="AN359">
        <v>91.5</v>
      </c>
      <c r="AO359">
        <v>1975</v>
      </c>
      <c r="AP359" t="s">
        <v>3590</v>
      </c>
      <c r="AS359" t="s">
        <v>3625</v>
      </c>
      <c r="AU359">
        <v>50.839167000000003</v>
      </c>
      <c r="AV359">
        <v>6.3211110000000001</v>
      </c>
      <c r="AW359" t="s">
        <v>3686</v>
      </c>
      <c r="AX359" t="s">
        <v>3837</v>
      </c>
      <c r="AY359">
        <v>0.36</v>
      </c>
      <c r="AZ359" s="2" t="s">
        <v>3957</v>
      </c>
      <c r="BA359">
        <v>0.34</v>
      </c>
      <c r="BB359" t="s">
        <v>3997</v>
      </c>
      <c r="BC359" t="s">
        <v>3499</v>
      </c>
      <c r="BE359" t="s">
        <v>3515</v>
      </c>
      <c r="BF359" t="s">
        <v>4154</v>
      </c>
      <c r="BG359" t="s">
        <v>4408</v>
      </c>
      <c r="BH359" t="s">
        <v>4460</v>
      </c>
      <c r="BI359" t="s">
        <v>4591</v>
      </c>
    </row>
    <row r="360" spans="1:61" x14ac:dyDescent="0.25">
      <c r="A360">
        <f t="shared" si="41"/>
        <v>14.5</v>
      </c>
      <c r="B360" t="str">
        <f t="shared" si="42"/>
        <v>P&amp;L Werk Euskirchen_BNA1141</v>
      </c>
      <c r="C360" t="s">
        <v>3492</v>
      </c>
      <c r="D360" t="str">
        <f>VLOOKUP(AL360,REF_TABLE!$A$19:$B$26,2,FALSE)</f>
        <v>STUR</v>
      </c>
      <c r="E360" t="str">
        <f>VLOOKUP(AK360,REF_TABLE!A:B,2,FALSE)</f>
        <v>LIG</v>
      </c>
      <c r="F360">
        <f t="shared" si="48"/>
        <v>0.43120000000000003</v>
      </c>
      <c r="G360">
        <f>VLOOKUP(Backup_0521!D360,REF_TABLE!M:Q,2,FALSE)</f>
        <v>9.5587323943661975</v>
      </c>
      <c r="H360">
        <f>VLOOKUP(Backup_0521!D360,REF_TABLE!M:Q,3,FALSE)</f>
        <v>7.8122535211267614</v>
      </c>
      <c r="I360">
        <f>VLOOKUP(D360,Tabelle7!$A:$B,2,FALSE)</f>
        <v>4.0224969288732378E-2</v>
      </c>
      <c r="J360">
        <f>VLOOKUP(D360,Tabelle7!$A:$C,3,FALSE)</f>
        <v>4.0224969288732378E-2</v>
      </c>
      <c r="K360">
        <f>VLOOKUP($E360,Dispa_data!E:W,7,FALSE)</f>
        <v>136849.91500000001</v>
      </c>
      <c r="L360">
        <f>IFERROR(VLOOKUP($E360,Dispa_data!E:W,8,FALSE),0)</f>
        <v>0</v>
      </c>
      <c r="M360">
        <f>IFERROR(VLOOKUP($E360,Dispa_data!E:W,9,FALSE),0)</f>
        <v>0</v>
      </c>
      <c r="N360">
        <f>IFERROR(VLOOKUP($E360,Dispa_data!$E:$W,10,FALSE),0)</f>
        <v>0.3</v>
      </c>
      <c r="O360">
        <f>IFERROR(VLOOKUP($E360,Dispa_data!$E:$W,11,FALSE),0)</f>
        <v>0.38500000000000001</v>
      </c>
      <c r="P360">
        <f>IFERROR(VLOOKUP($E360,Dispa_data!$E:$W,12,FALSE),0)</f>
        <v>7</v>
      </c>
      <c r="Q360">
        <f>IFERROR(VLOOKUP($E360,Dispa_data!$E:$W,13,FALSE),0)</f>
        <v>1</v>
      </c>
      <c r="S360" t="str">
        <f t="shared" si="43"/>
        <v/>
      </c>
      <c r="T360" t="str">
        <f t="shared" si="44"/>
        <v/>
      </c>
      <c r="U360" t="str">
        <f t="shared" si="45"/>
        <v/>
      </c>
      <c r="V360" t="str">
        <f t="shared" si="46"/>
        <v/>
      </c>
      <c r="W360" t="str">
        <f t="shared" si="47"/>
        <v/>
      </c>
      <c r="X360" s="1" t="s">
        <v>396</v>
      </c>
      <c r="Y360" s="6" t="e">
        <f>VLOOKUP(B360,Dispa_data!B:B,1,FALSE)</f>
        <v>#N/A</v>
      </c>
      <c r="Z360" t="s">
        <v>1179</v>
      </c>
      <c r="AA360" t="s">
        <v>1661</v>
      </c>
      <c r="AC360" t="s">
        <v>2221</v>
      </c>
      <c r="AD360" t="s">
        <v>2549</v>
      </c>
      <c r="AE360" t="s">
        <v>2946</v>
      </c>
      <c r="AF360" t="s">
        <v>3318</v>
      </c>
      <c r="AG360" t="s">
        <v>3480</v>
      </c>
      <c r="AH360" t="s">
        <v>3492</v>
      </c>
      <c r="AI360">
        <v>14.5</v>
      </c>
      <c r="AK360" t="s">
        <v>3499</v>
      </c>
      <c r="AL360" t="s">
        <v>3506</v>
      </c>
      <c r="AM360" t="s">
        <v>3514</v>
      </c>
      <c r="AO360">
        <v>2013</v>
      </c>
      <c r="AP360" t="s">
        <v>3606</v>
      </c>
      <c r="AS360" t="s">
        <v>3625</v>
      </c>
      <c r="AU360">
        <v>50.658029999999997</v>
      </c>
      <c r="AV360">
        <v>6.8101200000000004</v>
      </c>
      <c r="BA360">
        <v>0.43120000000000003</v>
      </c>
      <c r="BB360" t="s">
        <v>3997</v>
      </c>
      <c r="BC360" t="s">
        <v>3499</v>
      </c>
      <c r="BE360" t="s">
        <v>3515</v>
      </c>
      <c r="BG360" t="s">
        <v>4421</v>
      </c>
      <c r="BH360" t="s">
        <v>4441</v>
      </c>
    </row>
    <row r="361" spans="1:61" x14ac:dyDescent="0.25">
      <c r="A361">
        <f t="shared" si="41"/>
        <v>45</v>
      </c>
      <c r="B361" t="str">
        <f t="shared" si="42"/>
        <v>Heizkraftwerk FFO_BNA0284</v>
      </c>
      <c r="C361" t="s">
        <v>3492</v>
      </c>
      <c r="D361" t="str">
        <f>VLOOKUP(AL361,REF_TABLE!$A$19:$B$26,2,FALSE)</f>
        <v>STUR</v>
      </c>
      <c r="E361" t="str">
        <f>VLOOKUP(AK361,REF_TABLE!A:B,2,FALSE)</f>
        <v>LIG</v>
      </c>
      <c r="F361">
        <f t="shared" si="48"/>
        <v>0.39279999999999998</v>
      </c>
      <c r="G361">
        <f>VLOOKUP(Backup_0521!D361,REF_TABLE!M:Q,2,FALSE)</f>
        <v>9.5587323943661975</v>
      </c>
      <c r="H361">
        <f>VLOOKUP(Backup_0521!D361,REF_TABLE!M:Q,3,FALSE)</f>
        <v>7.8122535211267614</v>
      </c>
      <c r="I361">
        <f>VLOOKUP(D361,Tabelle7!$A:$B,2,FALSE)</f>
        <v>4.0224969288732378E-2</v>
      </c>
      <c r="J361">
        <f>VLOOKUP(D361,Tabelle7!$A:$C,3,FALSE)</f>
        <v>4.0224969288732378E-2</v>
      </c>
      <c r="K361">
        <f>VLOOKUP($E361,Dispa_data!E:W,7,FALSE)</f>
        <v>136849.91500000001</v>
      </c>
      <c r="L361">
        <f>IFERROR(VLOOKUP($E361,Dispa_data!E:W,8,FALSE),0)</f>
        <v>0</v>
      </c>
      <c r="M361">
        <f>IFERROR(VLOOKUP($E361,Dispa_data!E:W,9,FALSE),0)</f>
        <v>0</v>
      </c>
      <c r="N361">
        <f>IFERROR(VLOOKUP($E361,Dispa_data!$E:$W,10,FALSE),0)</f>
        <v>0.3</v>
      </c>
      <c r="O361">
        <f>IFERROR(VLOOKUP($E361,Dispa_data!$E:$W,11,FALSE),0)</f>
        <v>0.38500000000000001</v>
      </c>
      <c r="P361">
        <f>IFERROR(VLOOKUP($E361,Dispa_data!$E:$W,12,FALSE),0)</f>
        <v>7</v>
      </c>
      <c r="Q361">
        <f>IFERROR(VLOOKUP($E361,Dispa_data!$E:$W,13,FALSE),0)</f>
        <v>1</v>
      </c>
      <c r="S361" t="str">
        <f t="shared" si="43"/>
        <v/>
      </c>
      <c r="T361" t="str">
        <f t="shared" si="44"/>
        <v/>
      </c>
      <c r="U361" t="str">
        <f t="shared" si="45"/>
        <v/>
      </c>
      <c r="V361" t="str">
        <f t="shared" si="46"/>
        <v/>
      </c>
      <c r="W361" t="str">
        <f t="shared" si="47"/>
        <v/>
      </c>
      <c r="X361" s="1" t="s">
        <v>397</v>
      </c>
      <c r="Y361" s="6" t="e">
        <f>VLOOKUP(B361,Dispa_data!B:B,1,FALSE)</f>
        <v>#N/A</v>
      </c>
      <c r="Z361" t="s">
        <v>1180</v>
      </c>
      <c r="AA361" t="s">
        <v>1662</v>
      </c>
      <c r="AC361" t="s">
        <v>2222</v>
      </c>
      <c r="AE361" t="s">
        <v>2947</v>
      </c>
      <c r="AF361" t="s">
        <v>3319</v>
      </c>
      <c r="AG361" t="s">
        <v>3346</v>
      </c>
      <c r="AH361" t="s">
        <v>3492</v>
      </c>
      <c r="AI361">
        <v>45</v>
      </c>
      <c r="AK361" t="s">
        <v>3499</v>
      </c>
      <c r="AL361" t="s">
        <v>3506</v>
      </c>
      <c r="AM361" t="s">
        <v>3514</v>
      </c>
      <c r="AO361">
        <v>1997</v>
      </c>
      <c r="AP361" t="s">
        <v>3529</v>
      </c>
      <c r="AS361" t="s">
        <v>3625</v>
      </c>
      <c r="AU361">
        <v>52.345999999999997</v>
      </c>
      <c r="AV361">
        <v>14.545999999999999</v>
      </c>
      <c r="AY361">
        <v>0.4</v>
      </c>
      <c r="AZ361" s="2" t="s">
        <v>3959</v>
      </c>
      <c r="BA361">
        <v>0.39279999999999998</v>
      </c>
      <c r="BB361" t="s">
        <v>3997</v>
      </c>
      <c r="BC361" t="s">
        <v>3499</v>
      </c>
      <c r="BE361" t="s">
        <v>3515</v>
      </c>
      <c r="BF361" t="s">
        <v>4155</v>
      </c>
      <c r="BG361" t="s">
        <v>1559</v>
      </c>
      <c r="BH361" t="s">
        <v>4497</v>
      </c>
    </row>
    <row r="362" spans="1:61" x14ac:dyDescent="0.25">
      <c r="A362">
        <f t="shared" si="41"/>
        <v>176</v>
      </c>
      <c r="B362" t="str">
        <f t="shared" si="42"/>
        <v>Frechen/Wachtberg_BNA0292</v>
      </c>
      <c r="C362" t="s">
        <v>3492</v>
      </c>
      <c r="D362" t="str">
        <f>VLOOKUP(AL362,REF_TABLE!$A$19:$B$26,2,FALSE)</f>
        <v>STUR</v>
      </c>
      <c r="E362" t="str">
        <f>VLOOKUP(AK362,REF_TABLE!A:B,2,FALSE)</f>
        <v>LIG</v>
      </c>
      <c r="F362">
        <f t="shared" si="48"/>
        <v>0.37119999999999997</v>
      </c>
      <c r="G362">
        <f>VLOOKUP(Backup_0521!D362,REF_TABLE!M:Q,2,FALSE)</f>
        <v>9.5587323943661975</v>
      </c>
      <c r="H362">
        <f>VLOOKUP(Backup_0521!D362,REF_TABLE!M:Q,3,FALSE)</f>
        <v>7.8122535211267614</v>
      </c>
      <c r="I362">
        <f>VLOOKUP(D362,Tabelle7!$A:$B,2,FALSE)</f>
        <v>4.0224969288732378E-2</v>
      </c>
      <c r="J362">
        <f>VLOOKUP(D362,Tabelle7!$A:$C,3,FALSE)</f>
        <v>4.0224969288732378E-2</v>
      </c>
      <c r="K362">
        <f>VLOOKUP($E362,Dispa_data!E:W,7,FALSE)</f>
        <v>136849.91500000001</v>
      </c>
      <c r="L362">
        <f>IFERROR(VLOOKUP($E362,Dispa_data!E:W,8,FALSE),0)</f>
        <v>0</v>
      </c>
      <c r="M362">
        <f>IFERROR(VLOOKUP($E362,Dispa_data!E:W,9,FALSE),0)</f>
        <v>0</v>
      </c>
      <c r="N362">
        <f>IFERROR(VLOOKUP($E362,Dispa_data!$E:$W,10,FALSE),0)</f>
        <v>0.3</v>
      </c>
      <c r="O362">
        <f>IFERROR(VLOOKUP($E362,Dispa_data!$E:$W,11,FALSE),0)</f>
        <v>0.38500000000000001</v>
      </c>
      <c r="P362">
        <f>IFERROR(VLOOKUP($E362,Dispa_data!$E:$W,12,FALSE),0)</f>
        <v>7</v>
      </c>
      <c r="Q362">
        <f>IFERROR(VLOOKUP($E362,Dispa_data!$E:$W,13,FALSE),0)</f>
        <v>1</v>
      </c>
      <c r="S362">
        <f t="shared" si="43"/>
        <v>251</v>
      </c>
      <c r="T362" t="str">
        <f t="shared" si="44"/>
        <v/>
      </c>
      <c r="U362" t="str">
        <f t="shared" si="45"/>
        <v/>
      </c>
      <c r="V362" t="str">
        <f t="shared" si="46"/>
        <v/>
      </c>
      <c r="W362" t="str">
        <f t="shared" si="47"/>
        <v/>
      </c>
      <c r="X362" s="1" t="s">
        <v>398</v>
      </c>
      <c r="Y362" s="6" t="e">
        <f>VLOOKUP(B362,Dispa_data!B:B,1,FALSE)</f>
        <v>#N/A</v>
      </c>
      <c r="Z362" t="s">
        <v>1181</v>
      </c>
      <c r="AA362" t="s">
        <v>1181</v>
      </c>
      <c r="AB362" t="s">
        <v>1991</v>
      </c>
      <c r="AC362" t="s">
        <v>2203</v>
      </c>
      <c r="AE362" t="s">
        <v>2948</v>
      </c>
      <c r="AF362" t="s">
        <v>3320</v>
      </c>
      <c r="AG362" t="s">
        <v>3480</v>
      </c>
      <c r="AH362" t="s">
        <v>3492</v>
      </c>
      <c r="AI362">
        <v>176</v>
      </c>
      <c r="AJ362">
        <v>201</v>
      </c>
      <c r="AK362" t="s">
        <v>3499</v>
      </c>
      <c r="AL362" t="s">
        <v>3506</v>
      </c>
      <c r="AM362" t="s">
        <v>3514</v>
      </c>
      <c r="AN362">
        <v>251</v>
      </c>
      <c r="AO362">
        <v>1959</v>
      </c>
      <c r="AP362" t="s">
        <v>3569</v>
      </c>
      <c r="AQ362">
        <v>1988</v>
      </c>
      <c r="AS362" t="s">
        <v>3625</v>
      </c>
      <c r="AT362" t="s">
        <v>3630</v>
      </c>
      <c r="AU362">
        <v>50.897599999999997</v>
      </c>
      <c r="AV362">
        <v>6.7930990000000007</v>
      </c>
      <c r="BA362">
        <v>0.37119999999999997</v>
      </c>
      <c r="BB362" t="s">
        <v>3997</v>
      </c>
      <c r="BC362" t="s">
        <v>3499</v>
      </c>
      <c r="BE362" t="s">
        <v>3515</v>
      </c>
      <c r="BF362" t="s">
        <v>3320</v>
      </c>
      <c r="BG362" t="s">
        <v>4406</v>
      </c>
      <c r="BH362" t="s">
        <v>4441</v>
      </c>
      <c r="BI362" t="s">
        <v>4591</v>
      </c>
    </row>
    <row r="363" spans="1:61" x14ac:dyDescent="0.25">
      <c r="A363">
        <f t="shared" si="41"/>
        <v>1060</v>
      </c>
      <c r="B363" t="str">
        <f t="shared" si="42"/>
        <v>BoA 2_BNA1401a</v>
      </c>
      <c r="C363" t="s">
        <v>3492</v>
      </c>
      <c r="D363" t="str">
        <f>VLOOKUP(AL363,REF_TABLE!$A$19:$B$26,2,FALSE)</f>
        <v>STUR</v>
      </c>
      <c r="E363" t="str">
        <f>VLOOKUP(AK363,REF_TABLE!A:B,2,FALSE)</f>
        <v>LIG</v>
      </c>
      <c r="F363">
        <f t="shared" si="48"/>
        <v>0.42880000000000001</v>
      </c>
      <c r="G363">
        <f>VLOOKUP(Backup_0521!D363,REF_TABLE!M:Q,2,FALSE)</f>
        <v>9.5587323943661975</v>
      </c>
      <c r="H363">
        <f>VLOOKUP(Backup_0521!D363,REF_TABLE!M:Q,3,FALSE)</f>
        <v>7.8122535211267614</v>
      </c>
      <c r="I363">
        <f>VLOOKUP(D363,Tabelle7!$A:$B,2,FALSE)</f>
        <v>4.0224969288732378E-2</v>
      </c>
      <c r="J363">
        <f>VLOOKUP(D363,Tabelle7!$A:$C,3,FALSE)</f>
        <v>4.0224969288732378E-2</v>
      </c>
      <c r="K363">
        <f>VLOOKUP($E363,Dispa_data!E:W,7,FALSE)</f>
        <v>136849.91500000001</v>
      </c>
      <c r="L363">
        <f>IFERROR(VLOOKUP($E363,Dispa_data!E:W,8,FALSE),0)</f>
        <v>0</v>
      </c>
      <c r="M363">
        <f>IFERROR(VLOOKUP($E363,Dispa_data!E:W,9,FALSE),0)</f>
        <v>0</v>
      </c>
      <c r="N363">
        <f>IFERROR(VLOOKUP($E363,Dispa_data!$E:$W,10,FALSE),0)</f>
        <v>0.3</v>
      </c>
      <c r="O363">
        <f>IFERROR(VLOOKUP($E363,Dispa_data!$E:$W,11,FALSE),0)</f>
        <v>0.38500000000000001</v>
      </c>
      <c r="P363">
        <f>IFERROR(VLOOKUP($E363,Dispa_data!$E:$W,12,FALSE),0)</f>
        <v>7</v>
      </c>
      <c r="Q363">
        <f>IFERROR(VLOOKUP($E363,Dispa_data!$E:$W,13,FALSE),0)</f>
        <v>1</v>
      </c>
      <c r="S363" t="str">
        <f t="shared" si="43"/>
        <v/>
      </c>
      <c r="T363" t="str">
        <f t="shared" si="44"/>
        <v/>
      </c>
      <c r="U363" t="str">
        <f t="shared" si="45"/>
        <v/>
      </c>
      <c r="V363" t="str">
        <f t="shared" si="46"/>
        <v/>
      </c>
      <c r="W363" t="str">
        <f t="shared" si="47"/>
        <v/>
      </c>
      <c r="X363" s="1" t="s">
        <v>399</v>
      </c>
      <c r="Y363" s="6" t="e">
        <f>VLOOKUP(B363,Dispa_data!B:B,1,FALSE)</f>
        <v>#N/A</v>
      </c>
      <c r="Z363" t="s">
        <v>1182</v>
      </c>
      <c r="AA363" t="s">
        <v>1663</v>
      </c>
      <c r="AB363" t="s">
        <v>1992</v>
      </c>
      <c r="AC363" t="s">
        <v>2203</v>
      </c>
      <c r="AD363" t="s">
        <v>2550</v>
      </c>
      <c r="AE363" t="s">
        <v>2949</v>
      </c>
      <c r="AF363" t="s">
        <v>3321</v>
      </c>
      <c r="AG363" t="s">
        <v>3480</v>
      </c>
      <c r="AH363" t="s">
        <v>3492</v>
      </c>
      <c r="AI363">
        <v>1060</v>
      </c>
      <c r="AJ363">
        <v>1100</v>
      </c>
      <c r="AK363" t="s">
        <v>3499</v>
      </c>
      <c r="AL363" t="s">
        <v>3506</v>
      </c>
      <c r="AM363" t="s">
        <v>3515</v>
      </c>
      <c r="AO363">
        <v>2012</v>
      </c>
      <c r="AP363" t="s">
        <v>3531</v>
      </c>
      <c r="AS363" t="s">
        <v>3625</v>
      </c>
      <c r="AU363">
        <v>51.036499999999997</v>
      </c>
      <c r="AV363">
        <v>6.6133199999999999</v>
      </c>
      <c r="AW363" t="s">
        <v>3687</v>
      </c>
      <c r="AX363" t="s">
        <v>3838</v>
      </c>
      <c r="AY363">
        <v>0.43</v>
      </c>
      <c r="AZ363" s="2" t="s">
        <v>3960</v>
      </c>
      <c r="BA363">
        <v>0.42880000000000001</v>
      </c>
      <c r="BB363" t="s">
        <v>3997</v>
      </c>
      <c r="BC363" t="s">
        <v>3499</v>
      </c>
      <c r="BE363" t="s">
        <v>3515</v>
      </c>
      <c r="BF363" t="s">
        <v>4140</v>
      </c>
      <c r="BG363" t="s">
        <v>4408</v>
      </c>
      <c r="BH363" t="s">
        <v>4460</v>
      </c>
      <c r="BI363" t="s">
        <v>4591</v>
      </c>
    </row>
    <row r="364" spans="1:61" x14ac:dyDescent="0.25">
      <c r="A364">
        <f t="shared" si="41"/>
        <v>1060</v>
      </c>
      <c r="B364" t="str">
        <f t="shared" si="42"/>
        <v>BoA 3_BNA1401b</v>
      </c>
      <c r="C364" t="s">
        <v>3492</v>
      </c>
      <c r="D364" t="str">
        <f>VLOOKUP(AL364,REF_TABLE!$A$19:$B$26,2,FALSE)</f>
        <v>STUR</v>
      </c>
      <c r="E364" t="str">
        <f>VLOOKUP(AK364,REF_TABLE!A:B,2,FALSE)</f>
        <v>LIG</v>
      </c>
      <c r="F364">
        <f t="shared" si="48"/>
        <v>0.42880000000000001</v>
      </c>
      <c r="G364">
        <f>VLOOKUP(Backup_0521!D364,REF_TABLE!M:Q,2,FALSE)</f>
        <v>9.5587323943661975</v>
      </c>
      <c r="H364">
        <f>VLOOKUP(Backup_0521!D364,REF_TABLE!M:Q,3,FALSE)</f>
        <v>7.8122535211267614</v>
      </c>
      <c r="I364">
        <f>VLOOKUP(D364,Tabelle7!$A:$B,2,FALSE)</f>
        <v>4.0224969288732378E-2</v>
      </c>
      <c r="J364">
        <f>VLOOKUP(D364,Tabelle7!$A:$C,3,FALSE)</f>
        <v>4.0224969288732378E-2</v>
      </c>
      <c r="K364">
        <f>VLOOKUP($E364,Dispa_data!E:W,7,FALSE)</f>
        <v>136849.91500000001</v>
      </c>
      <c r="L364">
        <f>IFERROR(VLOOKUP($E364,Dispa_data!E:W,8,FALSE),0)</f>
        <v>0</v>
      </c>
      <c r="M364">
        <f>IFERROR(VLOOKUP($E364,Dispa_data!E:W,9,FALSE),0)</f>
        <v>0</v>
      </c>
      <c r="N364">
        <f>IFERROR(VLOOKUP($E364,Dispa_data!$E:$W,10,FALSE),0)</f>
        <v>0.3</v>
      </c>
      <c r="O364">
        <f>IFERROR(VLOOKUP($E364,Dispa_data!$E:$W,11,FALSE),0)</f>
        <v>0.38500000000000001</v>
      </c>
      <c r="P364">
        <f>IFERROR(VLOOKUP($E364,Dispa_data!$E:$W,12,FALSE),0)</f>
        <v>7</v>
      </c>
      <c r="Q364">
        <f>IFERROR(VLOOKUP($E364,Dispa_data!$E:$W,13,FALSE),0)</f>
        <v>1</v>
      </c>
      <c r="S364" t="str">
        <f t="shared" si="43"/>
        <v/>
      </c>
      <c r="T364" t="str">
        <f t="shared" si="44"/>
        <v/>
      </c>
      <c r="U364" t="str">
        <f t="shared" si="45"/>
        <v/>
      </c>
      <c r="V364" t="str">
        <f t="shared" si="46"/>
        <v/>
      </c>
      <c r="W364" t="str">
        <f t="shared" si="47"/>
        <v/>
      </c>
      <c r="X364" s="1" t="s">
        <v>400</v>
      </c>
      <c r="Y364" s="6" t="e">
        <f>VLOOKUP(B364,Dispa_data!B:B,1,FALSE)</f>
        <v>#N/A</v>
      </c>
      <c r="Z364" t="s">
        <v>1183</v>
      </c>
      <c r="AA364" t="s">
        <v>1664</v>
      </c>
      <c r="AB364" t="s">
        <v>1993</v>
      </c>
      <c r="AC364" t="s">
        <v>2203</v>
      </c>
      <c r="AD364" t="s">
        <v>2550</v>
      </c>
      <c r="AE364" t="s">
        <v>2949</v>
      </c>
      <c r="AF364" t="s">
        <v>3321</v>
      </c>
      <c r="AG364" t="s">
        <v>3480</v>
      </c>
      <c r="AH364" t="s">
        <v>3492</v>
      </c>
      <c r="AI364">
        <v>1060</v>
      </c>
      <c r="AJ364">
        <v>1100</v>
      </c>
      <c r="AK364" t="s">
        <v>3499</v>
      </c>
      <c r="AL364" t="s">
        <v>3506</v>
      </c>
      <c r="AM364" t="s">
        <v>3515</v>
      </c>
      <c r="AO364">
        <v>2012</v>
      </c>
      <c r="AP364" t="s">
        <v>3531</v>
      </c>
      <c r="AS364" t="s">
        <v>3625</v>
      </c>
      <c r="AU364">
        <v>51.036499999999997</v>
      </c>
      <c r="AV364">
        <v>6.6133199999999999</v>
      </c>
      <c r="AW364" t="s">
        <v>3687</v>
      </c>
      <c r="AX364" t="s">
        <v>3839</v>
      </c>
      <c r="AY364">
        <v>0.43</v>
      </c>
      <c r="AZ364" s="2" t="s">
        <v>3960</v>
      </c>
      <c r="BA364">
        <v>0.42880000000000001</v>
      </c>
      <c r="BB364" t="s">
        <v>3997</v>
      </c>
      <c r="BC364" t="s">
        <v>3499</v>
      </c>
      <c r="BE364" t="s">
        <v>3515</v>
      </c>
      <c r="BF364" t="s">
        <v>4140</v>
      </c>
      <c r="BG364" t="s">
        <v>4408</v>
      </c>
      <c r="BH364" t="s">
        <v>4460</v>
      </c>
      <c r="BI364" t="s">
        <v>4591</v>
      </c>
    </row>
    <row r="365" spans="1:61" x14ac:dyDescent="0.25">
      <c r="A365">
        <f t="shared" si="41"/>
        <v>284</v>
      </c>
      <c r="B365" t="str">
        <f t="shared" si="42"/>
        <v>Frimmersdorf_BNA0313</v>
      </c>
      <c r="C365" t="s">
        <v>3492</v>
      </c>
      <c r="D365" t="str">
        <f>VLOOKUP(AL365,REF_TABLE!$A$19:$B$26,2,FALSE)</f>
        <v>STUR</v>
      </c>
      <c r="E365" t="str">
        <f>VLOOKUP(AK365,REF_TABLE!A:B,2,FALSE)</f>
        <v>LIG</v>
      </c>
      <c r="F365">
        <f t="shared" si="48"/>
        <v>0.376</v>
      </c>
      <c r="G365">
        <f>VLOOKUP(Backup_0521!D365,REF_TABLE!M:Q,2,FALSE)</f>
        <v>9.5587323943661975</v>
      </c>
      <c r="H365">
        <f>VLOOKUP(Backup_0521!D365,REF_TABLE!M:Q,3,FALSE)</f>
        <v>7.8122535211267614</v>
      </c>
      <c r="I365">
        <f>VLOOKUP(D365,Tabelle7!$A:$B,2,FALSE)</f>
        <v>4.0224969288732378E-2</v>
      </c>
      <c r="J365">
        <f>VLOOKUP(D365,Tabelle7!$A:$C,3,FALSE)</f>
        <v>4.0224969288732378E-2</v>
      </c>
      <c r="K365">
        <f>VLOOKUP($E365,Dispa_data!E:W,7,FALSE)</f>
        <v>136849.91500000001</v>
      </c>
      <c r="L365">
        <f>IFERROR(VLOOKUP($E365,Dispa_data!E:W,8,FALSE),0)</f>
        <v>0</v>
      </c>
      <c r="M365">
        <f>IFERROR(VLOOKUP($E365,Dispa_data!E:W,9,FALSE),0)</f>
        <v>0</v>
      </c>
      <c r="N365">
        <f>IFERROR(VLOOKUP($E365,Dispa_data!$E:$W,10,FALSE),0)</f>
        <v>0.3</v>
      </c>
      <c r="O365">
        <f>IFERROR(VLOOKUP($E365,Dispa_data!$E:$W,11,FALSE),0)</f>
        <v>0.38500000000000001</v>
      </c>
      <c r="P365">
        <f>IFERROR(VLOOKUP($E365,Dispa_data!$E:$W,12,FALSE),0)</f>
        <v>7</v>
      </c>
      <c r="Q365">
        <f>IFERROR(VLOOKUP($E365,Dispa_data!$E:$W,13,FALSE),0)</f>
        <v>1</v>
      </c>
      <c r="S365">
        <f t="shared" si="43"/>
        <v>30</v>
      </c>
      <c r="T365" t="str">
        <f t="shared" si="44"/>
        <v/>
      </c>
      <c r="U365" t="str">
        <f t="shared" si="45"/>
        <v/>
      </c>
      <c r="V365" t="str">
        <f t="shared" si="46"/>
        <v/>
      </c>
      <c r="W365" t="str">
        <f t="shared" si="47"/>
        <v/>
      </c>
      <c r="X365" s="1" t="s">
        <v>401</v>
      </c>
      <c r="Y365" s="6" t="e">
        <f>VLOOKUP(B365,Dispa_data!B:B,1,FALSE)</f>
        <v>#N/A</v>
      </c>
      <c r="Z365" t="s">
        <v>1184</v>
      </c>
      <c r="AA365" t="s">
        <v>1658</v>
      </c>
      <c r="AB365" t="s">
        <v>1994</v>
      </c>
      <c r="AC365" t="s">
        <v>2203</v>
      </c>
      <c r="AE365" t="s">
        <v>2949</v>
      </c>
      <c r="AF365" t="s">
        <v>3322</v>
      </c>
      <c r="AG365" t="s">
        <v>3480</v>
      </c>
      <c r="AH365" t="s">
        <v>3492</v>
      </c>
      <c r="AI365">
        <v>284</v>
      </c>
      <c r="AJ365">
        <v>325</v>
      </c>
      <c r="AK365" t="s">
        <v>3499</v>
      </c>
      <c r="AL365" t="s">
        <v>3506</v>
      </c>
      <c r="AM365" t="s">
        <v>3514</v>
      </c>
      <c r="AN365">
        <v>30</v>
      </c>
      <c r="AO365">
        <v>1966</v>
      </c>
      <c r="AP365" t="s">
        <v>3552</v>
      </c>
      <c r="AQ365">
        <v>1990</v>
      </c>
      <c r="AS365" t="s">
        <v>3626</v>
      </c>
      <c r="AT365" t="s">
        <v>3629</v>
      </c>
      <c r="AU365">
        <v>51.057445180000002</v>
      </c>
      <c r="AV365">
        <v>6.5770803950000003</v>
      </c>
      <c r="AW365" t="s">
        <v>3688</v>
      </c>
      <c r="AX365" t="s">
        <v>3840</v>
      </c>
      <c r="BA365">
        <v>0.376</v>
      </c>
      <c r="BB365" t="s">
        <v>3997</v>
      </c>
      <c r="BC365" t="s">
        <v>3499</v>
      </c>
      <c r="BE365" t="s">
        <v>3515</v>
      </c>
      <c r="BF365" t="s">
        <v>4156</v>
      </c>
      <c r="BG365" t="s">
        <v>4406</v>
      </c>
      <c r="BH365" t="s">
        <v>4441</v>
      </c>
      <c r="BI365" t="s">
        <v>4591</v>
      </c>
    </row>
    <row r="366" spans="1:61" x14ac:dyDescent="0.25">
      <c r="A366">
        <f t="shared" si="41"/>
        <v>278</v>
      </c>
      <c r="B366" t="str">
        <f t="shared" si="42"/>
        <v>Frimmersdorf_BNA0314</v>
      </c>
      <c r="C366" t="s">
        <v>3492</v>
      </c>
      <c r="D366" t="str">
        <f>VLOOKUP(AL366,REF_TABLE!$A$19:$B$26,2,FALSE)</f>
        <v>STUR</v>
      </c>
      <c r="E366" t="str">
        <f>VLOOKUP(AK366,REF_TABLE!A:B,2,FALSE)</f>
        <v>LIG</v>
      </c>
      <c r="F366">
        <f t="shared" si="48"/>
        <v>0.376</v>
      </c>
      <c r="G366">
        <f>VLOOKUP(Backup_0521!D366,REF_TABLE!M:Q,2,FALSE)</f>
        <v>9.5587323943661975</v>
      </c>
      <c r="H366">
        <f>VLOOKUP(Backup_0521!D366,REF_TABLE!M:Q,3,FALSE)</f>
        <v>7.8122535211267614</v>
      </c>
      <c r="I366">
        <f>VLOOKUP(D366,Tabelle7!$A:$B,2,FALSE)</f>
        <v>4.0224969288732378E-2</v>
      </c>
      <c r="J366">
        <f>VLOOKUP(D366,Tabelle7!$A:$C,3,FALSE)</f>
        <v>4.0224969288732378E-2</v>
      </c>
      <c r="K366">
        <f>VLOOKUP($E366,Dispa_data!E:W,7,FALSE)</f>
        <v>136849.91500000001</v>
      </c>
      <c r="L366">
        <f>IFERROR(VLOOKUP($E366,Dispa_data!E:W,8,FALSE),0)</f>
        <v>0</v>
      </c>
      <c r="M366">
        <f>IFERROR(VLOOKUP($E366,Dispa_data!E:W,9,FALSE),0)</f>
        <v>0</v>
      </c>
      <c r="N366">
        <f>IFERROR(VLOOKUP($E366,Dispa_data!$E:$W,10,FALSE),0)</f>
        <v>0.3</v>
      </c>
      <c r="O366">
        <f>IFERROR(VLOOKUP($E366,Dispa_data!$E:$W,11,FALSE),0)</f>
        <v>0.38500000000000001</v>
      </c>
      <c r="P366">
        <f>IFERROR(VLOOKUP($E366,Dispa_data!$E:$W,12,FALSE),0)</f>
        <v>7</v>
      </c>
      <c r="Q366">
        <f>IFERROR(VLOOKUP($E366,Dispa_data!$E:$W,13,FALSE),0)</f>
        <v>1</v>
      </c>
      <c r="S366" t="str">
        <f t="shared" si="43"/>
        <v/>
      </c>
      <c r="T366" t="str">
        <f t="shared" si="44"/>
        <v/>
      </c>
      <c r="U366" t="str">
        <f t="shared" si="45"/>
        <v/>
      </c>
      <c r="V366" t="str">
        <f t="shared" si="46"/>
        <v/>
      </c>
      <c r="W366" t="str">
        <f t="shared" si="47"/>
        <v/>
      </c>
      <c r="X366" s="1" t="s">
        <v>402</v>
      </c>
      <c r="Y366" s="6" t="e">
        <f>VLOOKUP(B366,Dispa_data!B:B,1,FALSE)</f>
        <v>#N/A</v>
      </c>
      <c r="Z366" t="s">
        <v>1184</v>
      </c>
      <c r="AA366" t="s">
        <v>1659</v>
      </c>
      <c r="AB366" t="s">
        <v>1995</v>
      </c>
      <c r="AC366" t="s">
        <v>2203</v>
      </c>
      <c r="AE366" t="s">
        <v>2949</v>
      </c>
      <c r="AF366" t="s">
        <v>3322</v>
      </c>
      <c r="AG366" t="s">
        <v>3480</v>
      </c>
      <c r="AH366" t="s">
        <v>3492</v>
      </c>
      <c r="AI366">
        <v>278</v>
      </c>
      <c r="AJ366">
        <v>310</v>
      </c>
      <c r="AK366" t="s">
        <v>3499</v>
      </c>
      <c r="AL366" t="s">
        <v>3506</v>
      </c>
      <c r="AM366" t="s">
        <v>3515</v>
      </c>
      <c r="AO366">
        <v>1970</v>
      </c>
      <c r="AP366" t="s">
        <v>3554</v>
      </c>
      <c r="AQ366">
        <v>1990</v>
      </c>
      <c r="AS366" t="s">
        <v>3626</v>
      </c>
      <c r="AU366">
        <v>51.057445180000002</v>
      </c>
      <c r="AV366">
        <v>6.5770803950000003</v>
      </c>
      <c r="AW366" t="s">
        <v>3688</v>
      </c>
      <c r="AX366" t="s">
        <v>3841</v>
      </c>
      <c r="BA366">
        <v>0.376</v>
      </c>
      <c r="BB366" t="s">
        <v>3997</v>
      </c>
      <c r="BC366" t="s">
        <v>3499</v>
      </c>
      <c r="BE366" t="s">
        <v>3515</v>
      </c>
      <c r="BF366" t="s">
        <v>4157</v>
      </c>
      <c r="BG366" t="s">
        <v>4422</v>
      </c>
      <c r="BH366" t="s">
        <v>4460</v>
      </c>
      <c r="BI366" t="s">
        <v>4591</v>
      </c>
    </row>
    <row r="367" spans="1:61" x14ac:dyDescent="0.25">
      <c r="A367">
        <f t="shared" si="41"/>
        <v>292</v>
      </c>
      <c r="B367" t="str">
        <f t="shared" si="42"/>
        <v>Neurath_BNA0698</v>
      </c>
      <c r="C367" t="s">
        <v>3492</v>
      </c>
      <c r="D367" t="str">
        <f>VLOOKUP(AL367,REF_TABLE!$A$19:$B$26,2,FALSE)</f>
        <v>STUR</v>
      </c>
      <c r="E367" t="str">
        <f>VLOOKUP(AK367,REF_TABLE!A:B,2,FALSE)</f>
        <v>LIG</v>
      </c>
      <c r="F367">
        <f t="shared" si="48"/>
        <v>0.3352</v>
      </c>
      <c r="G367">
        <f>VLOOKUP(Backup_0521!D367,REF_TABLE!M:Q,2,FALSE)</f>
        <v>9.5587323943661975</v>
      </c>
      <c r="H367">
        <f>VLOOKUP(Backup_0521!D367,REF_TABLE!M:Q,3,FALSE)</f>
        <v>7.8122535211267614</v>
      </c>
      <c r="I367">
        <f>VLOOKUP(D367,Tabelle7!$A:$B,2,FALSE)</f>
        <v>4.0224969288732378E-2</v>
      </c>
      <c r="J367">
        <f>VLOOKUP(D367,Tabelle7!$A:$C,3,FALSE)</f>
        <v>4.0224969288732378E-2</v>
      </c>
      <c r="K367">
        <f>VLOOKUP($E367,Dispa_data!E:W,7,FALSE)</f>
        <v>136849.91500000001</v>
      </c>
      <c r="L367">
        <f>IFERROR(VLOOKUP($E367,Dispa_data!E:W,8,FALSE),0)</f>
        <v>0</v>
      </c>
      <c r="M367">
        <f>IFERROR(VLOOKUP($E367,Dispa_data!E:W,9,FALSE),0)</f>
        <v>0</v>
      </c>
      <c r="N367">
        <f>IFERROR(VLOOKUP($E367,Dispa_data!$E:$W,10,FALSE),0)</f>
        <v>0.3</v>
      </c>
      <c r="O367">
        <f>IFERROR(VLOOKUP($E367,Dispa_data!$E:$W,11,FALSE),0)</f>
        <v>0.38500000000000001</v>
      </c>
      <c r="P367">
        <f>IFERROR(VLOOKUP($E367,Dispa_data!$E:$W,12,FALSE),0)</f>
        <v>7</v>
      </c>
      <c r="Q367">
        <f>IFERROR(VLOOKUP($E367,Dispa_data!$E:$W,13,FALSE),0)</f>
        <v>1</v>
      </c>
      <c r="S367" t="str">
        <f t="shared" si="43"/>
        <v/>
      </c>
      <c r="T367" t="str">
        <f t="shared" si="44"/>
        <v/>
      </c>
      <c r="U367" t="str">
        <f t="shared" si="45"/>
        <v/>
      </c>
      <c r="V367" t="str">
        <f t="shared" si="46"/>
        <v/>
      </c>
      <c r="W367" t="str">
        <f t="shared" si="47"/>
        <v/>
      </c>
      <c r="X367" s="1" t="s">
        <v>403</v>
      </c>
      <c r="Y367" s="6" t="e">
        <f>VLOOKUP(B367,Dispa_data!B:B,1,FALSE)</f>
        <v>#N/A</v>
      </c>
      <c r="Z367" t="s">
        <v>1185</v>
      </c>
      <c r="AA367" t="s">
        <v>1547</v>
      </c>
      <c r="AB367" t="s">
        <v>1996</v>
      </c>
      <c r="AC367" t="s">
        <v>2203</v>
      </c>
      <c r="AE367" t="s">
        <v>2949</v>
      </c>
      <c r="AF367" t="s">
        <v>3323</v>
      </c>
      <c r="AG367" t="s">
        <v>3480</v>
      </c>
      <c r="AH367" t="s">
        <v>3492</v>
      </c>
      <c r="AI367">
        <v>292</v>
      </c>
      <c r="AJ367">
        <v>312</v>
      </c>
      <c r="AK367" t="s">
        <v>3499</v>
      </c>
      <c r="AL367" t="s">
        <v>3506</v>
      </c>
      <c r="AM367" t="s">
        <v>3515</v>
      </c>
      <c r="AO367">
        <v>1973</v>
      </c>
      <c r="AP367" t="s">
        <v>3607</v>
      </c>
      <c r="AS367" t="s">
        <v>3625</v>
      </c>
      <c r="AU367">
        <v>51.039475000000003</v>
      </c>
      <c r="AV367">
        <v>6.6150410000000006</v>
      </c>
      <c r="AW367" t="s">
        <v>3687</v>
      </c>
      <c r="AX367" t="s">
        <v>3842</v>
      </c>
      <c r="AY367">
        <v>0.33</v>
      </c>
      <c r="AZ367" s="2" t="s">
        <v>3961</v>
      </c>
      <c r="BA367">
        <v>0.3352</v>
      </c>
      <c r="BB367" t="s">
        <v>3997</v>
      </c>
      <c r="BC367" t="s">
        <v>3499</v>
      </c>
      <c r="BE367" t="s">
        <v>3515</v>
      </c>
      <c r="BF367" t="s">
        <v>4139</v>
      </c>
      <c r="BG367" t="s">
        <v>4408</v>
      </c>
      <c r="BH367" t="s">
        <v>4460</v>
      </c>
      <c r="BI367" t="s">
        <v>4591</v>
      </c>
    </row>
    <row r="368" spans="1:61" x14ac:dyDescent="0.25">
      <c r="A368">
        <f t="shared" si="41"/>
        <v>294</v>
      </c>
      <c r="B368" t="str">
        <f t="shared" si="42"/>
        <v>Neurath_BNA0696</v>
      </c>
      <c r="C368" t="s">
        <v>3492</v>
      </c>
      <c r="D368" t="str">
        <f>VLOOKUP(AL368,REF_TABLE!$A$19:$B$26,2,FALSE)</f>
        <v>STUR</v>
      </c>
      <c r="E368" t="str">
        <f>VLOOKUP(AK368,REF_TABLE!A:B,2,FALSE)</f>
        <v>LIG</v>
      </c>
      <c r="F368">
        <f t="shared" si="48"/>
        <v>0.33279999999999998</v>
      </c>
      <c r="G368">
        <f>VLOOKUP(Backup_0521!D368,REF_TABLE!M:Q,2,FALSE)</f>
        <v>9.5587323943661975</v>
      </c>
      <c r="H368">
        <f>VLOOKUP(Backup_0521!D368,REF_TABLE!M:Q,3,FALSE)</f>
        <v>7.8122535211267614</v>
      </c>
      <c r="I368">
        <f>VLOOKUP(D368,Tabelle7!$A:$B,2,FALSE)</f>
        <v>4.0224969288732378E-2</v>
      </c>
      <c r="J368">
        <f>VLOOKUP(D368,Tabelle7!$A:$C,3,FALSE)</f>
        <v>4.0224969288732378E-2</v>
      </c>
      <c r="K368">
        <f>VLOOKUP($E368,Dispa_data!E:W,7,FALSE)</f>
        <v>136849.91500000001</v>
      </c>
      <c r="L368">
        <f>IFERROR(VLOOKUP($E368,Dispa_data!E:W,8,FALSE),0)</f>
        <v>0</v>
      </c>
      <c r="M368">
        <f>IFERROR(VLOOKUP($E368,Dispa_data!E:W,9,FALSE),0)</f>
        <v>0</v>
      </c>
      <c r="N368">
        <f>IFERROR(VLOOKUP($E368,Dispa_data!$E:$W,10,FALSE),0)</f>
        <v>0.3</v>
      </c>
      <c r="O368">
        <f>IFERROR(VLOOKUP($E368,Dispa_data!$E:$W,11,FALSE),0)</f>
        <v>0.38500000000000001</v>
      </c>
      <c r="P368">
        <f>IFERROR(VLOOKUP($E368,Dispa_data!$E:$W,12,FALSE),0)</f>
        <v>7</v>
      </c>
      <c r="Q368">
        <f>IFERROR(VLOOKUP($E368,Dispa_data!$E:$W,13,FALSE),0)</f>
        <v>1</v>
      </c>
      <c r="S368" t="str">
        <f t="shared" si="43"/>
        <v/>
      </c>
      <c r="T368" t="str">
        <f t="shared" si="44"/>
        <v/>
      </c>
      <c r="U368" t="str">
        <f t="shared" si="45"/>
        <v/>
      </c>
      <c r="V368" t="str">
        <f t="shared" si="46"/>
        <v/>
      </c>
      <c r="W368" t="str">
        <f t="shared" si="47"/>
        <v/>
      </c>
      <c r="X368" s="1" t="s">
        <v>404</v>
      </c>
      <c r="Y368" s="6" t="e">
        <f>VLOOKUP(B368,Dispa_data!B:B,1,FALSE)</f>
        <v>#N/A</v>
      </c>
      <c r="Z368" t="s">
        <v>1185</v>
      </c>
      <c r="AA368" t="s">
        <v>1529</v>
      </c>
      <c r="AB368" t="s">
        <v>1997</v>
      </c>
      <c r="AC368" t="s">
        <v>2203</v>
      </c>
      <c r="AE368" t="s">
        <v>2949</v>
      </c>
      <c r="AF368" t="s">
        <v>3323</v>
      </c>
      <c r="AG368" t="s">
        <v>3480</v>
      </c>
      <c r="AH368" t="s">
        <v>3492</v>
      </c>
      <c r="AI368">
        <v>294</v>
      </c>
      <c r="AJ368">
        <v>312</v>
      </c>
      <c r="AK368" t="s">
        <v>3499</v>
      </c>
      <c r="AL368" t="s">
        <v>3506</v>
      </c>
      <c r="AM368" t="s">
        <v>3515</v>
      </c>
      <c r="AO368">
        <v>1972</v>
      </c>
      <c r="AP368" t="s">
        <v>3608</v>
      </c>
      <c r="AS368" t="s">
        <v>3625</v>
      </c>
      <c r="AU368">
        <v>51.039475000000003</v>
      </c>
      <c r="AV368">
        <v>6.6150410000000006</v>
      </c>
      <c r="AW368" t="s">
        <v>3687</v>
      </c>
      <c r="AX368" t="s">
        <v>3843</v>
      </c>
      <c r="AY368">
        <v>0.33</v>
      </c>
      <c r="AZ368" s="2" t="s">
        <v>3961</v>
      </c>
      <c r="BA368">
        <v>0.33279999999999998</v>
      </c>
      <c r="BB368" t="s">
        <v>3997</v>
      </c>
      <c r="BC368" t="s">
        <v>3499</v>
      </c>
      <c r="BE368" t="s">
        <v>3515</v>
      </c>
      <c r="BF368" t="s">
        <v>4158</v>
      </c>
      <c r="BG368" t="s">
        <v>4422</v>
      </c>
      <c r="BH368" t="s">
        <v>4467</v>
      </c>
      <c r="BI368" t="s">
        <v>4591</v>
      </c>
    </row>
    <row r="369" spans="1:61" x14ac:dyDescent="0.25">
      <c r="A369">
        <f t="shared" si="41"/>
        <v>294</v>
      </c>
      <c r="B369" t="str">
        <f t="shared" si="42"/>
        <v>Neurath_BNA0697</v>
      </c>
      <c r="C369" t="s">
        <v>3492</v>
      </c>
      <c r="D369" t="str">
        <f>VLOOKUP(AL369,REF_TABLE!$A$19:$B$26,2,FALSE)</f>
        <v>STUR</v>
      </c>
      <c r="E369" t="str">
        <f>VLOOKUP(AK369,REF_TABLE!A:B,2,FALSE)</f>
        <v>LIG</v>
      </c>
      <c r="F369">
        <f t="shared" si="48"/>
        <v>0.33279999999999998</v>
      </c>
      <c r="G369">
        <f>VLOOKUP(Backup_0521!D369,REF_TABLE!M:Q,2,FALSE)</f>
        <v>9.5587323943661975</v>
      </c>
      <c r="H369">
        <f>VLOOKUP(Backup_0521!D369,REF_TABLE!M:Q,3,FALSE)</f>
        <v>7.8122535211267614</v>
      </c>
      <c r="I369">
        <f>VLOOKUP(D369,Tabelle7!$A:$B,2,FALSE)</f>
        <v>4.0224969288732378E-2</v>
      </c>
      <c r="J369">
        <f>VLOOKUP(D369,Tabelle7!$A:$C,3,FALSE)</f>
        <v>4.0224969288732378E-2</v>
      </c>
      <c r="K369">
        <f>VLOOKUP($E369,Dispa_data!E:W,7,FALSE)</f>
        <v>136849.91500000001</v>
      </c>
      <c r="L369">
        <f>IFERROR(VLOOKUP($E369,Dispa_data!E:W,8,FALSE),0)</f>
        <v>0</v>
      </c>
      <c r="M369">
        <f>IFERROR(VLOOKUP($E369,Dispa_data!E:W,9,FALSE),0)</f>
        <v>0</v>
      </c>
      <c r="N369">
        <f>IFERROR(VLOOKUP($E369,Dispa_data!$E:$W,10,FALSE),0)</f>
        <v>0.3</v>
      </c>
      <c r="O369">
        <f>IFERROR(VLOOKUP($E369,Dispa_data!$E:$W,11,FALSE),0)</f>
        <v>0.38500000000000001</v>
      </c>
      <c r="P369">
        <f>IFERROR(VLOOKUP($E369,Dispa_data!$E:$W,12,FALSE),0)</f>
        <v>7</v>
      </c>
      <c r="Q369">
        <f>IFERROR(VLOOKUP($E369,Dispa_data!$E:$W,13,FALSE),0)</f>
        <v>1</v>
      </c>
      <c r="S369" t="str">
        <f t="shared" si="43"/>
        <v/>
      </c>
      <c r="T369" t="str">
        <f t="shared" si="44"/>
        <v/>
      </c>
      <c r="U369" t="str">
        <f t="shared" si="45"/>
        <v/>
      </c>
      <c r="V369" t="str">
        <f t="shared" si="46"/>
        <v/>
      </c>
      <c r="W369" t="str">
        <f t="shared" si="47"/>
        <v/>
      </c>
      <c r="X369" s="1" t="s">
        <v>405</v>
      </c>
      <c r="Y369" s="6" t="e">
        <f>VLOOKUP(B369,Dispa_data!B:B,1,FALSE)</f>
        <v>#N/A</v>
      </c>
      <c r="Z369" t="s">
        <v>1185</v>
      </c>
      <c r="AA369" t="s">
        <v>1548</v>
      </c>
      <c r="AB369" t="s">
        <v>1998</v>
      </c>
      <c r="AC369" t="s">
        <v>2203</v>
      </c>
      <c r="AE369" t="s">
        <v>2949</v>
      </c>
      <c r="AF369" t="s">
        <v>3323</v>
      </c>
      <c r="AG369" t="s">
        <v>3480</v>
      </c>
      <c r="AH369" t="s">
        <v>3492</v>
      </c>
      <c r="AI369">
        <v>294</v>
      </c>
      <c r="AJ369">
        <v>312</v>
      </c>
      <c r="AK369" t="s">
        <v>3499</v>
      </c>
      <c r="AL369" t="s">
        <v>3506</v>
      </c>
      <c r="AM369" t="s">
        <v>3515</v>
      </c>
      <c r="AO369">
        <v>1972</v>
      </c>
      <c r="AP369" t="s">
        <v>3608</v>
      </c>
      <c r="AS369" t="s">
        <v>3625</v>
      </c>
      <c r="AU369">
        <v>51.039475000000003</v>
      </c>
      <c r="AV369">
        <v>6.6150410000000006</v>
      </c>
      <c r="AW369" t="s">
        <v>3687</v>
      </c>
      <c r="AX369" t="s">
        <v>3844</v>
      </c>
      <c r="AY369">
        <v>0.33</v>
      </c>
      <c r="AZ369" s="2" t="s">
        <v>3961</v>
      </c>
      <c r="BA369">
        <v>0.33279999999999998</v>
      </c>
      <c r="BB369" t="s">
        <v>3997</v>
      </c>
      <c r="BC369" t="s">
        <v>3499</v>
      </c>
      <c r="BE369" t="s">
        <v>3515</v>
      </c>
      <c r="BF369" t="s">
        <v>4139</v>
      </c>
      <c r="BG369" t="s">
        <v>4408</v>
      </c>
      <c r="BH369" t="s">
        <v>4460</v>
      </c>
      <c r="BI369" t="s">
        <v>4591</v>
      </c>
    </row>
    <row r="370" spans="1:61" x14ac:dyDescent="0.25">
      <c r="A370">
        <f t="shared" si="41"/>
        <v>607</v>
      </c>
      <c r="B370" t="str">
        <f t="shared" si="42"/>
        <v>Neurath_BNA0699</v>
      </c>
      <c r="C370" t="s">
        <v>3492</v>
      </c>
      <c r="D370" t="str">
        <f>VLOOKUP(AL370,REF_TABLE!$A$19:$B$26,2,FALSE)</f>
        <v>STUR</v>
      </c>
      <c r="E370" t="str">
        <f>VLOOKUP(AK370,REF_TABLE!A:B,2,FALSE)</f>
        <v>LIG</v>
      </c>
      <c r="F370">
        <f t="shared" si="48"/>
        <v>0.34</v>
      </c>
      <c r="G370">
        <f>VLOOKUP(Backup_0521!D370,REF_TABLE!M:Q,2,FALSE)</f>
        <v>9.5587323943661975</v>
      </c>
      <c r="H370">
        <f>VLOOKUP(Backup_0521!D370,REF_TABLE!M:Q,3,FALSE)</f>
        <v>7.8122535211267614</v>
      </c>
      <c r="I370">
        <f>VLOOKUP(D370,Tabelle7!$A:$B,2,FALSE)</f>
        <v>4.0224969288732378E-2</v>
      </c>
      <c r="J370">
        <f>VLOOKUP(D370,Tabelle7!$A:$C,3,FALSE)</f>
        <v>4.0224969288732378E-2</v>
      </c>
      <c r="K370">
        <f>VLOOKUP($E370,Dispa_data!E:W,7,FALSE)</f>
        <v>136849.91500000001</v>
      </c>
      <c r="L370">
        <f>IFERROR(VLOOKUP($E370,Dispa_data!E:W,8,FALSE),0)</f>
        <v>0</v>
      </c>
      <c r="M370">
        <f>IFERROR(VLOOKUP($E370,Dispa_data!E:W,9,FALSE),0)</f>
        <v>0</v>
      </c>
      <c r="N370">
        <f>IFERROR(VLOOKUP($E370,Dispa_data!$E:$W,10,FALSE),0)</f>
        <v>0.3</v>
      </c>
      <c r="O370">
        <f>IFERROR(VLOOKUP($E370,Dispa_data!$E:$W,11,FALSE),0)</f>
        <v>0.38500000000000001</v>
      </c>
      <c r="P370">
        <f>IFERROR(VLOOKUP($E370,Dispa_data!$E:$W,12,FALSE),0)</f>
        <v>7</v>
      </c>
      <c r="Q370">
        <f>IFERROR(VLOOKUP($E370,Dispa_data!$E:$W,13,FALSE),0)</f>
        <v>1</v>
      </c>
      <c r="S370">
        <f t="shared" si="43"/>
        <v>4.5</v>
      </c>
      <c r="T370" t="str">
        <f t="shared" si="44"/>
        <v/>
      </c>
      <c r="U370" t="str">
        <f t="shared" si="45"/>
        <v/>
      </c>
      <c r="V370" t="str">
        <f t="shared" si="46"/>
        <v/>
      </c>
      <c r="W370" t="str">
        <f t="shared" si="47"/>
        <v/>
      </c>
      <c r="X370" s="1" t="s">
        <v>406</v>
      </c>
      <c r="Y370" s="6" t="e">
        <f>VLOOKUP(B370,Dispa_data!B:B,1,FALSE)</f>
        <v>#N/A</v>
      </c>
      <c r="Z370" t="s">
        <v>1185</v>
      </c>
      <c r="AA370" t="s">
        <v>1592</v>
      </c>
      <c r="AB370" t="s">
        <v>1999</v>
      </c>
      <c r="AC370" t="s">
        <v>2203</v>
      </c>
      <c r="AE370" t="s">
        <v>2949</v>
      </c>
      <c r="AF370" t="s">
        <v>3323</v>
      </c>
      <c r="AG370" t="s">
        <v>3480</v>
      </c>
      <c r="AH370" t="s">
        <v>3492</v>
      </c>
      <c r="AI370">
        <v>607</v>
      </c>
      <c r="AJ370">
        <v>644</v>
      </c>
      <c r="AK370" t="s">
        <v>3499</v>
      </c>
      <c r="AL370" t="s">
        <v>3506</v>
      </c>
      <c r="AM370" t="s">
        <v>3514</v>
      </c>
      <c r="AN370">
        <v>4.5</v>
      </c>
      <c r="AO370">
        <v>1975</v>
      </c>
      <c r="AP370" t="s">
        <v>3590</v>
      </c>
      <c r="AS370" t="s">
        <v>3625</v>
      </c>
      <c r="AU370">
        <v>51.039475000000003</v>
      </c>
      <c r="AV370">
        <v>6.6150410000000006</v>
      </c>
      <c r="AW370" t="s">
        <v>3687</v>
      </c>
      <c r="AX370" t="s">
        <v>3845</v>
      </c>
      <c r="AY370">
        <v>0.36599999999999999</v>
      </c>
      <c r="AZ370" s="2" t="s">
        <v>3951</v>
      </c>
      <c r="BA370">
        <v>0.34</v>
      </c>
      <c r="BB370" t="s">
        <v>3997</v>
      </c>
      <c r="BC370" t="s">
        <v>3499</v>
      </c>
      <c r="BE370" t="s">
        <v>3515</v>
      </c>
      <c r="BF370" t="s">
        <v>4139</v>
      </c>
      <c r="BG370" t="s">
        <v>4408</v>
      </c>
      <c r="BH370" t="s">
        <v>4460</v>
      </c>
      <c r="BI370" t="s">
        <v>4591</v>
      </c>
    </row>
    <row r="371" spans="1:61" x14ac:dyDescent="0.25">
      <c r="A371">
        <f t="shared" si="41"/>
        <v>604</v>
      </c>
      <c r="B371" t="str">
        <f t="shared" si="42"/>
        <v>Neurath_BNA0700</v>
      </c>
      <c r="C371" t="s">
        <v>3492</v>
      </c>
      <c r="D371" t="str">
        <f>VLOOKUP(AL371,REF_TABLE!$A$19:$B$26,2,FALSE)</f>
        <v>STUR</v>
      </c>
      <c r="E371" t="str">
        <f>VLOOKUP(AK371,REF_TABLE!A:B,2,FALSE)</f>
        <v>LIG</v>
      </c>
      <c r="F371">
        <f t="shared" si="48"/>
        <v>0.34239999999999998</v>
      </c>
      <c r="G371">
        <f>VLOOKUP(Backup_0521!D371,REF_TABLE!M:Q,2,FALSE)</f>
        <v>9.5587323943661975</v>
      </c>
      <c r="H371">
        <f>VLOOKUP(Backup_0521!D371,REF_TABLE!M:Q,3,FALSE)</f>
        <v>7.8122535211267614</v>
      </c>
      <c r="I371">
        <f>VLOOKUP(D371,Tabelle7!$A:$B,2,FALSE)</f>
        <v>4.0224969288732378E-2</v>
      </c>
      <c r="J371">
        <f>VLOOKUP(D371,Tabelle7!$A:$C,3,FALSE)</f>
        <v>4.0224969288732378E-2</v>
      </c>
      <c r="K371">
        <f>VLOOKUP($E371,Dispa_data!E:W,7,FALSE)</f>
        <v>136849.91500000001</v>
      </c>
      <c r="L371">
        <f>IFERROR(VLOOKUP($E371,Dispa_data!E:W,8,FALSE),0)</f>
        <v>0</v>
      </c>
      <c r="M371">
        <f>IFERROR(VLOOKUP($E371,Dispa_data!E:W,9,FALSE),0)</f>
        <v>0</v>
      </c>
      <c r="N371">
        <f>IFERROR(VLOOKUP($E371,Dispa_data!$E:$W,10,FALSE),0)</f>
        <v>0.3</v>
      </c>
      <c r="O371">
        <f>IFERROR(VLOOKUP($E371,Dispa_data!$E:$W,11,FALSE),0)</f>
        <v>0.38500000000000001</v>
      </c>
      <c r="P371">
        <f>IFERROR(VLOOKUP($E371,Dispa_data!$E:$W,12,FALSE),0)</f>
        <v>7</v>
      </c>
      <c r="Q371">
        <f>IFERROR(VLOOKUP($E371,Dispa_data!$E:$W,13,FALSE),0)</f>
        <v>1</v>
      </c>
      <c r="S371">
        <f t="shared" si="43"/>
        <v>4.5</v>
      </c>
      <c r="T371" t="str">
        <f t="shared" si="44"/>
        <v/>
      </c>
      <c r="U371" t="str">
        <f t="shared" si="45"/>
        <v/>
      </c>
      <c r="V371" t="str">
        <f t="shared" si="46"/>
        <v/>
      </c>
      <c r="W371" t="str">
        <f t="shared" si="47"/>
        <v/>
      </c>
      <c r="X371" s="1" t="s">
        <v>407</v>
      </c>
      <c r="Y371" s="6" t="e">
        <f>VLOOKUP(B371,Dispa_data!B:B,1,FALSE)</f>
        <v>#N/A</v>
      </c>
      <c r="Z371" t="s">
        <v>1185</v>
      </c>
      <c r="AA371" t="s">
        <v>1550</v>
      </c>
      <c r="AB371" t="s">
        <v>2000</v>
      </c>
      <c r="AC371" t="s">
        <v>2203</v>
      </c>
      <c r="AE371" t="s">
        <v>2949</v>
      </c>
      <c r="AF371" t="s">
        <v>3323</v>
      </c>
      <c r="AG371" t="s">
        <v>3480</v>
      </c>
      <c r="AH371" t="s">
        <v>3492</v>
      </c>
      <c r="AI371">
        <v>604</v>
      </c>
      <c r="AJ371">
        <v>644</v>
      </c>
      <c r="AK371" t="s">
        <v>3499</v>
      </c>
      <c r="AL371" t="s">
        <v>3506</v>
      </c>
      <c r="AM371" t="s">
        <v>3514</v>
      </c>
      <c r="AN371">
        <v>4.5</v>
      </c>
      <c r="AO371">
        <v>1976</v>
      </c>
      <c r="AP371" t="s">
        <v>3560</v>
      </c>
      <c r="AS371" t="s">
        <v>3625</v>
      </c>
      <c r="AU371">
        <v>51.039475000000003</v>
      </c>
      <c r="AV371">
        <v>6.6150410000000006</v>
      </c>
      <c r="AW371" t="s">
        <v>3687</v>
      </c>
      <c r="AX371" t="s">
        <v>3846</v>
      </c>
      <c r="AY371">
        <v>0.36599999999999999</v>
      </c>
      <c r="AZ371" s="2" t="s">
        <v>3951</v>
      </c>
      <c r="BA371">
        <v>0.34239999999999998</v>
      </c>
      <c r="BB371" t="s">
        <v>3997</v>
      </c>
      <c r="BC371" t="s">
        <v>3499</v>
      </c>
      <c r="BE371" t="s">
        <v>3515</v>
      </c>
      <c r="BF371" t="s">
        <v>4140</v>
      </c>
      <c r="BG371" t="s">
        <v>4408</v>
      </c>
      <c r="BH371" t="s">
        <v>4460</v>
      </c>
      <c r="BI371" t="s">
        <v>4591</v>
      </c>
    </row>
    <row r="372" spans="1:61" x14ac:dyDescent="0.25">
      <c r="A372">
        <f t="shared" si="41"/>
        <v>352</v>
      </c>
      <c r="B372" t="str">
        <f t="shared" si="42"/>
        <v>Buschhaus_BNA0439</v>
      </c>
      <c r="C372" t="s">
        <v>3492</v>
      </c>
      <c r="D372" t="str">
        <f>VLOOKUP(AL372,REF_TABLE!$A$19:$B$26,2,FALSE)</f>
        <v>STUR</v>
      </c>
      <c r="E372" t="str">
        <f>VLOOKUP(AK372,REF_TABLE!A:B,2,FALSE)</f>
        <v>LIG</v>
      </c>
      <c r="F372">
        <f t="shared" si="48"/>
        <v>0.36399999999999999</v>
      </c>
      <c r="G372">
        <f>VLOOKUP(Backup_0521!D372,REF_TABLE!M:Q,2,FALSE)</f>
        <v>9.5587323943661975</v>
      </c>
      <c r="H372">
        <f>VLOOKUP(Backup_0521!D372,REF_TABLE!M:Q,3,FALSE)</f>
        <v>7.8122535211267614</v>
      </c>
      <c r="I372">
        <f>VLOOKUP(D372,Tabelle7!$A:$B,2,FALSE)</f>
        <v>4.0224969288732378E-2</v>
      </c>
      <c r="J372">
        <f>VLOOKUP(D372,Tabelle7!$A:$C,3,FALSE)</f>
        <v>4.0224969288732378E-2</v>
      </c>
      <c r="K372">
        <f>VLOOKUP($E372,Dispa_data!E:W,7,FALSE)</f>
        <v>136849.91500000001</v>
      </c>
      <c r="L372">
        <f>IFERROR(VLOOKUP($E372,Dispa_data!E:W,8,FALSE),0)</f>
        <v>0</v>
      </c>
      <c r="M372">
        <f>IFERROR(VLOOKUP($E372,Dispa_data!E:W,9,FALSE),0)</f>
        <v>0</v>
      </c>
      <c r="N372">
        <f>IFERROR(VLOOKUP($E372,Dispa_data!$E:$W,10,FALSE),0)</f>
        <v>0.3</v>
      </c>
      <c r="O372">
        <f>IFERROR(VLOOKUP($E372,Dispa_data!$E:$W,11,FALSE),0)</f>
        <v>0.38500000000000001</v>
      </c>
      <c r="P372">
        <f>IFERROR(VLOOKUP($E372,Dispa_data!$E:$W,12,FALSE),0)</f>
        <v>7</v>
      </c>
      <c r="Q372">
        <f>IFERROR(VLOOKUP($E372,Dispa_data!$E:$W,13,FALSE),0)</f>
        <v>1</v>
      </c>
      <c r="S372" t="str">
        <f t="shared" si="43"/>
        <v/>
      </c>
      <c r="T372" t="str">
        <f t="shared" si="44"/>
        <v/>
      </c>
      <c r="U372" t="str">
        <f t="shared" si="45"/>
        <v/>
      </c>
      <c r="V372" t="str">
        <f t="shared" si="46"/>
        <v/>
      </c>
      <c r="W372" t="str">
        <f t="shared" si="47"/>
        <v/>
      </c>
      <c r="X372" s="1" t="s">
        <v>408</v>
      </c>
      <c r="Y372" s="6" t="e">
        <f>VLOOKUP(B372,Dispa_data!B:B,1,FALSE)</f>
        <v>#N/A</v>
      </c>
      <c r="Z372" t="s">
        <v>1186</v>
      </c>
      <c r="AA372" t="s">
        <v>1592</v>
      </c>
      <c r="AB372" t="s">
        <v>2001</v>
      </c>
      <c r="AC372" t="s">
        <v>2223</v>
      </c>
      <c r="AE372" t="s">
        <v>2950</v>
      </c>
      <c r="AF372" t="s">
        <v>3324</v>
      </c>
      <c r="AG372" t="s">
        <v>3477</v>
      </c>
      <c r="AH372" t="s">
        <v>3492</v>
      </c>
      <c r="AI372">
        <v>352</v>
      </c>
      <c r="AJ372">
        <v>405</v>
      </c>
      <c r="AK372" t="s">
        <v>3499</v>
      </c>
      <c r="AL372" t="s">
        <v>3506</v>
      </c>
      <c r="AM372" t="s">
        <v>3515</v>
      </c>
      <c r="AO372">
        <v>1985</v>
      </c>
      <c r="AP372" t="s">
        <v>3534</v>
      </c>
      <c r="AS372" t="s">
        <v>3626</v>
      </c>
      <c r="AU372">
        <v>52.172371560000002</v>
      </c>
      <c r="AV372">
        <v>10.976828729999999</v>
      </c>
      <c r="AW372" t="s">
        <v>3689</v>
      </c>
      <c r="AX372" t="s">
        <v>3847</v>
      </c>
      <c r="AY372">
        <v>0.36</v>
      </c>
      <c r="AZ372" s="2" t="s">
        <v>3962</v>
      </c>
      <c r="BA372">
        <v>0.36399999999999999</v>
      </c>
      <c r="BB372" t="s">
        <v>3997</v>
      </c>
      <c r="BC372" t="s">
        <v>3499</v>
      </c>
      <c r="BE372" t="s">
        <v>3515</v>
      </c>
      <c r="BF372" t="s">
        <v>3324</v>
      </c>
      <c r="BG372" t="s">
        <v>4408</v>
      </c>
      <c r="BH372" t="s">
        <v>4463</v>
      </c>
      <c r="BI372" t="s">
        <v>4591</v>
      </c>
    </row>
    <row r="373" spans="1:61" x14ac:dyDescent="0.25">
      <c r="A373">
        <f t="shared" si="41"/>
        <v>40</v>
      </c>
      <c r="B373" t="str">
        <f t="shared" si="42"/>
        <v>Goldenberg_BNA0489</v>
      </c>
      <c r="C373" t="s">
        <v>3492</v>
      </c>
      <c r="D373" t="str">
        <f>VLOOKUP(AL373,REF_TABLE!$A$19:$B$26,2,FALSE)</f>
        <v>STUR</v>
      </c>
      <c r="E373" t="str">
        <f>VLOOKUP(AK373,REF_TABLE!A:B,2,FALSE)</f>
        <v>LIG</v>
      </c>
      <c r="F373">
        <f t="shared" si="48"/>
        <v>0.38080000000000003</v>
      </c>
      <c r="G373">
        <f>VLOOKUP(Backup_0521!D373,REF_TABLE!M:Q,2,FALSE)</f>
        <v>9.5587323943661975</v>
      </c>
      <c r="H373">
        <f>VLOOKUP(Backup_0521!D373,REF_TABLE!M:Q,3,FALSE)</f>
        <v>7.8122535211267614</v>
      </c>
      <c r="I373">
        <f>VLOOKUP(D373,Tabelle7!$A:$B,2,FALSE)</f>
        <v>4.0224969288732378E-2</v>
      </c>
      <c r="J373">
        <f>VLOOKUP(D373,Tabelle7!$A:$C,3,FALSE)</f>
        <v>4.0224969288732378E-2</v>
      </c>
      <c r="K373">
        <f>VLOOKUP($E373,Dispa_data!E:W,7,FALSE)</f>
        <v>136849.91500000001</v>
      </c>
      <c r="L373">
        <f>IFERROR(VLOOKUP($E373,Dispa_data!E:W,8,FALSE),0)</f>
        <v>0</v>
      </c>
      <c r="M373">
        <f>IFERROR(VLOOKUP($E373,Dispa_data!E:W,9,FALSE),0)</f>
        <v>0</v>
      </c>
      <c r="N373">
        <f>IFERROR(VLOOKUP($E373,Dispa_data!$E:$W,10,FALSE),0)</f>
        <v>0.3</v>
      </c>
      <c r="O373">
        <f>IFERROR(VLOOKUP($E373,Dispa_data!$E:$W,11,FALSE),0)</f>
        <v>0.38500000000000001</v>
      </c>
      <c r="P373">
        <f>IFERROR(VLOOKUP($E373,Dispa_data!$E:$W,12,FALSE),0)</f>
        <v>7</v>
      </c>
      <c r="Q373">
        <f>IFERROR(VLOOKUP($E373,Dispa_data!$E:$W,13,FALSE),0)</f>
        <v>1</v>
      </c>
      <c r="S373" t="str">
        <f t="shared" si="43"/>
        <v/>
      </c>
      <c r="T373" t="str">
        <f t="shared" si="44"/>
        <v/>
      </c>
      <c r="U373" t="str">
        <f t="shared" si="45"/>
        <v/>
      </c>
      <c r="V373" t="str">
        <f t="shared" si="46"/>
        <v/>
      </c>
      <c r="W373" t="str">
        <f t="shared" si="47"/>
        <v/>
      </c>
      <c r="X373" s="1" t="s">
        <v>409</v>
      </c>
      <c r="Y373" s="6" t="e">
        <f>VLOOKUP(B373,Dispa_data!B:B,1,FALSE)</f>
        <v>#N/A</v>
      </c>
      <c r="Z373" t="s">
        <v>1187</v>
      </c>
      <c r="AA373" t="s">
        <v>1665</v>
      </c>
      <c r="AC373" t="s">
        <v>2203</v>
      </c>
      <c r="AE373" t="s">
        <v>2951</v>
      </c>
      <c r="AF373" t="s">
        <v>3325</v>
      </c>
      <c r="AG373" t="s">
        <v>3480</v>
      </c>
      <c r="AH373" t="s">
        <v>3492</v>
      </c>
      <c r="AI373">
        <v>40</v>
      </c>
      <c r="AK373" t="s">
        <v>3499</v>
      </c>
      <c r="AL373" t="s">
        <v>3506</v>
      </c>
      <c r="AM373" t="s">
        <v>3514</v>
      </c>
      <c r="AO373">
        <v>1992</v>
      </c>
      <c r="AP373" t="s">
        <v>3547</v>
      </c>
      <c r="AS373" t="s">
        <v>3628</v>
      </c>
      <c r="AU373">
        <v>50.860799999999998</v>
      </c>
      <c r="AV373">
        <v>6.8402000000000003</v>
      </c>
      <c r="BA373">
        <v>0.38080000000000003</v>
      </c>
      <c r="BB373" t="s">
        <v>3997</v>
      </c>
      <c r="BC373" t="s">
        <v>3499</v>
      </c>
      <c r="BE373" t="s">
        <v>3515</v>
      </c>
      <c r="BF373" t="s">
        <v>4159</v>
      </c>
      <c r="BG373" t="s">
        <v>4406</v>
      </c>
      <c r="BH373" t="s">
        <v>4441</v>
      </c>
    </row>
    <row r="374" spans="1:61" x14ac:dyDescent="0.25">
      <c r="A374">
        <f t="shared" si="41"/>
        <v>0</v>
      </c>
      <c r="B374" t="str">
        <f t="shared" si="42"/>
        <v>Goldenberg_BNA0490a</v>
      </c>
      <c r="C374" t="s">
        <v>3492</v>
      </c>
      <c r="D374" t="str">
        <f>VLOOKUP(AL374,REF_TABLE!$A$19:$B$26,2,FALSE)</f>
        <v>STUR</v>
      </c>
      <c r="E374" t="str">
        <f>VLOOKUP(AK374,REF_TABLE!A:B,2,FALSE)</f>
        <v>LIG</v>
      </c>
      <c r="F374">
        <f t="shared" si="48"/>
        <v>0.38319999999999999</v>
      </c>
      <c r="G374">
        <f>VLOOKUP(Backup_0521!D374,REF_TABLE!M:Q,2,FALSE)</f>
        <v>9.5587323943661975</v>
      </c>
      <c r="H374">
        <f>VLOOKUP(Backup_0521!D374,REF_TABLE!M:Q,3,FALSE)</f>
        <v>7.8122535211267614</v>
      </c>
      <c r="I374">
        <f>VLOOKUP(D374,Tabelle7!$A:$B,2,FALSE)</f>
        <v>4.0224969288732378E-2</v>
      </c>
      <c r="J374">
        <f>VLOOKUP(D374,Tabelle7!$A:$C,3,FALSE)</f>
        <v>4.0224969288732378E-2</v>
      </c>
      <c r="K374">
        <f>VLOOKUP($E374,Dispa_data!E:W,7,FALSE)</f>
        <v>136849.91500000001</v>
      </c>
      <c r="L374">
        <f>IFERROR(VLOOKUP($E374,Dispa_data!E:W,8,FALSE),0)</f>
        <v>0</v>
      </c>
      <c r="M374">
        <f>IFERROR(VLOOKUP($E374,Dispa_data!E:W,9,FALSE),0)</f>
        <v>0</v>
      </c>
      <c r="N374">
        <f>IFERROR(VLOOKUP($E374,Dispa_data!$E:$W,10,FALSE),0)</f>
        <v>0.3</v>
      </c>
      <c r="O374">
        <f>IFERROR(VLOOKUP($E374,Dispa_data!$E:$W,11,FALSE),0)</f>
        <v>0.38500000000000001</v>
      </c>
      <c r="P374">
        <f>IFERROR(VLOOKUP($E374,Dispa_data!$E:$W,12,FALSE),0)</f>
        <v>7</v>
      </c>
      <c r="Q374">
        <f>IFERROR(VLOOKUP($E374,Dispa_data!$E:$W,13,FALSE),0)</f>
        <v>1</v>
      </c>
      <c r="S374" t="str">
        <f t="shared" si="43"/>
        <v/>
      </c>
      <c r="T374" t="str">
        <f t="shared" si="44"/>
        <v/>
      </c>
      <c r="U374" t="str">
        <f t="shared" si="45"/>
        <v/>
      </c>
      <c r="V374" t="str">
        <f t="shared" si="46"/>
        <v/>
      </c>
      <c r="W374" t="str">
        <f t="shared" si="47"/>
        <v/>
      </c>
      <c r="X374" s="1" t="s">
        <v>410</v>
      </c>
      <c r="Y374" s="6" t="e">
        <f>VLOOKUP(B374,Dispa_data!B:B,1,FALSE)</f>
        <v>#N/A</v>
      </c>
      <c r="Z374" t="s">
        <v>1187</v>
      </c>
      <c r="AA374" t="s">
        <v>1593</v>
      </c>
      <c r="AC374" t="s">
        <v>2203</v>
      </c>
      <c r="AE374" t="s">
        <v>2951</v>
      </c>
      <c r="AF374" t="s">
        <v>3325</v>
      </c>
      <c r="AG374" t="s">
        <v>3480</v>
      </c>
      <c r="AH374" t="s">
        <v>3492</v>
      </c>
      <c r="AI374">
        <v>0</v>
      </c>
      <c r="AK374" t="s">
        <v>3499</v>
      </c>
      <c r="AL374" t="s">
        <v>3506</v>
      </c>
      <c r="AM374" t="s">
        <v>3514</v>
      </c>
      <c r="AO374">
        <v>1993</v>
      </c>
      <c r="AP374" t="s">
        <v>3530</v>
      </c>
      <c r="AS374" t="s">
        <v>3627</v>
      </c>
      <c r="AU374">
        <v>50.860799999999998</v>
      </c>
      <c r="AV374">
        <v>6.8402000000000003</v>
      </c>
      <c r="BA374">
        <v>0.38319999999999999</v>
      </c>
      <c r="BB374" t="s">
        <v>3997</v>
      </c>
      <c r="BC374" t="s">
        <v>3499</v>
      </c>
      <c r="BE374" t="s">
        <v>3515</v>
      </c>
      <c r="BF374" t="s">
        <v>4159</v>
      </c>
      <c r="BG374" t="s">
        <v>4406</v>
      </c>
      <c r="BH374" t="s">
        <v>4441</v>
      </c>
    </row>
    <row r="375" spans="1:61" x14ac:dyDescent="0.25">
      <c r="A375">
        <f t="shared" si="41"/>
        <v>98</v>
      </c>
      <c r="B375" t="str">
        <f t="shared" si="42"/>
        <v>Ville/Berrenrath_BNA0491</v>
      </c>
      <c r="C375" t="s">
        <v>3492</v>
      </c>
      <c r="D375" t="str">
        <f>VLOOKUP(AL375,REF_TABLE!$A$19:$B$26,2,FALSE)</f>
        <v>STUR</v>
      </c>
      <c r="E375" t="str">
        <f>VLOOKUP(AK375,REF_TABLE!A:B,2,FALSE)</f>
        <v>LIG</v>
      </c>
      <c r="F375">
        <f t="shared" si="48"/>
        <v>0.37840000000000001</v>
      </c>
      <c r="G375">
        <f>VLOOKUP(Backup_0521!D375,REF_TABLE!M:Q,2,FALSE)</f>
        <v>9.5587323943661975</v>
      </c>
      <c r="H375">
        <f>VLOOKUP(Backup_0521!D375,REF_TABLE!M:Q,3,FALSE)</f>
        <v>7.8122535211267614</v>
      </c>
      <c r="I375">
        <f>VLOOKUP(D375,Tabelle7!$A:$B,2,FALSE)</f>
        <v>4.0224969288732378E-2</v>
      </c>
      <c r="J375">
        <f>VLOOKUP(D375,Tabelle7!$A:$C,3,FALSE)</f>
        <v>4.0224969288732378E-2</v>
      </c>
      <c r="K375">
        <f>VLOOKUP($E375,Dispa_data!E:W,7,FALSE)</f>
        <v>136849.91500000001</v>
      </c>
      <c r="L375">
        <f>IFERROR(VLOOKUP($E375,Dispa_data!E:W,8,FALSE),0)</f>
        <v>0</v>
      </c>
      <c r="M375">
        <f>IFERROR(VLOOKUP($E375,Dispa_data!E:W,9,FALSE),0)</f>
        <v>0</v>
      </c>
      <c r="N375">
        <f>IFERROR(VLOOKUP($E375,Dispa_data!$E:$W,10,FALSE),0)</f>
        <v>0.3</v>
      </c>
      <c r="O375">
        <f>IFERROR(VLOOKUP($E375,Dispa_data!$E:$W,11,FALSE),0)</f>
        <v>0.38500000000000001</v>
      </c>
      <c r="P375">
        <f>IFERROR(VLOOKUP($E375,Dispa_data!$E:$W,12,FALSE),0)</f>
        <v>7</v>
      </c>
      <c r="Q375">
        <f>IFERROR(VLOOKUP($E375,Dispa_data!$E:$W,13,FALSE),0)</f>
        <v>1</v>
      </c>
      <c r="S375" t="str">
        <f t="shared" si="43"/>
        <v/>
      </c>
      <c r="T375" t="str">
        <f t="shared" si="44"/>
        <v/>
      </c>
      <c r="U375" t="str">
        <f t="shared" si="45"/>
        <v/>
      </c>
      <c r="V375" t="str">
        <f t="shared" si="46"/>
        <v/>
      </c>
      <c r="W375" t="str">
        <f t="shared" si="47"/>
        <v/>
      </c>
      <c r="X375" s="1" t="s">
        <v>411</v>
      </c>
      <c r="Y375" s="6" t="e">
        <f>VLOOKUP(B375,Dispa_data!B:B,1,FALSE)</f>
        <v>#N/A</v>
      </c>
      <c r="Z375" t="s">
        <v>1188</v>
      </c>
      <c r="AA375" t="s">
        <v>1188</v>
      </c>
      <c r="AB375" t="s">
        <v>2002</v>
      </c>
      <c r="AC375" t="s">
        <v>2203</v>
      </c>
      <c r="AE375" t="s">
        <v>2951</v>
      </c>
      <c r="AF375" t="s">
        <v>3325</v>
      </c>
      <c r="AG375" t="s">
        <v>3480</v>
      </c>
      <c r="AH375" t="s">
        <v>3492</v>
      </c>
      <c r="AI375">
        <v>98</v>
      </c>
      <c r="AJ375">
        <v>107</v>
      </c>
      <c r="AK375" t="s">
        <v>3499</v>
      </c>
      <c r="AL375" t="s">
        <v>3506</v>
      </c>
      <c r="AM375" t="s">
        <v>3514</v>
      </c>
      <c r="AO375">
        <v>1991</v>
      </c>
      <c r="AP375" t="s">
        <v>3564</v>
      </c>
      <c r="AS375" t="s">
        <v>3625</v>
      </c>
      <c r="AU375">
        <v>50.861379999999997</v>
      </c>
      <c r="AV375">
        <v>6.8406600000000006</v>
      </c>
      <c r="BA375">
        <v>0.37840000000000001</v>
      </c>
      <c r="BB375" t="s">
        <v>3997</v>
      </c>
      <c r="BC375" t="s">
        <v>3499</v>
      </c>
      <c r="BE375" t="s">
        <v>3515</v>
      </c>
      <c r="BF375" t="s">
        <v>4160</v>
      </c>
      <c r="BG375" t="s">
        <v>4406</v>
      </c>
      <c r="BH375" t="s">
        <v>4441</v>
      </c>
      <c r="BI375" t="s">
        <v>4591</v>
      </c>
    </row>
    <row r="376" spans="1:61" x14ac:dyDescent="0.25">
      <c r="A376">
        <f t="shared" si="41"/>
        <v>24.6</v>
      </c>
      <c r="B376" t="str">
        <f t="shared" si="42"/>
        <v>P&amp;L Werk Jülich_BNA1164</v>
      </c>
      <c r="C376" t="s">
        <v>3492</v>
      </c>
      <c r="D376" t="str">
        <f>VLOOKUP(AL376,REF_TABLE!$A$19:$B$26,2,FALSE)</f>
        <v>STUR</v>
      </c>
      <c r="E376" t="str">
        <f>VLOOKUP(AK376,REF_TABLE!A:B,2,FALSE)</f>
        <v>LIG</v>
      </c>
      <c r="F376">
        <f t="shared" si="48"/>
        <v>0.40960000000000002</v>
      </c>
      <c r="G376">
        <f>VLOOKUP(Backup_0521!D376,REF_TABLE!M:Q,2,FALSE)</f>
        <v>9.5587323943661975</v>
      </c>
      <c r="H376">
        <f>VLOOKUP(Backup_0521!D376,REF_TABLE!M:Q,3,FALSE)</f>
        <v>7.8122535211267614</v>
      </c>
      <c r="I376">
        <f>VLOOKUP(D376,Tabelle7!$A:$B,2,FALSE)</f>
        <v>4.0224969288732378E-2</v>
      </c>
      <c r="J376">
        <f>VLOOKUP(D376,Tabelle7!$A:$C,3,FALSE)</f>
        <v>4.0224969288732378E-2</v>
      </c>
      <c r="K376">
        <f>VLOOKUP($E376,Dispa_data!E:W,7,FALSE)</f>
        <v>136849.91500000001</v>
      </c>
      <c r="L376">
        <f>IFERROR(VLOOKUP($E376,Dispa_data!E:W,8,FALSE),0)</f>
        <v>0</v>
      </c>
      <c r="M376">
        <f>IFERROR(VLOOKUP($E376,Dispa_data!E:W,9,FALSE),0)</f>
        <v>0</v>
      </c>
      <c r="N376">
        <f>IFERROR(VLOOKUP($E376,Dispa_data!$E:$W,10,FALSE),0)</f>
        <v>0.3</v>
      </c>
      <c r="O376">
        <f>IFERROR(VLOOKUP($E376,Dispa_data!$E:$W,11,FALSE),0)</f>
        <v>0.38500000000000001</v>
      </c>
      <c r="P376">
        <f>IFERROR(VLOOKUP($E376,Dispa_data!$E:$W,12,FALSE),0)</f>
        <v>7</v>
      </c>
      <c r="Q376">
        <f>IFERROR(VLOOKUP($E376,Dispa_data!$E:$W,13,FALSE),0)</f>
        <v>1</v>
      </c>
      <c r="S376" t="str">
        <f t="shared" si="43"/>
        <v/>
      </c>
      <c r="T376" t="str">
        <f t="shared" si="44"/>
        <v/>
      </c>
      <c r="U376" t="str">
        <f t="shared" si="45"/>
        <v/>
      </c>
      <c r="V376" t="str">
        <f t="shared" si="46"/>
        <v/>
      </c>
      <c r="W376" t="str">
        <f t="shared" si="47"/>
        <v/>
      </c>
      <c r="X376" s="1" t="s">
        <v>412</v>
      </c>
      <c r="Y376" s="6" t="e">
        <f>VLOOKUP(B376,Dispa_data!B:B,1,FALSE)</f>
        <v>#N/A</v>
      </c>
      <c r="Z376" t="s">
        <v>1189</v>
      </c>
      <c r="AA376" t="s">
        <v>1666</v>
      </c>
      <c r="AC376" t="s">
        <v>2221</v>
      </c>
      <c r="AD376" t="s">
        <v>2551</v>
      </c>
      <c r="AE376" t="s">
        <v>2952</v>
      </c>
      <c r="AF376" t="s">
        <v>3326</v>
      </c>
      <c r="AG376" t="s">
        <v>3480</v>
      </c>
      <c r="AH376" t="s">
        <v>3492</v>
      </c>
      <c r="AI376">
        <v>24.6</v>
      </c>
      <c r="AK376" t="s">
        <v>3499</v>
      </c>
      <c r="AL376" t="s">
        <v>3506</v>
      </c>
      <c r="AM376" t="s">
        <v>3514</v>
      </c>
      <c r="AO376">
        <v>2004</v>
      </c>
      <c r="AP376" t="s">
        <v>3518</v>
      </c>
      <c r="AS376" t="s">
        <v>3625</v>
      </c>
      <c r="AU376">
        <v>50.915170000000003</v>
      </c>
      <c r="AV376">
        <v>6.3693499999999998</v>
      </c>
      <c r="BA376">
        <v>0.40960000000000002</v>
      </c>
      <c r="BB376" t="s">
        <v>3997</v>
      </c>
      <c r="BC376" t="s">
        <v>3499</v>
      </c>
      <c r="BE376" t="s">
        <v>3515</v>
      </c>
      <c r="BG376" t="s">
        <v>1715</v>
      </c>
      <c r="BH376" t="s">
        <v>4498</v>
      </c>
    </row>
    <row r="377" spans="1:61" x14ac:dyDescent="0.25">
      <c r="A377">
        <f t="shared" si="41"/>
        <v>33.5</v>
      </c>
      <c r="B377" t="str">
        <f t="shared" si="42"/>
        <v>FKK_BNA0523</v>
      </c>
      <c r="C377" t="s">
        <v>3492</v>
      </c>
      <c r="D377" t="str">
        <f>VLOOKUP(AL377,REF_TABLE!$A$19:$B$26,2,FALSE)</f>
        <v>STUR</v>
      </c>
      <c r="E377" t="str">
        <f>VLOOKUP(AK377,REF_TABLE!A:B,2,FALSE)</f>
        <v>LIG</v>
      </c>
      <c r="F377">
        <f t="shared" si="48"/>
        <v>0.37119999999999997</v>
      </c>
      <c r="G377">
        <f>VLOOKUP(Backup_0521!D377,REF_TABLE!M:Q,2,FALSE)</f>
        <v>9.5587323943661975</v>
      </c>
      <c r="H377">
        <f>VLOOKUP(Backup_0521!D377,REF_TABLE!M:Q,3,FALSE)</f>
        <v>7.8122535211267614</v>
      </c>
      <c r="I377">
        <f>VLOOKUP(D377,Tabelle7!$A:$B,2,FALSE)</f>
        <v>4.0224969288732378E-2</v>
      </c>
      <c r="J377">
        <f>VLOOKUP(D377,Tabelle7!$A:$C,3,FALSE)</f>
        <v>4.0224969288732378E-2</v>
      </c>
      <c r="K377">
        <f>VLOOKUP($E377,Dispa_data!E:W,7,FALSE)</f>
        <v>136849.91500000001</v>
      </c>
      <c r="L377">
        <f>IFERROR(VLOOKUP($E377,Dispa_data!E:W,8,FALSE),0)</f>
        <v>0</v>
      </c>
      <c r="M377">
        <f>IFERROR(VLOOKUP($E377,Dispa_data!E:W,9,FALSE),0)</f>
        <v>0</v>
      </c>
      <c r="N377">
        <f>IFERROR(VLOOKUP($E377,Dispa_data!$E:$W,10,FALSE),0)</f>
        <v>0.3</v>
      </c>
      <c r="O377">
        <f>IFERROR(VLOOKUP($E377,Dispa_data!$E:$W,11,FALSE),0)</f>
        <v>0.38500000000000001</v>
      </c>
      <c r="P377">
        <f>IFERROR(VLOOKUP($E377,Dispa_data!$E:$W,12,FALSE),0)</f>
        <v>7</v>
      </c>
      <c r="Q377">
        <f>IFERROR(VLOOKUP($E377,Dispa_data!$E:$W,13,FALSE),0)</f>
        <v>1</v>
      </c>
      <c r="S377" t="str">
        <f t="shared" si="43"/>
        <v/>
      </c>
      <c r="T377" t="str">
        <f t="shared" si="44"/>
        <v/>
      </c>
      <c r="U377" t="str">
        <f t="shared" si="45"/>
        <v/>
      </c>
      <c r="V377" t="str">
        <f t="shared" si="46"/>
        <v/>
      </c>
      <c r="W377" t="str">
        <f t="shared" si="47"/>
        <v/>
      </c>
      <c r="X377" s="1" t="s">
        <v>413</v>
      </c>
      <c r="Y377" s="6" t="e">
        <f>VLOOKUP(B377,Dispa_data!B:B,1,FALSE)</f>
        <v>#N/A</v>
      </c>
      <c r="Z377" t="s">
        <v>1190</v>
      </c>
      <c r="AC377" t="s">
        <v>2224</v>
      </c>
      <c r="AE377" t="s">
        <v>2953</v>
      </c>
      <c r="AF377" t="s">
        <v>3327</v>
      </c>
      <c r="AG377" t="s">
        <v>3483</v>
      </c>
      <c r="AH377" t="s">
        <v>3492</v>
      </c>
      <c r="AI377">
        <v>33.5</v>
      </c>
      <c r="AK377" t="s">
        <v>3499</v>
      </c>
      <c r="AL377" t="s">
        <v>3506</v>
      </c>
      <c r="AM377" t="s">
        <v>3514</v>
      </c>
      <c r="AO377">
        <v>1988</v>
      </c>
      <c r="AP377" t="s">
        <v>3516</v>
      </c>
      <c r="AS377" t="s">
        <v>3625</v>
      </c>
      <c r="AU377">
        <v>51.279099000000002</v>
      </c>
      <c r="AV377">
        <v>9.4840119999999999</v>
      </c>
      <c r="BA377">
        <v>0.37119999999999997</v>
      </c>
      <c r="BB377" t="s">
        <v>3997</v>
      </c>
      <c r="BC377" t="s">
        <v>3499</v>
      </c>
      <c r="BE377" t="s">
        <v>3515</v>
      </c>
      <c r="BF377" t="s">
        <v>4161</v>
      </c>
      <c r="BG377" t="s">
        <v>4406</v>
      </c>
      <c r="BH377" t="s">
        <v>4443</v>
      </c>
    </row>
    <row r="378" spans="1:61" x14ac:dyDescent="0.25">
      <c r="A378">
        <f t="shared" si="41"/>
        <v>75.3</v>
      </c>
      <c r="B378" t="str">
        <f t="shared" si="42"/>
        <v>HKW Merkenich_BNA0543</v>
      </c>
      <c r="C378" t="s">
        <v>3492</v>
      </c>
      <c r="D378" t="str">
        <f>VLOOKUP(AL378,REF_TABLE!$A$19:$B$26,2,FALSE)</f>
        <v>STUR</v>
      </c>
      <c r="E378" t="str">
        <f>VLOOKUP(AK378,REF_TABLE!A:B,2,FALSE)</f>
        <v>LIG</v>
      </c>
      <c r="F378">
        <f t="shared" si="48"/>
        <v>0.42399999999999999</v>
      </c>
      <c r="G378">
        <f>VLOOKUP(Backup_0521!D378,REF_TABLE!M:Q,2,FALSE)</f>
        <v>9.5587323943661975</v>
      </c>
      <c r="H378">
        <f>VLOOKUP(Backup_0521!D378,REF_TABLE!M:Q,3,FALSE)</f>
        <v>7.8122535211267614</v>
      </c>
      <c r="I378">
        <f>VLOOKUP(D378,Tabelle7!$A:$B,2,FALSE)</f>
        <v>4.0224969288732378E-2</v>
      </c>
      <c r="J378">
        <f>VLOOKUP(D378,Tabelle7!$A:$C,3,FALSE)</f>
        <v>4.0224969288732378E-2</v>
      </c>
      <c r="K378">
        <f>VLOOKUP($E378,Dispa_data!E:W,7,FALSE)</f>
        <v>136849.91500000001</v>
      </c>
      <c r="L378">
        <f>IFERROR(VLOOKUP($E378,Dispa_data!E:W,8,FALSE),0)</f>
        <v>0</v>
      </c>
      <c r="M378">
        <f>IFERROR(VLOOKUP($E378,Dispa_data!E:W,9,FALSE),0)</f>
        <v>0</v>
      </c>
      <c r="N378">
        <f>IFERROR(VLOOKUP($E378,Dispa_data!$E:$W,10,FALSE),0)</f>
        <v>0.3</v>
      </c>
      <c r="O378">
        <f>IFERROR(VLOOKUP($E378,Dispa_data!$E:$W,11,FALSE),0)</f>
        <v>0.38500000000000001</v>
      </c>
      <c r="P378">
        <f>IFERROR(VLOOKUP($E378,Dispa_data!$E:$W,12,FALSE),0)</f>
        <v>7</v>
      </c>
      <c r="Q378">
        <f>IFERROR(VLOOKUP($E378,Dispa_data!$E:$W,13,FALSE),0)</f>
        <v>1</v>
      </c>
      <c r="S378">
        <f t="shared" si="43"/>
        <v>137.66299559471369</v>
      </c>
      <c r="T378" t="str">
        <f t="shared" si="44"/>
        <v/>
      </c>
      <c r="U378" t="str">
        <f t="shared" si="45"/>
        <v/>
      </c>
      <c r="V378" t="str">
        <f t="shared" si="46"/>
        <v/>
      </c>
      <c r="W378" t="str">
        <f t="shared" si="47"/>
        <v/>
      </c>
      <c r="X378" s="1" t="s">
        <v>414</v>
      </c>
      <c r="Y378" s="6" t="e">
        <f>VLOOKUP(B378,Dispa_data!B:B,1,FALSE)</f>
        <v>#N/A</v>
      </c>
      <c r="Z378" t="s">
        <v>1191</v>
      </c>
      <c r="AA378" t="s">
        <v>1537</v>
      </c>
      <c r="AB378" t="s">
        <v>2003</v>
      </c>
      <c r="AC378" t="s">
        <v>2225</v>
      </c>
      <c r="AE378" t="s">
        <v>2954</v>
      </c>
      <c r="AF378" t="s">
        <v>3328</v>
      </c>
      <c r="AG378" t="s">
        <v>3480</v>
      </c>
      <c r="AH378" t="s">
        <v>3492</v>
      </c>
      <c r="AI378">
        <v>75.3</v>
      </c>
      <c r="AJ378">
        <v>85.417400000000001</v>
      </c>
      <c r="AK378" t="s">
        <v>3499</v>
      </c>
      <c r="AL378" t="s">
        <v>3506</v>
      </c>
      <c r="AM378" t="s">
        <v>3514</v>
      </c>
      <c r="AN378">
        <v>137.66299559471369</v>
      </c>
      <c r="AO378">
        <v>2010</v>
      </c>
      <c r="AP378" t="s">
        <v>3520</v>
      </c>
      <c r="AS378" t="s">
        <v>3625</v>
      </c>
      <c r="AU378">
        <v>51.017809999999997</v>
      </c>
      <c r="AV378">
        <v>6.9643499999999996</v>
      </c>
      <c r="BA378">
        <v>0.42399999999999999</v>
      </c>
      <c r="BB378" t="s">
        <v>3997</v>
      </c>
      <c r="BC378" t="s">
        <v>3499</v>
      </c>
      <c r="BE378" t="s">
        <v>3515</v>
      </c>
      <c r="BF378" t="s">
        <v>4162</v>
      </c>
      <c r="BG378" t="s">
        <v>4406</v>
      </c>
      <c r="BH378" t="s">
        <v>4499</v>
      </c>
      <c r="BI378" t="s">
        <v>4592</v>
      </c>
    </row>
    <row r="379" spans="1:61" x14ac:dyDescent="0.25">
      <c r="A379">
        <f t="shared" si="41"/>
        <v>20.3</v>
      </c>
      <c r="B379" t="str">
        <f t="shared" si="42"/>
        <v>P&amp;L Werk Könnern_BNA1185</v>
      </c>
      <c r="C379" t="s">
        <v>3492</v>
      </c>
      <c r="D379" t="str">
        <f>VLOOKUP(AL379,REF_TABLE!$A$19:$B$26,2,FALSE)</f>
        <v>STUR</v>
      </c>
      <c r="E379" t="str">
        <f>VLOOKUP(AK379,REF_TABLE!A:B,2,FALSE)</f>
        <v>LIG</v>
      </c>
      <c r="F379">
        <f t="shared" si="48"/>
        <v>0.38319999999999999</v>
      </c>
      <c r="G379">
        <f>VLOOKUP(Backup_0521!D379,REF_TABLE!M:Q,2,FALSE)</f>
        <v>9.5587323943661975</v>
      </c>
      <c r="H379">
        <f>VLOOKUP(Backup_0521!D379,REF_TABLE!M:Q,3,FALSE)</f>
        <v>7.8122535211267614</v>
      </c>
      <c r="I379">
        <f>VLOOKUP(D379,Tabelle7!$A:$B,2,FALSE)</f>
        <v>4.0224969288732378E-2</v>
      </c>
      <c r="J379">
        <f>VLOOKUP(D379,Tabelle7!$A:$C,3,FALSE)</f>
        <v>4.0224969288732378E-2</v>
      </c>
      <c r="K379">
        <f>VLOOKUP($E379,Dispa_data!E:W,7,FALSE)</f>
        <v>136849.91500000001</v>
      </c>
      <c r="L379">
        <f>IFERROR(VLOOKUP($E379,Dispa_data!E:W,8,FALSE),0)</f>
        <v>0</v>
      </c>
      <c r="M379">
        <f>IFERROR(VLOOKUP($E379,Dispa_data!E:W,9,FALSE),0)</f>
        <v>0</v>
      </c>
      <c r="N379">
        <f>IFERROR(VLOOKUP($E379,Dispa_data!$E:$W,10,FALSE),0)</f>
        <v>0.3</v>
      </c>
      <c r="O379">
        <f>IFERROR(VLOOKUP($E379,Dispa_data!$E:$W,11,FALSE),0)</f>
        <v>0.38500000000000001</v>
      </c>
      <c r="P379">
        <f>IFERROR(VLOOKUP($E379,Dispa_data!$E:$W,12,FALSE),0)</f>
        <v>7</v>
      </c>
      <c r="Q379">
        <f>IFERROR(VLOOKUP($E379,Dispa_data!$E:$W,13,FALSE),0)</f>
        <v>1</v>
      </c>
      <c r="S379" t="str">
        <f t="shared" si="43"/>
        <v/>
      </c>
      <c r="T379" t="str">
        <f t="shared" si="44"/>
        <v/>
      </c>
      <c r="U379" t="str">
        <f t="shared" si="45"/>
        <v/>
      </c>
      <c r="V379" t="str">
        <f t="shared" si="46"/>
        <v/>
      </c>
      <c r="W379" t="str">
        <f t="shared" si="47"/>
        <v/>
      </c>
      <c r="X379" s="1" t="s">
        <v>415</v>
      </c>
      <c r="Y379" s="6" t="e">
        <f>VLOOKUP(B379,Dispa_data!B:B,1,FALSE)</f>
        <v>#N/A</v>
      </c>
      <c r="Z379" t="s">
        <v>1192</v>
      </c>
      <c r="AA379" t="s">
        <v>1667</v>
      </c>
      <c r="AC379" t="s">
        <v>2221</v>
      </c>
      <c r="AD379" t="s">
        <v>2552</v>
      </c>
      <c r="AE379" t="s">
        <v>2955</v>
      </c>
      <c r="AF379" t="s">
        <v>3329</v>
      </c>
      <c r="AG379" t="s">
        <v>3479</v>
      </c>
      <c r="AH379" t="s">
        <v>3492</v>
      </c>
      <c r="AI379">
        <v>20.3</v>
      </c>
      <c r="AK379" t="s">
        <v>3499</v>
      </c>
      <c r="AL379" t="s">
        <v>3506</v>
      </c>
      <c r="AM379" t="s">
        <v>3514</v>
      </c>
      <c r="AO379">
        <v>1993</v>
      </c>
      <c r="AP379" t="s">
        <v>3530</v>
      </c>
      <c r="AS379" t="s">
        <v>3625</v>
      </c>
      <c r="AU379">
        <v>51.697839999999999</v>
      </c>
      <c r="AV379">
        <v>11.758100000000001</v>
      </c>
      <c r="BA379">
        <v>0.38319999999999999</v>
      </c>
      <c r="BB379" t="s">
        <v>3997</v>
      </c>
      <c r="BC379" t="s">
        <v>3499</v>
      </c>
      <c r="BE379" t="s">
        <v>3515</v>
      </c>
      <c r="BF379" t="s">
        <v>4163</v>
      </c>
      <c r="BG379" t="s">
        <v>1559</v>
      </c>
      <c r="BH379" t="s">
        <v>4458</v>
      </c>
    </row>
    <row r="380" spans="1:61" x14ac:dyDescent="0.25">
      <c r="A380">
        <f t="shared" si="41"/>
        <v>465</v>
      </c>
      <c r="B380" t="str">
        <f t="shared" si="42"/>
        <v>KW Jänschwalde_BNA0785</v>
      </c>
      <c r="C380" t="s">
        <v>3492</v>
      </c>
      <c r="D380" t="str">
        <f>VLOOKUP(AL380,REF_TABLE!$A$19:$B$26,2,FALSE)</f>
        <v>STUR</v>
      </c>
      <c r="E380" t="str">
        <f>VLOOKUP(AK380,REF_TABLE!A:B,2,FALSE)</f>
        <v>LIG</v>
      </c>
      <c r="F380">
        <f t="shared" si="48"/>
        <v>0.39040000000000002</v>
      </c>
      <c r="G380">
        <f>VLOOKUP(Backup_0521!D380,REF_TABLE!M:Q,2,FALSE)</f>
        <v>9.5587323943661975</v>
      </c>
      <c r="H380">
        <f>VLOOKUP(Backup_0521!D380,REF_TABLE!M:Q,3,FALSE)</f>
        <v>7.8122535211267614</v>
      </c>
      <c r="I380">
        <f>VLOOKUP(D380,Tabelle7!$A:$B,2,FALSE)</f>
        <v>4.0224969288732378E-2</v>
      </c>
      <c r="J380">
        <f>VLOOKUP(D380,Tabelle7!$A:$C,3,FALSE)</f>
        <v>4.0224969288732378E-2</v>
      </c>
      <c r="K380">
        <f>VLOOKUP($E380,Dispa_data!E:W,7,FALSE)</f>
        <v>136849.91500000001</v>
      </c>
      <c r="L380">
        <f>IFERROR(VLOOKUP($E380,Dispa_data!E:W,8,FALSE),0)</f>
        <v>0</v>
      </c>
      <c r="M380">
        <f>IFERROR(VLOOKUP($E380,Dispa_data!E:W,9,FALSE),0)</f>
        <v>0</v>
      </c>
      <c r="N380">
        <f>IFERROR(VLOOKUP($E380,Dispa_data!$E:$W,10,FALSE),0)</f>
        <v>0.3</v>
      </c>
      <c r="O380">
        <f>IFERROR(VLOOKUP($E380,Dispa_data!$E:$W,11,FALSE),0)</f>
        <v>0.38500000000000001</v>
      </c>
      <c r="P380">
        <f>IFERROR(VLOOKUP($E380,Dispa_data!$E:$W,12,FALSE),0)</f>
        <v>7</v>
      </c>
      <c r="Q380">
        <f>IFERROR(VLOOKUP($E380,Dispa_data!$E:$W,13,FALSE),0)</f>
        <v>1</v>
      </c>
      <c r="S380">
        <f t="shared" si="43"/>
        <v>76.3</v>
      </c>
      <c r="T380" t="str">
        <f t="shared" si="44"/>
        <v/>
      </c>
      <c r="U380" t="str">
        <f t="shared" si="45"/>
        <v/>
      </c>
      <c r="V380" t="str">
        <f t="shared" si="46"/>
        <v/>
      </c>
      <c r="W380" t="str">
        <f t="shared" si="47"/>
        <v/>
      </c>
      <c r="X380" s="1" t="s">
        <v>416</v>
      </c>
      <c r="Y380" s="6" t="e">
        <f>VLOOKUP(B380,Dispa_data!B:B,1,FALSE)</f>
        <v>#N/A</v>
      </c>
      <c r="Z380" t="s">
        <v>1193</v>
      </c>
      <c r="AA380" t="s">
        <v>1529</v>
      </c>
      <c r="AB380" t="s">
        <v>2004</v>
      </c>
      <c r="AC380" t="s">
        <v>2215</v>
      </c>
      <c r="AD380" t="s">
        <v>2553</v>
      </c>
      <c r="AE380" t="s">
        <v>2956</v>
      </c>
      <c r="AF380" t="s">
        <v>3330</v>
      </c>
      <c r="AG380" t="s">
        <v>3346</v>
      </c>
      <c r="AH380" t="s">
        <v>3492</v>
      </c>
      <c r="AI380">
        <v>465</v>
      </c>
      <c r="AJ380">
        <v>535</v>
      </c>
      <c r="AK380" t="s">
        <v>3499</v>
      </c>
      <c r="AL380" t="s">
        <v>3506</v>
      </c>
      <c r="AM380" t="s">
        <v>3514</v>
      </c>
      <c r="AN380">
        <v>76.3</v>
      </c>
      <c r="AO380">
        <v>1981</v>
      </c>
      <c r="AP380" t="s">
        <v>3536</v>
      </c>
      <c r="AQ380">
        <v>1996</v>
      </c>
      <c r="AS380" t="s">
        <v>3625</v>
      </c>
      <c r="AU380">
        <v>51.834440989999997</v>
      </c>
      <c r="AV380">
        <v>14.459037779999999</v>
      </c>
      <c r="AW380" t="s">
        <v>3690</v>
      </c>
      <c r="AX380" t="s">
        <v>3848</v>
      </c>
      <c r="AY380">
        <v>0.375</v>
      </c>
      <c r="AZ380" s="2" t="s">
        <v>3963</v>
      </c>
      <c r="BA380">
        <v>0.39040000000000002</v>
      </c>
      <c r="BB380" t="s">
        <v>3997</v>
      </c>
      <c r="BC380" t="s">
        <v>3499</v>
      </c>
      <c r="BE380" t="s">
        <v>3515</v>
      </c>
      <c r="BF380" t="s">
        <v>4164</v>
      </c>
      <c r="BG380" t="s">
        <v>4408</v>
      </c>
      <c r="BH380" t="s">
        <v>4439</v>
      </c>
      <c r="BI380" t="s">
        <v>4591</v>
      </c>
    </row>
    <row r="381" spans="1:61" x14ac:dyDescent="0.25">
      <c r="A381">
        <f t="shared" si="41"/>
        <v>465</v>
      </c>
      <c r="B381" t="str">
        <f t="shared" si="42"/>
        <v>KW Jänschwalde_BNA0786</v>
      </c>
      <c r="C381" t="s">
        <v>3492</v>
      </c>
      <c r="D381" t="str">
        <f>VLOOKUP(AL381,REF_TABLE!$A$19:$B$26,2,FALSE)</f>
        <v>STUR</v>
      </c>
      <c r="E381" t="str">
        <f>VLOOKUP(AK381,REF_TABLE!A:B,2,FALSE)</f>
        <v>LIG</v>
      </c>
      <c r="F381">
        <f t="shared" si="48"/>
        <v>0.39040000000000002</v>
      </c>
      <c r="G381">
        <f>VLOOKUP(Backup_0521!D381,REF_TABLE!M:Q,2,FALSE)</f>
        <v>9.5587323943661975</v>
      </c>
      <c r="H381">
        <f>VLOOKUP(Backup_0521!D381,REF_TABLE!M:Q,3,FALSE)</f>
        <v>7.8122535211267614</v>
      </c>
      <c r="I381">
        <f>VLOOKUP(D381,Tabelle7!$A:$B,2,FALSE)</f>
        <v>4.0224969288732378E-2</v>
      </c>
      <c r="J381">
        <f>VLOOKUP(D381,Tabelle7!$A:$C,3,FALSE)</f>
        <v>4.0224969288732378E-2</v>
      </c>
      <c r="K381">
        <f>VLOOKUP($E381,Dispa_data!E:W,7,FALSE)</f>
        <v>136849.91500000001</v>
      </c>
      <c r="L381">
        <f>IFERROR(VLOOKUP($E381,Dispa_data!E:W,8,FALSE),0)</f>
        <v>0</v>
      </c>
      <c r="M381">
        <f>IFERROR(VLOOKUP($E381,Dispa_data!E:W,9,FALSE),0)</f>
        <v>0</v>
      </c>
      <c r="N381">
        <f>IFERROR(VLOOKUP($E381,Dispa_data!$E:$W,10,FALSE),0)</f>
        <v>0.3</v>
      </c>
      <c r="O381">
        <f>IFERROR(VLOOKUP($E381,Dispa_data!$E:$W,11,FALSE),0)</f>
        <v>0.38500000000000001</v>
      </c>
      <c r="P381">
        <f>IFERROR(VLOOKUP($E381,Dispa_data!$E:$W,12,FALSE),0)</f>
        <v>7</v>
      </c>
      <c r="Q381">
        <f>IFERROR(VLOOKUP($E381,Dispa_data!$E:$W,13,FALSE),0)</f>
        <v>1</v>
      </c>
      <c r="S381">
        <f t="shared" si="43"/>
        <v>76.3</v>
      </c>
      <c r="T381" t="str">
        <f t="shared" si="44"/>
        <v/>
      </c>
      <c r="U381" t="str">
        <f t="shared" si="45"/>
        <v/>
      </c>
      <c r="V381" t="str">
        <f t="shared" si="46"/>
        <v/>
      </c>
      <c r="W381" t="str">
        <f t="shared" si="47"/>
        <v/>
      </c>
      <c r="X381" s="1" t="s">
        <v>417</v>
      </c>
      <c r="Y381" s="6" t="e">
        <f>VLOOKUP(B381,Dispa_data!B:B,1,FALSE)</f>
        <v>#N/A</v>
      </c>
      <c r="Z381" t="s">
        <v>1193</v>
      </c>
      <c r="AA381" t="s">
        <v>1548</v>
      </c>
      <c r="AB381" t="s">
        <v>2005</v>
      </c>
      <c r="AC381" t="s">
        <v>2215</v>
      </c>
      <c r="AD381" t="s">
        <v>2553</v>
      </c>
      <c r="AE381" t="s">
        <v>2956</v>
      </c>
      <c r="AF381" t="s">
        <v>3330</v>
      </c>
      <c r="AG381" t="s">
        <v>3346</v>
      </c>
      <c r="AH381" t="s">
        <v>3492</v>
      </c>
      <c r="AI381">
        <v>465</v>
      </c>
      <c r="AJ381">
        <v>535</v>
      </c>
      <c r="AK381" t="s">
        <v>3499</v>
      </c>
      <c r="AL381" t="s">
        <v>3506</v>
      </c>
      <c r="AM381" t="s">
        <v>3514</v>
      </c>
      <c r="AN381">
        <v>76.3</v>
      </c>
      <c r="AO381">
        <v>1982</v>
      </c>
      <c r="AP381" t="s">
        <v>3558</v>
      </c>
      <c r="AQ381">
        <v>1996</v>
      </c>
      <c r="AS381" t="s">
        <v>3625</v>
      </c>
      <c r="AU381">
        <v>51.834440989999997</v>
      </c>
      <c r="AV381">
        <v>14.459037779999999</v>
      </c>
      <c r="AW381" t="s">
        <v>3690</v>
      </c>
      <c r="AX381" t="s">
        <v>3849</v>
      </c>
      <c r="AY381">
        <v>0.375</v>
      </c>
      <c r="AZ381" s="2" t="s">
        <v>3963</v>
      </c>
      <c r="BA381">
        <v>0.39040000000000002</v>
      </c>
      <c r="BB381" t="s">
        <v>3997</v>
      </c>
      <c r="BC381" t="s">
        <v>3499</v>
      </c>
      <c r="BE381" t="s">
        <v>3515</v>
      </c>
      <c r="BF381" t="s">
        <v>4164</v>
      </c>
      <c r="BG381" t="s">
        <v>4408</v>
      </c>
      <c r="BH381" t="s">
        <v>4439</v>
      </c>
      <c r="BI381" t="s">
        <v>4591</v>
      </c>
    </row>
    <row r="382" spans="1:61" x14ac:dyDescent="0.25">
      <c r="A382">
        <f t="shared" si="41"/>
        <v>465</v>
      </c>
      <c r="B382" t="str">
        <f t="shared" si="42"/>
        <v>KW Jänschwalde_BNA0787</v>
      </c>
      <c r="C382" t="s">
        <v>3492</v>
      </c>
      <c r="D382" t="str">
        <f>VLOOKUP(AL382,REF_TABLE!$A$19:$B$26,2,FALSE)</f>
        <v>STUR</v>
      </c>
      <c r="E382" t="str">
        <f>VLOOKUP(AK382,REF_TABLE!A:B,2,FALSE)</f>
        <v>LIG</v>
      </c>
      <c r="F382">
        <f t="shared" si="48"/>
        <v>0.39040000000000002</v>
      </c>
      <c r="G382">
        <f>VLOOKUP(Backup_0521!D382,REF_TABLE!M:Q,2,FALSE)</f>
        <v>9.5587323943661975</v>
      </c>
      <c r="H382">
        <f>VLOOKUP(Backup_0521!D382,REF_TABLE!M:Q,3,FALSE)</f>
        <v>7.8122535211267614</v>
      </c>
      <c r="I382">
        <f>VLOOKUP(D382,Tabelle7!$A:$B,2,FALSE)</f>
        <v>4.0224969288732378E-2</v>
      </c>
      <c r="J382">
        <f>VLOOKUP(D382,Tabelle7!$A:$C,3,FALSE)</f>
        <v>4.0224969288732378E-2</v>
      </c>
      <c r="K382">
        <f>VLOOKUP($E382,Dispa_data!E:W,7,FALSE)</f>
        <v>136849.91500000001</v>
      </c>
      <c r="L382">
        <f>IFERROR(VLOOKUP($E382,Dispa_data!E:W,8,FALSE),0)</f>
        <v>0</v>
      </c>
      <c r="M382">
        <f>IFERROR(VLOOKUP($E382,Dispa_data!E:W,9,FALSE),0)</f>
        <v>0</v>
      </c>
      <c r="N382">
        <f>IFERROR(VLOOKUP($E382,Dispa_data!$E:$W,10,FALSE),0)</f>
        <v>0.3</v>
      </c>
      <c r="O382">
        <f>IFERROR(VLOOKUP($E382,Dispa_data!$E:$W,11,FALSE),0)</f>
        <v>0.38500000000000001</v>
      </c>
      <c r="P382">
        <f>IFERROR(VLOOKUP($E382,Dispa_data!$E:$W,12,FALSE),0)</f>
        <v>7</v>
      </c>
      <c r="Q382">
        <f>IFERROR(VLOOKUP($E382,Dispa_data!$E:$W,13,FALSE),0)</f>
        <v>1</v>
      </c>
      <c r="S382">
        <f t="shared" si="43"/>
        <v>76.3</v>
      </c>
      <c r="T382" t="str">
        <f t="shared" si="44"/>
        <v/>
      </c>
      <c r="U382" t="str">
        <f t="shared" si="45"/>
        <v/>
      </c>
      <c r="V382" t="str">
        <f t="shared" si="46"/>
        <v/>
      </c>
      <c r="W382" t="str">
        <f t="shared" si="47"/>
        <v/>
      </c>
      <c r="X382" s="1" t="s">
        <v>418</v>
      </c>
      <c r="Y382" s="6" t="e">
        <f>VLOOKUP(B382,Dispa_data!B:B,1,FALSE)</f>
        <v>#N/A</v>
      </c>
      <c r="Z382" t="s">
        <v>1193</v>
      </c>
      <c r="AA382" t="s">
        <v>1547</v>
      </c>
      <c r="AB382" t="s">
        <v>2006</v>
      </c>
      <c r="AC382" t="s">
        <v>2215</v>
      </c>
      <c r="AD382" t="s">
        <v>2553</v>
      </c>
      <c r="AE382" t="s">
        <v>2956</v>
      </c>
      <c r="AF382" t="s">
        <v>3330</v>
      </c>
      <c r="AG382" t="s">
        <v>3346</v>
      </c>
      <c r="AH382" t="s">
        <v>3492</v>
      </c>
      <c r="AI382">
        <v>465</v>
      </c>
      <c r="AJ382">
        <v>535</v>
      </c>
      <c r="AK382" t="s">
        <v>3499</v>
      </c>
      <c r="AL382" t="s">
        <v>3506</v>
      </c>
      <c r="AM382" t="s">
        <v>3514</v>
      </c>
      <c r="AN382">
        <v>76.3</v>
      </c>
      <c r="AO382">
        <v>1984</v>
      </c>
      <c r="AP382" t="s">
        <v>3540</v>
      </c>
      <c r="AQ382">
        <v>1996</v>
      </c>
      <c r="AS382" t="s">
        <v>3625</v>
      </c>
      <c r="AU382">
        <v>51.834440989999997</v>
      </c>
      <c r="AV382">
        <v>14.459037779999999</v>
      </c>
      <c r="AW382" t="s">
        <v>3690</v>
      </c>
      <c r="AX382" t="s">
        <v>3850</v>
      </c>
      <c r="AY382">
        <v>0.375</v>
      </c>
      <c r="AZ382" s="2" t="s">
        <v>3963</v>
      </c>
      <c r="BA382">
        <v>0.39040000000000002</v>
      </c>
      <c r="BB382" t="s">
        <v>3997</v>
      </c>
      <c r="BC382" t="s">
        <v>3499</v>
      </c>
      <c r="BE382" t="s">
        <v>3515</v>
      </c>
      <c r="BF382" t="s">
        <v>4164</v>
      </c>
      <c r="BG382" t="s">
        <v>4408</v>
      </c>
      <c r="BH382" t="s">
        <v>4439</v>
      </c>
      <c r="BI382" t="s">
        <v>4591</v>
      </c>
    </row>
    <row r="383" spans="1:61" x14ac:dyDescent="0.25">
      <c r="A383">
        <f t="shared" si="41"/>
        <v>465</v>
      </c>
      <c r="B383" t="str">
        <f t="shared" si="42"/>
        <v>KW Jänschwalde_BNA0788</v>
      </c>
      <c r="C383" t="s">
        <v>3492</v>
      </c>
      <c r="D383" t="str">
        <f>VLOOKUP(AL383,REF_TABLE!$A$19:$B$26,2,FALSE)</f>
        <v>STUR</v>
      </c>
      <c r="E383" t="str">
        <f>VLOOKUP(AK383,REF_TABLE!A:B,2,FALSE)</f>
        <v>LIG</v>
      </c>
      <c r="F383">
        <f t="shared" si="48"/>
        <v>0.39040000000000002</v>
      </c>
      <c r="G383">
        <f>VLOOKUP(Backup_0521!D383,REF_TABLE!M:Q,2,FALSE)</f>
        <v>9.5587323943661975</v>
      </c>
      <c r="H383">
        <f>VLOOKUP(Backup_0521!D383,REF_TABLE!M:Q,3,FALSE)</f>
        <v>7.8122535211267614</v>
      </c>
      <c r="I383">
        <f>VLOOKUP(D383,Tabelle7!$A:$B,2,FALSE)</f>
        <v>4.0224969288732378E-2</v>
      </c>
      <c r="J383">
        <f>VLOOKUP(D383,Tabelle7!$A:$C,3,FALSE)</f>
        <v>4.0224969288732378E-2</v>
      </c>
      <c r="K383">
        <f>VLOOKUP($E383,Dispa_data!E:W,7,FALSE)</f>
        <v>136849.91500000001</v>
      </c>
      <c r="L383">
        <f>IFERROR(VLOOKUP($E383,Dispa_data!E:W,8,FALSE),0)</f>
        <v>0</v>
      </c>
      <c r="M383">
        <f>IFERROR(VLOOKUP($E383,Dispa_data!E:W,9,FALSE),0)</f>
        <v>0</v>
      </c>
      <c r="N383">
        <f>IFERROR(VLOOKUP($E383,Dispa_data!$E:$W,10,FALSE),0)</f>
        <v>0.3</v>
      </c>
      <c r="O383">
        <f>IFERROR(VLOOKUP($E383,Dispa_data!$E:$W,11,FALSE),0)</f>
        <v>0.38500000000000001</v>
      </c>
      <c r="P383">
        <f>IFERROR(VLOOKUP($E383,Dispa_data!$E:$W,12,FALSE),0)</f>
        <v>7</v>
      </c>
      <c r="Q383">
        <f>IFERROR(VLOOKUP($E383,Dispa_data!$E:$W,13,FALSE),0)</f>
        <v>1</v>
      </c>
      <c r="S383">
        <f t="shared" si="43"/>
        <v>76.3</v>
      </c>
      <c r="T383" t="str">
        <f t="shared" si="44"/>
        <v/>
      </c>
      <c r="U383" t="str">
        <f t="shared" si="45"/>
        <v/>
      </c>
      <c r="V383" t="str">
        <f t="shared" si="46"/>
        <v/>
      </c>
      <c r="W383" t="str">
        <f t="shared" si="47"/>
        <v/>
      </c>
      <c r="X383" s="1" t="s">
        <v>419</v>
      </c>
      <c r="Y383" s="6" t="e">
        <f>VLOOKUP(B383,Dispa_data!B:B,1,FALSE)</f>
        <v>#N/A</v>
      </c>
      <c r="Z383" t="s">
        <v>1193</v>
      </c>
      <c r="AA383" t="s">
        <v>1592</v>
      </c>
      <c r="AB383" t="s">
        <v>2007</v>
      </c>
      <c r="AC383" t="s">
        <v>2215</v>
      </c>
      <c r="AD383" t="s">
        <v>2553</v>
      </c>
      <c r="AE383" t="s">
        <v>2956</v>
      </c>
      <c r="AF383" t="s">
        <v>3330</v>
      </c>
      <c r="AG383" t="s">
        <v>3346</v>
      </c>
      <c r="AH383" t="s">
        <v>3492</v>
      </c>
      <c r="AI383">
        <v>465</v>
      </c>
      <c r="AJ383">
        <v>535</v>
      </c>
      <c r="AK383" t="s">
        <v>3499</v>
      </c>
      <c r="AL383" t="s">
        <v>3506</v>
      </c>
      <c r="AM383" t="s">
        <v>3514</v>
      </c>
      <c r="AN383">
        <v>76.3</v>
      </c>
      <c r="AO383">
        <v>1985</v>
      </c>
      <c r="AP383" t="s">
        <v>3534</v>
      </c>
      <c r="AQ383">
        <v>1996</v>
      </c>
      <c r="AS383" t="s">
        <v>3625</v>
      </c>
      <c r="AU383">
        <v>51.834440989999997</v>
      </c>
      <c r="AV383">
        <v>14.459037779999999</v>
      </c>
      <c r="AW383" t="s">
        <v>3690</v>
      </c>
      <c r="AX383" t="s">
        <v>3851</v>
      </c>
      <c r="AY383">
        <v>0.375</v>
      </c>
      <c r="AZ383" s="2" t="s">
        <v>3963</v>
      </c>
      <c r="BA383">
        <v>0.39040000000000002</v>
      </c>
      <c r="BB383" t="s">
        <v>3997</v>
      </c>
      <c r="BC383" t="s">
        <v>3499</v>
      </c>
      <c r="BE383" t="s">
        <v>3515</v>
      </c>
      <c r="BF383" t="s">
        <v>4164</v>
      </c>
      <c r="BG383" t="s">
        <v>4408</v>
      </c>
      <c r="BH383" t="s">
        <v>4439</v>
      </c>
      <c r="BI383" t="s">
        <v>4591</v>
      </c>
    </row>
    <row r="384" spans="1:61" x14ac:dyDescent="0.25">
      <c r="A384">
        <f t="shared" si="41"/>
        <v>465</v>
      </c>
      <c r="B384" t="str">
        <f t="shared" si="42"/>
        <v>KW Jänschwalde_BNA0789</v>
      </c>
      <c r="C384" t="s">
        <v>3492</v>
      </c>
      <c r="D384" t="str">
        <f>VLOOKUP(AL384,REF_TABLE!$A$19:$B$26,2,FALSE)</f>
        <v>STUR</v>
      </c>
      <c r="E384" t="str">
        <f>VLOOKUP(AK384,REF_TABLE!A:B,2,FALSE)</f>
        <v>LIG</v>
      </c>
      <c r="F384">
        <f t="shared" si="48"/>
        <v>0.39040000000000002</v>
      </c>
      <c r="G384">
        <f>VLOOKUP(Backup_0521!D384,REF_TABLE!M:Q,2,FALSE)</f>
        <v>9.5587323943661975</v>
      </c>
      <c r="H384">
        <f>VLOOKUP(Backup_0521!D384,REF_TABLE!M:Q,3,FALSE)</f>
        <v>7.8122535211267614</v>
      </c>
      <c r="I384">
        <f>VLOOKUP(D384,Tabelle7!$A:$B,2,FALSE)</f>
        <v>4.0224969288732378E-2</v>
      </c>
      <c r="J384">
        <f>VLOOKUP(D384,Tabelle7!$A:$C,3,FALSE)</f>
        <v>4.0224969288732378E-2</v>
      </c>
      <c r="K384">
        <f>VLOOKUP($E384,Dispa_data!E:W,7,FALSE)</f>
        <v>136849.91500000001</v>
      </c>
      <c r="L384">
        <f>IFERROR(VLOOKUP($E384,Dispa_data!E:W,8,FALSE),0)</f>
        <v>0</v>
      </c>
      <c r="M384">
        <f>IFERROR(VLOOKUP($E384,Dispa_data!E:W,9,FALSE),0)</f>
        <v>0</v>
      </c>
      <c r="N384">
        <f>IFERROR(VLOOKUP($E384,Dispa_data!$E:$W,10,FALSE),0)</f>
        <v>0.3</v>
      </c>
      <c r="O384">
        <f>IFERROR(VLOOKUP($E384,Dispa_data!$E:$W,11,FALSE),0)</f>
        <v>0.38500000000000001</v>
      </c>
      <c r="P384">
        <f>IFERROR(VLOOKUP($E384,Dispa_data!$E:$W,12,FALSE),0)</f>
        <v>7</v>
      </c>
      <c r="Q384">
        <f>IFERROR(VLOOKUP($E384,Dispa_data!$E:$W,13,FALSE),0)</f>
        <v>1</v>
      </c>
      <c r="S384">
        <f t="shared" si="43"/>
        <v>76.3</v>
      </c>
      <c r="T384" t="str">
        <f t="shared" si="44"/>
        <v/>
      </c>
      <c r="U384" t="str">
        <f t="shared" si="45"/>
        <v/>
      </c>
      <c r="V384" t="str">
        <f t="shared" si="46"/>
        <v/>
      </c>
      <c r="W384" t="str">
        <f t="shared" si="47"/>
        <v/>
      </c>
      <c r="X384" s="1" t="s">
        <v>420</v>
      </c>
      <c r="Y384" s="6" t="e">
        <f>VLOOKUP(B384,Dispa_data!B:B,1,FALSE)</f>
        <v>#N/A</v>
      </c>
      <c r="Z384" t="s">
        <v>1193</v>
      </c>
      <c r="AA384" t="s">
        <v>1550</v>
      </c>
      <c r="AB384" t="s">
        <v>2008</v>
      </c>
      <c r="AC384" t="s">
        <v>2215</v>
      </c>
      <c r="AD384" t="s">
        <v>2553</v>
      </c>
      <c r="AE384" t="s">
        <v>2956</v>
      </c>
      <c r="AF384" t="s">
        <v>3330</v>
      </c>
      <c r="AG384" t="s">
        <v>3346</v>
      </c>
      <c r="AH384" t="s">
        <v>3492</v>
      </c>
      <c r="AI384">
        <v>465</v>
      </c>
      <c r="AJ384">
        <v>535</v>
      </c>
      <c r="AK384" t="s">
        <v>3499</v>
      </c>
      <c r="AL384" t="s">
        <v>3506</v>
      </c>
      <c r="AM384" t="s">
        <v>3514</v>
      </c>
      <c r="AN384">
        <v>76.3</v>
      </c>
      <c r="AO384">
        <v>1987</v>
      </c>
      <c r="AP384" t="s">
        <v>3538</v>
      </c>
      <c r="AQ384">
        <v>1996</v>
      </c>
      <c r="AS384" t="s">
        <v>3625</v>
      </c>
      <c r="AU384">
        <v>51.834440989999997</v>
      </c>
      <c r="AV384">
        <v>14.459037779999999</v>
      </c>
      <c r="AW384" t="s">
        <v>3690</v>
      </c>
      <c r="AX384" t="s">
        <v>3852</v>
      </c>
      <c r="AY384">
        <v>0.375</v>
      </c>
      <c r="AZ384" s="2" t="s">
        <v>3963</v>
      </c>
      <c r="BA384">
        <v>0.39040000000000002</v>
      </c>
      <c r="BB384" t="s">
        <v>3997</v>
      </c>
      <c r="BC384" t="s">
        <v>3499</v>
      </c>
      <c r="BE384" t="s">
        <v>3515</v>
      </c>
      <c r="BF384" t="s">
        <v>4164</v>
      </c>
      <c r="BG384" t="s">
        <v>4408</v>
      </c>
      <c r="BH384" t="s">
        <v>4439</v>
      </c>
      <c r="BI384" t="s">
        <v>4591</v>
      </c>
    </row>
    <row r="385" spans="1:61" x14ac:dyDescent="0.25">
      <c r="A385">
        <f t="shared" si="41"/>
        <v>465</v>
      </c>
      <c r="B385" t="str">
        <f t="shared" si="42"/>
        <v>KW Jänschwalde_BNA0790</v>
      </c>
      <c r="C385" t="s">
        <v>3492</v>
      </c>
      <c r="D385" t="str">
        <f>VLOOKUP(AL385,REF_TABLE!$A$19:$B$26,2,FALSE)</f>
        <v>STUR</v>
      </c>
      <c r="E385" t="str">
        <f>VLOOKUP(AK385,REF_TABLE!A:B,2,FALSE)</f>
        <v>LIG</v>
      </c>
      <c r="F385">
        <f t="shared" si="48"/>
        <v>0.39040000000000002</v>
      </c>
      <c r="G385">
        <f>VLOOKUP(Backup_0521!D385,REF_TABLE!M:Q,2,FALSE)</f>
        <v>9.5587323943661975</v>
      </c>
      <c r="H385">
        <f>VLOOKUP(Backup_0521!D385,REF_TABLE!M:Q,3,FALSE)</f>
        <v>7.8122535211267614</v>
      </c>
      <c r="I385">
        <f>VLOOKUP(D385,Tabelle7!$A:$B,2,FALSE)</f>
        <v>4.0224969288732378E-2</v>
      </c>
      <c r="J385">
        <f>VLOOKUP(D385,Tabelle7!$A:$C,3,FALSE)</f>
        <v>4.0224969288732378E-2</v>
      </c>
      <c r="K385">
        <f>VLOOKUP($E385,Dispa_data!E:W,7,FALSE)</f>
        <v>136849.91500000001</v>
      </c>
      <c r="L385">
        <f>IFERROR(VLOOKUP($E385,Dispa_data!E:W,8,FALSE),0)</f>
        <v>0</v>
      </c>
      <c r="M385">
        <f>IFERROR(VLOOKUP($E385,Dispa_data!E:W,9,FALSE),0)</f>
        <v>0</v>
      </c>
      <c r="N385">
        <f>IFERROR(VLOOKUP($E385,Dispa_data!$E:$W,10,FALSE),0)</f>
        <v>0.3</v>
      </c>
      <c r="O385">
        <f>IFERROR(VLOOKUP($E385,Dispa_data!$E:$W,11,FALSE),0)</f>
        <v>0.38500000000000001</v>
      </c>
      <c r="P385">
        <f>IFERROR(VLOOKUP($E385,Dispa_data!$E:$W,12,FALSE),0)</f>
        <v>7</v>
      </c>
      <c r="Q385">
        <f>IFERROR(VLOOKUP($E385,Dispa_data!$E:$W,13,FALSE),0)</f>
        <v>1</v>
      </c>
      <c r="S385">
        <f t="shared" si="43"/>
        <v>76.3</v>
      </c>
      <c r="T385" t="str">
        <f t="shared" si="44"/>
        <v/>
      </c>
      <c r="U385" t="str">
        <f t="shared" si="45"/>
        <v/>
      </c>
      <c r="V385" t="str">
        <f t="shared" si="46"/>
        <v/>
      </c>
      <c r="W385" t="str">
        <f t="shared" si="47"/>
        <v/>
      </c>
      <c r="X385" s="1" t="s">
        <v>421</v>
      </c>
      <c r="Y385" s="6" t="e">
        <f>VLOOKUP(B385,Dispa_data!B:B,1,FALSE)</f>
        <v>#N/A</v>
      </c>
      <c r="Z385" t="s">
        <v>1193</v>
      </c>
      <c r="AA385" t="s">
        <v>1593</v>
      </c>
      <c r="AB385" t="s">
        <v>2009</v>
      </c>
      <c r="AC385" t="s">
        <v>2215</v>
      </c>
      <c r="AD385" t="s">
        <v>2553</v>
      </c>
      <c r="AE385" t="s">
        <v>2956</v>
      </c>
      <c r="AF385" t="s">
        <v>3330</v>
      </c>
      <c r="AG385" t="s">
        <v>3346</v>
      </c>
      <c r="AH385" t="s">
        <v>3492</v>
      </c>
      <c r="AI385">
        <v>465</v>
      </c>
      <c r="AJ385">
        <v>535</v>
      </c>
      <c r="AK385" t="s">
        <v>3499</v>
      </c>
      <c r="AL385" t="s">
        <v>3506</v>
      </c>
      <c r="AM385" t="s">
        <v>3514</v>
      </c>
      <c r="AN385">
        <v>76.3</v>
      </c>
      <c r="AO385">
        <v>1989</v>
      </c>
      <c r="AP385" t="s">
        <v>3548</v>
      </c>
      <c r="AQ385">
        <v>1996</v>
      </c>
      <c r="AS385" t="s">
        <v>3625</v>
      </c>
      <c r="AU385">
        <v>51.834440989999997</v>
      </c>
      <c r="AV385">
        <v>14.459037779999999</v>
      </c>
      <c r="AW385" t="s">
        <v>3690</v>
      </c>
      <c r="AX385" t="s">
        <v>3853</v>
      </c>
      <c r="AY385">
        <v>0.375</v>
      </c>
      <c r="AZ385" s="2" t="s">
        <v>3963</v>
      </c>
      <c r="BA385">
        <v>0.39040000000000002</v>
      </c>
      <c r="BB385" t="s">
        <v>3997</v>
      </c>
      <c r="BC385" t="s">
        <v>3499</v>
      </c>
      <c r="BE385" t="s">
        <v>3515</v>
      </c>
      <c r="BF385" t="s">
        <v>4164</v>
      </c>
      <c r="BG385" t="s">
        <v>4408</v>
      </c>
      <c r="BH385" t="s">
        <v>4439</v>
      </c>
      <c r="BI385" t="s">
        <v>4591</v>
      </c>
    </row>
    <row r="386" spans="1:61" x14ac:dyDescent="0.25">
      <c r="A386">
        <f t="shared" ref="A386:A449" si="49">AI386</f>
        <v>450</v>
      </c>
      <c r="B386" t="str">
        <f t="shared" ref="B386:B449" si="50">CONCATENATE(Z386,"_",X386)</f>
        <v>Schkopau_BNA0878</v>
      </c>
      <c r="C386" t="s">
        <v>3492</v>
      </c>
      <c r="D386" t="str">
        <f>VLOOKUP(AL386,REF_TABLE!$A$19:$B$26,2,FALSE)</f>
        <v>STUR</v>
      </c>
      <c r="E386" t="str">
        <f>VLOOKUP(AK386,REF_TABLE!A:B,2,FALSE)</f>
        <v>LIG</v>
      </c>
      <c r="F386">
        <f t="shared" si="48"/>
        <v>0.39040000000000002</v>
      </c>
      <c r="G386">
        <f>VLOOKUP(Backup_0521!D386,REF_TABLE!M:Q,2,FALSE)</f>
        <v>9.5587323943661975</v>
      </c>
      <c r="H386">
        <f>VLOOKUP(Backup_0521!D386,REF_TABLE!M:Q,3,FALSE)</f>
        <v>7.8122535211267614</v>
      </c>
      <c r="I386">
        <f>VLOOKUP(D386,Tabelle7!$A:$B,2,FALSE)</f>
        <v>4.0224969288732378E-2</v>
      </c>
      <c r="J386">
        <f>VLOOKUP(D386,Tabelle7!$A:$C,3,FALSE)</f>
        <v>4.0224969288732378E-2</v>
      </c>
      <c r="K386">
        <f>VLOOKUP($E386,Dispa_data!E:W,7,FALSE)</f>
        <v>136849.91500000001</v>
      </c>
      <c r="L386">
        <f>IFERROR(VLOOKUP($E386,Dispa_data!E:W,8,FALSE),0)</f>
        <v>0</v>
      </c>
      <c r="M386">
        <f>IFERROR(VLOOKUP($E386,Dispa_data!E:W,9,FALSE),0)</f>
        <v>0</v>
      </c>
      <c r="N386">
        <f>IFERROR(VLOOKUP($E386,Dispa_data!$E:$W,10,FALSE),0)</f>
        <v>0.3</v>
      </c>
      <c r="O386">
        <f>IFERROR(VLOOKUP($E386,Dispa_data!$E:$W,11,FALSE),0)</f>
        <v>0.38500000000000001</v>
      </c>
      <c r="P386">
        <f>IFERROR(VLOOKUP($E386,Dispa_data!$E:$W,12,FALSE),0)</f>
        <v>7</v>
      </c>
      <c r="Q386">
        <f>IFERROR(VLOOKUP($E386,Dispa_data!$E:$W,13,FALSE),0)</f>
        <v>1</v>
      </c>
      <c r="S386">
        <f t="shared" ref="S386:S449" si="51">IF(AN386="","",AN386)</f>
        <v>100</v>
      </c>
      <c r="T386" t="str">
        <f t="shared" ref="T386:T449" si="52">IF(D386="HPHS",A386*6.3,"")</f>
        <v/>
      </c>
      <c r="U386" t="str">
        <f t="shared" ref="U386:U449" si="53">IF(D386="HPHS",0,"")</f>
        <v/>
      </c>
      <c r="V386" t="str">
        <f t="shared" ref="V386:V449" si="54">IF(D386="HPHS",A386,"")</f>
        <v/>
      </c>
      <c r="W386" t="str">
        <f t="shared" ref="W386:W449" si="55">IF(D386="HPHS",0.86,"")</f>
        <v/>
      </c>
      <c r="X386" s="1" t="s">
        <v>422</v>
      </c>
      <c r="Y386" s="6" t="e">
        <f>VLOOKUP(B386,Dispa_data!B:B,1,FALSE)</f>
        <v>#N/A</v>
      </c>
      <c r="Z386" t="s">
        <v>1194</v>
      </c>
      <c r="AA386" t="s">
        <v>1529</v>
      </c>
      <c r="AB386" t="s">
        <v>2010</v>
      </c>
      <c r="AC386" t="s">
        <v>2172</v>
      </c>
      <c r="AE386" t="s">
        <v>2957</v>
      </c>
      <c r="AF386" t="s">
        <v>1194</v>
      </c>
      <c r="AG386" t="s">
        <v>3479</v>
      </c>
      <c r="AH386" t="s">
        <v>3492</v>
      </c>
      <c r="AI386">
        <v>450</v>
      </c>
      <c r="AJ386">
        <v>490</v>
      </c>
      <c r="AK386" t="s">
        <v>3499</v>
      </c>
      <c r="AL386" t="s">
        <v>3506</v>
      </c>
      <c r="AM386" t="s">
        <v>3514</v>
      </c>
      <c r="AN386">
        <v>100</v>
      </c>
      <c r="AO386">
        <v>1996</v>
      </c>
      <c r="AP386" t="s">
        <v>3553</v>
      </c>
      <c r="AS386" t="s">
        <v>3625</v>
      </c>
      <c r="AU386">
        <v>51.398454630000003</v>
      </c>
      <c r="AV386">
        <v>11.950420100000001</v>
      </c>
      <c r="AW386" t="s">
        <v>3691</v>
      </c>
      <c r="AX386" t="s">
        <v>3854</v>
      </c>
      <c r="AY386">
        <v>0.4</v>
      </c>
      <c r="AZ386" s="2" t="s">
        <v>3964</v>
      </c>
      <c r="BA386">
        <v>0.39040000000000002</v>
      </c>
      <c r="BB386" t="s">
        <v>3997</v>
      </c>
      <c r="BC386" t="s">
        <v>3499</v>
      </c>
      <c r="BE386" t="s">
        <v>3515</v>
      </c>
      <c r="BF386" t="s">
        <v>4165</v>
      </c>
      <c r="BG386" t="s">
        <v>4408</v>
      </c>
      <c r="BH386" t="s">
        <v>4439</v>
      </c>
      <c r="BI386" t="s">
        <v>4591</v>
      </c>
    </row>
    <row r="387" spans="1:61" x14ac:dyDescent="0.25">
      <c r="A387">
        <f t="shared" si="49"/>
        <v>450</v>
      </c>
      <c r="B387" t="str">
        <f t="shared" si="50"/>
        <v>Schkopau_BNA0879</v>
      </c>
      <c r="C387" t="s">
        <v>3492</v>
      </c>
      <c r="D387" t="str">
        <f>VLOOKUP(AL387,REF_TABLE!$A$19:$B$26,2,FALSE)</f>
        <v>STUR</v>
      </c>
      <c r="E387" t="str">
        <f>VLOOKUP(AK387,REF_TABLE!A:B,2,FALSE)</f>
        <v>LIG</v>
      </c>
      <c r="F387">
        <f t="shared" si="48"/>
        <v>0.39040000000000002</v>
      </c>
      <c r="G387">
        <f>VLOOKUP(Backup_0521!D387,REF_TABLE!M:Q,2,FALSE)</f>
        <v>9.5587323943661975</v>
      </c>
      <c r="H387">
        <f>VLOOKUP(Backup_0521!D387,REF_TABLE!M:Q,3,FALSE)</f>
        <v>7.8122535211267614</v>
      </c>
      <c r="I387">
        <f>VLOOKUP(D387,Tabelle7!$A:$B,2,FALSE)</f>
        <v>4.0224969288732378E-2</v>
      </c>
      <c r="J387">
        <f>VLOOKUP(D387,Tabelle7!$A:$C,3,FALSE)</f>
        <v>4.0224969288732378E-2</v>
      </c>
      <c r="K387">
        <f>VLOOKUP($E387,Dispa_data!E:W,7,FALSE)</f>
        <v>136849.91500000001</v>
      </c>
      <c r="L387">
        <f>IFERROR(VLOOKUP($E387,Dispa_data!E:W,8,FALSE),0)</f>
        <v>0</v>
      </c>
      <c r="M387">
        <f>IFERROR(VLOOKUP($E387,Dispa_data!E:W,9,FALSE),0)</f>
        <v>0</v>
      </c>
      <c r="N387">
        <f>IFERROR(VLOOKUP($E387,Dispa_data!$E:$W,10,FALSE),0)</f>
        <v>0.3</v>
      </c>
      <c r="O387">
        <f>IFERROR(VLOOKUP($E387,Dispa_data!$E:$W,11,FALSE),0)</f>
        <v>0.38500000000000001</v>
      </c>
      <c r="P387">
        <f>IFERROR(VLOOKUP($E387,Dispa_data!$E:$W,12,FALSE),0)</f>
        <v>7</v>
      </c>
      <c r="Q387">
        <f>IFERROR(VLOOKUP($E387,Dispa_data!$E:$W,13,FALSE),0)</f>
        <v>1</v>
      </c>
      <c r="S387">
        <f t="shared" si="51"/>
        <v>100</v>
      </c>
      <c r="T387" t="str">
        <f t="shared" si="52"/>
        <v/>
      </c>
      <c r="U387" t="str">
        <f t="shared" si="53"/>
        <v/>
      </c>
      <c r="V387" t="str">
        <f t="shared" si="54"/>
        <v/>
      </c>
      <c r="W387" t="str">
        <f t="shared" si="55"/>
        <v/>
      </c>
      <c r="X387" s="1" t="s">
        <v>423</v>
      </c>
      <c r="Y387" s="6" t="e">
        <f>VLOOKUP(B387,Dispa_data!B:B,1,FALSE)</f>
        <v>#N/A</v>
      </c>
      <c r="Z387" t="s">
        <v>1194</v>
      </c>
      <c r="AA387" t="s">
        <v>1548</v>
      </c>
      <c r="AB387" t="s">
        <v>2011</v>
      </c>
      <c r="AC387" t="s">
        <v>2172</v>
      </c>
      <c r="AE387" t="s">
        <v>2957</v>
      </c>
      <c r="AF387" t="s">
        <v>1194</v>
      </c>
      <c r="AG387" t="s">
        <v>3479</v>
      </c>
      <c r="AH387" t="s">
        <v>3492</v>
      </c>
      <c r="AI387">
        <v>450</v>
      </c>
      <c r="AJ387">
        <v>490</v>
      </c>
      <c r="AK387" t="s">
        <v>3499</v>
      </c>
      <c r="AL387" t="s">
        <v>3506</v>
      </c>
      <c r="AM387" t="s">
        <v>3514</v>
      </c>
      <c r="AN387">
        <v>100</v>
      </c>
      <c r="AO387">
        <v>1996</v>
      </c>
      <c r="AP387" t="s">
        <v>3553</v>
      </c>
      <c r="AS387" t="s">
        <v>3625</v>
      </c>
      <c r="AU387">
        <v>51.398454630000003</v>
      </c>
      <c r="AV387">
        <v>11.950420100000001</v>
      </c>
      <c r="AW387" t="s">
        <v>3691</v>
      </c>
      <c r="AX387" t="s">
        <v>3855</v>
      </c>
      <c r="AY387">
        <v>0.4</v>
      </c>
      <c r="AZ387" s="2" t="s">
        <v>3964</v>
      </c>
      <c r="BA387">
        <v>0.39040000000000002</v>
      </c>
      <c r="BB387" t="s">
        <v>3997</v>
      </c>
      <c r="BC387" t="s">
        <v>3499</v>
      </c>
      <c r="BE387" t="s">
        <v>3515</v>
      </c>
      <c r="BF387" t="s">
        <v>4165</v>
      </c>
      <c r="BG387" t="s">
        <v>4408</v>
      </c>
      <c r="BH387" t="s">
        <v>4500</v>
      </c>
      <c r="BI387" t="s">
        <v>4591</v>
      </c>
    </row>
    <row r="388" spans="1:61" x14ac:dyDescent="0.25">
      <c r="A388">
        <f t="shared" si="49"/>
        <v>45</v>
      </c>
      <c r="B388" t="str">
        <f t="shared" si="50"/>
        <v>Grubenheizkraftwerk_BNA1486</v>
      </c>
      <c r="C388" t="s">
        <v>3492</v>
      </c>
      <c r="D388" t="str">
        <f>VLOOKUP(AL388,REF_TABLE!$A$19:$B$26,2,FALSE)</f>
        <v>STUR</v>
      </c>
      <c r="E388" t="str">
        <f>VLOOKUP(AK388,REF_TABLE!A:B,2,FALSE)</f>
        <v>LIG</v>
      </c>
      <c r="F388">
        <f t="shared" si="48"/>
        <v>0.34960000000000002</v>
      </c>
      <c r="G388">
        <f>VLOOKUP(Backup_0521!D388,REF_TABLE!M:Q,2,FALSE)</f>
        <v>9.5587323943661975</v>
      </c>
      <c r="H388">
        <f>VLOOKUP(Backup_0521!D388,REF_TABLE!M:Q,3,FALSE)</f>
        <v>7.8122535211267614</v>
      </c>
      <c r="I388">
        <f>VLOOKUP(D388,Tabelle7!$A:$B,2,FALSE)</f>
        <v>4.0224969288732378E-2</v>
      </c>
      <c r="J388">
        <f>VLOOKUP(D388,Tabelle7!$A:$C,3,FALSE)</f>
        <v>4.0224969288732378E-2</v>
      </c>
      <c r="K388">
        <f>VLOOKUP($E388,Dispa_data!E:W,7,FALSE)</f>
        <v>136849.91500000001</v>
      </c>
      <c r="L388">
        <f>IFERROR(VLOOKUP($E388,Dispa_data!E:W,8,FALSE),0)</f>
        <v>0</v>
      </c>
      <c r="M388">
        <f>IFERROR(VLOOKUP($E388,Dispa_data!E:W,9,FALSE),0)</f>
        <v>0</v>
      </c>
      <c r="N388">
        <f>IFERROR(VLOOKUP($E388,Dispa_data!$E:$W,10,FALSE),0)</f>
        <v>0.3</v>
      </c>
      <c r="O388">
        <f>IFERROR(VLOOKUP($E388,Dispa_data!$E:$W,11,FALSE),0)</f>
        <v>0.38500000000000001</v>
      </c>
      <c r="P388">
        <f>IFERROR(VLOOKUP($E388,Dispa_data!$E:$W,12,FALSE),0)</f>
        <v>7</v>
      </c>
      <c r="Q388">
        <f>IFERROR(VLOOKUP($E388,Dispa_data!$E:$W,13,FALSE),0)</f>
        <v>1</v>
      </c>
      <c r="S388" t="str">
        <f t="shared" si="51"/>
        <v/>
      </c>
      <c r="T388" t="str">
        <f t="shared" si="52"/>
        <v/>
      </c>
      <c r="U388" t="str">
        <f t="shared" si="53"/>
        <v/>
      </c>
      <c r="V388" t="str">
        <f t="shared" si="54"/>
        <v/>
      </c>
      <c r="W388" t="str">
        <f t="shared" si="55"/>
        <v/>
      </c>
      <c r="X388" s="1" t="s">
        <v>424</v>
      </c>
      <c r="Y388" s="6" t="e">
        <f>VLOOKUP(B388,Dispa_data!B:B,1,FALSE)</f>
        <v>#N/A</v>
      </c>
      <c r="Z388" t="s">
        <v>1195</v>
      </c>
      <c r="AC388" t="s">
        <v>2226</v>
      </c>
      <c r="AD388" t="s">
        <v>2554</v>
      </c>
      <c r="AE388" t="s">
        <v>2958</v>
      </c>
      <c r="AF388" t="s">
        <v>3331</v>
      </c>
      <c r="AG388" t="s">
        <v>3479</v>
      </c>
      <c r="AH388" t="s">
        <v>3492</v>
      </c>
      <c r="AI388">
        <v>45</v>
      </c>
      <c r="AK388" t="s">
        <v>3499</v>
      </c>
      <c r="AL388" t="s">
        <v>3506</v>
      </c>
      <c r="AM388" t="s">
        <v>3514</v>
      </c>
      <c r="AO388">
        <v>1979</v>
      </c>
      <c r="AP388" t="s">
        <v>3542</v>
      </c>
      <c r="AS388" t="s">
        <v>3625</v>
      </c>
      <c r="AU388">
        <v>51.462749000000002</v>
      </c>
      <c r="AV388">
        <v>11.714028000000001</v>
      </c>
      <c r="BA388">
        <v>0.34960000000000002</v>
      </c>
      <c r="BB388" t="s">
        <v>3997</v>
      </c>
      <c r="BC388" t="s">
        <v>3499</v>
      </c>
      <c r="BE388" t="s">
        <v>3515</v>
      </c>
      <c r="BF388" t="s">
        <v>4166</v>
      </c>
      <c r="BG388" t="s">
        <v>4406</v>
      </c>
      <c r="BH388" t="s">
        <v>4458</v>
      </c>
    </row>
    <row r="389" spans="1:61" x14ac:dyDescent="0.25">
      <c r="A389">
        <f t="shared" si="49"/>
        <v>750</v>
      </c>
      <c r="B389" t="str">
        <f t="shared" si="50"/>
        <v>Schwarze Pumpe_BNA0914</v>
      </c>
      <c r="C389" t="s">
        <v>3492</v>
      </c>
      <c r="D389" t="str">
        <f>VLOOKUP(AL389,REF_TABLE!$A$19:$B$26,2,FALSE)</f>
        <v>STUR</v>
      </c>
      <c r="E389" t="str">
        <f>VLOOKUP(AK389,REF_TABLE!A:B,2,FALSE)</f>
        <v>LIG</v>
      </c>
      <c r="F389">
        <f t="shared" si="48"/>
        <v>0.39279999999999998</v>
      </c>
      <c r="G389">
        <f>VLOOKUP(Backup_0521!D389,REF_TABLE!M:Q,2,FALSE)</f>
        <v>9.5587323943661975</v>
      </c>
      <c r="H389">
        <f>VLOOKUP(Backup_0521!D389,REF_TABLE!M:Q,3,FALSE)</f>
        <v>7.8122535211267614</v>
      </c>
      <c r="I389">
        <f>VLOOKUP(D389,Tabelle7!$A:$B,2,FALSE)</f>
        <v>4.0224969288732378E-2</v>
      </c>
      <c r="J389">
        <f>VLOOKUP(D389,Tabelle7!$A:$C,3,FALSE)</f>
        <v>4.0224969288732378E-2</v>
      </c>
      <c r="K389">
        <f>VLOOKUP($E389,Dispa_data!E:W,7,FALSE)</f>
        <v>136849.91500000001</v>
      </c>
      <c r="L389">
        <f>IFERROR(VLOOKUP($E389,Dispa_data!E:W,8,FALSE),0)</f>
        <v>0</v>
      </c>
      <c r="M389">
        <f>IFERROR(VLOOKUP($E389,Dispa_data!E:W,9,FALSE),0)</f>
        <v>0</v>
      </c>
      <c r="N389">
        <f>IFERROR(VLOOKUP($E389,Dispa_data!$E:$W,10,FALSE),0)</f>
        <v>0.3</v>
      </c>
      <c r="O389">
        <f>IFERROR(VLOOKUP($E389,Dispa_data!$E:$W,11,FALSE),0)</f>
        <v>0.38500000000000001</v>
      </c>
      <c r="P389">
        <f>IFERROR(VLOOKUP($E389,Dispa_data!$E:$W,12,FALSE),0)</f>
        <v>7</v>
      </c>
      <c r="Q389">
        <f>IFERROR(VLOOKUP($E389,Dispa_data!$E:$W,13,FALSE),0)</f>
        <v>1</v>
      </c>
      <c r="S389">
        <f t="shared" si="51"/>
        <v>60</v>
      </c>
      <c r="T389" t="str">
        <f t="shared" si="52"/>
        <v/>
      </c>
      <c r="U389" t="str">
        <f t="shared" si="53"/>
        <v/>
      </c>
      <c r="V389" t="str">
        <f t="shared" si="54"/>
        <v/>
      </c>
      <c r="W389" t="str">
        <f t="shared" si="55"/>
        <v/>
      </c>
      <c r="X389" s="1" t="s">
        <v>425</v>
      </c>
      <c r="Y389" s="6" t="e">
        <f>VLOOKUP(B389,Dispa_data!B:B,1,FALSE)</f>
        <v>#N/A</v>
      </c>
      <c r="Z389" t="s">
        <v>1196</v>
      </c>
      <c r="AA389" t="s">
        <v>1529</v>
      </c>
      <c r="AB389" t="s">
        <v>2012</v>
      </c>
      <c r="AC389" t="s">
        <v>2215</v>
      </c>
      <c r="AD389" t="s">
        <v>2555</v>
      </c>
      <c r="AE389" t="s">
        <v>2959</v>
      </c>
      <c r="AF389" t="s">
        <v>3332</v>
      </c>
      <c r="AG389" t="s">
        <v>3346</v>
      </c>
      <c r="AH389" t="s">
        <v>3492</v>
      </c>
      <c r="AI389">
        <v>750</v>
      </c>
      <c r="AJ389">
        <v>800</v>
      </c>
      <c r="AK389" t="s">
        <v>3499</v>
      </c>
      <c r="AL389" t="s">
        <v>3506</v>
      </c>
      <c r="AM389" t="s">
        <v>3514</v>
      </c>
      <c r="AN389">
        <v>60</v>
      </c>
      <c r="AO389">
        <v>1997</v>
      </c>
      <c r="AP389" t="s">
        <v>3529</v>
      </c>
      <c r="AS389" t="s">
        <v>3625</v>
      </c>
      <c r="AU389">
        <v>51.534820279999998</v>
      </c>
      <c r="AV389">
        <v>14.353122709999999</v>
      </c>
      <c r="AW389" t="s">
        <v>3692</v>
      </c>
      <c r="AX389" t="s">
        <v>3856</v>
      </c>
      <c r="AY389">
        <v>0.41</v>
      </c>
      <c r="AZ389" t="s">
        <v>3965</v>
      </c>
      <c r="BA389">
        <v>0.39279999999999998</v>
      </c>
      <c r="BB389" t="s">
        <v>3997</v>
      </c>
      <c r="BC389" t="s">
        <v>3499</v>
      </c>
      <c r="BE389" t="s">
        <v>3515</v>
      </c>
      <c r="BF389" t="s">
        <v>4167</v>
      </c>
      <c r="BG389" t="s">
        <v>4408</v>
      </c>
      <c r="BH389" t="s">
        <v>4439</v>
      </c>
      <c r="BI389" t="s">
        <v>4591</v>
      </c>
    </row>
    <row r="390" spans="1:61" x14ac:dyDescent="0.25">
      <c r="A390">
        <f t="shared" si="49"/>
        <v>750</v>
      </c>
      <c r="B390" t="str">
        <f t="shared" si="50"/>
        <v>Schwarze Pumpe_BNA0915</v>
      </c>
      <c r="C390" t="s">
        <v>3492</v>
      </c>
      <c r="D390" t="str">
        <f>VLOOKUP(AL390,REF_TABLE!$A$19:$B$26,2,FALSE)</f>
        <v>STUR</v>
      </c>
      <c r="E390" t="str">
        <f>VLOOKUP(AK390,REF_TABLE!A:B,2,FALSE)</f>
        <v>LIG</v>
      </c>
      <c r="F390">
        <f t="shared" si="48"/>
        <v>0.3952</v>
      </c>
      <c r="G390">
        <f>VLOOKUP(Backup_0521!D390,REF_TABLE!M:Q,2,FALSE)</f>
        <v>9.5587323943661975</v>
      </c>
      <c r="H390">
        <f>VLOOKUP(Backup_0521!D390,REF_TABLE!M:Q,3,FALSE)</f>
        <v>7.8122535211267614</v>
      </c>
      <c r="I390">
        <f>VLOOKUP(D390,Tabelle7!$A:$B,2,FALSE)</f>
        <v>4.0224969288732378E-2</v>
      </c>
      <c r="J390">
        <f>VLOOKUP(D390,Tabelle7!$A:$C,3,FALSE)</f>
        <v>4.0224969288732378E-2</v>
      </c>
      <c r="K390">
        <f>VLOOKUP($E390,Dispa_data!E:W,7,FALSE)</f>
        <v>136849.91500000001</v>
      </c>
      <c r="L390">
        <f>IFERROR(VLOOKUP($E390,Dispa_data!E:W,8,FALSE),0)</f>
        <v>0</v>
      </c>
      <c r="M390">
        <f>IFERROR(VLOOKUP($E390,Dispa_data!E:W,9,FALSE),0)</f>
        <v>0</v>
      </c>
      <c r="N390">
        <f>IFERROR(VLOOKUP($E390,Dispa_data!$E:$W,10,FALSE),0)</f>
        <v>0.3</v>
      </c>
      <c r="O390">
        <f>IFERROR(VLOOKUP($E390,Dispa_data!$E:$W,11,FALSE),0)</f>
        <v>0.38500000000000001</v>
      </c>
      <c r="P390">
        <f>IFERROR(VLOOKUP($E390,Dispa_data!$E:$W,12,FALSE),0)</f>
        <v>7</v>
      </c>
      <c r="Q390">
        <f>IFERROR(VLOOKUP($E390,Dispa_data!$E:$W,13,FALSE),0)</f>
        <v>1</v>
      </c>
      <c r="S390">
        <f t="shared" si="51"/>
        <v>60</v>
      </c>
      <c r="T390" t="str">
        <f t="shared" si="52"/>
        <v/>
      </c>
      <c r="U390" t="str">
        <f t="shared" si="53"/>
        <v/>
      </c>
      <c r="V390" t="str">
        <f t="shared" si="54"/>
        <v/>
      </c>
      <c r="W390" t="str">
        <f t="shared" si="55"/>
        <v/>
      </c>
      <c r="X390" s="1" t="s">
        <v>426</v>
      </c>
      <c r="Y390" s="6" t="e">
        <f>VLOOKUP(B390,Dispa_data!B:B,1,FALSE)</f>
        <v>#N/A</v>
      </c>
      <c r="Z390" t="s">
        <v>1196</v>
      </c>
      <c r="AA390" t="s">
        <v>1548</v>
      </c>
      <c r="AB390" t="s">
        <v>2013</v>
      </c>
      <c r="AC390" t="s">
        <v>2215</v>
      </c>
      <c r="AD390" t="s">
        <v>2555</v>
      </c>
      <c r="AE390" t="s">
        <v>2959</v>
      </c>
      <c r="AF390" t="s">
        <v>3332</v>
      </c>
      <c r="AG390" t="s">
        <v>3346</v>
      </c>
      <c r="AH390" t="s">
        <v>3492</v>
      </c>
      <c r="AI390">
        <v>750</v>
      </c>
      <c r="AJ390">
        <v>800</v>
      </c>
      <c r="AK390" t="s">
        <v>3499</v>
      </c>
      <c r="AL390" t="s">
        <v>3506</v>
      </c>
      <c r="AM390" t="s">
        <v>3514</v>
      </c>
      <c r="AN390">
        <v>60</v>
      </c>
      <c r="AO390">
        <v>1998</v>
      </c>
      <c r="AP390" t="s">
        <v>3609</v>
      </c>
      <c r="AS390" t="s">
        <v>3625</v>
      </c>
      <c r="AU390">
        <v>51.534820279999998</v>
      </c>
      <c r="AV390">
        <v>14.353122709999999</v>
      </c>
      <c r="AW390" t="s">
        <v>3692</v>
      </c>
      <c r="AX390" t="s">
        <v>3857</v>
      </c>
      <c r="AY390">
        <v>0.41</v>
      </c>
      <c r="AZ390" t="s">
        <v>3965</v>
      </c>
      <c r="BA390">
        <v>0.3952</v>
      </c>
      <c r="BB390" t="s">
        <v>3997</v>
      </c>
      <c r="BC390" t="s">
        <v>3499</v>
      </c>
      <c r="BE390" t="s">
        <v>3515</v>
      </c>
      <c r="BF390" t="s">
        <v>4167</v>
      </c>
      <c r="BG390" t="s">
        <v>4408</v>
      </c>
      <c r="BH390" t="s">
        <v>4439</v>
      </c>
      <c r="BI390" t="s">
        <v>4591</v>
      </c>
    </row>
    <row r="391" spans="1:61" x14ac:dyDescent="0.25">
      <c r="A391">
        <f t="shared" si="49"/>
        <v>67</v>
      </c>
      <c r="B391" t="str">
        <f t="shared" si="50"/>
        <v>Deuben_BNA0196</v>
      </c>
      <c r="C391" t="s">
        <v>3492</v>
      </c>
      <c r="D391" t="str">
        <f>VLOOKUP(AL391,REF_TABLE!$A$19:$B$26,2,FALSE)</f>
        <v>STUR</v>
      </c>
      <c r="E391" t="str">
        <f>VLOOKUP(AK391,REF_TABLE!A:B,2,FALSE)</f>
        <v>LIG</v>
      </c>
      <c r="F391">
        <f t="shared" si="48"/>
        <v>0.24640000000000001</v>
      </c>
      <c r="G391">
        <f>VLOOKUP(Backup_0521!D391,REF_TABLE!M:Q,2,FALSE)</f>
        <v>9.5587323943661975</v>
      </c>
      <c r="H391">
        <f>VLOOKUP(Backup_0521!D391,REF_TABLE!M:Q,3,FALSE)</f>
        <v>7.8122535211267614</v>
      </c>
      <c r="I391">
        <f>VLOOKUP(D391,Tabelle7!$A:$B,2,FALSE)</f>
        <v>4.0224969288732378E-2</v>
      </c>
      <c r="J391">
        <f>VLOOKUP(D391,Tabelle7!$A:$C,3,FALSE)</f>
        <v>4.0224969288732378E-2</v>
      </c>
      <c r="K391">
        <f>VLOOKUP($E391,Dispa_data!E:W,7,FALSE)</f>
        <v>136849.91500000001</v>
      </c>
      <c r="L391">
        <f>IFERROR(VLOOKUP($E391,Dispa_data!E:W,8,FALSE),0)</f>
        <v>0</v>
      </c>
      <c r="M391">
        <f>IFERROR(VLOOKUP($E391,Dispa_data!E:W,9,FALSE),0)</f>
        <v>0</v>
      </c>
      <c r="N391">
        <f>IFERROR(VLOOKUP($E391,Dispa_data!$E:$W,10,FALSE),0)</f>
        <v>0.3</v>
      </c>
      <c r="O391">
        <f>IFERROR(VLOOKUP($E391,Dispa_data!$E:$W,11,FALSE),0)</f>
        <v>0.38500000000000001</v>
      </c>
      <c r="P391">
        <f>IFERROR(VLOOKUP($E391,Dispa_data!$E:$W,12,FALSE),0)</f>
        <v>7</v>
      </c>
      <c r="Q391">
        <f>IFERROR(VLOOKUP($E391,Dispa_data!$E:$W,13,FALSE),0)</f>
        <v>1</v>
      </c>
      <c r="S391" t="str">
        <f t="shared" si="51"/>
        <v/>
      </c>
      <c r="T391" t="str">
        <f t="shared" si="52"/>
        <v/>
      </c>
      <c r="U391" t="str">
        <f t="shared" si="53"/>
        <v/>
      </c>
      <c r="V391" t="str">
        <f t="shared" si="54"/>
        <v/>
      </c>
      <c r="W391" t="str">
        <f t="shared" si="55"/>
        <v/>
      </c>
      <c r="X391" s="1" t="s">
        <v>427</v>
      </c>
      <c r="Y391" s="6" t="e">
        <f>VLOOKUP(B391,Dispa_data!B:B,1,FALSE)</f>
        <v>#N/A</v>
      </c>
      <c r="Z391" t="s">
        <v>1197</v>
      </c>
      <c r="AC391" t="s">
        <v>2227</v>
      </c>
      <c r="AE391" t="s">
        <v>2960</v>
      </c>
      <c r="AF391" t="s">
        <v>3333</v>
      </c>
      <c r="AG391" t="s">
        <v>3479</v>
      </c>
      <c r="AH391" t="s">
        <v>3492</v>
      </c>
      <c r="AI391">
        <v>67</v>
      </c>
      <c r="AK391" t="s">
        <v>3499</v>
      </c>
      <c r="AL391" t="s">
        <v>3506</v>
      </c>
      <c r="AM391" t="s">
        <v>3514</v>
      </c>
      <c r="AO391">
        <v>1936</v>
      </c>
      <c r="AP391" t="s">
        <v>3610</v>
      </c>
      <c r="AS391" t="s">
        <v>3625</v>
      </c>
      <c r="AU391">
        <v>51.111870000000003</v>
      </c>
      <c r="AV391">
        <v>12.076169999999999</v>
      </c>
      <c r="BA391">
        <v>0.24640000000000001</v>
      </c>
      <c r="BB391" t="s">
        <v>3997</v>
      </c>
      <c r="BC391" t="s">
        <v>3499</v>
      </c>
      <c r="BE391" t="s">
        <v>3515</v>
      </c>
      <c r="BF391" t="s">
        <v>4168</v>
      </c>
      <c r="BG391" t="s">
        <v>4406</v>
      </c>
      <c r="BH391" t="s">
        <v>4458</v>
      </c>
    </row>
    <row r="392" spans="1:61" x14ac:dyDescent="0.25">
      <c r="A392">
        <f t="shared" si="49"/>
        <v>31</v>
      </c>
      <c r="B392" t="str">
        <f t="shared" si="50"/>
        <v>Wählitz_BNA1002</v>
      </c>
      <c r="C392" t="s">
        <v>3492</v>
      </c>
      <c r="D392" t="str">
        <f>VLOOKUP(AL392,REF_TABLE!$A$19:$B$26,2,FALSE)</f>
        <v>STUR</v>
      </c>
      <c r="E392" t="str">
        <f>VLOOKUP(AK392,REF_TABLE!A:B,2,FALSE)</f>
        <v>LIG</v>
      </c>
      <c r="F392">
        <f t="shared" si="48"/>
        <v>0.3856</v>
      </c>
      <c r="G392">
        <f>VLOOKUP(Backup_0521!D392,REF_TABLE!M:Q,2,FALSE)</f>
        <v>9.5587323943661975</v>
      </c>
      <c r="H392">
        <f>VLOOKUP(Backup_0521!D392,REF_TABLE!M:Q,3,FALSE)</f>
        <v>7.8122535211267614</v>
      </c>
      <c r="I392">
        <f>VLOOKUP(D392,Tabelle7!$A:$B,2,FALSE)</f>
        <v>4.0224969288732378E-2</v>
      </c>
      <c r="J392">
        <f>VLOOKUP(D392,Tabelle7!$A:$C,3,FALSE)</f>
        <v>4.0224969288732378E-2</v>
      </c>
      <c r="K392">
        <f>VLOOKUP($E392,Dispa_data!E:W,7,FALSE)</f>
        <v>136849.91500000001</v>
      </c>
      <c r="L392">
        <f>IFERROR(VLOOKUP($E392,Dispa_data!E:W,8,FALSE),0)</f>
        <v>0</v>
      </c>
      <c r="M392">
        <f>IFERROR(VLOOKUP($E392,Dispa_data!E:W,9,FALSE),0)</f>
        <v>0</v>
      </c>
      <c r="N392">
        <f>IFERROR(VLOOKUP($E392,Dispa_data!$E:$W,10,FALSE),0)</f>
        <v>0.3</v>
      </c>
      <c r="O392">
        <f>IFERROR(VLOOKUP($E392,Dispa_data!$E:$W,11,FALSE),0)</f>
        <v>0.38500000000000001</v>
      </c>
      <c r="P392">
        <f>IFERROR(VLOOKUP($E392,Dispa_data!$E:$W,12,FALSE),0)</f>
        <v>7</v>
      </c>
      <c r="Q392">
        <f>IFERROR(VLOOKUP($E392,Dispa_data!$E:$W,13,FALSE),0)</f>
        <v>1</v>
      </c>
      <c r="S392" t="str">
        <f t="shared" si="51"/>
        <v/>
      </c>
      <c r="T392" t="str">
        <f t="shared" si="52"/>
        <v/>
      </c>
      <c r="U392" t="str">
        <f t="shared" si="53"/>
        <v/>
      </c>
      <c r="V392" t="str">
        <f t="shared" si="54"/>
        <v/>
      </c>
      <c r="W392" t="str">
        <f t="shared" si="55"/>
        <v/>
      </c>
      <c r="X392" s="1" t="s">
        <v>428</v>
      </c>
      <c r="Y392" s="6" t="e">
        <f>VLOOKUP(B392,Dispa_data!B:B,1,FALSE)</f>
        <v>#N/A</v>
      </c>
      <c r="Z392" t="s">
        <v>1198</v>
      </c>
      <c r="AC392" t="s">
        <v>2227</v>
      </c>
      <c r="AE392" t="s">
        <v>2961</v>
      </c>
      <c r="AF392" t="s">
        <v>1198</v>
      </c>
      <c r="AG392" t="s">
        <v>3479</v>
      </c>
      <c r="AH392" t="s">
        <v>3492</v>
      </c>
      <c r="AI392">
        <v>31</v>
      </c>
      <c r="AK392" t="s">
        <v>3499</v>
      </c>
      <c r="AL392" t="s">
        <v>3506</v>
      </c>
      <c r="AM392" t="s">
        <v>3514</v>
      </c>
      <c r="AO392">
        <v>1994</v>
      </c>
      <c r="AP392" t="s">
        <v>3561</v>
      </c>
      <c r="AS392" t="s">
        <v>3625</v>
      </c>
      <c r="AU392">
        <v>51.166640000000001</v>
      </c>
      <c r="AV392">
        <v>12.076219999999999</v>
      </c>
      <c r="AY392">
        <v>0.38500000000000001</v>
      </c>
      <c r="AZ392" s="2" t="s">
        <v>3966</v>
      </c>
      <c r="BA392">
        <v>0.3856</v>
      </c>
      <c r="BB392" t="s">
        <v>3997</v>
      </c>
      <c r="BC392" t="s">
        <v>3499</v>
      </c>
      <c r="BE392" t="s">
        <v>3515</v>
      </c>
      <c r="BF392" t="s">
        <v>4168</v>
      </c>
      <c r="BG392" t="s">
        <v>4406</v>
      </c>
      <c r="BH392" t="s">
        <v>4458</v>
      </c>
    </row>
    <row r="393" spans="1:61" x14ac:dyDescent="0.25">
      <c r="A393">
        <f t="shared" si="49"/>
        <v>23.3</v>
      </c>
      <c r="B393" t="str">
        <f t="shared" si="50"/>
        <v>EZ1_BNA1400a</v>
      </c>
      <c r="C393" t="s">
        <v>3492</v>
      </c>
      <c r="D393" t="str">
        <f>VLOOKUP(AL393,REF_TABLE!$A$19:$B$26,2,FALSE)</f>
        <v>STUR</v>
      </c>
      <c r="E393" t="str">
        <f>VLOOKUP(AK393,REF_TABLE!A:B,2,FALSE)</f>
        <v>LIG</v>
      </c>
      <c r="F393">
        <f t="shared" si="48"/>
        <v>0.38319999999999999</v>
      </c>
      <c r="G393">
        <f>VLOOKUP(Backup_0521!D393,REF_TABLE!M:Q,2,FALSE)</f>
        <v>9.5587323943661975</v>
      </c>
      <c r="H393">
        <f>VLOOKUP(Backup_0521!D393,REF_TABLE!M:Q,3,FALSE)</f>
        <v>7.8122535211267614</v>
      </c>
      <c r="I393">
        <f>VLOOKUP(D393,Tabelle7!$A:$B,2,FALSE)</f>
        <v>4.0224969288732378E-2</v>
      </c>
      <c r="J393">
        <f>VLOOKUP(D393,Tabelle7!$A:$C,3,FALSE)</f>
        <v>4.0224969288732378E-2</v>
      </c>
      <c r="K393">
        <f>VLOOKUP($E393,Dispa_data!E:W,7,FALSE)</f>
        <v>136849.91500000001</v>
      </c>
      <c r="L393">
        <f>IFERROR(VLOOKUP($E393,Dispa_data!E:W,8,FALSE),0)</f>
        <v>0</v>
      </c>
      <c r="M393">
        <f>IFERROR(VLOOKUP($E393,Dispa_data!E:W,9,FALSE),0)</f>
        <v>0</v>
      </c>
      <c r="N393">
        <f>IFERROR(VLOOKUP($E393,Dispa_data!$E:$W,10,FALSE),0)</f>
        <v>0.3</v>
      </c>
      <c r="O393">
        <f>IFERROR(VLOOKUP($E393,Dispa_data!$E:$W,11,FALSE),0)</f>
        <v>0.38500000000000001</v>
      </c>
      <c r="P393">
        <f>IFERROR(VLOOKUP($E393,Dispa_data!$E:$W,12,FALSE),0)</f>
        <v>7</v>
      </c>
      <c r="Q393">
        <f>IFERROR(VLOOKUP($E393,Dispa_data!$E:$W,13,FALSE),0)</f>
        <v>1</v>
      </c>
      <c r="S393" t="str">
        <f t="shared" si="51"/>
        <v/>
      </c>
      <c r="T393" t="str">
        <f t="shared" si="52"/>
        <v/>
      </c>
      <c r="U393" t="str">
        <f t="shared" si="53"/>
        <v/>
      </c>
      <c r="V393" t="str">
        <f t="shared" si="54"/>
        <v/>
      </c>
      <c r="W393" t="str">
        <f t="shared" si="55"/>
        <v/>
      </c>
      <c r="X393" s="1" t="s">
        <v>429</v>
      </c>
      <c r="Y393" s="6" t="e">
        <f>VLOOKUP(B393,Dispa_data!B:B,1,FALSE)</f>
        <v>#N/A</v>
      </c>
      <c r="Z393" t="s">
        <v>1199</v>
      </c>
      <c r="AA393" t="s">
        <v>1668</v>
      </c>
      <c r="AC393" t="s">
        <v>2228</v>
      </c>
      <c r="AD393" t="s">
        <v>2556</v>
      </c>
      <c r="AE393" t="s">
        <v>2962</v>
      </c>
      <c r="AF393" t="s">
        <v>3334</v>
      </c>
      <c r="AG393" t="s">
        <v>3479</v>
      </c>
      <c r="AH393" t="s">
        <v>3492</v>
      </c>
      <c r="AI393">
        <v>23.3</v>
      </c>
      <c r="AK393" t="s">
        <v>3499</v>
      </c>
      <c r="AL393" t="s">
        <v>3506</v>
      </c>
      <c r="AM393" t="s">
        <v>3514</v>
      </c>
      <c r="AO393">
        <v>1993</v>
      </c>
      <c r="AP393" t="s">
        <v>3530</v>
      </c>
      <c r="AS393" t="s">
        <v>3625</v>
      </c>
      <c r="AU393">
        <v>51.048850000000002</v>
      </c>
      <c r="AV393">
        <v>12.110379999999999</v>
      </c>
      <c r="BA393">
        <v>0.38319999999999999</v>
      </c>
      <c r="BB393" t="s">
        <v>3997</v>
      </c>
      <c r="BC393" t="s">
        <v>3499</v>
      </c>
      <c r="BE393" t="s">
        <v>3515</v>
      </c>
      <c r="BF393" t="s">
        <v>4169</v>
      </c>
      <c r="BG393" t="s">
        <v>4423</v>
      </c>
      <c r="BH393" t="s">
        <v>4501</v>
      </c>
    </row>
    <row r="394" spans="1:61" x14ac:dyDescent="0.25">
      <c r="A394">
        <f t="shared" si="49"/>
        <v>19.5</v>
      </c>
      <c r="B394" t="str">
        <f t="shared" si="50"/>
        <v>Kohlekraftwerk_BNA1097</v>
      </c>
      <c r="C394" t="s">
        <v>3492</v>
      </c>
      <c r="D394" t="str">
        <f>VLOOKUP(AL394,REF_TABLE!$A$19:$B$26,2,FALSE)</f>
        <v>STUR</v>
      </c>
      <c r="E394" t="str">
        <f>VLOOKUP(AK394,REF_TABLE!A:B,2,FALSE)</f>
        <v>LIG</v>
      </c>
      <c r="F394">
        <f t="shared" si="48"/>
        <v>0.34720000000000001</v>
      </c>
      <c r="G394">
        <f>VLOOKUP(Backup_0521!D394,REF_TABLE!M:Q,2,FALSE)</f>
        <v>9.5587323943661975</v>
      </c>
      <c r="H394">
        <f>VLOOKUP(Backup_0521!D394,REF_TABLE!M:Q,3,FALSE)</f>
        <v>7.8122535211267614</v>
      </c>
      <c r="I394">
        <f>VLOOKUP(D394,Tabelle7!$A:$B,2,FALSE)</f>
        <v>4.0224969288732378E-2</v>
      </c>
      <c r="J394">
        <f>VLOOKUP(D394,Tabelle7!$A:$C,3,FALSE)</f>
        <v>4.0224969288732378E-2</v>
      </c>
      <c r="K394">
        <f>VLOOKUP($E394,Dispa_data!E:W,7,FALSE)</f>
        <v>136849.91500000001</v>
      </c>
      <c r="L394">
        <f>IFERROR(VLOOKUP($E394,Dispa_data!E:W,8,FALSE),0)</f>
        <v>0</v>
      </c>
      <c r="M394">
        <f>IFERROR(VLOOKUP($E394,Dispa_data!E:W,9,FALSE),0)</f>
        <v>0</v>
      </c>
      <c r="N394">
        <f>IFERROR(VLOOKUP($E394,Dispa_data!$E:$W,10,FALSE),0)</f>
        <v>0.3</v>
      </c>
      <c r="O394">
        <f>IFERROR(VLOOKUP($E394,Dispa_data!$E:$W,11,FALSE),0)</f>
        <v>0.38500000000000001</v>
      </c>
      <c r="P394">
        <f>IFERROR(VLOOKUP($E394,Dispa_data!$E:$W,12,FALSE),0)</f>
        <v>7</v>
      </c>
      <c r="Q394">
        <f>IFERROR(VLOOKUP($E394,Dispa_data!$E:$W,13,FALSE),0)</f>
        <v>1</v>
      </c>
      <c r="S394" t="str">
        <f t="shared" si="51"/>
        <v/>
      </c>
      <c r="T394" t="str">
        <f t="shared" si="52"/>
        <v/>
      </c>
      <c r="U394" t="str">
        <f t="shared" si="53"/>
        <v/>
      </c>
      <c r="V394" t="str">
        <f t="shared" si="54"/>
        <v/>
      </c>
      <c r="W394" t="str">
        <f t="shared" si="55"/>
        <v/>
      </c>
      <c r="X394" s="1" t="s">
        <v>430</v>
      </c>
      <c r="Y394" s="6" t="e">
        <f>VLOOKUP(B394,Dispa_data!B:B,1,FALSE)</f>
        <v>#N/A</v>
      </c>
      <c r="Z394" t="s">
        <v>1200</v>
      </c>
      <c r="AA394" t="s">
        <v>1669</v>
      </c>
      <c r="AC394" t="s">
        <v>2229</v>
      </c>
      <c r="AD394" t="s">
        <v>2557</v>
      </c>
      <c r="AE394" t="s">
        <v>2963</v>
      </c>
      <c r="AF394" t="s">
        <v>3335</v>
      </c>
      <c r="AG394" t="s">
        <v>3480</v>
      </c>
      <c r="AH394" t="s">
        <v>3492</v>
      </c>
      <c r="AI394">
        <v>19.5</v>
      </c>
      <c r="AK394" t="s">
        <v>3499</v>
      </c>
      <c r="AL394" t="s">
        <v>3506</v>
      </c>
      <c r="AM394" t="s">
        <v>3514</v>
      </c>
      <c r="AO394">
        <v>1978</v>
      </c>
      <c r="AP394" t="s">
        <v>3563</v>
      </c>
      <c r="AS394" t="s">
        <v>3625</v>
      </c>
      <c r="AU394">
        <v>50.705500000000001</v>
      </c>
      <c r="AV394">
        <v>6.6536200000000001</v>
      </c>
      <c r="BA394">
        <v>0.34720000000000001</v>
      </c>
      <c r="BB394" t="s">
        <v>3997</v>
      </c>
      <c r="BC394" t="s">
        <v>3499</v>
      </c>
      <c r="BE394" t="s">
        <v>3515</v>
      </c>
      <c r="BF394" t="s">
        <v>4170</v>
      </c>
      <c r="BG394" t="s">
        <v>1559</v>
      </c>
      <c r="BH394" t="s">
        <v>4441</v>
      </c>
    </row>
    <row r="395" spans="1:61" x14ac:dyDescent="0.25">
      <c r="A395">
        <f t="shared" si="49"/>
        <v>129</v>
      </c>
      <c r="B395" t="str">
        <f t="shared" si="50"/>
        <v>Frimmersdorf_BNA0302</v>
      </c>
      <c r="C395" t="s">
        <v>3492</v>
      </c>
      <c r="D395" t="str">
        <f>VLOOKUP(AL395,REF_TABLE!$A$19:$B$26,2,FALSE)</f>
        <v>STUR</v>
      </c>
      <c r="E395" t="str">
        <f>VLOOKUP(AK395,REF_TABLE!A:B,2,FALSE)</f>
        <v>LIG</v>
      </c>
      <c r="F395">
        <f t="shared" si="48"/>
        <v>0.29680000000000001</v>
      </c>
      <c r="G395">
        <f>VLOOKUP(Backup_0521!D395,REF_TABLE!M:Q,2,FALSE)</f>
        <v>9.5587323943661975</v>
      </c>
      <c r="H395">
        <f>VLOOKUP(Backup_0521!D395,REF_TABLE!M:Q,3,FALSE)</f>
        <v>7.8122535211267614</v>
      </c>
      <c r="I395">
        <f>VLOOKUP(D395,Tabelle7!$A:$B,2,FALSE)</f>
        <v>4.0224969288732378E-2</v>
      </c>
      <c r="J395">
        <f>VLOOKUP(D395,Tabelle7!$A:$C,3,FALSE)</f>
        <v>4.0224969288732378E-2</v>
      </c>
      <c r="K395">
        <f>VLOOKUP($E395,Dispa_data!E:W,7,FALSE)</f>
        <v>136849.91500000001</v>
      </c>
      <c r="L395">
        <f>IFERROR(VLOOKUP($E395,Dispa_data!E:W,8,FALSE),0)</f>
        <v>0</v>
      </c>
      <c r="M395">
        <f>IFERROR(VLOOKUP($E395,Dispa_data!E:W,9,FALSE),0)</f>
        <v>0</v>
      </c>
      <c r="N395">
        <f>IFERROR(VLOOKUP($E395,Dispa_data!$E:$W,10,FALSE),0)</f>
        <v>0.3</v>
      </c>
      <c r="O395">
        <f>IFERROR(VLOOKUP($E395,Dispa_data!$E:$W,11,FALSE),0)</f>
        <v>0.38500000000000001</v>
      </c>
      <c r="P395">
        <f>IFERROR(VLOOKUP($E395,Dispa_data!$E:$W,12,FALSE),0)</f>
        <v>7</v>
      </c>
      <c r="Q395">
        <f>IFERROR(VLOOKUP($E395,Dispa_data!$E:$W,13,FALSE),0)</f>
        <v>1</v>
      </c>
      <c r="S395" t="str">
        <f t="shared" si="51"/>
        <v/>
      </c>
      <c r="T395" t="str">
        <f t="shared" si="52"/>
        <v/>
      </c>
      <c r="U395" t="str">
        <f t="shared" si="53"/>
        <v/>
      </c>
      <c r="V395" t="str">
        <f t="shared" si="54"/>
        <v/>
      </c>
      <c r="W395" t="str">
        <f t="shared" si="55"/>
        <v/>
      </c>
      <c r="X395" s="1" t="s">
        <v>431</v>
      </c>
      <c r="Y395" s="6" t="e">
        <f>VLOOKUP(B395,Dispa_data!B:B,1,FALSE)</f>
        <v>#N/A</v>
      </c>
      <c r="Z395" t="s">
        <v>1184</v>
      </c>
      <c r="AA395" t="s">
        <v>1547</v>
      </c>
      <c r="AC395" t="s">
        <v>2203</v>
      </c>
      <c r="AE395" t="s">
        <v>2949</v>
      </c>
      <c r="AF395" t="s">
        <v>1184</v>
      </c>
      <c r="AG395" t="s">
        <v>3480</v>
      </c>
      <c r="AH395" t="s">
        <v>3492</v>
      </c>
      <c r="AI395">
        <v>129</v>
      </c>
      <c r="AK395" t="s">
        <v>3499</v>
      </c>
      <c r="AL395" t="s">
        <v>3506</v>
      </c>
      <c r="AM395" t="s">
        <v>3515</v>
      </c>
      <c r="AO395">
        <v>1957</v>
      </c>
      <c r="AP395" t="s">
        <v>3555</v>
      </c>
      <c r="AR395">
        <v>2011</v>
      </c>
      <c r="AS395" t="s">
        <v>18</v>
      </c>
      <c r="AU395">
        <v>51.057445180000002</v>
      </c>
      <c r="AV395">
        <v>6.5770803950000003</v>
      </c>
      <c r="BA395">
        <v>0.29680000000000001</v>
      </c>
      <c r="BB395" t="s">
        <v>3997</v>
      </c>
      <c r="BC395" t="s">
        <v>3499</v>
      </c>
      <c r="BE395" t="s">
        <v>3515</v>
      </c>
      <c r="BF395" t="s">
        <v>1184</v>
      </c>
      <c r="BG395" t="s">
        <v>4406</v>
      </c>
      <c r="BH395" t="s">
        <v>4441</v>
      </c>
    </row>
    <row r="396" spans="1:61" x14ac:dyDescent="0.25">
      <c r="A396">
        <f t="shared" si="49"/>
        <v>130</v>
      </c>
      <c r="B396" t="str">
        <f t="shared" si="50"/>
        <v>Frimmersdorf_BNA0303</v>
      </c>
      <c r="C396" t="s">
        <v>3492</v>
      </c>
      <c r="D396" t="str">
        <f>VLOOKUP(AL396,REF_TABLE!$A$19:$B$26,2,FALSE)</f>
        <v>STUR</v>
      </c>
      <c r="E396" t="str">
        <f>VLOOKUP(AK396,REF_TABLE!A:B,2,FALSE)</f>
        <v>LIG</v>
      </c>
      <c r="F396">
        <f t="shared" si="48"/>
        <v>0.29680000000000001</v>
      </c>
      <c r="G396">
        <f>VLOOKUP(Backup_0521!D396,REF_TABLE!M:Q,2,FALSE)</f>
        <v>9.5587323943661975</v>
      </c>
      <c r="H396">
        <f>VLOOKUP(Backup_0521!D396,REF_TABLE!M:Q,3,FALSE)</f>
        <v>7.8122535211267614</v>
      </c>
      <c r="I396">
        <f>VLOOKUP(D396,Tabelle7!$A:$B,2,FALSE)</f>
        <v>4.0224969288732378E-2</v>
      </c>
      <c r="J396">
        <f>VLOOKUP(D396,Tabelle7!$A:$C,3,FALSE)</f>
        <v>4.0224969288732378E-2</v>
      </c>
      <c r="K396">
        <f>VLOOKUP($E396,Dispa_data!E:W,7,FALSE)</f>
        <v>136849.91500000001</v>
      </c>
      <c r="L396">
        <f>IFERROR(VLOOKUP($E396,Dispa_data!E:W,8,FALSE),0)</f>
        <v>0</v>
      </c>
      <c r="M396">
        <f>IFERROR(VLOOKUP($E396,Dispa_data!E:W,9,FALSE),0)</f>
        <v>0</v>
      </c>
      <c r="N396">
        <f>IFERROR(VLOOKUP($E396,Dispa_data!$E:$W,10,FALSE),0)</f>
        <v>0.3</v>
      </c>
      <c r="O396">
        <f>IFERROR(VLOOKUP($E396,Dispa_data!$E:$W,11,FALSE),0)</f>
        <v>0.38500000000000001</v>
      </c>
      <c r="P396">
        <f>IFERROR(VLOOKUP($E396,Dispa_data!$E:$W,12,FALSE),0)</f>
        <v>7</v>
      </c>
      <c r="Q396">
        <f>IFERROR(VLOOKUP($E396,Dispa_data!$E:$W,13,FALSE),0)</f>
        <v>1</v>
      </c>
      <c r="S396" t="str">
        <f t="shared" si="51"/>
        <v/>
      </c>
      <c r="T396" t="str">
        <f t="shared" si="52"/>
        <v/>
      </c>
      <c r="U396" t="str">
        <f t="shared" si="53"/>
        <v/>
      </c>
      <c r="V396" t="str">
        <f t="shared" si="54"/>
        <v/>
      </c>
      <c r="W396" t="str">
        <f t="shared" si="55"/>
        <v/>
      </c>
      <c r="X396" s="1" t="s">
        <v>432</v>
      </c>
      <c r="Y396" s="6" t="e">
        <f>VLOOKUP(B396,Dispa_data!B:B,1,FALSE)</f>
        <v>#N/A</v>
      </c>
      <c r="Z396" t="s">
        <v>1184</v>
      </c>
      <c r="AA396" t="s">
        <v>1592</v>
      </c>
      <c r="AC396" t="s">
        <v>2203</v>
      </c>
      <c r="AE396" t="s">
        <v>2949</v>
      </c>
      <c r="AF396" t="s">
        <v>1184</v>
      </c>
      <c r="AG396" t="s">
        <v>3480</v>
      </c>
      <c r="AH396" t="s">
        <v>3492</v>
      </c>
      <c r="AI396">
        <v>130</v>
      </c>
      <c r="AK396" t="s">
        <v>3499</v>
      </c>
      <c r="AL396" t="s">
        <v>3506</v>
      </c>
      <c r="AM396" t="s">
        <v>3515</v>
      </c>
      <c r="AO396">
        <v>1957</v>
      </c>
      <c r="AP396" t="s">
        <v>3555</v>
      </c>
      <c r="AR396">
        <v>2011</v>
      </c>
      <c r="AS396" t="s">
        <v>18</v>
      </c>
      <c r="AU396">
        <v>51.057445180000002</v>
      </c>
      <c r="AV396">
        <v>6.5770803950000003</v>
      </c>
      <c r="BA396">
        <v>0.29680000000000001</v>
      </c>
      <c r="BB396" t="s">
        <v>3997</v>
      </c>
      <c r="BC396" t="s">
        <v>3499</v>
      </c>
      <c r="BE396" t="s">
        <v>3515</v>
      </c>
      <c r="BF396" t="s">
        <v>1184</v>
      </c>
      <c r="BG396" t="s">
        <v>4406</v>
      </c>
      <c r="BH396" t="s">
        <v>4441</v>
      </c>
    </row>
    <row r="397" spans="1:61" x14ac:dyDescent="0.25">
      <c r="A397">
        <f t="shared" si="49"/>
        <v>124</v>
      </c>
      <c r="B397" t="str">
        <f t="shared" si="50"/>
        <v>Frimmersdorf_BNA0304</v>
      </c>
      <c r="C397" t="s">
        <v>3492</v>
      </c>
      <c r="D397" t="str">
        <f>VLOOKUP(AL397,REF_TABLE!$A$19:$B$26,2,FALSE)</f>
        <v>STUR</v>
      </c>
      <c r="E397" t="str">
        <f>VLOOKUP(AK397,REF_TABLE!A:B,2,FALSE)</f>
        <v>LIG</v>
      </c>
      <c r="F397">
        <f t="shared" si="48"/>
        <v>0.30399999999999999</v>
      </c>
      <c r="G397">
        <f>VLOOKUP(Backup_0521!D397,REF_TABLE!M:Q,2,FALSE)</f>
        <v>9.5587323943661975</v>
      </c>
      <c r="H397">
        <f>VLOOKUP(Backup_0521!D397,REF_TABLE!M:Q,3,FALSE)</f>
        <v>7.8122535211267614</v>
      </c>
      <c r="I397">
        <f>VLOOKUP(D397,Tabelle7!$A:$B,2,FALSE)</f>
        <v>4.0224969288732378E-2</v>
      </c>
      <c r="J397">
        <f>VLOOKUP(D397,Tabelle7!$A:$C,3,FALSE)</f>
        <v>4.0224969288732378E-2</v>
      </c>
      <c r="K397">
        <f>VLOOKUP($E397,Dispa_data!E:W,7,FALSE)</f>
        <v>136849.91500000001</v>
      </c>
      <c r="L397">
        <f>IFERROR(VLOOKUP($E397,Dispa_data!E:W,8,FALSE),0)</f>
        <v>0</v>
      </c>
      <c r="M397">
        <f>IFERROR(VLOOKUP($E397,Dispa_data!E:W,9,FALSE),0)</f>
        <v>0</v>
      </c>
      <c r="N397">
        <f>IFERROR(VLOOKUP($E397,Dispa_data!$E:$W,10,FALSE),0)</f>
        <v>0.3</v>
      </c>
      <c r="O397">
        <f>IFERROR(VLOOKUP($E397,Dispa_data!$E:$W,11,FALSE),0)</f>
        <v>0.38500000000000001</v>
      </c>
      <c r="P397">
        <f>IFERROR(VLOOKUP($E397,Dispa_data!$E:$W,12,FALSE),0)</f>
        <v>7</v>
      </c>
      <c r="Q397">
        <f>IFERROR(VLOOKUP($E397,Dispa_data!$E:$W,13,FALSE),0)</f>
        <v>1</v>
      </c>
      <c r="S397" t="str">
        <f t="shared" si="51"/>
        <v/>
      </c>
      <c r="T397" t="str">
        <f t="shared" si="52"/>
        <v/>
      </c>
      <c r="U397" t="str">
        <f t="shared" si="53"/>
        <v/>
      </c>
      <c r="V397" t="str">
        <f t="shared" si="54"/>
        <v/>
      </c>
      <c r="W397" t="str">
        <f t="shared" si="55"/>
        <v/>
      </c>
      <c r="X397" s="1" t="s">
        <v>433</v>
      </c>
      <c r="Y397" s="6" t="e">
        <f>VLOOKUP(B397,Dispa_data!B:B,1,FALSE)</f>
        <v>#N/A</v>
      </c>
      <c r="Z397" t="s">
        <v>1184</v>
      </c>
      <c r="AA397" t="s">
        <v>1651</v>
      </c>
      <c r="AC397" t="s">
        <v>2203</v>
      </c>
      <c r="AE397" t="s">
        <v>2949</v>
      </c>
      <c r="AF397" t="s">
        <v>1184</v>
      </c>
      <c r="AG397" t="s">
        <v>3480</v>
      </c>
      <c r="AH397" t="s">
        <v>3492</v>
      </c>
      <c r="AI397">
        <v>124</v>
      </c>
      <c r="AK397" t="s">
        <v>3499</v>
      </c>
      <c r="AL397" t="s">
        <v>3506</v>
      </c>
      <c r="AM397" t="s">
        <v>3515</v>
      </c>
      <c r="AO397">
        <v>1960</v>
      </c>
      <c r="AP397" t="s">
        <v>3600</v>
      </c>
      <c r="AR397">
        <v>2011</v>
      </c>
      <c r="AS397" t="s">
        <v>18</v>
      </c>
      <c r="AU397">
        <v>51.057445180000002</v>
      </c>
      <c r="AV397">
        <v>6.5770803950000003</v>
      </c>
      <c r="BA397">
        <v>0.30399999999999999</v>
      </c>
      <c r="BB397" t="s">
        <v>3997</v>
      </c>
      <c r="BC397" t="s">
        <v>3499</v>
      </c>
      <c r="BE397" t="s">
        <v>3515</v>
      </c>
      <c r="BF397" t="s">
        <v>4140</v>
      </c>
      <c r="BG397" t="s">
        <v>4407</v>
      </c>
      <c r="BH397" t="s">
        <v>4460</v>
      </c>
    </row>
    <row r="398" spans="1:61" x14ac:dyDescent="0.25">
      <c r="A398">
        <f t="shared" si="49"/>
        <v>123</v>
      </c>
      <c r="B398" t="str">
        <f t="shared" si="50"/>
        <v>Weisweiler_BNA1021</v>
      </c>
      <c r="C398" t="s">
        <v>3492</v>
      </c>
      <c r="D398" t="str">
        <f>VLOOKUP(AL398,REF_TABLE!$A$19:$B$26,2,FALSE)</f>
        <v>STUR</v>
      </c>
      <c r="E398" t="str">
        <f>VLOOKUP(AK398,REF_TABLE!A:B,2,FALSE)</f>
        <v>LIG</v>
      </c>
      <c r="F398">
        <f t="shared" si="48"/>
        <v>0.29199999999999998</v>
      </c>
      <c r="G398">
        <f>VLOOKUP(Backup_0521!D398,REF_TABLE!M:Q,2,FALSE)</f>
        <v>9.5587323943661975</v>
      </c>
      <c r="H398">
        <f>VLOOKUP(Backup_0521!D398,REF_TABLE!M:Q,3,FALSE)</f>
        <v>7.8122535211267614</v>
      </c>
      <c r="I398">
        <f>VLOOKUP(D398,Tabelle7!$A:$B,2,FALSE)</f>
        <v>4.0224969288732378E-2</v>
      </c>
      <c r="J398">
        <f>VLOOKUP(D398,Tabelle7!$A:$C,3,FALSE)</f>
        <v>4.0224969288732378E-2</v>
      </c>
      <c r="K398">
        <f>VLOOKUP($E398,Dispa_data!E:W,7,FALSE)</f>
        <v>136849.91500000001</v>
      </c>
      <c r="L398">
        <f>IFERROR(VLOOKUP($E398,Dispa_data!E:W,8,FALSE),0)</f>
        <v>0</v>
      </c>
      <c r="M398">
        <f>IFERROR(VLOOKUP($E398,Dispa_data!E:W,9,FALSE),0)</f>
        <v>0</v>
      </c>
      <c r="N398">
        <f>IFERROR(VLOOKUP($E398,Dispa_data!$E:$W,10,FALSE),0)</f>
        <v>0.3</v>
      </c>
      <c r="O398">
        <f>IFERROR(VLOOKUP($E398,Dispa_data!$E:$W,11,FALSE),0)</f>
        <v>0.38500000000000001</v>
      </c>
      <c r="P398">
        <f>IFERROR(VLOOKUP($E398,Dispa_data!$E:$W,12,FALSE),0)</f>
        <v>7</v>
      </c>
      <c r="Q398">
        <f>IFERROR(VLOOKUP($E398,Dispa_data!$E:$W,13,FALSE),0)</f>
        <v>1</v>
      </c>
      <c r="S398" t="str">
        <f t="shared" si="51"/>
        <v/>
      </c>
      <c r="T398" t="str">
        <f t="shared" si="52"/>
        <v/>
      </c>
      <c r="U398" t="str">
        <f t="shared" si="53"/>
        <v/>
      </c>
      <c r="V398" t="str">
        <f t="shared" si="54"/>
        <v/>
      </c>
      <c r="W398" t="str">
        <f t="shared" si="55"/>
        <v/>
      </c>
      <c r="X398" s="1" t="s">
        <v>434</v>
      </c>
      <c r="Y398" s="6" t="e">
        <f>VLOOKUP(B398,Dispa_data!B:B,1,FALSE)</f>
        <v>#N/A</v>
      </c>
      <c r="Z398" t="s">
        <v>1178</v>
      </c>
      <c r="AA398" t="s">
        <v>1547</v>
      </c>
      <c r="AC398" t="s">
        <v>2203</v>
      </c>
      <c r="AE398" t="s">
        <v>2945</v>
      </c>
      <c r="AF398" t="s">
        <v>3317</v>
      </c>
      <c r="AG398" t="s">
        <v>3480</v>
      </c>
      <c r="AH398" t="s">
        <v>3492</v>
      </c>
      <c r="AI398">
        <v>123</v>
      </c>
      <c r="AK398" t="s">
        <v>3499</v>
      </c>
      <c r="AL398" t="s">
        <v>3506</v>
      </c>
      <c r="AM398" t="s">
        <v>3514</v>
      </c>
      <c r="AO398">
        <v>1955</v>
      </c>
      <c r="AP398" t="s">
        <v>3586</v>
      </c>
      <c r="AR398">
        <v>2012</v>
      </c>
      <c r="AS398" t="s">
        <v>18</v>
      </c>
      <c r="AU398">
        <v>50.839167000000003</v>
      </c>
      <c r="AV398">
        <v>6.3211110000000001</v>
      </c>
      <c r="BA398">
        <v>0.29199999999999998</v>
      </c>
      <c r="BB398" t="s">
        <v>3997</v>
      </c>
      <c r="BC398" t="s">
        <v>3499</v>
      </c>
      <c r="BE398" t="s">
        <v>3515</v>
      </c>
      <c r="BF398" t="s">
        <v>4154</v>
      </c>
      <c r="BG398" t="s">
        <v>4408</v>
      </c>
      <c r="BH398" t="s">
        <v>4460</v>
      </c>
    </row>
    <row r="399" spans="1:61" x14ac:dyDescent="0.25">
      <c r="A399">
        <f t="shared" si="49"/>
        <v>135</v>
      </c>
      <c r="B399" t="str">
        <f t="shared" si="50"/>
        <v>Weisweiler_BNA1022</v>
      </c>
      <c r="C399" t="s">
        <v>3492</v>
      </c>
      <c r="D399" t="str">
        <f>VLOOKUP(AL399,REF_TABLE!$A$19:$B$26,2,FALSE)</f>
        <v>STUR</v>
      </c>
      <c r="E399" t="str">
        <f>VLOOKUP(AK399,REF_TABLE!A:B,2,FALSE)</f>
        <v>LIG</v>
      </c>
      <c r="F399">
        <f t="shared" si="48"/>
        <v>0.30159999999999998</v>
      </c>
      <c r="G399">
        <f>VLOOKUP(Backup_0521!D399,REF_TABLE!M:Q,2,FALSE)</f>
        <v>9.5587323943661975</v>
      </c>
      <c r="H399">
        <f>VLOOKUP(Backup_0521!D399,REF_TABLE!M:Q,3,FALSE)</f>
        <v>7.8122535211267614</v>
      </c>
      <c r="I399">
        <f>VLOOKUP(D399,Tabelle7!$A:$B,2,FALSE)</f>
        <v>4.0224969288732378E-2</v>
      </c>
      <c r="J399">
        <f>VLOOKUP(D399,Tabelle7!$A:$C,3,FALSE)</f>
        <v>4.0224969288732378E-2</v>
      </c>
      <c r="K399">
        <f>VLOOKUP($E399,Dispa_data!E:W,7,FALSE)</f>
        <v>136849.91500000001</v>
      </c>
      <c r="L399">
        <f>IFERROR(VLOOKUP($E399,Dispa_data!E:W,8,FALSE),0)</f>
        <v>0</v>
      </c>
      <c r="M399">
        <f>IFERROR(VLOOKUP($E399,Dispa_data!E:W,9,FALSE),0)</f>
        <v>0</v>
      </c>
      <c r="N399">
        <f>IFERROR(VLOOKUP($E399,Dispa_data!$E:$W,10,FALSE),0)</f>
        <v>0.3</v>
      </c>
      <c r="O399">
        <f>IFERROR(VLOOKUP($E399,Dispa_data!$E:$W,11,FALSE),0)</f>
        <v>0.38500000000000001</v>
      </c>
      <c r="P399">
        <f>IFERROR(VLOOKUP($E399,Dispa_data!$E:$W,12,FALSE),0)</f>
        <v>7</v>
      </c>
      <c r="Q399">
        <f>IFERROR(VLOOKUP($E399,Dispa_data!$E:$W,13,FALSE),0)</f>
        <v>1</v>
      </c>
      <c r="S399" t="str">
        <f t="shared" si="51"/>
        <v/>
      </c>
      <c r="T399" t="str">
        <f t="shared" si="52"/>
        <v/>
      </c>
      <c r="U399" t="str">
        <f t="shared" si="53"/>
        <v/>
      </c>
      <c r="V399" t="str">
        <f t="shared" si="54"/>
        <v/>
      </c>
      <c r="W399" t="str">
        <f t="shared" si="55"/>
        <v/>
      </c>
      <c r="X399" s="1" t="s">
        <v>435</v>
      </c>
      <c r="Y399" s="6" t="e">
        <f>VLOOKUP(B399,Dispa_data!B:B,1,FALSE)</f>
        <v>#N/A</v>
      </c>
      <c r="Z399" t="s">
        <v>1178</v>
      </c>
      <c r="AA399" t="s">
        <v>1592</v>
      </c>
      <c r="AC399" t="s">
        <v>2203</v>
      </c>
      <c r="AE399" t="s">
        <v>2945</v>
      </c>
      <c r="AF399" t="s">
        <v>3317</v>
      </c>
      <c r="AG399" t="s">
        <v>3480</v>
      </c>
      <c r="AH399" t="s">
        <v>3492</v>
      </c>
      <c r="AI399">
        <v>135</v>
      </c>
      <c r="AK399" t="s">
        <v>3499</v>
      </c>
      <c r="AL399" t="s">
        <v>3506</v>
      </c>
      <c r="AM399" t="s">
        <v>3515</v>
      </c>
      <c r="AO399">
        <v>1959</v>
      </c>
      <c r="AP399" t="s">
        <v>3569</v>
      </c>
      <c r="AR399">
        <v>2012</v>
      </c>
      <c r="AS399" t="s">
        <v>18</v>
      </c>
      <c r="AU399">
        <v>50.839167000000003</v>
      </c>
      <c r="AV399">
        <v>6.3211110000000001</v>
      </c>
      <c r="BA399">
        <v>0.30159999999999998</v>
      </c>
      <c r="BB399" t="s">
        <v>3997</v>
      </c>
      <c r="BC399" t="s">
        <v>3499</v>
      </c>
      <c r="BE399" t="s">
        <v>3515</v>
      </c>
      <c r="BF399" t="s">
        <v>4154</v>
      </c>
      <c r="BG399" t="s">
        <v>4408</v>
      </c>
      <c r="BH399" t="s">
        <v>4460</v>
      </c>
    </row>
    <row r="400" spans="1:61" x14ac:dyDescent="0.25">
      <c r="A400">
        <f t="shared" si="49"/>
        <v>128</v>
      </c>
      <c r="B400" t="str">
        <f t="shared" si="50"/>
        <v>Frimmersdorf_BNA0307</v>
      </c>
      <c r="C400" t="s">
        <v>3492</v>
      </c>
      <c r="D400" t="str">
        <f>VLOOKUP(AL400,REF_TABLE!$A$19:$B$26,2,FALSE)</f>
        <v>STUR</v>
      </c>
      <c r="E400" t="str">
        <f>VLOOKUP(AK400,REF_TABLE!A:B,2,FALSE)</f>
        <v>LIG</v>
      </c>
      <c r="F400">
        <f t="shared" si="48"/>
        <v>0.30399999999999999</v>
      </c>
      <c r="G400">
        <f>VLOOKUP(Backup_0521!D400,REF_TABLE!M:Q,2,FALSE)</f>
        <v>9.5587323943661975</v>
      </c>
      <c r="H400">
        <f>VLOOKUP(Backup_0521!D400,REF_TABLE!M:Q,3,FALSE)</f>
        <v>7.8122535211267614</v>
      </c>
      <c r="I400">
        <f>VLOOKUP(D400,Tabelle7!$A:$B,2,FALSE)</f>
        <v>4.0224969288732378E-2</v>
      </c>
      <c r="J400">
        <f>VLOOKUP(D400,Tabelle7!$A:$C,3,FALSE)</f>
        <v>4.0224969288732378E-2</v>
      </c>
      <c r="K400">
        <f>VLOOKUP($E400,Dispa_data!E:W,7,FALSE)</f>
        <v>136849.91500000001</v>
      </c>
      <c r="L400">
        <f>IFERROR(VLOOKUP($E400,Dispa_data!E:W,8,FALSE),0)</f>
        <v>0</v>
      </c>
      <c r="M400">
        <f>IFERROR(VLOOKUP($E400,Dispa_data!E:W,9,FALSE),0)</f>
        <v>0</v>
      </c>
      <c r="N400">
        <f>IFERROR(VLOOKUP($E400,Dispa_data!$E:$W,10,FALSE),0)</f>
        <v>0.3</v>
      </c>
      <c r="O400">
        <f>IFERROR(VLOOKUP($E400,Dispa_data!$E:$W,11,FALSE),0)</f>
        <v>0.38500000000000001</v>
      </c>
      <c r="P400">
        <f>IFERROR(VLOOKUP($E400,Dispa_data!$E:$W,12,FALSE),0)</f>
        <v>7</v>
      </c>
      <c r="Q400">
        <f>IFERROR(VLOOKUP($E400,Dispa_data!$E:$W,13,FALSE),0)</f>
        <v>1</v>
      </c>
      <c r="S400" t="str">
        <f t="shared" si="51"/>
        <v/>
      </c>
      <c r="T400" t="str">
        <f t="shared" si="52"/>
        <v/>
      </c>
      <c r="U400" t="str">
        <f t="shared" si="53"/>
        <v/>
      </c>
      <c r="V400" t="str">
        <f t="shared" si="54"/>
        <v/>
      </c>
      <c r="W400" t="str">
        <f t="shared" si="55"/>
        <v/>
      </c>
      <c r="X400" s="1" t="s">
        <v>436</v>
      </c>
      <c r="Y400" s="6" t="e">
        <f>VLOOKUP(B400,Dispa_data!B:B,1,FALSE)</f>
        <v>#N/A</v>
      </c>
      <c r="Z400" t="s">
        <v>1184</v>
      </c>
      <c r="AA400" t="s">
        <v>1670</v>
      </c>
      <c r="AC400" t="s">
        <v>2203</v>
      </c>
      <c r="AE400" t="s">
        <v>2949</v>
      </c>
      <c r="AF400" t="s">
        <v>1184</v>
      </c>
      <c r="AG400" t="s">
        <v>3480</v>
      </c>
      <c r="AH400" t="s">
        <v>3492</v>
      </c>
      <c r="AI400">
        <v>128</v>
      </c>
      <c r="AK400" t="s">
        <v>3499</v>
      </c>
      <c r="AL400" t="s">
        <v>3506</v>
      </c>
      <c r="AM400" t="s">
        <v>3515</v>
      </c>
      <c r="AO400">
        <v>1960</v>
      </c>
      <c r="AP400" t="s">
        <v>3600</v>
      </c>
      <c r="AR400">
        <v>2012</v>
      </c>
      <c r="AS400" t="s">
        <v>18</v>
      </c>
      <c r="AU400">
        <v>51.057445180000002</v>
      </c>
      <c r="AV400">
        <v>6.5770803950000003</v>
      </c>
      <c r="BA400">
        <v>0.30399999999999999</v>
      </c>
      <c r="BB400" t="s">
        <v>3997</v>
      </c>
      <c r="BC400" t="s">
        <v>3499</v>
      </c>
      <c r="BE400" t="s">
        <v>3515</v>
      </c>
      <c r="BF400" t="s">
        <v>4139</v>
      </c>
      <c r="BG400" t="s">
        <v>4408</v>
      </c>
      <c r="BH400" t="s">
        <v>4460</v>
      </c>
    </row>
    <row r="401" spans="1:61" x14ac:dyDescent="0.25">
      <c r="A401">
        <f t="shared" si="49"/>
        <v>136</v>
      </c>
      <c r="B401" t="str">
        <f t="shared" si="50"/>
        <v>Frimmersdorf_BNA0308</v>
      </c>
      <c r="C401" t="s">
        <v>3492</v>
      </c>
      <c r="D401" t="str">
        <f>VLOOKUP(AL401,REF_TABLE!$A$19:$B$26,2,FALSE)</f>
        <v>STUR</v>
      </c>
      <c r="E401" t="str">
        <f>VLOOKUP(AK401,REF_TABLE!A:B,2,FALSE)</f>
        <v>LIG</v>
      </c>
      <c r="F401">
        <f t="shared" si="48"/>
        <v>0.30880000000000002</v>
      </c>
      <c r="G401">
        <f>VLOOKUP(Backup_0521!D401,REF_TABLE!M:Q,2,FALSE)</f>
        <v>9.5587323943661975</v>
      </c>
      <c r="H401">
        <f>VLOOKUP(Backup_0521!D401,REF_TABLE!M:Q,3,FALSE)</f>
        <v>7.8122535211267614</v>
      </c>
      <c r="I401">
        <f>VLOOKUP(D401,Tabelle7!$A:$B,2,FALSE)</f>
        <v>4.0224969288732378E-2</v>
      </c>
      <c r="J401">
        <f>VLOOKUP(D401,Tabelle7!$A:$C,3,FALSE)</f>
        <v>4.0224969288732378E-2</v>
      </c>
      <c r="K401">
        <f>VLOOKUP($E401,Dispa_data!E:W,7,FALSE)</f>
        <v>136849.91500000001</v>
      </c>
      <c r="L401">
        <f>IFERROR(VLOOKUP($E401,Dispa_data!E:W,8,FALSE),0)</f>
        <v>0</v>
      </c>
      <c r="M401">
        <f>IFERROR(VLOOKUP($E401,Dispa_data!E:W,9,FALSE),0)</f>
        <v>0</v>
      </c>
      <c r="N401">
        <f>IFERROR(VLOOKUP($E401,Dispa_data!$E:$W,10,FALSE),0)</f>
        <v>0.3</v>
      </c>
      <c r="O401">
        <f>IFERROR(VLOOKUP($E401,Dispa_data!$E:$W,11,FALSE),0)</f>
        <v>0.38500000000000001</v>
      </c>
      <c r="P401">
        <f>IFERROR(VLOOKUP($E401,Dispa_data!$E:$W,12,FALSE),0)</f>
        <v>7</v>
      </c>
      <c r="Q401">
        <f>IFERROR(VLOOKUP($E401,Dispa_data!$E:$W,13,FALSE),0)</f>
        <v>1</v>
      </c>
      <c r="S401" t="str">
        <f t="shared" si="51"/>
        <v/>
      </c>
      <c r="T401" t="str">
        <f t="shared" si="52"/>
        <v/>
      </c>
      <c r="U401" t="str">
        <f t="shared" si="53"/>
        <v/>
      </c>
      <c r="V401" t="str">
        <f t="shared" si="54"/>
        <v/>
      </c>
      <c r="W401" t="str">
        <f t="shared" si="55"/>
        <v/>
      </c>
      <c r="X401" s="1" t="s">
        <v>437</v>
      </c>
      <c r="Y401" s="6" t="e">
        <f>VLOOKUP(B401,Dispa_data!B:B,1,FALSE)</f>
        <v>#N/A</v>
      </c>
      <c r="Z401" t="s">
        <v>1184</v>
      </c>
      <c r="AA401" t="s">
        <v>1652</v>
      </c>
      <c r="AC401" t="s">
        <v>2203</v>
      </c>
      <c r="AE401" t="s">
        <v>2949</v>
      </c>
      <c r="AF401" t="s">
        <v>1184</v>
      </c>
      <c r="AG401" t="s">
        <v>3480</v>
      </c>
      <c r="AH401" t="s">
        <v>3492</v>
      </c>
      <c r="AI401">
        <v>136</v>
      </c>
      <c r="AK401" t="s">
        <v>3499</v>
      </c>
      <c r="AL401" t="s">
        <v>3506</v>
      </c>
      <c r="AM401" t="s">
        <v>3515</v>
      </c>
      <c r="AO401">
        <v>1962</v>
      </c>
      <c r="AP401" t="s">
        <v>3557</v>
      </c>
      <c r="AR401">
        <v>2012</v>
      </c>
      <c r="AS401" t="s">
        <v>18</v>
      </c>
      <c r="AU401">
        <v>51.057445180000002</v>
      </c>
      <c r="AV401">
        <v>6.5770803950000003</v>
      </c>
      <c r="BA401">
        <v>0.30880000000000002</v>
      </c>
      <c r="BB401" t="s">
        <v>3997</v>
      </c>
      <c r="BC401" t="s">
        <v>3499</v>
      </c>
      <c r="BE401" t="s">
        <v>3515</v>
      </c>
      <c r="BF401" t="s">
        <v>4139</v>
      </c>
      <c r="BG401" t="s">
        <v>4408</v>
      </c>
      <c r="BH401" t="s">
        <v>4460</v>
      </c>
    </row>
    <row r="402" spans="1:61" x14ac:dyDescent="0.25">
      <c r="A402">
        <f t="shared" si="49"/>
        <v>130</v>
      </c>
      <c r="B402" t="str">
        <f t="shared" si="50"/>
        <v>Frimmersdorf_BNA0305</v>
      </c>
      <c r="C402" t="s">
        <v>3492</v>
      </c>
      <c r="D402" t="str">
        <f>VLOOKUP(AL402,REF_TABLE!$A$19:$B$26,2,FALSE)</f>
        <v>STUR</v>
      </c>
      <c r="E402" t="str">
        <f>VLOOKUP(AK402,REF_TABLE!A:B,2,FALSE)</f>
        <v>LIG</v>
      </c>
      <c r="F402">
        <f t="shared" si="48"/>
        <v>0.30159999999999998</v>
      </c>
      <c r="G402">
        <f>VLOOKUP(Backup_0521!D402,REF_TABLE!M:Q,2,FALSE)</f>
        <v>9.5587323943661975</v>
      </c>
      <c r="H402">
        <f>VLOOKUP(Backup_0521!D402,REF_TABLE!M:Q,3,FALSE)</f>
        <v>7.8122535211267614</v>
      </c>
      <c r="I402">
        <f>VLOOKUP(D402,Tabelle7!$A:$B,2,FALSE)</f>
        <v>4.0224969288732378E-2</v>
      </c>
      <c r="J402">
        <f>VLOOKUP(D402,Tabelle7!$A:$C,3,FALSE)</f>
        <v>4.0224969288732378E-2</v>
      </c>
      <c r="K402">
        <f>VLOOKUP($E402,Dispa_data!E:W,7,FALSE)</f>
        <v>136849.91500000001</v>
      </c>
      <c r="L402">
        <f>IFERROR(VLOOKUP($E402,Dispa_data!E:W,8,FALSE),0)</f>
        <v>0</v>
      </c>
      <c r="M402">
        <f>IFERROR(VLOOKUP($E402,Dispa_data!E:W,9,FALSE),0)</f>
        <v>0</v>
      </c>
      <c r="N402">
        <f>IFERROR(VLOOKUP($E402,Dispa_data!$E:$W,10,FALSE),0)</f>
        <v>0.3</v>
      </c>
      <c r="O402">
        <f>IFERROR(VLOOKUP($E402,Dispa_data!$E:$W,11,FALSE),0)</f>
        <v>0.38500000000000001</v>
      </c>
      <c r="P402">
        <f>IFERROR(VLOOKUP($E402,Dispa_data!$E:$W,12,FALSE),0)</f>
        <v>7</v>
      </c>
      <c r="Q402">
        <f>IFERROR(VLOOKUP($E402,Dispa_data!$E:$W,13,FALSE),0)</f>
        <v>1</v>
      </c>
      <c r="S402" t="str">
        <f t="shared" si="51"/>
        <v/>
      </c>
      <c r="T402" t="str">
        <f t="shared" si="52"/>
        <v/>
      </c>
      <c r="U402" t="str">
        <f t="shared" si="53"/>
        <v/>
      </c>
      <c r="V402" t="str">
        <f t="shared" si="54"/>
        <v/>
      </c>
      <c r="W402" t="str">
        <f t="shared" si="55"/>
        <v/>
      </c>
      <c r="X402" s="1" t="s">
        <v>438</v>
      </c>
      <c r="Y402" s="6" t="e">
        <f>VLOOKUP(B402,Dispa_data!B:B,1,FALSE)</f>
        <v>#N/A</v>
      </c>
      <c r="Z402" t="s">
        <v>1184</v>
      </c>
      <c r="AA402" t="s">
        <v>1550</v>
      </c>
      <c r="AC402" t="s">
        <v>2203</v>
      </c>
      <c r="AE402" t="s">
        <v>2949</v>
      </c>
      <c r="AF402" t="s">
        <v>3322</v>
      </c>
      <c r="AG402" t="s">
        <v>3480</v>
      </c>
      <c r="AH402" t="s">
        <v>3492</v>
      </c>
      <c r="AI402">
        <v>130</v>
      </c>
      <c r="AK402" t="s">
        <v>3499</v>
      </c>
      <c r="AL402" t="s">
        <v>3506</v>
      </c>
      <c r="AM402" t="s">
        <v>3515</v>
      </c>
      <c r="AO402">
        <v>1959</v>
      </c>
      <c r="AP402" t="s">
        <v>3569</v>
      </c>
      <c r="AR402">
        <v>2012</v>
      </c>
      <c r="AS402" t="s">
        <v>18</v>
      </c>
      <c r="AU402">
        <v>51.057445180000002</v>
      </c>
      <c r="AV402">
        <v>6.5770803950000003</v>
      </c>
      <c r="BA402">
        <v>0.30159999999999998</v>
      </c>
      <c r="BB402" t="s">
        <v>3997</v>
      </c>
      <c r="BC402" t="s">
        <v>3499</v>
      </c>
      <c r="BE402" t="s">
        <v>3515</v>
      </c>
      <c r="BF402" t="s">
        <v>4171</v>
      </c>
      <c r="BG402" t="s">
        <v>4407</v>
      </c>
      <c r="BH402" t="s">
        <v>4460</v>
      </c>
    </row>
    <row r="403" spans="1:61" x14ac:dyDescent="0.25">
      <c r="A403">
        <f t="shared" si="49"/>
        <v>132</v>
      </c>
      <c r="B403" t="str">
        <f t="shared" si="50"/>
        <v>Frimmersdorf_BNA0306</v>
      </c>
      <c r="C403" t="s">
        <v>3492</v>
      </c>
      <c r="D403" t="str">
        <f>VLOOKUP(AL403,REF_TABLE!$A$19:$B$26,2,FALSE)</f>
        <v>STUR</v>
      </c>
      <c r="E403" t="str">
        <f>VLOOKUP(AK403,REF_TABLE!A:B,2,FALSE)</f>
        <v>LIG</v>
      </c>
      <c r="F403">
        <f t="shared" si="48"/>
        <v>0.30399999999999999</v>
      </c>
      <c r="G403">
        <f>VLOOKUP(Backup_0521!D403,REF_TABLE!M:Q,2,FALSE)</f>
        <v>9.5587323943661975</v>
      </c>
      <c r="H403">
        <f>VLOOKUP(Backup_0521!D403,REF_TABLE!M:Q,3,FALSE)</f>
        <v>7.8122535211267614</v>
      </c>
      <c r="I403">
        <f>VLOOKUP(D403,Tabelle7!$A:$B,2,FALSE)</f>
        <v>4.0224969288732378E-2</v>
      </c>
      <c r="J403">
        <f>VLOOKUP(D403,Tabelle7!$A:$C,3,FALSE)</f>
        <v>4.0224969288732378E-2</v>
      </c>
      <c r="K403">
        <f>VLOOKUP($E403,Dispa_data!E:W,7,FALSE)</f>
        <v>136849.91500000001</v>
      </c>
      <c r="L403">
        <f>IFERROR(VLOOKUP($E403,Dispa_data!E:W,8,FALSE),0)</f>
        <v>0</v>
      </c>
      <c r="M403">
        <f>IFERROR(VLOOKUP($E403,Dispa_data!E:W,9,FALSE),0)</f>
        <v>0</v>
      </c>
      <c r="N403">
        <f>IFERROR(VLOOKUP($E403,Dispa_data!$E:$W,10,FALSE),0)</f>
        <v>0.3</v>
      </c>
      <c r="O403">
        <f>IFERROR(VLOOKUP($E403,Dispa_data!$E:$W,11,FALSE),0)</f>
        <v>0.38500000000000001</v>
      </c>
      <c r="P403">
        <f>IFERROR(VLOOKUP($E403,Dispa_data!$E:$W,12,FALSE),0)</f>
        <v>7</v>
      </c>
      <c r="Q403">
        <f>IFERROR(VLOOKUP($E403,Dispa_data!$E:$W,13,FALSE),0)</f>
        <v>1</v>
      </c>
      <c r="S403" t="str">
        <f t="shared" si="51"/>
        <v/>
      </c>
      <c r="T403" t="str">
        <f t="shared" si="52"/>
        <v/>
      </c>
      <c r="U403" t="str">
        <f t="shared" si="53"/>
        <v/>
      </c>
      <c r="V403" t="str">
        <f t="shared" si="54"/>
        <v/>
      </c>
      <c r="W403" t="str">
        <f t="shared" si="55"/>
        <v/>
      </c>
      <c r="X403" s="1" t="s">
        <v>439</v>
      </c>
      <c r="Y403" s="6" t="e">
        <f>VLOOKUP(B403,Dispa_data!B:B,1,FALSE)</f>
        <v>#N/A</v>
      </c>
      <c r="Z403" t="s">
        <v>1184</v>
      </c>
      <c r="AA403" t="s">
        <v>1593</v>
      </c>
      <c r="AC403" t="s">
        <v>2203</v>
      </c>
      <c r="AE403" t="s">
        <v>2949</v>
      </c>
      <c r="AF403" t="s">
        <v>3322</v>
      </c>
      <c r="AG403" t="s">
        <v>3480</v>
      </c>
      <c r="AH403" t="s">
        <v>3492</v>
      </c>
      <c r="AI403">
        <v>132</v>
      </c>
      <c r="AK403" t="s">
        <v>3499</v>
      </c>
      <c r="AL403" t="s">
        <v>3506</v>
      </c>
      <c r="AM403" t="s">
        <v>3515</v>
      </c>
      <c r="AO403">
        <v>1960</v>
      </c>
      <c r="AP403" t="s">
        <v>3600</v>
      </c>
      <c r="AR403">
        <v>2012</v>
      </c>
      <c r="AS403" t="s">
        <v>18</v>
      </c>
      <c r="AU403">
        <v>51.057445180000002</v>
      </c>
      <c r="AV403">
        <v>6.5770803950000003</v>
      </c>
      <c r="BA403">
        <v>0.30399999999999999</v>
      </c>
      <c r="BB403" t="s">
        <v>3997</v>
      </c>
      <c r="BC403" t="s">
        <v>3499</v>
      </c>
      <c r="BE403" t="s">
        <v>3515</v>
      </c>
      <c r="BF403" t="s">
        <v>4171</v>
      </c>
      <c r="BG403" t="s">
        <v>4407</v>
      </c>
      <c r="BH403" t="s">
        <v>4460</v>
      </c>
    </row>
    <row r="404" spans="1:61" x14ac:dyDescent="0.25">
      <c r="A404">
        <f t="shared" si="49"/>
        <v>135</v>
      </c>
      <c r="B404" t="str">
        <f t="shared" si="50"/>
        <v>Frimmersdorf_BNA0309</v>
      </c>
      <c r="C404" t="s">
        <v>3492</v>
      </c>
      <c r="D404" t="str">
        <f>VLOOKUP(AL404,REF_TABLE!$A$19:$B$26,2,FALSE)</f>
        <v>STUR</v>
      </c>
      <c r="E404" t="str">
        <f>VLOOKUP(AK404,REF_TABLE!A:B,2,FALSE)</f>
        <v>LIG</v>
      </c>
      <c r="F404">
        <f t="shared" si="48"/>
        <v>0.31359999999999999</v>
      </c>
      <c r="G404">
        <f>VLOOKUP(Backup_0521!D404,REF_TABLE!M:Q,2,FALSE)</f>
        <v>9.5587323943661975</v>
      </c>
      <c r="H404">
        <f>VLOOKUP(Backup_0521!D404,REF_TABLE!M:Q,3,FALSE)</f>
        <v>7.8122535211267614</v>
      </c>
      <c r="I404">
        <f>VLOOKUP(D404,Tabelle7!$A:$B,2,FALSE)</f>
        <v>4.0224969288732378E-2</v>
      </c>
      <c r="J404">
        <f>VLOOKUP(D404,Tabelle7!$A:$C,3,FALSE)</f>
        <v>4.0224969288732378E-2</v>
      </c>
      <c r="K404">
        <f>VLOOKUP($E404,Dispa_data!E:W,7,FALSE)</f>
        <v>136849.91500000001</v>
      </c>
      <c r="L404">
        <f>IFERROR(VLOOKUP($E404,Dispa_data!E:W,8,FALSE),0)</f>
        <v>0</v>
      </c>
      <c r="M404">
        <f>IFERROR(VLOOKUP($E404,Dispa_data!E:W,9,FALSE),0)</f>
        <v>0</v>
      </c>
      <c r="N404">
        <f>IFERROR(VLOOKUP($E404,Dispa_data!$E:$W,10,FALSE),0)</f>
        <v>0.3</v>
      </c>
      <c r="O404">
        <f>IFERROR(VLOOKUP($E404,Dispa_data!$E:$W,11,FALSE),0)</f>
        <v>0.38500000000000001</v>
      </c>
      <c r="P404">
        <f>IFERROR(VLOOKUP($E404,Dispa_data!$E:$W,12,FALSE),0)</f>
        <v>7</v>
      </c>
      <c r="Q404">
        <f>IFERROR(VLOOKUP($E404,Dispa_data!$E:$W,13,FALSE),0)</f>
        <v>1</v>
      </c>
      <c r="S404" t="str">
        <f t="shared" si="51"/>
        <v/>
      </c>
      <c r="T404" t="str">
        <f t="shared" si="52"/>
        <v/>
      </c>
      <c r="U404" t="str">
        <f t="shared" si="53"/>
        <v/>
      </c>
      <c r="V404" t="str">
        <f t="shared" si="54"/>
        <v/>
      </c>
      <c r="W404" t="str">
        <f t="shared" si="55"/>
        <v/>
      </c>
      <c r="X404" s="1" t="s">
        <v>440</v>
      </c>
      <c r="Y404" s="6" t="e">
        <f>VLOOKUP(B404,Dispa_data!B:B,1,FALSE)</f>
        <v>#N/A</v>
      </c>
      <c r="Z404" t="s">
        <v>1184</v>
      </c>
      <c r="AA404" t="s">
        <v>1657</v>
      </c>
      <c r="AC404" t="s">
        <v>2203</v>
      </c>
      <c r="AE404" t="s">
        <v>2949</v>
      </c>
      <c r="AF404" t="s">
        <v>3322</v>
      </c>
      <c r="AG404" t="s">
        <v>3480</v>
      </c>
      <c r="AH404" t="s">
        <v>3492</v>
      </c>
      <c r="AI404">
        <v>135</v>
      </c>
      <c r="AK404" t="s">
        <v>3499</v>
      </c>
      <c r="AL404" t="s">
        <v>3506</v>
      </c>
      <c r="AM404" t="s">
        <v>3515</v>
      </c>
      <c r="AO404">
        <v>1964</v>
      </c>
      <c r="AP404" t="s">
        <v>3565</v>
      </c>
      <c r="AR404">
        <v>2012</v>
      </c>
      <c r="AS404" t="s">
        <v>18</v>
      </c>
      <c r="AU404">
        <v>51.057445180000002</v>
      </c>
      <c r="AV404">
        <v>6.5770803950000003</v>
      </c>
      <c r="BA404">
        <v>0.31359999999999999</v>
      </c>
      <c r="BB404" t="s">
        <v>3997</v>
      </c>
      <c r="BC404" t="s">
        <v>3499</v>
      </c>
      <c r="BE404" t="s">
        <v>3515</v>
      </c>
      <c r="BF404" t="s">
        <v>4172</v>
      </c>
      <c r="BG404" t="s">
        <v>4407</v>
      </c>
      <c r="BH404" t="s">
        <v>4460</v>
      </c>
    </row>
    <row r="405" spans="1:61" x14ac:dyDescent="0.25">
      <c r="A405">
        <f t="shared" si="49"/>
        <v>138</v>
      </c>
      <c r="B405" t="str">
        <f t="shared" si="50"/>
        <v>Frimmersdorf_BNA0310</v>
      </c>
      <c r="C405" t="s">
        <v>3492</v>
      </c>
      <c r="D405" t="str">
        <f>VLOOKUP(AL405,REF_TABLE!$A$19:$B$26,2,FALSE)</f>
        <v>STUR</v>
      </c>
      <c r="E405" t="str">
        <f>VLOOKUP(AK405,REF_TABLE!A:B,2,FALSE)</f>
        <v>LIG</v>
      </c>
      <c r="F405">
        <f t="shared" si="48"/>
        <v>0.30880000000000002</v>
      </c>
      <c r="G405">
        <f>VLOOKUP(Backup_0521!D405,REF_TABLE!M:Q,2,FALSE)</f>
        <v>9.5587323943661975</v>
      </c>
      <c r="H405">
        <f>VLOOKUP(Backup_0521!D405,REF_TABLE!M:Q,3,FALSE)</f>
        <v>7.8122535211267614</v>
      </c>
      <c r="I405">
        <f>VLOOKUP(D405,Tabelle7!$A:$B,2,FALSE)</f>
        <v>4.0224969288732378E-2</v>
      </c>
      <c r="J405">
        <f>VLOOKUP(D405,Tabelle7!$A:$C,3,FALSE)</f>
        <v>4.0224969288732378E-2</v>
      </c>
      <c r="K405">
        <f>VLOOKUP($E405,Dispa_data!E:W,7,FALSE)</f>
        <v>136849.91500000001</v>
      </c>
      <c r="L405">
        <f>IFERROR(VLOOKUP($E405,Dispa_data!E:W,8,FALSE),0)</f>
        <v>0</v>
      </c>
      <c r="M405">
        <f>IFERROR(VLOOKUP($E405,Dispa_data!E:W,9,FALSE),0)</f>
        <v>0</v>
      </c>
      <c r="N405">
        <f>IFERROR(VLOOKUP($E405,Dispa_data!$E:$W,10,FALSE),0)</f>
        <v>0.3</v>
      </c>
      <c r="O405">
        <f>IFERROR(VLOOKUP($E405,Dispa_data!$E:$W,11,FALSE),0)</f>
        <v>0.38500000000000001</v>
      </c>
      <c r="P405">
        <f>IFERROR(VLOOKUP($E405,Dispa_data!$E:$W,12,FALSE),0)</f>
        <v>7</v>
      </c>
      <c r="Q405">
        <f>IFERROR(VLOOKUP($E405,Dispa_data!$E:$W,13,FALSE),0)</f>
        <v>1</v>
      </c>
      <c r="S405" t="str">
        <f t="shared" si="51"/>
        <v/>
      </c>
      <c r="T405" t="str">
        <f t="shared" si="52"/>
        <v/>
      </c>
      <c r="U405" t="str">
        <f t="shared" si="53"/>
        <v/>
      </c>
      <c r="V405" t="str">
        <f t="shared" si="54"/>
        <v/>
      </c>
      <c r="W405" t="str">
        <f t="shared" si="55"/>
        <v/>
      </c>
      <c r="X405" s="1" t="s">
        <v>441</v>
      </c>
      <c r="Y405" s="6" t="e">
        <f>VLOOKUP(B405,Dispa_data!B:B,1,FALSE)</f>
        <v>#N/A</v>
      </c>
      <c r="Z405" t="s">
        <v>1184</v>
      </c>
      <c r="AA405" t="s">
        <v>1671</v>
      </c>
      <c r="AC405" t="s">
        <v>2203</v>
      </c>
      <c r="AE405" t="s">
        <v>2949</v>
      </c>
      <c r="AF405" t="s">
        <v>3322</v>
      </c>
      <c r="AG405" t="s">
        <v>3480</v>
      </c>
      <c r="AH405" t="s">
        <v>3492</v>
      </c>
      <c r="AI405">
        <v>138</v>
      </c>
      <c r="AK405" t="s">
        <v>3499</v>
      </c>
      <c r="AL405" t="s">
        <v>3506</v>
      </c>
      <c r="AM405" t="s">
        <v>3515</v>
      </c>
      <c r="AO405">
        <v>1962</v>
      </c>
      <c r="AP405" t="s">
        <v>3557</v>
      </c>
      <c r="AR405">
        <v>2012</v>
      </c>
      <c r="AS405" t="s">
        <v>18</v>
      </c>
      <c r="AU405">
        <v>51.057445180000002</v>
      </c>
      <c r="AV405">
        <v>6.5770803950000003</v>
      </c>
      <c r="BA405">
        <v>0.30880000000000002</v>
      </c>
      <c r="BB405" t="s">
        <v>3997</v>
      </c>
      <c r="BC405" t="s">
        <v>3499</v>
      </c>
      <c r="BE405" t="s">
        <v>3515</v>
      </c>
      <c r="BF405" t="s">
        <v>1184</v>
      </c>
      <c r="BG405" t="s">
        <v>4406</v>
      </c>
      <c r="BH405" t="s">
        <v>4441</v>
      </c>
    </row>
    <row r="406" spans="1:61" x14ac:dyDescent="0.25">
      <c r="A406">
        <f t="shared" si="49"/>
        <v>131</v>
      </c>
      <c r="B406" t="str">
        <f t="shared" si="50"/>
        <v>Frimmersdorf_BNA0311</v>
      </c>
      <c r="C406" t="s">
        <v>3492</v>
      </c>
      <c r="D406" t="str">
        <f>VLOOKUP(AL406,REF_TABLE!$A$19:$B$26,2,FALSE)</f>
        <v>STUR</v>
      </c>
      <c r="E406" t="str">
        <f>VLOOKUP(AK406,REF_TABLE!A:B,2,FALSE)</f>
        <v>LIG</v>
      </c>
      <c r="F406">
        <f t="shared" si="48"/>
        <v>0.30880000000000002</v>
      </c>
      <c r="G406">
        <f>VLOOKUP(Backup_0521!D406,REF_TABLE!M:Q,2,FALSE)</f>
        <v>9.5587323943661975</v>
      </c>
      <c r="H406">
        <f>VLOOKUP(Backup_0521!D406,REF_TABLE!M:Q,3,FALSE)</f>
        <v>7.8122535211267614</v>
      </c>
      <c r="I406">
        <f>VLOOKUP(D406,Tabelle7!$A:$B,2,FALSE)</f>
        <v>4.0224969288732378E-2</v>
      </c>
      <c r="J406">
        <f>VLOOKUP(D406,Tabelle7!$A:$C,3,FALSE)</f>
        <v>4.0224969288732378E-2</v>
      </c>
      <c r="K406">
        <f>VLOOKUP($E406,Dispa_data!E:W,7,FALSE)</f>
        <v>136849.91500000001</v>
      </c>
      <c r="L406">
        <f>IFERROR(VLOOKUP($E406,Dispa_data!E:W,8,FALSE),0)</f>
        <v>0</v>
      </c>
      <c r="M406">
        <f>IFERROR(VLOOKUP($E406,Dispa_data!E:W,9,FALSE),0)</f>
        <v>0</v>
      </c>
      <c r="N406">
        <f>IFERROR(VLOOKUP($E406,Dispa_data!$E:$W,10,FALSE),0)</f>
        <v>0.3</v>
      </c>
      <c r="O406">
        <f>IFERROR(VLOOKUP($E406,Dispa_data!$E:$W,11,FALSE),0)</f>
        <v>0.38500000000000001</v>
      </c>
      <c r="P406">
        <f>IFERROR(VLOOKUP($E406,Dispa_data!$E:$W,12,FALSE),0)</f>
        <v>7</v>
      </c>
      <c r="Q406">
        <f>IFERROR(VLOOKUP($E406,Dispa_data!$E:$W,13,FALSE),0)</f>
        <v>1</v>
      </c>
      <c r="S406" t="str">
        <f t="shared" si="51"/>
        <v/>
      </c>
      <c r="T406" t="str">
        <f t="shared" si="52"/>
        <v/>
      </c>
      <c r="U406" t="str">
        <f t="shared" si="53"/>
        <v/>
      </c>
      <c r="V406" t="str">
        <f t="shared" si="54"/>
        <v/>
      </c>
      <c r="W406" t="str">
        <f t="shared" si="55"/>
        <v/>
      </c>
      <c r="X406" s="1" t="s">
        <v>442</v>
      </c>
      <c r="Y406" s="6" t="e">
        <f>VLOOKUP(B406,Dispa_data!B:B,1,FALSE)</f>
        <v>#N/A</v>
      </c>
      <c r="Z406" t="s">
        <v>1184</v>
      </c>
      <c r="AA406" t="s">
        <v>1672</v>
      </c>
      <c r="AC406" t="s">
        <v>2203</v>
      </c>
      <c r="AE406" t="s">
        <v>2949</v>
      </c>
      <c r="AF406" t="s">
        <v>3322</v>
      </c>
      <c r="AG406" t="s">
        <v>3480</v>
      </c>
      <c r="AH406" t="s">
        <v>3492</v>
      </c>
      <c r="AI406">
        <v>131</v>
      </c>
      <c r="AK406" t="s">
        <v>3499</v>
      </c>
      <c r="AL406" t="s">
        <v>3506</v>
      </c>
      <c r="AM406" t="s">
        <v>3515</v>
      </c>
      <c r="AO406">
        <v>1962</v>
      </c>
      <c r="AP406" t="s">
        <v>3557</v>
      </c>
      <c r="AR406">
        <v>2012</v>
      </c>
      <c r="AS406" t="s">
        <v>18</v>
      </c>
      <c r="AU406">
        <v>51.057445180000002</v>
      </c>
      <c r="AV406">
        <v>6.5770803950000003</v>
      </c>
      <c r="BA406">
        <v>0.30880000000000002</v>
      </c>
      <c r="BB406" t="s">
        <v>3997</v>
      </c>
      <c r="BC406" t="s">
        <v>3499</v>
      </c>
      <c r="BE406" t="s">
        <v>3515</v>
      </c>
      <c r="BF406" t="s">
        <v>1184</v>
      </c>
      <c r="BG406" t="s">
        <v>4406</v>
      </c>
      <c r="BH406" t="s">
        <v>4441</v>
      </c>
    </row>
    <row r="407" spans="1:61" x14ac:dyDescent="0.25">
      <c r="A407">
        <f t="shared" si="49"/>
        <v>133</v>
      </c>
      <c r="B407" t="str">
        <f t="shared" si="50"/>
        <v>Frimmersdorf_BNA0312</v>
      </c>
      <c r="C407" t="s">
        <v>3492</v>
      </c>
      <c r="D407" t="str">
        <f>VLOOKUP(AL407,REF_TABLE!$A$19:$B$26,2,FALSE)</f>
        <v>STUR</v>
      </c>
      <c r="E407" t="str">
        <f>VLOOKUP(AK407,REF_TABLE!A:B,2,FALSE)</f>
        <v>LIG</v>
      </c>
      <c r="F407">
        <f t="shared" si="48"/>
        <v>0.31359999999999999</v>
      </c>
      <c r="G407">
        <f>VLOOKUP(Backup_0521!D407,REF_TABLE!M:Q,2,FALSE)</f>
        <v>9.5587323943661975</v>
      </c>
      <c r="H407">
        <f>VLOOKUP(Backup_0521!D407,REF_TABLE!M:Q,3,FALSE)</f>
        <v>7.8122535211267614</v>
      </c>
      <c r="I407">
        <f>VLOOKUP(D407,Tabelle7!$A:$B,2,FALSE)</f>
        <v>4.0224969288732378E-2</v>
      </c>
      <c r="J407">
        <f>VLOOKUP(D407,Tabelle7!$A:$C,3,FALSE)</f>
        <v>4.0224969288732378E-2</v>
      </c>
      <c r="K407">
        <f>VLOOKUP($E407,Dispa_data!E:W,7,FALSE)</f>
        <v>136849.91500000001</v>
      </c>
      <c r="L407">
        <f>IFERROR(VLOOKUP($E407,Dispa_data!E:W,8,FALSE),0)</f>
        <v>0</v>
      </c>
      <c r="M407">
        <f>IFERROR(VLOOKUP($E407,Dispa_data!E:W,9,FALSE),0)</f>
        <v>0</v>
      </c>
      <c r="N407">
        <f>IFERROR(VLOOKUP($E407,Dispa_data!$E:$W,10,FALSE),0)</f>
        <v>0.3</v>
      </c>
      <c r="O407">
        <f>IFERROR(VLOOKUP($E407,Dispa_data!$E:$W,11,FALSE),0)</f>
        <v>0.38500000000000001</v>
      </c>
      <c r="P407">
        <f>IFERROR(VLOOKUP($E407,Dispa_data!$E:$W,12,FALSE),0)</f>
        <v>7</v>
      </c>
      <c r="Q407">
        <f>IFERROR(VLOOKUP($E407,Dispa_data!$E:$W,13,FALSE),0)</f>
        <v>1</v>
      </c>
      <c r="S407" t="str">
        <f t="shared" si="51"/>
        <v/>
      </c>
      <c r="T407" t="str">
        <f t="shared" si="52"/>
        <v/>
      </c>
      <c r="U407" t="str">
        <f t="shared" si="53"/>
        <v/>
      </c>
      <c r="V407" t="str">
        <f t="shared" si="54"/>
        <v/>
      </c>
      <c r="W407" t="str">
        <f t="shared" si="55"/>
        <v/>
      </c>
      <c r="X407" s="1" t="s">
        <v>443</v>
      </c>
      <c r="Y407" s="6" t="e">
        <f>VLOOKUP(B407,Dispa_data!B:B,1,FALSE)</f>
        <v>#N/A</v>
      </c>
      <c r="Z407" t="s">
        <v>1184</v>
      </c>
      <c r="AA407" t="s">
        <v>1673</v>
      </c>
      <c r="AC407" t="s">
        <v>2203</v>
      </c>
      <c r="AE407" t="s">
        <v>2949</v>
      </c>
      <c r="AF407" t="s">
        <v>3322</v>
      </c>
      <c r="AG407" t="s">
        <v>3480</v>
      </c>
      <c r="AH407" t="s">
        <v>3492</v>
      </c>
      <c r="AI407">
        <v>133</v>
      </c>
      <c r="AK407" t="s">
        <v>3499</v>
      </c>
      <c r="AL407" t="s">
        <v>3506</v>
      </c>
      <c r="AM407" t="s">
        <v>3515</v>
      </c>
      <c r="AO407">
        <v>1964</v>
      </c>
      <c r="AP407" t="s">
        <v>3565</v>
      </c>
      <c r="AR407">
        <v>2012</v>
      </c>
      <c r="AS407" t="s">
        <v>18</v>
      </c>
      <c r="AU407">
        <v>51.057445180000002</v>
      </c>
      <c r="AV407">
        <v>6.5770803950000003</v>
      </c>
      <c r="BA407">
        <v>0.31359999999999999</v>
      </c>
      <c r="BB407" t="s">
        <v>3997</v>
      </c>
      <c r="BC407" t="s">
        <v>3499</v>
      </c>
      <c r="BE407" t="s">
        <v>3515</v>
      </c>
      <c r="BF407" t="s">
        <v>4140</v>
      </c>
      <c r="BG407" t="s">
        <v>4407</v>
      </c>
      <c r="BH407" t="s">
        <v>4460</v>
      </c>
    </row>
    <row r="408" spans="1:61" x14ac:dyDescent="0.25">
      <c r="A408">
        <f t="shared" si="49"/>
        <v>60</v>
      </c>
      <c r="B408" t="str">
        <f t="shared" si="50"/>
        <v>Mumsdorf_BNA0680</v>
      </c>
      <c r="C408" t="s">
        <v>3492</v>
      </c>
      <c r="D408" t="str">
        <f>VLOOKUP(AL408,REF_TABLE!$A$19:$B$26,2,FALSE)</f>
        <v>STUR</v>
      </c>
      <c r="E408" t="str">
        <f>VLOOKUP(AK408,REF_TABLE!A:B,2,FALSE)</f>
        <v>LIG</v>
      </c>
      <c r="F408">
        <f t="shared" si="48"/>
        <v>0.32319999999999999</v>
      </c>
      <c r="G408">
        <f>VLOOKUP(Backup_0521!D408,REF_TABLE!M:Q,2,FALSE)</f>
        <v>9.5587323943661975</v>
      </c>
      <c r="H408">
        <f>VLOOKUP(Backup_0521!D408,REF_TABLE!M:Q,3,FALSE)</f>
        <v>7.8122535211267614</v>
      </c>
      <c r="I408">
        <f>VLOOKUP(D408,Tabelle7!$A:$B,2,FALSE)</f>
        <v>4.0224969288732378E-2</v>
      </c>
      <c r="J408">
        <f>VLOOKUP(D408,Tabelle7!$A:$C,3,FALSE)</f>
        <v>4.0224969288732378E-2</v>
      </c>
      <c r="K408">
        <f>VLOOKUP($E408,Dispa_data!E:W,7,FALSE)</f>
        <v>136849.91500000001</v>
      </c>
      <c r="L408">
        <f>IFERROR(VLOOKUP($E408,Dispa_data!E:W,8,FALSE),0)</f>
        <v>0</v>
      </c>
      <c r="M408">
        <f>IFERROR(VLOOKUP($E408,Dispa_data!E:W,9,FALSE),0)</f>
        <v>0</v>
      </c>
      <c r="N408">
        <f>IFERROR(VLOOKUP($E408,Dispa_data!$E:$W,10,FALSE),0)</f>
        <v>0.3</v>
      </c>
      <c r="O408">
        <f>IFERROR(VLOOKUP($E408,Dispa_data!$E:$W,11,FALSE),0)</f>
        <v>0.38500000000000001</v>
      </c>
      <c r="P408">
        <f>IFERROR(VLOOKUP($E408,Dispa_data!$E:$W,12,FALSE),0)</f>
        <v>7</v>
      </c>
      <c r="Q408">
        <f>IFERROR(VLOOKUP($E408,Dispa_data!$E:$W,13,FALSE),0)</f>
        <v>1</v>
      </c>
      <c r="S408" t="str">
        <f t="shared" si="51"/>
        <v/>
      </c>
      <c r="T408" t="str">
        <f t="shared" si="52"/>
        <v/>
      </c>
      <c r="U408" t="str">
        <f t="shared" si="53"/>
        <v/>
      </c>
      <c r="V408" t="str">
        <f t="shared" si="54"/>
        <v/>
      </c>
      <c r="W408" t="str">
        <f t="shared" si="55"/>
        <v/>
      </c>
      <c r="X408" s="1" t="s">
        <v>444</v>
      </c>
      <c r="Y408" s="6" t="e">
        <f>VLOOKUP(B408,Dispa_data!B:B,1,FALSE)</f>
        <v>#N/A</v>
      </c>
      <c r="Z408" t="s">
        <v>1201</v>
      </c>
      <c r="AC408" t="s">
        <v>2227</v>
      </c>
      <c r="AE408" t="s">
        <v>2964</v>
      </c>
      <c r="AF408" t="s">
        <v>1201</v>
      </c>
      <c r="AG408" t="s">
        <v>3479</v>
      </c>
      <c r="AH408" t="s">
        <v>3492</v>
      </c>
      <c r="AI408">
        <v>60</v>
      </c>
      <c r="AK408" t="s">
        <v>3499</v>
      </c>
      <c r="AL408" t="s">
        <v>3506</v>
      </c>
      <c r="AM408" t="s">
        <v>3514</v>
      </c>
      <c r="AO408">
        <v>1968</v>
      </c>
      <c r="AP408" t="s">
        <v>3549</v>
      </c>
      <c r="AR408">
        <v>2013</v>
      </c>
      <c r="AS408" t="s">
        <v>18</v>
      </c>
      <c r="AU408">
        <v>51.07114395</v>
      </c>
      <c r="AV408">
        <v>12.260814010000001</v>
      </c>
      <c r="BA408">
        <v>0.32319999999999999</v>
      </c>
      <c r="BB408" t="s">
        <v>3997</v>
      </c>
      <c r="BC408" t="s">
        <v>3499</v>
      </c>
      <c r="BE408" t="s">
        <v>3515</v>
      </c>
      <c r="BF408" t="s">
        <v>4173</v>
      </c>
      <c r="BG408" t="s">
        <v>4406</v>
      </c>
      <c r="BH408" t="s">
        <v>4458</v>
      </c>
    </row>
    <row r="409" spans="1:61" x14ac:dyDescent="0.25">
      <c r="A409">
        <f t="shared" si="49"/>
        <v>45</v>
      </c>
      <c r="B409" t="str">
        <f t="shared" si="50"/>
        <v>Goldenberg_BNA0490b</v>
      </c>
      <c r="C409" t="s">
        <v>3492</v>
      </c>
      <c r="D409" t="str">
        <f>VLOOKUP(AL409,REF_TABLE!$A$19:$B$26,2,FALSE)</f>
        <v>STUR</v>
      </c>
      <c r="E409" t="str">
        <f>VLOOKUP(AK409,REF_TABLE!A:B,2,FALSE)</f>
        <v>LIG</v>
      </c>
      <c r="F409">
        <f t="shared" si="48"/>
        <v>0.38319999999999999</v>
      </c>
      <c r="G409">
        <f>VLOOKUP(Backup_0521!D409,REF_TABLE!M:Q,2,FALSE)</f>
        <v>9.5587323943661975</v>
      </c>
      <c r="H409">
        <f>VLOOKUP(Backup_0521!D409,REF_TABLE!M:Q,3,FALSE)</f>
        <v>7.8122535211267614</v>
      </c>
      <c r="I409">
        <f>VLOOKUP(D409,Tabelle7!$A:$B,2,FALSE)</f>
        <v>4.0224969288732378E-2</v>
      </c>
      <c r="J409">
        <f>VLOOKUP(D409,Tabelle7!$A:$C,3,FALSE)</f>
        <v>4.0224969288732378E-2</v>
      </c>
      <c r="K409">
        <f>VLOOKUP($E409,Dispa_data!E:W,7,FALSE)</f>
        <v>136849.91500000001</v>
      </c>
      <c r="L409">
        <f>IFERROR(VLOOKUP($E409,Dispa_data!E:W,8,FALSE),0)</f>
        <v>0</v>
      </c>
      <c r="M409">
        <f>IFERROR(VLOOKUP($E409,Dispa_data!E:W,9,FALSE),0)</f>
        <v>0</v>
      </c>
      <c r="N409">
        <f>IFERROR(VLOOKUP($E409,Dispa_data!$E:$W,10,FALSE),0)</f>
        <v>0.3</v>
      </c>
      <c r="O409">
        <f>IFERROR(VLOOKUP($E409,Dispa_data!$E:$W,11,FALSE),0)</f>
        <v>0.38500000000000001</v>
      </c>
      <c r="P409">
        <f>IFERROR(VLOOKUP($E409,Dispa_data!$E:$W,12,FALSE),0)</f>
        <v>7</v>
      </c>
      <c r="Q409">
        <f>IFERROR(VLOOKUP($E409,Dispa_data!$E:$W,13,FALSE),0)</f>
        <v>1</v>
      </c>
      <c r="S409" t="str">
        <f t="shared" si="51"/>
        <v/>
      </c>
      <c r="T409" t="str">
        <f t="shared" si="52"/>
        <v/>
      </c>
      <c r="U409" t="str">
        <f t="shared" si="53"/>
        <v/>
      </c>
      <c r="V409" t="str">
        <f t="shared" si="54"/>
        <v/>
      </c>
      <c r="W409" t="str">
        <f t="shared" si="55"/>
        <v/>
      </c>
      <c r="X409" s="1" t="s">
        <v>445</v>
      </c>
      <c r="Y409" s="6" t="e">
        <f>VLOOKUP(B409,Dispa_data!B:B,1,FALSE)</f>
        <v>#N/A</v>
      </c>
      <c r="Z409" t="s">
        <v>1187</v>
      </c>
      <c r="AA409" t="s">
        <v>1593</v>
      </c>
      <c r="AC409" t="s">
        <v>2203</v>
      </c>
      <c r="AE409" t="s">
        <v>2951</v>
      </c>
      <c r="AF409" t="s">
        <v>3325</v>
      </c>
      <c r="AG409" t="s">
        <v>3480</v>
      </c>
      <c r="AH409" t="s">
        <v>3492</v>
      </c>
      <c r="AI409">
        <v>45</v>
      </c>
      <c r="AK409" t="s">
        <v>3499</v>
      </c>
      <c r="AL409" t="s">
        <v>3506</v>
      </c>
      <c r="AM409" t="s">
        <v>3514</v>
      </c>
      <c r="AO409">
        <v>1993</v>
      </c>
      <c r="AP409" t="s">
        <v>3530</v>
      </c>
      <c r="AR409">
        <v>2015</v>
      </c>
      <c r="AS409" t="s">
        <v>18</v>
      </c>
      <c r="AU409">
        <v>50.860799999999998</v>
      </c>
      <c r="AV409">
        <v>6.8402000000000003</v>
      </c>
      <c r="BA409">
        <v>0.38319999999999999</v>
      </c>
      <c r="BB409" t="s">
        <v>3997</v>
      </c>
      <c r="BC409" t="s">
        <v>3499</v>
      </c>
      <c r="BE409" t="s">
        <v>3515</v>
      </c>
      <c r="BF409" t="s">
        <v>4159</v>
      </c>
      <c r="BG409" t="s">
        <v>4406</v>
      </c>
      <c r="BH409" t="s">
        <v>4441</v>
      </c>
    </row>
    <row r="410" spans="1:61" x14ac:dyDescent="0.25">
      <c r="A410">
        <f t="shared" si="49"/>
        <v>37.5</v>
      </c>
      <c r="B410" t="str">
        <f t="shared" si="50"/>
        <v>Ahrensfelde_BNA0005</v>
      </c>
      <c r="C410" t="s">
        <v>3492</v>
      </c>
      <c r="D410" t="str">
        <f>VLOOKUP(AL410,REF_TABLE!$A$19:$B$26,2,FALSE)</f>
        <v>GTUR</v>
      </c>
      <c r="E410" t="str">
        <f>VLOOKUP(AK410,REF_TABLE!A:B,2,FALSE)</f>
        <v>GAS</v>
      </c>
      <c r="F410">
        <f t="shared" si="48"/>
        <v>0.35399999999999998</v>
      </c>
      <c r="G410">
        <f>VLOOKUP(Backup_0521!D410,REF_TABLE!M:Q,2,FALSE)</f>
        <v>0</v>
      </c>
      <c r="H410">
        <f>VLOOKUP(Backup_0521!D410,REF_TABLE!M:Q,3,FALSE)</f>
        <v>0</v>
      </c>
      <c r="I410">
        <f>VLOOKUP(D410,Tabelle7!$A:$B,2,FALSE)</f>
        <v>1</v>
      </c>
      <c r="J410">
        <f>VLOOKUP(D410,Tabelle7!$A:$C,3,FALSE)</f>
        <v>1</v>
      </c>
      <c r="K410">
        <f>VLOOKUP($E410,Dispa_data!E:W,7,FALSE)</f>
        <v>112542.12</v>
      </c>
      <c r="L410">
        <f>IFERROR(VLOOKUP($E410,Dispa_data!E:W,8,FALSE),0)</f>
        <v>0</v>
      </c>
      <c r="M410">
        <f>IFERROR(VLOOKUP($E410,Dispa_data!E:W,9,FALSE),0)</f>
        <v>0</v>
      </c>
      <c r="N410">
        <f>IFERROR(VLOOKUP($E410,Dispa_data!$E:$W,10,FALSE),0)</f>
        <v>0.4</v>
      </c>
      <c r="O410">
        <f>IFERROR(VLOOKUP($E410,Dispa_data!$E:$W,11,FALSE),0)</f>
        <v>0.52500000000000002</v>
      </c>
      <c r="P410">
        <f>IFERROR(VLOOKUP($E410,Dispa_data!$E:$W,12,FALSE),0)</f>
        <v>1</v>
      </c>
      <c r="Q410">
        <f>IFERROR(VLOOKUP($E410,Dispa_data!$E:$W,13,FALSE),0)</f>
        <v>0.45</v>
      </c>
      <c r="S410" t="str">
        <f t="shared" si="51"/>
        <v/>
      </c>
      <c r="T410" t="str">
        <f t="shared" si="52"/>
        <v/>
      </c>
      <c r="U410" t="str">
        <f t="shared" si="53"/>
        <v/>
      </c>
      <c r="V410" t="str">
        <f t="shared" si="54"/>
        <v/>
      </c>
      <c r="W410" t="str">
        <f t="shared" si="55"/>
        <v/>
      </c>
      <c r="X410" s="1" t="s">
        <v>446</v>
      </c>
      <c r="Y410" s="6" t="e">
        <f>VLOOKUP(B410,Dispa_data!B:B,1,FALSE)</f>
        <v>#N/A</v>
      </c>
      <c r="Z410" t="s">
        <v>1202</v>
      </c>
      <c r="AA410" t="s">
        <v>1674</v>
      </c>
      <c r="AB410" t="s">
        <v>2014</v>
      </c>
      <c r="AC410" t="s">
        <v>2215</v>
      </c>
      <c r="AD410" t="s">
        <v>2558</v>
      </c>
      <c r="AE410" t="s">
        <v>2965</v>
      </c>
      <c r="AF410" t="s">
        <v>1202</v>
      </c>
      <c r="AG410" t="s">
        <v>3346</v>
      </c>
      <c r="AH410" t="s">
        <v>3492</v>
      </c>
      <c r="AI410">
        <v>37.5</v>
      </c>
      <c r="AJ410">
        <v>38</v>
      </c>
      <c r="AK410" t="s">
        <v>3500</v>
      </c>
      <c r="AL410" t="s">
        <v>3512</v>
      </c>
      <c r="AM410" t="s">
        <v>3515</v>
      </c>
      <c r="AO410">
        <v>1990</v>
      </c>
      <c r="AP410" t="s">
        <v>3525</v>
      </c>
      <c r="AS410" t="s">
        <v>3628</v>
      </c>
      <c r="AU410">
        <v>52.589500010000002</v>
      </c>
      <c r="AV410">
        <v>13.5586524</v>
      </c>
      <c r="AY410">
        <v>0.31</v>
      </c>
      <c r="AZ410" s="2" t="s">
        <v>3967</v>
      </c>
      <c r="BA410">
        <v>0.35399999999999998</v>
      </c>
      <c r="BB410" t="s">
        <v>3997</v>
      </c>
      <c r="BC410" t="s">
        <v>3500</v>
      </c>
      <c r="BE410" t="s">
        <v>3515</v>
      </c>
      <c r="BF410" t="s">
        <v>4174</v>
      </c>
      <c r="BG410" t="s">
        <v>4406</v>
      </c>
      <c r="BH410" t="s">
        <v>4439</v>
      </c>
      <c r="BI410" t="s">
        <v>4592</v>
      </c>
    </row>
    <row r="411" spans="1:61" x14ac:dyDescent="0.25">
      <c r="A411">
        <f t="shared" si="49"/>
        <v>37.5</v>
      </c>
      <c r="B411" t="str">
        <f t="shared" si="50"/>
        <v>Ahrensfelde_BNA0006</v>
      </c>
      <c r="C411" t="s">
        <v>3492</v>
      </c>
      <c r="D411" t="str">
        <f>VLOOKUP(AL411,REF_TABLE!$A$19:$B$26,2,FALSE)</f>
        <v>GTUR</v>
      </c>
      <c r="E411" t="str">
        <f>VLOOKUP(AK411,REF_TABLE!A:B,2,FALSE)</f>
        <v>GAS</v>
      </c>
      <c r="F411">
        <f t="shared" si="48"/>
        <v>0.35399999999999998</v>
      </c>
      <c r="G411">
        <f>VLOOKUP(Backup_0521!D411,REF_TABLE!M:Q,2,FALSE)</f>
        <v>0</v>
      </c>
      <c r="H411">
        <f>VLOOKUP(Backup_0521!D411,REF_TABLE!M:Q,3,FALSE)</f>
        <v>0</v>
      </c>
      <c r="I411">
        <f>VLOOKUP(D411,Tabelle7!$A:$B,2,FALSE)</f>
        <v>1</v>
      </c>
      <c r="J411">
        <f>VLOOKUP(D411,Tabelle7!$A:$C,3,FALSE)</f>
        <v>1</v>
      </c>
      <c r="K411">
        <f>VLOOKUP($E411,Dispa_data!E:W,7,FALSE)</f>
        <v>112542.12</v>
      </c>
      <c r="L411">
        <f>IFERROR(VLOOKUP($E411,Dispa_data!E:W,8,FALSE),0)</f>
        <v>0</v>
      </c>
      <c r="M411">
        <f>IFERROR(VLOOKUP($E411,Dispa_data!E:W,9,FALSE),0)</f>
        <v>0</v>
      </c>
      <c r="N411">
        <f>IFERROR(VLOOKUP($E411,Dispa_data!$E:$W,10,FALSE),0)</f>
        <v>0.4</v>
      </c>
      <c r="O411">
        <f>IFERROR(VLOOKUP($E411,Dispa_data!$E:$W,11,FALSE),0)</f>
        <v>0.52500000000000002</v>
      </c>
      <c r="P411">
        <f>IFERROR(VLOOKUP($E411,Dispa_data!$E:$W,12,FALSE),0)</f>
        <v>1</v>
      </c>
      <c r="Q411">
        <f>IFERROR(VLOOKUP($E411,Dispa_data!$E:$W,13,FALSE),0)</f>
        <v>0.45</v>
      </c>
      <c r="S411" t="str">
        <f t="shared" si="51"/>
        <v/>
      </c>
      <c r="T411" t="str">
        <f t="shared" si="52"/>
        <v/>
      </c>
      <c r="U411" t="str">
        <f t="shared" si="53"/>
        <v/>
      </c>
      <c r="V411" t="str">
        <f t="shared" si="54"/>
        <v/>
      </c>
      <c r="W411" t="str">
        <f t="shared" si="55"/>
        <v/>
      </c>
      <c r="X411" s="1" t="s">
        <v>447</v>
      </c>
      <c r="Y411" s="6" t="e">
        <f>VLOOKUP(B411,Dispa_data!B:B,1,FALSE)</f>
        <v>#N/A</v>
      </c>
      <c r="Z411" t="s">
        <v>1202</v>
      </c>
      <c r="AA411" t="s">
        <v>1675</v>
      </c>
      <c r="AB411" t="s">
        <v>2014</v>
      </c>
      <c r="AC411" t="s">
        <v>2215</v>
      </c>
      <c r="AD411" t="s">
        <v>2558</v>
      </c>
      <c r="AE411" t="s">
        <v>2965</v>
      </c>
      <c r="AF411" t="s">
        <v>1202</v>
      </c>
      <c r="AG411" t="s">
        <v>3346</v>
      </c>
      <c r="AH411" t="s">
        <v>3492</v>
      </c>
      <c r="AI411">
        <v>37.5</v>
      </c>
      <c r="AJ411">
        <v>38</v>
      </c>
      <c r="AK411" t="s">
        <v>3500</v>
      </c>
      <c r="AL411" t="s">
        <v>3512</v>
      </c>
      <c r="AM411" t="s">
        <v>3515</v>
      </c>
      <c r="AO411">
        <v>1990</v>
      </c>
      <c r="AP411" t="s">
        <v>3525</v>
      </c>
      <c r="AS411" t="s">
        <v>3628</v>
      </c>
      <c r="AU411">
        <v>52.589500010000002</v>
      </c>
      <c r="AV411">
        <v>13.5586524</v>
      </c>
      <c r="AY411">
        <v>0.31</v>
      </c>
      <c r="AZ411" s="2" t="s">
        <v>3967</v>
      </c>
      <c r="BA411">
        <v>0.35399999999999998</v>
      </c>
      <c r="BB411" t="s">
        <v>3997</v>
      </c>
      <c r="BC411" t="s">
        <v>3500</v>
      </c>
      <c r="BE411" t="s">
        <v>3515</v>
      </c>
      <c r="BF411" t="s">
        <v>4174</v>
      </c>
      <c r="BG411" t="s">
        <v>4406</v>
      </c>
      <c r="BH411" t="s">
        <v>4439</v>
      </c>
      <c r="BI411" t="s">
        <v>4592</v>
      </c>
    </row>
    <row r="412" spans="1:61" x14ac:dyDescent="0.25">
      <c r="A412">
        <f t="shared" si="49"/>
        <v>37.5</v>
      </c>
      <c r="B412" t="str">
        <f t="shared" si="50"/>
        <v>Ahrensfelde_BNA0007</v>
      </c>
      <c r="C412" t="s">
        <v>3492</v>
      </c>
      <c r="D412" t="str">
        <f>VLOOKUP(AL412,REF_TABLE!$A$19:$B$26,2,FALSE)</f>
        <v>GTUR</v>
      </c>
      <c r="E412" t="str">
        <f>VLOOKUP(AK412,REF_TABLE!A:B,2,FALSE)</f>
        <v>GAS</v>
      </c>
      <c r="F412">
        <f t="shared" si="48"/>
        <v>0.35399999999999998</v>
      </c>
      <c r="G412">
        <f>VLOOKUP(Backup_0521!D412,REF_TABLE!M:Q,2,FALSE)</f>
        <v>0</v>
      </c>
      <c r="H412">
        <f>VLOOKUP(Backup_0521!D412,REF_TABLE!M:Q,3,FALSE)</f>
        <v>0</v>
      </c>
      <c r="I412">
        <f>VLOOKUP(D412,Tabelle7!$A:$B,2,FALSE)</f>
        <v>1</v>
      </c>
      <c r="J412">
        <f>VLOOKUP(D412,Tabelle7!$A:$C,3,FALSE)</f>
        <v>1</v>
      </c>
      <c r="K412">
        <f>VLOOKUP($E412,Dispa_data!E:W,7,FALSE)</f>
        <v>112542.12</v>
      </c>
      <c r="L412">
        <f>IFERROR(VLOOKUP($E412,Dispa_data!E:W,8,FALSE),0)</f>
        <v>0</v>
      </c>
      <c r="M412">
        <f>IFERROR(VLOOKUP($E412,Dispa_data!E:W,9,FALSE),0)</f>
        <v>0</v>
      </c>
      <c r="N412">
        <f>IFERROR(VLOOKUP($E412,Dispa_data!$E:$W,10,FALSE),0)</f>
        <v>0.4</v>
      </c>
      <c r="O412">
        <f>IFERROR(VLOOKUP($E412,Dispa_data!$E:$W,11,FALSE),0)</f>
        <v>0.52500000000000002</v>
      </c>
      <c r="P412">
        <f>IFERROR(VLOOKUP($E412,Dispa_data!$E:$W,12,FALSE),0)</f>
        <v>1</v>
      </c>
      <c r="Q412">
        <f>IFERROR(VLOOKUP($E412,Dispa_data!$E:$W,13,FALSE),0)</f>
        <v>0.45</v>
      </c>
      <c r="S412" t="str">
        <f t="shared" si="51"/>
        <v/>
      </c>
      <c r="T412" t="str">
        <f t="shared" si="52"/>
        <v/>
      </c>
      <c r="U412" t="str">
        <f t="shared" si="53"/>
        <v/>
      </c>
      <c r="V412" t="str">
        <f t="shared" si="54"/>
        <v/>
      </c>
      <c r="W412" t="str">
        <f t="shared" si="55"/>
        <v/>
      </c>
      <c r="X412" s="1" t="s">
        <v>448</v>
      </c>
      <c r="Y412" s="6" t="e">
        <f>VLOOKUP(B412,Dispa_data!B:B,1,FALSE)</f>
        <v>#N/A</v>
      </c>
      <c r="Z412" t="s">
        <v>1202</v>
      </c>
      <c r="AA412" t="s">
        <v>1676</v>
      </c>
      <c r="AB412" t="s">
        <v>2014</v>
      </c>
      <c r="AC412" t="s">
        <v>2215</v>
      </c>
      <c r="AD412" t="s">
        <v>2558</v>
      </c>
      <c r="AE412" t="s">
        <v>2965</v>
      </c>
      <c r="AF412" t="s">
        <v>1202</v>
      </c>
      <c r="AG412" t="s">
        <v>3346</v>
      </c>
      <c r="AH412" t="s">
        <v>3492</v>
      </c>
      <c r="AI412">
        <v>37.5</v>
      </c>
      <c r="AJ412">
        <v>38</v>
      </c>
      <c r="AK412" t="s">
        <v>3500</v>
      </c>
      <c r="AL412" t="s">
        <v>3512</v>
      </c>
      <c r="AM412" t="s">
        <v>3515</v>
      </c>
      <c r="AO412">
        <v>1990</v>
      </c>
      <c r="AP412" t="s">
        <v>3525</v>
      </c>
      <c r="AS412" t="s">
        <v>3628</v>
      </c>
      <c r="AU412">
        <v>52.589500010000002</v>
      </c>
      <c r="AV412">
        <v>13.5586524</v>
      </c>
      <c r="AY412">
        <v>0.31</v>
      </c>
      <c r="AZ412" s="2" t="s">
        <v>3967</v>
      </c>
      <c r="BA412">
        <v>0.35399999999999998</v>
      </c>
      <c r="BB412" t="s">
        <v>3997</v>
      </c>
      <c r="BC412" t="s">
        <v>3500</v>
      </c>
      <c r="BE412" t="s">
        <v>3515</v>
      </c>
      <c r="BF412" t="s">
        <v>4174</v>
      </c>
      <c r="BG412" t="s">
        <v>4406</v>
      </c>
      <c r="BH412" t="s">
        <v>4439</v>
      </c>
      <c r="BI412" t="s">
        <v>4592</v>
      </c>
    </row>
    <row r="413" spans="1:61" x14ac:dyDescent="0.25">
      <c r="A413">
        <f t="shared" si="49"/>
        <v>37.5</v>
      </c>
      <c r="B413" t="str">
        <f t="shared" si="50"/>
        <v>Ahrensfelde_BNA0008</v>
      </c>
      <c r="C413" t="s">
        <v>3492</v>
      </c>
      <c r="D413" t="str">
        <f>VLOOKUP(AL413,REF_TABLE!$A$19:$B$26,2,FALSE)</f>
        <v>GTUR</v>
      </c>
      <c r="E413" t="str">
        <f>VLOOKUP(AK413,REF_TABLE!A:B,2,FALSE)</f>
        <v>GAS</v>
      </c>
      <c r="F413">
        <f t="shared" si="48"/>
        <v>0.35399999999999998</v>
      </c>
      <c r="G413">
        <f>VLOOKUP(Backup_0521!D413,REF_TABLE!M:Q,2,FALSE)</f>
        <v>0</v>
      </c>
      <c r="H413">
        <f>VLOOKUP(Backup_0521!D413,REF_TABLE!M:Q,3,FALSE)</f>
        <v>0</v>
      </c>
      <c r="I413">
        <f>VLOOKUP(D413,Tabelle7!$A:$B,2,FALSE)</f>
        <v>1</v>
      </c>
      <c r="J413">
        <f>VLOOKUP(D413,Tabelle7!$A:$C,3,FALSE)</f>
        <v>1</v>
      </c>
      <c r="K413">
        <f>VLOOKUP($E413,Dispa_data!E:W,7,FALSE)</f>
        <v>112542.12</v>
      </c>
      <c r="L413">
        <f>IFERROR(VLOOKUP($E413,Dispa_data!E:W,8,FALSE),0)</f>
        <v>0</v>
      </c>
      <c r="M413">
        <f>IFERROR(VLOOKUP($E413,Dispa_data!E:W,9,FALSE),0)</f>
        <v>0</v>
      </c>
      <c r="N413">
        <f>IFERROR(VLOOKUP($E413,Dispa_data!$E:$W,10,FALSE),0)</f>
        <v>0.4</v>
      </c>
      <c r="O413">
        <f>IFERROR(VLOOKUP($E413,Dispa_data!$E:$W,11,FALSE),0)</f>
        <v>0.52500000000000002</v>
      </c>
      <c r="P413">
        <f>IFERROR(VLOOKUP($E413,Dispa_data!$E:$W,12,FALSE),0)</f>
        <v>1</v>
      </c>
      <c r="Q413">
        <f>IFERROR(VLOOKUP($E413,Dispa_data!$E:$W,13,FALSE),0)</f>
        <v>0.45</v>
      </c>
      <c r="S413" t="str">
        <f t="shared" si="51"/>
        <v/>
      </c>
      <c r="T413" t="str">
        <f t="shared" si="52"/>
        <v/>
      </c>
      <c r="U413" t="str">
        <f t="shared" si="53"/>
        <v/>
      </c>
      <c r="V413" t="str">
        <f t="shared" si="54"/>
        <v/>
      </c>
      <c r="W413" t="str">
        <f t="shared" si="55"/>
        <v/>
      </c>
      <c r="X413" s="1" t="s">
        <v>449</v>
      </c>
      <c r="Y413" s="6" t="e">
        <f>VLOOKUP(B413,Dispa_data!B:B,1,FALSE)</f>
        <v>#N/A</v>
      </c>
      <c r="Z413" t="s">
        <v>1202</v>
      </c>
      <c r="AA413" t="s">
        <v>1677</v>
      </c>
      <c r="AB413" t="s">
        <v>2014</v>
      </c>
      <c r="AC413" t="s">
        <v>2215</v>
      </c>
      <c r="AD413" t="s">
        <v>2558</v>
      </c>
      <c r="AE413" t="s">
        <v>2965</v>
      </c>
      <c r="AF413" t="s">
        <v>1202</v>
      </c>
      <c r="AG413" t="s">
        <v>3346</v>
      </c>
      <c r="AH413" t="s">
        <v>3492</v>
      </c>
      <c r="AI413">
        <v>37.5</v>
      </c>
      <c r="AJ413">
        <v>38</v>
      </c>
      <c r="AK413" t="s">
        <v>3500</v>
      </c>
      <c r="AL413" t="s">
        <v>3512</v>
      </c>
      <c r="AM413" t="s">
        <v>3515</v>
      </c>
      <c r="AO413">
        <v>1990</v>
      </c>
      <c r="AP413" t="s">
        <v>3525</v>
      </c>
      <c r="AS413" t="s">
        <v>3628</v>
      </c>
      <c r="AU413">
        <v>52.589500010000002</v>
      </c>
      <c r="AV413">
        <v>13.5586524</v>
      </c>
      <c r="AY413">
        <v>0.31</v>
      </c>
      <c r="AZ413" s="2" t="s">
        <v>3967</v>
      </c>
      <c r="BA413">
        <v>0.35399999999999998</v>
      </c>
      <c r="BB413" t="s">
        <v>3997</v>
      </c>
      <c r="BC413" t="s">
        <v>3500</v>
      </c>
      <c r="BE413" t="s">
        <v>3515</v>
      </c>
      <c r="BF413" t="s">
        <v>4174</v>
      </c>
      <c r="BG413" t="s">
        <v>4406</v>
      </c>
      <c r="BH413" t="s">
        <v>4439</v>
      </c>
      <c r="BI413" t="s">
        <v>4592</v>
      </c>
    </row>
    <row r="414" spans="1:61" x14ac:dyDescent="0.25">
      <c r="A414">
        <f t="shared" si="49"/>
        <v>11</v>
      </c>
      <c r="B414" t="str">
        <f t="shared" si="50"/>
        <v>Werkskraftwerk Sappi Alfeld_BNA0012b</v>
      </c>
      <c r="C414" t="s">
        <v>3492</v>
      </c>
      <c r="D414" t="str">
        <f>VLOOKUP(AL414,REF_TABLE!$A$19:$B$26,2,FALSE)</f>
        <v>STUR</v>
      </c>
      <c r="E414" t="str">
        <f>VLOOKUP(AK414,REF_TABLE!A:B,2,FALSE)</f>
        <v>GAS</v>
      </c>
      <c r="F414">
        <f t="shared" si="48"/>
        <v>0.32669999999999999</v>
      </c>
      <c r="G414">
        <f>VLOOKUP(Backup_0521!D414,REF_TABLE!M:Q,2,FALSE)</f>
        <v>9.5587323943661975</v>
      </c>
      <c r="H414">
        <f>VLOOKUP(Backup_0521!D414,REF_TABLE!M:Q,3,FALSE)</f>
        <v>7.8122535211267614</v>
      </c>
      <c r="I414">
        <f>VLOOKUP(D414,Tabelle7!$A:$B,2,FALSE)</f>
        <v>4.0224969288732378E-2</v>
      </c>
      <c r="J414">
        <f>VLOOKUP(D414,Tabelle7!$A:$C,3,FALSE)</f>
        <v>4.0224969288732378E-2</v>
      </c>
      <c r="K414">
        <f>VLOOKUP($E414,Dispa_data!E:W,7,FALSE)</f>
        <v>112542.12</v>
      </c>
      <c r="L414">
        <f>IFERROR(VLOOKUP($E414,Dispa_data!E:W,8,FALSE),0)</f>
        <v>0</v>
      </c>
      <c r="M414">
        <f>IFERROR(VLOOKUP($E414,Dispa_data!E:W,9,FALSE),0)</f>
        <v>0</v>
      </c>
      <c r="N414">
        <f>IFERROR(VLOOKUP($E414,Dispa_data!$E:$W,10,FALSE),0)</f>
        <v>0.4</v>
      </c>
      <c r="O414">
        <f>IFERROR(VLOOKUP($E414,Dispa_data!$E:$W,11,FALSE),0)</f>
        <v>0.52500000000000002</v>
      </c>
      <c r="P414">
        <f>IFERROR(VLOOKUP($E414,Dispa_data!$E:$W,12,FALSE),0)</f>
        <v>1</v>
      </c>
      <c r="Q414">
        <f>IFERROR(VLOOKUP($E414,Dispa_data!$E:$W,13,FALSE),0)</f>
        <v>0.45</v>
      </c>
      <c r="S414" t="str">
        <f t="shared" si="51"/>
        <v/>
      </c>
      <c r="T414" t="str">
        <f t="shared" si="52"/>
        <v/>
      </c>
      <c r="U414" t="str">
        <f t="shared" si="53"/>
        <v/>
      </c>
      <c r="V414" t="str">
        <f t="shared" si="54"/>
        <v/>
      </c>
      <c r="W414" t="str">
        <f t="shared" si="55"/>
        <v/>
      </c>
      <c r="X414" s="1" t="s">
        <v>450</v>
      </c>
      <c r="Y414" s="6" t="e">
        <f>VLOOKUP(B414,Dispa_data!B:B,1,FALSE)</f>
        <v>#N/A</v>
      </c>
      <c r="Z414" t="s">
        <v>925</v>
      </c>
      <c r="AA414" t="s">
        <v>1377</v>
      </c>
      <c r="AC414" t="s">
        <v>2122</v>
      </c>
      <c r="AD414" t="s">
        <v>2400</v>
      </c>
      <c r="AE414" t="s">
        <v>2721</v>
      </c>
      <c r="AF414" t="s">
        <v>3181</v>
      </c>
      <c r="AG414" t="s">
        <v>3477</v>
      </c>
      <c r="AH414" t="s">
        <v>3492</v>
      </c>
      <c r="AI414">
        <v>11</v>
      </c>
      <c r="AK414" t="s">
        <v>3500</v>
      </c>
      <c r="AL414" t="s">
        <v>3506</v>
      </c>
      <c r="AM414" t="s">
        <v>3514</v>
      </c>
      <c r="AO414">
        <v>1947</v>
      </c>
      <c r="AP414" t="s">
        <v>3611</v>
      </c>
      <c r="AS414" t="s">
        <v>3625</v>
      </c>
      <c r="AU414">
        <v>51.985129999999998</v>
      </c>
      <c r="AV414">
        <v>9.8224600000000013</v>
      </c>
      <c r="BA414">
        <v>0.32669999999999999</v>
      </c>
      <c r="BB414" t="s">
        <v>3997</v>
      </c>
      <c r="BC414" t="s">
        <v>3500</v>
      </c>
      <c r="BE414" t="s">
        <v>3515</v>
      </c>
      <c r="BG414" t="s">
        <v>4402</v>
      </c>
      <c r="BH414" t="s">
        <v>4432</v>
      </c>
    </row>
    <row r="415" spans="1:61" x14ac:dyDescent="0.25">
      <c r="A415">
        <f t="shared" si="49"/>
        <v>65</v>
      </c>
      <c r="B415" t="str">
        <f t="shared" si="50"/>
        <v>Heizkraftwerk Altbach/Deizisau_BNA0015</v>
      </c>
      <c r="C415" t="s">
        <v>3492</v>
      </c>
      <c r="D415" t="str">
        <f>VLOOKUP(AL415,REF_TABLE!$A$19:$B$26,2,FALSE)</f>
        <v>GTUR</v>
      </c>
      <c r="E415" t="str">
        <f>VLOOKUP(AK415,REF_TABLE!A:B,2,FALSE)</f>
        <v>GAS</v>
      </c>
      <c r="F415">
        <f t="shared" si="48"/>
        <v>0.37219999999999998</v>
      </c>
      <c r="G415">
        <f>VLOOKUP(Backup_0521!D415,REF_TABLE!M:Q,2,FALSE)</f>
        <v>0</v>
      </c>
      <c r="H415">
        <f>VLOOKUP(Backup_0521!D415,REF_TABLE!M:Q,3,FALSE)</f>
        <v>0</v>
      </c>
      <c r="I415">
        <f>VLOOKUP(D415,Tabelle7!$A:$B,2,FALSE)</f>
        <v>1</v>
      </c>
      <c r="J415">
        <f>VLOOKUP(D415,Tabelle7!$A:$C,3,FALSE)</f>
        <v>1</v>
      </c>
      <c r="K415">
        <f>VLOOKUP($E415,Dispa_data!E:W,7,FALSE)</f>
        <v>112542.12</v>
      </c>
      <c r="L415">
        <f>IFERROR(VLOOKUP($E415,Dispa_data!E:W,8,FALSE),0)</f>
        <v>0</v>
      </c>
      <c r="M415">
        <f>IFERROR(VLOOKUP($E415,Dispa_data!E:W,9,FALSE),0)</f>
        <v>0</v>
      </c>
      <c r="N415">
        <f>IFERROR(VLOOKUP($E415,Dispa_data!$E:$W,10,FALSE),0)</f>
        <v>0.4</v>
      </c>
      <c r="O415">
        <f>IFERROR(VLOOKUP($E415,Dispa_data!$E:$W,11,FALSE),0)</f>
        <v>0.52500000000000002</v>
      </c>
      <c r="P415">
        <f>IFERROR(VLOOKUP($E415,Dispa_data!$E:$W,12,FALSE),0)</f>
        <v>1</v>
      </c>
      <c r="Q415">
        <f>IFERROR(VLOOKUP($E415,Dispa_data!$E:$W,13,FALSE),0)</f>
        <v>0.45</v>
      </c>
      <c r="S415" t="str">
        <f t="shared" si="51"/>
        <v/>
      </c>
      <c r="T415" t="str">
        <f t="shared" si="52"/>
        <v/>
      </c>
      <c r="U415" t="str">
        <f t="shared" si="53"/>
        <v/>
      </c>
      <c r="V415" t="str">
        <f t="shared" si="54"/>
        <v/>
      </c>
      <c r="W415" t="str">
        <f t="shared" si="55"/>
        <v/>
      </c>
      <c r="X415" s="1" t="s">
        <v>451</v>
      </c>
      <c r="Y415" s="6" t="e">
        <f>VLOOKUP(B415,Dispa_data!B:B,1,FALSE)</f>
        <v>#N/A</v>
      </c>
      <c r="Z415" t="s">
        <v>968</v>
      </c>
      <c r="AA415" t="s">
        <v>1678</v>
      </c>
      <c r="AB415" t="s">
        <v>2015</v>
      </c>
      <c r="AC415" t="s">
        <v>2158</v>
      </c>
      <c r="AD415" t="s">
        <v>2432</v>
      </c>
      <c r="AE415" t="s">
        <v>2763</v>
      </c>
      <c r="AF415" t="s">
        <v>3218</v>
      </c>
      <c r="AG415" t="s">
        <v>3482</v>
      </c>
      <c r="AH415" t="s">
        <v>3492</v>
      </c>
      <c r="AI415">
        <v>65</v>
      </c>
      <c r="AJ415">
        <v>78.359679999999997</v>
      </c>
      <c r="AK415" t="s">
        <v>3500</v>
      </c>
      <c r="AL415" t="s">
        <v>3512</v>
      </c>
      <c r="AM415" t="s">
        <v>3514</v>
      </c>
      <c r="AO415">
        <v>1997</v>
      </c>
      <c r="AP415" t="s">
        <v>3529</v>
      </c>
      <c r="AS415" t="s">
        <v>3625</v>
      </c>
      <c r="AU415">
        <v>48.717610999999998</v>
      </c>
      <c r="AV415">
        <v>9.3749169999999999</v>
      </c>
      <c r="AY415">
        <v>0.44</v>
      </c>
      <c r="AZ415" s="2" t="s">
        <v>3922</v>
      </c>
      <c r="BA415">
        <v>0.37219999999999998</v>
      </c>
      <c r="BB415" t="s">
        <v>3997</v>
      </c>
      <c r="BC415" t="s">
        <v>3500</v>
      </c>
      <c r="BE415" t="s">
        <v>3515</v>
      </c>
      <c r="BF415" t="s">
        <v>3218</v>
      </c>
      <c r="BG415" t="s">
        <v>4406</v>
      </c>
      <c r="BH415" t="s">
        <v>4442</v>
      </c>
      <c r="BI415" t="s">
        <v>4592</v>
      </c>
    </row>
    <row r="416" spans="1:61" x14ac:dyDescent="0.25">
      <c r="A416">
        <f t="shared" si="49"/>
        <v>50</v>
      </c>
      <c r="B416" t="str">
        <f t="shared" si="50"/>
        <v>Heizkraftwerk Altbach/Deizisau_BNA0016</v>
      </c>
      <c r="C416" t="s">
        <v>3492</v>
      </c>
      <c r="D416" t="str">
        <f>VLOOKUP(AL416,REF_TABLE!$A$19:$B$26,2,FALSE)</f>
        <v>GTUR</v>
      </c>
      <c r="E416" t="str">
        <f>VLOOKUP(AK416,REF_TABLE!A:B,2,FALSE)</f>
        <v>GAS</v>
      </c>
      <c r="F416">
        <f t="shared" si="48"/>
        <v>0.30459999999999998</v>
      </c>
      <c r="G416">
        <f>VLOOKUP(Backup_0521!D416,REF_TABLE!M:Q,2,FALSE)</f>
        <v>0</v>
      </c>
      <c r="H416">
        <f>VLOOKUP(Backup_0521!D416,REF_TABLE!M:Q,3,FALSE)</f>
        <v>0</v>
      </c>
      <c r="I416">
        <f>VLOOKUP(D416,Tabelle7!$A:$B,2,FALSE)</f>
        <v>1</v>
      </c>
      <c r="J416">
        <f>VLOOKUP(D416,Tabelle7!$A:$C,3,FALSE)</f>
        <v>1</v>
      </c>
      <c r="K416">
        <f>VLOOKUP($E416,Dispa_data!E:W,7,FALSE)</f>
        <v>112542.12</v>
      </c>
      <c r="L416">
        <f>IFERROR(VLOOKUP($E416,Dispa_data!E:W,8,FALSE),0)</f>
        <v>0</v>
      </c>
      <c r="M416">
        <f>IFERROR(VLOOKUP($E416,Dispa_data!E:W,9,FALSE),0)</f>
        <v>0</v>
      </c>
      <c r="N416">
        <f>IFERROR(VLOOKUP($E416,Dispa_data!$E:$W,10,FALSE),0)</f>
        <v>0.4</v>
      </c>
      <c r="O416">
        <f>IFERROR(VLOOKUP($E416,Dispa_data!$E:$W,11,FALSE),0)</f>
        <v>0.52500000000000002</v>
      </c>
      <c r="P416">
        <f>IFERROR(VLOOKUP($E416,Dispa_data!$E:$W,12,FALSE),0)</f>
        <v>1</v>
      </c>
      <c r="Q416">
        <f>IFERROR(VLOOKUP($E416,Dispa_data!$E:$W,13,FALSE),0)</f>
        <v>0.45</v>
      </c>
      <c r="S416" t="str">
        <f t="shared" si="51"/>
        <v/>
      </c>
      <c r="T416" t="str">
        <f t="shared" si="52"/>
        <v/>
      </c>
      <c r="U416" t="str">
        <f t="shared" si="53"/>
        <v/>
      </c>
      <c r="V416" t="str">
        <f t="shared" si="54"/>
        <v/>
      </c>
      <c r="W416" t="str">
        <f t="shared" si="55"/>
        <v/>
      </c>
      <c r="X416" s="1" t="s">
        <v>452</v>
      </c>
      <c r="Y416" s="6" t="e">
        <f>VLOOKUP(B416,Dispa_data!B:B,1,FALSE)</f>
        <v>#N/A</v>
      </c>
      <c r="Z416" t="s">
        <v>968</v>
      </c>
      <c r="AA416" t="s">
        <v>1679</v>
      </c>
      <c r="AB416" t="s">
        <v>2015</v>
      </c>
      <c r="AC416" t="s">
        <v>2158</v>
      </c>
      <c r="AD416" t="s">
        <v>2432</v>
      </c>
      <c r="AE416" t="s">
        <v>2763</v>
      </c>
      <c r="AF416" t="s">
        <v>3218</v>
      </c>
      <c r="AG416" t="s">
        <v>3482</v>
      </c>
      <c r="AH416" t="s">
        <v>3492</v>
      </c>
      <c r="AI416">
        <v>50</v>
      </c>
      <c r="AJ416">
        <v>60.276679999999999</v>
      </c>
      <c r="AK416" t="s">
        <v>3500</v>
      </c>
      <c r="AL416" t="s">
        <v>3512</v>
      </c>
      <c r="AM416" t="s">
        <v>3515</v>
      </c>
      <c r="AO416">
        <v>1971</v>
      </c>
      <c r="AP416" t="s">
        <v>3556</v>
      </c>
      <c r="AS416" t="s">
        <v>3625</v>
      </c>
      <c r="AU416">
        <v>48.717610999999998</v>
      </c>
      <c r="AV416">
        <v>9.3749169999999999</v>
      </c>
      <c r="BA416">
        <v>0.30459999999999998</v>
      </c>
      <c r="BB416" t="s">
        <v>3997</v>
      </c>
      <c r="BC416" t="s">
        <v>3500</v>
      </c>
      <c r="BE416" t="s">
        <v>3515</v>
      </c>
      <c r="BF416" t="s">
        <v>3218</v>
      </c>
      <c r="BG416" t="s">
        <v>4406</v>
      </c>
      <c r="BH416" t="s">
        <v>4442</v>
      </c>
      <c r="BI416" t="s">
        <v>4592</v>
      </c>
    </row>
    <row r="417" spans="1:61" x14ac:dyDescent="0.25">
      <c r="A417">
        <f t="shared" si="49"/>
        <v>57</v>
      </c>
      <c r="B417" t="str">
        <f t="shared" si="50"/>
        <v>Heizkraftwerk Altbach/Deizisau_BNA0017</v>
      </c>
      <c r="C417" t="s">
        <v>3492</v>
      </c>
      <c r="D417" t="str">
        <f>VLOOKUP(AL417,REF_TABLE!$A$19:$B$26,2,FALSE)</f>
        <v>GTUR</v>
      </c>
      <c r="E417" t="str">
        <f>VLOOKUP(AK417,REF_TABLE!A:B,2,FALSE)</f>
        <v>GAS</v>
      </c>
      <c r="F417">
        <f t="shared" si="48"/>
        <v>0.30980000000000002</v>
      </c>
      <c r="G417">
        <f>VLOOKUP(Backup_0521!D417,REF_TABLE!M:Q,2,FALSE)</f>
        <v>0</v>
      </c>
      <c r="H417">
        <f>VLOOKUP(Backup_0521!D417,REF_TABLE!M:Q,3,FALSE)</f>
        <v>0</v>
      </c>
      <c r="I417">
        <f>VLOOKUP(D417,Tabelle7!$A:$B,2,FALSE)</f>
        <v>1</v>
      </c>
      <c r="J417">
        <f>VLOOKUP(D417,Tabelle7!$A:$C,3,FALSE)</f>
        <v>1</v>
      </c>
      <c r="K417">
        <f>VLOOKUP($E417,Dispa_data!E:W,7,FALSE)</f>
        <v>112542.12</v>
      </c>
      <c r="L417">
        <f>IFERROR(VLOOKUP($E417,Dispa_data!E:W,8,FALSE),0)</f>
        <v>0</v>
      </c>
      <c r="M417">
        <f>IFERROR(VLOOKUP($E417,Dispa_data!E:W,9,FALSE),0)</f>
        <v>0</v>
      </c>
      <c r="N417">
        <f>IFERROR(VLOOKUP($E417,Dispa_data!$E:$W,10,FALSE),0)</f>
        <v>0.4</v>
      </c>
      <c r="O417">
        <f>IFERROR(VLOOKUP($E417,Dispa_data!$E:$W,11,FALSE),0)</f>
        <v>0.52500000000000002</v>
      </c>
      <c r="P417">
        <f>IFERROR(VLOOKUP($E417,Dispa_data!$E:$W,12,FALSE),0)</f>
        <v>1</v>
      </c>
      <c r="Q417">
        <f>IFERROR(VLOOKUP($E417,Dispa_data!$E:$W,13,FALSE),0)</f>
        <v>0.45</v>
      </c>
      <c r="S417" t="str">
        <f t="shared" si="51"/>
        <v/>
      </c>
      <c r="T417" t="str">
        <f t="shared" si="52"/>
        <v/>
      </c>
      <c r="U417" t="str">
        <f t="shared" si="53"/>
        <v/>
      </c>
      <c r="V417" t="str">
        <f t="shared" si="54"/>
        <v/>
      </c>
      <c r="W417" t="str">
        <f t="shared" si="55"/>
        <v/>
      </c>
      <c r="X417" s="1" t="s">
        <v>453</v>
      </c>
      <c r="Y417" s="6" t="e">
        <f>VLOOKUP(B417,Dispa_data!B:B,1,FALSE)</f>
        <v>#N/A</v>
      </c>
      <c r="Z417" t="s">
        <v>968</v>
      </c>
      <c r="AA417" t="s">
        <v>1680</v>
      </c>
      <c r="AB417" t="s">
        <v>2015</v>
      </c>
      <c r="AC417" t="s">
        <v>2158</v>
      </c>
      <c r="AD417" t="s">
        <v>2432</v>
      </c>
      <c r="AE417" t="s">
        <v>2763</v>
      </c>
      <c r="AF417" t="s">
        <v>3218</v>
      </c>
      <c r="AG417" t="s">
        <v>3482</v>
      </c>
      <c r="AH417" t="s">
        <v>3492</v>
      </c>
      <c r="AI417">
        <v>57</v>
      </c>
      <c r="AJ417">
        <v>68.715419999999995</v>
      </c>
      <c r="AK417" t="s">
        <v>3500</v>
      </c>
      <c r="AL417" t="s">
        <v>3512</v>
      </c>
      <c r="AM417" t="s">
        <v>3515</v>
      </c>
      <c r="AO417">
        <v>1973</v>
      </c>
      <c r="AP417" t="s">
        <v>3607</v>
      </c>
      <c r="AS417" t="s">
        <v>3625</v>
      </c>
      <c r="AU417">
        <v>48.717610999999998</v>
      </c>
      <c r="AV417">
        <v>9.3749169999999999</v>
      </c>
      <c r="BA417">
        <v>0.30980000000000002</v>
      </c>
      <c r="BB417" t="s">
        <v>3997</v>
      </c>
      <c r="BC417" t="s">
        <v>3500</v>
      </c>
      <c r="BE417" t="s">
        <v>3515</v>
      </c>
      <c r="BF417" t="s">
        <v>3218</v>
      </c>
      <c r="BG417" t="s">
        <v>4406</v>
      </c>
      <c r="BH417" t="s">
        <v>4442</v>
      </c>
      <c r="BI417" t="s">
        <v>4592</v>
      </c>
    </row>
    <row r="418" spans="1:61" x14ac:dyDescent="0.25">
      <c r="A418">
        <f t="shared" si="49"/>
        <v>81</v>
      </c>
      <c r="B418" t="str">
        <f t="shared" si="50"/>
        <v>Heizkraftwerk Altbach/Deizisau_BNA0018</v>
      </c>
      <c r="C418" t="s">
        <v>3492</v>
      </c>
      <c r="D418" t="str">
        <f>VLOOKUP(AL418,REF_TABLE!$A$19:$B$26,2,FALSE)</f>
        <v>GTUR</v>
      </c>
      <c r="E418" t="str">
        <f>VLOOKUP(AK418,REF_TABLE!A:B,2,FALSE)</f>
        <v>GAS</v>
      </c>
      <c r="F418">
        <f t="shared" si="48"/>
        <v>0.315</v>
      </c>
      <c r="G418">
        <f>VLOOKUP(Backup_0521!D418,REF_TABLE!M:Q,2,FALSE)</f>
        <v>0</v>
      </c>
      <c r="H418">
        <f>VLOOKUP(Backup_0521!D418,REF_TABLE!M:Q,3,FALSE)</f>
        <v>0</v>
      </c>
      <c r="I418">
        <f>VLOOKUP(D418,Tabelle7!$A:$B,2,FALSE)</f>
        <v>1</v>
      </c>
      <c r="J418">
        <f>VLOOKUP(D418,Tabelle7!$A:$C,3,FALSE)</f>
        <v>1</v>
      </c>
      <c r="K418">
        <f>VLOOKUP($E418,Dispa_data!E:W,7,FALSE)</f>
        <v>112542.12</v>
      </c>
      <c r="L418">
        <f>IFERROR(VLOOKUP($E418,Dispa_data!E:W,8,FALSE),0)</f>
        <v>0</v>
      </c>
      <c r="M418">
        <f>IFERROR(VLOOKUP($E418,Dispa_data!E:W,9,FALSE),0)</f>
        <v>0</v>
      </c>
      <c r="N418">
        <f>IFERROR(VLOOKUP($E418,Dispa_data!$E:$W,10,FALSE),0)</f>
        <v>0.4</v>
      </c>
      <c r="O418">
        <f>IFERROR(VLOOKUP($E418,Dispa_data!$E:$W,11,FALSE),0)</f>
        <v>0.52500000000000002</v>
      </c>
      <c r="P418">
        <f>IFERROR(VLOOKUP($E418,Dispa_data!$E:$W,12,FALSE),0)</f>
        <v>1</v>
      </c>
      <c r="Q418">
        <f>IFERROR(VLOOKUP($E418,Dispa_data!$E:$W,13,FALSE),0)</f>
        <v>0.45</v>
      </c>
      <c r="S418" t="str">
        <f t="shared" si="51"/>
        <v/>
      </c>
      <c r="T418" t="str">
        <f t="shared" si="52"/>
        <v/>
      </c>
      <c r="U418" t="str">
        <f t="shared" si="53"/>
        <v/>
      </c>
      <c r="V418" t="str">
        <f t="shared" si="54"/>
        <v/>
      </c>
      <c r="W418" t="str">
        <f t="shared" si="55"/>
        <v/>
      </c>
      <c r="X418" s="1" t="s">
        <v>454</v>
      </c>
      <c r="Y418" s="6" t="e">
        <f>VLOOKUP(B418,Dispa_data!B:B,1,FALSE)</f>
        <v>#N/A</v>
      </c>
      <c r="Z418" t="s">
        <v>968</v>
      </c>
      <c r="AA418" t="s">
        <v>1681</v>
      </c>
      <c r="AB418" t="s">
        <v>2015</v>
      </c>
      <c r="AC418" t="s">
        <v>2158</v>
      </c>
      <c r="AD418" t="s">
        <v>2432</v>
      </c>
      <c r="AE418" t="s">
        <v>2763</v>
      </c>
      <c r="AF418" t="s">
        <v>3218</v>
      </c>
      <c r="AG418" t="s">
        <v>3482</v>
      </c>
      <c r="AH418" t="s">
        <v>3492</v>
      </c>
      <c r="AI418">
        <v>81</v>
      </c>
      <c r="AJ418">
        <v>97.648219999999995</v>
      </c>
      <c r="AK418" t="s">
        <v>3500</v>
      </c>
      <c r="AL418" t="s">
        <v>3512</v>
      </c>
      <c r="AM418" t="s">
        <v>3515</v>
      </c>
      <c r="AO418">
        <v>1975</v>
      </c>
      <c r="AP418" t="s">
        <v>3590</v>
      </c>
      <c r="AS418" t="s">
        <v>3625</v>
      </c>
      <c r="AU418">
        <v>48.717610999999998</v>
      </c>
      <c r="AV418">
        <v>9.3749169999999999</v>
      </c>
      <c r="BA418">
        <v>0.315</v>
      </c>
      <c r="BB418" t="s">
        <v>3997</v>
      </c>
      <c r="BC418" t="s">
        <v>3500</v>
      </c>
      <c r="BE418" t="s">
        <v>3515</v>
      </c>
      <c r="BF418" t="s">
        <v>3218</v>
      </c>
      <c r="BG418" t="s">
        <v>4406</v>
      </c>
      <c r="BH418" t="s">
        <v>4442</v>
      </c>
      <c r="BI418" t="s">
        <v>4592</v>
      </c>
    </row>
    <row r="419" spans="1:61" x14ac:dyDescent="0.25">
      <c r="A419">
        <f t="shared" si="49"/>
        <v>15.1</v>
      </c>
      <c r="B419" t="str">
        <f t="shared" si="50"/>
        <v>Kesselhaus Zuckerfabrik_BNA0025</v>
      </c>
      <c r="C419" t="s">
        <v>3492</v>
      </c>
      <c r="D419" t="str">
        <f>VLOOKUP(AL419,REF_TABLE!$A$19:$B$26,2,FALSE)</f>
        <v>STUR</v>
      </c>
      <c r="E419" t="str">
        <f>VLOOKUP(AK419,REF_TABLE!A:B,2,FALSE)</f>
        <v>GAS</v>
      </c>
      <c r="F419">
        <f t="shared" ref="F419:F482" si="56">IF(BA419=0,IF(AY419=0,AZ419,AY419),BA419)</f>
        <v>0.37730000000000002</v>
      </c>
      <c r="G419">
        <f>VLOOKUP(Backup_0521!D419,REF_TABLE!M:Q,2,FALSE)</f>
        <v>9.5587323943661975</v>
      </c>
      <c r="H419">
        <f>VLOOKUP(Backup_0521!D419,REF_TABLE!M:Q,3,FALSE)</f>
        <v>7.8122535211267614</v>
      </c>
      <c r="I419">
        <f>VLOOKUP(D419,Tabelle7!$A:$B,2,FALSE)</f>
        <v>4.0224969288732378E-2</v>
      </c>
      <c r="J419">
        <f>VLOOKUP(D419,Tabelle7!$A:$C,3,FALSE)</f>
        <v>4.0224969288732378E-2</v>
      </c>
      <c r="K419">
        <f>VLOOKUP($E419,Dispa_data!E:W,7,FALSE)</f>
        <v>112542.12</v>
      </c>
      <c r="L419">
        <f>IFERROR(VLOOKUP($E419,Dispa_data!E:W,8,FALSE),0)</f>
        <v>0</v>
      </c>
      <c r="M419">
        <f>IFERROR(VLOOKUP($E419,Dispa_data!E:W,9,FALSE),0)</f>
        <v>0</v>
      </c>
      <c r="N419">
        <f>IFERROR(VLOOKUP($E419,Dispa_data!$E:$W,10,FALSE),0)</f>
        <v>0.4</v>
      </c>
      <c r="O419">
        <f>IFERROR(VLOOKUP($E419,Dispa_data!$E:$W,11,FALSE),0)</f>
        <v>0.52500000000000002</v>
      </c>
      <c r="P419">
        <f>IFERROR(VLOOKUP($E419,Dispa_data!$E:$W,12,FALSE),0)</f>
        <v>1</v>
      </c>
      <c r="Q419">
        <f>IFERROR(VLOOKUP($E419,Dispa_data!$E:$W,13,FALSE),0)</f>
        <v>0.45</v>
      </c>
      <c r="S419" t="str">
        <f t="shared" si="51"/>
        <v/>
      </c>
      <c r="T419" t="str">
        <f t="shared" si="52"/>
        <v/>
      </c>
      <c r="U419" t="str">
        <f t="shared" si="53"/>
        <v/>
      </c>
      <c r="V419" t="str">
        <f t="shared" si="54"/>
        <v/>
      </c>
      <c r="W419" t="str">
        <f t="shared" si="55"/>
        <v/>
      </c>
      <c r="X419" s="1" t="s">
        <v>455</v>
      </c>
      <c r="Y419" s="6" t="e">
        <f>VLOOKUP(B419,Dispa_data!B:B,1,FALSE)</f>
        <v>#N/A</v>
      </c>
      <c r="Z419" t="s">
        <v>1203</v>
      </c>
      <c r="AC419" t="s">
        <v>2230</v>
      </c>
      <c r="AD419" t="s">
        <v>2559</v>
      </c>
      <c r="AE419" t="s">
        <v>2966</v>
      </c>
      <c r="AF419" t="s">
        <v>3336</v>
      </c>
      <c r="AG419" t="s">
        <v>3484</v>
      </c>
      <c r="AH419" t="s">
        <v>3492</v>
      </c>
      <c r="AI419">
        <v>15.1</v>
      </c>
      <c r="AK419" t="s">
        <v>3500</v>
      </c>
      <c r="AL419" t="s">
        <v>3506</v>
      </c>
      <c r="AM419" t="s">
        <v>3514</v>
      </c>
      <c r="AO419">
        <v>1993</v>
      </c>
      <c r="AP419" t="s">
        <v>3530</v>
      </c>
      <c r="AS419" t="s">
        <v>3625</v>
      </c>
      <c r="AU419">
        <v>53.856250000000003</v>
      </c>
      <c r="AV419">
        <v>13.710100000000001</v>
      </c>
      <c r="BA419">
        <v>0.37730000000000002</v>
      </c>
      <c r="BB419" t="s">
        <v>3997</v>
      </c>
      <c r="BC419" t="s">
        <v>3500</v>
      </c>
      <c r="BE419" t="s">
        <v>3515</v>
      </c>
      <c r="BF419" t="s">
        <v>4175</v>
      </c>
      <c r="BG419" t="s">
        <v>1559</v>
      </c>
      <c r="BH419" t="s">
        <v>4436</v>
      </c>
    </row>
    <row r="420" spans="1:61" x14ac:dyDescent="0.25">
      <c r="A420">
        <f t="shared" si="49"/>
        <v>47</v>
      </c>
      <c r="B420" t="str">
        <f t="shared" si="50"/>
        <v>GuD-Anlage_BNA1337e</v>
      </c>
      <c r="C420" t="s">
        <v>3492</v>
      </c>
      <c r="D420" t="str">
        <f>VLOOKUP(AL420,REF_TABLE!$A$19:$B$26,2,FALSE)</f>
        <v>COMC</v>
      </c>
      <c r="E420" t="str">
        <f>VLOOKUP(AK420,REF_TABLE!A:B,2,FALSE)</f>
        <v>GAS</v>
      </c>
      <c r="F420">
        <f t="shared" si="56"/>
        <v>0.59850000000000003</v>
      </c>
      <c r="G420">
        <f>VLOOKUP(Backup_0521!D420,REF_TABLE!M:Q,2,FALSE)</f>
        <v>5</v>
      </c>
      <c r="H420">
        <f>VLOOKUP(Backup_0521!D420,REF_TABLE!M:Q,3,FALSE)</f>
        <v>1</v>
      </c>
      <c r="I420">
        <f>VLOOKUP(D420,Tabelle7!$A:$B,2,FALSE)</f>
        <v>3.8508725075675675E-2</v>
      </c>
      <c r="J420">
        <f>VLOOKUP(D420,Tabelle7!$A:$C,3,FALSE)</f>
        <v>3.8508725075675675E-2</v>
      </c>
      <c r="K420">
        <f>VLOOKUP($E420,Dispa_data!E:W,7,FALSE)</f>
        <v>112542.12</v>
      </c>
      <c r="L420">
        <f>IFERROR(VLOOKUP($E420,Dispa_data!E:W,8,FALSE),0)</f>
        <v>0</v>
      </c>
      <c r="M420">
        <f>IFERROR(VLOOKUP($E420,Dispa_data!E:W,9,FALSE),0)</f>
        <v>0</v>
      </c>
      <c r="N420">
        <f>IFERROR(VLOOKUP($E420,Dispa_data!$E:$W,10,FALSE),0)</f>
        <v>0.4</v>
      </c>
      <c r="O420">
        <f>IFERROR(VLOOKUP($E420,Dispa_data!$E:$W,11,FALSE),0)</f>
        <v>0.52500000000000002</v>
      </c>
      <c r="P420">
        <f>IFERROR(VLOOKUP($E420,Dispa_data!$E:$W,12,FALSE),0)</f>
        <v>1</v>
      </c>
      <c r="Q420">
        <f>IFERROR(VLOOKUP($E420,Dispa_data!$E:$W,13,FALSE),0)</f>
        <v>0.45</v>
      </c>
      <c r="S420" t="str">
        <f t="shared" si="51"/>
        <v/>
      </c>
      <c r="T420" t="str">
        <f t="shared" si="52"/>
        <v/>
      </c>
      <c r="U420" t="str">
        <f t="shared" si="53"/>
        <v/>
      </c>
      <c r="V420" t="str">
        <f t="shared" si="54"/>
        <v/>
      </c>
      <c r="W420" t="str">
        <f t="shared" si="55"/>
        <v/>
      </c>
      <c r="X420" s="1" t="s">
        <v>456</v>
      </c>
      <c r="Y420" s="6" t="e">
        <f>VLOOKUP(B420,Dispa_data!B:B,1,FALSE)</f>
        <v>#N/A</v>
      </c>
      <c r="Z420" t="s">
        <v>1204</v>
      </c>
      <c r="AA420" t="s">
        <v>1204</v>
      </c>
      <c r="AC420" t="s">
        <v>2124</v>
      </c>
      <c r="AD420" t="s">
        <v>2403</v>
      </c>
      <c r="AE420" t="s">
        <v>2724</v>
      </c>
      <c r="AF420" t="s">
        <v>3183</v>
      </c>
      <c r="AG420" t="s">
        <v>3478</v>
      </c>
      <c r="AH420" t="s">
        <v>3492</v>
      </c>
      <c r="AI420">
        <v>47</v>
      </c>
      <c r="AK420" t="s">
        <v>3500</v>
      </c>
      <c r="AL420" t="s">
        <v>3508</v>
      </c>
      <c r="AM420" t="s">
        <v>3514</v>
      </c>
      <c r="AO420">
        <v>2013</v>
      </c>
      <c r="AP420" t="s">
        <v>3543</v>
      </c>
      <c r="AS420" t="s">
        <v>3625</v>
      </c>
      <c r="AU420">
        <v>49.988218000000003</v>
      </c>
      <c r="AV420">
        <v>9.155761</v>
      </c>
      <c r="BA420">
        <v>0.59850000000000003</v>
      </c>
      <c r="BB420" t="s">
        <v>3997</v>
      </c>
      <c r="BC420" t="s">
        <v>3500</v>
      </c>
      <c r="BE420" t="s">
        <v>3515</v>
      </c>
      <c r="BG420" t="s">
        <v>1559</v>
      </c>
      <c r="BH420" t="s">
        <v>4435</v>
      </c>
    </row>
    <row r="421" spans="1:61" x14ac:dyDescent="0.25">
      <c r="A421">
        <f t="shared" si="49"/>
        <v>29</v>
      </c>
      <c r="B421" t="str">
        <f t="shared" si="50"/>
        <v>UPM Augsburg_BNA1103</v>
      </c>
      <c r="C421" t="s">
        <v>3492</v>
      </c>
      <c r="D421" t="str">
        <f>VLOOKUP(AL421,REF_TABLE!$A$19:$B$26,2,FALSE)</f>
        <v>STUR</v>
      </c>
      <c r="E421" t="str">
        <f>VLOOKUP(AK421,REF_TABLE!A:B,2,FALSE)</f>
        <v>GAS</v>
      </c>
      <c r="F421">
        <f t="shared" si="56"/>
        <v>0.34760000000000002</v>
      </c>
      <c r="G421">
        <f>VLOOKUP(Backup_0521!D421,REF_TABLE!M:Q,2,FALSE)</f>
        <v>9.5587323943661975</v>
      </c>
      <c r="H421">
        <f>VLOOKUP(Backup_0521!D421,REF_TABLE!M:Q,3,FALSE)</f>
        <v>7.8122535211267614</v>
      </c>
      <c r="I421">
        <f>VLOOKUP(D421,Tabelle7!$A:$B,2,FALSE)</f>
        <v>4.0224969288732378E-2</v>
      </c>
      <c r="J421">
        <f>VLOOKUP(D421,Tabelle7!$A:$C,3,FALSE)</f>
        <v>4.0224969288732378E-2</v>
      </c>
      <c r="K421">
        <f>VLOOKUP($E421,Dispa_data!E:W,7,FALSE)</f>
        <v>112542.12</v>
      </c>
      <c r="L421">
        <f>IFERROR(VLOOKUP($E421,Dispa_data!E:W,8,FALSE),0)</f>
        <v>0</v>
      </c>
      <c r="M421">
        <f>IFERROR(VLOOKUP($E421,Dispa_data!E:W,9,FALSE),0)</f>
        <v>0</v>
      </c>
      <c r="N421">
        <f>IFERROR(VLOOKUP($E421,Dispa_data!$E:$W,10,FALSE),0)</f>
        <v>0.4</v>
      </c>
      <c r="O421">
        <f>IFERROR(VLOOKUP($E421,Dispa_data!$E:$W,11,FALSE),0)</f>
        <v>0.52500000000000002</v>
      </c>
      <c r="P421">
        <f>IFERROR(VLOOKUP($E421,Dispa_data!$E:$W,12,FALSE),0)</f>
        <v>1</v>
      </c>
      <c r="Q421">
        <f>IFERROR(VLOOKUP($E421,Dispa_data!$E:$W,13,FALSE),0)</f>
        <v>0.45</v>
      </c>
      <c r="S421" t="str">
        <f t="shared" si="51"/>
        <v/>
      </c>
      <c r="T421" t="str">
        <f t="shared" si="52"/>
        <v/>
      </c>
      <c r="U421" t="str">
        <f t="shared" si="53"/>
        <v/>
      </c>
      <c r="V421" t="str">
        <f t="shared" si="54"/>
        <v/>
      </c>
      <c r="W421" t="str">
        <f t="shared" si="55"/>
        <v/>
      </c>
      <c r="X421" s="1" t="s">
        <v>457</v>
      </c>
      <c r="Y421" s="6" t="e">
        <f>VLOOKUP(B421,Dispa_data!B:B,1,FALSE)</f>
        <v>#N/A</v>
      </c>
      <c r="Z421" t="s">
        <v>1205</v>
      </c>
      <c r="AA421" t="s">
        <v>1682</v>
      </c>
      <c r="AC421" t="s">
        <v>2231</v>
      </c>
      <c r="AD421" t="s">
        <v>2560</v>
      </c>
      <c r="AE421" t="s">
        <v>2967</v>
      </c>
      <c r="AF421" t="s">
        <v>3337</v>
      </c>
      <c r="AG421" t="s">
        <v>3478</v>
      </c>
      <c r="AH421" t="s">
        <v>3492</v>
      </c>
      <c r="AI421">
        <v>29</v>
      </c>
      <c r="AK421" t="s">
        <v>3500</v>
      </c>
      <c r="AL421" t="s">
        <v>3506</v>
      </c>
      <c r="AM421" t="s">
        <v>3514</v>
      </c>
      <c r="AO421">
        <v>1966</v>
      </c>
      <c r="AP421" t="s">
        <v>3552</v>
      </c>
      <c r="AS421" t="s">
        <v>3628</v>
      </c>
      <c r="AU421">
        <v>48.38008</v>
      </c>
      <c r="AV421">
        <v>10.90143</v>
      </c>
      <c r="BA421">
        <v>0.34760000000000002</v>
      </c>
      <c r="BB421" t="s">
        <v>3997</v>
      </c>
      <c r="BC421" t="s">
        <v>3500</v>
      </c>
      <c r="BE421" t="s">
        <v>3515</v>
      </c>
      <c r="BG421" t="s">
        <v>1715</v>
      </c>
      <c r="BH421" t="s">
        <v>4502</v>
      </c>
    </row>
    <row r="422" spans="1:61" x14ac:dyDescent="0.25">
      <c r="A422">
        <f t="shared" si="49"/>
        <v>30.7</v>
      </c>
      <c r="B422" t="str">
        <f t="shared" si="50"/>
        <v>Gasturbine_BNA0033</v>
      </c>
      <c r="C422" t="s">
        <v>3492</v>
      </c>
      <c r="D422" t="str">
        <f>VLOOKUP(AL422,REF_TABLE!$A$19:$B$26,2,FALSE)</f>
        <v>GTUR</v>
      </c>
      <c r="E422" t="str">
        <f>VLOOKUP(AK422,REF_TABLE!A:B,2,FALSE)</f>
        <v>GAS</v>
      </c>
      <c r="F422">
        <f t="shared" si="56"/>
        <v>0.39040000000000002</v>
      </c>
      <c r="G422">
        <f>VLOOKUP(Backup_0521!D422,REF_TABLE!M:Q,2,FALSE)</f>
        <v>0</v>
      </c>
      <c r="H422">
        <f>VLOOKUP(Backup_0521!D422,REF_TABLE!M:Q,3,FALSE)</f>
        <v>0</v>
      </c>
      <c r="I422">
        <f>VLOOKUP(D422,Tabelle7!$A:$B,2,FALSE)</f>
        <v>1</v>
      </c>
      <c r="J422">
        <f>VLOOKUP(D422,Tabelle7!$A:$C,3,FALSE)</f>
        <v>1</v>
      </c>
      <c r="K422">
        <f>VLOOKUP($E422,Dispa_data!E:W,7,FALSE)</f>
        <v>112542.12</v>
      </c>
      <c r="L422">
        <f>IFERROR(VLOOKUP($E422,Dispa_data!E:W,8,FALSE),0)</f>
        <v>0</v>
      </c>
      <c r="M422">
        <f>IFERROR(VLOOKUP($E422,Dispa_data!E:W,9,FALSE),0)</f>
        <v>0</v>
      </c>
      <c r="N422">
        <f>IFERROR(VLOOKUP($E422,Dispa_data!$E:$W,10,FALSE),0)</f>
        <v>0.4</v>
      </c>
      <c r="O422">
        <f>IFERROR(VLOOKUP($E422,Dispa_data!$E:$W,11,FALSE),0)</f>
        <v>0.52500000000000002</v>
      </c>
      <c r="P422">
        <f>IFERROR(VLOOKUP($E422,Dispa_data!$E:$W,12,FALSE),0)</f>
        <v>1</v>
      </c>
      <c r="Q422">
        <f>IFERROR(VLOOKUP($E422,Dispa_data!$E:$W,13,FALSE),0)</f>
        <v>0.45</v>
      </c>
      <c r="S422" t="str">
        <f t="shared" si="51"/>
        <v/>
      </c>
      <c r="T422" t="str">
        <f t="shared" si="52"/>
        <v/>
      </c>
      <c r="U422" t="str">
        <f t="shared" si="53"/>
        <v/>
      </c>
      <c r="V422" t="str">
        <f t="shared" si="54"/>
        <v/>
      </c>
      <c r="W422" t="str">
        <f t="shared" si="55"/>
        <v/>
      </c>
      <c r="X422" s="1" t="s">
        <v>458</v>
      </c>
      <c r="Y422" s="6" t="e">
        <f>VLOOKUP(B422,Dispa_data!B:B,1,FALSE)</f>
        <v>#N/A</v>
      </c>
      <c r="Z422" t="s">
        <v>1206</v>
      </c>
      <c r="AA422" t="s">
        <v>1244</v>
      </c>
      <c r="AC422" t="s">
        <v>2232</v>
      </c>
      <c r="AD422" t="s">
        <v>2561</v>
      </c>
      <c r="AE422" t="s">
        <v>2968</v>
      </c>
      <c r="AF422" t="s">
        <v>3338</v>
      </c>
      <c r="AG422" t="s">
        <v>3478</v>
      </c>
      <c r="AH422" t="s">
        <v>3492</v>
      </c>
      <c r="AI422">
        <v>30.7</v>
      </c>
      <c r="AK422" t="s">
        <v>3500</v>
      </c>
      <c r="AL422" t="s">
        <v>3512</v>
      </c>
      <c r="AM422" t="s">
        <v>3514</v>
      </c>
      <c r="AO422">
        <v>2004</v>
      </c>
      <c r="AP422" t="s">
        <v>3518</v>
      </c>
      <c r="AS422" t="s">
        <v>3625</v>
      </c>
      <c r="AU422">
        <v>48.40099</v>
      </c>
      <c r="AV422">
        <v>10.93576</v>
      </c>
      <c r="BA422">
        <v>0.39040000000000002</v>
      </c>
      <c r="BB422" t="s">
        <v>3997</v>
      </c>
      <c r="BC422" t="s">
        <v>3500</v>
      </c>
      <c r="BE422" t="s">
        <v>3515</v>
      </c>
      <c r="BF422" t="s">
        <v>4176</v>
      </c>
      <c r="BG422" t="s">
        <v>4406</v>
      </c>
      <c r="BH422" t="s">
        <v>4503</v>
      </c>
    </row>
    <row r="423" spans="1:61" x14ac:dyDescent="0.25">
      <c r="A423">
        <f t="shared" si="49"/>
        <v>20.399999999999999</v>
      </c>
      <c r="B423" t="str">
        <f t="shared" si="50"/>
        <v>Heizkraftwerk_BNA1104</v>
      </c>
      <c r="C423" t="s">
        <v>3492</v>
      </c>
      <c r="D423" t="str">
        <f>VLOOKUP(AL423,REF_TABLE!$A$19:$B$26,2,FALSE)</f>
        <v>STUR</v>
      </c>
      <c r="E423" t="str">
        <f>VLOOKUP(AK423,REF_TABLE!A:B,2,FALSE)</f>
        <v>GAS</v>
      </c>
      <c r="F423">
        <f t="shared" si="56"/>
        <v>0.35859999999999997</v>
      </c>
      <c r="G423">
        <f>VLOOKUP(Backup_0521!D423,REF_TABLE!M:Q,2,FALSE)</f>
        <v>9.5587323943661975</v>
      </c>
      <c r="H423">
        <f>VLOOKUP(Backup_0521!D423,REF_TABLE!M:Q,3,FALSE)</f>
        <v>7.8122535211267614</v>
      </c>
      <c r="I423">
        <f>VLOOKUP(D423,Tabelle7!$A:$B,2,FALSE)</f>
        <v>4.0224969288732378E-2</v>
      </c>
      <c r="J423">
        <f>VLOOKUP(D423,Tabelle7!$A:$C,3,FALSE)</f>
        <v>4.0224969288732378E-2</v>
      </c>
      <c r="K423">
        <f>VLOOKUP($E423,Dispa_data!E:W,7,FALSE)</f>
        <v>112542.12</v>
      </c>
      <c r="L423">
        <f>IFERROR(VLOOKUP($E423,Dispa_data!E:W,8,FALSE),0)</f>
        <v>0</v>
      </c>
      <c r="M423">
        <f>IFERROR(VLOOKUP($E423,Dispa_data!E:W,9,FALSE),0)</f>
        <v>0</v>
      </c>
      <c r="N423">
        <f>IFERROR(VLOOKUP($E423,Dispa_data!$E:$W,10,FALSE),0)</f>
        <v>0.4</v>
      </c>
      <c r="O423">
        <f>IFERROR(VLOOKUP($E423,Dispa_data!$E:$W,11,FALSE),0)</f>
        <v>0.52500000000000002</v>
      </c>
      <c r="P423">
        <f>IFERROR(VLOOKUP($E423,Dispa_data!$E:$W,12,FALSE),0)</f>
        <v>1</v>
      </c>
      <c r="Q423">
        <f>IFERROR(VLOOKUP($E423,Dispa_data!$E:$W,13,FALSE),0)</f>
        <v>0.45</v>
      </c>
      <c r="S423" t="str">
        <f t="shared" si="51"/>
        <v/>
      </c>
      <c r="T423" t="str">
        <f t="shared" si="52"/>
        <v/>
      </c>
      <c r="U423" t="str">
        <f t="shared" si="53"/>
        <v/>
      </c>
      <c r="V423" t="str">
        <f t="shared" si="54"/>
        <v/>
      </c>
      <c r="W423" t="str">
        <f t="shared" si="55"/>
        <v/>
      </c>
      <c r="X423" s="1" t="s">
        <v>459</v>
      </c>
      <c r="Y423" s="6" t="e">
        <f>VLOOKUP(B423,Dispa_data!B:B,1,FALSE)</f>
        <v>#N/A</v>
      </c>
      <c r="Z423" t="s">
        <v>997</v>
      </c>
      <c r="AA423" t="s">
        <v>1683</v>
      </c>
      <c r="AC423" t="s">
        <v>2232</v>
      </c>
      <c r="AD423" t="s">
        <v>2562</v>
      </c>
      <c r="AE423" t="s">
        <v>2969</v>
      </c>
      <c r="AF423" t="s">
        <v>3338</v>
      </c>
      <c r="AG423" t="s">
        <v>3478</v>
      </c>
      <c r="AH423" t="s">
        <v>3492</v>
      </c>
      <c r="AI423">
        <v>20.399999999999999</v>
      </c>
      <c r="AK423" t="s">
        <v>3500</v>
      </c>
      <c r="AL423" t="s">
        <v>3506</v>
      </c>
      <c r="AM423" t="s">
        <v>3514</v>
      </c>
      <c r="AO423">
        <v>1976</v>
      </c>
      <c r="AP423" t="s">
        <v>3560</v>
      </c>
      <c r="AS423" t="s">
        <v>3626</v>
      </c>
      <c r="AU423">
        <v>48.37509</v>
      </c>
      <c r="AV423">
        <v>10.90277</v>
      </c>
      <c r="BA423">
        <v>0.35859999999999997</v>
      </c>
      <c r="BB423" t="s">
        <v>3997</v>
      </c>
      <c r="BC423" t="s">
        <v>3500</v>
      </c>
      <c r="BE423" t="s">
        <v>3515</v>
      </c>
      <c r="BF423" t="s">
        <v>4177</v>
      </c>
      <c r="BG423" t="s">
        <v>1715</v>
      </c>
      <c r="BH423" t="s">
        <v>4503</v>
      </c>
    </row>
    <row r="424" spans="1:61" x14ac:dyDescent="0.25">
      <c r="A424">
        <f t="shared" si="49"/>
        <v>9.6999999999999993</v>
      </c>
      <c r="B424" t="str">
        <f t="shared" si="50"/>
        <v>HKW Bad Salzungen_BNA1105</v>
      </c>
      <c r="C424" t="s">
        <v>3492</v>
      </c>
      <c r="D424" t="str">
        <f>VLOOKUP(AL424,REF_TABLE!$A$19:$B$26,2,FALSE)</f>
        <v>STUR</v>
      </c>
      <c r="E424" t="str">
        <f>VLOOKUP(AK424,REF_TABLE!A:B,2,FALSE)</f>
        <v>GAS</v>
      </c>
      <c r="F424">
        <f t="shared" si="56"/>
        <v>0.37840000000000001</v>
      </c>
      <c r="G424">
        <f>VLOOKUP(Backup_0521!D424,REF_TABLE!M:Q,2,FALSE)</f>
        <v>9.5587323943661975</v>
      </c>
      <c r="H424">
        <f>VLOOKUP(Backup_0521!D424,REF_TABLE!M:Q,3,FALSE)</f>
        <v>7.8122535211267614</v>
      </c>
      <c r="I424">
        <f>VLOOKUP(D424,Tabelle7!$A:$B,2,FALSE)</f>
        <v>4.0224969288732378E-2</v>
      </c>
      <c r="J424">
        <f>VLOOKUP(D424,Tabelle7!$A:$C,3,FALSE)</f>
        <v>4.0224969288732378E-2</v>
      </c>
      <c r="K424">
        <f>VLOOKUP($E424,Dispa_data!E:W,7,FALSE)</f>
        <v>112542.12</v>
      </c>
      <c r="L424">
        <f>IFERROR(VLOOKUP($E424,Dispa_data!E:W,8,FALSE),0)</f>
        <v>0</v>
      </c>
      <c r="M424">
        <f>IFERROR(VLOOKUP($E424,Dispa_data!E:W,9,FALSE),0)</f>
        <v>0</v>
      </c>
      <c r="N424">
        <f>IFERROR(VLOOKUP($E424,Dispa_data!$E:$W,10,FALSE),0)</f>
        <v>0.4</v>
      </c>
      <c r="O424">
        <f>IFERROR(VLOOKUP($E424,Dispa_data!$E:$W,11,FALSE),0)</f>
        <v>0.52500000000000002</v>
      </c>
      <c r="P424">
        <f>IFERROR(VLOOKUP($E424,Dispa_data!$E:$W,12,FALSE),0)</f>
        <v>1</v>
      </c>
      <c r="Q424">
        <f>IFERROR(VLOOKUP($E424,Dispa_data!$E:$W,13,FALSE),0)</f>
        <v>0.45</v>
      </c>
      <c r="S424" t="str">
        <f t="shared" si="51"/>
        <v/>
      </c>
      <c r="T424" t="str">
        <f t="shared" si="52"/>
        <v/>
      </c>
      <c r="U424" t="str">
        <f t="shared" si="53"/>
        <v/>
      </c>
      <c r="V424" t="str">
        <f t="shared" si="54"/>
        <v/>
      </c>
      <c r="W424" t="str">
        <f t="shared" si="55"/>
        <v/>
      </c>
      <c r="X424" s="1" t="s">
        <v>460</v>
      </c>
      <c r="Y424" s="6" t="e">
        <f>VLOOKUP(B424,Dispa_data!B:B,1,FALSE)</f>
        <v>#N/A</v>
      </c>
      <c r="Z424" t="s">
        <v>1207</v>
      </c>
      <c r="AA424" t="s">
        <v>1207</v>
      </c>
      <c r="AC424" t="s">
        <v>2233</v>
      </c>
      <c r="AE424" t="s">
        <v>2970</v>
      </c>
      <c r="AF424" t="s">
        <v>3339</v>
      </c>
      <c r="AG424" t="s">
        <v>3481</v>
      </c>
      <c r="AH424" t="s">
        <v>3492</v>
      </c>
      <c r="AI424">
        <v>9.6999999999999993</v>
      </c>
      <c r="AK424" t="s">
        <v>3500</v>
      </c>
      <c r="AL424" t="s">
        <v>3506</v>
      </c>
      <c r="AM424" t="s">
        <v>3514</v>
      </c>
      <c r="AO424">
        <v>1994</v>
      </c>
      <c r="AP424" t="s">
        <v>3561</v>
      </c>
      <c r="AS424" t="s">
        <v>3625</v>
      </c>
      <c r="AU424">
        <v>50.800266000000001</v>
      </c>
      <c r="AV424">
        <v>10.220563</v>
      </c>
      <c r="BA424">
        <v>0.37840000000000001</v>
      </c>
      <c r="BB424" t="s">
        <v>3997</v>
      </c>
      <c r="BC424" t="s">
        <v>3500</v>
      </c>
      <c r="BE424" t="s">
        <v>3515</v>
      </c>
      <c r="BF424" t="s">
        <v>4178</v>
      </c>
      <c r="BG424" t="s">
        <v>1559</v>
      </c>
      <c r="BH424" t="s">
        <v>4440</v>
      </c>
    </row>
    <row r="425" spans="1:61" x14ac:dyDescent="0.25">
      <c r="A425">
        <f t="shared" si="49"/>
        <v>17.8</v>
      </c>
      <c r="B425" t="str">
        <f t="shared" si="50"/>
        <v>KWK-Anlage Barby_BNA0051</v>
      </c>
      <c r="C425" t="s">
        <v>3492</v>
      </c>
      <c r="D425" t="str">
        <f>VLOOKUP(AL425,REF_TABLE!$A$19:$B$26,2,FALSE)</f>
        <v>STUR</v>
      </c>
      <c r="E425" t="str">
        <f>VLOOKUP(AK425,REF_TABLE!A:B,2,FALSE)</f>
        <v>GAS</v>
      </c>
      <c r="F425">
        <f t="shared" si="56"/>
        <v>0.39929999999999999</v>
      </c>
      <c r="G425">
        <f>VLOOKUP(Backup_0521!D425,REF_TABLE!M:Q,2,FALSE)</f>
        <v>9.5587323943661975</v>
      </c>
      <c r="H425">
        <f>VLOOKUP(Backup_0521!D425,REF_TABLE!M:Q,3,FALSE)</f>
        <v>7.8122535211267614</v>
      </c>
      <c r="I425">
        <f>VLOOKUP(D425,Tabelle7!$A:$B,2,FALSE)</f>
        <v>4.0224969288732378E-2</v>
      </c>
      <c r="J425">
        <f>VLOOKUP(D425,Tabelle7!$A:$C,3,FALSE)</f>
        <v>4.0224969288732378E-2</v>
      </c>
      <c r="K425">
        <f>VLOOKUP($E425,Dispa_data!E:W,7,FALSE)</f>
        <v>112542.12</v>
      </c>
      <c r="L425">
        <f>IFERROR(VLOOKUP($E425,Dispa_data!E:W,8,FALSE),0)</f>
        <v>0</v>
      </c>
      <c r="M425">
        <f>IFERROR(VLOOKUP($E425,Dispa_data!E:W,9,FALSE),0)</f>
        <v>0</v>
      </c>
      <c r="N425">
        <f>IFERROR(VLOOKUP($E425,Dispa_data!$E:$W,10,FALSE),0)</f>
        <v>0.4</v>
      </c>
      <c r="O425">
        <f>IFERROR(VLOOKUP($E425,Dispa_data!$E:$W,11,FALSE),0)</f>
        <v>0.52500000000000002</v>
      </c>
      <c r="P425">
        <f>IFERROR(VLOOKUP($E425,Dispa_data!$E:$W,12,FALSE),0)</f>
        <v>1</v>
      </c>
      <c r="Q425">
        <f>IFERROR(VLOOKUP($E425,Dispa_data!$E:$W,13,FALSE),0)</f>
        <v>0.45</v>
      </c>
      <c r="S425" t="str">
        <f t="shared" si="51"/>
        <v/>
      </c>
      <c r="T425" t="str">
        <f t="shared" si="52"/>
        <v/>
      </c>
      <c r="U425" t="str">
        <f t="shared" si="53"/>
        <v/>
      </c>
      <c r="V425" t="str">
        <f t="shared" si="54"/>
        <v/>
      </c>
      <c r="W425" t="str">
        <f t="shared" si="55"/>
        <v/>
      </c>
      <c r="X425" s="1" t="s">
        <v>461</v>
      </c>
      <c r="Y425" s="6" t="e">
        <f>VLOOKUP(B425,Dispa_data!B:B,1,FALSE)</f>
        <v>#N/A</v>
      </c>
      <c r="Z425" t="s">
        <v>1208</v>
      </c>
      <c r="AA425" t="s">
        <v>1516</v>
      </c>
      <c r="AC425" t="s">
        <v>2234</v>
      </c>
      <c r="AD425" t="s">
        <v>2563</v>
      </c>
      <c r="AE425" t="s">
        <v>2971</v>
      </c>
      <c r="AF425" t="s">
        <v>3340</v>
      </c>
      <c r="AG425" t="s">
        <v>3479</v>
      </c>
      <c r="AH425" t="s">
        <v>3492</v>
      </c>
      <c r="AI425">
        <v>17.8</v>
      </c>
      <c r="AK425" t="s">
        <v>3500</v>
      </c>
      <c r="AL425" t="s">
        <v>3506</v>
      </c>
      <c r="AM425" t="s">
        <v>3514</v>
      </c>
      <c r="AO425">
        <v>2013</v>
      </c>
      <c r="AP425" t="s">
        <v>3543</v>
      </c>
      <c r="AS425" t="s">
        <v>3625</v>
      </c>
      <c r="AU425">
        <v>51.983192000000003</v>
      </c>
      <c r="AV425">
        <v>11.87656</v>
      </c>
      <c r="BA425">
        <v>0.39929999999999999</v>
      </c>
      <c r="BB425" t="s">
        <v>3997</v>
      </c>
      <c r="BC425" t="s">
        <v>3500</v>
      </c>
      <c r="BE425" t="s">
        <v>3515</v>
      </c>
      <c r="BF425" t="s">
        <v>4179</v>
      </c>
      <c r="BG425" t="s">
        <v>1559</v>
      </c>
      <c r="BH425" t="s">
        <v>4443</v>
      </c>
    </row>
    <row r="426" spans="1:61" x14ac:dyDescent="0.25">
      <c r="A426">
        <f t="shared" si="49"/>
        <v>78</v>
      </c>
      <c r="B426" t="str">
        <f t="shared" si="50"/>
        <v>GuD Baunatal, VW Werksgelände_BNA0059b</v>
      </c>
      <c r="C426" t="s">
        <v>3492</v>
      </c>
      <c r="D426" t="str">
        <f>VLOOKUP(AL426,REF_TABLE!$A$19:$B$26,2,FALSE)</f>
        <v>COMC</v>
      </c>
      <c r="E426" t="str">
        <f>VLOOKUP(AK426,REF_TABLE!A:B,2,FALSE)</f>
        <v>GAS</v>
      </c>
      <c r="F426">
        <f t="shared" si="56"/>
        <v>0.59850000000000003</v>
      </c>
      <c r="G426">
        <f>VLOOKUP(Backup_0521!D426,REF_TABLE!M:Q,2,FALSE)</f>
        <v>5</v>
      </c>
      <c r="H426">
        <f>VLOOKUP(Backup_0521!D426,REF_TABLE!M:Q,3,FALSE)</f>
        <v>1</v>
      </c>
      <c r="I426">
        <f>VLOOKUP(D426,Tabelle7!$A:$B,2,FALSE)</f>
        <v>3.8508725075675675E-2</v>
      </c>
      <c r="J426">
        <f>VLOOKUP(D426,Tabelle7!$A:$C,3,FALSE)</f>
        <v>3.8508725075675675E-2</v>
      </c>
      <c r="K426">
        <f>VLOOKUP($E426,Dispa_data!E:W,7,FALSE)</f>
        <v>112542.12</v>
      </c>
      <c r="L426">
        <f>IFERROR(VLOOKUP($E426,Dispa_data!E:W,8,FALSE),0)</f>
        <v>0</v>
      </c>
      <c r="M426">
        <f>IFERROR(VLOOKUP($E426,Dispa_data!E:W,9,FALSE),0)</f>
        <v>0</v>
      </c>
      <c r="N426">
        <f>IFERROR(VLOOKUP($E426,Dispa_data!$E:$W,10,FALSE),0)</f>
        <v>0.4</v>
      </c>
      <c r="O426">
        <f>IFERROR(VLOOKUP($E426,Dispa_data!$E:$W,11,FALSE),0)</f>
        <v>0.52500000000000002</v>
      </c>
      <c r="P426">
        <f>IFERROR(VLOOKUP($E426,Dispa_data!$E:$W,12,FALSE),0)</f>
        <v>1</v>
      </c>
      <c r="Q426">
        <f>IFERROR(VLOOKUP($E426,Dispa_data!$E:$W,13,FALSE),0)</f>
        <v>0.45</v>
      </c>
      <c r="S426" t="str">
        <f t="shared" si="51"/>
        <v/>
      </c>
      <c r="T426" t="str">
        <f t="shared" si="52"/>
        <v/>
      </c>
      <c r="U426" t="str">
        <f t="shared" si="53"/>
        <v/>
      </c>
      <c r="V426" t="str">
        <f t="shared" si="54"/>
        <v/>
      </c>
      <c r="W426" t="str">
        <f t="shared" si="55"/>
        <v/>
      </c>
      <c r="X426" s="1" t="s">
        <v>462</v>
      </c>
      <c r="Y426" s="6" t="e">
        <f>VLOOKUP(B426,Dispa_data!B:B,1,FALSE)</f>
        <v>#N/A</v>
      </c>
      <c r="Z426" t="s">
        <v>1209</v>
      </c>
      <c r="AC426" t="s">
        <v>2187</v>
      </c>
      <c r="AE426" t="s">
        <v>2972</v>
      </c>
      <c r="AF426" t="s">
        <v>3341</v>
      </c>
      <c r="AG426" t="s">
        <v>3483</v>
      </c>
      <c r="AH426" t="s">
        <v>3492</v>
      </c>
      <c r="AI426">
        <v>78</v>
      </c>
      <c r="AK426" t="s">
        <v>3500</v>
      </c>
      <c r="AL426" t="s">
        <v>3508</v>
      </c>
      <c r="AM426" t="s">
        <v>3514</v>
      </c>
      <c r="AO426">
        <v>2013</v>
      </c>
      <c r="AP426" t="s">
        <v>3543</v>
      </c>
      <c r="AS426" t="s">
        <v>3625</v>
      </c>
      <c r="AU426">
        <v>51.253079999999997</v>
      </c>
      <c r="AV426">
        <v>9.4379000000000008</v>
      </c>
      <c r="AY426">
        <v>0.47</v>
      </c>
      <c r="AZ426" s="2" t="s">
        <v>3968</v>
      </c>
      <c r="BA426">
        <v>0.59850000000000003</v>
      </c>
      <c r="BB426" t="s">
        <v>3997</v>
      </c>
      <c r="BC426" t="s">
        <v>3500</v>
      </c>
      <c r="BE426" t="s">
        <v>3515</v>
      </c>
      <c r="BF426" t="s">
        <v>4180</v>
      </c>
      <c r="BG426" t="s">
        <v>4406</v>
      </c>
      <c r="BH426" t="s">
        <v>4443</v>
      </c>
    </row>
    <row r="427" spans="1:61" x14ac:dyDescent="0.25">
      <c r="A427">
        <f t="shared" si="49"/>
        <v>3</v>
      </c>
      <c r="B427" t="str">
        <f t="shared" si="50"/>
        <v>Kraftwerk_BNA1293c</v>
      </c>
      <c r="C427" t="s">
        <v>3492</v>
      </c>
      <c r="D427" t="str">
        <f>VLOOKUP(AL427,REF_TABLE!$A$19:$B$26,2,FALSE)</f>
        <v>STUR</v>
      </c>
      <c r="E427" t="str">
        <f>VLOOKUP(AK427,REF_TABLE!A:B,2,FALSE)</f>
        <v>GAS</v>
      </c>
      <c r="F427">
        <f t="shared" si="56"/>
        <v>0.3795</v>
      </c>
      <c r="G427">
        <f>VLOOKUP(Backup_0521!D427,REF_TABLE!M:Q,2,FALSE)</f>
        <v>9.5587323943661975</v>
      </c>
      <c r="H427">
        <f>VLOOKUP(Backup_0521!D427,REF_TABLE!M:Q,3,FALSE)</f>
        <v>7.8122535211267614</v>
      </c>
      <c r="I427">
        <f>VLOOKUP(D427,Tabelle7!$A:$B,2,FALSE)</f>
        <v>4.0224969288732378E-2</v>
      </c>
      <c r="J427">
        <f>VLOOKUP(D427,Tabelle7!$A:$C,3,FALSE)</f>
        <v>4.0224969288732378E-2</v>
      </c>
      <c r="K427">
        <f>VLOOKUP($E427,Dispa_data!E:W,7,FALSE)</f>
        <v>112542.12</v>
      </c>
      <c r="L427">
        <f>IFERROR(VLOOKUP($E427,Dispa_data!E:W,8,FALSE),0)</f>
        <v>0</v>
      </c>
      <c r="M427">
        <f>IFERROR(VLOOKUP($E427,Dispa_data!E:W,9,FALSE),0)</f>
        <v>0</v>
      </c>
      <c r="N427">
        <f>IFERROR(VLOOKUP($E427,Dispa_data!$E:$W,10,FALSE),0)</f>
        <v>0.4</v>
      </c>
      <c r="O427">
        <f>IFERROR(VLOOKUP($E427,Dispa_data!$E:$W,11,FALSE),0)</f>
        <v>0.52500000000000002</v>
      </c>
      <c r="P427">
        <f>IFERROR(VLOOKUP($E427,Dispa_data!$E:$W,12,FALSE),0)</f>
        <v>1</v>
      </c>
      <c r="Q427">
        <f>IFERROR(VLOOKUP($E427,Dispa_data!$E:$W,13,FALSE),0)</f>
        <v>0.45</v>
      </c>
      <c r="S427" t="str">
        <f t="shared" si="51"/>
        <v/>
      </c>
      <c r="T427" t="str">
        <f t="shared" si="52"/>
        <v/>
      </c>
      <c r="U427" t="str">
        <f t="shared" si="53"/>
        <v/>
      </c>
      <c r="V427" t="str">
        <f t="shared" si="54"/>
        <v/>
      </c>
      <c r="W427" t="str">
        <f t="shared" si="55"/>
        <v/>
      </c>
      <c r="X427" s="1" t="s">
        <v>463</v>
      </c>
      <c r="Y427" s="6" t="e">
        <f>VLOOKUP(B427,Dispa_data!B:B,1,FALSE)</f>
        <v>#N/A</v>
      </c>
      <c r="Z427" t="s">
        <v>1169</v>
      </c>
      <c r="AA427" t="s">
        <v>1684</v>
      </c>
      <c r="AC427" t="s">
        <v>2214</v>
      </c>
      <c r="AD427" t="s">
        <v>2545</v>
      </c>
      <c r="AE427" t="s">
        <v>2935</v>
      </c>
      <c r="AF427" t="s">
        <v>1044</v>
      </c>
      <c r="AG427" t="s">
        <v>3480</v>
      </c>
      <c r="AH427" t="s">
        <v>3492</v>
      </c>
      <c r="AI427">
        <v>3</v>
      </c>
      <c r="AK427" t="s">
        <v>3500</v>
      </c>
      <c r="AL427" t="s">
        <v>3506</v>
      </c>
      <c r="AM427" t="s">
        <v>3514</v>
      </c>
      <c r="AO427">
        <v>1995</v>
      </c>
      <c r="AP427" t="s">
        <v>3605</v>
      </c>
      <c r="AS427" t="s">
        <v>3628</v>
      </c>
      <c r="AU427">
        <v>50.945630000000001</v>
      </c>
      <c r="AV427">
        <v>6.6649600000000007</v>
      </c>
      <c r="BA427">
        <v>0.3795</v>
      </c>
      <c r="BB427" t="s">
        <v>3997</v>
      </c>
      <c r="BC427" t="s">
        <v>3500</v>
      </c>
      <c r="BE427" t="s">
        <v>3515</v>
      </c>
      <c r="BF427" t="s">
        <v>4142</v>
      </c>
      <c r="BG427" t="s">
        <v>1559</v>
      </c>
      <c r="BH427" t="s">
        <v>4441</v>
      </c>
    </row>
    <row r="428" spans="1:61" x14ac:dyDescent="0.25">
      <c r="A428">
        <f t="shared" si="49"/>
        <v>164</v>
      </c>
      <c r="B428" t="str">
        <f t="shared" si="50"/>
        <v>Klingenberg_BNA0081</v>
      </c>
      <c r="C428" t="s">
        <v>3492</v>
      </c>
      <c r="D428" t="str">
        <f>VLOOKUP(AL428,REF_TABLE!$A$19:$B$26,2,FALSE)</f>
        <v>STUR</v>
      </c>
      <c r="E428" t="str">
        <f>VLOOKUP(AK428,REF_TABLE!A:B,2,FALSE)</f>
        <v>GAS</v>
      </c>
      <c r="F428">
        <f t="shared" si="56"/>
        <v>0.4037</v>
      </c>
      <c r="G428">
        <f>VLOOKUP(Backup_0521!D428,REF_TABLE!M:Q,2,FALSE)</f>
        <v>9.5587323943661975</v>
      </c>
      <c r="H428">
        <f>VLOOKUP(Backup_0521!D428,REF_TABLE!M:Q,3,FALSE)</f>
        <v>7.8122535211267614</v>
      </c>
      <c r="I428">
        <f>VLOOKUP(D428,Tabelle7!$A:$B,2,FALSE)</f>
        <v>4.0224969288732378E-2</v>
      </c>
      <c r="J428">
        <f>VLOOKUP(D428,Tabelle7!$A:$C,3,FALSE)</f>
        <v>4.0224969288732378E-2</v>
      </c>
      <c r="K428">
        <f>VLOOKUP($E428,Dispa_data!E:W,7,FALSE)</f>
        <v>112542.12</v>
      </c>
      <c r="L428">
        <f>IFERROR(VLOOKUP($E428,Dispa_data!E:W,8,FALSE),0)</f>
        <v>0</v>
      </c>
      <c r="M428">
        <f>IFERROR(VLOOKUP($E428,Dispa_data!E:W,9,FALSE),0)</f>
        <v>0</v>
      </c>
      <c r="N428">
        <f>IFERROR(VLOOKUP($E428,Dispa_data!$E:$W,10,FALSE),0)</f>
        <v>0.4</v>
      </c>
      <c r="O428">
        <f>IFERROR(VLOOKUP($E428,Dispa_data!$E:$W,11,FALSE),0)</f>
        <v>0.52500000000000002</v>
      </c>
      <c r="P428">
        <f>IFERROR(VLOOKUP($E428,Dispa_data!$E:$W,12,FALSE),0)</f>
        <v>1</v>
      </c>
      <c r="Q428">
        <f>IFERROR(VLOOKUP($E428,Dispa_data!$E:$W,13,FALSE),0)</f>
        <v>0.45</v>
      </c>
      <c r="S428">
        <f t="shared" si="51"/>
        <v>590</v>
      </c>
      <c r="T428" t="str">
        <f t="shared" si="52"/>
        <v/>
      </c>
      <c r="U428" t="str">
        <f t="shared" si="53"/>
        <v/>
      </c>
      <c r="V428" t="str">
        <f t="shared" si="54"/>
        <v/>
      </c>
      <c r="W428" t="str">
        <f t="shared" si="55"/>
        <v/>
      </c>
      <c r="X428" s="1" t="s">
        <v>464</v>
      </c>
      <c r="Y428" s="6" t="e">
        <f>VLOOKUP(B428,Dispa_data!B:B,1,FALSE)</f>
        <v>#N/A</v>
      </c>
      <c r="Z428" t="s">
        <v>1210</v>
      </c>
      <c r="AA428" t="s">
        <v>1210</v>
      </c>
      <c r="AB428" t="s">
        <v>2016</v>
      </c>
      <c r="AC428" t="s">
        <v>2161</v>
      </c>
      <c r="AD428" t="s">
        <v>2564</v>
      </c>
      <c r="AE428" t="s">
        <v>2973</v>
      </c>
      <c r="AF428" t="s">
        <v>3186</v>
      </c>
      <c r="AG428" t="s">
        <v>3186</v>
      </c>
      <c r="AH428" t="s">
        <v>3492</v>
      </c>
      <c r="AI428">
        <v>164</v>
      </c>
      <c r="AJ428">
        <v>188</v>
      </c>
      <c r="AK428" t="s">
        <v>3500</v>
      </c>
      <c r="AL428" t="s">
        <v>3506</v>
      </c>
      <c r="AM428" t="s">
        <v>3514</v>
      </c>
      <c r="AN428">
        <v>590</v>
      </c>
      <c r="AO428">
        <v>1981</v>
      </c>
      <c r="AP428" t="s">
        <v>3536</v>
      </c>
      <c r="AQ428">
        <v>2017</v>
      </c>
      <c r="AS428" t="s">
        <v>3625</v>
      </c>
      <c r="AT428" t="s">
        <v>3629</v>
      </c>
      <c r="AU428">
        <v>52.48891639</v>
      </c>
      <c r="AV428">
        <v>13.49696159</v>
      </c>
      <c r="AW428" t="s">
        <v>3693</v>
      </c>
      <c r="AX428" t="s">
        <v>3858</v>
      </c>
      <c r="BA428">
        <v>0.4037</v>
      </c>
      <c r="BB428" t="s">
        <v>3997</v>
      </c>
      <c r="BC428" t="s">
        <v>3500</v>
      </c>
      <c r="BE428" t="s">
        <v>3515</v>
      </c>
      <c r="BF428" t="s">
        <v>1210</v>
      </c>
      <c r="BG428" t="s">
        <v>4406</v>
      </c>
      <c r="BH428" t="s">
        <v>4438</v>
      </c>
      <c r="BI428" t="s">
        <v>4591</v>
      </c>
    </row>
    <row r="429" spans="1:61" x14ac:dyDescent="0.25">
      <c r="A429">
        <f t="shared" si="49"/>
        <v>444</v>
      </c>
      <c r="B429" t="str">
        <f t="shared" si="50"/>
        <v>Mitte_BNA0073</v>
      </c>
      <c r="C429" t="s">
        <v>3492</v>
      </c>
      <c r="D429" t="str">
        <f>VLOOKUP(AL429,REF_TABLE!$A$19:$B$26,2,FALSE)</f>
        <v>COMC</v>
      </c>
      <c r="E429" t="str">
        <f>VLOOKUP(AK429,REF_TABLE!A:B,2,FALSE)</f>
        <v>GAS</v>
      </c>
      <c r="F429">
        <f t="shared" si="56"/>
        <v>0.52200000000000002</v>
      </c>
      <c r="G429">
        <f>VLOOKUP(Backup_0521!D429,REF_TABLE!M:Q,2,FALSE)</f>
        <v>5</v>
      </c>
      <c r="H429">
        <f>VLOOKUP(Backup_0521!D429,REF_TABLE!M:Q,3,FALSE)</f>
        <v>1</v>
      </c>
      <c r="I429">
        <f>VLOOKUP(D429,Tabelle7!$A:$B,2,FALSE)</f>
        <v>3.8508725075675675E-2</v>
      </c>
      <c r="J429">
        <f>VLOOKUP(D429,Tabelle7!$A:$C,3,FALSE)</f>
        <v>3.8508725075675675E-2</v>
      </c>
      <c r="K429">
        <f>VLOOKUP($E429,Dispa_data!E:W,7,FALSE)</f>
        <v>112542.12</v>
      </c>
      <c r="L429">
        <f>IFERROR(VLOOKUP($E429,Dispa_data!E:W,8,FALSE),0)</f>
        <v>0</v>
      </c>
      <c r="M429">
        <f>IFERROR(VLOOKUP($E429,Dispa_data!E:W,9,FALSE),0)</f>
        <v>0</v>
      </c>
      <c r="N429">
        <f>IFERROR(VLOOKUP($E429,Dispa_data!$E:$W,10,FALSE),0)</f>
        <v>0.4</v>
      </c>
      <c r="O429">
        <f>IFERROR(VLOOKUP($E429,Dispa_data!$E:$W,11,FALSE),0)</f>
        <v>0.52500000000000002</v>
      </c>
      <c r="P429">
        <f>IFERROR(VLOOKUP($E429,Dispa_data!$E:$W,12,FALSE),0)</f>
        <v>1</v>
      </c>
      <c r="Q429">
        <f>IFERROR(VLOOKUP($E429,Dispa_data!$E:$W,13,FALSE),0)</f>
        <v>0.45</v>
      </c>
      <c r="S429">
        <f t="shared" si="51"/>
        <v>1210</v>
      </c>
      <c r="T429" t="str">
        <f t="shared" si="52"/>
        <v/>
      </c>
      <c r="U429" t="str">
        <f t="shared" si="53"/>
        <v/>
      </c>
      <c r="V429" t="str">
        <f t="shared" si="54"/>
        <v/>
      </c>
      <c r="W429" t="str">
        <f t="shared" si="55"/>
        <v/>
      </c>
      <c r="X429" s="1" t="s">
        <v>465</v>
      </c>
      <c r="Y429" s="6" t="e">
        <f>VLOOKUP(B429,Dispa_data!B:B,1,FALSE)</f>
        <v>#N/A</v>
      </c>
      <c r="Z429" t="s">
        <v>1211</v>
      </c>
      <c r="AA429" t="s">
        <v>1685</v>
      </c>
      <c r="AB429" t="s">
        <v>2017</v>
      </c>
      <c r="AC429" t="s">
        <v>2161</v>
      </c>
      <c r="AD429" t="s">
        <v>2565</v>
      </c>
      <c r="AE429" t="s">
        <v>2974</v>
      </c>
      <c r="AF429" t="s">
        <v>3186</v>
      </c>
      <c r="AG429" t="s">
        <v>3186</v>
      </c>
      <c r="AH429" t="s">
        <v>3492</v>
      </c>
      <c r="AI429">
        <v>444</v>
      </c>
      <c r="AJ429">
        <v>468</v>
      </c>
      <c r="AK429" t="s">
        <v>3500</v>
      </c>
      <c r="AL429" t="s">
        <v>3508</v>
      </c>
      <c r="AM429" t="s">
        <v>3514</v>
      </c>
      <c r="AN429">
        <v>1210</v>
      </c>
      <c r="AO429">
        <v>1996</v>
      </c>
      <c r="AP429" t="s">
        <v>3553</v>
      </c>
      <c r="AS429" t="s">
        <v>3625</v>
      </c>
      <c r="AT429" t="s">
        <v>3629</v>
      </c>
      <c r="AU429">
        <v>52.511723529999998</v>
      </c>
      <c r="AV429">
        <v>13.420915600000001</v>
      </c>
      <c r="AW429" t="s">
        <v>3694</v>
      </c>
      <c r="AX429" t="s">
        <v>3859</v>
      </c>
      <c r="AY429">
        <v>0.49</v>
      </c>
      <c r="AZ429" s="2" t="s">
        <v>3969</v>
      </c>
      <c r="BA429">
        <v>0.52200000000000002</v>
      </c>
      <c r="BB429" t="s">
        <v>3997</v>
      </c>
      <c r="BC429" t="s">
        <v>3500</v>
      </c>
      <c r="BE429" t="s">
        <v>3515</v>
      </c>
      <c r="BF429" t="s">
        <v>1211</v>
      </c>
      <c r="BG429" t="s">
        <v>4406</v>
      </c>
      <c r="BH429" t="s">
        <v>4438</v>
      </c>
      <c r="BI429" t="s">
        <v>4593</v>
      </c>
    </row>
    <row r="430" spans="1:61" x14ac:dyDescent="0.25">
      <c r="A430">
        <f t="shared" si="49"/>
        <v>144</v>
      </c>
      <c r="B430" t="str">
        <f t="shared" si="50"/>
        <v>Charlottenburg_BNA0074</v>
      </c>
      <c r="C430" t="s">
        <v>3492</v>
      </c>
      <c r="D430" t="str">
        <f>VLOOKUP(AL430,REF_TABLE!$A$19:$B$26,2,FALSE)</f>
        <v>GTUR</v>
      </c>
      <c r="E430" t="str">
        <f>VLOOKUP(AK430,REF_TABLE!A:B,2,FALSE)</f>
        <v>GAS</v>
      </c>
      <c r="F430">
        <f t="shared" si="56"/>
        <v>0.38</v>
      </c>
      <c r="G430">
        <f>VLOOKUP(Backup_0521!D430,REF_TABLE!M:Q,2,FALSE)</f>
        <v>0</v>
      </c>
      <c r="H430">
        <f>VLOOKUP(Backup_0521!D430,REF_TABLE!M:Q,3,FALSE)</f>
        <v>0</v>
      </c>
      <c r="I430">
        <f>VLOOKUP(D430,Tabelle7!$A:$B,2,FALSE)</f>
        <v>1</v>
      </c>
      <c r="J430">
        <f>VLOOKUP(D430,Tabelle7!$A:$C,3,FALSE)</f>
        <v>1</v>
      </c>
      <c r="K430">
        <f>VLOOKUP($E430,Dispa_data!E:W,7,FALSE)</f>
        <v>112542.12</v>
      </c>
      <c r="L430">
        <f>IFERROR(VLOOKUP($E430,Dispa_data!E:W,8,FALSE),0)</f>
        <v>0</v>
      </c>
      <c r="M430">
        <f>IFERROR(VLOOKUP($E430,Dispa_data!E:W,9,FALSE),0)</f>
        <v>0</v>
      </c>
      <c r="N430">
        <f>IFERROR(VLOOKUP($E430,Dispa_data!$E:$W,10,FALSE),0)</f>
        <v>0.4</v>
      </c>
      <c r="O430">
        <f>IFERROR(VLOOKUP($E430,Dispa_data!$E:$W,11,FALSE),0)</f>
        <v>0.52500000000000002</v>
      </c>
      <c r="P430">
        <f>IFERROR(VLOOKUP($E430,Dispa_data!$E:$W,12,FALSE),0)</f>
        <v>1</v>
      </c>
      <c r="Q430">
        <f>IFERROR(VLOOKUP($E430,Dispa_data!$E:$W,13,FALSE),0)</f>
        <v>0.45</v>
      </c>
      <c r="S430">
        <f t="shared" si="51"/>
        <v>300</v>
      </c>
      <c r="T430" t="str">
        <f t="shared" si="52"/>
        <v/>
      </c>
      <c r="U430" t="str">
        <f t="shared" si="53"/>
        <v/>
      </c>
      <c r="V430" t="str">
        <f t="shared" si="54"/>
        <v/>
      </c>
      <c r="W430" t="str">
        <f t="shared" si="55"/>
        <v/>
      </c>
      <c r="X430" s="1" t="s">
        <v>466</v>
      </c>
      <c r="Y430" s="6" t="e">
        <f>VLOOKUP(B430,Dispa_data!B:B,1,FALSE)</f>
        <v>#N/A</v>
      </c>
      <c r="Z430" t="s">
        <v>1212</v>
      </c>
      <c r="AA430" t="s">
        <v>1212</v>
      </c>
      <c r="AB430" t="s">
        <v>2018</v>
      </c>
      <c r="AC430" t="s">
        <v>2161</v>
      </c>
      <c r="AD430" t="s">
        <v>2566</v>
      </c>
      <c r="AE430" t="s">
        <v>2975</v>
      </c>
      <c r="AF430" t="s">
        <v>3186</v>
      </c>
      <c r="AG430" t="s">
        <v>3186</v>
      </c>
      <c r="AH430" t="s">
        <v>3492</v>
      </c>
      <c r="AI430">
        <v>144</v>
      </c>
      <c r="AJ430">
        <v>214</v>
      </c>
      <c r="AK430" t="s">
        <v>3500</v>
      </c>
      <c r="AL430" t="s">
        <v>3512</v>
      </c>
      <c r="AM430" t="s">
        <v>3514</v>
      </c>
      <c r="AN430">
        <v>300</v>
      </c>
      <c r="AO430">
        <v>1975</v>
      </c>
      <c r="AP430" t="s">
        <v>3590</v>
      </c>
      <c r="AQ430">
        <v>2000</v>
      </c>
      <c r="AS430" t="s">
        <v>3625</v>
      </c>
      <c r="AU430">
        <v>52.521856239999998</v>
      </c>
      <c r="AV430">
        <v>13.31109524</v>
      </c>
      <c r="BA430">
        <v>0.38</v>
      </c>
      <c r="BB430" t="s">
        <v>3997</v>
      </c>
      <c r="BC430" t="s">
        <v>3500</v>
      </c>
      <c r="BE430" t="s">
        <v>3515</v>
      </c>
      <c r="BF430" t="s">
        <v>1212</v>
      </c>
      <c r="BG430" t="s">
        <v>4406</v>
      </c>
      <c r="BH430" t="s">
        <v>4438</v>
      </c>
      <c r="BI430" t="s">
        <v>4591</v>
      </c>
    </row>
    <row r="431" spans="1:61" x14ac:dyDescent="0.25">
      <c r="A431">
        <f t="shared" si="49"/>
        <v>144</v>
      </c>
      <c r="B431" t="str">
        <f t="shared" si="50"/>
        <v>Lichterfelde_BNA0075</v>
      </c>
      <c r="C431" t="s">
        <v>3492</v>
      </c>
      <c r="D431" t="str">
        <f>VLOOKUP(AL431,REF_TABLE!$A$19:$B$26,2,FALSE)</f>
        <v>STUR</v>
      </c>
      <c r="E431" t="str">
        <f>VLOOKUP(AK431,REF_TABLE!A:B,2,FALSE)</f>
        <v>GAS</v>
      </c>
      <c r="F431">
        <f t="shared" si="56"/>
        <v>0.38279999999999997</v>
      </c>
      <c r="G431">
        <f>VLOOKUP(Backup_0521!D431,REF_TABLE!M:Q,2,FALSE)</f>
        <v>9.5587323943661975</v>
      </c>
      <c r="H431">
        <f>VLOOKUP(Backup_0521!D431,REF_TABLE!M:Q,3,FALSE)</f>
        <v>7.8122535211267614</v>
      </c>
      <c r="I431">
        <f>VLOOKUP(D431,Tabelle7!$A:$B,2,FALSE)</f>
        <v>4.0224969288732378E-2</v>
      </c>
      <c r="J431">
        <f>VLOOKUP(D431,Tabelle7!$A:$C,3,FALSE)</f>
        <v>4.0224969288732378E-2</v>
      </c>
      <c r="K431">
        <f>VLOOKUP($E431,Dispa_data!E:W,7,FALSE)</f>
        <v>112542.12</v>
      </c>
      <c r="L431">
        <f>IFERROR(VLOOKUP($E431,Dispa_data!E:W,8,FALSE),0)</f>
        <v>0</v>
      </c>
      <c r="M431">
        <f>IFERROR(VLOOKUP($E431,Dispa_data!E:W,9,FALSE),0)</f>
        <v>0</v>
      </c>
      <c r="N431">
        <f>IFERROR(VLOOKUP($E431,Dispa_data!$E:$W,10,FALSE),0)</f>
        <v>0.4</v>
      </c>
      <c r="O431">
        <f>IFERROR(VLOOKUP($E431,Dispa_data!$E:$W,11,FALSE),0)</f>
        <v>0.52500000000000002</v>
      </c>
      <c r="P431">
        <f>IFERROR(VLOOKUP($E431,Dispa_data!$E:$W,12,FALSE),0)</f>
        <v>1</v>
      </c>
      <c r="Q431">
        <f>IFERROR(VLOOKUP($E431,Dispa_data!$E:$W,13,FALSE),0)</f>
        <v>0.45</v>
      </c>
      <c r="S431">
        <f t="shared" si="51"/>
        <v>240</v>
      </c>
      <c r="T431" t="str">
        <f t="shared" si="52"/>
        <v/>
      </c>
      <c r="U431" t="str">
        <f t="shared" si="53"/>
        <v/>
      </c>
      <c r="V431" t="str">
        <f t="shared" si="54"/>
        <v/>
      </c>
      <c r="W431" t="str">
        <f t="shared" si="55"/>
        <v/>
      </c>
      <c r="X431" s="1" t="s">
        <v>467</v>
      </c>
      <c r="Y431" s="6" t="e">
        <f>VLOOKUP(B431,Dispa_data!B:B,1,FALSE)</f>
        <v>#N/A</v>
      </c>
      <c r="Z431" t="s">
        <v>1213</v>
      </c>
      <c r="AA431" t="s">
        <v>1686</v>
      </c>
      <c r="AB431" t="s">
        <v>2019</v>
      </c>
      <c r="AC431" t="s">
        <v>2161</v>
      </c>
      <c r="AD431" t="s">
        <v>2567</v>
      </c>
      <c r="AE431" t="s">
        <v>2976</v>
      </c>
      <c r="AF431" t="s">
        <v>3186</v>
      </c>
      <c r="AG431" t="s">
        <v>3186</v>
      </c>
      <c r="AH431" t="s">
        <v>3492</v>
      </c>
      <c r="AI431">
        <v>144</v>
      </c>
      <c r="AJ431">
        <v>150</v>
      </c>
      <c r="AK431" t="s">
        <v>3500</v>
      </c>
      <c r="AL431" t="s">
        <v>3506</v>
      </c>
      <c r="AM431" t="s">
        <v>3514</v>
      </c>
      <c r="AN431">
        <v>240</v>
      </c>
      <c r="AO431">
        <v>1972</v>
      </c>
      <c r="AP431" t="s">
        <v>3608</v>
      </c>
      <c r="AQ431">
        <v>1998</v>
      </c>
      <c r="AS431" t="s">
        <v>3625</v>
      </c>
      <c r="AT431" t="s">
        <v>3629</v>
      </c>
      <c r="AU431">
        <v>52.425208040000001</v>
      </c>
      <c r="AV431">
        <v>13.30976486</v>
      </c>
      <c r="AW431" t="s">
        <v>3695</v>
      </c>
      <c r="AX431" t="s">
        <v>3860</v>
      </c>
      <c r="BA431">
        <v>0.38279999999999997</v>
      </c>
      <c r="BB431" t="s">
        <v>3997</v>
      </c>
      <c r="BC431" t="s">
        <v>3500</v>
      </c>
      <c r="BE431" t="s">
        <v>3515</v>
      </c>
      <c r="BF431" t="s">
        <v>1213</v>
      </c>
      <c r="BG431" t="s">
        <v>4406</v>
      </c>
      <c r="BH431" t="s">
        <v>4438</v>
      </c>
      <c r="BI431" t="s">
        <v>4591</v>
      </c>
    </row>
    <row r="432" spans="1:61" x14ac:dyDescent="0.25">
      <c r="A432">
        <f t="shared" si="49"/>
        <v>144</v>
      </c>
      <c r="B432" t="str">
        <f t="shared" si="50"/>
        <v>Lichterfelde_BNA0076</v>
      </c>
      <c r="C432" t="s">
        <v>3492</v>
      </c>
      <c r="D432" t="str">
        <f>VLOOKUP(AL432,REF_TABLE!$A$19:$B$26,2,FALSE)</f>
        <v>STUR</v>
      </c>
      <c r="E432" t="str">
        <f>VLOOKUP(AK432,REF_TABLE!A:B,2,FALSE)</f>
        <v>GAS</v>
      </c>
      <c r="F432">
        <f t="shared" si="56"/>
        <v>0.38279999999999997</v>
      </c>
      <c r="G432">
        <f>VLOOKUP(Backup_0521!D432,REF_TABLE!M:Q,2,FALSE)</f>
        <v>9.5587323943661975</v>
      </c>
      <c r="H432">
        <f>VLOOKUP(Backup_0521!D432,REF_TABLE!M:Q,3,FALSE)</f>
        <v>7.8122535211267614</v>
      </c>
      <c r="I432">
        <f>VLOOKUP(D432,Tabelle7!$A:$B,2,FALSE)</f>
        <v>4.0224969288732378E-2</v>
      </c>
      <c r="J432">
        <f>VLOOKUP(D432,Tabelle7!$A:$C,3,FALSE)</f>
        <v>4.0224969288732378E-2</v>
      </c>
      <c r="K432">
        <f>VLOOKUP($E432,Dispa_data!E:W,7,FALSE)</f>
        <v>112542.12</v>
      </c>
      <c r="L432">
        <f>IFERROR(VLOOKUP($E432,Dispa_data!E:W,8,FALSE),0)</f>
        <v>0</v>
      </c>
      <c r="M432">
        <f>IFERROR(VLOOKUP($E432,Dispa_data!E:W,9,FALSE),0)</f>
        <v>0</v>
      </c>
      <c r="N432">
        <f>IFERROR(VLOOKUP($E432,Dispa_data!$E:$W,10,FALSE),0)</f>
        <v>0.4</v>
      </c>
      <c r="O432">
        <f>IFERROR(VLOOKUP($E432,Dispa_data!$E:$W,11,FALSE),0)</f>
        <v>0.52500000000000002</v>
      </c>
      <c r="P432">
        <f>IFERROR(VLOOKUP($E432,Dispa_data!$E:$W,12,FALSE),0)</f>
        <v>1</v>
      </c>
      <c r="Q432">
        <f>IFERROR(VLOOKUP($E432,Dispa_data!$E:$W,13,FALSE),0)</f>
        <v>0.45</v>
      </c>
      <c r="S432">
        <f t="shared" si="51"/>
        <v>240</v>
      </c>
      <c r="T432" t="str">
        <f t="shared" si="52"/>
        <v/>
      </c>
      <c r="U432" t="str">
        <f t="shared" si="53"/>
        <v/>
      </c>
      <c r="V432" t="str">
        <f t="shared" si="54"/>
        <v/>
      </c>
      <c r="W432" t="str">
        <f t="shared" si="55"/>
        <v/>
      </c>
      <c r="X432" s="1" t="s">
        <v>468</v>
      </c>
      <c r="Y432" s="6" t="e">
        <f>VLOOKUP(B432,Dispa_data!B:B,1,FALSE)</f>
        <v>#N/A</v>
      </c>
      <c r="Z432" t="s">
        <v>1213</v>
      </c>
      <c r="AA432" t="s">
        <v>1687</v>
      </c>
      <c r="AB432" t="s">
        <v>2020</v>
      </c>
      <c r="AC432" t="s">
        <v>2161</v>
      </c>
      <c r="AD432" t="s">
        <v>2567</v>
      </c>
      <c r="AE432" t="s">
        <v>2976</v>
      </c>
      <c r="AF432" t="s">
        <v>3186</v>
      </c>
      <c r="AG432" t="s">
        <v>3186</v>
      </c>
      <c r="AH432" t="s">
        <v>3492</v>
      </c>
      <c r="AI432">
        <v>144</v>
      </c>
      <c r="AJ432">
        <v>150</v>
      </c>
      <c r="AK432" t="s">
        <v>3500</v>
      </c>
      <c r="AL432" t="s">
        <v>3506</v>
      </c>
      <c r="AM432" t="s">
        <v>3514</v>
      </c>
      <c r="AN432">
        <v>240</v>
      </c>
      <c r="AO432">
        <v>1974</v>
      </c>
      <c r="AP432" t="s">
        <v>3576</v>
      </c>
      <c r="AQ432">
        <v>1998</v>
      </c>
      <c r="AS432" t="s">
        <v>3625</v>
      </c>
      <c r="AT432" t="s">
        <v>3629</v>
      </c>
      <c r="AU432">
        <v>52.425208040000001</v>
      </c>
      <c r="AV432">
        <v>13.30976486</v>
      </c>
      <c r="AW432" t="s">
        <v>3695</v>
      </c>
      <c r="AX432" t="s">
        <v>3861</v>
      </c>
      <c r="BA432">
        <v>0.38279999999999997</v>
      </c>
      <c r="BB432" t="s">
        <v>3997</v>
      </c>
      <c r="BC432" t="s">
        <v>3500</v>
      </c>
      <c r="BE432" t="s">
        <v>3515</v>
      </c>
      <c r="BF432" t="s">
        <v>1213</v>
      </c>
      <c r="BG432" t="s">
        <v>4406</v>
      </c>
      <c r="BH432" t="s">
        <v>4438</v>
      </c>
      <c r="BI432" t="s">
        <v>4591</v>
      </c>
    </row>
    <row r="433" spans="1:61" x14ac:dyDescent="0.25">
      <c r="A433">
        <f t="shared" si="49"/>
        <v>0</v>
      </c>
      <c r="B433" t="str">
        <f t="shared" si="50"/>
        <v>Energieversogung Wedding_BNA1821</v>
      </c>
      <c r="C433" t="s">
        <v>3492</v>
      </c>
      <c r="D433" t="str">
        <f>VLOOKUP(AL433,REF_TABLE!$A$19:$B$26,2,FALSE)</f>
        <v>STUR</v>
      </c>
      <c r="E433" t="str">
        <f>VLOOKUP(AK433,REF_TABLE!A:B,2,FALSE)</f>
        <v>GAS</v>
      </c>
      <c r="F433">
        <f t="shared" si="56"/>
        <v>0.35420000000000001</v>
      </c>
      <c r="G433">
        <f>VLOOKUP(Backup_0521!D433,REF_TABLE!M:Q,2,FALSE)</f>
        <v>9.5587323943661975</v>
      </c>
      <c r="H433">
        <f>VLOOKUP(Backup_0521!D433,REF_TABLE!M:Q,3,FALSE)</f>
        <v>7.8122535211267614</v>
      </c>
      <c r="I433">
        <f>VLOOKUP(D433,Tabelle7!$A:$B,2,FALSE)</f>
        <v>4.0224969288732378E-2</v>
      </c>
      <c r="J433">
        <f>VLOOKUP(D433,Tabelle7!$A:$C,3,FALSE)</f>
        <v>4.0224969288732378E-2</v>
      </c>
      <c r="K433">
        <f>VLOOKUP($E433,Dispa_data!E:W,7,FALSE)</f>
        <v>112542.12</v>
      </c>
      <c r="L433">
        <f>IFERROR(VLOOKUP($E433,Dispa_data!E:W,8,FALSE),0)</f>
        <v>0</v>
      </c>
      <c r="M433">
        <f>IFERROR(VLOOKUP($E433,Dispa_data!E:W,9,FALSE),0)</f>
        <v>0</v>
      </c>
      <c r="N433">
        <f>IFERROR(VLOOKUP($E433,Dispa_data!$E:$W,10,FALSE),0)</f>
        <v>0.4</v>
      </c>
      <c r="O433">
        <f>IFERROR(VLOOKUP($E433,Dispa_data!$E:$W,11,FALSE),0)</f>
        <v>0.52500000000000002</v>
      </c>
      <c r="P433">
        <f>IFERROR(VLOOKUP($E433,Dispa_data!$E:$W,12,FALSE),0)</f>
        <v>1</v>
      </c>
      <c r="Q433">
        <f>IFERROR(VLOOKUP($E433,Dispa_data!$E:$W,13,FALSE),0)</f>
        <v>0.45</v>
      </c>
      <c r="S433" t="str">
        <f t="shared" si="51"/>
        <v/>
      </c>
      <c r="T433" t="str">
        <f t="shared" si="52"/>
        <v/>
      </c>
      <c r="U433" t="str">
        <f t="shared" si="53"/>
        <v/>
      </c>
      <c r="V433" t="str">
        <f t="shared" si="54"/>
        <v/>
      </c>
      <c r="W433" t="str">
        <f t="shared" si="55"/>
        <v/>
      </c>
      <c r="X433" s="1" t="s">
        <v>469</v>
      </c>
      <c r="Y433" s="6" t="e">
        <f>VLOOKUP(B433,Dispa_data!B:B,1,FALSE)</f>
        <v>#N/A</v>
      </c>
      <c r="Z433" t="s">
        <v>1214</v>
      </c>
      <c r="AC433" t="s">
        <v>2235</v>
      </c>
      <c r="AD433" t="s">
        <v>2568</v>
      </c>
      <c r="AE433" t="s">
        <v>2766</v>
      </c>
      <c r="AF433" t="s">
        <v>3186</v>
      </c>
      <c r="AG433" t="s">
        <v>3186</v>
      </c>
      <c r="AH433" t="s">
        <v>3492</v>
      </c>
      <c r="AK433" t="s">
        <v>3500</v>
      </c>
      <c r="AL433" t="s">
        <v>3506</v>
      </c>
      <c r="AM433" t="s">
        <v>3514</v>
      </c>
      <c r="AO433">
        <v>1972</v>
      </c>
      <c r="AP433" t="s">
        <v>3608</v>
      </c>
      <c r="AS433" t="s">
        <v>3625</v>
      </c>
      <c r="AU433">
        <v>52.53931</v>
      </c>
      <c r="AV433">
        <v>13.363904</v>
      </c>
      <c r="BA433">
        <v>0.35420000000000001</v>
      </c>
      <c r="BB433" t="s">
        <v>3997</v>
      </c>
      <c r="BC433" t="s">
        <v>3500</v>
      </c>
      <c r="BE433" t="s">
        <v>3515</v>
      </c>
      <c r="BG433" t="s">
        <v>4406</v>
      </c>
      <c r="BH433" t="s">
        <v>4438</v>
      </c>
    </row>
    <row r="434" spans="1:61" x14ac:dyDescent="0.25">
      <c r="A434">
        <f t="shared" si="49"/>
        <v>66</v>
      </c>
      <c r="B434" t="str">
        <f t="shared" si="50"/>
        <v>Industriekraftwerk Bernburg (IKB)_BNA0088a</v>
      </c>
      <c r="C434" t="s">
        <v>3492</v>
      </c>
      <c r="D434" t="str">
        <f>VLOOKUP(AL434,REF_TABLE!$A$19:$B$26,2,FALSE)</f>
        <v>COMC</v>
      </c>
      <c r="E434" t="str">
        <f>VLOOKUP(AK434,REF_TABLE!A:B,2,FALSE)</f>
        <v>GAS</v>
      </c>
      <c r="F434">
        <f t="shared" si="56"/>
        <v>0.51300000000000001</v>
      </c>
      <c r="G434">
        <f>VLOOKUP(Backup_0521!D434,REF_TABLE!M:Q,2,FALSE)</f>
        <v>5</v>
      </c>
      <c r="H434">
        <f>VLOOKUP(Backup_0521!D434,REF_TABLE!M:Q,3,FALSE)</f>
        <v>1</v>
      </c>
      <c r="I434">
        <f>VLOOKUP(D434,Tabelle7!$A:$B,2,FALSE)</f>
        <v>3.8508725075675675E-2</v>
      </c>
      <c r="J434">
        <f>VLOOKUP(D434,Tabelle7!$A:$C,3,FALSE)</f>
        <v>3.8508725075675675E-2</v>
      </c>
      <c r="K434">
        <f>VLOOKUP($E434,Dispa_data!E:W,7,FALSE)</f>
        <v>112542.12</v>
      </c>
      <c r="L434">
        <f>IFERROR(VLOOKUP($E434,Dispa_data!E:W,8,FALSE),0)</f>
        <v>0</v>
      </c>
      <c r="M434">
        <f>IFERROR(VLOOKUP($E434,Dispa_data!E:W,9,FALSE),0)</f>
        <v>0</v>
      </c>
      <c r="N434">
        <f>IFERROR(VLOOKUP($E434,Dispa_data!$E:$W,10,FALSE),0)</f>
        <v>0.4</v>
      </c>
      <c r="O434">
        <f>IFERROR(VLOOKUP($E434,Dispa_data!$E:$W,11,FALSE),0)</f>
        <v>0.52500000000000002</v>
      </c>
      <c r="P434">
        <f>IFERROR(VLOOKUP($E434,Dispa_data!$E:$W,12,FALSE),0)</f>
        <v>1</v>
      </c>
      <c r="Q434">
        <f>IFERROR(VLOOKUP($E434,Dispa_data!$E:$W,13,FALSE),0)</f>
        <v>0.45</v>
      </c>
      <c r="S434">
        <f t="shared" si="51"/>
        <v>151.60396039603961</v>
      </c>
      <c r="T434" t="str">
        <f t="shared" si="52"/>
        <v/>
      </c>
      <c r="U434" t="str">
        <f t="shared" si="53"/>
        <v/>
      </c>
      <c r="V434" t="str">
        <f t="shared" si="54"/>
        <v/>
      </c>
      <c r="W434" t="str">
        <f t="shared" si="55"/>
        <v/>
      </c>
      <c r="X434" s="1" t="s">
        <v>470</v>
      </c>
      <c r="Y434" s="6" t="e">
        <f>VLOOKUP(B434,Dispa_data!B:B,1,FALSE)</f>
        <v>#N/A</v>
      </c>
      <c r="Z434" t="s">
        <v>1215</v>
      </c>
      <c r="AB434" t="s">
        <v>2021</v>
      </c>
      <c r="AC434" t="s">
        <v>2236</v>
      </c>
      <c r="AE434" t="s">
        <v>2977</v>
      </c>
      <c r="AF434" t="s">
        <v>2021</v>
      </c>
      <c r="AG434" t="s">
        <v>3479</v>
      </c>
      <c r="AH434" t="s">
        <v>3492</v>
      </c>
      <c r="AI434">
        <v>66</v>
      </c>
      <c r="AJ434">
        <v>101.28713</v>
      </c>
      <c r="AK434" t="s">
        <v>3500</v>
      </c>
      <c r="AL434" t="s">
        <v>3508</v>
      </c>
      <c r="AM434" t="s">
        <v>3514</v>
      </c>
      <c r="AN434">
        <v>151.60396039603961</v>
      </c>
      <c r="AO434">
        <v>1994</v>
      </c>
      <c r="AP434" t="s">
        <v>3561</v>
      </c>
      <c r="AS434" t="s">
        <v>3625</v>
      </c>
      <c r="AT434" t="s">
        <v>3630</v>
      </c>
      <c r="AU434">
        <v>51.802608999999997</v>
      </c>
      <c r="AV434">
        <v>11.751511000000001</v>
      </c>
      <c r="BA434">
        <v>0.51300000000000001</v>
      </c>
      <c r="BB434" t="s">
        <v>3997</v>
      </c>
      <c r="BC434" t="s">
        <v>3500</v>
      </c>
      <c r="BE434" t="s">
        <v>3515</v>
      </c>
      <c r="BF434" t="s">
        <v>4181</v>
      </c>
      <c r="BG434" t="s">
        <v>4406</v>
      </c>
      <c r="BH434" t="s">
        <v>4458</v>
      </c>
      <c r="BI434" t="s">
        <v>4592</v>
      </c>
    </row>
    <row r="435" spans="1:61" x14ac:dyDescent="0.25">
      <c r="A435">
        <f t="shared" si="49"/>
        <v>23</v>
      </c>
      <c r="B435" t="str">
        <f t="shared" si="50"/>
        <v>HKW Schildescher Straße_BNA0098</v>
      </c>
      <c r="C435" t="s">
        <v>3492</v>
      </c>
      <c r="D435" t="str">
        <f>VLOOKUP(AL435,REF_TABLE!$A$19:$B$26,2,FALSE)</f>
        <v>STUR</v>
      </c>
      <c r="E435" t="str">
        <f>VLOOKUP(AK435,REF_TABLE!A:B,2,FALSE)</f>
        <v>GAS</v>
      </c>
      <c r="F435">
        <f t="shared" si="56"/>
        <v>0.36080000000000001</v>
      </c>
      <c r="G435">
        <f>VLOOKUP(Backup_0521!D435,REF_TABLE!M:Q,2,FALSE)</f>
        <v>9.5587323943661975</v>
      </c>
      <c r="H435">
        <f>VLOOKUP(Backup_0521!D435,REF_TABLE!M:Q,3,FALSE)</f>
        <v>7.8122535211267614</v>
      </c>
      <c r="I435">
        <f>VLOOKUP(D435,Tabelle7!$A:$B,2,FALSE)</f>
        <v>4.0224969288732378E-2</v>
      </c>
      <c r="J435">
        <f>VLOOKUP(D435,Tabelle7!$A:$C,3,FALSE)</f>
        <v>4.0224969288732378E-2</v>
      </c>
      <c r="K435">
        <f>VLOOKUP($E435,Dispa_data!E:W,7,FALSE)</f>
        <v>112542.12</v>
      </c>
      <c r="L435">
        <f>IFERROR(VLOOKUP($E435,Dispa_data!E:W,8,FALSE),0)</f>
        <v>0</v>
      </c>
      <c r="M435">
        <f>IFERROR(VLOOKUP($E435,Dispa_data!E:W,9,FALSE),0)</f>
        <v>0</v>
      </c>
      <c r="N435">
        <f>IFERROR(VLOOKUP($E435,Dispa_data!$E:$W,10,FALSE),0)</f>
        <v>0.4</v>
      </c>
      <c r="O435">
        <f>IFERROR(VLOOKUP($E435,Dispa_data!$E:$W,11,FALSE),0)</f>
        <v>0.52500000000000002</v>
      </c>
      <c r="P435">
        <f>IFERROR(VLOOKUP($E435,Dispa_data!$E:$W,12,FALSE),0)</f>
        <v>1</v>
      </c>
      <c r="Q435">
        <f>IFERROR(VLOOKUP($E435,Dispa_data!$E:$W,13,FALSE),0)</f>
        <v>0.45</v>
      </c>
      <c r="S435" t="str">
        <f t="shared" si="51"/>
        <v/>
      </c>
      <c r="T435" t="str">
        <f t="shared" si="52"/>
        <v/>
      </c>
      <c r="U435" t="str">
        <f t="shared" si="53"/>
        <v/>
      </c>
      <c r="V435" t="str">
        <f t="shared" si="54"/>
        <v/>
      </c>
      <c r="W435" t="str">
        <f t="shared" si="55"/>
        <v/>
      </c>
      <c r="X435" s="1" t="s">
        <v>471</v>
      </c>
      <c r="Y435" s="6" t="e">
        <f>VLOOKUP(B435,Dispa_data!B:B,1,FALSE)</f>
        <v>#N/A</v>
      </c>
      <c r="Z435" t="s">
        <v>1216</v>
      </c>
      <c r="AC435" t="s">
        <v>2237</v>
      </c>
      <c r="AE435" t="s">
        <v>2978</v>
      </c>
      <c r="AF435" t="s">
        <v>3342</v>
      </c>
      <c r="AG435" t="s">
        <v>3480</v>
      </c>
      <c r="AH435" t="s">
        <v>3492</v>
      </c>
      <c r="AI435">
        <v>23</v>
      </c>
      <c r="AK435" t="s">
        <v>3500</v>
      </c>
      <c r="AL435" t="s">
        <v>3506</v>
      </c>
      <c r="AM435" t="s">
        <v>3514</v>
      </c>
      <c r="AO435">
        <v>1978</v>
      </c>
      <c r="AP435" t="s">
        <v>3563</v>
      </c>
      <c r="AS435" t="s">
        <v>3627</v>
      </c>
      <c r="AU435">
        <v>52.033503000000003</v>
      </c>
      <c r="AV435">
        <v>8.5390610000000002</v>
      </c>
      <c r="BA435">
        <v>0.36080000000000001</v>
      </c>
      <c r="BB435" t="s">
        <v>3997</v>
      </c>
      <c r="BC435" t="s">
        <v>3500</v>
      </c>
      <c r="BE435" t="s">
        <v>3515</v>
      </c>
      <c r="BF435" t="s">
        <v>4182</v>
      </c>
      <c r="BG435" t="s">
        <v>4406</v>
      </c>
      <c r="BH435" t="s">
        <v>4504</v>
      </c>
    </row>
    <row r="436" spans="1:61" x14ac:dyDescent="0.25">
      <c r="A436">
        <f t="shared" si="49"/>
        <v>37.5</v>
      </c>
      <c r="B436" t="str">
        <f t="shared" si="50"/>
        <v>GuD Kraftwerk Hillegossen_BNA0100</v>
      </c>
      <c r="C436" t="s">
        <v>3492</v>
      </c>
      <c r="D436" t="str">
        <f>VLOOKUP(AL436,REF_TABLE!$A$19:$B$26,2,FALSE)</f>
        <v>COMC</v>
      </c>
      <c r="E436" t="str">
        <f>VLOOKUP(AK436,REF_TABLE!A:B,2,FALSE)</f>
        <v>GAS</v>
      </c>
      <c r="F436">
        <f t="shared" si="56"/>
        <v>0.5625</v>
      </c>
      <c r="G436">
        <f>VLOOKUP(Backup_0521!D436,REF_TABLE!M:Q,2,FALSE)</f>
        <v>5</v>
      </c>
      <c r="H436">
        <f>VLOOKUP(Backup_0521!D436,REF_TABLE!M:Q,3,FALSE)</f>
        <v>1</v>
      </c>
      <c r="I436">
        <f>VLOOKUP(D436,Tabelle7!$A:$B,2,FALSE)</f>
        <v>3.8508725075675675E-2</v>
      </c>
      <c r="J436">
        <f>VLOOKUP(D436,Tabelle7!$A:$C,3,FALSE)</f>
        <v>3.8508725075675675E-2</v>
      </c>
      <c r="K436">
        <f>VLOOKUP($E436,Dispa_data!E:W,7,FALSE)</f>
        <v>112542.12</v>
      </c>
      <c r="L436">
        <f>IFERROR(VLOOKUP($E436,Dispa_data!E:W,8,FALSE),0)</f>
        <v>0</v>
      </c>
      <c r="M436">
        <f>IFERROR(VLOOKUP($E436,Dispa_data!E:W,9,FALSE),0)</f>
        <v>0</v>
      </c>
      <c r="N436">
        <f>IFERROR(VLOOKUP($E436,Dispa_data!$E:$W,10,FALSE),0)</f>
        <v>0.4</v>
      </c>
      <c r="O436">
        <f>IFERROR(VLOOKUP($E436,Dispa_data!$E:$W,11,FALSE),0)</f>
        <v>0.52500000000000002</v>
      </c>
      <c r="P436">
        <f>IFERROR(VLOOKUP($E436,Dispa_data!$E:$W,12,FALSE),0)</f>
        <v>1</v>
      </c>
      <c r="Q436">
        <f>IFERROR(VLOOKUP($E436,Dispa_data!$E:$W,13,FALSE),0)</f>
        <v>0.45</v>
      </c>
      <c r="S436" t="str">
        <f t="shared" si="51"/>
        <v/>
      </c>
      <c r="T436" t="str">
        <f t="shared" si="52"/>
        <v/>
      </c>
      <c r="U436" t="str">
        <f t="shared" si="53"/>
        <v/>
      </c>
      <c r="V436" t="str">
        <f t="shared" si="54"/>
        <v/>
      </c>
      <c r="W436" t="str">
        <f t="shared" si="55"/>
        <v/>
      </c>
      <c r="X436" s="1" t="s">
        <v>472</v>
      </c>
      <c r="Y436" s="6" t="e">
        <f>VLOOKUP(B436,Dispa_data!B:B,1,FALSE)</f>
        <v>#N/A</v>
      </c>
      <c r="Z436" t="s">
        <v>1217</v>
      </c>
      <c r="AA436" t="s">
        <v>1242</v>
      </c>
      <c r="AC436" t="s">
        <v>2237</v>
      </c>
      <c r="AE436" t="s">
        <v>2979</v>
      </c>
      <c r="AF436" t="s">
        <v>3342</v>
      </c>
      <c r="AG436" t="s">
        <v>3480</v>
      </c>
      <c r="AH436" t="s">
        <v>3492</v>
      </c>
      <c r="AI436">
        <v>37.5</v>
      </c>
      <c r="AK436" t="s">
        <v>3500</v>
      </c>
      <c r="AL436" t="s">
        <v>3508</v>
      </c>
      <c r="AM436" t="s">
        <v>3514</v>
      </c>
      <c r="AO436">
        <v>2005</v>
      </c>
      <c r="AP436" t="s">
        <v>3519</v>
      </c>
      <c r="AS436" t="s">
        <v>3625</v>
      </c>
      <c r="AU436">
        <v>52.033503000000003</v>
      </c>
      <c r="AV436">
        <v>8.5390610000000002</v>
      </c>
      <c r="BA436">
        <v>0.5625</v>
      </c>
      <c r="BB436" t="s">
        <v>3997</v>
      </c>
      <c r="BC436" t="s">
        <v>3500</v>
      </c>
      <c r="BE436" t="s">
        <v>3515</v>
      </c>
      <c r="BG436" t="s">
        <v>4406</v>
      </c>
      <c r="BH436" t="s">
        <v>4504</v>
      </c>
    </row>
    <row r="437" spans="1:61" x14ac:dyDescent="0.25">
      <c r="A437">
        <f t="shared" si="49"/>
        <v>41</v>
      </c>
      <c r="B437" t="str">
        <f t="shared" si="50"/>
        <v>HKW Schildescher Straße_BNA0101</v>
      </c>
      <c r="C437" t="s">
        <v>3492</v>
      </c>
      <c r="D437" t="str">
        <f>VLOOKUP(AL437,REF_TABLE!$A$19:$B$26,2,FALSE)</f>
        <v>STUR</v>
      </c>
      <c r="E437" t="str">
        <f>VLOOKUP(AK437,REF_TABLE!A:B,2,FALSE)</f>
        <v>GAS</v>
      </c>
      <c r="F437">
        <f t="shared" si="56"/>
        <v>0.34760000000000002</v>
      </c>
      <c r="G437">
        <f>VLOOKUP(Backup_0521!D437,REF_TABLE!M:Q,2,FALSE)</f>
        <v>9.5587323943661975</v>
      </c>
      <c r="H437">
        <f>VLOOKUP(Backup_0521!D437,REF_TABLE!M:Q,3,FALSE)</f>
        <v>7.8122535211267614</v>
      </c>
      <c r="I437">
        <f>VLOOKUP(D437,Tabelle7!$A:$B,2,FALSE)</f>
        <v>4.0224969288732378E-2</v>
      </c>
      <c r="J437">
        <f>VLOOKUP(D437,Tabelle7!$A:$C,3,FALSE)</f>
        <v>4.0224969288732378E-2</v>
      </c>
      <c r="K437">
        <f>VLOOKUP($E437,Dispa_data!E:W,7,FALSE)</f>
        <v>112542.12</v>
      </c>
      <c r="L437">
        <f>IFERROR(VLOOKUP($E437,Dispa_data!E:W,8,FALSE),0)</f>
        <v>0</v>
      </c>
      <c r="M437">
        <f>IFERROR(VLOOKUP($E437,Dispa_data!E:W,9,FALSE),0)</f>
        <v>0</v>
      </c>
      <c r="N437">
        <f>IFERROR(VLOOKUP($E437,Dispa_data!$E:$W,10,FALSE),0)</f>
        <v>0.4</v>
      </c>
      <c r="O437">
        <f>IFERROR(VLOOKUP($E437,Dispa_data!$E:$W,11,FALSE),0)</f>
        <v>0.52500000000000002</v>
      </c>
      <c r="P437">
        <f>IFERROR(VLOOKUP($E437,Dispa_data!$E:$W,12,FALSE),0)</f>
        <v>1</v>
      </c>
      <c r="Q437">
        <f>IFERROR(VLOOKUP($E437,Dispa_data!$E:$W,13,FALSE),0)</f>
        <v>0.45</v>
      </c>
      <c r="S437" t="str">
        <f t="shared" si="51"/>
        <v/>
      </c>
      <c r="T437" t="str">
        <f t="shared" si="52"/>
        <v/>
      </c>
      <c r="U437" t="str">
        <f t="shared" si="53"/>
        <v/>
      </c>
      <c r="V437" t="str">
        <f t="shared" si="54"/>
        <v/>
      </c>
      <c r="W437" t="str">
        <f t="shared" si="55"/>
        <v/>
      </c>
      <c r="X437" s="1" t="s">
        <v>473</v>
      </c>
      <c r="Y437" s="6" t="e">
        <f>VLOOKUP(B437,Dispa_data!B:B,1,FALSE)</f>
        <v>#N/A</v>
      </c>
      <c r="Z437" t="s">
        <v>1216</v>
      </c>
      <c r="AC437" t="s">
        <v>2237</v>
      </c>
      <c r="AE437" t="s">
        <v>2978</v>
      </c>
      <c r="AF437" t="s">
        <v>3342</v>
      </c>
      <c r="AG437" t="s">
        <v>3480</v>
      </c>
      <c r="AH437" t="s">
        <v>3492</v>
      </c>
      <c r="AI437">
        <v>41</v>
      </c>
      <c r="AK437" t="s">
        <v>3500</v>
      </c>
      <c r="AL437" t="s">
        <v>3506</v>
      </c>
      <c r="AM437" t="s">
        <v>3514</v>
      </c>
      <c r="AO437">
        <v>1966</v>
      </c>
      <c r="AP437" t="s">
        <v>3552</v>
      </c>
      <c r="AS437" t="s">
        <v>3627</v>
      </c>
      <c r="AU437">
        <v>52.033503000000003</v>
      </c>
      <c r="AV437">
        <v>8.5390610000000002</v>
      </c>
      <c r="BA437">
        <v>0.34760000000000002</v>
      </c>
      <c r="BB437" t="s">
        <v>3997</v>
      </c>
      <c r="BC437" t="s">
        <v>3500</v>
      </c>
      <c r="BE437" t="s">
        <v>3515</v>
      </c>
      <c r="BF437" t="s">
        <v>4182</v>
      </c>
      <c r="BG437" t="s">
        <v>4406</v>
      </c>
      <c r="BH437" t="s">
        <v>4504</v>
      </c>
    </row>
    <row r="438" spans="1:61" x14ac:dyDescent="0.25">
      <c r="A438">
        <f t="shared" si="49"/>
        <v>106</v>
      </c>
      <c r="B438" t="str">
        <f t="shared" si="50"/>
        <v>GuD Bitterfeld_BNA0105</v>
      </c>
      <c r="C438" t="s">
        <v>3492</v>
      </c>
      <c r="D438" t="str">
        <f>VLOOKUP(AL438,REF_TABLE!$A$19:$B$26,2,FALSE)</f>
        <v>COMC</v>
      </c>
      <c r="E438" t="str">
        <f>VLOOKUP(AK438,REF_TABLE!A:B,2,FALSE)</f>
        <v>GAS</v>
      </c>
      <c r="F438">
        <f t="shared" si="56"/>
        <v>0.54</v>
      </c>
      <c r="G438">
        <f>VLOOKUP(Backup_0521!D438,REF_TABLE!M:Q,2,FALSE)</f>
        <v>5</v>
      </c>
      <c r="H438">
        <f>VLOOKUP(Backup_0521!D438,REF_TABLE!M:Q,3,FALSE)</f>
        <v>1</v>
      </c>
      <c r="I438">
        <f>VLOOKUP(D438,Tabelle7!$A:$B,2,FALSE)</f>
        <v>3.8508725075675675E-2</v>
      </c>
      <c r="J438">
        <f>VLOOKUP(D438,Tabelle7!$A:$C,3,FALSE)</f>
        <v>3.8508725075675675E-2</v>
      </c>
      <c r="K438">
        <f>VLOOKUP($E438,Dispa_data!E:W,7,FALSE)</f>
        <v>112542.12</v>
      </c>
      <c r="L438">
        <f>IFERROR(VLOOKUP($E438,Dispa_data!E:W,8,FALSE),0)</f>
        <v>0</v>
      </c>
      <c r="M438">
        <f>IFERROR(VLOOKUP($E438,Dispa_data!E:W,9,FALSE),0)</f>
        <v>0</v>
      </c>
      <c r="N438">
        <f>IFERROR(VLOOKUP($E438,Dispa_data!$E:$W,10,FALSE),0)</f>
        <v>0.4</v>
      </c>
      <c r="O438">
        <f>IFERROR(VLOOKUP($E438,Dispa_data!$E:$W,11,FALSE),0)</f>
        <v>0.52500000000000002</v>
      </c>
      <c r="P438">
        <f>IFERROR(VLOOKUP($E438,Dispa_data!$E:$W,12,FALSE),0)</f>
        <v>1</v>
      </c>
      <c r="Q438">
        <f>IFERROR(VLOOKUP($E438,Dispa_data!$E:$W,13,FALSE),0)</f>
        <v>0.45</v>
      </c>
      <c r="S438">
        <f t="shared" si="51"/>
        <v>110</v>
      </c>
      <c r="T438" t="str">
        <f t="shared" si="52"/>
        <v/>
      </c>
      <c r="U438" t="str">
        <f t="shared" si="53"/>
        <v/>
      </c>
      <c r="V438" t="str">
        <f t="shared" si="54"/>
        <v/>
      </c>
      <c r="W438" t="str">
        <f t="shared" si="55"/>
        <v/>
      </c>
      <c r="X438" s="1" t="s">
        <v>474</v>
      </c>
      <c r="Y438" s="6" t="e">
        <f>VLOOKUP(B438,Dispa_data!B:B,1,FALSE)</f>
        <v>#N/A</v>
      </c>
      <c r="Z438" t="s">
        <v>1218</v>
      </c>
      <c r="AB438" t="s">
        <v>2022</v>
      </c>
      <c r="AC438" t="s">
        <v>2147</v>
      </c>
      <c r="AE438" t="s">
        <v>2980</v>
      </c>
      <c r="AF438" t="s">
        <v>3343</v>
      </c>
      <c r="AG438" t="s">
        <v>3479</v>
      </c>
      <c r="AH438" t="s">
        <v>3492</v>
      </c>
      <c r="AI438">
        <v>106</v>
      </c>
      <c r="AJ438">
        <v>114</v>
      </c>
      <c r="AK438" t="s">
        <v>3500</v>
      </c>
      <c r="AL438" t="s">
        <v>3508</v>
      </c>
      <c r="AM438" t="s">
        <v>3514</v>
      </c>
      <c r="AN438">
        <v>110</v>
      </c>
      <c r="AO438">
        <v>2000</v>
      </c>
      <c r="AP438" t="s">
        <v>3567</v>
      </c>
      <c r="AQ438">
        <v>2000</v>
      </c>
      <c r="AS438" t="s">
        <v>3625</v>
      </c>
      <c r="AT438" t="s">
        <v>3630</v>
      </c>
      <c r="AU438">
        <v>51.633861000000003</v>
      </c>
      <c r="AV438">
        <v>12.299357000000001</v>
      </c>
      <c r="BA438">
        <v>0.54</v>
      </c>
      <c r="BB438" t="s">
        <v>3997</v>
      </c>
      <c r="BC438" t="s">
        <v>3500</v>
      </c>
      <c r="BE438" t="s">
        <v>3515</v>
      </c>
      <c r="BF438" t="s">
        <v>4183</v>
      </c>
      <c r="BG438" t="s">
        <v>4406</v>
      </c>
      <c r="BH438" t="s">
        <v>4458</v>
      </c>
      <c r="BI438" t="s">
        <v>4591</v>
      </c>
    </row>
    <row r="439" spans="1:61" x14ac:dyDescent="0.25">
      <c r="A439">
        <f t="shared" si="49"/>
        <v>20.7</v>
      </c>
      <c r="B439" t="str">
        <f t="shared" si="50"/>
        <v>Bochum_BNA0110</v>
      </c>
      <c r="C439" t="s">
        <v>3492</v>
      </c>
      <c r="D439" t="str">
        <f>VLOOKUP(AL439,REF_TABLE!$A$19:$B$26,2,FALSE)</f>
        <v>STUR</v>
      </c>
      <c r="E439" t="str">
        <f>VLOOKUP(AK439,REF_TABLE!A:B,2,FALSE)</f>
        <v>GAS</v>
      </c>
      <c r="F439">
        <f t="shared" si="56"/>
        <v>0.38940000000000002</v>
      </c>
      <c r="G439">
        <f>VLOOKUP(Backup_0521!D439,REF_TABLE!M:Q,2,FALSE)</f>
        <v>9.5587323943661975</v>
      </c>
      <c r="H439">
        <f>VLOOKUP(Backup_0521!D439,REF_TABLE!M:Q,3,FALSE)</f>
        <v>7.8122535211267614</v>
      </c>
      <c r="I439">
        <f>VLOOKUP(D439,Tabelle7!$A:$B,2,FALSE)</f>
        <v>4.0224969288732378E-2</v>
      </c>
      <c r="J439">
        <f>VLOOKUP(D439,Tabelle7!$A:$C,3,FALSE)</f>
        <v>4.0224969288732378E-2</v>
      </c>
      <c r="K439">
        <f>VLOOKUP($E439,Dispa_data!E:W,7,FALSE)</f>
        <v>112542.12</v>
      </c>
      <c r="L439">
        <f>IFERROR(VLOOKUP($E439,Dispa_data!E:W,8,FALSE),0)</f>
        <v>0</v>
      </c>
      <c r="M439">
        <f>IFERROR(VLOOKUP($E439,Dispa_data!E:W,9,FALSE),0)</f>
        <v>0</v>
      </c>
      <c r="N439">
        <f>IFERROR(VLOOKUP($E439,Dispa_data!$E:$W,10,FALSE),0)</f>
        <v>0.4</v>
      </c>
      <c r="O439">
        <f>IFERROR(VLOOKUP($E439,Dispa_data!$E:$W,11,FALSE),0)</f>
        <v>0.52500000000000002</v>
      </c>
      <c r="P439">
        <f>IFERROR(VLOOKUP($E439,Dispa_data!$E:$W,12,FALSE),0)</f>
        <v>1</v>
      </c>
      <c r="Q439">
        <f>IFERROR(VLOOKUP($E439,Dispa_data!$E:$W,13,FALSE),0)</f>
        <v>0.45</v>
      </c>
      <c r="S439" t="str">
        <f t="shared" si="51"/>
        <v/>
      </c>
      <c r="T439" t="str">
        <f t="shared" si="52"/>
        <v/>
      </c>
      <c r="U439" t="str">
        <f t="shared" si="53"/>
        <v/>
      </c>
      <c r="V439" t="str">
        <f t="shared" si="54"/>
        <v/>
      </c>
      <c r="W439" t="str">
        <f t="shared" si="55"/>
        <v/>
      </c>
      <c r="X439" s="1" t="s">
        <v>475</v>
      </c>
      <c r="Y439" s="6" t="e">
        <f>VLOOKUP(B439,Dispa_data!B:B,1,FALSE)</f>
        <v>#N/A</v>
      </c>
      <c r="Z439" t="s">
        <v>1219</v>
      </c>
      <c r="AA439" t="s">
        <v>1688</v>
      </c>
      <c r="AC439" t="s">
        <v>2160</v>
      </c>
      <c r="AE439" t="s">
        <v>2981</v>
      </c>
      <c r="AF439" t="s">
        <v>1219</v>
      </c>
      <c r="AG439" t="s">
        <v>3480</v>
      </c>
      <c r="AH439" t="s">
        <v>3492</v>
      </c>
      <c r="AI439">
        <v>20.7</v>
      </c>
      <c r="AK439" t="s">
        <v>3500</v>
      </c>
      <c r="AL439" t="s">
        <v>3506</v>
      </c>
      <c r="AM439" t="s">
        <v>3514</v>
      </c>
      <c r="AO439">
        <v>2004</v>
      </c>
      <c r="AP439" t="s">
        <v>3518</v>
      </c>
      <c r="AS439" t="s">
        <v>3625</v>
      </c>
      <c r="AU439">
        <v>51.483333330000001</v>
      </c>
      <c r="AV439">
        <v>7.2166666670000001</v>
      </c>
      <c r="BA439">
        <v>0.38940000000000002</v>
      </c>
      <c r="BB439" t="s">
        <v>3997</v>
      </c>
      <c r="BC439" t="s">
        <v>3500</v>
      </c>
      <c r="BE439" t="s">
        <v>3515</v>
      </c>
      <c r="BF439" t="s">
        <v>4184</v>
      </c>
      <c r="BG439" t="s">
        <v>4406</v>
      </c>
      <c r="BH439" t="s">
        <v>4441</v>
      </c>
    </row>
    <row r="440" spans="1:61" x14ac:dyDescent="0.25">
      <c r="A440">
        <f t="shared" si="49"/>
        <v>44</v>
      </c>
      <c r="B440" t="str">
        <f t="shared" si="50"/>
        <v>HKW Hiltrop_BNA0111</v>
      </c>
      <c r="C440" t="s">
        <v>3492</v>
      </c>
      <c r="D440" t="str">
        <f>VLOOKUP(AL440,REF_TABLE!$A$19:$B$26,2,FALSE)</f>
        <v>STUR</v>
      </c>
      <c r="E440" t="str">
        <f>VLOOKUP(AK440,REF_TABLE!A:B,2,FALSE)</f>
        <v>GAS</v>
      </c>
      <c r="F440">
        <f t="shared" si="56"/>
        <v>0.40039999999999998</v>
      </c>
      <c r="G440">
        <f>VLOOKUP(Backup_0521!D440,REF_TABLE!M:Q,2,FALSE)</f>
        <v>9.5587323943661975</v>
      </c>
      <c r="H440">
        <f>VLOOKUP(Backup_0521!D440,REF_TABLE!M:Q,3,FALSE)</f>
        <v>7.8122535211267614</v>
      </c>
      <c r="I440">
        <f>VLOOKUP(D440,Tabelle7!$A:$B,2,FALSE)</f>
        <v>4.0224969288732378E-2</v>
      </c>
      <c r="J440">
        <f>VLOOKUP(D440,Tabelle7!$A:$C,3,FALSE)</f>
        <v>4.0224969288732378E-2</v>
      </c>
      <c r="K440">
        <f>VLOOKUP($E440,Dispa_data!E:W,7,FALSE)</f>
        <v>112542.12</v>
      </c>
      <c r="L440">
        <f>IFERROR(VLOOKUP($E440,Dispa_data!E:W,8,FALSE),0)</f>
        <v>0</v>
      </c>
      <c r="M440">
        <f>IFERROR(VLOOKUP($E440,Dispa_data!E:W,9,FALSE),0)</f>
        <v>0</v>
      </c>
      <c r="N440">
        <f>IFERROR(VLOOKUP($E440,Dispa_data!$E:$W,10,FALSE),0)</f>
        <v>0.4</v>
      </c>
      <c r="O440">
        <f>IFERROR(VLOOKUP($E440,Dispa_data!$E:$W,11,FALSE),0)</f>
        <v>0.52500000000000002</v>
      </c>
      <c r="P440">
        <f>IFERROR(VLOOKUP($E440,Dispa_data!$E:$W,12,FALSE),0)</f>
        <v>1</v>
      </c>
      <c r="Q440">
        <f>IFERROR(VLOOKUP($E440,Dispa_data!$E:$W,13,FALSE),0)</f>
        <v>0.45</v>
      </c>
      <c r="S440" t="str">
        <f t="shared" si="51"/>
        <v/>
      </c>
      <c r="T440" t="str">
        <f t="shared" si="52"/>
        <v/>
      </c>
      <c r="U440" t="str">
        <f t="shared" si="53"/>
        <v/>
      </c>
      <c r="V440" t="str">
        <f t="shared" si="54"/>
        <v/>
      </c>
      <c r="W440" t="str">
        <f t="shared" si="55"/>
        <v/>
      </c>
      <c r="X440" s="1" t="s">
        <v>476</v>
      </c>
      <c r="Y440" s="6" t="e">
        <f>VLOOKUP(B440,Dispa_data!B:B,1,FALSE)</f>
        <v>#N/A</v>
      </c>
      <c r="Z440" t="s">
        <v>1220</v>
      </c>
      <c r="AC440" t="s">
        <v>2238</v>
      </c>
      <c r="AE440" t="s">
        <v>2982</v>
      </c>
      <c r="AF440" t="s">
        <v>1219</v>
      </c>
      <c r="AG440" t="s">
        <v>3480</v>
      </c>
      <c r="AH440" t="s">
        <v>3492</v>
      </c>
      <c r="AI440">
        <v>44</v>
      </c>
      <c r="AK440" t="s">
        <v>3500</v>
      </c>
      <c r="AL440" t="s">
        <v>3506</v>
      </c>
      <c r="AM440" t="s">
        <v>3514</v>
      </c>
      <c r="AO440">
        <v>2014</v>
      </c>
      <c r="AP440" t="s">
        <v>3541</v>
      </c>
      <c r="AS440" t="s">
        <v>3625</v>
      </c>
      <c r="AU440">
        <v>51.507950000000001</v>
      </c>
      <c r="AV440">
        <v>7.2502899999999997</v>
      </c>
      <c r="BA440">
        <v>0.40039999999999998</v>
      </c>
      <c r="BB440" t="s">
        <v>3997</v>
      </c>
      <c r="BC440" t="s">
        <v>3500</v>
      </c>
      <c r="BE440" t="s">
        <v>3515</v>
      </c>
      <c r="BF440" t="s">
        <v>4185</v>
      </c>
      <c r="BG440" t="s">
        <v>1715</v>
      </c>
      <c r="BH440" t="s">
        <v>4505</v>
      </c>
    </row>
    <row r="441" spans="1:61" x14ac:dyDescent="0.25">
      <c r="A441">
        <f t="shared" si="49"/>
        <v>22.1</v>
      </c>
      <c r="B441" t="str">
        <f t="shared" si="50"/>
        <v>Heizkraftwerk Bomlitz_BNA1524</v>
      </c>
      <c r="C441" t="s">
        <v>3492</v>
      </c>
      <c r="D441" t="str">
        <f>VLOOKUP(AL441,REF_TABLE!$A$19:$B$26,2,FALSE)</f>
        <v>STUR</v>
      </c>
      <c r="E441" t="str">
        <f>VLOOKUP(AK441,REF_TABLE!A:B,2,FALSE)</f>
        <v>GAS</v>
      </c>
      <c r="F441">
        <f t="shared" si="56"/>
        <v>0.28820000000000001</v>
      </c>
      <c r="G441">
        <f>VLOOKUP(Backup_0521!D441,REF_TABLE!M:Q,2,FALSE)</f>
        <v>9.5587323943661975</v>
      </c>
      <c r="H441">
        <f>VLOOKUP(Backup_0521!D441,REF_TABLE!M:Q,3,FALSE)</f>
        <v>7.8122535211267614</v>
      </c>
      <c r="I441">
        <f>VLOOKUP(D441,Tabelle7!$A:$B,2,FALSE)</f>
        <v>4.0224969288732378E-2</v>
      </c>
      <c r="J441">
        <f>VLOOKUP(D441,Tabelle7!$A:$C,3,FALSE)</f>
        <v>4.0224969288732378E-2</v>
      </c>
      <c r="K441">
        <f>VLOOKUP($E441,Dispa_data!E:W,7,FALSE)</f>
        <v>112542.12</v>
      </c>
      <c r="L441">
        <f>IFERROR(VLOOKUP($E441,Dispa_data!E:W,8,FALSE),0)</f>
        <v>0</v>
      </c>
      <c r="M441">
        <f>IFERROR(VLOOKUP($E441,Dispa_data!E:W,9,FALSE),0)</f>
        <v>0</v>
      </c>
      <c r="N441">
        <f>IFERROR(VLOOKUP($E441,Dispa_data!$E:$W,10,FALSE),0)</f>
        <v>0.4</v>
      </c>
      <c r="O441">
        <f>IFERROR(VLOOKUP($E441,Dispa_data!$E:$W,11,FALSE),0)</f>
        <v>0.52500000000000002</v>
      </c>
      <c r="P441">
        <f>IFERROR(VLOOKUP($E441,Dispa_data!$E:$W,12,FALSE),0)</f>
        <v>1</v>
      </c>
      <c r="Q441">
        <f>IFERROR(VLOOKUP($E441,Dispa_data!$E:$W,13,FALSE),0)</f>
        <v>0.45</v>
      </c>
      <c r="S441" t="str">
        <f t="shared" si="51"/>
        <v/>
      </c>
      <c r="T441" t="str">
        <f t="shared" si="52"/>
        <v/>
      </c>
      <c r="U441" t="str">
        <f t="shared" si="53"/>
        <v/>
      </c>
      <c r="V441" t="str">
        <f t="shared" si="54"/>
        <v/>
      </c>
      <c r="W441" t="str">
        <f t="shared" si="55"/>
        <v/>
      </c>
      <c r="X441" s="1" t="s">
        <v>477</v>
      </c>
      <c r="Y441" s="6" t="e">
        <f>VLOOKUP(B441,Dispa_data!B:B,1,FALSE)</f>
        <v>#N/A</v>
      </c>
      <c r="Z441" t="s">
        <v>1221</v>
      </c>
      <c r="AC441" t="s">
        <v>2239</v>
      </c>
      <c r="AD441" t="s">
        <v>2569</v>
      </c>
      <c r="AE441" t="s">
        <v>2983</v>
      </c>
      <c r="AF441" t="s">
        <v>3344</v>
      </c>
      <c r="AG441" t="s">
        <v>3477</v>
      </c>
      <c r="AH441" t="s">
        <v>3492</v>
      </c>
      <c r="AI441">
        <v>22.1</v>
      </c>
      <c r="AK441" t="s">
        <v>3500</v>
      </c>
      <c r="AL441" t="s">
        <v>3506</v>
      </c>
      <c r="AM441" t="s">
        <v>3514</v>
      </c>
      <c r="AO441">
        <v>1912</v>
      </c>
      <c r="AP441" t="s">
        <v>3571</v>
      </c>
      <c r="AS441" t="s">
        <v>3625</v>
      </c>
      <c r="AU441">
        <v>52.904778</v>
      </c>
      <c r="AV441">
        <v>9.658513000000001</v>
      </c>
      <c r="BA441">
        <v>0.28820000000000001</v>
      </c>
      <c r="BB441" t="s">
        <v>3997</v>
      </c>
      <c r="BC441" t="s">
        <v>3500</v>
      </c>
      <c r="BE441" t="s">
        <v>3515</v>
      </c>
      <c r="BF441" t="s">
        <v>4186</v>
      </c>
      <c r="BG441" t="s">
        <v>1559</v>
      </c>
      <c r="BH441" t="s">
        <v>4443</v>
      </c>
    </row>
    <row r="442" spans="1:61" x14ac:dyDescent="0.25">
      <c r="A442">
        <f t="shared" si="49"/>
        <v>95</v>
      </c>
      <c r="B442" t="str">
        <f t="shared" si="50"/>
        <v>Heizkraftwerk Karlstraße_BNA0117b</v>
      </c>
      <c r="C442" t="s">
        <v>3492</v>
      </c>
      <c r="D442" t="str">
        <f>VLOOKUP(AL442,REF_TABLE!$A$19:$B$26,2,FALSE)</f>
        <v>STUR</v>
      </c>
      <c r="E442" t="str">
        <f>VLOOKUP(AK442,REF_TABLE!A:B,2,FALSE)</f>
        <v>GAS</v>
      </c>
      <c r="F442">
        <f t="shared" si="56"/>
        <v>0.39929999999999999</v>
      </c>
      <c r="G442">
        <f>VLOOKUP(Backup_0521!D442,REF_TABLE!M:Q,2,FALSE)</f>
        <v>9.5587323943661975</v>
      </c>
      <c r="H442">
        <f>VLOOKUP(Backup_0521!D442,REF_TABLE!M:Q,3,FALSE)</f>
        <v>7.8122535211267614</v>
      </c>
      <c r="I442">
        <f>VLOOKUP(D442,Tabelle7!$A:$B,2,FALSE)</f>
        <v>4.0224969288732378E-2</v>
      </c>
      <c r="J442">
        <f>VLOOKUP(D442,Tabelle7!$A:$C,3,FALSE)</f>
        <v>4.0224969288732378E-2</v>
      </c>
      <c r="K442">
        <f>VLOOKUP($E442,Dispa_data!E:W,7,FALSE)</f>
        <v>112542.12</v>
      </c>
      <c r="L442">
        <f>IFERROR(VLOOKUP($E442,Dispa_data!E:W,8,FALSE),0)</f>
        <v>0</v>
      </c>
      <c r="M442">
        <f>IFERROR(VLOOKUP($E442,Dispa_data!E:W,9,FALSE),0)</f>
        <v>0</v>
      </c>
      <c r="N442">
        <f>IFERROR(VLOOKUP($E442,Dispa_data!$E:$W,10,FALSE),0)</f>
        <v>0.4</v>
      </c>
      <c r="O442">
        <f>IFERROR(VLOOKUP($E442,Dispa_data!$E:$W,11,FALSE),0)</f>
        <v>0.52500000000000002</v>
      </c>
      <c r="P442">
        <f>IFERROR(VLOOKUP($E442,Dispa_data!$E:$W,12,FALSE),0)</f>
        <v>1</v>
      </c>
      <c r="Q442">
        <f>IFERROR(VLOOKUP($E442,Dispa_data!$E:$W,13,FALSE),0)</f>
        <v>0.45</v>
      </c>
      <c r="S442" t="str">
        <f t="shared" si="51"/>
        <v/>
      </c>
      <c r="T442" t="str">
        <f t="shared" si="52"/>
        <v/>
      </c>
      <c r="U442" t="str">
        <f t="shared" si="53"/>
        <v/>
      </c>
      <c r="V442" t="str">
        <f t="shared" si="54"/>
        <v/>
      </c>
      <c r="W442" t="str">
        <f t="shared" si="55"/>
        <v/>
      </c>
      <c r="X442" s="1" t="s">
        <v>478</v>
      </c>
      <c r="Y442" s="6" t="e">
        <f>VLOOKUP(B442,Dispa_data!B:B,1,FALSE)</f>
        <v>#N/A</v>
      </c>
      <c r="Z442" t="s">
        <v>1222</v>
      </c>
      <c r="AA442" t="s">
        <v>1222</v>
      </c>
      <c r="AC442" t="s">
        <v>2240</v>
      </c>
      <c r="AE442" t="s">
        <v>2984</v>
      </c>
      <c r="AF442" t="s">
        <v>3345</v>
      </c>
      <c r="AG442" t="s">
        <v>3480</v>
      </c>
      <c r="AH442" t="s">
        <v>3492</v>
      </c>
      <c r="AI442">
        <v>95</v>
      </c>
      <c r="AK442" t="s">
        <v>3500</v>
      </c>
      <c r="AL442" t="s">
        <v>3506</v>
      </c>
      <c r="AM442" t="s">
        <v>3514</v>
      </c>
      <c r="AO442">
        <v>2013</v>
      </c>
      <c r="AP442" t="s">
        <v>3543</v>
      </c>
      <c r="AS442" t="s">
        <v>3625</v>
      </c>
      <c r="AU442">
        <v>50.733820000000001</v>
      </c>
      <c r="AV442">
        <v>7.0805499999999997</v>
      </c>
      <c r="BA442">
        <v>0.39929999999999999</v>
      </c>
      <c r="BB442" t="s">
        <v>3997</v>
      </c>
      <c r="BC442" t="s">
        <v>3500</v>
      </c>
      <c r="BE442" t="s">
        <v>3515</v>
      </c>
      <c r="BG442" t="s">
        <v>4424</v>
      </c>
      <c r="BH442" t="s">
        <v>4506</v>
      </c>
    </row>
    <row r="443" spans="1:61" x14ac:dyDescent="0.25">
      <c r="A443">
        <f t="shared" si="49"/>
        <v>36</v>
      </c>
      <c r="B443" t="str">
        <f t="shared" si="50"/>
        <v>HKW_BNA0129</v>
      </c>
      <c r="C443" t="s">
        <v>3492</v>
      </c>
      <c r="D443" t="str">
        <f>VLOOKUP(AL443,REF_TABLE!$A$19:$B$26,2,FALSE)</f>
        <v>STUR</v>
      </c>
      <c r="E443" t="str">
        <f>VLOOKUP(AK443,REF_TABLE!A:B,2,FALSE)</f>
        <v>GAS</v>
      </c>
      <c r="F443">
        <f t="shared" si="56"/>
        <v>0.38169999999999998</v>
      </c>
      <c r="G443">
        <f>VLOOKUP(Backup_0521!D443,REF_TABLE!M:Q,2,FALSE)</f>
        <v>9.5587323943661975</v>
      </c>
      <c r="H443">
        <f>VLOOKUP(Backup_0521!D443,REF_TABLE!M:Q,3,FALSE)</f>
        <v>7.8122535211267614</v>
      </c>
      <c r="I443">
        <f>VLOOKUP(D443,Tabelle7!$A:$B,2,FALSE)</f>
        <v>4.0224969288732378E-2</v>
      </c>
      <c r="J443">
        <f>VLOOKUP(D443,Tabelle7!$A:$C,3,FALSE)</f>
        <v>4.0224969288732378E-2</v>
      </c>
      <c r="K443">
        <f>VLOOKUP($E443,Dispa_data!E:W,7,FALSE)</f>
        <v>112542.12</v>
      </c>
      <c r="L443">
        <f>IFERROR(VLOOKUP($E443,Dispa_data!E:W,8,FALSE),0)</f>
        <v>0</v>
      </c>
      <c r="M443">
        <f>IFERROR(VLOOKUP($E443,Dispa_data!E:W,9,FALSE),0)</f>
        <v>0</v>
      </c>
      <c r="N443">
        <f>IFERROR(VLOOKUP($E443,Dispa_data!$E:$W,10,FALSE),0)</f>
        <v>0.4</v>
      </c>
      <c r="O443">
        <f>IFERROR(VLOOKUP($E443,Dispa_data!$E:$W,11,FALSE),0)</f>
        <v>0.52500000000000002</v>
      </c>
      <c r="P443">
        <f>IFERROR(VLOOKUP($E443,Dispa_data!$E:$W,12,FALSE),0)</f>
        <v>1</v>
      </c>
      <c r="Q443">
        <f>IFERROR(VLOOKUP($E443,Dispa_data!$E:$W,13,FALSE),0)</f>
        <v>0.45</v>
      </c>
      <c r="S443" t="str">
        <f t="shared" si="51"/>
        <v/>
      </c>
      <c r="T443" t="str">
        <f t="shared" si="52"/>
        <v/>
      </c>
      <c r="U443" t="str">
        <f t="shared" si="53"/>
        <v/>
      </c>
      <c r="V443" t="str">
        <f t="shared" si="54"/>
        <v/>
      </c>
      <c r="W443" t="str">
        <f t="shared" si="55"/>
        <v/>
      </c>
      <c r="X443" s="1" t="s">
        <v>479</v>
      </c>
      <c r="Y443" s="6" t="e">
        <f>VLOOKUP(B443,Dispa_data!B:B,1,FALSE)</f>
        <v>#N/A</v>
      </c>
      <c r="Z443" t="s">
        <v>1223</v>
      </c>
      <c r="AC443" t="s">
        <v>2241</v>
      </c>
      <c r="AE443" t="s">
        <v>2985</v>
      </c>
      <c r="AF443" t="s">
        <v>3346</v>
      </c>
      <c r="AG443" t="s">
        <v>3346</v>
      </c>
      <c r="AH443" t="s">
        <v>3492</v>
      </c>
      <c r="AI443">
        <v>36</v>
      </c>
      <c r="AK443" t="s">
        <v>3500</v>
      </c>
      <c r="AL443" t="s">
        <v>3506</v>
      </c>
      <c r="AM443" t="s">
        <v>3514</v>
      </c>
      <c r="AO443">
        <v>1997</v>
      </c>
      <c r="AP443" t="s">
        <v>3529</v>
      </c>
      <c r="AS443" t="s">
        <v>3625</v>
      </c>
      <c r="AU443">
        <v>51.512174999999999</v>
      </c>
      <c r="AV443">
        <v>13.97109</v>
      </c>
      <c r="BA443">
        <v>0.38169999999999998</v>
      </c>
      <c r="BB443" t="s">
        <v>3997</v>
      </c>
      <c r="BC443" t="s">
        <v>3500</v>
      </c>
      <c r="BE443" t="s">
        <v>3515</v>
      </c>
      <c r="BF443" t="s">
        <v>4187</v>
      </c>
      <c r="BG443" t="s">
        <v>4406</v>
      </c>
      <c r="BH443" t="s">
        <v>4507</v>
      </c>
    </row>
    <row r="444" spans="1:61" x14ac:dyDescent="0.25">
      <c r="A444">
        <f t="shared" si="49"/>
        <v>160</v>
      </c>
      <c r="B444" t="str">
        <f t="shared" si="50"/>
        <v>Kirchmöser_BNA0130</v>
      </c>
      <c r="C444" t="s">
        <v>3492</v>
      </c>
      <c r="D444" t="str">
        <f>VLOOKUP(AL444,REF_TABLE!$A$19:$B$26,2,FALSE)</f>
        <v>COMC</v>
      </c>
      <c r="E444" t="str">
        <f>VLOOKUP(AK444,REF_TABLE!A:B,2,FALSE)</f>
        <v>GAS</v>
      </c>
      <c r="F444">
        <f t="shared" si="56"/>
        <v>0.51300000000000001</v>
      </c>
      <c r="G444">
        <f>VLOOKUP(Backup_0521!D444,REF_TABLE!M:Q,2,FALSE)</f>
        <v>5</v>
      </c>
      <c r="H444">
        <f>VLOOKUP(Backup_0521!D444,REF_TABLE!M:Q,3,FALSE)</f>
        <v>1</v>
      </c>
      <c r="I444">
        <f>VLOOKUP(D444,Tabelle7!$A:$B,2,FALSE)</f>
        <v>3.8508725075675675E-2</v>
      </c>
      <c r="J444">
        <f>VLOOKUP(D444,Tabelle7!$A:$C,3,FALSE)</f>
        <v>3.8508725075675675E-2</v>
      </c>
      <c r="K444">
        <f>VLOOKUP($E444,Dispa_data!E:W,7,FALSE)</f>
        <v>112542.12</v>
      </c>
      <c r="L444">
        <f>IFERROR(VLOOKUP($E444,Dispa_data!E:W,8,FALSE),0)</f>
        <v>0</v>
      </c>
      <c r="M444">
        <f>IFERROR(VLOOKUP($E444,Dispa_data!E:W,9,FALSE),0)</f>
        <v>0</v>
      </c>
      <c r="N444">
        <f>IFERROR(VLOOKUP($E444,Dispa_data!$E:$W,10,FALSE),0)</f>
        <v>0.4</v>
      </c>
      <c r="O444">
        <f>IFERROR(VLOOKUP($E444,Dispa_data!$E:$W,11,FALSE),0)</f>
        <v>0.52500000000000002</v>
      </c>
      <c r="P444">
        <f>IFERROR(VLOOKUP($E444,Dispa_data!$E:$W,12,FALSE),0)</f>
        <v>1</v>
      </c>
      <c r="Q444">
        <f>IFERROR(VLOOKUP($E444,Dispa_data!$E:$W,13,FALSE),0)</f>
        <v>0.45</v>
      </c>
      <c r="S444" t="str">
        <f t="shared" si="51"/>
        <v/>
      </c>
      <c r="T444" t="str">
        <f t="shared" si="52"/>
        <v/>
      </c>
      <c r="U444" t="str">
        <f t="shared" si="53"/>
        <v/>
      </c>
      <c r="V444" t="str">
        <f t="shared" si="54"/>
        <v/>
      </c>
      <c r="W444" t="str">
        <f t="shared" si="55"/>
        <v/>
      </c>
      <c r="X444" s="1" t="s">
        <v>480</v>
      </c>
      <c r="Y444" s="6" t="e">
        <f>VLOOKUP(B444,Dispa_data!B:B,1,FALSE)</f>
        <v>#N/A</v>
      </c>
      <c r="Z444" t="s">
        <v>1224</v>
      </c>
      <c r="AB444" t="s">
        <v>1224</v>
      </c>
      <c r="AC444" t="s">
        <v>2172</v>
      </c>
      <c r="AE444" t="s">
        <v>2986</v>
      </c>
      <c r="AF444" t="s">
        <v>3346</v>
      </c>
      <c r="AG444" t="s">
        <v>3346</v>
      </c>
      <c r="AH444" t="s">
        <v>3492</v>
      </c>
      <c r="AI444">
        <v>160</v>
      </c>
      <c r="AJ444">
        <v>207</v>
      </c>
      <c r="AK444" t="s">
        <v>3500</v>
      </c>
      <c r="AL444" t="s">
        <v>3508</v>
      </c>
      <c r="AM444" t="s">
        <v>3515</v>
      </c>
      <c r="AO444">
        <v>1994</v>
      </c>
      <c r="AP444" t="s">
        <v>3561</v>
      </c>
      <c r="AS444" t="s">
        <v>3625</v>
      </c>
      <c r="AU444">
        <v>52.394167000000003</v>
      </c>
      <c r="AV444">
        <v>12.418056</v>
      </c>
      <c r="BA444">
        <v>0.51300000000000001</v>
      </c>
      <c r="BB444" t="s">
        <v>3997</v>
      </c>
      <c r="BC444" t="s">
        <v>3500</v>
      </c>
      <c r="BE444" t="s">
        <v>3515</v>
      </c>
      <c r="BF444" t="s">
        <v>4188</v>
      </c>
      <c r="BG444" t="s">
        <v>4406</v>
      </c>
      <c r="BH444" t="s">
        <v>4500</v>
      </c>
      <c r="BI444" t="s">
        <v>4591</v>
      </c>
    </row>
    <row r="445" spans="1:61" x14ac:dyDescent="0.25">
      <c r="A445">
        <f t="shared" si="49"/>
        <v>20</v>
      </c>
      <c r="B445" t="str">
        <f t="shared" si="50"/>
        <v>HKW-Mitte_BNA0135</v>
      </c>
      <c r="C445" t="s">
        <v>3492</v>
      </c>
      <c r="D445" t="str">
        <f>VLOOKUP(AL445,REF_TABLE!$A$19:$B$26,2,FALSE)</f>
        <v>COMC</v>
      </c>
      <c r="E445" t="str">
        <f>VLOOKUP(AK445,REF_TABLE!A:B,2,FALSE)</f>
        <v>GAS</v>
      </c>
      <c r="F445">
        <f t="shared" si="56"/>
        <v>0.40949999999999998</v>
      </c>
      <c r="G445">
        <f>VLOOKUP(Backup_0521!D445,REF_TABLE!M:Q,2,FALSE)</f>
        <v>5</v>
      </c>
      <c r="H445">
        <f>VLOOKUP(Backup_0521!D445,REF_TABLE!M:Q,3,FALSE)</f>
        <v>1</v>
      </c>
      <c r="I445">
        <f>VLOOKUP(D445,Tabelle7!$A:$B,2,FALSE)</f>
        <v>3.8508725075675675E-2</v>
      </c>
      <c r="J445">
        <f>VLOOKUP(D445,Tabelle7!$A:$C,3,FALSE)</f>
        <v>3.8508725075675675E-2</v>
      </c>
      <c r="K445">
        <f>VLOOKUP($E445,Dispa_data!E:W,7,FALSE)</f>
        <v>112542.12</v>
      </c>
      <c r="L445">
        <f>IFERROR(VLOOKUP($E445,Dispa_data!E:W,8,FALSE),0)</f>
        <v>0</v>
      </c>
      <c r="M445">
        <f>IFERROR(VLOOKUP($E445,Dispa_data!E:W,9,FALSE),0)</f>
        <v>0</v>
      </c>
      <c r="N445">
        <f>IFERROR(VLOOKUP($E445,Dispa_data!$E:$W,10,FALSE),0)</f>
        <v>0.4</v>
      </c>
      <c r="O445">
        <f>IFERROR(VLOOKUP($E445,Dispa_data!$E:$W,11,FALSE),0)</f>
        <v>0.52500000000000002</v>
      </c>
      <c r="P445">
        <f>IFERROR(VLOOKUP($E445,Dispa_data!$E:$W,12,FALSE),0)</f>
        <v>1</v>
      </c>
      <c r="Q445">
        <f>IFERROR(VLOOKUP($E445,Dispa_data!$E:$W,13,FALSE),0)</f>
        <v>0.45</v>
      </c>
      <c r="S445">
        <f t="shared" si="51"/>
        <v>56.183539694100503</v>
      </c>
      <c r="T445" t="str">
        <f t="shared" si="52"/>
        <v/>
      </c>
      <c r="U445" t="str">
        <f t="shared" si="53"/>
        <v/>
      </c>
      <c r="V445" t="str">
        <f t="shared" si="54"/>
        <v/>
      </c>
      <c r="W445" t="str">
        <f t="shared" si="55"/>
        <v/>
      </c>
      <c r="X445" s="1" t="s">
        <v>481</v>
      </c>
      <c r="Y445" s="6" t="e">
        <f>VLOOKUP(B445,Dispa_data!B:B,1,FALSE)</f>
        <v>#N/A</v>
      </c>
      <c r="Z445" t="s">
        <v>975</v>
      </c>
      <c r="AA445" t="s">
        <v>1689</v>
      </c>
      <c r="AB445" t="s">
        <v>1888</v>
      </c>
      <c r="AC445" t="s">
        <v>2163</v>
      </c>
      <c r="AE445" t="s">
        <v>2768</v>
      </c>
      <c r="AF445" t="s">
        <v>3220</v>
      </c>
      <c r="AG445" t="s">
        <v>3477</v>
      </c>
      <c r="AH445" t="s">
        <v>3492</v>
      </c>
      <c r="AI445">
        <v>20</v>
      </c>
      <c r="AJ445">
        <v>26.68609</v>
      </c>
      <c r="AK445" t="s">
        <v>3500</v>
      </c>
      <c r="AL445" t="s">
        <v>3508</v>
      </c>
      <c r="AM445" t="s">
        <v>3514</v>
      </c>
      <c r="AN445">
        <v>56.183539694100503</v>
      </c>
      <c r="AO445">
        <v>1971</v>
      </c>
      <c r="AP445" t="s">
        <v>3556</v>
      </c>
      <c r="AS445" t="s">
        <v>3625</v>
      </c>
      <c r="AT445" t="s">
        <v>3629</v>
      </c>
      <c r="AU445">
        <v>52.278610999999998</v>
      </c>
      <c r="AV445">
        <v>10.514722000000001</v>
      </c>
      <c r="BA445">
        <v>0.40949999999999998</v>
      </c>
      <c r="BB445" t="s">
        <v>3997</v>
      </c>
      <c r="BC445" t="s">
        <v>3500</v>
      </c>
      <c r="BE445" t="s">
        <v>3515</v>
      </c>
      <c r="BF445" t="s">
        <v>4189</v>
      </c>
      <c r="BG445" t="s">
        <v>4406</v>
      </c>
      <c r="BH445" t="s">
        <v>4461</v>
      </c>
      <c r="BI445" t="s">
        <v>4592</v>
      </c>
    </row>
    <row r="446" spans="1:61" x14ac:dyDescent="0.25">
      <c r="A446">
        <f t="shared" si="49"/>
        <v>74</v>
      </c>
      <c r="B446" t="str">
        <f t="shared" si="50"/>
        <v>HKW-Mitte_BNA0136</v>
      </c>
      <c r="C446" t="s">
        <v>3492</v>
      </c>
      <c r="D446" t="str">
        <f>VLOOKUP(AL446,REF_TABLE!$A$19:$B$26,2,FALSE)</f>
        <v>COMC</v>
      </c>
      <c r="E446" t="str">
        <f>VLOOKUP(AK446,REF_TABLE!A:B,2,FALSE)</f>
        <v>GAS</v>
      </c>
      <c r="F446">
        <f t="shared" si="56"/>
        <v>0.58499999999999996</v>
      </c>
      <c r="G446">
        <f>VLOOKUP(Backup_0521!D446,REF_TABLE!M:Q,2,FALSE)</f>
        <v>5</v>
      </c>
      <c r="H446">
        <f>VLOOKUP(Backup_0521!D446,REF_TABLE!M:Q,3,FALSE)</f>
        <v>1</v>
      </c>
      <c r="I446">
        <f>VLOOKUP(D446,Tabelle7!$A:$B,2,FALSE)</f>
        <v>3.8508725075675675E-2</v>
      </c>
      <c r="J446">
        <f>VLOOKUP(D446,Tabelle7!$A:$C,3,FALSE)</f>
        <v>3.8508725075675675E-2</v>
      </c>
      <c r="K446">
        <f>VLOOKUP($E446,Dispa_data!E:W,7,FALSE)</f>
        <v>112542.12</v>
      </c>
      <c r="L446">
        <f>IFERROR(VLOOKUP($E446,Dispa_data!E:W,8,FALSE),0)</f>
        <v>0</v>
      </c>
      <c r="M446">
        <f>IFERROR(VLOOKUP($E446,Dispa_data!E:W,9,FALSE),0)</f>
        <v>0</v>
      </c>
      <c r="N446">
        <f>IFERROR(VLOOKUP($E446,Dispa_data!$E:$W,10,FALSE),0)</f>
        <v>0.4</v>
      </c>
      <c r="O446">
        <f>IFERROR(VLOOKUP($E446,Dispa_data!$E:$W,11,FALSE),0)</f>
        <v>0.52500000000000002</v>
      </c>
      <c r="P446">
        <f>IFERROR(VLOOKUP($E446,Dispa_data!$E:$W,12,FALSE),0)</f>
        <v>1</v>
      </c>
      <c r="Q446">
        <f>IFERROR(VLOOKUP($E446,Dispa_data!$E:$W,13,FALSE),0)</f>
        <v>0.45</v>
      </c>
      <c r="S446">
        <f t="shared" si="51"/>
        <v>207.8790968681719</v>
      </c>
      <c r="T446" t="str">
        <f t="shared" si="52"/>
        <v/>
      </c>
      <c r="U446" t="str">
        <f t="shared" si="53"/>
        <v/>
      </c>
      <c r="V446" t="str">
        <f t="shared" si="54"/>
        <v/>
      </c>
      <c r="W446" t="str">
        <f t="shared" si="55"/>
        <v/>
      </c>
      <c r="X446" s="1" t="s">
        <v>482</v>
      </c>
      <c r="Y446" s="6" t="e">
        <f>VLOOKUP(B446,Dispa_data!B:B,1,FALSE)</f>
        <v>#N/A</v>
      </c>
      <c r="Z446" t="s">
        <v>975</v>
      </c>
      <c r="AA446" t="s">
        <v>1242</v>
      </c>
      <c r="AB446" t="s">
        <v>1888</v>
      </c>
      <c r="AC446" t="s">
        <v>2163</v>
      </c>
      <c r="AE446" t="s">
        <v>2768</v>
      </c>
      <c r="AF446" t="s">
        <v>3220</v>
      </c>
      <c r="AG446" t="s">
        <v>3477</v>
      </c>
      <c r="AH446" t="s">
        <v>3492</v>
      </c>
      <c r="AI446">
        <v>74</v>
      </c>
      <c r="AJ446">
        <v>98.738529999999997</v>
      </c>
      <c r="AK446" t="s">
        <v>3500</v>
      </c>
      <c r="AL446" t="s">
        <v>3508</v>
      </c>
      <c r="AM446" t="s">
        <v>3514</v>
      </c>
      <c r="AN446">
        <v>207.8790968681719</v>
      </c>
      <c r="AO446">
        <v>2010</v>
      </c>
      <c r="AP446" t="s">
        <v>3520</v>
      </c>
      <c r="AS446" t="s">
        <v>3625</v>
      </c>
      <c r="AT446" t="s">
        <v>3629</v>
      </c>
      <c r="AU446">
        <v>52.278610999999998</v>
      </c>
      <c r="AV446">
        <v>10.514722000000001</v>
      </c>
      <c r="BA446">
        <v>0.58499999999999996</v>
      </c>
      <c r="BB446" t="s">
        <v>3997</v>
      </c>
      <c r="BC446" t="s">
        <v>3500</v>
      </c>
      <c r="BE446" t="s">
        <v>3515</v>
      </c>
      <c r="BF446" t="s">
        <v>4190</v>
      </c>
      <c r="BG446" t="s">
        <v>4406</v>
      </c>
      <c r="BH446" t="s">
        <v>4461</v>
      </c>
      <c r="BI446" t="s">
        <v>4592</v>
      </c>
    </row>
    <row r="447" spans="1:61" x14ac:dyDescent="0.25">
      <c r="A447">
        <f t="shared" si="49"/>
        <v>25</v>
      </c>
      <c r="B447" t="str">
        <f t="shared" si="50"/>
        <v>HKW-Nord_BNA0137</v>
      </c>
      <c r="C447" t="s">
        <v>3492</v>
      </c>
      <c r="D447" t="str">
        <f>VLOOKUP(AL447,REF_TABLE!$A$19:$B$26,2,FALSE)</f>
        <v>GTUR</v>
      </c>
      <c r="E447" t="str">
        <f>VLOOKUP(AK447,REF_TABLE!A:B,2,FALSE)</f>
        <v>GAS</v>
      </c>
      <c r="F447">
        <f t="shared" si="56"/>
        <v>0.28899999999999998</v>
      </c>
      <c r="G447">
        <f>VLOOKUP(Backup_0521!D447,REF_TABLE!M:Q,2,FALSE)</f>
        <v>0</v>
      </c>
      <c r="H447">
        <f>VLOOKUP(Backup_0521!D447,REF_TABLE!M:Q,3,FALSE)</f>
        <v>0</v>
      </c>
      <c r="I447">
        <f>VLOOKUP(D447,Tabelle7!$A:$B,2,FALSE)</f>
        <v>1</v>
      </c>
      <c r="J447">
        <f>VLOOKUP(D447,Tabelle7!$A:$C,3,FALSE)</f>
        <v>1</v>
      </c>
      <c r="K447">
        <f>VLOOKUP($E447,Dispa_data!E:W,7,FALSE)</f>
        <v>112542.12</v>
      </c>
      <c r="L447">
        <f>IFERROR(VLOOKUP($E447,Dispa_data!E:W,8,FALSE),0)</f>
        <v>0</v>
      </c>
      <c r="M447">
        <f>IFERROR(VLOOKUP($E447,Dispa_data!E:W,9,FALSE),0)</f>
        <v>0</v>
      </c>
      <c r="N447">
        <f>IFERROR(VLOOKUP($E447,Dispa_data!$E:$W,10,FALSE),0)</f>
        <v>0.4</v>
      </c>
      <c r="O447">
        <f>IFERROR(VLOOKUP($E447,Dispa_data!$E:$W,11,FALSE),0)</f>
        <v>0.52500000000000002</v>
      </c>
      <c r="P447">
        <f>IFERROR(VLOOKUP($E447,Dispa_data!$E:$W,12,FALSE),0)</f>
        <v>1</v>
      </c>
      <c r="Q447">
        <f>IFERROR(VLOOKUP($E447,Dispa_data!$E:$W,13,FALSE),0)</f>
        <v>0.45</v>
      </c>
      <c r="S447" t="str">
        <f t="shared" si="51"/>
        <v/>
      </c>
      <c r="T447" t="str">
        <f t="shared" si="52"/>
        <v/>
      </c>
      <c r="U447" t="str">
        <f t="shared" si="53"/>
        <v/>
      </c>
      <c r="V447" t="str">
        <f t="shared" si="54"/>
        <v/>
      </c>
      <c r="W447" t="str">
        <f t="shared" si="55"/>
        <v/>
      </c>
      <c r="X447" s="1" t="s">
        <v>483</v>
      </c>
      <c r="Y447" s="6" t="e">
        <f>VLOOKUP(B447,Dispa_data!B:B,1,FALSE)</f>
        <v>#N/A</v>
      </c>
      <c r="Z447" t="s">
        <v>1225</v>
      </c>
      <c r="AA447" t="s">
        <v>1244</v>
      </c>
      <c r="AC447" t="s">
        <v>2163</v>
      </c>
      <c r="AE447" t="s">
        <v>2987</v>
      </c>
      <c r="AF447" t="s">
        <v>3220</v>
      </c>
      <c r="AG447" t="s">
        <v>3477</v>
      </c>
      <c r="AH447" t="s">
        <v>3492</v>
      </c>
      <c r="AI447">
        <v>25</v>
      </c>
      <c r="AK447" t="s">
        <v>3500</v>
      </c>
      <c r="AL447" t="s">
        <v>3512</v>
      </c>
      <c r="AM447" t="s">
        <v>3514</v>
      </c>
      <c r="AO447">
        <v>1965</v>
      </c>
      <c r="AP447" t="s">
        <v>3551</v>
      </c>
      <c r="AS447" t="s">
        <v>3625</v>
      </c>
      <c r="AU447">
        <v>52.278610999999998</v>
      </c>
      <c r="AV447">
        <v>10.514722000000001</v>
      </c>
      <c r="BA447">
        <v>0.28899999999999998</v>
      </c>
      <c r="BB447" t="s">
        <v>3997</v>
      </c>
      <c r="BC447" t="s">
        <v>3500</v>
      </c>
      <c r="BE447" t="s">
        <v>3515</v>
      </c>
      <c r="BF447" t="s">
        <v>4191</v>
      </c>
      <c r="BG447" t="s">
        <v>4406</v>
      </c>
      <c r="BH447" t="s">
        <v>4461</v>
      </c>
    </row>
    <row r="448" spans="1:61" x14ac:dyDescent="0.25">
      <c r="A448">
        <f t="shared" si="49"/>
        <v>14.8</v>
      </c>
      <c r="B448" t="str">
        <f t="shared" si="50"/>
        <v>KWK-Anlage_BNA1334</v>
      </c>
      <c r="C448" t="s">
        <v>3492</v>
      </c>
      <c r="D448" t="str">
        <f>VLOOKUP(AL448,REF_TABLE!$A$19:$B$26,2,FALSE)</f>
        <v>COMC</v>
      </c>
      <c r="E448" t="str">
        <f>VLOOKUP(AK448,REF_TABLE!A:B,2,FALSE)</f>
        <v>GAS</v>
      </c>
      <c r="F448">
        <f t="shared" si="56"/>
        <v>0.54900000000000004</v>
      </c>
      <c r="G448">
        <f>VLOOKUP(Backup_0521!D448,REF_TABLE!M:Q,2,FALSE)</f>
        <v>5</v>
      </c>
      <c r="H448">
        <f>VLOOKUP(Backup_0521!D448,REF_TABLE!M:Q,3,FALSE)</f>
        <v>1</v>
      </c>
      <c r="I448">
        <f>VLOOKUP(D448,Tabelle7!$A:$B,2,FALSE)</f>
        <v>3.8508725075675675E-2</v>
      </c>
      <c r="J448">
        <f>VLOOKUP(D448,Tabelle7!$A:$C,3,FALSE)</f>
        <v>3.8508725075675675E-2</v>
      </c>
      <c r="K448">
        <f>VLOOKUP($E448,Dispa_data!E:W,7,FALSE)</f>
        <v>112542.12</v>
      </c>
      <c r="L448">
        <f>IFERROR(VLOOKUP($E448,Dispa_data!E:W,8,FALSE),0)</f>
        <v>0</v>
      </c>
      <c r="M448">
        <f>IFERROR(VLOOKUP($E448,Dispa_data!E:W,9,FALSE),0)</f>
        <v>0</v>
      </c>
      <c r="N448">
        <f>IFERROR(VLOOKUP($E448,Dispa_data!$E:$W,10,FALSE),0)</f>
        <v>0.4</v>
      </c>
      <c r="O448">
        <f>IFERROR(VLOOKUP($E448,Dispa_data!$E:$W,11,FALSE),0)</f>
        <v>0.52500000000000002</v>
      </c>
      <c r="P448">
        <f>IFERROR(VLOOKUP($E448,Dispa_data!$E:$W,12,FALSE),0)</f>
        <v>1</v>
      </c>
      <c r="Q448">
        <f>IFERROR(VLOOKUP($E448,Dispa_data!$E:$W,13,FALSE),0)</f>
        <v>0.45</v>
      </c>
      <c r="S448" t="str">
        <f t="shared" si="51"/>
        <v/>
      </c>
      <c r="T448" t="str">
        <f t="shared" si="52"/>
        <v/>
      </c>
      <c r="U448" t="str">
        <f t="shared" si="53"/>
        <v/>
      </c>
      <c r="V448" t="str">
        <f t="shared" si="54"/>
        <v/>
      </c>
      <c r="W448" t="str">
        <f t="shared" si="55"/>
        <v/>
      </c>
      <c r="X448" s="1" t="s">
        <v>484</v>
      </c>
      <c r="Y448" s="6" t="e">
        <f>VLOOKUP(B448,Dispa_data!B:B,1,FALSE)</f>
        <v>#N/A</v>
      </c>
      <c r="Z448" t="s">
        <v>1226</v>
      </c>
      <c r="AA448" t="s">
        <v>1690</v>
      </c>
      <c r="AC448" t="s">
        <v>2242</v>
      </c>
      <c r="AD448" t="s">
        <v>2570</v>
      </c>
      <c r="AE448" t="s">
        <v>2770</v>
      </c>
      <c r="AF448" t="s">
        <v>3221</v>
      </c>
      <c r="AG448" t="s">
        <v>3221</v>
      </c>
      <c r="AH448" t="s">
        <v>3492</v>
      </c>
      <c r="AI448">
        <v>14.8</v>
      </c>
      <c r="AK448" t="s">
        <v>3500</v>
      </c>
      <c r="AL448" t="s">
        <v>3508</v>
      </c>
      <c r="AM448" t="s">
        <v>3514</v>
      </c>
      <c r="AO448">
        <v>2002</v>
      </c>
      <c r="AP448" t="s">
        <v>3612</v>
      </c>
      <c r="AS448" t="s">
        <v>3625</v>
      </c>
      <c r="AU448">
        <v>53.120989999999999</v>
      </c>
      <c r="AV448">
        <v>8.7347760000000001</v>
      </c>
      <c r="BA448">
        <v>0.54900000000000004</v>
      </c>
      <c r="BB448" t="s">
        <v>3997</v>
      </c>
      <c r="BC448" t="s">
        <v>3500</v>
      </c>
      <c r="BE448" t="s">
        <v>3515</v>
      </c>
      <c r="BF448" t="s">
        <v>4192</v>
      </c>
      <c r="BG448" t="s">
        <v>1715</v>
      </c>
      <c r="BH448" t="s">
        <v>4462</v>
      </c>
    </row>
    <row r="449" spans="1:61" x14ac:dyDescent="0.25">
      <c r="A449">
        <f t="shared" si="49"/>
        <v>444.5</v>
      </c>
      <c r="B449" t="str">
        <f t="shared" si="50"/>
        <v>KW Mittelsbüren_BNA1820</v>
      </c>
      <c r="C449" t="s">
        <v>3492</v>
      </c>
      <c r="D449" t="str">
        <f>VLOOKUP(AL449,REF_TABLE!$A$19:$B$26,2,FALSE)</f>
        <v>COMC</v>
      </c>
      <c r="E449" t="str">
        <f>VLOOKUP(AK449,REF_TABLE!A:B,2,FALSE)</f>
        <v>GAS</v>
      </c>
      <c r="F449">
        <f t="shared" si="56"/>
        <v>0.61199999999999999</v>
      </c>
      <c r="G449">
        <f>VLOOKUP(Backup_0521!D449,REF_TABLE!M:Q,2,FALSE)</f>
        <v>5</v>
      </c>
      <c r="H449">
        <f>VLOOKUP(Backup_0521!D449,REF_TABLE!M:Q,3,FALSE)</f>
        <v>1</v>
      </c>
      <c r="I449">
        <f>VLOOKUP(D449,Tabelle7!$A:$B,2,FALSE)</f>
        <v>3.8508725075675675E-2</v>
      </c>
      <c r="J449">
        <f>VLOOKUP(D449,Tabelle7!$A:$C,3,FALSE)</f>
        <v>3.8508725075675675E-2</v>
      </c>
      <c r="K449">
        <f>VLOOKUP($E449,Dispa_data!E:W,7,FALSE)</f>
        <v>112542.12</v>
      </c>
      <c r="L449">
        <f>IFERROR(VLOOKUP($E449,Dispa_data!E:W,8,FALSE),0)</f>
        <v>0</v>
      </c>
      <c r="M449">
        <f>IFERROR(VLOOKUP($E449,Dispa_data!E:W,9,FALSE),0)</f>
        <v>0</v>
      </c>
      <c r="N449">
        <f>IFERROR(VLOOKUP($E449,Dispa_data!$E:$W,10,FALSE),0)</f>
        <v>0.4</v>
      </c>
      <c r="O449">
        <f>IFERROR(VLOOKUP($E449,Dispa_data!$E:$W,11,FALSE),0)</f>
        <v>0.52500000000000002</v>
      </c>
      <c r="P449">
        <f>IFERROR(VLOOKUP($E449,Dispa_data!$E:$W,12,FALSE),0)</f>
        <v>1</v>
      </c>
      <c r="Q449">
        <f>IFERROR(VLOOKUP($E449,Dispa_data!$E:$W,13,FALSE),0)</f>
        <v>0.45</v>
      </c>
      <c r="S449" t="str">
        <f t="shared" si="51"/>
        <v/>
      </c>
      <c r="T449" t="str">
        <f t="shared" si="52"/>
        <v/>
      </c>
      <c r="U449" t="str">
        <f t="shared" si="53"/>
        <v/>
      </c>
      <c r="V449" t="str">
        <f t="shared" si="54"/>
        <v/>
      </c>
      <c r="W449" t="str">
        <f t="shared" si="55"/>
        <v/>
      </c>
      <c r="X449" s="1" t="s">
        <v>485</v>
      </c>
      <c r="Y449" s="6" t="e">
        <f>VLOOKUP(B449,Dispa_data!B:B,1,FALSE)</f>
        <v>#N/A</v>
      </c>
      <c r="Z449" t="s">
        <v>1227</v>
      </c>
      <c r="AA449" t="s">
        <v>1691</v>
      </c>
      <c r="AC449" t="s">
        <v>2243</v>
      </c>
      <c r="AE449" t="s">
        <v>2770</v>
      </c>
      <c r="AF449" t="s">
        <v>3221</v>
      </c>
      <c r="AG449" t="s">
        <v>3221</v>
      </c>
      <c r="AH449" t="s">
        <v>3492</v>
      </c>
      <c r="AI449">
        <v>444.5</v>
      </c>
      <c r="AK449" t="s">
        <v>3500</v>
      </c>
      <c r="AL449" t="s">
        <v>3508</v>
      </c>
      <c r="AM449" t="s">
        <v>3515</v>
      </c>
      <c r="AO449">
        <v>2016</v>
      </c>
      <c r="AP449" t="s">
        <v>3613</v>
      </c>
      <c r="AS449" t="s">
        <v>3625</v>
      </c>
      <c r="AU449">
        <v>53.128909999999998</v>
      </c>
      <c r="AV449">
        <v>8.6852400000000003</v>
      </c>
      <c r="BA449">
        <v>0.61199999999999999</v>
      </c>
      <c r="BB449" t="s">
        <v>3997</v>
      </c>
      <c r="BC449" t="s">
        <v>3500</v>
      </c>
      <c r="BE449" t="s">
        <v>3515</v>
      </c>
      <c r="BF449" t="s">
        <v>4193</v>
      </c>
      <c r="BG449" t="s">
        <v>4406</v>
      </c>
      <c r="BH449" t="s">
        <v>4508</v>
      </c>
    </row>
    <row r="450" spans="1:61" x14ac:dyDescent="0.25">
      <c r="A450">
        <f t="shared" ref="A450:A513" si="57">AI450</f>
        <v>11.4</v>
      </c>
      <c r="B450" t="str">
        <f t="shared" ref="B450:B513" si="58">CONCATENATE(Z450,"_",X450)</f>
        <v>Industriekraftwerk Breuberg_BNA1117</v>
      </c>
      <c r="C450" t="s">
        <v>3492</v>
      </c>
      <c r="D450" t="str">
        <f>VLOOKUP(AL450,REF_TABLE!$A$19:$B$26,2,FALSE)</f>
        <v>STUR</v>
      </c>
      <c r="E450" t="str">
        <f>VLOOKUP(AK450,REF_TABLE!A:B,2,FALSE)</f>
        <v>GAS</v>
      </c>
      <c r="F450">
        <f t="shared" si="56"/>
        <v>0.38390000000000002</v>
      </c>
      <c r="G450">
        <f>VLOOKUP(Backup_0521!D450,REF_TABLE!M:Q,2,FALSE)</f>
        <v>9.5587323943661975</v>
      </c>
      <c r="H450">
        <f>VLOOKUP(Backup_0521!D450,REF_TABLE!M:Q,3,FALSE)</f>
        <v>7.8122535211267614</v>
      </c>
      <c r="I450">
        <f>VLOOKUP(D450,Tabelle7!$A:$B,2,FALSE)</f>
        <v>4.0224969288732378E-2</v>
      </c>
      <c r="J450">
        <f>VLOOKUP(D450,Tabelle7!$A:$C,3,FALSE)</f>
        <v>4.0224969288732378E-2</v>
      </c>
      <c r="K450">
        <f>VLOOKUP($E450,Dispa_data!E:W,7,FALSE)</f>
        <v>112542.12</v>
      </c>
      <c r="L450">
        <f>IFERROR(VLOOKUP($E450,Dispa_data!E:W,8,FALSE),0)</f>
        <v>0</v>
      </c>
      <c r="M450">
        <f>IFERROR(VLOOKUP($E450,Dispa_data!E:W,9,FALSE),0)</f>
        <v>0</v>
      </c>
      <c r="N450">
        <f>IFERROR(VLOOKUP($E450,Dispa_data!$E:$W,10,FALSE),0)</f>
        <v>0.4</v>
      </c>
      <c r="O450">
        <f>IFERROR(VLOOKUP($E450,Dispa_data!$E:$W,11,FALSE),0)</f>
        <v>0.52500000000000002</v>
      </c>
      <c r="P450">
        <f>IFERROR(VLOOKUP($E450,Dispa_data!$E:$W,12,FALSE),0)</f>
        <v>1</v>
      </c>
      <c r="Q450">
        <f>IFERROR(VLOOKUP($E450,Dispa_data!$E:$W,13,FALSE),0)</f>
        <v>0.45</v>
      </c>
      <c r="S450" t="str">
        <f t="shared" ref="S450:S513" si="59">IF(AN450="","",AN450)</f>
        <v/>
      </c>
      <c r="T450" t="str">
        <f t="shared" ref="T450:T513" si="60">IF(D450="HPHS",A450*6.3,"")</f>
        <v/>
      </c>
      <c r="U450" t="str">
        <f t="shared" ref="U450:U513" si="61">IF(D450="HPHS",0,"")</f>
        <v/>
      </c>
      <c r="V450" t="str">
        <f t="shared" ref="V450:V513" si="62">IF(D450="HPHS",A450,"")</f>
        <v/>
      </c>
      <c r="W450" t="str">
        <f t="shared" ref="W450:W513" si="63">IF(D450="HPHS",0.86,"")</f>
        <v/>
      </c>
      <c r="X450" s="1" t="s">
        <v>486</v>
      </c>
      <c r="Y450" s="6" t="e">
        <f>VLOOKUP(B450,Dispa_data!B:B,1,FALSE)</f>
        <v>#N/A</v>
      </c>
      <c r="Z450" t="s">
        <v>1228</v>
      </c>
      <c r="AC450" t="s">
        <v>2244</v>
      </c>
      <c r="AD450" t="s">
        <v>2571</v>
      </c>
      <c r="AE450" t="s">
        <v>2988</v>
      </c>
      <c r="AF450" t="s">
        <v>3347</v>
      </c>
      <c r="AG450" t="s">
        <v>3483</v>
      </c>
      <c r="AH450" t="s">
        <v>3492</v>
      </c>
      <c r="AI450">
        <v>11.4</v>
      </c>
      <c r="AK450" t="s">
        <v>3500</v>
      </c>
      <c r="AL450" t="s">
        <v>3506</v>
      </c>
      <c r="AM450" t="s">
        <v>3514</v>
      </c>
      <c r="AO450">
        <v>1999</v>
      </c>
      <c r="AP450" t="s">
        <v>3517</v>
      </c>
      <c r="AS450" t="s">
        <v>3625</v>
      </c>
      <c r="AU450">
        <v>49.81082</v>
      </c>
      <c r="AV450">
        <v>9.0116899999999998</v>
      </c>
      <c r="BA450">
        <v>0.38390000000000002</v>
      </c>
      <c r="BB450" t="s">
        <v>3997</v>
      </c>
      <c r="BC450" t="s">
        <v>3500</v>
      </c>
      <c r="BE450" t="s">
        <v>3515</v>
      </c>
      <c r="BF450" t="s">
        <v>4194</v>
      </c>
      <c r="BG450" t="s">
        <v>1559</v>
      </c>
      <c r="BH450" t="s">
        <v>4509</v>
      </c>
    </row>
    <row r="451" spans="1:61" x14ac:dyDescent="0.25">
      <c r="A451">
        <f t="shared" si="57"/>
        <v>13.5</v>
      </c>
      <c r="B451" t="str">
        <f t="shared" si="58"/>
        <v>Egger Kraftwerk Brilon_BNA0156b</v>
      </c>
      <c r="C451" t="s">
        <v>3492</v>
      </c>
      <c r="D451" t="str">
        <f>VLOOKUP(AL451,REF_TABLE!$A$19:$B$26,2,FALSE)</f>
        <v>GTUR</v>
      </c>
      <c r="E451" t="str">
        <f>VLOOKUP(AK451,REF_TABLE!A:B,2,FALSE)</f>
        <v>GAS</v>
      </c>
      <c r="F451">
        <f t="shared" si="56"/>
        <v>0.36959999999999998</v>
      </c>
      <c r="G451">
        <f>VLOOKUP(Backup_0521!D451,REF_TABLE!M:Q,2,FALSE)</f>
        <v>0</v>
      </c>
      <c r="H451">
        <f>VLOOKUP(Backup_0521!D451,REF_TABLE!M:Q,3,FALSE)</f>
        <v>0</v>
      </c>
      <c r="I451">
        <f>VLOOKUP(D451,Tabelle7!$A:$B,2,FALSE)</f>
        <v>1</v>
      </c>
      <c r="J451">
        <f>VLOOKUP(D451,Tabelle7!$A:$C,3,FALSE)</f>
        <v>1</v>
      </c>
      <c r="K451">
        <f>VLOOKUP($E451,Dispa_data!E:W,7,FALSE)</f>
        <v>112542.12</v>
      </c>
      <c r="L451">
        <f>IFERROR(VLOOKUP($E451,Dispa_data!E:W,8,FALSE),0)</f>
        <v>0</v>
      </c>
      <c r="M451">
        <f>IFERROR(VLOOKUP($E451,Dispa_data!E:W,9,FALSE),0)</f>
        <v>0</v>
      </c>
      <c r="N451">
        <f>IFERROR(VLOOKUP($E451,Dispa_data!$E:$W,10,FALSE),0)</f>
        <v>0.4</v>
      </c>
      <c r="O451">
        <f>IFERROR(VLOOKUP($E451,Dispa_data!$E:$W,11,FALSE),0)</f>
        <v>0.52500000000000002</v>
      </c>
      <c r="P451">
        <f>IFERROR(VLOOKUP($E451,Dispa_data!$E:$W,12,FALSE),0)</f>
        <v>1</v>
      </c>
      <c r="Q451">
        <f>IFERROR(VLOOKUP($E451,Dispa_data!$E:$W,13,FALSE),0)</f>
        <v>0.45</v>
      </c>
      <c r="S451" t="str">
        <f t="shared" si="59"/>
        <v/>
      </c>
      <c r="T451" t="str">
        <f t="shared" si="60"/>
        <v/>
      </c>
      <c r="U451" t="str">
        <f t="shared" si="61"/>
        <v/>
      </c>
      <c r="V451" t="str">
        <f t="shared" si="62"/>
        <v/>
      </c>
      <c r="W451" t="str">
        <f t="shared" si="63"/>
        <v/>
      </c>
      <c r="X451" s="1" t="s">
        <v>487</v>
      </c>
      <c r="Y451" s="6" t="e">
        <f>VLOOKUP(B451,Dispa_data!B:B,1,FALSE)</f>
        <v>#N/A</v>
      </c>
      <c r="Z451" t="s">
        <v>936</v>
      </c>
      <c r="AA451" t="s">
        <v>1692</v>
      </c>
      <c r="AC451" t="s">
        <v>2131</v>
      </c>
      <c r="AD451" t="s">
        <v>2407</v>
      </c>
      <c r="AE451" t="s">
        <v>2731</v>
      </c>
      <c r="AF451" t="s">
        <v>3189</v>
      </c>
      <c r="AG451" t="s">
        <v>3480</v>
      </c>
      <c r="AH451" t="s">
        <v>3492</v>
      </c>
      <c r="AI451">
        <v>13.5</v>
      </c>
      <c r="AK451" t="s">
        <v>3500</v>
      </c>
      <c r="AL451" t="s">
        <v>3512</v>
      </c>
      <c r="AM451" t="s">
        <v>3514</v>
      </c>
      <c r="AO451">
        <v>1996</v>
      </c>
      <c r="AP451" t="s">
        <v>3553</v>
      </c>
      <c r="AS451" t="s">
        <v>3625</v>
      </c>
      <c r="AU451">
        <v>51.40845951</v>
      </c>
      <c r="AV451">
        <v>8.5999354090000004</v>
      </c>
      <c r="BA451">
        <v>0.36959999999999998</v>
      </c>
      <c r="BB451" t="s">
        <v>3997</v>
      </c>
      <c r="BC451" t="s">
        <v>3500</v>
      </c>
      <c r="BE451" t="s">
        <v>3515</v>
      </c>
      <c r="BG451" t="s">
        <v>1715</v>
      </c>
      <c r="BH451" t="s">
        <v>4441</v>
      </c>
    </row>
    <row r="452" spans="1:61" x14ac:dyDescent="0.25">
      <c r="A452">
        <f t="shared" si="57"/>
        <v>120</v>
      </c>
      <c r="B452" t="str">
        <f t="shared" si="58"/>
        <v>Burghausen 01 - GT_BNA0172a</v>
      </c>
      <c r="C452" t="s">
        <v>3492</v>
      </c>
      <c r="D452" t="str">
        <f>VLOOKUP(AL452,REF_TABLE!$A$19:$B$26,2,FALSE)</f>
        <v>COMC</v>
      </c>
      <c r="E452" t="str">
        <f>VLOOKUP(AK452,REF_TABLE!A:B,2,FALSE)</f>
        <v>GAS</v>
      </c>
      <c r="F452">
        <f t="shared" si="56"/>
        <v>0.54449999999999998</v>
      </c>
      <c r="G452">
        <f>VLOOKUP(Backup_0521!D452,REF_TABLE!M:Q,2,FALSE)</f>
        <v>5</v>
      </c>
      <c r="H452">
        <f>VLOOKUP(Backup_0521!D452,REF_TABLE!M:Q,3,FALSE)</f>
        <v>1</v>
      </c>
      <c r="I452">
        <f>VLOOKUP(D452,Tabelle7!$A:$B,2,FALSE)</f>
        <v>3.8508725075675675E-2</v>
      </c>
      <c r="J452">
        <f>VLOOKUP(D452,Tabelle7!$A:$C,3,FALSE)</f>
        <v>3.8508725075675675E-2</v>
      </c>
      <c r="K452">
        <f>VLOOKUP($E452,Dispa_data!E:W,7,FALSE)</f>
        <v>112542.12</v>
      </c>
      <c r="L452">
        <f>IFERROR(VLOOKUP($E452,Dispa_data!E:W,8,FALSE),0)</f>
        <v>0</v>
      </c>
      <c r="M452">
        <f>IFERROR(VLOOKUP($E452,Dispa_data!E:W,9,FALSE),0)</f>
        <v>0</v>
      </c>
      <c r="N452">
        <f>IFERROR(VLOOKUP($E452,Dispa_data!$E:$W,10,FALSE),0)</f>
        <v>0.4</v>
      </c>
      <c r="O452">
        <f>IFERROR(VLOOKUP($E452,Dispa_data!$E:$W,11,FALSE),0)</f>
        <v>0.52500000000000002</v>
      </c>
      <c r="P452">
        <f>IFERROR(VLOOKUP($E452,Dispa_data!$E:$W,12,FALSE),0)</f>
        <v>1</v>
      </c>
      <c r="Q452">
        <f>IFERROR(VLOOKUP($E452,Dispa_data!$E:$W,13,FALSE),0)</f>
        <v>0.45</v>
      </c>
      <c r="S452">
        <f t="shared" si="59"/>
        <v>350</v>
      </c>
      <c r="T452" t="str">
        <f t="shared" si="60"/>
        <v/>
      </c>
      <c r="U452" t="str">
        <f t="shared" si="61"/>
        <v/>
      </c>
      <c r="V452" t="str">
        <f t="shared" si="62"/>
        <v/>
      </c>
      <c r="W452" t="str">
        <f t="shared" si="63"/>
        <v/>
      </c>
      <c r="X452" s="1" t="s">
        <v>488</v>
      </c>
      <c r="Y452" s="6" t="e">
        <f>VLOOKUP(B452,Dispa_data!B:B,1,FALSE)</f>
        <v>#N/A</v>
      </c>
      <c r="Z452" t="s">
        <v>1229</v>
      </c>
      <c r="AB452" t="s">
        <v>2023</v>
      </c>
      <c r="AC452" t="s">
        <v>2245</v>
      </c>
      <c r="AD452" t="s">
        <v>2476</v>
      </c>
      <c r="AE452" t="s">
        <v>2828</v>
      </c>
      <c r="AF452" t="s">
        <v>2023</v>
      </c>
      <c r="AG452" t="s">
        <v>3478</v>
      </c>
      <c r="AH452" t="s">
        <v>3492</v>
      </c>
      <c r="AI452">
        <v>120</v>
      </c>
      <c r="AJ452">
        <v>178</v>
      </c>
      <c r="AK452" t="s">
        <v>3500</v>
      </c>
      <c r="AL452" t="s">
        <v>3508</v>
      </c>
      <c r="AM452" t="s">
        <v>3514</v>
      </c>
      <c r="AN452">
        <v>350</v>
      </c>
      <c r="AO452">
        <v>2001</v>
      </c>
      <c r="AP452" t="s">
        <v>3522</v>
      </c>
      <c r="AS452" t="s">
        <v>3625</v>
      </c>
      <c r="AT452" t="s">
        <v>3629</v>
      </c>
      <c r="AU452">
        <v>48.186211999999998</v>
      </c>
      <c r="AV452">
        <v>12.845768</v>
      </c>
      <c r="AW452" t="s">
        <v>3696</v>
      </c>
      <c r="AX452" t="s">
        <v>3862</v>
      </c>
      <c r="BA452">
        <v>0.54449999999999998</v>
      </c>
      <c r="BB452" t="s">
        <v>3997</v>
      </c>
      <c r="BC452" t="s">
        <v>3500</v>
      </c>
      <c r="BE452" t="s">
        <v>3515</v>
      </c>
      <c r="BF452" t="s">
        <v>2023</v>
      </c>
      <c r="BG452" t="s">
        <v>4406</v>
      </c>
      <c r="BH452" t="s">
        <v>4451</v>
      </c>
      <c r="BI452" t="s">
        <v>4591</v>
      </c>
    </row>
    <row r="453" spans="1:61" x14ac:dyDescent="0.25">
      <c r="A453">
        <f t="shared" si="57"/>
        <v>50</v>
      </c>
      <c r="B453" t="str">
        <f t="shared" si="58"/>
        <v>Burghausen 01 - DT_BNA0172b</v>
      </c>
      <c r="C453" t="s">
        <v>3492</v>
      </c>
      <c r="D453" t="str">
        <f>VLOOKUP(AL453,REF_TABLE!$A$19:$B$26,2,FALSE)</f>
        <v>STUR</v>
      </c>
      <c r="E453" t="str">
        <f>VLOOKUP(AK453,REF_TABLE!A:B,2,FALSE)</f>
        <v>GAS</v>
      </c>
      <c r="F453">
        <f t="shared" si="56"/>
        <v>0.35970000000000002</v>
      </c>
      <c r="G453">
        <f>VLOOKUP(Backup_0521!D453,REF_TABLE!M:Q,2,FALSE)</f>
        <v>9.5587323943661975</v>
      </c>
      <c r="H453">
        <f>VLOOKUP(Backup_0521!D453,REF_TABLE!M:Q,3,FALSE)</f>
        <v>7.8122535211267614</v>
      </c>
      <c r="I453">
        <f>VLOOKUP(D453,Tabelle7!$A:$B,2,FALSE)</f>
        <v>4.0224969288732378E-2</v>
      </c>
      <c r="J453">
        <f>VLOOKUP(D453,Tabelle7!$A:$C,3,FALSE)</f>
        <v>4.0224969288732378E-2</v>
      </c>
      <c r="K453">
        <f>VLOOKUP($E453,Dispa_data!E:W,7,FALSE)</f>
        <v>112542.12</v>
      </c>
      <c r="L453">
        <f>IFERROR(VLOOKUP($E453,Dispa_data!E:W,8,FALSE),0)</f>
        <v>0</v>
      </c>
      <c r="M453">
        <f>IFERROR(VLOOKUP($E453,Dispa_data!E:W,9,FALSE),0)</f>
        <v>0</v>
      </c>
      <c r="N453">
        <f>IFERROR(VLOOKUP($E453,Dispa_data!$E:$W,10,FALSE),0)</f>
        <v>0.4</v>
      </c>
      <c r="O453">
        <f>IFERROR(VLOOKUP($E453,Dispa_data!$E:$W,11,FALSE),0)</f>
        <v>0.52500000000000002</v>
      </c>
      <c r="P453">
        <f>IFERROR(VLOOKUP($E453,Dispa_data!$E:$W,12,FALSE),0)</f>
        <v>1</v>
      </c>
      <c r="Q453">
        <f>IFERROR(VLOOKUP($E453,Dispa_data!$E:$W,13,FALSE),0)</f>
        <v>0.45</v>
      </c>
      <c r="S453" t="str">
        <f t="shared" si="59"/>
        <v/>
      </c>
      <c r="T453" t="str">
        <f t="shared" si="60"/>
        <v/>
      </c>
      <c r="U453" t="str">
        <f t="shared" si="61"/>
        <v/>
      </c>
      <c r="V453" t="str">
        <f t="shared" si="62"/>
        <v/>
      </c>
      <c r="W453" t="str">
        <f t="shared" si="63"/>
        <v/>
      </c>
      <c r="X453" s="1" t="s">
        <v>489</v>
      </c>
      <c r="Y453" s="6" t="e">
        <f>VLOOKUP(B453,Dispa_data!B:B,1,FALSE)</f>
        <v>#N/A</v>
      </c>
      <c r="Z453" t="s">
        <v>1230</v>
      </c>
      <c r="AC453" t="s">
        <v>2245</v>
      </c>
      <c r="AD453" t="s">
        <v>2476</v>
      </c>
      <c r="AE453" t="s">
        <v>2828</v>
      </c>
      <c r="AF453" t="s">
        <v>2023</v>
      </c>
      <c r="AG453" t="s">
        <v>3478</v>
      </c>
      <c r="AH453" t="s">
        <v>3492</v>
      </c>
      <c r="AI453">
        <v>50</v>
      </c>
      <c r="AK453" t="s">
        <v>3500</v>
      </c>
      <c r="AL453" t="s">
        <v>3506</v>
      </c>
      <c r="AM453" t="s">
        <v>3514</v>
      </c>
      <c r="AO453">
        <v>1977</v>
      </c>
      <c r="AP453" t="s">
        <v>3599</v>
      </c>
      <c r="AS453" t="s">
        <v>3625</v>
      </c>
      <c r="AU453">
        <v>48.186211999999998</v>
      </c>
      <c r="AV453">
        <v>12.845768</v>
      </c>
      <c r="BA453">
        <v>0.35970000000000002</v>
      </c>
      <c r="BB453" t="s">
        <v>3997</v>
      </c>
      <c r="BC453" t="s">
        <v>3500</v>
      </c>
      <c r="BE453" t="s">
        <v>3515</v>
      </c>
      <c r="BF453" t="s">
        <v>4092</v>
      </c>
      <c r="BG453" t="s">
        <v>1715</v>
      </c>
      <c r="BH453" t="s">
        <v>4485</v>
      </c>
    </row>
    <row r="454" spans="1:61" x14ac:dyDescent="0.25">
      <c r="A454">
        <f t="shared" si="57"/>
        <v>62</v>
      </c>
      <c r="B454" t="str">
        <f t="shared" si="58"/>
        <v>Industriepark Werk Gendorf_BNA0174</v>
      </c>
      <c r="C454" t="s">
        <v>3492</v>
      </c>
      <c r="D454" t="str">
        <f>VLOOKUP(AL454,REF_TABLE!$A$19:$B$26,2,FALSE)</f>
        <v>STUR</v>
      </c>
      <c r="E454" t="str">
        <f>VLOOKUP(AK454,REF_TABLE!A:B,2,FALSE)</f>
        <v>GAS</v>
      </c>
      <c r="F454">
        <f t="shared" si="56"/>
        <v>0.38719999999999999</v>
      </c>
      <c r="G454">
        <f>VLOOKUP(Backup_0521!D454,REF_TABLE!M:Q,2,FALSE)</f>
        <v>9.5587323943661975</v>
      </c>
      <c r="H454">
        <f>VLOOKUP(Backup_0521!D454,REF_TABLE!M:Q,3,FALSE)</f>
        <v>7.8122535211267614</v>
      </c>
      <c r="I454">
        <f>VLOOKUP(D454,Tabelle7!$A:$B,2,FALSE)</f>
        <v>4.0224969288732378E-2</v>
      </c>
      <c r="J454">
        <f>VLOOKUP(D454,Tabelle7!$A:$C,3,FALSE)</f>
        <v>4.0224969288732378E-2</v>
      </c>
      <c r="K454">
        <f>VLOOKUP($E454,Dispa_data!E:W,7,FALSE)</f>
        <v>112542.12</v>
      </c>
      <c r="L454">
        <f>IFERROR(VLOOKUP($E454,Dispa_data!E:W,8,FALSE),0)</f>
        <v>0</v>
      </c>
      <c r="M454">
        <f>IFERROR(VLOOKUP($E454,Dispa_data!E:W,9,FALSE),0)</f>
        <v>0</v>
      </c>
      <c r="N454">
        <f>IFERROR(VLOOKUP($E454,Dispa_data!$E:$W,10,FALSE),0)</f>
        <v>0.4</v>
      </c>
      <c r="O454">
        <f>IFERROR(VLOOKUP($E454,Dispa_data!$E:$W,11,FALSE),0)</f>
        <v>0.52500000000000002</v>
      </c>
      <c r="P454">
        <f>IFERROR(VLOOKUP($E454,Dispa_data!$E:$W,12,FALSE),0)</f>
        <v>1</v>
      </c>
      <c r="Q454">
        <f>IFERROR(VLOOKUP($E454,Dispa_data!$E:$W,13,FALSE),0)</f>
        <v>0.45</v>
      </c>
      <c r="S454" t="str">
        <f t="shared" si="59"/>
        <v/>
      </c>
      <c r="T454" t="str">
        <f t="shared" si="60"/>
        <v/>
      </c>
      <c r="U454" t="str">
        <f t="shared" si="61"/>
        <v/>
      </c>
      <c r="V454" t="str">
        <f t="shared" si="62"/>
        <v/>
      </c>
      <c r="W454" t="str">
        <f t="shared" si="63"/>
        <v/>
      </c>
      <c r="X454" s="1" t="s">
        <v>490</v>
      </c>
      <c r="Y454" s="6" t="e">
        <f>VLOOKUP(B454,Dispa_data!B:B,1,FALSE)</f>
        <v>#N/A</v>
      </c>
      <c r="Z454" t="s">
        <v>1231</v>
      </c>
      <c r="AC454" t="s">
        <v>2246</v>
      </c>
      <c r="AE454" t="s">
        <v>2989</v>
      </c>
      <c r="AF454" t="s">
        <v>3348</v>
      </c>
      <c r="AG454" t="s">
        <v>3478</v>
      </c>
      <c r="AH454" t="s">
        <v>3492</v>
      </c>
      <c r="AI454">
        <v>62</v>
      </c>
      <c r="AK454" t="s">
        <v>3500</v>
      </c>
      <c r="AL454" t="s">
        <v>3506</v>
      </c>
      <c r="AM454" t="s">
        <v>3514</v>
      </c>
      <c r="AO454">
        <v>2002</v>
      </c>
      <c r="AP454" t="s">
        <v>3521</v>
      </c>
      <c r="AS454" t="s">
        <v>3625</v>
      </c>
      <c r="AU454">
        <v>48.176789999999997</v>
      </c>
      <c r="AV454">
        <v>12.730560000000001</v>
      </c>
      <c r="BA454">
        <v>0.38719999999999999</v>
      </c>
      <c r="BB454" t="s">
        <v>3997</v>
      </c>
      <c r="BC454" t="s">
        <v>3500</v>
      </c>
      <c r="BE454" t="s">
        <v>3515</v>
      </c>
      <c r="BF454" t="s">
        <v>4195</v>
      </c>
      <c r="BG454" t="s">
        <v>4404</v>
      </c>
      <c r="BH454" t="s">
        <v>2246</v>
      </c>
    </row>
    <row r="455" spans="1:61" x14ac:dyDescent="0.25">
      <c r="A455">
        <f t="shared" si="57"/>
        <v>0.9</v>
      </c>
      <c r="B455" t="str">
        <f t="shared" si="58"/>
        <v>Energiezentrale_BNA1121</v>
      </c>
      <c r="C455" t="s">
        <v>3492</v>
      </c>
      <c r="D455" t="str">
        <f>VLOOKUP(AL455,REF_TABLE!$A$19:$B$26,2,FALSE)</f>
        <v>STUR</v>
      </c>
      <c r="E455" t="str">
        <f>VLOOKUP(AK455,REF_TABLE!A:B,2,FALSE)</f>
        <v>GAS</v>
      </c>
      <c r="F455">
        <f t="shared" si="56"/>
        <v>0.39050000000000001</v>
      </c>
      <c r="G455">
        <f>VLOOKUP(Backup_0521!D455,REF_TABLE!M:Q,2,FALSE)</f>
        <v>9.5587323943661975</v>
      </c>
      <c r="H455">
        <f>VLOOKUP(Backup_0521!D455,REF_TABLE!M:Q,3,FALSE)</f>
        <v>7.8122535211267614</v>
      </c>
      <c r="I455">
        <f>VLOOKUP(D455,Tabelle7!$A:$B,2,FALSE)</f>
        <v>4.0224969288732378E-2</v>
      </c>
      <c r="J455">
        <f>VLOOKUP(D455,Tabelle7!$A:$C,3,FALSE)</f>
        <v>4.0224969288732378E-2</v>
      </c>
      <c r="K455">
        <f>VLOOKUP($E455,Dispa_data!E:W,7,FALSE)</f>
        <v>112542.12</v>
      </c>
      <c r="L455">
        <f>IFERROR(VLOOKUP($E455,Dispa_data!E:W,8,FALSE),0)</f>
        <v>0</v>
      </c>
      <c r="M455">
        <f>IFERROR(VLOOKUP($E455,Dispa_data!E:W,9,FALSE),0)</f>
        <v>0</v>
      </c>
      <c r="N455">
        <f>IFERROR(VLOOKUP($E455,Dispa_data!$E:$W,10,FALSE),0)</f>
        <v>0.4</v>
      </c>
      <c r="O455">
        <f>IFERROR(VLOOKUP($E455,Dispa_data!$E:$W,11,FALSE),0)</f>
        <v>0.52500000000000002</v>
      </c>
      <c r="P455">
        <f>IFERROR(VLOOKUP($E455,Dispa_data!$E:$W,12,FALSE),0)</f>
        <v>1</v>
      </c>
      <c r="Q455">
        <f>IFERROR(VLOOKUP($E455,Dispa_data!$E:$W,13,FALSE),0)</f>
        <v>0.45</v>
      </c>
      <c r="S455" t="str">
        <f t="shared" si="59"/>
        <v/>
      </c>
      <c r="T455" t="str">
        <f t="shared" si="60"/>
        <v/>
      </c>
      <c r="U455" t="str">
        <f t="shared" si="61"/>
        <v/>
      </c>
      <c r="V455" t="str">
        <f t="shared" si="62"/>
        <v/>
      </c>
      <c r="W455" t="str">
        <f t="shared" si="63"/>
        <v/>
      </c>
      <c r="X455" s="1" t="s">
        <v>491</v>
      </c>
      <c r="Y455" s="6" t="e">
        <f>VLOOKUP(B455,Dispa_data!B:B,1,FALSE)</f>
        <v>#N/A</v>
      </c>
      <c r="Z455" t="s">
        <v>1232</v>
      </c>
      <c r="AA455" t="s">
        <v>1693</v>
      </c>
      <c r="AC455" t="s">
        <v>2247</v>
      </c>
      <c r="AD455" t="s">
        <v>2572</v>
      </c>
      <c r="AE455" t="s">
        <v>2990</v>
      </c>
      <c r="AF455" t="s">
        <v>3349</v>
      </c>
      <c r="AG455" t="s">
        <v>3480</v>
      </c>
      <c r="AH455" t="s">
        <v>3492</v>
      </c>
      <c r="AI455">
        <v>0.9</v>
      </c>
      <c r="AK455" t="s">
        <v>3500</v>
      </c>
      <c r="AL455" t="s">
        <v>3506</v>
      </c>
      <c r="AM455" t="s">
        <v>3514</v>
      </c>
      <c r="AO455">
        <v>2005</v>
      </c>
      <c r="AP455" t="s">
        <v>3519</v>
      </c>
      <c r="AS455" t="s">
        <v>3625</v>
      </c>
      <c r="AU455">
        <v>51.574420000000003</v>
      </c>
      <c r="AV455">
        <v>7.2979399999999996</v>
      </c>
      <c r="BA455">
        <v>0.39050000000000001</v>
      </c>
      <c r="BB455" t="s">
        <v>3997</v>
      </c>
      <c r="BC455" t="s">
        <v>3500</v>
      </c>
      <c r="BE455" t="s">
        <v>3515</v>
      </c>
      <c r="BH455" t="s">
        <v>4441</v>
      </c>
    </row>
    <row r="456" spans="1:61" x14ac:dyDescent="0.25">
      <c r="A456">
        <f t="shared" si="57"/>
        <v>10.199999999999999</v>
      </c>
      <c r="B456" t="str">
        <f t="shared" si="58"/>
        <v>Energiezentrale_BNA1120</v>
      </c>
      <c r="C456" t="s">
        <v>3492</v>
      </c>
      <c r="D456" t="str">
        <f>VLOOKUP(AL456,REF_TABLE!$A$19:$B$26,2,FALSE)</f>
        <v>GTUR</v>
      </c>
      <c r="E456" t="str">
        <f>VLOOKUP(AK456,REF_TABLE!A:B,2,FALSE)</f>
        <v>GAS</v>
      </c>
      <c r="F456">
        <f t="shared" si="56"/>
        <v>0.35659999999999997</v>
      </c>
      <c r="G456">
        <f>VLOOKUP(Backup_0521!D456,REF_TABLE!M:Q,2,FALSE)</f>
        <v>0</v>
      </c>
      <c r="H456">
        <f>VLOOKUP(Backup_0521!D456,REF_TABLE!M:Q,3,FALSE)</f>
        <v>0</v>
      </c>
      <c r="I456">
        <f>VLOOKUP(D456,Tabelle7!$A:$B,2,FALSE)</f>
        <v>1</v>
      </c>
      <c r="J456">
        <f>VLOOKUP(D456,Tabelle7!$A:$C,3,FALSE)</f>
        <v>1</v>
      </c>
      <c r="K456">
        <f>VLOOKUP($E456,Dispa_data!E:W,7,FALSE)</f>
        <v>112542.12</v>
      </c>
      <c r="L456">
        <f>IFERROR(VLOOKUP($E456,Dispa_data!E:W,8,FALSE),0)</f>
        <v>0</v>
      </c>
      <c r="M456">
        <f>IFERROR(VLOOKUP($E456,Dispa_data!E:W,9,FALSE),0)</f>
        <v>0</v>
      </c>
      <c r="N456">
        <f>IFERROR(VLOOKUP($E456,Dispa_data!$E:$W,10,FALSE),0)</f>
        <v>0.4</v>
      </c>
      <c r="O456">
        <f>IFERROR(VLOOKUP($E456,Dispa_data!$E:$W,11,FALSE),0)</f>
        <v>0.52500000000000002</v>
      </c>
      <c r="P456">
        <f>IFERROR(VLOOKUP($E456,Dispa_data!$E:$W,12,FALSE),0)</f>
        <v>1</v>
      </c>
      <c r="Q456">
        <f>IFERROR(VLOOKUP($E456,Dispa_data!$E:$W,13,FALSE),0)</f>
        <v>0.45</v>
      </c>
      <c r="S456" t="str">
        <f t="shared" si="59"/>
        <v/>
      </c>
      <c r="T456" t="str">
        <f t="shared" si="60"/>
        <v/>
      </c>
      <c r="U456" t="str">
        <f t="shared" si="61"/>
        <v/>
      </c>
      <c r="V456" t="str">
        <f t="shared" si="62"/>
        <v/>
      </c>
      <c r="W456" t="str">
        <f t="shared" si="63"/>
        <v/>
      </c>
      <c r="X456" s="1" t="s">
        <v>492</v>
      </c>
      <c r="Y456" s="6" t="e">
        <f>VLOOKUP(B456,Dispa_data!B:B,1,FALSE)</f>
        <v>#N/A</v>
      </c>
      <c r="Z456" t="s">
        <v>1232</v>
      </c>
      <c r="AA456" t="s">
        <v>1206</v>
      </c>
      <c r="AC456" t="s">
        <v>2247</v>
      </c>
      <c r="AD456" t="s">
        <v>2572</v>
      </c>
      <c r="AE456" t="s">
        <v>2990</v>
      </c>
      <c r="AF456" t="s">
        <v>3349</v>
      </c>
      <c r="AG456" t="s">
        <v>3480</v>
      </c>
      <c r="AH456" t="s">
        <v>3492</v>
      </c>
      <c r="AI456">
        <v>10.199999999999999</v>
      </c>
      <c r="AK456" t="s">
        <v>3500</v>
      </c>
      <c r="AL456" t="s">
        <v>3512</v>
      </c>
      <c r="AM456" t="s">
        <v>3514</v>
      </c>
      <c r="AO456">
        <v>1991</v>
      </c>
      <c r="AP456" t="s">
        <v>3564</v>
      </c>
      <c r="AS456" t="s">
        <v>3625</v>
      </c>
      <c r="AU456">
        <v>51.574420000000003</v>
      </c>
      <c r="AV456">
        <v>7.2979399999999996</v>
      </c>
      <c r="BA456">
        <v>0.35659999999999997</v>
      </c>
      <c r="BB456" t="s">
        <v>3997</v>
      </c>
      <c r="BC456" t="s">
        <v>3500</v>
      </c>
      <c r="BE456" t="s">
        <v>3515</v>
      </c>
      <c r="BF456" t="s">
        <v>4196</v>
      </c>
      <c r="BG456" t="s">
        <v>1715</v>
      </c>
      <c r="BH456" t="s">
        <v>4441</v>
      </c>
    </row>
    <row r="457" spans="1:61" x14ac:dyDescent="0.25">
      <c r="A457">
        <f t="shared" si="57"/>
        <v>57.2</v>
      </c>
      <c r="B457" t="str">
        <f t="shared" si="58"/>
        <v>HKW Chemnitz  Nord II_BNA0178</v>
      </c>
      <c r="C457" t="s">
        <v>3492</v>
      </c>
      <c r="D457" t="str">
        <f>VLOOKUP(AL457,REF_TABLE!$A$19:$B$26,2,FALSE)</f>
        <v>STUR</v>
      </c>
      <c r="E457" t="str">
        <f>VLOOKUP(AK457,REF_TABLE!A:B,2,FALSE)</f>
        <v>GAS</v>
      </c>
      <c r="F457">
        <f t="shared" si="56"/>
        <v>0.36959999999999998</v>
      </c>
      <c r="G457">
        <f>VLOOKUP(Backup_0521!D457,REF_TABLE!M:Q,2,FALSE)</f>
        <v>9.5587323943661975</v>
      </c>
      <c r="H457">
        <f>VLOOKUP(Backup_0521!D457,REF_TABLE!M:Q,3,FALSE)</f>
        <v>7.8122535211267614</v>
      </c>
      <c r="I457">
        <f>VLOOKUP(D457,Tabelle7!$A:$B,2,FALSE)</f>
        <v>4.0224969288732378E-2</v>
      </c>
      <c r="J457">
        <f>VLOOKUP(D457,Tabelle7!$A:$C,3,FALSE)</f>
        <v>4.0224969288732378E-2</v>
      </c>
      <c r="K457">
        <f>VLOOKUP($E457,Dispa_data!E:W,7,FALSE)</f>
        <v>112542.12</v>
      </c>
      <c r="L457">
        <f>IFERROR(VLOOKUP($E457,Dispa_data!E:W,8,FALSE),0)</f>
        <v>0</v>
      </c>
      <c r="M457">
        <f>IFERROR(VLOOKUP($E457,Dispa_data!E:W,9,FALSE),0)</f>
        <v>0</v>
      </c>
      <c r="N457">
        <f>IFERROR(VLOOKUP($E457,Dispa_data!$E:$W,10,FALSE),0)</f>
        <v>0.4</v>
      </c>
      <c r="O457">
        <f>IFERROR(VLOOKUP($E457,Dispa_data!$E:$W,11,FALSE),0)</f>
        <v>0.52500000000000002</v>
      </c>
      <c r="P457">
        <f>IFERROR(VLOOKUP($E457,Dispa_data!$E:$W,12,FALSE),0)</f>
        <v>1</v>
      </c>
      <c r="Q457">
        <f>IFERROR(VLOOKUP($E457,Dispa_data!$E:$W,13,FALSE),0)</f>
        <v>0.45</v>
      </c>
      <c r="S457" t="str">
        <f t="shared" si="59"/>
        <v/>
      </c>
      <c r="T457" t="str">
        <f t="shared" si="60"/>
        <v/>
      </c>
      <c r="U457" t="str">
        <f t="shared" si="61"/>
        <v/>
      </c>
      <c r="V457" t="str">
        <f t="shared" si="62"/>
        <v/>
      </c>
      <c r="W457" t="str">
        <f t="shared" si="63"/>
        <v/>
      </c>
      <c r="X457" s="1" t="s">
        <v>493</v>
      </c>
      <c r="Y457" s="6" t="e">
        <f>VLOOKUP(B457,Dispa_data!B:B,1,FALSE)</f>
        <v>#N/A</v>
      </c>
      <c r="Z457" t="s">
        <v>1173</v>
      </c>
      <c r="AA457" t="s">
        <v>1599</v>
      </c>
      <c r="AC457" t="s">
        <v>2216</v>
      </c>
      <c r="AE457" t="s">
        <v>2991</v>
      </c>
      <c r="AF457" t="s">
        <v>3313</v>
      </c>
      <c r="AG457" t="s">
        <v>3490</v>
      </c>
      <c r="AH457" t="s">
        <v>3492</v>
      </c>
      <c r="AI457">
        <v>57.2</v>
      </c>
      <c r="AK457" t="s">
        <v>3500</v>
      </c>
      <c r="AL457" t="s">
        <v>3506</v>
      </c>
      <c r="AM457" t="s">
        <v>3514</v>
      </c>
      <c r="AO457">
        <v>1986</v>
      </c>
      <c r="AP457" t="s">
        <v>3568</v>
      </c>
      <c r="AS457" t="s">
        <v>3628</v>
      </c>
      <c r="AU457">
        <v>50.856980999999998</v>
      </c>
      <c r="AV457">
        <v>12.923095999999999</v>
      </c>
      <c r="BA457">
        <v>0.36959999999999998</v>
      </c>
      <c r="BB457" t="s">
        <v>3997</v>
      </c>
      <c r="BC457" t="s">
        <v>3500</v>
      </c>
      <c r="BE457" t="s">
        <v>3515</v>
      </c>
      <c r="BF457" t="s">
        <v>4147</v>
      </c>
      <c r="BG457" t="s">
        <v>4406</v>
      </c>
      <c r="BH457" t="s">
        <v>4494</v>
      </c>
    </row>
    <row r="458" spans="1:61" x14ac:dyDescent="0.25">
      <c r="A458">
        <f t="shared" si="57"/>
        <v>94.6</v>
      </c>
      <c r="B458" t="str">
        <f t="shared" si="58"/>
        <v>GTKW Darmstadt_BNA1487</v>
      </c>
      <c r="C458" t="s">
        <v>3492</v>
      </c>
      <c r="D458" t="str">
        <f>VLOOKUP(AL458,REF_TABLE!$A$19:$B$26,2,FALSE)</f>
        <v>COMC</v>
      </c>
      <c r="E458" t="str">
        <f>VLOOKUP(AK458,REF_TABLE!A:B,2,FALSE)</f>
        <v>GAS</v>
      </c>
      <c r="F458">
        <f t="shared" si="56"/>
        <v>0.59850000000000003</v>
      </c>
      <c r="G458">
        <f>VLOOKUP(Backup_0521!D458,REF_TABLE!M:Q,2,FALSE)</f>
        <v>5</v>
      </c>
      <c r="H458">
        <f>VLOOKUP(Backup_0521!D458,REF_TABLE!M:Q,3,FALSE)</f>
        <v>1</v>
      </c>
      <c r="I458">
        <f>VLOOKUP(D458,Tabelle7!$A:$B,2,FALSE)</f>
        <v>3.8508725075675675E-2</v>
      </c>
      <c r="J458">
        <f>VLOOKUP(D458,Tabelle7!$A:$C,3,FALSE)</f>
        <v>3.8508725075675675E-2</v>
      </c>
      <c r="K458">
        <f>VLOOKUP($E458,Dispa_data!E:W,7,FALSE)</f>
        <v>112542.12</v>
      </c>
      <c r="L458">
        <f>IFERROR(VLOOKUP($E458,Dispa_data!E:W,8,FALSE),0)</f>
        <v>0</v>
      </c>
      <c r="M458">
        <f>IFERROR(VLOOKUP($E458,Dispa_data!E:W,9,FALSE),0)</f>
        <v>0</v>
      </c>
      <c r="N458">
        <f>IFERROR(VLOOKUP($E458,Dispa_data!$E:$W,10,FALSE),0)</f>
        <v>0.4</v>
      </c>
      <c r="O458">
        <f>IFERROR(VLOOKUP($E458,Dispa_data!$E:$W,11,FALSE),0)</f>
        <v>0.52500000000000002</v>
      </c>
      <c r="P458">
        <f>IFERROR(VLOOKUP($E458,Dispa_data!$E:$W,12,FALSE),0)</f>
        <v>1</v>
      </c>
      <c r="Q458">
        <f>IFERROR(VLOOKUP($E458,Dispa_data!$E:$W,13,FALSE),0)</f>
        <v>0.45</v>
      </c>
      <c r="S458" t="str">
        <f t="shared" si="59"/>
        <v/>
      </c>
      <c r="T458" t="str">
        <f t="shared" si="60"/>
        <v/>
      </c>
      <c r="U458" t="str">
        <f t="shared" si="61"/>
        <v/>
      </c>
      <c r="V458" t="str">
        <f t="shared" si="62"/>
        <v/>
      </c>
      <c r="W458" t="str">
        <f t="shared" si="63"/>
        <v/>
      </c>
      <c r="X458" s="1" t="s">
        <v>494</v>
      </c>
      <c r="Y458" s="6" t="e">
        <f>VLOOKUP(B458,Dispa_data!B:B,1,FALSE)</f>
        <v>#N/A</v>
      </c>
      <c r="Z458" t="s">
        <v>1233</v>
      </c>
      <c r="AB458" t="s">
        <v>2024</v>
      </c>
      <c r="AC458" t="s">
        <v>2248</v>
      </c>
      <c r="AD458" t="s">
        <v>2573</v>
      </c>
      <c r="AE458" t="s">
        <v>2992</v>
      </c>
      <c r="AF458" t="s">
        <v>2024</v>
      </c>
      <c r="AG458" t="s">
        <v>3483</v>
      </c>
      <c r="AH458" t="s">
        <v>3492</v>
      </c>
      <c r="AI458">
        <v>94.6</v>
      </c>
      <c r="AJ458">
        <v>100</v>
      </c>
      <c r="AK458" t="s">
        <v>3500</v>
      </c>
      <c r="AL458" t="s">
        <v>3508</v>
      </c>
      <c r="AM458" t="s">
        <v>3515</v>
      </c>
      <c r="AO458">
        <v>2013</v>
      </c>
      <c r="AP458" t="s">
        <v>3543</v>
      </c>
      <c r="AS458" t="s">
        <v>3626</v>
      </c>
      <c r="AU458">
        <v>49.884878999999998</v>
      </c>
      <c r="AV458">
        <v>8.650067</v>
      </c>
      <c r="BA458">
        <v>0.59850000000000003</v>
      </c>
      <c r="BB458" t="s">
        <v>3997</v>
      </c>
      <c r="BC458" t="s">
        <v>3500</v>
      </c>
      <c r="BE458" t="s">
        <v>3515</v>
      </c>
      <c r="BF458" t="s">
        <v>4197</v>
      </c>
      <c r="BG458" t="s">
        <v>4406</v>
      </c>
      <c r="BH458" t="s">
        <v>4509</v>
      </c>
      <c r="BI458" t="s">
        <v>4591</v>
      </c>
    </row>
    <row r="459" spans="1:61" x14ac:dyDescent="0.25">
      <c r="A459">
        <f t="shared" si="57"/>
        <v>10</v>
      </c>
      <c r="B459" t="str">
        <f t="shared" si="58"/>
        <v>Heizkraftwerk_BNA1125</v>
      </c>
      <c r="C459" t="s">
        <v>3492</v>
      </c>
      <c r="D459" t="str">
        <f>VLOOKUP(AL459,REF_TABLE!$A$19:$B$26,2,FALSE)</f>
        <v>GTUR</v>
      </c>
      <c r="E459" t="str">
        <f>VLOOKUP(AK459,REF_TABLE!A:B,2,FALSE)</f>
        <v>GAS</v>
      </c>
      <c r="F459">
        <f t="shared" si="56"/>
        <v>0.37740000000000001</v>
      </c>
      <c r="G459">
        <f>VLOOKUP(Backup_0521!D459,REF_TABLE!M:Q,2,FALSE)</f>
        <v>0</v>
      </c>
      <c r="H459">
        <f>VLOOKUP(Backup_0521!D459,REF_TABLE!M:Q,3,FALSE)</f>
        <v>0</v>
      </c>
      <c r="I459">
        <f>VLOOKUP(D459,Tabelle7!$A:$B,2,FALSE)</f>
        <v>1</v>
      </c>
      <c r="J459">
        <f>VLOOKUP(D459,Tabelle7!$A:$C,3,FALSE)</f>
        <v>1</v>
      </c>
      <c r="K459">
        <f>VLOOKUP($E459,Dispa_data!E:W,7,FALSE)</f>
        <v>112542.12</v>
      </c>
      <c r="L459">
        <f>IFERROR(VLOOKUP($E459,Dispa_data!E:W,8,FALSE),0)</f>
        <v>0</v>
      </c>
      <c r="M459">
        <f>IFERROR(VLOOKUP($E459,Dispa_data!E:W,9,FALSE),0)</f>
        <v>0</v>
      </c>
      <c r="N459">
        <f>IFERROR(VLOOKUP($E459,Dispa_data!$E:$W,10,FALSE),0)</f>
        <v>0.4</v>
      </c>
      <c r="O459">
        <f>IFERROR(VLOOKUP($E459,Dispa_data!$E:$W,11,FALSE),0)</f>
        <v>0.52500000000000002</v>
      </c>
      <c r="P459">
        <f>IFERROR(VLOOKUP($E459,Dispa_data!$E:$W,12,FALSE),0)</f>
        <v>1</v>
      </c>
      <c r="Q459">
        <f>IFERROR(VLOOKUP($E459,Dispa_data!$E:$W,13,FALSE),0)</f>
        <v>0.45</v>
      </c>
      <c r="S459" t="str">
        <f t="shared" si="59"/>
        <v/>
      </c>
      <c r="T459" t="str">
        <f t="shared" si="60"/>
        <v/>
      </c>
      <c r="U459" t="str">
        <f t="shared" si="61"/>
        <v/>
      </c>
      <c r="V459" t="str">
        <f t="shared" si="62"/>
        <v/>
      </c>
      <c r="W459" t="str">
        <f t="shared" si="63"/>
        <v/>
      </c>
      <c r="X459" s="1" t="s">
        <v>495</v>
      </c>
      <c r="Y459" s="6" t="e">
        <f>VLOOKUP(B459,Dispa_data!B:B,1,FALSE)</f>
        <v>#N/A</v>
      </c>
      <c r="Z459" t="s">
        <v>997</v>
      </c>
      <c r="AA459" t="s">
        <v>1244</v>
      </c>
      <c r="AC459" t="s">
        <v>2249</v>
      </c>
      <c r="AD459" t="s">
        <v>2574</v>
      </c>
      <c r="AE459" t="s">
        <v>2992</v>
      </c>
      <c r="AF459" t="s">
        <v>3350</v>
      </c>
      <c r="AG459" t="s">
        <v>3483</v>
      </c>
      <c r="AH459" t="s">
        <v>3492</v>
      </c>
      <c r="AI459">
        <v>10</v>
      </c>
      <c r="AK459" t="s">
        <v>3500</v>
      </c>
      <c r="AL459" t="s">
        <v>3512</v>
      </c>
      <c r="AM459" t="s">
        <v>3514</v>
      </c>
      <c r="AO459">
        <v>1999</v>
      </c>
      <c r="AP459" t="s">
        <v>3517</v>
      </c>
      <c r="AS459" t="s">
        <v>3625</v>
      </c>
      <c r="AU459">
        <v>49.882818299999997</v>
      </c>
      <c r="AV459">
        <v>8.6287185849999997</v>
      </c>
      <c r="BA459">
        <v>0.37740000000000001</v>
      </c>
      <c r="BB459" t="s">
        <v>3997</v>
      </c>
      <c r="BC459" t="s">
        <v>3500</v>
      </c>
      <c r="BE459" t="s">
        <v>3515</v>
      </c>
      <c r="BF459" t="s">
        <v>4198</v>
      </c>
      <c r="BG459" t="s">
        <v>1559</v>
      </c>
      <c r="BH459" t="s">
        <v>4509</v>
      </c>
    </row>
    <row r="460" spans="1:61" x14ac:dyDescent="0.25">
      <c r="A460">
        <f t="shared" si="57"/>
        <v>6.7</v>
      </c>
      <c r="B460" t="str">
        <f t="shared" si="58"/>
        <v>GHD_BNA1127</v>
      </c>
      <c r="C460" t="s">
        <v>3492</v>
      </c>
      <c r="D460" t="str">
        <f>VLOOKUP(AL460,REF_TABLE!$A$19:$B$26,2,FALSE)</f>
        <v>GTUR</v>
      </c>
      <c r="E460" t="str">
        <f>VLOOKUP(AK460,REF_TABLE!A:B,2,FALSE)</f>
        <v>GAS</v>
      </c>
      <c r="F460">
        <f t="shared" si="56"/>
        <v>0.37480000000000002</v>
      </c>
      <c r="G460">
        <f>VLOOKUP(Backup_0521!D460,REF_TABLE!M:Q,2,FALSE)</f>
        <v>0</v>
      </c>
      <c r="H460">
        <f>VLOOKUP(Backup_0521!D460,REF_TABLE!M:Q,3,FALSE)</f>
        <v>0</v>
      </c>
      <c r="I460">
        <f>VLOOKUP(D460,Tabelle7!$A:$B,2,FALSE)</f>
        <v>1</v>
      </c>
      <c r="J460">
        <f>VLOOKUP(D460,Tabelle7!$A:$C,3,FALSE)</f>
        <v>1</v>
      </c>
      <c r="K460">
        <f>VLOOKUP($E460,Dispa_data!E:W,7,FALSE)</f>
        <v>112542.12</v>
      </c>
      <c r="L460">
        <f>IFERROR(VLOOKUP($E460,Dispa_data!E:W,8,FALSE),0)</f>
        <v>0</v>
      </c>
      <c r="M460">
        <f>IFERROR(VLOOKUP($E460,Dispa_data!E:W,9,FALSE),0)</f>
        <v>0</v>
      </c>
      <c r="N460">
        <f>IFERROR(VLOOKUP($E460,Dispa_data!$E:$W,10,FALSE),0)</f>
        <v>0.4</v>
      </c>
      <c r="O460">
        <f>IFERROR(VLOOKUP($E460,Dispa_data!$E:$W,11,FALSE),0)</f>
        <v>0.52500000000000002</v>
      </c>
      <c r="P460">
        <f>IFERROR(VLOOKUP($E460,Dispa_data!$E:$W,12,FALSE),0)</f>
        <v>1</v>
      </c>
      <c r="Q460">
        <f>IFERROR(VLOOKUP($E460,Dispa_data!$E:$W,13,FALSE),0)</f>
        <v>0.45</v>
      </c>
      <c r="S460" t="str">
        <f t="shared" si="59"/>
        <v/>
      </c>
      <c r="T460" t="str">
        <f t="shared" si="60"/>
        <v/>
      </c>
      <c r="U460" t="str">
        <f t="shared" si="61"/>
        <v/>
      </c>
      <c r="V460" t="str">
        <f t="shared" si="62"/>
        <v/>
      </c>
      <c r="W460" t="str">
        <f t="shared" si="63"/>
        <v/>
      </c>
      <c r="X460" s="1" t="s">
        <v>496</v>
      </c>
      <c r="Y460" s="6" t="e">
        <f>VLOOKUP(B460,Dispa_data!B:B,1,FALSE)</f>
        <v>#N/A</v>
      </c>
      <c r="Z460" t="s">
        <v>1234</v>
      </c>
      <c r="AA460" t="s">
        <v>1694</v>
      </c>
      <c r="AC460" t="s">
        <v>2250</v>
      </c>
      <c r="AD460" t="s">
        <v>2575</v>
      </c>
      <c r="AE460" t="s">
        <v>2830</v>
      </c>
      <c r="AF460" t="s">
        <v>1049</v>
      </c>
      <c r="AG460" t="s">
        <v>3478</v>
      </c>
      <c r="AH460" t="s">
        <v>3492</v>
      </c>
      <c r="AI460">
        <v>6.7</v>
      </c>
      <c r="AK460" t="s">
        <v>3500</v>
      </c>
      <c r="AL460" t="s">
        <v>3512</v>
      </c>
      <c r="AM460" t="s">
        <v>3514</v>
      </c>
      <c r="AO460">
        <v>1998</v>
      </c>
      <c r="AP460" t="s">
        <v>3609</v>
      </c>
      <c r="AS460" t="s">
        <v>3625</v>
      </c>
      <c r="AU460">
        <v>48.640307</v>
      </c>
      <c r="AV460">
        <v>12.463436</v>
      </c>
      <c r="BA460">
        <v>0.37480000000000002</v>
      </c>
      <c r="BB460" t="s">
        <v>3997</v>
      </c>
      <c r="BC460" t="s">
        <v>3500</v>
      </c>
      <c r="BE460" t="s">
        <v>3515</v>
      </c>
      <c r="BF460" t="s">
        <v>1516</v>
      </c>
      <c r="BG460" t="s">
        <v>1559</v>
      </c>
      <c r="BH460" t="s">
        <v>4451</v>
      </c>
    </row>
    <row r="461" spans="1:61" x14ac:dyDescent="0.25">
      <c r="A461">
        <f t="shared" si="57"/>
        <v>6.7</v>
      </c>
      <c r="B461" t="str">
        <f t="shared" si="58"/>
        <v>GHD_BNA1128</v>
      </c>
      <c r="C461" t="s">
        <v>3492</v>
      </c>
      <c r="D461" t="str">
        <f>VLOOKUP(AL461,REF_TABLE!$A$19:$B$26,2,FALSE)</f>
        <v>GTUR</v>
      </c>
      <c r="E461" t="str">
        <f>VLOOKUP(AK461,REF_TABLE!A:B,2,FALSE)</f>
        <v>GAS</v>
      </c>
      <c r="F461">
        <f t="shared" si="56"/>
        <v>0.37480000000000002</v>
      </c>
      <c r="G461">
        <f>VLOOKUP(Backup_0521!D461,REF_TABLE!M:Q,2,FALSE)</f>
        <v>0</v>
      </c>
      <c r="H461">
        <f>VLOOKUP(Backup_0521!D461,REF_TABLE!M:Q,3,FALSE)</f>
        <v>0</v>
      </c>
      <c r="I461">
        <f>VLOOKUP(D461,Tabelle7!$A:$B,2,FALSE)</f>
        <v>1</v>
      </c>
      <c r="J461">
        <f>VLOOKUP(D461,Tabelle7!$A:$C,3,FALSE)</f>
        <v>1</v>
      </c>
      <c r="K461">
        <f>VLOOKUP($E461,Dispa_data!E:W,7,FALSE)</f>
        <v>112542.12</v>
      </c>
      <c r="L461">
        <f>IFERROR(VLOOKUP($E461,Dispa_data!E:W,8,FALSE),0)</f>
        <v>0</v>
      </c>
      <c r="M461">
        <f>IFERROR(VLOOKUP($E461,Dispa_data!E:W,9,FALSE),0)</f>
        <v>0</v>
      </c>
      <c r="N461">
        <f>IFERROR(VLOOKUP($E461,Dispa_data!$E:$W,10,FALSE),0)</f>
        <v>0.4</v>
      </c>
      <c r="O461">
        <f>IFERROR(VLOOKUP($E461,Dispa_data!$E:$W,11,FALSE),0)</f>
        <v>0.52500000000000002</v>
      </c>
      <c r="P461">
        <f>IFERROR(VLOOKUP($E461,Dispa_data!$E:$W,12,FALSE),0)</f>
        <v>1</v>
      </c>
      <c r="Q461">
        <f>IFERROR(VLOOKUP($E461,Dispa_data!$E:$W,13,FALSE),0)</f>
        <v>0.45</v>
      </c>
      <c r="S461" t="str">
        <f t="shared" si="59"/>
        <v/>
      </c>
      <c r="T461" t="str">
        <f t="shared" si="60"/>
        <v/>
      </c>
      <c r="U461" t="str">
        <f t="shared" si="61"/>
        <v/>
      </c>
      <c r="V461" t="str">
        <f t="shared" si="62"/>
        <v/>
      </c>
      <c r="W461" t="str">
        <f t="shared" si="63"/>
        <v/>
      </c>
      <c r="X461" s="1" t="s">
        <v>497</v>
      </c>
      <c r="Y461" s="6" t="e">
        <f>VLOOKUP(B461,Dispa_data!B:B,1,FALSE)</f>
        <v>#N/A</v>
      </c>
      <c r="Z461" t="s">
        <v>1234</v>
      </c>
      <c r="AA461" t="s">
        <v>1695</v>
      </c>
      <c r="AC461" t="s">
        <v>2250</v>
      </c>
      <c r="AD461" t="s">
        <v>2575</v>
      </c>
      <c r="AE461" t="s">
        <v>2830</v>
      </c>
      <c r="AF461" t="s">
        <v>1049</v>
      </c>
      <c r="AG461" t="s">
        <v>3478</v>
      </c>
      <c r="AH461" t="s">
        <v>3492</v>
      </c>
      <c r="AI461">
        <v>6.7</v>
      </c>
      <c r="AK461" t="s">
        <v>3500</v>
      </c>
      <c r="AL461" t="s">
        <v>3512</v>
      </c>
      <c r="AM461" t="s">
        <v>3514</v>
      </c>
      <c r="AO461">
        <v>1998</v>
      </c>
      <c r="AP461" t="s">
        <v>3609</v>
      </c>
      <c r="AS461" t="s">
        <v>3625</v>
      </c>
      <c r="AU461">
        <v>48.640307</v>
      </c>
      <c r="AV461">
        <v>12.463436</v>
      </c>
      <c r="BA461">
        <v>0.37480000000000002</v>
      </c>
      <c r="BB461" t="s">
        <v>3997</v>
      </c>
      <c r="BC461" t="s">
        <v>3500</v>
      </c>
      <c r="BE461" t="s">
        <v>3515</v>
      </c>
      <c r="BF461" t="s">
        <v>1516</v>
      </c>
      <c r="BG461" t="s">
        <v>1559</v>
      </c>
      <c r="BH461" t="s">
        <v>4451</v>
      </c>
    </row>
    <row r="462" spans="1:61" x14ac:dyDescent="0.25">
      <c r="A462">
        <f t="shared" si="57"/>
        <v>585.5</v>
      </c>
      <c r="B462" t="str">
        <f t="shared" si="58"/>
        <v>Dormagen_BNA0199</v>
      </c>
      <c r="C462" t="s">
        <v>3492</v>
      </c>
      <c r="D462" t="str">
        <f>VLOOKUP(AL462,REF_TABLE!$A$19:$B$26,2,FALSE)</f>
        <v>COMC</v>
      </c>
      <c r="E462" t="str">
        <f>VLOOKUP(AK462,REF_TABLE!A:B,2,FALSE)</f>
        <v>GAS</v>
      </c>
      <c r="F462">
        <f t="shared" si="56"/>
        <v>0.54</v>
      </c>
      <c r="G462">
        <f>VLOOKUP(Backup_0521!D462,REF_TABLE!M:Q,2,FALSE)</f>
        <v>5</v>
      </c>
      <c r="H462">
        <f>VLOOKUP(Backup_0521!D462,REF_TABLE!M:Q,3,FALSE)</f>
        <v>1</v>
      </c>
      <c r="I462">
        <f>VLOOKUP(D462,Tabelle7!$A:$B,2,FALSE)</f>
        <v>3.8508725075675675E-2</v>
      </c>
      <c r="J462">
        <f>VLOOKUP(D462,Tabelle7!$A:$C,3,FALSE)</f>
        <v>3.8508725075675675E-2</v>
      </c>
      <c r="K462">
        <f>VLOOKUP($E462,Dispa_data!E:W,7,FALSE)</f>
        <v>112542.12</v>
      </c>
      <c r="L462">
        <f>IFERROR(VLOOKUP($E462,Dispa_data!E:W,8,FALSE),0)</f>
        <v>0</v>
      </c>
      <c r="M462">
        <f>IFERROR(VLOOKUP($E462,Dispa_data!E:W,9,FALSE),0)</f>
        <v>0</v>
      </c>
      <c r="N462">
        <f>IFERROR(VLOOKUP($E462,Dispa_data!$E:$W,10,FALSE),0)</f>
        <v>0.4</v>
      </c>
      <c r="O462">
        <f>IFERROR(VLOOKUP($E462,Dispa_data!$E:$W,11,FALSE),0)</f>
        <v>0.52500000000000002</v>
      </c>
      <c r="P462">
        <f>IFERROR(VLOOKUP($E462,Dispa_data!$E:$W,12,FALSE),0)</f>
        <v>1</v>
      </c>
      <c r="Q462">
        <f>IFERROR(VLOOKUP($E462,Dispa_data!$E:$W,13,FALSE),0)</f>
        <v>0.45</v>
      </c>
      <c r="S462">
        <f t="shared" si="59"/>
        <v>480</v>
      </c>
      <c r="T462" t="str">
        <f t="shared" si="60"/>
        <v/>
      </c>
      <c r="U462" t="str">
        <f t="shared" si="61"/>
        <v/>
      </c>
      <c r="V462" t="str">
        <f t="shared" si="62"/>
        <v/>
      </c>
      <c r="W462" t="str">
        <f t="shared" si="63"/>
        <v/>
      </c>
      <c r="X462" s="1" t="s">
        <v>498</v>
      </c>
      <c r="Y462" s="6" t="e">
        <f>VLOOKUP(B462,Dispa_data!B:B,1,FALSE)</f>
        <v>#N/A</v>
      </c>
      <c r="Z462" t="s">
        <v>1235</v>
      </c>
      <c r="AA462" t="s">
        <v>1242</v>
      </c>
      <c r="AB462" t="s">
        <v>1235</v>
      </c>
      <c r="AC462" t="s">
        <v>2160</v>
      </c>
      <c r="AE462" t="s">
        <v>2993</v>
      </c>
      <c r="AF462" t="s">
        <v>1235</v>
      </c>
      <c r="AG462" t="s">
        <v>3480</v>
      </c>
      <c r="AH462" t="s">
        <v>3492</v>
      </c>
      <c r="AI462">
        <v>585.5</v>
      </c>
      <c r="AJ462">
        <v>597.1</v>
      </c>
      <c r="AK462" t="s">
        <v>3500</v>
      </c>
      <c r="AL462" t="s">
        <v>3508</v>
      </c>
      <c r="AM462" t="s">
        <v>3514</v>
      </c>
      <c r="AN462">
        <v>480</v>
      </c>
      <c r="AO462">
        <v>2000</v>
      </c>
      <c r="AP462" t="s">
        <v>3567</v>
      </c>
      <c r="AQ462">
        <v>2000</v>
      </c>
      <c r="AS462" t="s">
        <v>3625</v>
      </c>
      <c r="AT462" t="s">
        <v>3630</v>
      </c>
      <c r="AU462">
        <v>51.079079999999998</v>
      </c>
      <c r="AV462">
        <v>6.8287100000000009</v>
      </c>
      <c r="AW462" t="s">
        <v>3697</v>
      </c>
      <c r="AX462" t="s">
        <v>3863</v>
      </c>
      <c r="BA462">
        <v>0.54</v>
      </c>
      <c r="BB462" t="s">
        <v>3997</v>
      </c>
      <c r="BC462" t="s">
        <v>3500</v>
      </c>
      <c r="BE462" t="s">
        <v>3515</v>
      </c>
      <c r="BF462" t="s">
        <v>4199</v>
      </c>
      <c r="BG462" t="s">
        <v>4406</v>
      </c>
      <c r="BH462" t="s">
        <v>4441</v>
      </c>
      <c r="BI462" t="s">
        <v>4591</v>
      </c>
    </row>
    <row r="463" spans="1:61" x14ac:dyDescent="0.25">
      <c r="A463">
        <f t="shared" si="57"/>
        <v>26</v>
      </c>
      <c r="B463" t="str">
        <f t="shared" si="58"/>
        <v>Dortmund_BNA0202</v>
      </c>
      <c r="C463" t="s">
        <v>3492</v>
      </c>
      <c r="D463" t="str">
        <f>VLOOKUP(AL463,REF_TABLE!$A$19:$B$26,2,FALSE)</f>
        <v>STUR</v>
      </c>
      <c r="E463" t="str">
        <f>VLOOKUP(AK463,REF_TABLE!A:B,2,FALSE)</f>
        <v>GAS</v>
      </c>
      <c r="F463">
        <f t="shared" si="56"/>
        <v>0.38940000000000002</v>
      </c>
      <c r="G463">
        <f>VLOOKUP(Backup_0521!D463,REF_TABLE!M:Q,2,FALSE)</f>
        <v>9.5587323943661975</v>
      </c>
      <c r="H463">
        <f>VLOOKUP(Backup_0521!D463,REF_TABLE!M:Q,3,FALSE)</f>
        <v>7.8122535211267614</v>
      </c>
      <c r="I463">
        <f>VLOOKUP(D463,Tabelle7!$A:$B,2,FALSE)</f>
        <v>4.0224969288732378E-2</v>
      </c>
      <c r="J463">
        <f>VLOOKUP(D463,Tabelle7!$A:$C,3,FALSE)</f>
        <v>4.0224969288732378E-2</v>
      </c>
      <c r="K463">
        <f>VLOOKUP($E463,Dispa_data!E:W,7,FALSE)</f>
        <v>112542.12</v>
      </c>
      <c r="L463">
        <f>IFERROR(VLOOKUP($E463,Dispa_data!E:W,8,FALSE),0)</f>
        <v>0</v>
      </c>
      <c r="M463">
        <f>IFERROR(VLOOKUP($E463,Dispa_data!E:W,9,FALSE),0)</f>
        <v>0</v>
      </c>
      <c r="N463">
        <f>IFERROR(VLOOKUP($E463,Dispa_data!$E:$W,10,FALSE),0)</f>
        <v>0.4</v>
      </c>
      <c r="O463">
        <f>IFERROR(VLOOKUP($E463,Dispa_data!$E:$W,11,FALSE),0)</f>
        <v>0.52500000000000002</v>
      </c>
      <c r="P463">
        <f>IFERROR(VLOOKUP($E463,Dispa_data!$E:$W,12,FALSE),0)</f>
        <v>1</v>
      </c>
      <c r="Q463">
        <f>IFERROR(VLOOKUP($E463,Dispa_data!$E:$W,13,FALSE),0)</f>
        <v>0.45</v>
      </c>
      <c r="S463" t="str">
        <f t="shared" si="59"/>
        <v/>
      </c>
      <c r="T463" t="str">
        <f t="shared" si="60"/>
        <v/>
      </c>
      <c r="U463" t="str">
        <f t="shared" si="61"/>
        <v/>
      </c>
      <c r="V463" t="str">
        <f t="shared" si="62"/>
        <v/>
      </c>
      <c r="W463" t="str">
        <f t="shared" si="63"/>
        <v/>
      </c>
      <c r="X463" s="1" t="s">
        <v>499</v>
      </c>
      <c r="Y463" s="6" t="e">
        <f>VLOOKUP(B463,Dispa_data!B:B,1,FALSE)</f>
        <v>#N/A</v>
      </c>
      <c r="Z463" t="s">
        <v>1236</v>
      </c>
      <c r="AA463" t="s">
        <v>1696</v>
      </c>
      <c r="AC463" t="s">
        <v>2160</v>
      </c>
      <c r="AE463" t="s">
        <v>2994</v>
      </c>
      <c r="AF463" t="s">
        <v>1236</v>
      </c>
      <c r="AG463" t="s">
        <v>3480</v>
      </c>
      <c r="AH463" t="s">
        <v>3492</v>
      </c>
      <c r="AI463">
        <v>26</v>
      </c>
      <c r="AK463" t="s">
        <v>3500</v>
      </c>
      <c r="AL463" t="s">
        <v>3506</v>
      </c>
      <c r="AM463" t="s">
        <v>3514</v>
      </c>
      <c r="AO463">
        <v>2004</v>
      </c>
      <c r="AP463" t="s">
        <v>3518</v>
      </c>
      <c r="AS463" t="s">
        <v>3625</v>
      </c>
      <c r="AU463">
        <v>51.519730000000003</v>
      </c>
      <c r="AV463">
        <v>7.4769699999999997</v>
      </c>
      <c r="BA463">
        <v>0.38940000000000002</v>
      </c>
      <c r="BB463" t="s">
        <v>3997</v>
      </c>
      <c r="BC463" t="s">
        <v>3500</v>
      </c>
      <c r="BE463" t="s">
        <v>3515</v>
      </c>
      <c r="BF463" t="s">
        <v>1236</v>
      </c>
      <c r="BG463" t="s">
        <v>4406</v>
      </c>
      <c r="BH463" t="s">
        <v>4441</v>
      </c>
    </row>
    <row r="464" spans="1:61" x14ac:dyDescent="0.25">
      <c r="A464">
        <f t="shared" si="57"/>
        <v>260</v>
      </c>
      <c r="B464" t="str">
        <f t="shared" si="58"/>
        <v>HKW Dresden-Nossener Brücke_BNA0207</v>
      </c>
      <c r="C464" t="s">
        <v>3492</v>
      </c>
      <c r="D464" t="str">
        <f>VLOOKUP(AL464,REF_TABLE!$A$19:$B$26,2,FALSE)</f>
        <v>COMC</v>
      </c>
      <c r="E464" t="str">
        <f>VLOOKUP(AK464,REF_TABLE!A:B,2,FALSE)</f>
        <v>GAS</v>
      </c>
      <c r="F464">
        <f t="shared" si="56"/>
        <v>0.51749999999999996</v>
      </c>
      <c r="G464">
        <f>VLOOKUP(Backup_0521!D464,REF_TABLE!M:Q,2,FALSE)</f>
        <v>5</v>
      </c>
      <c r="H464">
        <f>VLOOKUP(Backup_0521!D464,REF_TABLE!M:Q,3,FALSE)</f>
        <v>1</v>
      </c>
      <c r="I464">
        <f>VLOOKUP(D464,Tabelle7!$A:$B,2,FALSE)</f>
        <v>3.8508725075675675E-2</v>
      </c>
      <c r="J464">
        <f>VLOOKUP(D464,Tabelle7!$A:$C,3,FALSE)</f>
        <v>3.8508725075675675E-2</v>
      </c>
      <c r="K464">
        <f>VLOOKUP($E464,Dispa_data!E:W,7,FALSE)</f>
        <v>112542.12</v>
      </c>
      <c r="L464">
        <f>IFERROR(VLOOKUP($E464,Dispa_data!E:W,8,FALSE),0)</f>
        <v>0</v>
      </c>
      <c r="M464">
        <f>IFERROR(VLOOKUP($E464,Dispa_data!E:W,9,FALSE),0)</f>
        <v>0</v>
      </c>
      <c r="N464">
        <f>IFERROR(VLOOKUP($E464,Dispa_data!$E:$W,10,FALSE),0)</f>
        <v>0.4</v>
      </c>
      <c r="O464">
        <f>IFERROR(VLOOKUP($E464,Dispa_data!$E:$W,11,FALSE),0)</f>
        <v>0.52500000000000002</v>
      </c>
      <c r="P464">
        <f>IFERROR(VLOOKUP($E464,Dispa_data!$E:$W,12,FALSE),0)</f>
        <v>1</v>
      </c>
      <c r="Q464">
        <f>IFERROR(VLOOKUP($E464,Dispa_data!$E:$W,13,FALSE),0)</f>
        <v>0.45</v>
      </c>
      <c r="S464">
        <f t="shared" si="59"/>
        <v>455</v>
      </c>
      <c r="T464" t="str">
        <f t="shared" si="60"/>
        <v/>
      </c>
      <c r="U464" t="str">
        <f t="shared" si="61"/>
        <v/>
      </c>
      <c r="V464" t="str">
        <f t="shared" si="62"/>
        <v/>
      </c>
      <c r="W464" t="str">
        <f t="shared" si="63"/>
        <v/>
      </c>
      <c r="X464" s="1" t="s">
        <v>500</v>
      </c>
      <c r="Y464" s="6" t="e">
        <f>VLOOKUP(B464,Dispa_data!B:B,1,FALSE)</f>
        <v>#N/A</v>
      </c>
      <c r="Z464" t="s">
        <v>1237</v>
      </c>
      <c r="AA464" t="s">
        <v>1697</v>
      </c>
      <c r="AB464" t="s">
        <v>2025</v>
      </c>
      <c r="AC464" t="s">
        <v>2251</v>
      </c>
      <c r="AD464" t="s">
        <v>2576</v>
      </c>
      <c r="AE464" t="s">
        <v>2995</v>
      </c>
      <c r="AF464" t="s">
        <v>3351</v>
      </c>
      <c r="AG464" t="s">
        <v>3490</v>
      </c>
      <c r="AH464" t="s">
        <v>3492</v>
      </c>
      <c r="AI464">
        <v>260</v>
      </c>
      <c r="AJ464">
        <v>270</v>
      </c>
      <c r="AK464" t="s">
        <v>3500</v>
      </c>
      <c r="AL464" t="s">
        <v>3508</v>
      </c>
      <c r="AM464" t="s">
        <v>3514</v>
      </c>
      <c r="AN464">
        <v>455</v>
      </c>
      <c r="AO464">
        <v>1995</v>
      </c>
      <c r="AP464" t="s">
        <v>3605</v>
      </c>
      <c r="AS464" t="s">
        <v>3625</v>
      </c>
      <c r="AT464" t="s">
        <v>3629</v>
      </c>
      <c r="AU464">
        <v>51.042119</v>
      </c>
      <c r="AV464">
        <v>13.708596999999999</v>
      </c>
      <c r="AW464" t="s">
        <v>3698</v>
      </c>
      <c r="AX464" t="s">
        <v>3864</v>
      </c>
      <c r="BA464">
        <v>0.51749999999999996</v>
      </c>
      <c r="BB464" t="s">
        <v>3997</v>
      </c>
      <c r="BC464" t="s">
        <v>3500</v>
      </c>
      <c r="BE464" t="s">
        <v>3515</v>
      </c>
      <c r="BF464" t="s">
        <v>4200</v>
      </c>
      <c r="BG464" t="s">
        <v>4406</v>
      </c>
      <c r="BH464" t="s">
        <v>4510</v>
      </c>
      <c r="BI464" t="s">
        <v>4591</v>
      </c>
    </row>
    <row r="465" spans="1:61" x14ac:dyDescent="0.25">
      <c r="A465">
        <f t="shared" si="57"/>
        <v>40</v>
      </c>
      <c r="B465" t="str">
        <f t="shared" si="58"/>
        <v>HKW III/A_BNA0213</v>
      </c>
      <c r="C465" t="s">
        <v>3492</v>
      </c>
      <c r="D465" t="str">
        <f>VLOOKUP(AL465,REF_TABLE!$A$19:$B$26,2,FALSE)</f>
        <v>STUR</v>
      </c>
      <c r="E465" t="str">
        <f>VLOOKUP(AK465,REF_TABLE!A:B,2,FALSE)</f>
        <v>GAS</v>
      </c>
      <c r="F465">
        <f t="shared" si="56"/>
        <v>0.38719999999999999</v>
      </c>
      <c r="G465">
        <f>VLOOKUP(Backup_0521!D465,REF_TABLE!M:Q,2,FALSE)</f>
        <v>9.5587323943661975</v>
      </c>
      <c r="H465">
        <f>VLOOKUP(Backup_0521!D465,REF_TABLE!M:Q,3,FALSE)</f>
        <v>7.8122535211267614</v>
      </c>
      <c r="I465">
        <f>VLOOKUP(D465,Tabelle7!$A:$B,2,FALSE)</f>
        <v>4.0224969288732378E-2</v>
      </c>
      <c r="J465">
        <f>VLOOKUP(D465,Tabelle7!$A:$C,3,FALSE)</f>
        <v>4.0224969288732378E-2</v>
      </c>
      <c r="K465">
        <f>VLOOKUP($E465,Dispa_data!E:W,7,FALSE)</f>
        <v>112542.12</v>
      </c>
      <c r="L465">
        <f>IFERROR(VLOOKUP($E465,Dispa_data!E:W,8,FALSE),0)</f>
        <v>0</v>
      </c>
      <c r="M465">
        <f>IFERROR(VLOOKUP($E465,Dispa_data!E:W,9,FALSE),0)</f>
        <v>0</v>
      </c>
      <c r="N465">
        <f>IFERROR(VLOOKUP($E465,Dispa_data!$E:$W,10,FALSE),0)</f>
        <v>0.4</v>
      </c>
      <c r="O465">
        <f>IFERROR(VLOOKUP($E465,Dispa_data!$E:$W,11,FALSE),0)</f>
        <v>0.52500000000000002</v>
      </c>
      <c r="P465">
        <f>IFERROR(VLOOKUP($E465,Dispa_data!$E:$W,12,FALSE),0)</f>
        <v>1</v>
      </c>
      <c r="Q465">
        <f>IFERROR(VLOOKUP($E465,Dispa_data!$E:$W,13,FALSE),0)</f>
        <v>0.45</v>
      </c>
      <c r="S465" t="str">
        <f t="shared" si="59"/>
        <v/>
      </c>
      <c r="T465" t="str">
        <f t="shared" si="60"/>
        <v/>
      </c>
      <c r="U465" t="str">
        <f t="shared" si="61"/>
        <v/>
      </c>
      <c r="V465" t="str">
        <f t="shared" si="62"/>
        <v/>
      </c>
      <c r="W465" t="str">
        <f t="shared" si="63"/>
        <v/>
      </c>
      <c r="X465" s="1" t="s">
        <v>501</v>
      </c>
      <c r="Y465" s="6" t="e">
        <f>VLOOKUP(B465,Dispa_data!B:B,1,FALSE)</f>
        <v>#N/A</v>
      </c>
      <c r="Z465" t="s">
        <v>1238</v>
      </c>
      <c r="AA465" t="s">
        <v>1238</v>
      </c>
      <c r="AC465" t="s">
        <v>2165</v>
      </c>
      <c r="AD465" t="s">
        <v>2577</v>
      </c>
      <c r="AE465" t="s">
        <v>2996</v>
      </c>
      <c r="AF465" t="s">
        <v>3222</v>
      </c>
      <c r="AG465" t="s">
        <v>3480</v>
      </c>
      <c r="AH465" t="s">
        <v>3492</v>
      </c>
      <c r="AI465">
        <v>40</v>
      </c>
      <c r="AK465" t="s">
        <v>3500</v>
      </c>
      <c r="AL465" t="s">
        <v>3506</v>
      </c>
      <c r="AM465" t="s">
        <v>3514</v>
      </c>
      <c r="AO465">
        <v>2002</v>
      </c>
      <c r="AP465" t="s">
        <v>3521</v>
      </c>
      <c r="AS465" t="s">
        <v>3625</v>
      </c>
      <c r="AU465">
        <v>51.390661999999999</v>
      </c>
      <c r="AV465">
        <v>6.7477830000000001</v>
      </c>
      <c r="BA465">
        <v>0.38719999999999999</v>
      </c>
      <c r="BB465" t="s">
        <v>3997</v>
      </c>
      <c r="BC465" t="s">
        <v>3500</v>
      </c>
      <c r="BE465" t="s">
        <v>3515</v>
      </c>
      <c r="BF465" t="s">
        <v>4201</v>
      </c>
      <c r="BG465" t="s">
        <v>4406</v>
      </c>
      <c r="BH465" t="s">
        <v>4464</v>
      </c>
    </row>
    <row r="466" spans="1:61" x14ac:dyDescent="0.25">
      <c r="A466">
        <f t="shared" si="57"/>
        <v>234</v>
      </c>
      <c r="B466" t="str">
        <f t="shared" si="58"/>
        <v>HKW III/B_BNA0214</v>
      </c>
      <c r="C466" t="s">
        <v>3492</v>
      </c>
      <c r="D466" t="str">
        <f>VLOOKUP(AL466,REF_TABLE!$A$19:$B$26,2,FALSE)</f>
        <v>COMC</v>
      </c>
      <c r="E466" t="str">
        <f>VLOOKUP(AK466,REF_TABLE!A:B,2,FALSE)</f>
        <v>GAS</v>
      </c>
      <c r="F466">
        <f t="shared" si="56"/>
        <v>0.5625</v>
      </c>
      <c r="G466">
        <f>VLOOKUP(Backup_0521!D466,REF_TABLE!M:Q,2,FALSE)</f>
        <v>5</v>
      </c>
      <c r="H466">
        <f>VLOOKUP(Backup_0521!D466,REF_TABLE!M:Q,3,FALSE)</f>
        <v>1</v>
      </c>
      <c r="I466">
        <f>VLOOKUP(D466,Tabelle7!$A:$B,2,FALSE)</f>
        <v>3.8508725075675675E-2</v>
      </c>
      <c r="J466">
        <f>VLOOKUP(D466,Tabelle7!$A:$C,3,FALSE)</f>
        <v>3.8508725075675675E-2</v>
      </c>
      <c r="K466">
        <f>VLOOKUP($E466,Dispa_data!E:W,7,FALSE)</f>
        <v>112542.12</v>
      </c>
      <c r="L466">
        <f>IFERROR(VLOOKUP($E466,Dispa_data!E:W,8,FALSE),0)</f>
        <v>0</v>
      </c>
      <c r="M466">
        <f>IFERROR(VLOOKUP($E466,Dispa_data!E:W,9,FALSE),0)</f>
        <v>0</v>
      </c>
      <c r="N466">
        <f>IFERROR(VLOOKUP($E466,Dispa_data!$E:$W,10,FALSE),0)</f>
        <v>0.4</v>
      </c>
      <c r="O466">
        <f>IFERROR(VLOOKUP($E466,Dispa_data!$E:$W,11,FALSE),0)</f>
        <v>0.52500000000000002</v>
      </c>
      <c r="P466">
        <f>IFERROR(VLOOKUP($E466,Dispa_data!$E:$W,12,FALSE),0)</f>
        <v>1</v>
      </c>
      <c r="Q466">
        <f>IFERROR(VLOOKUP($E466,Dispa_data!$E:$W,13,FALSE),0)</f>
        <v>0.45</v>
      </c>
      <c r="S466">
        <f t="shared" si="59"/>
        <v>167</v>
      </c>
      <c r="T466" t="str">
        <f t="shared" si="60"/>
        <v/>
      </c>
      <c r="U466" t="str">
        <f t="shared" si="61"/>
        <v/>
      </c>
      <c r="V466" t="str">
        <f t="shared" si="62"/>
        <v/>
      </c>
      <c r="W466" t="str">
        <f t="shared" si="63"/>
        <v/>
      </c>
      <c r="X466" s="1" t="s">
        <v>502</v>
      </c>
      <c r="Y466" s="6" t="e">
        <f>VLOOKUP(B466,Dispa_data!B:B,1,FALSE)</f>
        <v>#N/A</v>
      </c>
      <c r="Z466" t="s">
        <v>1239</v>
      </c>
      <c r="AA466" t="s">
        <v>1239</v>
      </c>
      <c r="AB466" t="s">
        <v>2026</v>
      </c>
      <c r="AC466" t="s">
        <v>2165</v>
      </c>
      <c r="AD466" t="s">
        <v>2577</v>
      </c>
      <c r="AE466" t="s">
        <v>2996</v>
      </c>
      <c r="AF466" t="s">
        <v>3222</v>
      </c>
      <c r="AG466" t="s">
        <v>3480</v>
      </c>
      <c r="AH466" t="s">
        <v>3492</v>
      </c>
      <c r="AI466">
        <v>234</v>
      </c>
      <c r="AJ466">
        <v>245</v>
      </c>
      <c r="AK466" t="s">
        <v>3500</v>
      </c>
      <c r="AL466" t="s">
        <v>3508</v>
      </c>
      <c r="AM466" t="s">
        <v>3514</v>
      </c>
      <c r="AN466">
        <v>167</v>
      </c>
      <c r="AO466">
        <v>2005</v>
      </c>
      <c r="AP466" t="s">
        <v>3519</v>
      </c>
      <c r="AS466" t="s">
        <v>3625</v>
      </c>
      <c r="AU466">
        <v>51.390661999999999</v>
      </c>
      <c r="AV466">
        <v>6.7477830000000001</v>
      </c>
      <c r="AW466" t="s">
        <v>3699</v>
      </c>
      <c r="AX466" t="s">
        <v>3865</v>
      </c>
      <c r="BA466">
        <v>0.5625</v>
      </c>
      <c r="BB466" t="s">
        <v>3997</v>
      </c>
      <c r="BC466" t="s">
        <v>3500</v>
      </c>
      <c r="BE466" t="s">
        <v>3515</v>
      </c>
      <c r="BF466" t="s">
        <v>4201</v>
      </c>
      <c r="BG466" t="s">
        <v>4406</v>
      </c>
      <c r="BH466" t="s">
        <v>4464</v>
      </c>
      <c r="BI466" t="s">
        <v>4591</v>
      </c>
    </row>
    <row r="467" spans="1:61" x14ac:dyDescent="0.25">
      <c r="A467">
        <f t="shared" si="57"/>
        <v>14</v>
      </c>
      <c r="B467" t="str">
        <f t="shared" si="58"/>
        <v>MT, Düren_BNA1131</v>
      </c>
      <c r="C467" t="s">
        <v>3492</v>
      </c>
      <c r="D467" t="str">
        <f>VLOOKUP(AL467,REF_TABLE!$A$19:$B$26,2,FALSE)</f>
        <v>STUR</v>
      </c>
      <c r="E467" t="str">
        <f>VLOOKUP(AK467,REF_TABLE!A:B,2,FALSE)</f>
        <v>GAS</v>
      </c>
      <c r="F467">
        <f t="shared" si="56"/>
        <v>0.39710000000000001</v>
      </c>
      <c r="G467">
        <f>VLOOKUP(Backup_0521!D467,REF_TABLE!M:Q,2,FALSE)</f>
        <v>9.5587323943661975</v>
      </c>
      <c r="H467">
        <f>VLOOKUP(Backup_0521!D467,REF_TABLE!M:Q,3,FALSE)</f>
        <v>7.8122535211267614</v>
      </c>
      <c r="I467">
        <f>VLOOKUP(D467,Tabelle7!$A:$B,2,FALSE)</f>
        <v>4.0224969288732378E-2</v>
      </c>
      <c r="J467">
        <f>VLOOKUP(D467,Tabelle7!$A:$C,3,FALSE)</f>
        <v>4.0224969288732378E-2</v>
      </c>
      <c r="K467">
        <f>VLOOKUP($E467,Dispa_data!E:W,7,FALSE)</f>
        <v>112542.12</v>
      </c>
      <c r="L467">
        <f>IFERROR(VLOOKUP($E467,Dispa_data!E:W,8,FALSE),0)</f>
        <v>0</v>
      </c>
      <c r="M467">
        <f>IFERROR(VLOOKUP($E467,Dispa_data!E:W,9,FALSE),0)</f>
        <v>0</v>
      </c>
      <c r="N467">
        <f>IFERROR(VLOOKUP($E467,Dispa_data!$E:$W,10,FALSE),0)</f>
        <v>0.4</v>
      </c>
      <c r="O467">
        <f>IFERROR(VLOOKUP($E467,Dispa_data!$E:$W,11,FALSE),0)</f>
        <v>0.52500000000000002</v>
      </c>
      <c r="P467">
        <f>IFERROR(VLOOKUP($E467,Dispa_data!$E:$W,12,FALSE),0)</f>
        <v>1</v>
      </c>
      <c r="Q467">
        <f>IFERROR(VLOOKUP($E467,Dispa_data!$E:$W,13,FALSE),0)</f>
        <v>0.45</v>
      </c>
      <c r="S467" t="str">
        <f t="shared" si="59"/>
        <v/>
      </c>
      <c r="T467" t="str">
        <f t="shared" si="60"/>
        <v/>
      </c>
      <c r="U467" t="str">
        <f t="shared" si="61"/>
        <v/>
      </c>
      <c r="V467" t="str">
        <f t="shared" si="62"/>
        <v/>
      </c>
      <c r="W467" t="str">
        <f t="shared" si="63"/>
        <v/>
      </c>
      <c r="X467" s="1" t="s">
        <v>503</v>
      </c>
      <c r="Y467" s="6" t="e">
        <f>VLOOKUP(B467,Dispa_data!B:B,1,FALSE)</f>
        <v>#N/A</v>
      </c>
      <c r="Z467" t="s">
        <v>1240</v>
      </c>
      <c r="AC467" t="s">
        <v>2252</v>
      </c>
      <c r="AD467" t="s">
        <v>2578</v>
      </c>
      <c r="AE467" t="s">
        <v>2997</v>
      </c>
      <c r="AF467" t="s">
        <v>3316</v>
      </c>
      <c r="AG467" t="s">
        <v>3480</v>
      </c>
      <c r="AH467" t="s">
        <v>3492</v>
      </c>
      <c r="AI467">
        <v>14</v>
      </c>
      <c r="AK467" t="s">
        <v>3500</v>
      </c>
      <c r="AL467" t="s">
        <v>3506</v>
      </c>
      <c r="AM467" t="s">
        <v>3515</v>
      </c>
      <c r="AO467">
        <v>2011</v>
      </c>
      <c r="AP467" t="s">
        <v>3544</v>
      </c>
      <c r="AS467" t="s">
        <v>3625</v>
      </c>
      <c r="AU467">
        <v>50.772840000000002</v>
      </c>
      <c r="AV467">
        <v>6.49003</v>
      </c>
      <c r="BA467">
        <v>0.39710000000000001</v>
      </c>
      <c r="BB467" t="s">
        <v>3997</v>
      </c>
      <c r="BC467" t="s">
        <v>3500</v>
      </c>
      <c r="BE467" t="s">
        <v>3515</v>
      </c>
      <c r="BF467" t="s">
        <v>4202</v>
      </c>
      <c r="BG467" t="s">
        <v>1715</v>
      </c>
      <c r="BH467" t="s">
        <v>4496</v>
      </c>
    </row>
    <row r="468" spans="1:61" x14ac:dyDescent="0.25">
      <c r="A468">
        <f t="shared" si="57"/>
        <v>2.9</v>
      </c>
      <c r="B468" t="str">
        <f t="shared" si="58"/>
        <v>Kessel 2_BNA1511b</v>
      </c>
      <c r="C468" t="s">
        <v>3492</v>
      </c>
      <c r="D468" t="str">
        <f>VLOOKUP(AL468,REF_TABLE!$A$19:$B$26,2,FALSE)</f>
        <v>STUR</v>
      </c>
      <c r="E468" t="str">
        <f>VLOOKUP(AK468,REF_TABLE!A:B,2,FALSE)</f>
        <v>GAS</v>
      </c>
      <c r="F468">
        <f t="shared" si="56"/>
        <v>0.34870000000000001</v>
      </c>
      <c r="G468">
        <f>VLOOKUP(Backup_0521!D468,REF_TABLE!M:Q,2,FALSE)</f>
        <v>9.5587323943661975</v>
      </c>
      <c r="H468">
        <f>VLOOKUP(Backup_0521!D468,REF_TABLE!M:Q,3,FALSE)</f>
        <v>7.8122535211267614</v>
      </c>
      <c r="I468">
        <f>VLOOKUP(D468,Tabelle7!$A:$B,2,FALSE)</f>
        <v>4.0224969288732378E-2</v>
      </c>
      <c r="J468">
        <f>VLOOKUP(D468,Tabelle7!$A:$C,3,FALSE)</f>
        <v>4.0224969288732378E-2</v>
      </c>
      <c r="K468">
        <f>VLOOKUP($E468,Dispa_data!E:W,7,FALSE)</f>
        <v>112542.12</v>
      </c>
      <c r="L468">
        <f>IFERROR(VLOOKUP($E468,Dispa_data!E:W,8,FALSE),0)</f>
        <v>0</v>
      </c>
      <c r="M468">
        <f>IFERROR(VLOOKUP($E468,Dispa_data!E:W,9,FALSE),0)</f>
        <v>0</v>
      </c>
      <c r="N468">
        <f>IFERROR(VLOOKUP($E468,Dispa_data!$E:$W,10,FALSE),0)</f>
        <v>0.4</v>
      </c>
      <c r="O468">
        <f>IFERROR(VLOOKUP($E468,Dispa_data!$E:$W,11,FALSE),0)</f>
        <v>0.52500000000000002</v>
      </c>
      <c r="P468">
        <f>IFERROR(VLOOKUP($E468,Dispa_data!$E:$W,12,FALSE),0)</f>
        <v>1</v>
      </c>
      <c r="Q468">
        <f>IFERROR(VLOOKUP($E468,Dispa_data!$E:$W,13,FALSE),0)</f>
        <v>0.45</v>
      </c>
      <c r="S468" t="str">
        <f t="shared" si="59"/>
        <v/>
      </c>
      <c r="T468" t="str">
        <f t="shared" si="60"/>
        <v/>
      </c>
      <c r="U468" t="str">
        <f t="shared" si="61"/>
        <v/>
      </c>
      <c r="V468" t="str">
        <f t="shared" si="62"/>
        <v/>
      </c>
      <c r="W468" t="str">
        <f t="shared" si="63"/>
        <v/>
      </c>
      <c r="X468" s="1" t="s">
        <v>504</v>
      </c>
      <c r="Y468" s="6" t="e">
        <f>VLOOKUP(B468,Dispa_data!B:B,1,FALSE)</f>
        <v>#N/A</v>
      </c>
      <c r="Z468" t="s">
        <v>1241</v>
      </c>
      <c r="AC468" t="s">
        <v>2220</v>
      </c>
      <c r="AD468" t="s">
        <v>2548</v>
      </c>
      <c r="AE468" t="s">
        <v>2944</v>
      </c>
      <c r="AF468" t="s">
        <v>3316</v>
      </c>
      <c r="AG468" t="s">
        <v>3480</v>
      </c>
      <c r="AH468" t="s">
        <v>3492</v>
      </c>
      <c r="AI468">
        <v>2.9</v>
      </c>
      <c r="AK468" t="s">
        <v>3500</v>
      </c>
      <c r="AL468" t="s">
        <v>3506</v>
      </c>
      <c r="AM468" t="s">
        <v>3514</v>
      </c>
      <c r="AO468">
        <v>1967</v>
      </c>
      <c r="AP468" t="s">
        <v>3566</v>
      </c>
      <c r="AS468" t="s">
        <v>3625</v>
      </c>
      <c r="AU468">
        <v>50.777009999999997</v>
      </c>
      <c r="AV468">
        <v>6.4860499999999996</v>
      </c>
      <c r="BA468">
        <v>0.34870000000000001</v>
      </c>
      <c r="BB468" t="s">
        <v>3997</v>
      </c>
      <c r="BC468" t="s">
        <v>3500</v>
      </c>
      <c r="BE468" t="s">
        <v>3515</v>
      </c>
      <c r="BF468" t="s">
        <v>4203</v>
      </c>
      <c r="BG468" t="s">
        <v>1559</v>
      </c>
      <c r="BH468" t="s">
        <v>4496</v>
      </c>
    </row>
    <row r="469" spans="1:61" x14ac:dyDescent="0.25">
      <c r="A469">
        <f t="shared" si="57"/>
        <v>100</v>
      </c>
      <c r="B469" t="str">
        <f t="shared" si="58"/>
        <v>GuD_BNA0220</v>
      </c>
      <c r="C469" t="s">
        <v>3492</v>
      </c>
      <c r="D469" t="str">
        <f>VLOOKUP(AL469,REF_TABLE!$A$19:$B$26,2,FALSE)</f>
        <v>COMC</v>
      </c>
      <c r="E469" t="str">
        <f>VLOOKUP(AK469,REF_TABLE!A:B,2,FALSE)</f>
        <v>GAS</v>
      </c>
      <c r="F469">
        <f t="shared" si="56"/>
        <v>0.54</v>
      </c>
      <c r="G469">
        <f>VLOOKUP(Backup_0521!D469,REF_TABLE!M:Q,2,FALSE)</f>
        <v>5</v>
      </c>
      <c r="H469">
        <f>VLOOKUP(Backup_0521!D469,REF_TABLE!M:Q,3,FALSE)</f>
        <v>1</v>
      </c>
      <c r="I469">
        <f>VLOOKUP(D469,Tabelle7!$A:$B,2,FALSE)</f>
        <v>3.8508725075675675E-2</v>
      </c>
      <c r="J469">
        <f>VLOOKUP(D469,Tabelle7!$A:$C,3,FALSE)</f>
        <v>3.8508725075675675E-2</v>
      </c>
      <c r="K469">
        <f>VLOOKUP($E469,Dispa_data!E:W,7,FALSE)</f>
        <v>112542.12</v>
      </c>
      <c r="L469">
        <f>IFERROR(VLOOKUP($E469,Dispa_data!E:W,8,FALSE),0)</f>
        <v>0</v>
      </c>
      <c r="M469">
        <f>IFERROR(VLOOKUP($E469,Dispa_data!E:W,9,FALSE),0)</f>
        <v>0</v>
      </c>
      <c r="N469">
        <f>IFERROR(VLOOKUP($E469,Dispa_data!$E:$W,10,FALSE),0)</f>
        <v>0.4</v>
      </c>
      <c r="O469">
        <f>IFERROR(VLOOKUP($E469,Dispa_data!$E:$W,11,FALSE),0)</f>
        <v>0.52500000000000002</v>
      </c>
      <c r="P469">
        <f>IFERROR(VLOOKUP($E469,Dispa_data!$E:$W,12,FALSE),0)</f>
        <v>1</v>
      </c>
      <c r="Q469">
        <f>IFERROR(VLOOKUP($E469,Dispa_data!$E:$W,13,FALSE),0)</f>
        <v>0.45</v>
      </c>
      <c r="S469">
        <f t="shared" si="59"/>
        <v>75</v>
      </c>
      <c r="T469" t="str">
        <f t="shared" si="60"/>
        <v/>
      </c>
      <c r="U469" t="str">
        <f t="shared" si="61"/>
        <v/>
      </c>
      <c r="V469" t="str">
        <f t="shared" si="62"/>
        <v/>
      </c>
      <c r="W469" t="str">
        <f t="shared" si="63"/>
        <v/>
      </c>
      <c r="X469" s="1" t="s">
        <v>505</v>
      </c>
      <c r="Y469" s="6" t="e">
        <f>VLOOKUP(B469,Dispa_data!B:B,1,FALSE)</f>
        <v>#N/A</v>
      </c>
      <c r="Z469" t="s">
        <v>1242</v>
      </c>
      <c r="AA469" t="s">
        <v>1698</v>
      </c>
      <c r="AB469" t="s">
        <v>2027</v>
      </c>
      <c r="AC469" t="s">
        <v>2253</v>
      </c>
      <c r="AD469" t="s">
        <v>2579</v>
      </c>
      <c r="AE469" t="s">
        <v>2998</v>
      </c>
      <c r="AF469" t="s">
        <v>3352</v>
      </c>
      <c r="AG469" t="s">
        <v>3480</v>
      </c>
      <c r="AH469" t="s">
        <v>3492</v>
      </c>
      <c r="AI469">
        <v>100</v>
      </c>
      <c r="AJ469">
        <v>114</v>
      </c>
      <c r="AK469" t="s">
        <v>3500</v>
      </c>
      <c r="AL469" t="s">
        <v>3508</v>
      </c>
      <c r="AM469" t="s">
        <v>3514</v>
      </c>
      <c r="AN469">
        <v>75</v>
      </c>
      <c r="AO469">
        <v>2000</v>
      </c>
      <c r="AP469" t="s">
        <v>3567</v>
      </c>
      <c r="AS469" t="s">
        <v>3625</v>
      </c>
      <c r="AU469">
        <v>51.221380000000003</v>
      </c>
      <c r="AV469">
        <v>6.7313100000000006</v>
      </c>
      <c r="AW469" t="s">
        <v>3700</v>
      </c>
      <c r="AX469" t="s">
        <v>3866</v>
      </c>
      <c r="AY469">
        <v>0.54</v>
      </c>
      <c r="AZ469" s="2" t="s">
        <v>3970</v>
      </c>
      <c r="BA469">
        <v>0.54</v>
      </c>
      <c r="BB469" t="s">
        <v>3997</v>
      </c>
      <c r="BC469" t="s">
        <v>3500</v>
      </c>
      <c r="BE469" t="s">
        <v>3515</v>
      </c>
      <c r="BF469" t="s">
        <v>4204</v>
      </c>
      <c r="BG469" t="s">
        <v>4406</v>
      </c>
      <c r="BH469" t="s">
        <v>4511</v>
      </c>
      <c r="BI469" t="s">
        <v>4591</v>
      </c>
    </row>
    <row r="470" spans="1:61" x14ac:dyDescent="0.25">
      <c r="A470">
        <f t="shared" si="57"/>
        <v>293</v>
      </c>
      <c r="B470" t="str">
        <f t="shared" si="58"/>
        <v>Gasblock_BNA0221c</v>
      </c>
      <c r="C470" t="s">
        <v>3492</v>
      </c>
      <c r="D470" t="str">
        <f>VLOOKUP(AL470,REF_TABLE!$A$19:$B$26,2,FALSE)</f>
        <v>STUR</v>
      </c>
      <c r="E470" t="str">
        <f>VLOOKUP(AK470,REF_TABLE!A:B,2,FALSE)</f>
        <v>GAS</v>
      </c>
      <c r="F470">
        <f t="shared" si="56"/>
        <v>0.35859999999999997</v>
      </c>
      <c r="G470">
        <f>VLOOKUP(Backup_0521!D470,REF_TABLE!M:Q,2,FALSE)</f>
        <v>9.5587323943661975</v>
      </c>
      <c r="H470">
        <f>VLOOKUP(Backup_0521!D470,REF_TABLE!M:Q,3,FALSE)</f>
        <v>7.8122535211267614</v>
      </c>
      <c r="I470">
        <f>VLOOKUP(D470,Tabelle7!$A:$B,2,FALSE)</f>
        <v>4.0224969288732378E-2</v>
      </c>
      <c r="J470">
        <f>VLOOKUP(D470,Tabelle7!$A:$C,3,FALSE)</f>
        <v>4.0224969288732378E-2</v>
      </c>
      <c r="K470">
        <f>VLOOKUP($E470,Dispa_data!E:W,7,FALSE)</f>
        <v>112542.12</v>
      </c>
      <c r="L470">
        <f>IFERROR(VLOOKUP($E470,Dispa_data!E:W,8,FALSE),0)</f>
        <v>0</v>
      </c>
      <c r="M470">
        <f>IFERROR(VLOOKUP($E470,Dispa_data!E:W,9,FALSE),0)</f>
        <v>0</v>
      </c>
      <c r="N470">
        <f>IFERROR(VLOOKUP($E470,Dispa_data!$E:$W,10,FALSE),0)</f>
        <v>0.4</v>
      </c>
      <c r="O470">
        <f>IFERROR(VLOOKUP($E470,Dispa_data!$E:$W,11,FALSE),0)</f>
        <v>0.52500000000000002</v>
      </c>
      <c r="P470">
        <f>IFERROR(VLOOKUP($E470,Dispa_data!$E:$W,12,FALSE),0)</f>
        <v>1</v>
      </c>
      <c r="Q470">
        <f>IFERROR(VLOOKUP($E470,Dispa_data!$E:$W,13,FALSE),0)</f>
        <v>0.45</v>
      </c>
      <c r="S470">
        <f t="shared" si="59"/>
        <v>140</v>
      </c>
      <c r="T470" t="str">
        <f t="shared" si="60"/>
        <v/>
      </c>
      <c r="U470" t="str">
        <f t="shared" si="61"/>
        <v/>
      </c>
      <c r="V470" t="str">
        <f t="shared" si="62"/>
        <v/>
      </c>
      <c r="W470" t="str">
        <f t="shared" si="63"/>
        <v/>
      </c>
      <c r="X470" s="1" t="s">
        <v>506</v>
      </c>
      <c r="Y470" s="6" t="e">
        <f>VLOOKUP(B470,Dispa_data!B:B,1,FALSE)</f>
        <v>#N/A</v>
      </c>
      <c r="Z470" t="s">
        <v>1243</v>
      </c>
      <c r="AA470" t="s">
        <v>1699</v>
      </c>
      <c r="AB470" t="s">
        <v>2028</v>
      </c>
      <c r="AC470" t="s">
        <v>2253</v>
      </c>
      <c r="AD470" t="s">
        <v>2579</v>
      </c>
      <c r="AE470" t="s">
        <v>2998</v>
      </c>
      <c r="AF470" t="s">
        <v>3352</v>
      </c>
      <c r="AG470" t="s">
        <v>3480</v>
      </c>
      <c r="AH470" t="s">
        <v>3492</v>
      </c>
      <c r="AI470">
        <v>293</v>
      </c>
      <c r="AJ470">
        <v>324</v>
      </c>
      <c r="AK470" t="s">
        <v>3500</v>
      </c>
      <c r="AL470" t="s">
        <v>3506</v>
      </c>
      <c r="AM470" t="s">
        <v>3514</v>
      </c>
      <c r="AN470">
        <v>140</v>
      </c>
      <c r="AO470">
        <v>1976</v>
      </c>
      <c r="AP470" t="s">
        <v>3560</v>
      </c>
      <c r="AS470" t="s">
        <v>3625</v>
      </c>
      <c r="AT470" t="s">
        <v>3629</v>
      </c>
      <c r="AU470">
        <v>51.221380000000003</v>
      </c>
      <c r="AV470">
        <v>6.7313100000000006</v>
      </c>
      <c r="AW470" t="s">
        <v>3700</v>
      </c>
      <c r="AX470" t="s">
        <v>3867</v>
      </c>
      <c r="BA470">
        <v>0.35859999999999997</v>
      </c>
      <c r="BB470" t="s">
        <v>3997</v>
      </c>
      <c r="BC470" t="s">
        <v>3500</v>
      </c>
      <c r="BE470" t="s">
        <v>3515</v>
      </c>
      <c r="BF470" t="s">
        <v>4204</v>
      </c>
      <c r="BG470" t="s">
        <v>4406</v>
      </c>
      <c r="BH470" t="s">
        <v>4512</v>
      </c>
      <c r="BI470" t="s">
        <v>4591</v>
      </c>
    </row>
    <row r="471" spans="1:61" x14ac:dyDescent="0.25">
      <c r="A471">
        <f t="shared" si="57"/>
        <v>64.7</v>
      </c>
      <c r="B471" t="str">
        <f t="shared" si="58"/>
        <v>GT_BNA0221a</v>
      </c>
      <c r="C471" t="s">
        <v>3492</v>
      </c>
      <c r="D471" t="str">
        <f>VLOOKUP(AL471,REF_TABLE!$A$19:$B$26,2,FALSE)</f>
        <v>GTUR</v>
      </c>
      <c r="E471" t="str">
        <f>VLOOKUP(AK471,REF_TABLE!A:B,2,FALSE)</f>
        <v>GAS</v>
      </c>
      <c r="F471">
        <f t="shared" si="56"/>
        <v>0.31240000000000001</v>
      </c>
      <c r="G471">
        <f>VLOOKUP(Backup_0521!D471,REF_TABLE!M:Q,2,FALSE)</f>
        <v>0</v>
      </c>
      <c r="H471">
        <f>VLOOKUP(Backup_0521!D471,REF_TABLE!M:Q,3,FALSE)</f>
        <v>0</v>
      </c>
      <c r="I471">
        <f>VLOOKUP(D471,Tabelle7!$A:$B,2,FALSE)</f>
        <v>1</v>
      </c>
      <c r="J471">
        <f>VLOOKUP(D471,Tabelle7!$A:$C,3,FALSE)</f>
        <v>1</v>
      </c>
      <c r="K471">
        <f>VLOOKUP($E471,Dispa_data!E:W,7,FALSE)</f>
        <v>112542.12</v>
      </c>
      <c r="L471">
        <f>IFERROR(VLOOKUP($E471,Dispa_data!E:W,8,FALSE),0)</f>
        <v>0</v>
      </c>
      <c r="M471">
        <f>IFERROR(VLOOKUP($E471,Dispa_data!E:W,9,FALSE),0)</f>
        <v>0</v>
      </c>
      <c r="N471">
        <f>IFERROR(VLOOKUP($E471,Dispa_data!$E:$W,10,FALSE),0)</f>
        <v>0.4</v>
      </c>
      <c r="O471">
        <f>IFERROR(VLOOKUP($E471,Dispa_data!$E:$W,11,FALSE),0)</f>
        <v>0.52500000000000002</v>
      </c>
      <c r="P471">
        <f>IFERROR(VLOOKUP($E471,Dispa_data!$E:$W,12,FALSE),0)</f>
        <v>1</v>
      </c>
      <c r="Q471">
        <f>IFERROR(VLOOKUP($E471,Dispa_data!$E:$W,13,FALSE),0)</f>
        <v>0.45</v>
      </c>
      <c r="S471" t="str">
        <f t="shared" si="59"/>
        <v/>
      </c>
      <c r="T471" t="str">
        <f t="shared" si="60"/>
        <v/>
      </c>
      <c r="U471" t="str">
        <f t="shared" si="61"/>
        <v/>
      </c>
      <c r="V471" t="str">
        <f t="shared" si="62"/>
        <v/>
      </c>
      <c r="W471" t="str">
        <f t="shared" si="63"/>
        <v/>
      </c>
      <c r="X471" s="1" t="s">
        <v>507</v>
      </c>
      <c r="Y471" s="6" t="e">
        <f>VLOOKUP(B471,Dispa_data!B:B,1,FALSE)</f>
        <v>#N/A</v>
      </c>
      <c r="Z471" t="s">
        <v>1244</v>
      </c>
      <c r="AA471" t="s">
        <v>1700</v>
      </c>
      <c r="AB471" t="s">
        <v>2029</v>
      </c>
      <c r="AC471" t="s">
        <v>2253</v>
      </c>
      <c r="AD471" t="s">
        <v>2579</v>
      </c>
      <c r="AE471" t="s">
        <v>2998</v>
      </c>
      <c r="AF471" t="s">
        <v>3352</v>
      </c>
      <c r="AG471" t="s">
        <v>3480</v>
      </c>
      <c r="AH471" t="s">
        <v>3492</v>
      </c>
      <c r="AI471">
        <v>64.7</v>
      </c>
      <c r="AJ471">
        <v>65.98021</v>
      </c>
      <c r="AK471" t="s">
        <v>3500</v>
      </c>
      <c r="AL471" t="s">
        <v>3512</v>
      </c>
      <c r="AM471" t="s">
        <v>3515</v>
      </c>
      <c r="AO471">
        <v>1974</v>
      </c>
      <c r="AP471" t="s">
        <v>3576</v>
      </c>
      <c r="AS471" t="s">
        <v>3625</v>
      </c>
      <c r="AU471">
        <v>51.221159999999998</v>
      </c>
      <c r="AV471">
        <v>6.7319300000000002</v>
      </c>
      <c r="AW471" t="s">
        <v>3700</v>
      </c>
      <c r="AX471" t="s">
        <v>3867</v>
      </c>
      <c r="BA471">
        <v>0.31240000000000001</v>
      </c>
      <c r="BB471" t="s">
        <v>3997</v>
      </c>
      <c r="BC471" t="s">
        <v>3500</v>
      </c>
      <c r="BE471" t="s">
        <v>3515</v>
      </c>
      <c r="BF471" t="s">
        <v>4204</v>
      </c>
      <c r="BG471" t="s">
        <v>4406</v>
      </c>
      <c r="BH471" t="s">
        <v>4512</v>
      </c>
      <c r="BI471" t="s">
        <v>4592</v>
      </c>
    </row>
    <row r="472" spans="1:61" x14ac:dyDescent="0.25">
      <c r="A472">
        <f t="shared" si="57"/>
        <v>66.7</v>
      </c>
      <c r="B472" t="str">
        <f t="shared" si="58"/>
        <v>GT_BNA0221b</v>
      </c>
      <c r="C472" t="s">
        <v>3492</v>
      </c>
      <c r="D472" t="str">
        <f>VLOOKUP(AL472,REF_TABLE!$A$19:$B$26,2,FALSE)</f>
        <v>GTUR</v>
      </c>
      <c r="E472" t="str">
        <f>VLOOKUP(AK472,REF_TABLE!A:B,2,FALSE)</f>
        <v>GAS</v>
      </c>
      <c r="F472">
        <f t="shared" si="56"/>
        <v>0.31240000000000001</v>
      </c>
      <c r="G472">
        <f>VLOOKUP(Backup_0521!D472,REF_TABLE!M:Q,2,FALSE)</f>
        <v>0</v>
      </c>
      <c r="H472">
        <f>VLOOKUP(Backup_0521!D472,REF_TABLE!M:Q,3,FALSE)</f>
        <v>0</v>
      </c>
      <c r="I472">
        <f>VLOOKUP(D472,Tabelle7!$A:$B,2,FALSE)</f>
        <v>1</v>
      </c>
      <c r="J472">
        <f>VLOOKUP(D472,Tabelle7!$A:$C,3,FALSE)</f>
        <v>1</v>
      </c>
      <c r="K472">
        <f>VLOOKUP($E472,Dispa_data!E:W,7,FALSE)</f>
        <v>112542.12</v>
      </c>
      <c r="L472">
        <f>IFERROR(VLOOKUP($E472,Dispa_data!E:W,8,FALSE),0)</f>
        <v>0</v>
      </c>
      <c r="M472">
        <f>IFERROR(VLOOKUP($E472,Dispa_data!E:W,9,FALSE),0)</f>
        <v>0</v>
      </c>
      <c r="N472">
        <f>IFERROR(VLOOKUP($E472,Dispa_data!$E:$W,10,FALSE),0)</f>
        <v>0.4</v>
      </c>
      <c r="O472">
        <f>IFERROR(VLOOKUP($E472,Dispa_data!$E:$W,11,FALSE),0)</f>
        <v>0.52500000000000002</v>
      </c>
      <c r="P472">
        <f>IFERROR(VLOOKUP($E472,Dispa_data!$E:$W,12,FALSE),0)</f>
        <v>1</v>
      </c>
      <c r="Q472">
        <f>IFERROR(VLOOKUP($E472,Dispa_data!$E:$W,13,FALSE),0)</f>
        <v>0.45</v>
      </c>
      <c r="S472" t="str">
        <f t="shared" si="59"/>
        <v/>
      </c>
      <c r="T472" t="str">
        <f t="shared" si="60"/>
        <v/>
      </c>
      <c r="U472" t="str">
        <f t="shared" si="61"/>
        <v/>
      </c>
      <c r="V472" t="str">
        <f t="shared" si="62"/>
        <v/>
      </c>
      <c r="W472" t="str">
        <f t="shared" si="63"/>
        <v/>
      </c>
      <c r="X472" s="1" t="s">
        <v>508</v>
      </c>
      <c r="Y472" s="6" t="e">
        <f>VLOOKUP(B472,Dispa_data!B:B,1,FALSE)</f>
        <v>#N/A</v>
      </c>
      <c r="Z472" t="s">
        <v>1244</v>
      </c>
      <c r="AA472" t="s">
        <v>1701</v>
      </c>
      <c r="AB472" t="s">
        <v>2029</v>
      </c>
      <c r="AC472" t="s">
        <v>2253</v>
      </c>
      <c r="AD472" t="s">
        <v>2579</v>
      </c>
      <c r="AE472" t="s">
        <v>2998</v>
      </c>
      <c r="AF472" t="s">
        <v>3352</v>
      </c>
      <c r="AG472" t="s">
        <v>3480</v>
      </c>
      <c r="AH472" t="s">
        <v>3492</v>
      </c>
      <c r="AI472">
        <v>66.7</v>
      </c>
      <c r="AJ472">
        <v>68.01979</v>
      </c>
      <c r="AK472" t="s">
        <v>3500</v>
      </c>
      <c r="AL472" t="s">
        <v>3512</v>
      </c>
      <c r="AM472" t="s">
        <v>3515</v>
      </c>
      <c r="AO472">
        <v>1974</v>
      </c>
      <c r="AP472" t="s">
        <v>3576</v>
      </c>
      <c r="AS472" t="s">
        <v>3625</v>
      </c>
      <c r="AU472">
        <v>51.221159999999998</v>
      </c>
      <c r="AV472">
        <v>6.7319300000000002</v>
      </c>
      <c r="AW472" t="s">
        <v>3700</v>
      </c>
      <c r="AX472" t="s">
        <v>3867</v>
      </c>
      <c r="BA472">
        <v>0.31240000000000001</v>
      </c>
      <c r="BB472" t="s">
        <v>3997</v>
      </c>
      <c r="BC472" t="s">
        <v>3500</v>
      </c>
      <c r="BE472" t="s">
        <v>3515</v>
      </c>
      <c r="BF472" t="s">
        <v>4204</v>
      </c>
      <c r="BG472" t="s">
        <v>4406</v>
      </c>
      <c r="BH472" t="s">
        <v>4512</v>
      </c>
      <c r="BI472" t="s">
        <v>4592</v>
      </c>
    </row>
    <row r="473" spans="1:61" x14ac:dyDescent="0.25">
      <c r="A473">
        <f t="shared" si="57"/>
        <v>84</v>
      </c>
      <c r="B473" t="str">
        <f t="shared" si="58"/>
        <v>Holthausen_BNA1336</v>
      </c>
      <c r="C473" t="s">
        <v>3492</v>
      </c>
      <c r="D473" t="str">
        <f>VLOOKUP(AL473,REF_TABLE!$A$19:$B$26,2,FALSE)</f>
        <v>STUR</v>
      </c>
      <c r="E473" t="str">
        <f>VLOOKUP(AK473,REF_TABLE!A:B,2,FALSE)</f>
        <v>GAS</v>
      </c>
      <c r="F473">
        <f t="shared" si="56"/>
        <v>0.32779999999999998</v>
      </c>
      <c r="G473">
        <f>VLOOKUP(Backup_0521!D473,REF_TABLE!M:Q,2,FALSE)</f>
        <v>9.5587323943661975</v>
      </c>
      <c r="H473">
        <f>VLOOKUP(Backup_0521!D473,REF_TABLE!M:Q,3,FALSE)</f>
        <v>7.8122535211267614</v>
      </c>
      <c r="I473">
        <f>VLOOKUP(D473,Tabelle7!$A:$B,2,FALSE)</f>
        <v>4.0224969288732378E-2</v>
      </c>
      <c r="J473">
        <f>VLOOKUP(D473,Tabelle7!$A:$C,3,FALSE)</f>
        <v>4.0224969288732378E-2</v>
      </c>
      <c r="K473">
        <f>VLOOKUP($E473,Dispa_data!E:W,7,FALSE)</f>
        <v>112542.12</v>
      </c>
      <c r="L473">
        <f>IFERROR(VLOOKUP($E473,Dispa_data!E:W,8,FALSE),0)</f>
        <v>0</v>
      </c>
      <c r="M473">
        <f>IFERROR(VLOOKUP($E473,Dispa_data!E:W,9,FALSE),0)</f>
        <v>0</v>
      </c>
      <c r="N473">
        <f>IFERROR(VLOOKUP($E473,Dispa_data!$E:$W,10,FALSE),0)</f>
        <v>0.4</v>
      </c>
      <c r="O473">
        <f>IFERROR(VLOOKUP($E473,Dispa_data!$E:$W,11,FALSE),0)</f>
        <v>0.52500000000000002</v>
      </c>
      <c r="P473">
        <f>IFERROR(VLOOKUP($E473,Dispa_data!$E:$W,12,FALSE),0)</f>
        <v>1</v>
      </c>
      <c r="Q473">
        <f>IFERROR(VLOOKUP($E473,Dispa_data!$E:$W,13,FALSE),0)</f>
        <v>0.45</v>
      </c>
      <c r="S473" t="str">
        <f t="shared" si="59"/>
        <v/>
      </c>
      <c r="T473" t="str">
        <f t="shared" si="60"/>
        <v/>
      </c>
      <c r="U473" t="str">
        <f t="shared" si="61"/>
        <v/>
      </c>
      <c r="V473" t="str">
        <f t="shared" si="62"/>
        <v/>
      </c>
      <c r="W473" t="str">
        <f t="shared" si="63"/>
        <v/>
      </c>
      <c r="X473" s="1" t="s">
        <v>509</v>
      </c>
      <c r="Y473" s="6" t="e">
        <f>VLOOKUP(B473,Dispa_data!B:B,1,FALSE)</f>
        <v>#N/A</v>
      </c>
      <c r="Z473" t="s">
        <v>1245</v>
      </c>
      <c r="AC473" t="s">
        <v>2254</v>
      </c>
      <c r="AD473" t="s">
        <v>2580</v>
      </c>
      <c r="AE473" t="s">
        <v>2999</v>
      </c>
      <c r="AF473" t="s">
        <v>3352</v>
      </c>
      <c r="AG473" t="s">
        <v>3480</v>
      </c>
      <c r="AH473" t="s">
        <v>3492</v>
      </c>
      <c r="AI473">
        <v>84</v>
      </c>
      <c r="AK473" t="s">
        <v>3500</v>
      </c>
      <c r="AL473" t="s">
        <v>3506</v>
      </c>
      <c r="AM473" t="s">
        <v>3514</v>
      </c>
      <c r="AO473">
        <v>1948</v>
      </c>
      <c r="AP473" t="s">
        <v>3614</v>
      </c>
      <c r="AS473" t="s">
        <v>3625</v>
      </c>
      <c r="AU473">
        <v>51.175649999999997</v>
      </c>
      <c r="AV473">
        <v>6.83805</v>
      </c>
      <c r="BA473">
        <v>0.32779999999999998</v>
      </c>
      <c r="BB473" t="s">
        <v>3997</v>
      </c>
      <c r="BC473" t="s">
        <v>3500</v>
      </c>
      <c r="BE473" t="s">
        <v>3515</v>
      </c>
      <c r="BF473" t="s">
        <v>4205</v>
      </c>
      <c r="BG473" t="s">
        <v>4412</v>
      </c>
      <c r="BH473" t="s">
        <v>4511</v>
      </c>
    </row>
    <row r="474" spans="1:61" x14ac:dyDescent="0.25">
      <c r="A474">
        <f t="shared" si="57"/>
        <v>21.1</v>
      </c>
      <c r="B474" t="str">
        <f t="shared" si="58"/>
        <v>BHKW H.120_BNA1503</v>
      </c>
      <c r="C474" t="s">
        <v>3492</v>
      </c>
      <c r="D474" t="str">
        <f>VLOOKUP(AL474,REF_TABLE!$A$19:$B$26,2,FALSE)</f>
        <v>STUR</v>
      </c>
      <c r="E474" t="str">
        <f>VLOOKUP(AK474,REF_TABLE!A:B,2,FALSE)</f>
        <v>GAS</v>
      </c>
      <c r="F474">
        <f t="shared" si="56"/>
        <v>0.3982</v>
      </c>
      <c r="G474">
        <f>VLOOKUP(Backup_0521!D474,REF_TABLE!M:Q,2,FALSE)</f>
        <v>9.5587323943661975</v>
      </c>
      <c r="H474">
        <f>VLOOKUP(Backup_0521!D474,REF_TABLE!M:Q,3,FALSE)</f>
        <v>7.8122535211267614</v>
      </c>
      <c r="I474">
        <f>VLOOKUP(D474,Tabelle7!$A:$B,2,FALSE)</f>
        <v>4.0224969288732378E-2</v>
      </c>
      <c r="J474">
        <f>VLOOKUP(D474,Tabelle7!$A:$C,3,FALSE)</f>
        <v>4.0224969288732378E-2</v>
      </c>
      <c r="K474">
        <f>VLOOKUP($E474,Dispa_data!E:W,7,FALSE)</f>
        <v>112542.12</v>
      </c>
      <c r="L474">
        <f>IFERROR(VLOOKUP($E474,Dispa_data!E:W,8,FALSE),0)</f>
        <v>0</v>
      </c>
      <c r="M474">
        <f>IFERROR(VLOOKUP($E474,Dispa_data!E:W,9,FALSE),0)</f>
        <v>0</v>
      </c>
      <c r="N474">
        <f>IFERROR(VLOOKUP($E474,Dispa_data!$E:$W,10,FALSE),0)</f>
        <v>0.4</v>
      </c>
      <c r="O474">
        <f>IFERROR(VLOOKUP($E474,Dispa_data!$E:$W,11,FALSE),0)</f>
        <v>0.52500000000000002</v>
      </c>
      <c r="P474">
        <f>IFERROR(VLOOKUP($E474,Dispa_data!$E:$W,12,FALSE),0)</f>
        <v>1</v>
      </c>
      <c r="Q474">
        <f>IFERROR(VLOOKUP($E474,Dispa_data!$E:$W,13,FALSE),0)</f>
        <v>0.45</v>
      </c>
      <c r="S474" t="str">
        <f t="shared" si="59"/>
        <v/>
      </c>
      <c r="T474" t="str">
        <f t="shared" si="60"/>
        <v/>
      </c>
      <c r="U474" t="str">
        <f t="shared" si="61"/>
        <v/>
      </c>
      <c r="V474" t="str">
        <f t="shared" si="62"/>
        <v/>
      </c>
      <c r="W474" t="str">
        <f t="shared" si="63"/>
        <v/>
      </c>
      <c r="X474" s="1" t="s">
        <v>510</v>
      </c>
      <c r="Y474" s="6" t="e">
        <f>VLOOKUP(B474,Dispa_data!B:B,1,FALSE)</f>
        <v>#N/A</v>
      </c>
      <c r="Z474" t="s">
        <v>1246</v>
      </c>
      <c r="AC474" t="s">
        <v>2255</v>
      </c>
      <c r="AD474" t="s">
        <v>2581</v>
      </c>
      <c r="AE474" t="s">
        <v>3000</v>
      </c>
      <c r="AF474" t="s">
        <v>3352</v>
      </c>
      <c r="AG474" t="s">
        <v>3480</v>
      </c>
      <c r="AH474" t="s">
        <v>3492</v>
      </c>
      <c r="AI474">
        <v>21.1</v>
      </c>
      <c r="AK474" t="s">
        <v>3500</v>
      </c>
      <c r="AL474" t="s">
        <v>3506</v>
      </c>
      <c r="AM474" t="s">
        <v>3514</v>
      </c>
      <c r="AO474">
        <v>2012</v>
      </c>
      <c r="AP474" t="s">
        <v>3531</v>
      </c>
      <c r="AS474" t="s">
        <v>3625</v>
      </c>
      <c r="AU474">
        <v>51.254540000000013</v>
      </c>
      <c r="AV474">
        <v>6.7864800000000001</v>
      </c>
      <c r="BA474">
        <v>0.3982</v>
      </c>
      <c r="BB474" t="s">
        <v>3997</v>
      </c>
      <c r="BC474" t="s">
        <v>3500</v>
      </c>
      <c r="BE474" t="s">
        <v>3515</v>
      </c>
      <c r="BF474" t="s">
        <v>4206</v>
      </c>
      <c r="BG474" t="s">
        <v>1715</v>
      </c>
      <c r="BH474" t="s">
        <v>4511</v>
      </c>
    </row>
    <row r="475" spans="1:61" x14ac:dyDescent="0.25">
      <c r="A475">
        <f t="shared" si="57"/>
        <v>595</v>
      </c>
      <c r="B475" t="str">
        <f t="shared" si="58"/>
        <v>GuD_BNA1817</v>
      </c>
      <c r="C475" t="s">
        <v>3492</v>
      </c>
      <c r="D475" t="str">
        <f>VLOOKUP(AL475,REF_TABLE!$A$19:$B$26,2,FALSE)</f>
        <v>COMC</v>
      </c>
      <c r="E475" t="str">
        <f>VLOOKUP(AK475,REF_TABLE!A:B,2,FALSE)</f>
        <v>GAS</v>
      </c>
      <c r="F475">
        <f t="shared" si="56"/>
        <v>0.61199999999999999</v>
      </c>
      <c r="G475">
        <f>VLOOKUP(Backup_0521!D475,REF_TABLE!M:Q,2,FALSE)</f>
        <v>5</v>
      </c>
      <c r="H475">
        <f>VLOOKUP(Backup_0521!D475,REF_TABLE!M:Q,3,FALSE)</f>
        <v>1</v>
      </c>
      <c r="I475">
        <f>VLOOKUP(D475,Tabelle7!$A:$B,2,FALSE)</f>
        <v>3.8508725075675675E-2</v>
      </c>
      <c r="J475">
        <f>VLOOKUP(D475,Tabelle7!$A:$C,3,FALSE)</f>
        <v>3.8508725075675675E-2</v>
      </c>
      <c r="K475">
        <f>VLOOKUP($E475,Dispa_data!E:W,7,FALSE)</f>
        <v>112542.12</v>
      </c>
      <c r="L475">
        <f>IFERROR(VLOOKUP($E475,Dispa_data!E:W,8,FALSE),0)</f>
        <v>0</v>
      </c>
      <c r="M475">
        <f>IFERROR(VLOOKUP($E475,Dispa_data!E:W,9,FALSE),0)</f>
        <v>0</v>
      </c>
      <c r="N475">
        <f>IFERROR(VLOOKUP($E475,Dispa_data!$E:$W,10,FALSE),0)</f>
        <v>0.4</v>
      </c>
      <c r="O475">
        <f>IFERROR(VLOOKUP($E475,Dispa_data!$E:$W,11,FALSE),0)</f>
        <v>0.52500000000000002</v>
      </c>
      <c r="P475">
        <f>IFERROR(VLOOKUP($E475,Dispa_data!$E:$W,12,FALSE),0)</f>
        <v>1</v>
      </c>
      <c r="Q475">
        <f>IFERROR(VLOOKUP($E475,Dispa_data!$E:$W,13,FALSE),0)</f>
        <v>0.45</v>
      </c>
      <c r="S475" t="str">
        <f t="shared" si="59"/>
        <v/>
      </c>
      <c r="T475" t="str">
        <f t="shared" si="60"/>
        <v/>
      </c>
      <c r="U475" t="str">
        <f t="shared" si="61"/>
        <v/>
      </c>
      <c r="V475" t="str">
        <f t="shared" si="62"/>
        <v/>
      </c>
      <c r="W475" t="str">
        <f t="shared" si="63"/>
        <v/>
      </c>
      <c r="X475" s="1" t="s">
        <v>511</v>
      </c>
      <c r="Y475" s="6" t="e">
        <f>VLOOKUP(B475,Dispa_data!B:B,1,FALSE)</f>
        <v>#N/A</v>
      </c>
      <c r="Z475" t="s">
        <v>1242</v>
      </c>
      <c r="AA475" t="s">
        <v>1702</v>
      </c>
      <c r="AC475" t="s">
        <v>2253</v>
      </c>
      <c r="AD475" t="s">
        <v>2579</v>
      </c>
      <c r="AE475" t="s">
        <v>2998</v>
      </c>
      <c r="AF475" t="s">
        <v>3352</v>
      </c>
      <c r="AG475" t="s">
        <v>3480</v>
      </c>
      <c r="AH475" t="s">
        <v>3492</v>
      </c>
      <c r="AI475">
        <v>595</v>
      </c>
      <c r="AK475" t="s">
        <v>3500</v>
      </c>
      <c r="AL475" t="s">
        <v>3508</v>
      </c>
      <c r="AM475" t="s">
        <v>3514</v>
      </c>
      <c r="AO475">
        <v>2016</v>
      </c>
      <c r="AP475" t="s">
        <v>3613</v>
      </c>
      <c r="AS475" t="s">
        <v>3625</v>
      </c>
      <c r="AU475">
        <v>51.223975000000003</v>
      </c>
      <c r="AV475">
        <v>6.7353699999999996</v>
      </c>
      <c r="BA475">
        <v>0.61199999999999999</v>
      </c>
      <c r="BB475" t="s">
        <v>3997</v>
      </c>
      <c r="BC475" t="s">
        <v>3500</v>
      </c>
      <c r="BE475" t="s">
        <v>3515</v>
      </c>
      <c r="BF475" t="s">
        <v>4207</v>
      </c>
      <c r="BG475" t="s">
        <v>4406</v>
      </c>
      <c r="BH475" t="s">
        <v>4513</v>
      </c>
    </row>
    <row r="476" spans="1:61" x14ac:dyDescent="0.25">
      <c r="A476">
        <f t="shared" si="57"/>
        <v>4</v>
      </c>
      <c r="B476" t="str">
        <f t="shared" si="58"/>
        <v>Werkskraftwerk Sappi Ehingen_BNA0232c</v>
      </c>
      <c r="C476" t="s">
        <v>3492</v>
      </c>
      <c r="D476" t="str">
        <f>VLOOKUP(AL476,REF_TABLE!$A$19:$B$26,2,FALSE)</f>
        <v>STUR</v>
      </c>
      <c r="E476" t="str">
        <f>VLOOKUP(AK476,REF_TABLE!A:B,2,FALSE)</f>
        <v>GAS</v>
      </c>
      <c r="F476">
        <f t="shared" si="56"/>
        <v>0.35859999999999997</v>
      </c>
      <c r="G476">
        <f>VLOOKUP(Backup_0521!D476,REF_TABLE!M:Q,2,FALSE)</f>
        <v>9.5587323943661975</v>
      </c>
      <c r="H476">
        <f>VLOOKUP(Backup_0521!D476,REF_TABLE!M:Q,3,FALSE)</f>
        <v>7.8122535211267614</v>
      </c>
      <c r="I476">
        <f>VLOOKUP(D476,Tabelle7!$A:$B,2,FALSE)</f>
        <v>4.0224969288732378E-2</v>
      </c>
      <c r="J476">
        <f>VLOOKUP(D476,Tabelle7!$A:$C,3,FALSE)</f>
        <v>4.0224969288732378E-2</v>
      </c>
      <c r="K476">
        <f>VLOOKUP($E476,Dispa_data!E:W,7,FALSE)</f>
        <v>112542.12</v>
      </c>
      <c r="L476">
        <f>IFERROR(VLOOKUP($E476,Dispa_data!E:W,8,FALSE),0)</f>
        <v>0</v>
      </c>
      <c r="M476">
        <f>IFERROR(VLOOKUP($E476,Dispa_data!E:W,9,FALSE),0)</f>
        <v>0</v>
      </c>
      <c r="N476">
        <f>IFERROR(VLOOKUP($E476,Dispa_data!$E:$W,10,FALSE),0)</f>
        <v>0.4</v>
      </c>
      <c r="O476">
        <f>IFERROR(VLOOKUP($E476,Dispa_data!$E:$W,11,FALSE),0)</f>
        <v>0.52500000000000002</v>
      </c>
      <c r="P476">
        <f>IFERROR(VLOOKUP($E476,Dispa_data!$E:$W,12,FALSE),0)</f>
        <v>1</v>
      </c>
      <c r="Q476">
        <f>IFERROR(VLOOKUP($E476,Dispa_data!$E:$W,13,FALSE),0)</f>
        <v>0.45</v>
      </c>
      <c r="S476" t="str">
        <f t="shared" si="59"/>
        <v/>
      </c>
      <c r="T476" t="str">
        <f t="shared" si="60"/>
        <v/>
      </c>
      <c r="U476" t="str">
        <f t="shared" si="61"/>
        <v/>
      </c>
      <c r="V476" t="str">
        <f t="shared" si="62"/>
        <v/>
      </c>
      <c r="W476" t="str">
        <f t="shared" si="63"/>
        <v/>
      </c>
      <c r="X476" s="1" t="s">
        <v>512</v>
      </c>
      <c r="Y476" s="6" t="e">
        <f>VLOOKUP(B476,Dispa_data!B:B,1,FALSE)</f>
        <v>#N/A</v>
      </c>
      <c r="Z476" t="s">
        <v>937</v>
      </c>
      <c r="AC476" t="s">
        <v>2132</v>
      </c>
      <c r="AD476" t="s">
        <v>2582</v>
      </c>
      <c r="AE476" t="s">
        <v>2732</v>
      </c>
      <c r="AF476" t="s">
        <v>3190</v>
      </c>
      <c r="AG476" t="s">
        <v>3482</v>
      </c>
      <c r="AH476" t="s">
        <v>3492</v>
      </c>
      <c r="AI476">
        <v>4</v>
      </c>
      <c r="AK476" t="s">
        <v>3500</v>
      </c>
      <c r="AL476" t="s">
        <v>3506</v>
      </c>
      <c r="AM476" t="s">
        <v>3514</v>
      </c>
      <c r="AO476">
        <v>1976</v>
      </c>
      <c r="AP476" t="s">
        <v>3560</v>
      </c>
      <c r="AS476" t="s">
        <v>3625</v>
      </c>
      <c r="AU476">
        <v>48.266930000000002</v>
      </c>
      <c r="AV476">
        <v>9.7262599999999999</v>
      </c>
      <c r="BA476">
        <v>0.35859999999999997</v>
      </c>
      <c r="BB476" t="s">
        <v>3997</v>
      </c>
      <c r="BC476" t="s">
        <v>3500</v>
      </c>
      <c r="BE476" t="s">
        <v>3515</v>
      </c>
      <c r="BG476" t="s">
        <v>4402</v>
      </c>
      <c r="BH476" t="s">
        <v>4442</v>
      </c>
    </row>
    <row r="477" spans="1:61" x14ac:dyDescent="0.25">
      <c r="A477">
        <f t="shared" si="57"/>
        <v>46.6</v>
      </c>
      <c r="B477" t="str">
        <f t="shared" si="58"/>
        <v>Kombikraftwerk_BNA0233</v>
      </c>
      <c r="C477" t="s">
        <v>3492</v>
      </c>
      <c r="D477" t="str">
        <f>VLOOKUP(AL477,REF_TABLE!$A$19:$B$26,2,FALSE)</f>
        <v>STUR</v>
      </c>
      <c r="E477" t="str">
        <f>VLOOKUP(AK477,REF_TABLE!A:B,2,FALSE)</f>
        <v>GAS</v>
      </c>
      <c r="F477">
        <f t="shared" si="56"/>
        <v>0.37730000000000002</v>
      </c>
      <c r="G477">
        <f>VLOOKUP(Backup_0521!D477,REF_TABLE!M:Q,2,FALSE)</f>
        <v>9.5587323943661975</v>
      </c>
      <c r="H477">
        <f>VLOOKUP(Backup_0521!D477,REF_TABLE!M:Q,3,FALSE)</f>
        <v>7.8122535211267614</v>
      </c>
      <c r="I477">
        <f>VLOOKUP(D477,Tabelle7!$A:$B,2,FALSE)</f>
        <v>4.0224969288732378E-2</v>
      </c>
      <c r="J477">
        <f>VLOOKUP(D477,Tabelle7!$A:$C,3,FALSE)</f>
        <v>4.0224969288732378E-2</v>
      </c>
      <c r="K477">
        <f>VLOOKUP($E477,Dispa_data!E:W,7,FALSE)</f>
        <v>112542.12</v>
      </c>
      <c r="L477">
        <f>IFERROR(VLOOKUP($E477,Dispa_data!E:W,8,FALSE),0)</f>
        <v>0</v>
      </c>
      <c r="M477">
        <f>IFERROR(VLOOKUP($E477,Dispa_data!E:W,9,FALSE),0)</f>
        <v>0</v>
      </c>
      <c r="N477">
        <f>IFERROR(VLOOKUP($E477,Dispa_data!$E:$W,10,FALSE),0)</f>
        <v>0.4</v>
      </c>
      <c r="O477">
        <f>IFERROR(VLOOKUP($E477,Dispa_data!$E:$W,11,FALSE),0)</f>
        <v>0.52500000000000002</v>
      </c>
      <c r="P477">
        <f>IFERROR(VLOOKUP($E477,Dispa_data!$E:$W,12,FALSE),0)</f>
        <v>1</v>
      </c>
      <c r="Q477">
        <f>IFERROR(VLOOKUP($E477,Dispa_data!$E:$W,13,FALSE),0)</f>
        <v>0.45</v>
      </c>
      <c r="S477" t="str">
        <f t="shared" si="59"/>
        <v/>
      </c>
      <c r="T477" t="str">
        <f t="shared" si="60"/>
        <v/>
      </c>
      <c r="U477" t="str">
        <f t="shared" si="61"/>
        <v/>
      </c>
      <c r="V477" t="str">
        <f t="shared" si="62"/>
        <v/>
      </c>
      <c r="W477" t="str">
        <f t="shared" si="63"/>
        <v/>
      </c>
      <c r="X477" s="1" t="s">
        <v>513</v>
      </c>
      <c r="Y477" s="6" t="e">
        <f>VLOOKUP(B477,Dispa_data!B:B,1,FALSE)</f>
        <v>#N/A</v>
      </c>
      <c r="Z477" t="s">
        <v>1247</v>
      </c>
      <c r="AC477" t="s">
        <v>2256</v>
      </c>
      <c r="AD477" t="s">
        <v>2583</v>
      </c>
      <c r="AE477" t="s">
        <v>3001</v>
      </c>
      <c r="AF477" t="s">
        <v>3353</v>
      </c>
      <c r="AG477" t="s">
        <v>3490</v>
      </c>
      <c r="AH477" t="s">
        <v>3492</v>
      </c>
      <c r="AI477">
        <v>46.6</v>
      </c>
      <c r="AK477" t="s">
        <v>3500</v>
      </c>
      <c r="AL477" t="s">
        <v>3506</v>
      </c>
      <c r="AM477" t="s">
        <v>3514</v>
      </c>
      <c r="AO477">
        <v>1993</v>
      </c>
      <c r="AP477" t="s">
        <v>3530</v>
      </c>
      <c r="AS477" t="s">
        <v>3625</v>
      </c>
      <c r="AU477">
        <v>51.465609999999998</v>
      </c>
      <c r="AV477">
        <v>12.592040000000001</v>
      </c>
      <c r="BA477">
        <v>0.37730000000000002</v>
      </c>
      <c r="BB477" t="s">
        <v>3997</v>
      </c>
      <c r="BC477" t="s">
        <v>3500</v>
      </c>
      <c r="BE477" t="s">
        <v>3515</v>
      </c>
      <c r="BF477" t="s">
        <v>4208</v>
      </c>
      <c r="BG477" t="s">
        <v>4406</v>
      </c>
      <c r="BH477" t="s">
        <v>4458</v>
      </c>
    </row>
    <row r="478" spans="1:61" x14ac:dyDescent="0.25">
      <c r="A478">
        <f t="shared" si="57"/>
        <v>22.1</v>
      </c>
      <c r="B478" t="str">
        <f t="shared" si="58"/>
        <v>HKW Wiesengrund_BNA1505</v>
      </c>
      <c r="C478" t="s">
        <v>3492</v>
      </c>
      <c r="D478" t="str">
        <f>VLOOKUP(AL478,REF_TABLE!$A$19:$B$26,2,FALSE)</f>
        <v>STUR</v>
      </c>
      <c r="E478" t="str">
        <f>VLOOKUP(AK478,REF_TABLE!A:B,2,FALSE)</f>
        <v>GAS</v>
      </c>
      <c r="F478">
        <f t="shared" si="56"/>
        <v>0.37730000000000002</v>
      </c>
      <c r="G478">
        <f>VLOOKUP(Backup_0521!D478,REF_TABLE!M:Q,2,FALSE)</f>
        <v>9.5587323943661975</v>
      </c>
      <c r="H478">
        <f>VLOOKUP(Backup_0521!D478,REF_TABLE!M:Q,3,FALSE)</f>
        <v>7.8122535211267614</v>
      </c>
      <c r="I478">
        <f>VLOOKUP(D478,Tabelle7!$A:$B,2,FALSE)</f>
        <v>4.0224969288732378E-2</v>
      </c>
      <c r="J478">
        <f>VLOOKUP(D478,Tabelle7!$A:$C,3,FALSE)</f>
        <v>4.0224969288732378E-2</v>
      </c>
      <c r="K478">
        <f>VLOOKUP($E478,Dispa_data!E:W,7,FALSE)</f>
        <v>112542.12</v>
      </c>
      <c r="L478">
        <f>IFERROR(VLOOKUP($E478,Dispa_data!E:W,8,FALSE),0)</f>
        <v>0</v>
      </c>
      <c r="M478">
        <f>IFERROR(VLOOKUP($E478,Dispa_data!E:W,9,FALSE),0)</f>
        <v>0</v>
      </c>
      <c r="N478">
        <f>IFERROR(VLOOKUP($E478,Dispa_data!$E:$W,10,FALSE),0)</f>
        <v>0.4</v>
      </c>
      <c r="O478">
        <f>IFERROR(VLOOKUP($E478,Dispa_data!$E:$W,11,FALSE),0)</f>
        <v>0.52500000000000002</v>
      </c>
      <c r="P478">
        <f>IFERROR(VLOOKUP($E478,Dispa_data!$E:$W,12,FALSE),0)</f>
        <v>1</v>
      </c>
      <c r="Q478">
        <f>IFERROR(VLOOKUP($E478,Dispa_data!$E:$W,13,FALSE),0)</f>
        <v>0.45</v>
      </c>
      <c r="S478" t="str">
        <f t="shared" si="59"/>
        <v/>
      </c>
      <c r="T478" t="str">
        <f t="shared" si="60"/>
        <v/>
      </c>
      <c r="U478" t="str">
        <f t="shared" si="61"/>
        <v/>
      </c>
      <c r="V478" t="str">
        <f t="shared" si="62"/>
        <v/>
      </c>
      <c r="W478" t="str">
        <f t="shared" si="63"/>
        <v/>
      </c>
      <c r="X478" s="1" t="s">
        <v>514</v>
      </c>
      <c r="Y478" s="6" t="e">
        <f>VLOOKUP(B478,Dispa_data!B:B,1,FALSE)</f>
        <v>#N/A</v>
      </c>
      <c r="Z478" t="s">
        <v>1248</v>
      </c>
      <c r="AC478" t="s">
        <v>2257</v>
      </c>
      <c r="AD478" t="s">
        <v>2584</v>
      </c>
      <c r="AE478" t="s">
        <v>3002</v>
      </c>
      <c r="AF478" t="s">
        <v>3354</v>
      </c>
      <c r="AG478" t="s">
        <v>3481</v>
      </c>
      <c r="AH478" t="s">
        <v>3492</v>
      </c>
      <c r="AI478">
        <v>22.1</v>
      </c>
      <c r="AK478" t="s">
        <v>3500</v>
      </c>
      <c r="AL478" t="s">
        <v>3506</v>
      </c>
      <c r="AM478" t="s">
        <v>3514</v>
      </c>
      <c r="AO478">
        <v>1993</v>
      </c>
      <c r="AP478" t="s">
        <v>3530</v>
      </c>
      <c r="AS478" t="s">
        <v>3625</v>
      </c>
      <c r="AU478">
        <v>50.981556599999998</v>
      </c>
      <c r="AV478">
        <v>10.2905599</v>
      </c>
      <c r="BA478">
        <v>0.37730000000000002</v>
      </c>
      <c r="BB478" t="s">
        <v>3997</v>
      </c>
      <c r="BC478" t="s">
        <v>3500</v>
      </c>
      <c r="BE478" t="s">
        <v>3515</v>
      </c>
      <c r="BF478" t="s">
        <v>4209</v>
      </c>
      <c r="BG478" t="s">
        <v>1715</v>
      </c>
      <c r="BH478" t="s">
        <v>4514</v>
      </c>
    </row>
    <row r="479" spans="1:61" x14ac:dyDescent="0.25">
      <c r="A479">
        <f t="shared" si="57"/>
        <v>321</v>
      </c>
      <c r="B479" t="str">
        <f t="shared" si="58"/>
        <v>Huntorf_BNA0239</v>
      </c>
      <c r="C479" t="s">
        <v>3492</v>
      </c>
      <c r="D479" t="str">
        <f>VLOOKUP(AL479,REF_TABLE!$A$19:$B$26,2,FALSE)</f>
        <v>GTUR</v>
      </c>
      <c r="E479" t="str">
        <f>VLOOKUP(AK479,REF_TABLE!A:B,2,FALSE)</f>
        <v>GAS</v>
      </c>
      <c r="F479">
        <f t="shared" si="56"/>
        <v>0.39560000000000001</v>
      </c>
      <c r="G479">
        <f>VLOOKUP(Backup_0521!D479,REF_TABLE!M:Q,2,FALSE)</f>
        <v>0</v>
      </c>
      <c r="H479">
        <f>VLOOKUP(Backup_0521!D479,REF_TABLE!M:Q,3,FALSE)</f>
        <v>0</v>
      </c>
      <c r="I479">
        <f>VLOOKUP(D479,Tabelle7!$A:$B,2,FALSE)</f>
        <v>1</v>
      </c>
      <c r="J479">
        <f>VLOOKUP(D479,Tabelle7!$A:$C,3,FALSE)</f>
        <v>1</v>
      </c>
      <c r="K479">
        <f>VLOOKUP($E479,Dispa_data!E:W,7,FALSE)</f>
        <v>112542.12</v>
      </c>
      <c r="L479">
        <f>IFERROR(VLOOKUP($E479,Dispa_data!E:W,8,FALSE),0)</f>
        <v>0</v>
      </c>
      <c r="M479">
        <f>IFERROR(VLOOKUP($E479,Dispa_data!E:W,9,FALSE),0)</f>
        <v>0</v>
      </c>
      <c r="N479">
        <f>IFERROR(VLOOKUP($E479,Dispa_data!$E:$W,10,FALSE),0)</f>
        <v>0.4</v>
      </c>
      <c r="O479">
        <f>IFERROR(VLOOKUP($E479,Dispa_data!$E:$W,11,FALSE),0)</f>
        <v>0.52500000000000002</v>
      </c>
      <c r="P479">
        <f>IFERROR(VLOOKUP($E479,Dispa_data!$E:$W,12,FALSE),0)</f>
        <v>1</v>
      </c>
      <c r="Q479">
        <f>IFERROR(VLOOKUP($E479,Dispa_data!$E:$W,13,FALSE),0)</f>
        <v>0.45</v>
      </c>
      <c r="S479" t="str">
        <f t="shared" si="59"/>
        <v/>
      </c>
      <c r="T479" t="str">
        <f t="shared" si="60"/>
        <v/>
      </c>
      <c r="U479" t="str">
        <f t="shared" si="61"/>
        <v/>
      </c>
      <c r="V479" t="str">
        <f t="shared" si="62"/>
        <v/>
      </c>
      <c r="W479" t="str">
        <f t="shared" si="63"/>
        <v/>
      </c>
      <c r="X479" s="1" t="s">
        <v>515</v>
      </c>
      <c r="Y479" s="6" t="e">
        <f>VLOOKUP(B479,Dispa_data!B:B,1,FALSE)</f>
        <v>#N/A</v>
      </c>
      <c r="Z479" t="s">
        <v>1249</v>
      </c>
      <c r="AB479" t="s">
        <v>2030</v>
      </c>
      <c r="AC479" t="s">
        <v>2172</v>
      </c>
      <c r="AE479" t="s">
        <v>3003</v>
      </c>
      <c r="AF479" t="s">
        <v>3355</v>
      </c>
      <c r="AG479" t="s">
        <v>3477</v>
      </c>
      <c r="AH479" t="s">
        <v>3492</v>
      </c>
      <c r="AI479">
        <v>321</v>
      </c>
      <c r="AJ479">
        <v>321</v>
      </c>
      <c r="AK479" t="s">
        <v>3500</v>
      </c>
      <c r="AL479" t="s">
        <v>3512</v>
      </c>
      <c r="AM479" t="s">
        <v>3515</v>
      </c>
      <c r="AO479">
        <v>1978</v>
      </c>
      <c r="AP479" t="s">
        <v>3563</v>
      </c>
      <c r="AQ479">
        <v>2006</v>
      </c>
      <c r="AS479" t="s">
        <v>3625</v>
      </c>
      <c r="AU479">
        <v>53.189689999999999</v>
      </c>
      <c r="AV479">
        <v>8.40869</v>
      </c>
      <c r="AW479" t="s">
        <v>3701</v>
      </c>
      <c r="AX479" t="s">
        <v>3868</v>
      </c>
      <c r="AY479">
        <v>0.42</v>
      </c>
      <c r="AZ479" s="2" t="s">
        <v>3971</v>
      </c>
      <c r="BA479">
        <v>0.39560000000000001</v>
      </c>
      <c r="BB479" t="s">
        <v>3997</v>
      </c>
      <c r="BC479" t="s">
        <v>3500</v>
      </c>
      <c r="BE479" t="s">
        <v>3515</v>
      </c>
      <c r="BF479" t="s">
        <v>1249</v>
      </c>
      <c r="BG479" t="s">
        <v>4407</v>
      </c>
      <c r="BH479" t="s">
        <v>4463</v>
      </c>
      <c r="BI479" t="s">
        <v>4591</v>
      </c>
    </row>
    <row r="480" spans="1:61" x14ac:dyDescent="0.25">
      <c r="A480">
        <f t="shared" si="57"/>
        <v>57</v>
      </c>
      <c r="B480" t="str">
        <f t="shared" si="58"/>
        <v>HKW Eltmann_BNA0243</v>
      </c>
      <c r="C480" t="s">
        <v>3492</v>
      </c>
      <c r="D480" t="str">
        <f>VLOOKUP(AL480,REF_TABLE!$A$19:$B$26,2,FALSE)</f>
        <v>STUR</v>
      </c>
      <c r="E480" t="str">
        <f>VLOOKUP(AK480,REF_TABLE!A:B,2,FALSE)</f>
        <v>GAS</v>
      </c>
      <c r="F480">
        <f t="shared" si="56"/>
        <v>0.39379999999999998</v>
      </c>
      <c r="G480">
        <f>VLOOKUP(Backup_0521!D480,REF_TABLE!M:Q,2,FALSE)</f>
        <v>9.5587323943661975</v>
      </c>
      <c r="H480">
        <f>VLOOKUP(Backup_0521!D480,REF_TABLE!M:Q,3,FALSE)</f>
        <v>7.8122535211267614</v>
      </c>
      <c r="I480">
        <f>VLOOKUP(D480,Tabelle7!$A:$B,2,FALSE)</f>
        <v>4.0224969288732378E-2</v>
      </c>
      <c r="J480">
        <f>VLOOKUP(D480,Tabelle7!$A:$C,3,FALSE)</f>
        <v>4.0224969288732378E-2</v>
      </c>
      <c r="K480">
        <f>VLOOKUP($E480,Dispa_data!E:W,7,FALSE)</f>
        <v>112542.12</v>
      </c>
      <c r="L480">
        <f>IFERROR(VLOOKUP($E480,Dispa_data!E:W,8,FALSE),0)</f>
        <v>0</v>
      </c>
      <c r="M480">
        <f>IFERROR(VLOOKUP($E480,Dispa_data!E:W,9,FALSE),0)</f>
        <v>0</v>
      </c>
      <c r="N480">
        <f>IFERROR(VLOOKUP($E480,Dispa_data!$E:$W,10,FALSE),0)</f>
        <v>0.4</v>
      </c>
      <c r="O480">
        <f>IFERROR(VLOOKUP($E480,Dispa_data!$E:$W,11,FALSE),0)</f>
        <v>0.52500000000000002</v>
      </c>
      <c r="P480">
        <f>IFERROR(VLOOKUP($E480,Dispa_data!$E:$W,12,FALSE),0)</f>
        <v>1</v>
      </c>
      <c r="Q480">
        <f>IFERROR(VLOOKUP($E480,Dispa_data!$E:$W,13,FALSE),0)</f>
        <v>0.45</v>
      </c>
      <c r="S480" t="str">
        <f t="shared" si="59"/>
        <v/>
      </c>
      <c r="T480" t="str">
        <f t="shared" si="60"/>
        <v/>
      </c>
      <c r="U480" t="str">
        <f t="shared" si="61"/>
        <v/>
      </c>
      <c r="V480" t="str">
        <f t="shared" si="62"/>
        <v/>
      </c>
      <c r="W480" t="str">
        <f t="shared" si="63"/>
        <v/>
      </c>
      <c r="X480" s="1" t="s">
        <v>516</v>
      </c>
      <c r="Y480" s="6" t="e">
        <f>VLOOKUP(B480,Dispa_data!B:B,1,FALSE)</f>
        <v>#N/A</v>
      </c>
      <c r="Z480" t="s">
        <v>1250</v>
      </c>
      <c r="AC480" t="s">
        <v>2258</v>
      </c>
      <c r="AD480" t="s">
        <v>2585</v>
      </c>
      <c r="AE480" t="s">
        <v>3004</v>
      </c>
      <c r="AF480" t="s">
        <v>3356</v>
      </c>
      <c r="AG480" t="s">
        <v>3478</v>
      </c>
      <c r="AH480" t="s">
        <v>3492</v>
      </c>
      <c r="AI480">
        <v>57</v>
      </c>
      <c r="AK480" t="s">
        <v>3500</v>
      </c>
      <c r="AL480" t="s">
        <v>3506</v>
      </c>
      <c r="AM480" t="s">
        <v>3514</v>
      </c>
      <c r="AO480">
        <v>2008</v>
      </c>
      <c r="AP480" t="s">
        <v>3597</v>
      </c>
      <c r="AS480" t="s">
        <v>3625</v>
      </c>
      <c r="AU480">
        <v>49.983999999999988</v>
      </c>
      <c r="AV480">
        <v>10.65137</v>
      </c>
      <c r="BA480">
        <v>0.39379999999999998</v>
      </c>
      <c r="BB480" t="s">
        <v>3997</v>
      </c>
      <c r="BC480" t="s">
        <v>3500</v>
      </c>
      <c r="BE480" t="s">
        <v>3515</v>
      </c>
      <c r="BF480" t="s">
        <v>4210</v>
      </c>
      <c r="BG480" t="s">
        <v>4406</v>
      </c>
      <c r="BH480" t="s">
        <v>4451</v>
      </c>
    </row>
    <row r="481" spans="1:61" x14ac:dyDescent="0.25">
      <c r="A481">
        <f t="shared" si="57"/>
        <v>52</v>
      </c>
      <c r="B481" t="str">
        <f t="shared" si="58"/>
        <v>Emden Gas_BNA0245a</v>
      </c>
      <c r="C481" t="s">
        <v>3492</v>
      </c>
      <c r="D481" t="str">
        <f>VLOOKUP(AL481,REF_TABLE!$A$19:$B$26,2,FALSE)</f>
        <v>GTUR</v>
      </c>
      <c r="E481" t="str">
        <f>VLOOKUP(AK481,REF_TABLE!A:B,2,FALSE)</f>
        <v>GAS</v>
      </c>
      <c r="F481">
        <f t="shared" si="56"/>
        <v>0.30980000000000002</v>
      </c>
      <c r="G481">
        <f>VLOOKUP(Backup_0521!D481,REF_TABLE!M:Q,2,FALSE)</f>
        <v>0</v>
      </c>
      <c r="H481">
        <f>VLOOKUP(Backup_0521!D481,REF_TABLE!M:Q,3,FALSE)</f>
        <v>0</v>
      </c>
      <c r="I481">
        <f>VLOOKUP(D481,Tabelle7!$A:$B,2,FALSE)</f>
        <v>1</v>
      </c>
      <c r="J481">
        <f>VLOOKUP(D481,Tabelle7!$A:$C,3,FALSE)</f>
        <v>1</v>
      </c>
      <c r="K481">
        <f>VLOOKUP($E481,Dispa_data!E:W,7,FALSE)</f>
        <v>112542.12</v>
      </c>
      <c r="L481">
        <f>IFERROR(VLOOKUP($E481,Dispa_data!E:W,8,FALSE),0)</f>
        <v>0</v>
      </c>
      <c r="M481">
        <f>IFERROR(VLOOKUP($E481,Dispa_data!E:W,9,FALSE),0)</f>
        <v>0</v>
      </c>
      <c r="N481">
        <f>IFERROR(VLOOKUP($E481,Dispa_data!$E:$W,10,FALSE),0)</f>
        <v>0.4</v>
      </c>
      <c r="O481">
        <f>IFERROR(VLOOKUP($E481,Dispa_data!$E:$W,11,FALSE),0)</f>
        <v>0.52500000000000002</v>
      </c>
      <c r="P481">
        <f>IFERROR(VLOOKUP($E481,Dispa_data!$E:$W,12,FALSE),0)</f>
        <v>1</v>
      </c>
      <c r="Q481">
        <f>IFERROR(VLOOKUP($E481,Dispa_data!$E:$W,13,FALSE),0)</f>
        <v>0.45</v>
      </c>
      <c r="S481" t="str">
        <f t="shared" si="59"/>
        <v/>
      </c>
      <c r="T481" t="str">
        <f t="shared" si="60"/>
        <v/>
      </c>
      <c r="U481" t="str">
        <f t="shared" si="61"/>
        <v/>
      </c>
      <c r="V481" t="str">
        <f t="shared" si="62"/>
        <v/>
      </c>
      <c r="W481" t="str">
        <f t="shared" si="63"/>
        <v/>
      </c>
      <c r="X481" s="1" t="s">
        <v>517</v>
      </c>
      <c r="Y481" s="6" t="e">
        <f>VLOOKUP(B481,Dispa_data!B:B,1,FALSE)</f>
        <v>#N/A</v>
      </c>
      <c r="Z481" t="s">
        <v>1251</v>
      </c>
      <c r="AA481" t="s">
        <v>1206</v>
      </c>
      <c r="AC481" t="s">
        <v>2133</v>
      </c>
      <c r="AE481" t="s">
        <v>2733</v>
      </c>
      <c r="AF481" t="s">
        <v>3191</v>
      </c>
      <c r="AG481" t="s">
        <v>3477</v>
      </c>
      <c r="AH481" t="s">
        <v>3492</v>
      </c>
      <c r="AI481">
        <v>52</v>
      </c>
      <c r="AK481" t="s">
        <v>3500</v>
      </c>
      <c r="AL481" t="s">
        <v>3512</v>
      </c>
      <c r="AM481" t="s">
        <v>3515</v>
      </c>
      <c r="AO481">
        <v>1973</v>
      </c>
      <c r="AP481" t="s">
        <v>3607</v>
      </c>
      <c r="AS481" t="s">
        <v>3625</v>
      </c>
      <c r="AU481">
        <v>53.342170000000003</v>
      </c>
      <c r="AV481">
        <v>7.2062399999999993</v>
      </c>
      <c r="AY481">
        <v>0.42</v>
      </c>
      <c r="AZ481" s="2" t="s">
        <v>3972</v>
      </c>
      <c r="BA481">
        <v>0.30980000000000002</v>
      </c>
      <c r="BB481" t="s">
        <v>3997</v>
      </c>
      <c r="BC481" t="s">
        <v>3500</v>
      </c>
      <c r="BE481" t="s">
        <v>3515</v>
      </c>
      <c r="BF481" t="s">
        <v>3191</v>
      </c>
      <c r="BG481" t="s">
        <v>4407</v>
      </c>
      <c r="BH481" t="s">
        <v>4443</v>
      </c>
    </row>
    <row r="482" spans="1:61" x14ac:dyDescent="0.25">
      <c r="A482">
        <f t="shared" si="57"/>
        <v>433</v>
      </c>
      <c r="B482" t="str">
        <f t="shared" si="58"/>
        <v>Emden Gas_BNA0245b</v>
      </c>
      <c r="C482" t="s">
        <v>3492</v>
      </c>
      <c r="D482" t="str">
        <f>VLOOKUP(AL482,REF_TABLE!$A$19:$B$26,2,FALSE)</f>
        <v>STUR</v>
      </c>
      <c r="E482" t="str">
        <f>VLOOKUP(AK482,REF_TABLE!A:B,2,FALSE)</f>
        <v>GAS</v>
      </c>
      <c r="F482">
        <f t="shared" si="56"/>
        <v>0.3553</v>
      </c>
      <c r="G482">
        <f>VLOOKUP(Backup_0521!D482,REF_TABLE!M:Q,2,FALSE)</f>
        <v>9.5587323943661975</v>
      </c>
      <c r="H482">
        <f>VLOOKUP(Backup_0521!D482,REF_TABLE!M:Q,3,FALSE)</f>
        <v>7.8122535211267614</v>
      </c>
      <c r="I482">
        <f>VLOOKUP(D482,Tabelle7!$A:$B,2,FALSE)</f>
        <v>4.0224969288732378E-2</v>
      </c>
      <c r="J482">
        <f>VLOOKUP(D482,Tabelle7!$A:$C,3,FALSE)</f>
        <v>4.0224969288732378E-2</v>
      </c>
      <c r="K482">
        <f>VLOOKUP($E482,Dispa_data!E:W,7,FALSE)</f>
        <v>112542.12</v>
      </c>
      <c r="L482">
        <f>IFERROR(VLOOKUP($E482,Dispa_data!E:W,8,FALSE),0)</f>
        <v>0</v>
      </c>
      <c r="M482">
        <f>IFERROR(VLOOKUP($E482,Dispa_data!E:W,9,FALSE),0)</f>
        <v>0</v>
      </c>
      <c r="N482">
        <f>IFERROR(VLOOKUP($E482,Dispa_data!$E:$W,10,FALSE),0)</f>
        <v>0.4</v>
      </c>
      <c r="O482">
        <f>IFERROR(VLOOKUP($E482,Dispa_data!$E:$W,11,FALSE),0)</f>
        <v>0.52500000000000002</v>
      </c>
      <c r="P482">
        <f>IFERROR(VLOOKUP($E482,Dispa_data!$E:$W,12,FALSE),0)</f>
        <v>1</v>
      </c>
      <c r="Q482">
        <f>IFERROR(VLOOKUP($E482,Dispa_data!$E:$W,13,FALSE),0)</f>
        <v>0.45</v>
      </c>
      <c r="S482" t="str">
        <f t="shared" si="59"/>
        <v/>
      </c>
      <c r="T482" t="str">
        <f t="shared" si="60"/>
        <v/>
      </c>
      <c r="U482" t="str">
        <f t="shared" si="61"/>
        <v/>
      </c>
      <c r="V482" t="str">
        <f t="shared" si="62"/>
        <v/>
      </c>
      <c r="W482" t="str">
        <f t="shared" si="63"/>
        <v/>
      </c>
      <c r="X482" s="1" t="s">
        <v>518</v>
      </c>
      <c r="Y482" s="6" t="e">
        <f>VLOOKUP(B482,Dispa_data!B:B,1,FALSE)</f>
        <v>#N/A</v>
      </c>
      <c r="Z482" t="s">
        <v>1251</v>
      </c>
      <c r="AA482" t="s">
        <v>1521</v>
      </c>
      <c r="AC482" t="s">
        <v>2133</v>
      </c>
      <c r="AE482" t="s">
        <v>2733</v>
      </c>
      <c r="AF482" t="s">
        <v>3191</v>
      </c>
      <c r="AG482" t="s">
        <v>3477</v>
      </c>
      <c r="AH482" t="s">
        <v>3492</v>
      </c>
      <c r="AI482">
        <v>433</v>
      </c>
      <c r="AK482" t="s">
        <v>3500</v>
      </c>
      <c r="AL482" t="s">
        <v>3506</v>
      </c>
      <c r="AM482" t="s">
        <v>3515</v>
      </c>
      <c r="AO482">
        <v>1973</v>
      </c>
      <c r="AP482" t="s">
        <v>3607</v>
      </c>
      <c r="AS482" t="s">
        <v>3628</v>
      </c>
      <c r="AU482">
        <v>53.342170000000003</v>
      </c>
      <c r="AV482">
        <v>7.2062399999999993</v>
      </c>
      <c r="AY482">
        <v>0.42</v>
      </c>
      <c r="AZ482" s="2" t="s">
        <v>3972</v>
      </c>
      <c r="BA482">
        <v>0.3553</v>
      </c>
      <c r="BB482" t="s">
        <v>3997</v>
      </c>
      <c r="BC482" t="s">
        <v>3500</v>
      </c>
      <c r="BE482" t="s">
        <v>3515</v>
      </c>
      <c r="BF482" t="s">
        <v>3191</v>
      </c>
      <c r="BG482" t="s">
        <v>4407</v>
      </c>
      <c r="BH482" t="s">
        <v>4463</v>
      </c>
    </row>
    <row r="483" spans="1:61" x14ac:dyDescent="0.25">
      <c r="A483">
        <f t="shared" si="57"/>
        <v>11</v>
      </c>
      <c r="B483" t="str">
        <f t="shared" si="58"/>
        <v>HKW Iderhoffstraße_BNA0255</v>
      </c>
      <c r="C483" t="s">
        <v>3492</v>
      </c>
      <c r="D483" t="str">
        <f>VLOOKUP(AL483,REF_TABLE!$A$19:$B$26,2,FALSE)</f>
        <v>STUR</v>
      </c>
      <c r="E483" t="str">
        <f>VLOOKUP(AK483,REF_TABLE!A:B,2,FALSE)</f>
        <v>GAS</v>
      </c>
      <c r="F483">
        <f t="shared" ref="F483:F546" si="64">IF(BA483=0,IF(AY483=0,AZ483,AY483),BA483)</f>
        <v>0.38059999999999999</v>
      </c>
      <c r="G483">
        <f>VLOOKUP(Backup_0521!D483,REF_TABLE!M:Q,2,FALSE)</f>
        <v>9.5587323943661975</v>
      </c>
      <c r="H483">
        <f>VLOOKUP(Backup_0521!D483,REF_TABLE!M:Q,3,FALSE)</f>
        <v>7.8122535211267614</v>
      </c>
      <c r="I483">
        <f>VLOOKUP(D483,Tabelle7!$A:$B,2,FALSE)</f>
        <v>4.0224969288732378E-2</v>
      </c>
      <c r="J483">
        <f>VLOOKUP(D483,Tabelle7!$A:$C,3,FALSE)</f>
        <v>4.0224969288732378E-2</v>
      </c>
      <c r="K483">
        <f>VLOOKUP($E483,Dispa_data!E:W,7,FALSE)</f>
        <v>112542.12</v>
      </c>
      <c r="L483">
        <f>IFERROR(VLOOKUP($E483,Dispa_data!E:W,8,FALSE),0)</f>
        <v>0</v>
      </c>
      <c r="M483">
        <f>IFERROR(VLOOKUP($E483,Dispa_data!E:W,9,FALSE),0)</f>
        <v>0</v>
      </c>
      <c r="N483">
        <f>IFERROR(VLOOKUP($E483,Dispa_data!$E:$W,10,FALSE),0)</f>
        <v>0.4</v>
      </c>
      <c r="O483">
        <f>IFERROR(VLOOKUP($E483,Dispa_data!$E:$W,11,FALSE),0)</f>
        <v>0.52500000000000002</v>
      </c>
      <c r="P483">
        <f>IFERROR(VLOOKUP($E483,Dispa_data!$E:$W,12,FALSE),0)</f>
        <v>1</v>
      </c>
      <c r="Q483">
        <f>IFERROR(VLOOKUP($E483,Dispa_data!$E:$W,13,FALSE),0)</f>
        <v>0.45</v>
      </c>
      <c r="S483" t="str">
        <f t="shared" si="59"/>
        <v/>
      </c>
      <c r="T483" t="str">
        <f t="shared" si="60"/>
        <v/>
      </c>
      <c r="U483" t="str">
        <f t="shared" si="61"/>
        <v/>
      </c>
      <c r="V483" t="str">
        <f t="shared" si="62"/>
        <v/>
      </c>
      <c r="W483" t="str">
        <f t="shared" si="63"/>
        <v/>
      </c>
      <c r="X483" s="1" t="s">
        <v>519</v>
      </c>
      <c r="Y483" s="6" t="e">
        <f>VLOOKUP(B483,Dispa_data!B:B,1,FALSE)</f>
        <v>#N/A</v>
      </c>
      <c r="Z483" t="s">
        <v>1252</v>
      </c>
      <c r="AC483" t="s">
        <v>2259</v>
      </c>
      <c r="AE483" t="s">
        <v>3005</v>
      </c>
      <c r="AF483" t="s">
        <v>3357</v>
      </c>
      <c r="AG483" t="s">
        <v>3481</v>
      </c>
      <c r="AH483" t="s">
        <v>3492</v>
      </c>
      <c r="AI483">
        <v>11</v>
      </c>
      <c r="AK483" t="s">
        <v>3500</v>
      </c>
      <c r="AL483" t="s">
        <v>3506</v>
      </c>
      <c r="AM483" t="s">
        <v>3514</v>
      </c>
      <c r="AO483">
        <v>1996</v>
      </c>
      <c r="AP483" t="s">
        <v>3553</v>
      </c>
      <c r="AS483" t="s">
        <v>3625</v>
      </c>
      <c r="AU483">
        <v>50.978566999999998</v>
      </c>
      <c r="AV483">
        <v>11.05158</v>
      </c>
      <c r="BA483">
        <v>0.38059999999999999</v>
      </c>
      <c r="BB483" t="s">
        <v>3997</v>
      </c>
      <c r="BC483" t="s">
        <v>3500</v>
      </c>
      <c r="BE483" t="s">
        <v>3515</v>
      </c>
      <c r="BF483" t="s">
        <v>4211</v>
      </c>
      <c r="BG483" t="s">
        <v>1715</v>
      </c>
      <c r="BH483" t="s">
        <v>4515</v>
      </c>
    </row>
    <row r="484" spans="1:61" x14ac:dyDescent="0.25">
      <c r="A484">
        <f t="shared" si="57"/>
        <v>76.5</v>
      </c>
      <c r="B484" t="str">
        <f t="shared" si="58"/>
        <v>HKW Erfurt-Ost_BNA0256a</v>
      </c>
      <c r="C484" t="s">
        <v>3492</v>
      </c>
      <c r="D484" t="str">
        <f>VLOOKUP(AL484,REF_TABLE!$A$19:$B$26,2,FALSE)</f>
        <v>COMC</v>
      </c>
      <c r="E484" t="str">
        <f>VLOOKUP(AK484,REF_TABLE!A:B,2,FALSE)</f>
        <v>GAS</v>
      </c>
      <c r="F484">
        <f t="shared" si="64"/>
        <v>0.54</v>
      </c>
      <c r="G484">
        <f>VLOOKUP(Backup_0521!D484,REF_TABLE!M:Q,2,FALSE)</f>
        <v>5</v>
      </c>
      <c r="H484">
        <f>VLOOKUP(Backup_0521!D484,REF_TABLE!M:Q,3,FALSE)</f>
        <v>1</v>
      </c>
      <c r="I484">
        <f>VLOOKUP(D484,Tabelle7!$A:$B,2,FALSE)</f>
        <v>3.8508725075675675E-2</v>
      </c>
      <c r="J484">
        <f>VLOOKUP(D484,Tabelle7!$A:$C,3,FALSE)</f>
        <v>3.8508725075675675E-2</v>
      </c>
      <c r="K484">
        <f>VLOOKUP($E484,Dispa_data!E:W,7,FALSE)</f>
        <v>112542.12</v>
      </c>
      <c r="L484">
        <f>IFERROR(VLOOKUP($E484,Dispa_data!E:W,8,FALSE),0)</f>
        <v>0</v>
      </c>
      <c r="M484">
        <f>IFERROR(VLOOKUP($E484,Dispa_data!E:W,9,FALSE),0)</f>
        <v>0</v>
      </c>
      <c r="N484">
        <f>IFERROR(VLOOKUP($E484,Dispa_data!$E:$W,10,FALSE),0)</f>
        <v>0.4</v>
      </c>
      <c r="O484">
        <f>IFERROR(VLOOKUP($E484,Dispa_data!$E:$W,11,FALSE),0)</f>
        <v>0.52500000000000002</v>
      </c>
      <c r="P484">
        <f>IFERROR(VLOOKUP($E484,Dispa_data!$E:$W,12,FALSE),0)</f>
        <v>1</v>
      </c>
      <c r="Q484">
        <f>IFERROR(VLOOKUP($E484,Dispa_data!$E:$W,13,FALSE),0)</f>
        <v>0.45</v>
      </c>
      <c r="S484">
        <f t="shared" si="59"/>
        <v>185.1145737855179</v>
      </c>
      <c r="T484" t="str">
        <f t="shared" si="60"/>
        <v/>
      </c>
      <c r="U484" t="str">
        <f t="shared" si="61"/>
        <v/>
      </c>
      <c r="V484" t="str">
        <f t="shared" si="62"/>
        <v/>
      </c>
      <c r="W484" t="str">
        <f t="shared" si="63"/>
        <v/>
      </c>
      <c r="X484" s="1" t="s">
        <v>520</v>
      </c>
      <c r="Y484" s="6" t="e">
        <f>VLOOKUP(B484,Dispa_data!B:B,1,FALSE)</f>
        <v>#N/A</v>
      </c>
      <c r="Z484" t="s">
        <v>1253</v>
      </c>
      <c r="AB484" t="s">
        <v>2031</v>
      </c>
      <c r="AC484" t="s">
        <v>2259</v>
      </c>
      <c r="AE484" t="s">
        <v>3006</v>
      </c>
      <c r="AF484" t="s">
        <v>3357</v>
      </c>
      <c r="AG484" t="s">
        <v>3481</v>
      </c>
      <c r="AH484" t="s">
        <v>3492</v>
      </c>
      <c r="AI484">
        <v>76.5</v>
      </c>
      <c r="AJ484">
        <v>83.161320000000003</v>
      </c>
      <c r="AK484" t="s">
        <v>3500</v>
      </c>
      <c r="AL484" t="s">
        <v>3508</v>
      </c>
      <c r="AM484" t="s">
        <v>3514</v>
      </c>
      <c r="AN484">
        <v>185.1145737855179</v>
      </c>
      <c r="AO484">
        <v>2000</v>
      </c>
      <c r="AP484" t="s">
        <v>3567</v>
      </c>
      <c r="AS484" t="s">
        <v>3625</v>
      </c>
      <c r="AU484">
        <v>50.989612000000001</v>
      </c>
      <c r="AV484">
        <v>11.027635</v>
      </c>
      <c r="AY484">
        <v>0.36399999999999999</v>
      </c>
      <c r="AZ484" s="2" t="s">
        <v>3973</v>
      </c>
      <c r="BA484">
        <v>0.54</v>
      </c>
      <c r="BB484" t="s">
        <v>3997</v>
      </c>
      <c r="BC484" t="s">
        <v>3500</v>
      </c>
      <c r="BE484" t="s">
        <v>3515</v>
      </c>
      <c r="BF484" t="s">
        <v>4212</v>
      </c>
      <c r="BG484" t="s">
        <v>4406</v>
      </c>
      <c r="BH484" t="s">
        <v>4515</v>
      </c>
      <c r="BI484" t="s">
        <v>4592</v>
      </c>
    </row>
    <row r="485" spans="1:61" x14ac:dyDescent="0.25">
      <c r="A485">
        <f t="shared" si="57"/>
        <v>32.6</v>
      </c>
      <c r="B485" t="str">
        <f t="shared" si="58"/>
        <v>HKW Erfurt-Ost_BNA0256b</v>
      </c>
      <c r="C485" t="s">
        <v>3492</v>
      </c>
      <c r="D485" t="str">
        <f>VLOOKUP(AL485,REF_TABLE!$A$19:$B$26,2,FALSE)</f>
        <v>COMC</v>
      </c>
      <c r="E485" t="str">
        <f>VLOOKUP(AK485,REF_TABLE!A:B,2,FALSE)</f>
        <v>GAS</v>
      </c>
      <c r="F485">
        <f t="shared" si="64"/>
        <v>0.60299999999999998</v>
      </c>
      <c r="G485">
        <f>VLOOKUP(Backup_0521!D485,REF_TABLE!M:Q,2,FALSE)</f>
        <v>5</v>
      </c>
      <c r="H485">
        <f>VLOOKUP(Backup_0521!D485,REF_TABLE!M:Q,3,FALSE)</f>
        <v>1</v>
      </c>
      <c r="I485">
        <f>VLOOKUP(D485,Tabelle7!$A:$B,2,FALSE)</f>
        <v>3.8508725075675675E-2</v>
      </c>
      <c r="J485">
        <f>VLOOKUP(D485,Tabelle7!$A:$C,3,FALSE)</f>
        <v>3.8508725075675675E-2</v>
      </c>
      <c r="K485">
        <f>VLOOKUP($E485,Dispa_data!E:W,7,FALSE)</f>
        <v>112542.12</v>
      </c>
      <c r="L485">
        <f>IFERROR(VLOOKUP($E485,Dispa_data!E:W,8,FALSE),0)</f>
        <v>0</v>
      </c>
      <c r="M485">
        <f>IFERROR(VLOOKUP($E485,Dispa_data!E:W,9,FALSE),0)</f>
        <v>0</v>
      </c>
      <c r="N485">
        <f>IFERROR(VLOOKUP($E485,Dispa_data!$E:$W,10,FALSE),0)</f>
        <v>0.4</v>
      </c>
      <c r="O485">
        <f>IFERROR(VLOOKUP($E485,Dispa_data!$E:$W,11,FALSE),0)</f>
        <v>0.52500000000000002</v>
      </c>
      <c r="P485">
        <f>IFERROR(VLOOKUP($E485,Dispa_data!$E:$W,12,FALSE),0)</f>
        <v>1</v>
      </c>
      <c r="Q485">
        <f>IFERROR(VLOOKUP($E485,Dispa_data!$E:$W,13,FALSE),0)</f>
        <v>0.45</v>
      </c>
      <c r="S485">
        <f t="shared" si="59"/>
        <v>78.885426214482123</v>
      </c>
      <c r="T485" t="str">
        <f t="shared" si="60"/>
        <v/>
      </c>
      <c r="U485" t="str">
        <f t="shared" si="61"/>
        <v/>
      </c>
      <c r="V485" t="str">
        <f t="shared" si="62"/>
        <v/>
      </c>
      <c r="W485" t="str">
        <f t="shared" si="63"/>
        <v/>
      </c>
      <c r="X485" s="1" t="s">
        <v>521</v>
      </c>
      <c r="Y485" s="6" t="e">
        <f>VLOOKUP(B485,Dispa_data!B:B,1,FALSE)</f>
        <v>#N/A</v>
      </c>
      <c r="Z485" t="s">
        <v>1253</v>
      </c>
      <c r="AA485" t="s">
        <v>1703</v>
      </c>
      <c r="AB485" t="s">
        <v>2031</v>
      </c>
      <c r="AC485" t="s">
        <v>2259</v>
      </c>
      <c r="AE485" t="s">
        <v>3006</v>
      </c>
      <c r="AF485" t="s">
        <v>3357</v>
      </c>
      <c r="AG485" t="s">
        <v>3481</v>
      </c>
      <c r="AH485" t="s">
        <v>3492</v>
      </c>
      <c r="AI485">
        <v>32.6</v>
      </c>
      <c r="AJ485">
        <v>35.438679999999998</v>
      </c>
      <c r="AK485" t="s">
        <v>3500</v>
      </c>
      <c r="AL485" t="s">
        <v>3508</v>
      </c>
      <c r="AM485" t="s">
        <v>3514</v>
      </c>
      <c r="AN485">
        <v>78.885426214482123</v>
      </c>
      <c r="AO485">
        <v>2014</v>
      </c>
      <c r="AP485" t="s">
        <v>3541</v>
      </c>
      <c r="AS485" t="s">
        <v>3625</v>
      </c>
      <c r="AU485">
        <v>50.989612000000001</v>
      </c>
      <c r="AV485">
        <v>11.027635</v>
      </c>
      <c r="AY485">
        <v>0.36399999999999999</v>
      </c>
      <c r="AZ485" s="2" t="s">
        <v>3974</v>
      </c>
      <c r="BA485">
        <v>0.60299999999999998</v>
      </c>
      <c r="BB485" t="s">
        <v>3997</v>
      </c>
      <c r="BC485" t="s">
        <v>3500</v>
      </c>
      <c r="BE485" t="s">
        <v>3515</v>
      </c>
      <c r="BG485" t="s">
        <v>4406</v>
      </c>
      <c r="BH485" t="s">
        <v>4515</v>
      </c>
      <c r="BI485" t="s">
        <v>4592</v>
      </c>
    </row>
    <row r="486" spans="1:61" x14ac:dyDescent="0.25">
      <c r="A486">
        <f t="shared" si="57"/>
        <v>10.199999999999999</v>
      </c>
      <c r="B486" t="str">
        <f t="shared" si="58"/>
        <v>BHKW an Klinkerweg_BNA1138</v>
      </c>
      <c r="C486" t="s">
        <v>3492</v>
      </c>
      <c r="D486" t="str">
        <f>VLOOKUP(AL486,REF_TABLE!$A$19:$B$26,2,FALSE)</f>
        <v>STUR</v>
      </c>
      <c r="E486" t="str">
        <f>VLOOKUP(AK486,REF_TABLE!A:B,2,FALSE)</f>
        <v>GAS</v>
      </c>
      <c r="F486">
        <f t="shared" si="64"/>
        <v>0.38500000000000001</v>
      </c>
      <c r="G486">
        <f>VLOOKUP(Backup_0521!D486,REF_TABLE!M:Q,2,FALSE)</f>
        <v>9.5587323943661975</v>
      </c>
      <c r="H486">
        <f>VLOOKUP(Backup_0521!D486,REF_TABLE!M:Q,3,FALSE)</f>
        <v>7.8122535211267614</v>
      </c>
      <c r="I486">
        <f>VLOOKUP(D486,Tabelle7!$A:$B,2,FALSE)</f>
        <v>4.0224969288732378E-2</v>
      </c>
      <c r="J486">
        <f>VLOOKUP(D486,Tabelle7!$A:$C,3,FALSE)</f>
        <v>4.0224969288732378E-2</v>
      </c>
      <c r="K486">
        <f>VLOOKUP($E486,Dispa_data!E:W,7,FALSE)</f>
        <v>112542.12</v>
      </c>
      <c r="L486">
        <f>IFERROR(VLOOKUP($E486,Dispa_data!E:W,8,FALSE),0)</f>
        <v>0</v>
      </c>
      <c r="M486">
        <f>IFERROR(VLOOKUP($E486,Dispa_data!E:W,9,FALSE),0)</f>
        <v>0</v>
      </c>
      <c r="N486">
        <f>IFERROR(VLOOKUP($E486,Dispa_data!$E:$W,10,FALSE),0)</f>
        <v>0.4</v>
      </c>
      <c r="O486">
        <f>IFERROR(VLOOKUP($E486,Dispa_data!$E:$W,11,FALSE),0)</f>
        <v>0.52500000000000002</v>
      </c>
      <c r="P486">
        <f>IFERROR(VLOOKUP($E486,Dispa_data!$E:$W,12,FALSE),0)</f>
        <v>1</v>
      </c>
      <c r="Q486">
        <f>IFERROR(VLOOKUP($E486,Dispa_data!$E:$W,13,FALSE),0)</f>
        <v>0.45</v>
      </c>
      <c r="S486" t="str">
        <f t="shared" si="59"/>
        <v/>
      </c>
      <c r="T486" t="str">
        <f t="shared" si="60"/>
        <v/>
      </c>
      <c r="U486" t="str">
        <f t="shared" si="61"/>
        <v/>
      </c>
      <c r="V486" t="str">
        <f t="shared" si="62"/>
        <v/>
      </c>
      <c r="W486" t="str">
        <f t="shared" si="63"/>
        <v/>
      </c>
      <c r="X486" s="1" t="s">
        <v>522</v>
      </c>
      <c r="Y486" s="6" t="e">
        <f>VLOOKUP(B486,Dispa_data!B:B,1,FALSE)</f>
        <v>#N/A</v>
      </c>
      <c r="Z486" t="s">
        <v>1254</v>
      </c>
      <c r="AA486" t="s">
        <v>1704</v>
      </c>
      <c r="AC486" t="s">
        <v>2260</v>
      </c>
      <c r="AD486" t="s">
        <v>2586</v>
      </c>
      <c r="AE486" t="s">
        <v>3007</v>
      </c>
      <c r="AF486" t="s">
        <v>3358</v>
      </c>
      <c r="AG486" t="s">
        <v>3480</v>
      </c>
      <c r="AH486" t="s">
        <v>3492</v>
      </c>
      <c r="AI486">
        <v>10.199999999999999</v>
      </c>
      <c r="AK486" t="s">
        <v>3500</v>
      </c>
      <c r="AL486" t="s">
        <v>3506</v>
      </c>
      <c r="AM486" t="s">
        <v>3514</v>
      </c>
      <c r="AO486">
        <v>2000</v>
      </c>
      <c r="AP486" t="s">
        <v>3567</v>
      </c>
      <c r="AS486" t="s">
        <v>3625</v>
      </c>
      <c r="AU486">
        <v>51.216859999999997</v>
      </c>
      <c r="AV486">
        <v>6.94733</v>
      </c>
      <c r="BA486">
        <v>0.38500000000000001</v>
      </c>
      <c r="BB486" t="s">
        <v>3997</v>
      </c>
      <c r="BC486" t="s">
        <v>3500</v>
      </c>
      <c r="BE486" t="s">
        <v>3515</v>
      </c>
      <c r="BF486" t="s">
        <v>4213</v>
      </c>
      <c r="BG486" t="s">
        <v>4403</v>
      </c>
      <c r="BH486" t="s">
        <v>2260</v>
      </c>
    </row>
    <row r="487" spans="1:61" x14ac:dyDescent="0.25">
      <c r="A487">
        <f t="shared" si="57"/>
        <v>21.6</v>
      </c>
      <c r="B487" t="str">
        <f t="shared" si="58"/>
        <v>HKW Erlangen_BNA0261a</v>
      </c>
      <c r="C487" t="s">
        <v>3492</v>
      </c>
      <c r="D487" t="str">
        <f>VLOOKUP(AL487,REF_TABLE!$A$19:$B$26,2,FALSE)</f>
        <v>COMC</v>
      </c>
      <c r="E487" t="str">
        <f>VLOOKUP(AK487,REF_TABLE!A:B,2,FALSE)</f>
        <v>GAS</v>
      </c>
      <c r="F487">
        <f t="shared" si="64"/>
        <v>0.5625</v>
      </c>
      <c r="G487">
        <f>VLOOKUP(Backup_0521!D487,REF_TABLE!M:Q,2,FALSE)</f>
        <v>5</v>
      </c>
      <c r="H487">
        <f>VLOOKUP(Backup_0521!D487,REF_TABLE!M:Q,3,FALSE)</f>
        <v>1</v>
      </c>
      <c r="I487">
        <f>VLOOKUP(D487,Tabelle7!$A:$B,2,FALSE)</f>
        <v>3.8508725075675675E-2</v>
      </c>
      <c r="J487">
        <f>VLOOKUP(D487,Tabelle7!$A:$C,3,FALSE)</f>
        <v>3.8508725075675675E-2</v>
      </c>
      <c r="K487">
        <f>VLOOKUP($E487,Dispa_data!E:W,7,FALSE)</f>
        <v>112542.12</v>
      </c>
      <c r="L487">
        <f>IFERROR(VLOOKUP($E487,Dispa_data!E:W,8,FALSE),0)</f>
        <v>0</v>
      </c>
      <c r="M487">
        <f>IFERROR(VLOOKUP($E487,Dispa_data!E:W,9,FALSE),0)</f>
        <v>0</v>
      </c>
      <c r="N487">
        <f>IFERROR(VLOOKUP($E487,Dispa_data!$E:$W,10,FALSE),0)</f>
        <v>0.4</v>
      </c>
      <c r="O487">
        <f>IFERROR(VLOOKUP($E487,Dispa_data!$E:$W,11,FALSE),0)</f>
        <v>0.52500000000000002</v>
      </c>
      <c r="P487">
        <f>IFERROR(VLOOKUP($E487,Dispa_data!$E:$W,12,FALSE),0)</f>
        <v>1</v>
      </c>
      <c r="Q487">
        <f>IFERROR(VLOOKUP($E487,Dispa_data!$E:$W,13,FALSE),0)</f>
        <v>0.45</v>
      </c>
      <c r="S487" t="str">
        <f t="shared" si="59"/>
        <v/>
      </c>
      <c r="T487" t="str">
        <f t="shared" si="60"/>
        <v/>
      </c>
      <c r="U487" t="str">
        <f t="shared" si="61"/>
        <v/>
      </c>
      <c r="V487" t="str">
        <f t="shared" si="62"/>
        <v/>
      </c>
      <c r="W487" t="str">
        <f t="shared" si="63"/>
        <v/>
      </c>
      <c r="X487" s="1" t="s">
        <v>523</v>
      </c>
      <c r="Y487" s="6" t="e">
        <f>VLOOKUP(B487,Dispa_data!B:B,1,FALSE)</f>
        <v>#N/A</v>
      </c>
      <c r="Z487" t="s">
        <v>982</v>
      </c>
      <c r="AA487" t="s">
        <v>1705</v>
      </c>
      <c r="AC487" t="s">
        <v>2170</v>
      </c>
      <c r="AD487" t="s">
        <v>2445</v>
      </c>
      <c r="AE487" t="s">
        <v>2775</v>
      </c>
      <c r="AF487" t="s">
        <v>3224</v>
      </c>
      <c r="AG487" t="s">
        <v>3478</v>
      </c>
      <c r="AH487" t="s">
        <v>3492</v>
      </c>
      <c r="AI487">
        <v>21.6</v>
      </c>
      <c r="AK487" t="s">
        <v>3500</v>
      </c>
      <c r="AL487" t="s">
        <v>3508</v>
      </c>
      <c r="AM487" t="s">
        <v>3514</v>
      </c>
      <c r="AO487">
        <v>2005</v>
      </c>
      <c r="AP487" t="s">
        <v>3519</v>
      </c>
      <c r="AS487" t="s">
        <v>3625</v>
      </c>
      <c r="AU487">
        <v>49.592970000000001</v>
      </c>
      <c r="AV487">
        <v>11.001620000000001</v>
      </c>
      <c r="BA487">
        <v>0.5625</v>
      </c>
      <c r="BB487" t="s">
        <v>3997</v>
      </c>
      <c r="BC487" t="s">
        <v>3500</v>
      </c>
      <c r="BE487" t="s">
        <v>3515</v>
      </c>
      <c r="BF487" t="s">
        <v>4041</v>
      </c>
      <c r="BG487" t="s">
        <v>1559</v>
      </c>
      <c r="BH487" t="s">
        <v>2170</v>
      </c>
    </row>
    <row r="488" spans="1:61" x14ac:dyDescent="0.25">
      <c r="A488">
        <f t="shared" si="57"/>
        <v>6.7</v>
      </c>
      <c r="B488" t="str">
        <f t="shared" si="58"/>
        <v>HKW Erlangen_BNA0261c</v>
      </c>
      <c r="C488" t="s">
        <v>3492</v>
      </c>
      <c r="D488" t="str">
        <f>VLOOKUP(AL488,REF_TABLE!$A$19:$B$26,2,FALSE)</f>
        <v>COMC</v>
      </c>
      <c r="E488" t="str">
        <f>VLOOKUP(AK488,REF_TABLE!A:B,2,FALSE)</f>
        <v>GAS</v>
      </c>
      <c r="F488">
        <f t="shared" si="64"/>
        <v>0.60299999999999998</v>
      </c>
      <c r="G488">
        <f>VLOOKUP(Backup_0521!D488,REF_TABLE!M:Q,2,FALSE)</f>
        <v>5</v>
      </c>
      <c r="H488">
        <f>VLOOKUP(Backup_0521!D488,REF_TABLE!M:Q,3,FALSE)</f>
        <v>1</v>
      </c>
      <c r="I488">
        <f>VLOOKUP(D488,Tabelle7!$A:$B,2,FALSE)</f>
        <v>3.8508725075675675E-2</v>
      </c>
      <c r="J488">
        <f>VLOOKUP(D488,Tabelle7!$A:$C,3,FALSE)</f>
        <v>3.8508725075675675E-2</v>
      </c>
      <c r="K488">
        <f>VLOOKUP($E488,Dispa_data!E:W,7,FALSE)</f>
        <v>112542.12</v>
      </c>
      <c r="L488">
        <f>IFERROR(VLOOKUP($E488,Dispa_data!E:W,8,FALSE),0)</f>
        <v>0</v>
      </c>
      <c r="M488">
        <f>IFERROR(VLOOKUP($E488,Dispa_data!E:W,9,FALSE),0)</f>
        <v>0</v>
      </c>
      <c r="N488">
        <f>IFERROR(VLOOKUP($E488,Dispa_data!$E:$W,10,FALSE),0)</f>
        <v>0.4</v>
      </c>
      <c r="O488">
        <f>IFERROR(VLOOKUP($E488,Dispa_data!$E:$W,11,FALSE),0)</f>
        <v>0.52500000000000002</v>
      </c>
      <c r="P488">
        <f>IFERROR(VLOOKUP($E488,Dispa_data!$E:$W,12,FALSE),0)</f>
        <v>1</v>
      </c>
      <c r="Q488">
        <f>IFERROR(VLOOKUP($E488,Dispa_data!$E:$W,13,FALSE),0)</f>
        <v>0.45</v>
      </c>
      <c r="S488" t="str">
        <f t="shared" si="59"/>
        <v/>
      </c>
      <c r="T488" t="str">
        <f t="shared" si="60"/>
        <v/>
      </c>
      <c r="U488" t="str">
        <f t="shared" si="61"/>
        <v/>
      </c>
      <c r="V488" t="str">
        <f t="shared" si="62"/>
        <v/>
      </c>
      <c r="W488" t="str">
        <f t="shared" si="63"/>
        <v/>
      </c>
      <c r="X488" s="1" t="s">
        <v>524</v>
      </c>
      <c r="Y488" s="6" t="e">
        <f>VLOOKUP(B488,Dispa_data!B:B,1,FALSE)</f>
        <v>#N/A</v>
      </c>
      <c r="Z488" t="s">
        <v>982</v>
      </c>
      <c r="AA488" t="s">
        <v>1706</v>
      </c>
      <c r="AC488" t="s">
        <v>2170</v>
      </c>
      <c r="AD488" t="s">
        <v>2445</v>
      </c>
      <c r="AE488" t="s">
        <v>2775</v>
      </c>
      <c r="AF488" t="s">
        <v>3224</v>
      </c>
      <c r="AG488" t="s">
        <v>3478</v>
      </c>
      <c r="AH488" t="s">
        <v>3492</v>
      </c>
      <c r="AI488">
        <v>6.7</v>
      </c>
      <c r="AK488" t="s">
        <v>3500</v>
      </c>
      <c r="AL488" t="s">
        <v>3508</v>
      </c>
      <c r="AM488" t="s">
        <v>3514</v>
      </c>
      <c r="AO488">
        <v>2014</v>
      </c>
      <c r="AP488" t="s">
        <v>3541</v>
      </c>
      <c r="AS488" t="s">
        <v>3625</v>
      </c>
      <c r="AU488">
        <v>49.593491999999998</v>
      </c>
      <c r="AV488">
        <v>11.001092999999999</v>
      </c>
      <c r="BA488">
        <v>0.60299999999999998</v>
      </c>
      <c r="BB488" t="s">
        <v>3997</v>
      </c>
      <c r="BC488" t="s">
        <v>3500</v>
      </c>
      <c r="BE488" t="s">
        <v>3515</v>
      </c>
      <c r="BF488" t="s">
        <v>4214</v>
      </c>
      <c r="BG488" t="s">
        <v>1559</v>
      </c>
      <c r="BH488" t="s">
        <v>2170</v>
      </c>
    </row>
    <row r="489" spans="1:61" x14ac:dyDescent="0.25">
      <c r="A489">
        <f t="shared" si="57"/>
        <v>200</v>
      </c>
      <c r="B489" t="str">
        <f t="shared" si="58"/>
        <v>Weisweiler_BNA1023</v>
      </c>
      <c r="C489" t="s">
        <v>3492</v>
      </c>
      <c r="D489" t="str">
        <f>VLOOKUP(AL489,REF_TABLE!$A$19:$B$26,2,FALSE)</f>
        <v>GTUR</v>
      </c>
      <c r="E489" t="str">
        <f>VLOOKUP(AK489,REF_TABLE!A:B,2,FALSE)</f>
        <v>GAS</v>
      </c>
      <c r="F489">
        <f t="shared" si="64"/>
        <v>0.39560000000000001</v>
      </c>
      <c r="G489">
        <f>VLOOKUP(Backup_0521!D489,REF_TABLE!M:Q,2,FALSE)</f>
        <v>0</v>
      </c>
      <c r="H489">
        <f>VLOOKUP(Backup_0521!D489,REF_TABLE!M:Q,3,FALSE)</f>
        <v>0</v>
      </c>
      <c r="I489">
        <f>VLOOKUP(D489,Tabelle7!$A:$B,2,FALSE)</f>
        <v>1</v>
      </c>
      <c r="J489">
        <f>VLOOKUP(D489,Tabelle7!$A:$C,3,FALSE)</f>
        <v>1</v>
      </c>
      <c r="K489">
        <f>VLOOKUP($E489,Dispa_data!E:W,7,FALSE)</f>
        <v>112542.12</v>
      </c>
      <c r="L489">
        <f>IFERROR(VLOOKUP($E489,Dispa_data!E:W,8,FALSE),0)</f>
        <v>0</v>
      </c>
      <c r="M489">
        <f>IFERROR(VLOOKUP($E489,Dispa_data!E:W,9,FALSE),0)</f>
        <v>0</v>
      </c>
      <c r="N489">
        <f>IFERROR(VLOOKUP($E489,Dispa_data!$E:$W,10,FALSE),0)</f>
        <v>0.4</v>
      </c>
      <c r="O489">
        <f>IFERROR(VLOOKUP($E489,Dispa_data!$E:$W,11,FALSE),0)</f>
        <v>0.52500000000000002</v>
      </c>
      <c r="P489">
        <f>IFERROR(VLOOKUP($E489,Dispa_data!$E:$W,12,FALSE),0)</f>
        <v>1</v>
      </c>
      <c r="Q489">
        <f>IFERROR(VLOOKUP($E489,Dispa_data!$E:$W,13,FALSE),0)</f>
        <v>0.45</v>
      </c>
      <c r="S489" t="str">
        <f t="shared" si="59"/>
        <v/>
      </c>
      <c r="T489" t="str">
        <f t="shared" si="60"/>
        <v/>
      </c>
      <c r="U489" t="str">
        <f t="shared" si="61"/>
        <v/>
      </c>
      <c r="V489" t="str">
        <f t="shared" si="62"/>
        <v/>
      </c>
      <c r="W489" t="str">
        <f t="shared" si="63"/>
        <v/>
      </c>
      <c r="X489" s="1" t="s">
        <v>525</v>
      </c>
      <c r="Y489" s="6" t="e">
        <f>VLOOKUP(B489,Dispa_data!B:B,1,FALSE)</f>
        <v>#N/A</v>
      </c>
      <c r="Z489" t="s">
        <v>1178</v>
      </c>
      <c r="AA489" t="s">
        <v>1707</v>
      </c>
      <c r="AC489" t="s">
        <v>2203</v>
      </c>
      <c r="AE489" t="s">
        <v>2945</v>
      </c>
      <c r="AF489" t="s">
        <v>3317</v>
      </c>
      <c r="AG489" t="s">
        <v>3480</v>
      </c>
      <c r="AH489" t="s">
        <v>3492</v>
      </c>
      <c r="AI489">
        <v>200</v>
      </c>
      <c r="AK489" t="s">
        <v>3500</v>
      </c>
      <c r="AL489" t="s">
        <v>3512</v>
      </c>
      <c r="AM489" t="s">
        <v>3515</v>
      </c>
      <c r="AO489">
        <v>2006</v>
      </c>
      <c r="AP489" t="s">
        <v>3524</v>
      </c>
      <c r="AS489" t="s">
        <v>3625</v>
      </c>
      <c r="AU489">
        <v>50.839167000000003</v>
      </c>
      <c r="AV489">
        <v>6.3211110000000001</v>
      </c>
      <c r="AW489" t="s">
        <v>3686</v>
      </c>
      <c r="AX489" t="s">
        <v>3869</v>
      </c>
      <c r="AY489">
        <v>0.5</v>
      </c>
      <c r="AZ489" s="2" t="s">
        <v>3958</v>
      </c>
      <c r="BA489">
        <v>0.39560000000000001</v>
      </c>
      <c r="BB489" t="s">
        <v>3997</v>
      </c>
      <c r="BC489" t="s">
        <v>3500</v>
      </c>
      <c r="BE489" t="s">
        <v>3515</v>
      </c>
      <c r="BF489" t="s">
        <v>4152</v>
      </c>
      <c r="BG489" t="s">
        <v>4406</v>
      </c>
      <c r="BH489" t="s">
        <v>4441</v>
      </c>
    </row>
    <row r="490" spans="1:61" x14ac:dyDescent="0.25">
      <c r="A490">
        <f t="shared" si="57"/>
        <v>200</v>
      </c>
      <c r="B490" t="str">
        <f t="shared" si="58"/>
        <v>Weisweiler_BNA1024</v>
      </c>
      <c r="C490" t="s">
        <v>3492</v>
      </c>
      <c r="D490" t="str">
        <f>VLOOKUP(AL490,REF_TABLE!$A$19:$B$26,2,FALSE)</f>
        <v>GTUR</v>
      </c>
      <c r="E490" t="str">
        <f>VLOOKUP(AK490,REF_TABLE!A:B,2,FALSE)</f>
        <v>GAS</v>
      </c>
      <c r="F490">
        <f t="shared" si="64"/>
        <v>0.39560000000000001</v>
      </c>
      <c r="G490">
        <f>VLOOKUP(Backup_0521!D490,REF_TABLE!M:Q,2,FALSE)</f>
        <v>0</v>
      </c>
      <c r="H490">
        <f>VLOOKUP(Backup_0521!D490,REF_TABLE!M:Q,3,FALSE)</f>
        <v>0</v>
      </c>
      <c r="I490">
        <f>VLOOKUP(D490,Tabelle7!$A:$B,2,FALSE)</f>
        <v>1</v>
      </c>
      <c r="J490">
        <f>VLOOKUP(D490,Tabelle7!$A:$C,3,FALSE)</f>
        <v>1</v>
      </c>
      <c r="K490">
        <f>VLOOKUP($E490,Dispa_data!E:W,7,FALSE)</f>
        <v>112542.12</v>
      </c>
      <c r="L490">
        <f>IFERROR(VLOOKUP($E490,Dispa_data!E:W,8,FALSE),0)</f>
        <v>0</v>
      </c>
      <c r="M490">
        <f>IFERROR(VLOOKUP($E490,Dispa_data!E:W,9,FALSE),0)</f>
        <v>0</v>
      </c>
      <c r="N490">
        <f>IFERROR(VLOOKUP($E490,Dispa_data!$E:$W,10,FALSE),0)</f>
        <v>0.4</v>
      </c>
      <c r="O490">
        <f>IFERROR(VLOOKUP($E490,Dispa_data!$E:$W,11,FALSE),0)</f>
        <v>0.52500000000000002</v>
      </c>
      <c r="P490">
        <f>IFERROR(VLOOKUP($E490,Dispa_data!$E:$W,12,FALSE),0)</f>
        <v>1</v>
      </c>
      <c r="Q490">
        <f>IFERROR(VLOOKUP($E490,Dispa_data!$E:$W,13,FALSE),0)</f>
        <v>0.45</v>
      </c>
      <c r="S490" t="str">
        <f t="shared" si="59"/>
        <v/>
      </c>
      <c r="T490" t="str">
        <f t="shared" si="60"/>
        <v/>
      </c>
      <c r="U490" t="str">
        <f t="shared" si="61"/>
        <v/>
      </c>
      <c r="V490" t="str">
        <f t="shared" si="62"/>
        <v/>
      </c>
      <c r="W490" t="str">
        <f t="shared" si="63"/>
        <v/>
      </c>
      <c r="X490" s="1" t="s">
        <v>526</v>
      </c>
      <c r="Y490" s="6" t="e">
        <f>VLOOKUP(B490,Dispa_data!B:B,1,FALSE)</f>
        <v>#N/A</v>
      </c>
      <c r="Z490" t="s">
        <v>1178</v>
      </c>
      <c r="AA490" t="s">
        <v>1708</v>
      </c>
      <c r="AC490" t="s">
        <v>2203</v>
      </c>
      <c r="AE490" t="s">
        <v>2945</v>
      </c>
      <c r="AF490" t="s">
        <v>3317</v>
      </c>
      <c r="AG490" t="s">
        <v>3480</v>
      </c>
      <c r="AH490" t="s">
        <v>3492</v>
      </c>
      <c r="AI490">
        <v>200</v>
      </c>
      <c r="AK490" t="s">
        <v>3500</v>
      </c>
      <c r="AL490" t="s">
        <v>3512</v>
      </c>
      <c r="AM490" t="s">
        <v>3515</v>
      </c>
      <c r="AO490">
        <v>2006</v>
      </c>
      <c r="AP490" t="s">
        <v>3524</v>
      </c>
      <c r="AS490" t="s">
        <v>3625</v>
      </c>
      <c r="AU490">
        <v>50.839167000000003</v>
      </c>
      <c r="AV490">
        <v>6.3211110000000001</v>
      </c>
      <c r="AW490" t="s">
        <v>3686</v>
      </c>
      <c r="AX490" t="s">
        <v>3870</v>
      </c>
      <c r="AY490">
        <v>0.5</v>
      </c>
      <c r="AZ490" s="2" t="s">
        <v>3958</v>
      </c>
      <c r="BA490">
        <v>0.39560000000000001</v>
      </c>
      <c r="BB490" t="s">
        <v>3997</v>
      </c>
      <c r="BC490" t="s">
        <v>3500</v>
      </c>
      <c r="BE490" t="s">
        <v>3515</v>
      </c>
      <c r="BF490" t="s">
        <v>4152</v>
      </c>
      <c r="BG490" t="s">
        <v>4406</v>
      </c>
      <c r="BH490" t="s">
        <v>4441</v>
      </c>
    </row>
    <row r="491" spans="1:61" x14ac:dyDescent="0.25">
      <c r="A491">
        <f t="shared" si="57"/>
        <v>75</v>
      </c>
      <c r="B491" t="str">
        <f t="shared" si="58"/>
        <v>Heizkraftwerk FL_BNA1819</v>
      </c>
      <c r="C491" t="s">
        <v>3492</v>
      </c>
      <c r="D491" t="str">
        <f>VLOOKUP(AL491,REF_TABLE!$A$19:$B$26,2,FALSE)</f>
        <v>COMC</v>
      </c>
      <c r="E491" t="str">
        <f>VLOOKUP(AK491,REF_TABLE!A:B,2,FALSE)</f>
        <v>GAS</v>
      </c>
      <c r="F491">
        <f t="shared" si="64"/>
        <v>0.61199999999999999</v>
      </c>
      <c r="G491">
        <f>VLOOKUP(Backup_0521!D491,REF_TABLE!M:Q,2,FALSE)</f>
        <v>5</v>
      </c>
      <c r="H491">
        <f>VLOOKUP(Backup_0521!D491,REF_TABLE!M:Q,3,FALSE)</f>
        <v>1</v>
      </c>
      <c r="I491">
        <f>VLOOKUP(D491,Tabelle7!$A:$B,2,FALSE)</f>
        <v>3.8508725075675675E-2</v>
      </c>
      <c r="J491">
        <f>VLOOKUP(D491,Tabelle7!$A:$C,3,FALSE)</f>
        <v>3.8508725075675675E-2</v>
      </c>
      <c r="K491">
        <f>VLOOKUP($E491,Dispa_data!E:W,7,FALSE)</f>
        <v>112542.12</v>
      </c>
      <c r="L491">
        <f>IFERROR(VLOOKUP($E491,Dispa_data!E:W,8,FALSE),0)</f>
        <v>0</v>
      </c>
      <c r="M491">
        <f>IFERROR(VLOOKUP($E491,Dispa_data!E:W,9,FALSE),0)</f>
        <v>0</v>
      </c>
      <c r="N491">
        <f>IFERROR(VLOOKUP($E491,Dispa_data!$E:$W,10,FALSE),0)</f>
        <v>0.4</v>
      </c>
      <c r="O491">
        <f>IFERROR(VLOOKUP($E491,Dispa_data!$E:$W,11,FALSE),0)</f>
        <v>0.52500000000000002</v>
      </c>
      <c r="P491">
        <f>IFERROR(VLOOKUP($E491,Dispa_data!$E:$W,12,FALSE),0)</f>
        <v>1</v>
      </c>
      <c r="Q491">
        <f>IFERROR(VLOOKUP($E491,Dispa_data!$E:$W,13,FALSE),0)</f>
        <v>0.45</v>
      </c>
      <c r="S491">
        <f t="shared" si="59"/>
        <v>112.5</v>
      </c>
      <c r="T491" t="str">
        <f t="shared" si="60"/>
        <v/>
      </c>
      <c r="U491" t="str">
        <f t="shared" si="61"/>
        <v/>
      </c>
      <c r="V491" t="str">
        <f t="shared" si="62"/>
        <v/>
      </c>
      <c r="W491" t="str">
        <f t="shared" si="63"/>
        <v/>
      </c>
      <c r="X491" s="1" t="s">
        <v>527</v>
      </c>
      <c r="Y491" s="6" t="e">
        <f>VLOOKUP(B491,Dispa_data!B:B,1,FALSE)</f>
        <v>#N/A</v>
      </c>
      <c r="Z491" t="s">
        <v>983</v>
      </c>
      <c r="AA491" t="s">
        <v>1689</v>
      </c>
      <c r="AB491" t="s">
        <v>1897</v>
      </c>
      <c r="AC491" t="s">
        <v>2171</v>
      </c>
      <c r="AD491" t="s">
        <v>2446</v>
      </c>
      <c r="AE491" t="s">
        <v>2776</v>
      </c>
      <c r="AF491" t="s">
        <v>3225</v>
      </c>
      <c r="AG491" t="s">
        <v>3486</v>
      </c>
      <c r="AH491" t="s">
        <v>3492</v>
      </c>
      <c r="AI491">
        <v>75</v>
      </c>
      <c r="AJ491">
        <v>68.427840000000003</v>
      </c>
      <c r="AK491" t="s">
        <v>3500</v>
      </c>
      <c r="AL491" t="s">
        <v>3508</v>
      </c>
      <c r="AM491" t="s">
        <v>3514</v>
      </c>
      <c r="AN491">
        <v>112.5</v>
      </c>
      <c r="AO491">
        <v>2016</v>
      </c>
      <c r="AP491" t="s">
        <v>3613</v>
      </c>
      <c r="AS491" t="s">
        <v>3625</v>
      </c>
      <c r="AT491" t="s">
        <v>3629</v>
      </c>
      <c r="AU491">
        <v>54.804777000000001</v>
      </c>
      <c r="AV491">
        <v>9.4333570000000009</v>
      </c>
      <c r="BA491">
        <v>0.61199999999999999</v>
      </c>
      <c r="BB491" t="s">
        <v>3997</v>
      </c>
      <c r="BC491" t="s">
        <v>3500</v>
      </c>
      <c r="BE491" t="s">
        <v>3515</v>
      </c>
      <c r="BG491" t="s">
        <v>4409</v>
      </c>
      <c r="BH491" t="s">
        <v>4466</v>
      </c>
      <c r="BI491" t="s">
        <v>4592</v>
      </c>
    </row>
    <row r="492" spans="1:61" x14ac:dyDescent="0.25">
      <c r="A492">
        <f t="shared" si="57"/>
        <v>70</v>
      </c>
      <c r="B492" t="str">
        <f t="shared" si="58"/>
        <v>HKW Niederrad_BNA0285</v>
      </c>
      <c r="C492" t="s">
        <v>3492</v>
      </c>
      <c r="D492" t="str">
        <f>VLOOKUP(AL492,REF_TABLE!$A$19:$B$26,2,FALSE)</f>
        <v>COMC</v>
      </c>
      <c r="E492" t="str">
        <f>VLOOKUP(AK492,REF_TABLE!A:B,2,FALSE)</f>
        <v>GAS</v>
      </c>
      <c r="F492">
        <f t="shared" si="64"/>
        <v>0.5625</v>
      </c>
      <c r="G492">
        <f>VLOOKUP(Backup_0521!D492,REF_TABLE!M:Q,2,FALSE)</f>
        <v>5</v>
      </c>
      <c r="H492">
        <f>VLOOKUP(Backup_0521!D492,REF_TABLE!M:Q,3,FALSE)</f>
        <v>1</v>
      </c>
      <c r="I492">
        <f>VLOOKUP(D492,Tabelle7!$A:$B,2,FALSE)</f>
        <v>3.8508725075675675E-2</v>
      </c>
      <c r="J492">
        <f>VLOOKUP(D492,Tabelle7!$A:$C,3,FALSE)</f>
        <v>3.8508725075675675E-2</v>
      </c>
      <c r="K492">
        <f>VLOOKUP($E492,Dispa_data!E:W,7,FALSE)</f>
        <v>112542.12</v>
      </c>
      <c r="L492">
        <f>IFERROR(VLOOKUP($E492,Dispa_data!E:W,8,FALSE),0)</f>
        <v>0</v>
      </c>
      <c r="M492">
        <f>IFERROR(VLOOKUP($E492,Dispa_data!E:W,9,FALSE),0)</f>
        <v>0</v>
      </c>
      <c r="N492">
        <f>IFERROR(VLOOKUP($E492,Dispa_data!$E:$W,10,FALSE),0)</f>
        <v>0.4</v>
      </c>
      <c r="O492">
        <f>IFERROR(VLOOKUP($E492,Dispa_data!$E:$W,11,FALSE),0)</f>
        <v>0.52500000000000002</v>
      </c>
      <c r="P492">
        <f>IFERROR(VLOOKUP($E492,Dispa_data!$E:$W,12,FALSE),0)</f>
        <v>1</v>
      </c>
      <c r="Q492">
        <f>IFERROR(VLOOKUP($E492,Dispa_data!$E:$W,13,FALSE),0)</f>
        <v>0.45</v>
      </c>
      <c r="S492">
        <f t="shared" si="59"/>
        <v>121.1111111111111</v>
      </c>
      <c r="T492" t="str">
        <f t="shared" si="60"/>
        <v/>
      </c>
      <c r="U492" t="str">
        <f t="shared" si="61"/>
        <v/>
      </c>
      <c r="V492" t="str">
        <f t="shared" si="62"/>
        <v/>
      </c>
      <c r="W492" t="str">
        <f t="shared" si="63"/>
        <v/>
      </c>
      <c r="X492" s="1" t="s">
        <v>528</v>
      </c>
      <c r="Y492" s="6" t="e">
        <f>VLOOKUP(B492,Dispa_data!B:B,1,FALSE)</f>
        <v>#N/A</v>
      </c>
      <c r="Z492" t="s">
        <v>1255</v>
      </c>
      <c r="AA492" t="s">
        <v>1542</v>
      </c>
      <c r="AB492" t="s">
        <v>2032</v>
      </c>
      <c r="AC492" t="s">
        <v>2136</v>
      </c>
      <c r="AD492" t="s">
        <v>2587</v>
      </c>
      <c r="AE492" t="s">
        <v>3008</v>
      </c>
      <c r="AF492" t="s">
        <v>3194</v>
      </c>
      <c r="AG492" t="s">
        <v>3483</v>
      </c>
      <c r="AH492" t="s">
        <v>3492</v>
      </c>
      <c r="AI492">
        <v>70</v>
      </c>
      <c r="AJ492">
        <v>75.55556</v>
      </c>
      <c r="AK492" t="s">
        <v>3500</v>
      </c>
      <c r="AL492" t="s">
        <v>3508</v>
      </c>
      <c r="AM492" t="s">
        <v>3514</v>
      </c>
      <c r="AN492">
        <v>121.1111111111111</v>
      </c>
      <c r="AO492">
        <v>2005</v>
      </c>
      <c r="AP492" t="s">
        <v>3519</v>
      </c>
      <c r="AS492" t="s">
        <v>3625</v>
      </c>
      <c r="AT492" t="s">
        <v>3629</v>
      </c>
      <c r="AU492">
        <v>50.085599999999999</v>
      </c>
      <c r="AV492">
        <v>8.6278500000000005</v>
      </c>
      <c r="BA492">
        <v>0.5625</v>
      </c>
      <c r="BB492" t="s">
        <v>3997</v>
      </c>
      <c r="BC492" t="s">
        <v>3500</v>
      </c>
      <c r="BE492" t="s">
        <v>3515</v>
      </c>
      <c r="BF492" t="s">
        <v>4215</v>
      </c>
      <c r="BG492" t="s">
        <v>4406</v>
      </c>
      <c r="BH492" t="s">
        <v>4445</v>
      </c>
      <c r="BI492" t="s">
        <v>4592</v>
      </c>
    </row>
    <row r="493" spans="1:61" x14ac:dyDescent="0.25">
      <c r="A493">
        <f t="shared" si="57"/>
        <v>99</v>
      </c>
      <c r="B493" t="str">
        <f t="shared" si="58"/>
        <v>HKW West_BNA0286</v>
      </c>
      <c r="C493" t="s">
        <v>3492</v>
      </c>
      <c r="D493" t="str">
        <f>VLOOKUP(AL493,REF_TABLE!$A$19:$B$26,2,FALSE)</f>
        <v>GTUR</v>
      </c>
      <c r="E493" t="str">
        <f>VLOOKUP(AK493,REF_TABLE!A:B,2,FALSE)</f>
        <v>GAS</v>
      </c>
      <c r="F493">
        <f t="shared" si="64"/>
        <v>0.3644</v>
      </c>
      <c r="G493">
        <f>VLOOKUP(Backup_0521!D493,REF_TABLE!M:Q,2,FALSE)</f>
        <v>0</v>
      </c>
      <c r="H493">
        <f>VLOOKUP(Backup_0521!D493,REF_TABLE!M:Q,3,FALSE)</f>
        <v>0</v>
      </c>
      <c r="I493">
        <f>VLOOKUP(D493,Tabelle7!$A:$B,2,FALSE)</f>
        <v>1</v>
      </c>
      <c r="J493">
        <f>VLOOKUP(D493,Tabelle7!$A:$C,3,FALSE)</f>
        <v>1</v>
      </c>
      <c r="K493">
        <f>VLOOKUP($E493,Dispa_data!E:W,7,FALSE)</f>
        <v>112542.12</v>
      </c>
      <c r="L493">
        <f>IFERROR(VLOOKUP($E493,Dispa_data!E:W,8,FALSE),0)</f>
        <v>0</v>
      </c>
      <c r="M493">
        <f>IFERROR(VLOOKUP($E493,Dispa_data!E:W,9,FALSE),0)</f>
        <v>0</v>
      </c>
      <c r="N493">
        <f>IFERROR(VLOOKUP($E493,Dispa_data!$E:$W,10,FALSE),0)</f>
        <v>0.4</v>
      </c>
      <c r="O493">
        <f>IFERROR(VLOOKUP($E493,Dispa_data!$E:$W,11,FALSE),0)</f>
        <v>0.52500000000000002</v>
      </c>
      <c r="P493">
        <f>IFERROR(VLOOKUP($E493,Dispa_data!$E:$W,12,FALSE),0)</f>
        <v>1</v>
      </c>
      <c r="Q493">
        <f>IFERROR(VLOOKUP($E493,Dispa_data!$E:$W,13,FALSE),0)</f>
        <v>0.45</v>
      </c>
      <c r="S493">
        <f t="shared" si="59"/>
        <v>150</v>
      </c>
      <c r="T493" t="str">
        <f t="shared" si="60"/>
        <v/>
      </c>
      <c r="U493" t="str">
        <f t="shared" si="61"/>
        <v/>
      </c>
      <c r="V493" t="str">
        <f t="shared" si="62"/>
        <v/>
      </c>
      <c r="W493" t="str">
        <f t="shared" si="63"/>
        <v/>
      </c>
      <c r="X493" s="1" t="s">
        <v>529</v>
      </c>
      <c r="Y493" s="6" t="e">
        <f>VLOOKUP(B493,Dispa_data!B:B,1,FALSE)</f>
        <v>#N/A</v>
      </c>
      <c r="Z493" t="s">
        <v>984</v>
      </c>
      <c r="AA493" t="s">
        <v>1596</v>
      </c>
      <c r="AB493" t="s">
        <v>2033</v>
      </c>
      <c r="AC493" t="s">
        <v>2136</v>
      </c>
      <c r="AD493" t="s">
        <v>2447</v>
      </c>
      <c r="AE493" t="s">
        <v>2777</v>
      </c>
      <c r="AF493" t="s">
        <v>3194</v>
      </c>
      <c r="AG493" t="s">
        <v>3483</v>
      </c>
      <c r="AH493" t="s">
        <v>3492</v>
      </c>
      <c r="AI493">
        <v>99</v>
      </c>
      <c r="AJ493">
        <v>100</v>
      </c>
      <c r="AK493" t="s">
        <v>3500</v>
      </c>
      <c r="AL493" t="s">
        <v>3512</v>
      </c>
      <c r="AM493" t="s">
        <v>3514</v>
      </c>
      <c r="AN493">
        <v>150</v>
      </c>
      <c r="AO493">
        <v>1994</v>
      </c>
      <c r="AP493" t="s">
        <v>3561</v>
      </c>
      <c r="AS493" t="s">
        <v>3625</v>
      </c>
      <c r="AT493" t="s">
        <v>3629</v>
      </c>
      <c r="AU493">
        <v>50.09843</v>
      </c>
      <c r="AV493">
        <v>8.6531300000000009</v>
      </c>
      <c r="BA493">
        <v>0.3644</v>
      </c>
      <c r="BB493" t="s">
        <v>3997</v>
      </c>
      <c r="BC493" t="s">
        <v>3500</v>
      </c>
      <c r="BE493" t="s">
        <v>3515</v>
      </c>
      <c r="BF493" t="s">
        <v>4043</v>
      </c>
      <c r="BG493" t="s">
        <v>4406</v>
      </c>
      <c r="BH493" t="s">
        <v>4445</v>
      </c>
      <c r="BI493" t="s">
        <v>4591</v>
      </c>
    </row>
    <row r="494" spans="1:61" x14ac:dyDescent="0.25">
      <c r="A494">
        <f t="shared" si="57"/>
        <v>13.4</v>
      </c>
      <c r="B494" t="str">
        <f t="shared" si="58"/>
        <v>HKW Freiberg_BNA1541</v>
      </c>
      <c r="C494" t="s">
        <v>3492</v>
      </c>
      <c r="D494" t="str">
        <f>VLOOKUP(AL494,REF_TABLE!$A$19:$B$26,2,FALSE)</f>
        <v>STUR</v>
      </c>
      <c r="E494" t="str">
        <f>VLOOKUP(AK494,REF_TABLE!A:B,2,FALSE)</f>
        <v>GAS</v>
      </c>
      <c r="F494">
        <f t="shared" si="64"/>
        <v>0.39929999999999999</v>
      </c>
      <c r="G494">
        <f>VLOOKUP(Backup_0521!D494,REF_TABLE!M:Q,2,FALSE)</f>
        <v>9.5587323943661975</v>
      </c>
      <c r="H494">
        <f>VLOOKUP(Backup_0521!D494,REF_TABLE!M:Q,3,FALSE)</f>
        <v>7.8122535211267614</v>
      </c>
      <c r="I494">
        <f>VLOOKUP(D494,Tabelle7!$A:$B,2,FALSE)</f>
        <v>4.0224969288732378E-2</v>
      </c>
      <c r="J494">
        <f>VLOOKUP(D494,Tabelle7!$A:$C,3,FALSE)</f>
        <v>4.0224969288732378E-2</v>
      </c>
      <c r="K494">
        <f>VLOOKUP($E494,Dispa_data!E:W,7,FALSE)</f>
        <v>112542.12</v>
      </c>
      <c r="L494">
        <f>IFERROR(VLOOKUP($E494,Dispa_data!E:W,8,FALSE),0)</f>
        <v>0</v>
      </c>
      <c r="M494">
        <f>IFERROR(VLOOKUP($E494,Dispa_data!E:W,9,FALSE),0)</f>
        <v>0</v>
      </c>
      <c r="N494">
        <f>IFERROR(VLOOKUP($E494,Dispa_data!$E:$W,10,FALSE),0)</f>
        <v>0.4</v>
      </c>
      <c r="O494">
        <f>IFERROR(VLOOKUP($E494,Dispa_data!$E:$W,11,FALSE),0)</f>
        <v>0.52500000000000002</v>
      </c>
      <c r="P494">
        <f>IFERROR(VLOOKUP($E494,Dispa_data!$E:$W,12,FALSE),0)</f>
        <v>1</v>
      </c>
      <c r="Q494">
        <f>IFERROR(VLOOKUP($E494,Dispa_data!$E:$W,13,FALSE),0)</f>
        <v>0.45</v>
      </c>
      <c r="S494" t="str">
        <f t="shared" si="59"/>
        <v/>
      </c>
      <c r="T494" t="str">
        <f t="shared" si="60"/>
        <v/>
      </c>
      <c r="U494" t="str">
        <f t="shared" si="61"/>
        <v/>
      </c>
      <c r="V494" t="str">
        <f t="shared" si="62"/>
        <v/>
      </c>
      <c r="W494" t="str">
        <f t="shared" si="63"/>
        <v/>
      </c>
      <c r="X494" s="1" t="s">
        <v>530</v>
      </c>
      <c r="Y494" s="6" t="e">
        <f>VLOOKUP(B494,Dispa_data!B:B,1,FALSE)</f>
        <v>#N/A</v>
      </c>
      <c r="Z494" t="s">
        <v>1256</v>
      </c>
      <c r="AC494" t="s">
        <v>2261</v>
      </c>
      <c r="AE494" t="s">
        <v>3009</v>
      </c>
      <c r="AF494" t="s">
        <v>3359</v>
      </c>
      <c r="AG494" t="s">
        <v>3490</v>
      </c>
      <c r="AH494" t="s">
        <v>3492</v>
      </c>
      <c r="AI494">
        <v>13.4</v>
      </c>
      <c r="AK494" t="s">
        <v>3500</v>
      </c>
      <c r="AL494" t="s">
        <v>3506</v>
      </c>
      <c r="AM494" t="s">
        <v>3514</v>
      </c>
      <c r="AO494">
        <v>2013</v>
      </c>
      <c r="AP494" t="s">
        <v>3543</v>
      </c>
      <c r="AS494" t="s">
        <v>3625</v>
      </c>
      <c r="AU494">
        <v>50.913038</v>
      </c>
      <c r="AV494">
        <v>13.324847999999999</v>
      </c>
      <c r="BA494">
        <v>0.39929999999999999</v>
      </c>
      <c r="BB494" t="s">
        <v>3997</v>
      </c>
      <c r="BC494" t="s">
        <v>3500</v>
      </c>
      <c r="BE494" t="s">
        <v>3515</v>
      </c>
      <c r="BF494" t="s">
        <v>4216</v>
      </c>
      <c r="BG494" t="s">
        <v>1559</v>
      </c>
      <c r="BH494" t="s">
        <v>4458</v>
      </c>
    </row>
    <row r="495" spans="1:61" x14ac:dyDescent="0.25">
      <c r="A495">
        <f t="shared" si="57"/>
        <v>60.1</v>
      </c>
      <c r="B495" t="str">
        <f t="shared" si="58"/>
        <v>GuD Anlage WVK_BNA0293</v>
      </c>
      <c r="C495" t="s">
        <v>3492</v>
      </c>
      <c r="D495" t="str">
        <f>VLOOKUP(AL495,REF_TABLE!$A$19:$B$26,2,FALSE)</f>
        <v>COMC</v>
      </c>
      <c r="E495" t="str">
        <f>VLOOKUP(AK495,REF_TABLE!A:B,2,FALSE)</f>
        <v>GAS</v>
      </c>
      <c r="F495">
        <f t="shared" si="64"/>
        <v>0.53100000000000003</v>
      </c>
      <c r="G495">
        <f>VLOOKUP(Backup_0521!D495,REF_TABLE!M:Q,2,FALSE)</f>
        <v>5</v>
      </c>
      <c r="H495">
        <f>VLOOKUP(Backup_0521!D495,REF_TABLE!M:Q,3,FALSE)</f>
        <v>1</v>
      </c>
      <c r="I495">
        <f>VLOOKUP(D495,Tabelle7!$A:$B,2,FALSE)</f>
        <v>3.8508725075675675E-2</v>
      </c>
      <c r="J495">
        <f>VLOOKUP(D495,Tabelle7!$A:$C,3,FALSE)</f>
        <v>3.8508725075675675E-2</v>
      </c>
      <c r="K495">
        <f>VLOOKUP($E495,Dispa_data!E:W,7,FALSE)</f>
        <v>112542.12</v>
      </c>
      <c r="L495">
        <f>IFERROR(VLOOKUP($E495,Dispa_data!E:W,8,FALSE),0)</f>
        <v>0</v>
      </c>
      <c r="M495">
        <f>IFERROR(VLOOKUP($E495,Dispa_data!E:W,9,FALSE),0)</f>
        <v>0</v>
      </c>
      <c r="N495">
        <f>IFERROR(VLOOKUP($E495,Dispa_data!$E:$W,10,FALSE),0)</f>
        <v>0.4</v>
      </c>
      <c r="O495">
        <f>IFERROR(VLOOKUP($E495,Dispa_data!$E:$W,11,FALSE),0)</f>
        <v>0.52500000000000002</v>
      </c>
      <c r="P495">
        <f>IFERROR(VLOOKUP($E495,Dispa_data!$E:$W,12,FALSE),0)</f>
        <v>1</v>
      </c>
      <c r="Q495">
        <f>IFERROR(VLOOKUP($E495,Dispa_data!$E:$W,13,FALSE),0)</f>
        <v>0.45</v>
      </c>
      <c r="S495" t="str">
        <f t="shared" si="59"/>
        <v/>
      </c>
      <c r="T495" t="str">
        <f t="shared" si="60"/>
        <v/>
      </c>
      <c r="U495" t="str">
        <f t="shared" si="61"/>
        <v/>
      </c>
      <c r="V495" t="str">
        <f t="shared" si="62"/>
        <v/>
      </c>
      <c r="W495" t="str">
        <f t="shared" si="63"/>
        <v/>
      </c>
      <c r="X495" s="1" t="s">
        <v>531</v>
      </c>
      <c r="Y495" s="6" t="e">
        <f>VLOOKUP(B495,Dispa_data!B:B,1,FALSE)</f>
        <v>#N/A</v>
      </c>
      <c r="Z495" t="s">
        <v>1257</v>
      </c>
      <c r="AA495" t="s">
        <v>1709</v>
      </c>
      <c r="AC495" t="s">
        <v>2262</v>
      </c>
      <c r="AE495" t="s">
        <v>3010</v>
      </c>
      <c r="AF495" t="s">
        <v>3360</v>
      </c>
      <c r="AG495" t="s">
        <v>3482</v>
      </c>
      <c r="AH495" t="s">
        <v>3492</v>
      </c>
      <c r="AI495">
        <v>60.1</v>
      </c>
      <c r="AK495" t="s">
        <v>3500</v>
      </c>
      <c r="AL495" t="s">
        <v>3508</v>
      </c>
      <c r="AM495" t="s">
        <v>3514</v>
      </c>
      <c r="AO495">
        <v>1998</v>
      </c>
      <c r="AP495" t="s">
        <v>3609</v>
      </c>
      <c r="AS495" t="s">
        <v>3625</v>
      </c>
      <c r="AU495">
        <v>48.020738000000001</v>
      </c>
      <c r="AV495">
        <v>7.8458800000000002</v>
      </c>
      <c r="BA495">
        <v>0.53100000000000003</v>
      </c>
      <c r="BB495" t="s">
        <v>3997</v>
      </c>
      <c r="BC495" t="s">
        <v>3500</v>
      </c>
      <c r="BE495" t="s">
        <v>3515</v>
      </c>
      <c r="BF495" t="s">
        <v>4217</v>
      </c>
      <c r="BG495" t="s">
        <v>4406</v>
      </c>
      <c r="BH495" t="s">
        <v>4516</v>
      </c>
    </row>
    <row r="496" spans="1:61" x14ac:dyDescent="0.25">
      <c r="A496">
        <f t="shared" si="57"/>
        <v>27</v>
      </c>
      <c r="B496" t="str">
        <f t="shared" si="58"/>
        <v>HKW_BNA1315</v>
      </c>
      <c r="C496" t="s">
        <v>3492</v>
      </c>
      <c r="D496" t="str">
        <f>VLOOKUP(AL496,REF_TABLE!$A$19:$B$26,2,FALSE)</f>
        <v>STUR</v>
      </c>
      <c r="E496" t="str">
        <f>VLOOKUP(AK496,REF_TABLE!A:B,2,FALSE)</f>
        <v>GAS</v>
      </c>
      <c r="F496">
        <f t="shared" si="64"/>
        <v>0.3861</v>
      </c>
      <c r="G496">
        <f>VLOOKUP(Backup_0521!D496,REF_TABLE!M:Q,2,FALSE)</f>
        <v>9.5587323943661975</v>
      </c>
      <c r="H496">
        <f>VLOOKUP(Backup_0521!D496,REF_TABLE!M:Q,3,FALSE)</f>
        <v>7.8122535211267614</v>
      </c>
      <c r="I496">
        <f>VLOOKUP(D496,Tabelle7!$A:$B,2,FALSE)</f>
        <v>4.0224969288732378E-2</v>
      </c>
      <c r="J496">
        <f>VLOOKUP(D496,Tabelle7!$A:$C,3,FALSE)</f>
        <v>4.0224969288732378E-2</v>
      </c>
      <c r="K496">
        <f>VLOOKUP($E496,Dispa_data!E:W,7,FALSE)</f>
        <v>112542.12</v>
      </c>
      <c r="L496">
        <f>IFERROR(VLOOKUP($E496,Dispa_data!E:W,8,FALSE),0)</f>
        <v>0</v>
      </c>
      <c r="M496">
        <f>IFERROR(VLOOKUP($E496,Dispa_data!E:W,9,FALSE),0)</f>
        <v>0</v>
      </c>
      <c r="N496">
        <f>IFERROR(VLOOKUP($E496,Dispa_data!$E:$W,10,FALSE),0)</f>
        <v>0.4</v>
      </c>
      <c r="O496">
        <f>IFERROR(VLOOKUP($E496,Dispa_data!$E:$W,11,FALSE),0)</f>
        <v>0.52500000000000002</v>
      </c>
      <c r="P496">
        <f>IFERROR(VLOOKUP($E496,Dispa_data!$E:$W,12,FALSE),0)</f>
        <v>1</v>
      </c>
      <c r="Q496">
        <f>IFERROR(VLOOKUP($E496,Dispa_data!$E:$W,13,FALSE),0)</f>
        <v>0.45</v>
      </c>
      <c r="S496" t="str">
        <f t="shared" si="59"/>
        <v/>
      </c>
      <c r="T496" t="str">
        <f t="shared" si="60"/>
        <v/>
      </c>
      <c r="U496" t="str">
        <f t="shared" si="61"/>
        <v/>
      </c>
      <c r="V496" t="str">
        <f t="shared" si="62"/>
        <v/>
      </c>
      <c r="W496" t="str">
        <f t="shared" si="63"/>
        <v/>
      </c>
      <c r="X496" s="1" t="s">
        <v>532</v>
      </c>
      <c r="Y496" s="6" t="e">
        <f>VLOOKUP(B496,Dispa_data!B:B,1,FALSE)</f>
        <v>#N/A</v>
      </c>
      <c r="Z496" t="s">
        <v>1223</v>
      </c>
      <c r="AA496" t="s">
        <v>1223</v>
      </c>
      <c r="AC496" t="s">
        <v>2263</v>
      </c>
      <c r="AD496" t="s">
        <v>2588</v>
      </c>
      <c r="AE496" t="s">
        <v>3011</v>
      </c>
      <c r="AF496" t="s">
        <v>3360</v>
      </c>
      <c r="AG496" t="s">
        <v>3482</v>
      </c>
      <c r="AH496" t="s">
        <v>3492</v>
      </c>
      <c r="AI496">
        <v>27</v>
      </c>
      <c r="AK496" t="s">
        <v>3500</v>
      </c>
      <c r="AL496" t="s">
        <v>3506</v>
      </c>
      <c r="AM496" t="s">
        <v>3514</v>
      </c>
      <c r="AO496">
        <v>2001</v>
      </c>
      <c r="AP496" t="s">
        <v>3522</v>
      </c>
      <c r="AS496" t="s">
        <v>3625</v>
      </c>
      <c r="AU496">
        <v>48.005572170000001</v>
      </c>
      <c r="AV496">
        <v>7.8422798170000014</v>
      </c>
      <c r="BA496">
        <v>0.3861</v>
      </c>
      <c r="BB496" t="s">
        <v>3997</v>
      </c>
      <c r="BC496" t="s">
        <v>3500</v>
      </c>
      <c r="BE496" t="s">
        <v>3515</v>
      </c>
      <c r="BF496" t="s">
        <v>4218</v>
      </c>
      <c r="BG496" t="s">
        <v>1559</v>
      </c>
      <c r="BH496" t="s">
        <v>4517</v>
      </c>
    </row>
    <row r="497" spans="1:61" x14ac:dyDescent="0.25">
      <c r="A497">
        <f t="shared" si="57"/>
        <v>26.2</v>
      </c>
      <c r="B497" t="str">
        <f t="shared" si="58"/>
        <v>Kraftwerk 3_BNA1492a</v>
      </c>
      <c r="C497" t="s">
        <v>3492</v>
      </c>
      <c r="D497" t="str">
        <f>VLOOKUP(AL497,REF_TABLE!$A$19:$B$26,2,FALSE)</f>
        <v>STUR</v>
      </c>
      <c r="E497" t="str">
        <f>VLOOKUP(AK497,REF_TABLE!A:B,2,FALSE)</f>
        <v>GAS</v>
      </c>
      <c r="F497">
        <f t="shared" si="64"/>
        <v>0.374</v>
      </c>
      <c r="G497">
        <f>VLOOKUP(Backup_0521!D497,REF_TABLE!M:Q,2,FALSE)</f>
        <v>9.5587323943661975</v>
      </c>
      <c r="H497">
        <f>VLOOKUP(Backup_0521!D497,REF_TABLE!M:Q,3,FALSE)</f>
        <v>7.8122535211267614</v>
      </c>
      <c r="I497">
        <f>VLOOKUP(D497,Tabelle7!$A:$B,2,FALSE)</f>
        <v>4.0224969288732378E-2</v>
      </c>
      <c r="J497">
        <f>VLOOKUP(D497,Tabelle7!$A:$C,3,FALSE)</f>
        <v>4.0224969288732378E-2</v>
      </c>
      <c r="K497">
        <f>VLOOKUP($E497,Dispa_data!E:W,7,FALSE)</f>
        <v>112542.12</v>
      </c>
      <c r="L497">
        <f>IFERROR(VLOOKUP($E497,Dispa_data!E:W,8,FALSE),0)</f>
        <v>0</v>
      </c>
      <c r="M497">
        <f>IFERROR(VLOOKUP($E497,Dispa_data!E:W,9,FALSE),0)</f>
        <v>0</v>
      </c>
      <c r="N497">
        <f>IFERROR(VLOOKUP($E497,Dispa_data!$E:$W,10,FALSE),0)</f>
        <v>0.4</v>
      </c>
      <c r="O497">
        <f>IFERROR(VLOOKUP($E497,Dispa_data!$E:$W,11,FALSE),0)</f>
        <v>0.52500000000000002</v>
      </c>
      <c r="P497">
        <f>IFERROR(VLOOKUP($E497,Dispa_data!$E:$W,12,FALSE),0)</f>
        <v>1</v>
      </c>
      <c r="Q497">
        <f>IFERROR(VLOOKUP($E497,Dispa_data!$E:$W,13,FALSE),0)</f>
        <v>0.45</v>
      </c>
      <c r="S497" t="str">
        <f t="shared" si="59"/>
        <v/>
      </c>
      <c r="T497" t="str">
        <f t="shared" si="60"/>
        <v/>
      </c>
      <c r="U497" t="str">
        <f t="shared" si="61"/>
        <v/>
      </c>
      <c r="V497" t="str">
        <f t="shared" si="62"/>
        <v/>
      </c>
      <c r="W497" t="str">
        <f t="shared" si="63"/>
        <v/>
      </c>
      <c r="X497" s="1" t="s">
        <v>533</v>
      </c>
      <c r="Y497" s="6" t="e">
        <f>VLOOKUP(B497,Dispa_data!B:B,1,FALSE)</f>
        <v>#N/A</v>
      </c>
      <c r="Z497" t="s">
        <v>1149</v>
      </c>
      <c r="AC497" t="s">
        <v>2264</v>
      </c>
      <c r="AD497" t="s">
        <v>2589</v>
      </c>
      <c r="AE497" t="s">
        <v>3012</v>
      </c>
      <c r="AF497" t="s">
        <v>3361</v>
      </c>
      <c r="AG497" t="s">
        <v>3483</v>
      </c>
      <c r="AH497" t="s">
        <v>3492</v>
      </c>
      <c r="AI497">
        <v>26.2</v>
      </c>
      <c r="AK497" t="s">
        <v>3500</v>
      </c>
      <c r="AL497" t="s">
        <v>3506</v>
      </c>
      <c r="AM497" t="s">
        <v>3514</v>
      </c>
      <c r="AO497">
        <v>1990</v>
      </c>
      <c r="AP497" t="s">
        <v>3525</v>
      </c>
      <c r="AS497" t="s">
        <v>3625</v>
      </c>
      <c r="AU497">
        <v>50.569119999999998</v>
      </c>
      <c r="AV497">
        <v>9.681280000000001</v>
      </c>
      <c r="BA497">
        <v>0.374</v>
      </c>
      <c r="BB497" t="s">
        <v>3997</v>
      </c>
      <c r="BC497" t="s">
        <v>3500</v>
      </c>
      <c r="BE497" t="s">
        <v>3515</v>
      </c>
      <c r="BF497" t="s">
        <v>4219</v>
      </c>
      <c r="BG497" t="s">
        <v>1559</v>
      </c>
      <c r="BH497" t="s">
        <v>4518</v>
      </c>
    </row>
    <row r="498" spans="1:61" x14ac:dyDescent="0.25">
      <c r="A498">
        <f t="shared" si="57"/>
        <v>8</v>
      </c>
      <c r="B498" t="str">
        <f t="shared" si="58"/>
        <v>Kraftwerk 2_BNA1492b</v>
      </c>
      <c r="C498" t="s">
        <v>3492</v>
      </c>
      <c r="D498" t="str">
        <f>VLOOKUP(AL498,REF_TABLE!$A$19:$B$26,2,FALSE)</f>
        <v>STUR</v>
      </c>
      <c r="E498" t="str">
        <f>VLOOKUP(AK498,REF_TABLE!A:B,2,FALSE)</f>
        <v>GAS</v>
      </c>
      <c r="F498">
        <f t="shared" si="64"/>
        <v>0.3982</v>
      </c>
      <c r="G498">
        <f>VLOOKUP(Backup_0521!D498,REF_TABLE!M:Q,2,FALSE)</f>
        <v>9.5587323943661975</v>
      </c>
      <c r="H498">
        <f>VLOOKUP(Backup_0521!D498,REF_TABLE!M:Q,3,FALSE)</f>
        <v>7.8122535211267614</v>
      </c>
      <c r="I498">
        <f>VLOOKUP(D498,Tabelle7!$A:$B,2,FALSE)</f>
        <v>4.0224969288732378E-2</v>
      </c>
      <c r="J498">
        <f>VLOOKUP(D498,Tabelle7!$A:$C,3,FALSE)</f>
        <v>4.0224969288732378E-2</v>
      </c>
      <c r="K498">
        <f>VLOOKUP($E498,Dispa_data!E:W,7,FALSE)</f>
        <v>112542.12</v>
      </c>
      <c r="L498">
        <f>IFERROR(VLOOKUP($E498,Dispa_data!E:W,8,FALSE),0)</f>
        <v>0</v>
      </c>
      <c r="M498">
        <f>IFERROR(VLOOKUP($E498,Dispa_data!E:W,9,FALSE),0)</f>
        <v>0</v>
      </c>
      <c r="N498">
        <f>IFERROR(VLOOKUP($E498,Dispa_data!$E:$W,10,FALSE),0)</f>
        <v>0.4</v>
      </c>
      <c r="O498">
        <f>IFERROR(VLOOKUP($E498,Dispa_data!$E:$W,11,FALSE),0)</f>
        <v>0.52500000000000002</v>
      </c>
      <c r="P498">
        <f>IFERROR(VLOOKUP($E498,Dispa_data!$E:$W,12,FALSE),0)</f>
        <v>1</v>
      </c>
      <c r="Q498">
        <f>IFERROR(VLOOKUP($E498,Dispa_data!$E:$W,13,FALSE),0)</f>
        <v>0.45</v>
      </c>
      <c r="S498" t="str">
        <f t="shared" si="59"/>
        <v/>
      </c>
      <c r="T498" t="str">
        <f t="shared" si="60"/>
        <v/>
      </c>
      <c r="U498" t="str">
        <f t="shared" si="61"/>
        <v/>
      </c>
      <c r="V498" t="str">
        <f t="shared" si="62"/>
        <v/>
      </c>
      <c r="W498" t="str">
        <f t="shared" si="63"/>
        <v/>
      </c>
      <c r="X498" s="1" t="s">
        <v>534</v>
      </c>
      <c r="Y498" s="6" t="e">
        <f>VLOOKUP(B498,Dispa_data!B:B,1,FALSE)</f>
        <v>#N/A</v>
      </c>
      <c r="Z498" t="s">
        <v>1258</v>
      </c>
      <c r="AC498" t="s">
        <v>2264</v>
      </c>
      <c r="AD498" t="s">
        <v>2589</v>
      </c>
      <c r="AE498" t="s">
        <v>3012</v>
      </c>
      <c r="AF498" t="s">
        <v>3361</v>
      </c>
      <c r="AG498" t="s">
        <v>3483</v>
      </c>
      <c r="AH498" t="s">
        <v>3492</v>
      </c>
      <c r="AI498">
        <v>8</v>
      </c>
      <c r="AK498" t="s">
        <v>3500</v>
      </c>
      <c r="AL498" t="s">
        <v>3506</v>
      </c>
      <c r="AM498" t="s">
        <v>3514</v>
      </c>
      <c r="AO498">
        <v>2012</v>
      </c>
      <c r="AP498" t="s">
        <v>3531</v>
      </c>
      <c r="AS498" t="s">
        <v>3625</v>
      </c>
      <c r="AU498">
        <v>50.569119999999998</v>
      </c>
      <c r="AV498">
        <v>9.681280000000001</v>
      </c>
      <c r="BA498">
        <v>0.3982</v>
      </c>
      <c r="BB498" t="s">
        <v>3997</v>
      </c>
      <c r="BC498" t="s">
        <v>3500</v>
      </c>
      <c r="BE498" t="s">
        <v>3515</v>
      </c>
      <c r="BF498" t="s">
        <v>4219</v>
      </c>
      <c r="BG498" t="s">
        <v>1559</v>
      </c>
      <c r="BH498" t="s">
        <v>4518</v>
      </c>
    </row>
    <row r="499" spans="1:61" x14ac:dyDescent="0.25">
      <c r="A499">
        <f t="shared" si="57"/>
        <v>74</v>
      </c>
      <c r="B499" t="str">
        <f t="shared" si="58"/>
        <v>Heizkraftwerk Gera-Nord_BNA0343</v>
      </c>
      <c r="C499" t="s">
        <v>3492</v>
      </c>
      <c r="D499" t="str">
        <f>VLOOKUP(AL499,REF_TABLE!$A$19:$B$26,2,FALSE)</f>
        <v>STUR</v>
      </c>
      <c r="E499" t="str">
        <f>VLOOKUP(AK499,REF_TABLE!A:B,2,FALSE)</f>
        <v>GAS</v>
      </c>
      <c r="F499">
        <f t="shared" si="64"/>
        <v>0.38059999999999999</v>
      </c>
      <c r="G499">
        <f>VLOOKUP(Backup_0521!D499,REF_TABLE!M:Q,2,FALSE)</f>
        <v>9.5587323943661975</v>
      </c>
      <c r="H499">
        <f>VLOOKUP(Backup_0521!D499,REF_TABLE!M:Q,3,FALSE)</f>
        <v>7.8122535211267614</v>
      </c>
      <c r="I499">
        <f>VLOOKUP(D499,Tabelle7!$A:$B,2,FALSE)</f>
        <v>4.0224969288732378E-2</v>
      </c>
      <c r="J499">
        <f>VLOOKUP(D499,Tabelle7!$A:$C,3,FALSE)</f>
        <v>4.0224969288732378E-2</v>
      </c>
      <c r="K499">
        <f>VLOOKUP($E499,Dispa_data!E:W,7,FALSE)</f>
        <v>112542.12</v>
      </c>
      <c r="L499">
        <f>IFERROR(VLOOKUP($E499,Dispa_data!E:W,8,FALSE),0)</f>
        <v>0</v>
      </c>
      <c r="M499">
        <f>IFERROR(VLOOKUP($E499,Dispa_data!E:W,9,FALSE),0)</f>
        <v>0</v>
      </c>
      <c r="N499">
        <f>IFERROR(VLOOKUP($E499,Dispa_data!$E:$W,10,FALSE),0)</f>
        <v>0.4</v>
      </c>
      <c r="O499">
        <f>IFERROR(VLOOKUP($E499,Dispa_data!$E:$W,11,FALSE),0)</f>
        <v>0.52500000000000002</v>
      </c>
      <c r="P499">
        <f>IFERROR(VLOOKUP($E499,Dispa_data!$E:$W,12,FALSE),0)</f>
        <v>1</v>
      </c>
      <c r="Q499">
        <f>IFERROR(VLOOKUP($E499,Dispa_data!$E:$W,13,FALSE),0)</f>
        <v>0.45</v>
      </c>
      <c r="S499" t="str">
        <f t="shared" si="59"/>
        <v/>
      </c>
      <c r="T499" t="str">
        <f t="shared" si="60"/>
        <v/>
      </c>
      <c r="U499" t="str">
        <f t="shared" si="61"/>
        <v/>
      </c>
      <c r="V499" t="str">
        <f t="shared" si="62"/>
        <v/>
      </c>
      <c r="W499" t="str">
        <f t="shared" si="63"/>
        <v/>
      </c>
      <c r="X499" s="1" t="s">
        <v>535</v>
      </c>
      <c r="Y499" s="6" t="e">
        <f>VLOOKUP(B499,Dispa_data!B:B,1,FALSE)</f>
        <v>#N/A</v>
      </c>
      <c r="Z499" t="s">
        <v>1259</v>
      </c>
      <c r="AC499" t="s">
        <v>2265</v>
      </c>
      <c r="AD499" t="s">
        <v>2590</v>
      </c>
      <c r="AE499" t="s">
        <v>3013</v>
      </c>
      <c r="AF499" t="s">
        <v>3362</v>
      </c>
      <c r="AG499" t="s">
        <v>3481</v>
      </c>
      <c r="AH499" t="s">
        <v>3492</v>
      </c>
      <c r="AI499">
        <v>74</v>
      </c>
      <c r="AK499" t="s">
        <v>3500</v>
      </c>
      <c r="AL499" t="s">
        <v>3506</v>
      </c>
      <c r="AM499" t="s">
        <v>3514</v>
      </c>
      <c r="AO499">
        <v>1996</v>
      </c>
      <c r="AP499" t="s">
        <v>3553</v>
      </c>
      <c r="AS499" t="s">
        <v>3625</v>
      </c>
      <c r="AU499">
        <v>50.907600000000002</v>
      </c>
      <c r="AV499">
        <v>12.061019999999999</v>
      </c>
      <c r="BA499">
        <v>0.38059999999999999</v>
      </c>
      <c r="BB499" t="s">
        <v>3997</v>
      </c>
      <c r="BC499" t="s">
        <v>3500</v>
      </c>
      <c r="BE499" t="s">
        <v>3515</v>
      </c>
      <c r="BG499" t="s">
        <v>4406</v>
      </c>
      <c r="BH499" t="s">
        <v>4519</v>
      </c>
    </row>
    <row r="500" spans="1:61" x14ac:dyDescent="0.25">
      <c r="A500">
        <f t="shared" si="57"/>
        <v>18.8</v>
      </c>
      <c r="B500" t="str">
        <f t="shared" si="58"/>
        <v>HKW Göttingen_BNA0354</v>
      </c>
      <c r="C500" t="s">
        <v>3492</v>
      </c>
      <c r="D500" t="str">
        <f>VLOOKUP(AL500,REF_TABLE!$A$19:$B$26,2,FALSE)</f>
        <v>STUR</v>
      </c>
      <c r="E500" t="str">
        <f>VLOOKUP(AK500,REF_TABLE!A:B,2,FALSE)</f>
        <v>GAS</v>
      </c>
      <c r="F500">
        <f t="shared" si="64"/>
        <v>0.38279999999999997</v>
      </c>
      <c r="G500">
        <f>VLOOKUP(Backup_0521!D500,REF_TABLE!M:Q,2,FALSE)</f>
        <v>9.5587323943661975</v>
      </c>
      <c r="H500">
        <f>VLOOKUP(Backup_0521!D500,REF_TABLE!M:Q,3,FALSE)</f>
        <v>7.8122535211267614</v>
      </c>
      <c r="I500">
        <f>VLOOKUP(D500,Tabelle7!$A:$B,2,FALSE)</f>
        <v>4.0224969288732378E-2</v>
      </c>
      <c r="J500">
        <f>VLOOKUP(D500,Tabelle7!$A:$C,3,FALSE)</f>
        <v>4.0224969288732378E-2</v>
      </c>
      <c r="K500">
        <f>VLOOKUP($E500,Dispa_data!E:W,7,FALSE)</f>
        <v>112542.12</v>
      </c>
      <c r="L500">
        <f>IFERROR(VLOOKUP($E500,Dispa_data!E:W,8,FALSE),0)</f>
        <v>0</v>
      </c>
      <c r="M500">
        <f>IFERROR(VLOOKUP($E500,Dispa_data!E:W,9,FALSE),0)</f>
        <v>0</v>
      </c>
      <c r="N500">
        <f>IFERROR(VLOOKUP($E500,Dispa_data!$E:$W,10,FALSE),0)</f>
        <v>0.4</v>
      </c>
      <c r="O500">
        <f>IFERROR(VLOOKUP($E500,Dispa_data!$E:$W,11,FALSE),0)</f>
        <v>0.52500000000000002</v>
      </c>
      <c r="P500">
        <f>IFERROR(VLOOKUP($E500,Dispa_data!$E:$W,12,FALSE),0)</f>
        <v>1</v>
      </c>
      <c r="Q500">
        <f>IFERROR(VLOOKUP($E500,Dispa_data!$E:$W,13,FALSE),0)</f>
        <v>0.45</v>
      </c>
      <c r="S500" t="str">
        <f t="shared" si="59"/>
        <v/>
      </c>
      <c r="T500" t="str">
        <f t="shared" si="60"/>
        <v/>
      </c>
      <c r="U500" t="str">
        <f t="shared" si="61"/>
        <v/>
      </c>
      <c r="V500" t="str">
        <f t="shared" si="62"/>
        <v/>
      </c>
      <c r="W500" t="str">
        <f t="shared" si="63"/>
        <v/>
      </c>
      <c r="X500" s="1" t="s">
        <v>536</v>
      </c>
      <c r="Y500" s="6" t="e">
        <f>VLOOKUP(B500,Dispa_data!B:B,1,FALSE)</f>
        <v>#N/A</v>
      </c>
      <c r="Z500" t="s">
        <v>1260</v>
      </c>
      <c r="AC500" t="s">
        <v>2266</v>
      </c>
      <c r="AD500" t="s">
        <v>2591</v>
      </c>
      <c r="AE500" t="s">
        <v>3014</v>
      </c>
      <c r="AF500" t="s">
        <v>3363</v>
      </c>
      <c r="AG500" t="s">
        <v>3477</v>
      </c>
      <c r="AH500" t="s">
        <v>3492</v>
      </c>
      <c r="AI500">
        <v>18.8</v>
      </c>
      <c r="AK500" t="s">
        <v>3500</v>
      </c>
      <c r="AL500" t="s">
        <v>3506</v>
      </c>
      <c r="AM500" t="s">
        <v>3514</v>
      </c>
      <c r="AO500">
        <v>1998</v>
      </c>
      <c r="AP500" t="s">
        <v>3609</v>
      </c>
      <c r="AS500" t="s">
        <v>3625</v>
      </c>
      <c r="AU500">
        <v>51.553370000000001</v>
      </c>
      <c r="AV500">
        <v>9.9337400000000002</v>
      </c>
      <c r="BA500">
        <v>0.38279999999999997</v>
      </c>
      <c r="BB500" t="s">
        <v>3997</v>
      </c>
      <c r="BC500" t="s">
        <v>3500</v>
      </c>
      <c r="BE500" t="s">
        <v>3515</v>
      </c>
      <c r="BF500" t="s">
        <v>4220</v>
      </c>
      <c r="BG500" t="s">
        <v>1559</v>
      </c>
      <c r="BH500" t="s">
        <v>4520</v>
      </c>
    </row>
    <row r="501" spans="1:61" x14ac:dyDescent="0.25">
      <c r="A501">
        <f t="shared" si="57"/>
        <v>14.7</v>
      </c>
      <c r="B501" t="str">
        <f t="shared" si="58"/>
        <v>HKW "Helmshäger Berg"_BNA0360</v>
      </c>
      <c r="C501" t="s">
        <v>3492</v>
      </c>
      <c r="D501" t="str">
        <f>VLOOKUP(AL501,REF_TABLE!$A$19:$B$26,2,FALSE)</f>
        <v>GTUR</v>
      </c>
      <c r="E501" t="str">
        <f>VLOOKUP(AK501,REF_TABLE!A:B,2,FALSE)</f>
        <v>GAS</v>
      </c>
      <c r="F501">
        <f t="shared" si="64"/>
        <v>0.36959999999999998</v>
      </c>
      <c r="G501">
        <f>VLOOKUP(Backup_0521!D501,REF_TABLE!M:Q,2,FALSE)</f>
        <v>0</v>
      </c>
      <c r="H501">
        <f>VLOOKUP(Backup_0521!D501,REF_TABLE!M:Q,3,FALSE)</f>
        <v>0</v>
      </c>
      <c r="I501">
        <f>VLOOKUP(D501,Tabelle7!$A:$B,2,FALSE)</f>
        <v>1</v>
      </c>
      <c r="J501">
        <f>VLOOKUP(D501,Tabelle7!$A:$C,3,FALSE)</f>
        <v>1</v>
      </c>
      <c r="K501">
        <f>VLOOKUP($E501,Dispa_data!E:W,7,FALSE)</f>
        <v>112542.12</v>
      </c>
      <c r="L501">
        <f>IFERROR(VLOOKUP($E501,Dispa_data!E:W,8,FALSE),0)</f>
        <v>0</v>
      </c>
      <c r="M501">
        <f>IFERROR(VLOOKUP($E501,Dispa_data!E:W,9,FALSE),0)</f>
        <v>0</v>
      </c>
      <c r="N501">
        <f>IFERROR(VLOOKUP($E501,Dispa_data!$E:$W,10,FALSE),0)</f>
        <v>0.4</v>
      </c>
      <c r="O501">
        <f>IFERROR(VLOOKUP($E501,Dispa_data!$E:$W,11,FALSE),0)</f>
        <v>0.52500000000000002</v>
      </c>
      <c r="P501">
        <f>IFERROR(VLOOKUP($E501,Dispa_data!$E:$W,12,FALSE),0)</f>
        <v>1</v>
      </c>
      <c r="Q501">
        <f>IFERROR(VLOOKUP($E501,Dispa_data!$E:$W,13,FALSE),0)</f>
        <v>0.45</v>
      </c>
      <c r="S501" t="str">
        <f t="shared" si="59"/>
        <v/>
      </c>
      <c r="T501" t="str">
        <f t="shared" si="60"/>
        <v/>
      </c>
      <c r="U501" t="str">
        <f t="shared" si="61"/>
        <v/>
      </c>
      <c r="V501" t="str">
        <f t="shared" si="62"/>
        <v/>
      </c>
      <c r="W501" t="str">
        <f t="shared" si="63"/>
        <v/>
      </c>
      <c r="X501" s="1" t="s">
        <v>537</v>
      </c>
      <c r="Y501" s="6" t="e">
        <f>VLOOKUP(B501,Dispa_data!B:B,1,FALSE)</f>
        <v>#N/A</v>
      </c>
      <c r="Z501" t="s">
        <v>1261</v>
      </c>
      <c r="AA501" t="s">
        <v>1206</v>
      </c>
      <c r="AC501" t="s">
        <v>2267</v>
      </c>
      <c r="AE501" t="s">
        <v>3015</v>
      </c>
      <c r="AF501" t="s">
        <v>3364</v>
      </c>
      <c r="AG501" t="s">
        <v>3484</v>
      </c>
      <c r="AH501" t="s">
        <v>3492</v>
      </c>
      <c r="AI501">
        <v>14.7</v>
      </c>
      <c r="AK501" t="s">
        <v>3500</v>
      </c>
      <c r="AL501" t="s">
        <v>3512</v>
      </c>
      <c r="AM501" t="s">
        <v>3514</v>
      </c>
      <c r="AO501">
        <v>1996</v>
      </c>
      <c r="AP501" t="s">
        <v>3553</v>
      </c>
      <c r="AS501" t="s">
        <v>3625</v>
      </c>
      <c r="AU501">
        <v>54.070390000000003</v>
      </c>
      <c r="AV501">
        <v>13.398860000000001</v>
      </c>
      <c r="BA501">
        <v>0.36959999999999998</v>
      </c>
      <c r="BB501" t="s">
        <v>3997</v>
      </c>
      <c r="BC501" t="s">
        <v>3500</v>
      </c>
      <c r="BE501" t="s">
        <v>3515</v>
      </c>
      <c r="BF501" t="s">
        <v>4221</v>
      </c>
      <c r="BG501" t="s">
        <v>1559</v>
      </c>
      <c r="BH501" t="s">
        <v>4521</v>
      </c>
    </row>
    <row r="502" spans="1:61" x14ac:dyDescent="0.25">
      <c r="A502">
        <f t="shared" si="57"/>
        <v>40</v>
      </c>
      <c r="B502" t="str">
        <f t="shared" si="58"/>
        <v>Kraftwerk Grenzach-Wyhlen_BNA0361</v>
      </c>
      <c r="C502" t="s">
        <v>3492</v>
      </c>
      <c r="D502" t="str">
        <f>VLOOKUP(AL502,REF_TABLE!$A$19:$B$26,2,FALSE)</f>
        <v>STUR</v>
      </c>
      <c r="E502" t="str">
        <f>VLOOKUP(AK502,REF_TABLE!A:B,2,FALSE)</f>
        <v>GAS</v>
      </c>
      <c r="F502">
        <f t="shared" si="64"/>
        <v>0.38940000000000002</v>
      </c>
      <c r="G502">
        <f>VLOOKUP(Backup_0521!D502,REF_TABLE!M:Q,2,FALSE)</f>
        <v>9.5587323943661975</v>
      </c>
      <c r="H502">
        <f>VLOOKUP(Backup_0521!D502,REF_TABLE!M:Q,3,FALSE)</f>
        <v>7.8122535211267614</v>
      </c>
      <c r="I502">
        <f>VLOOKUP(D502,Tabelle7!$A:$B,2,FALSE)</f>
        <v>4.0224969288732378E-2</v>
      </c>
      <c r="J502">
        <f>VLOOKUP(D502,Tabelle7!$A:$C,3,FALSE)</f>
        <v>4.0224969288732378E-2</v>
      </c>
      <c r="K502">
        <f>VLOOKUP($E502,Dispa_data!E:W,7,FALSE)</f>
        <v>112542.12</v>
      </c>
      <c r="L502">
        <f>IFERROR(VLOOKUP($E502,Dispa_data!E:W,8,FALSE),0)</f>
        <v>0</v>
      </c>
      <c r="M502">
        <f>IFERROR(VLOOKUP($E502,Dispa_data!E:W,9,FALSE),0)</f>
        <v>0</v>
      </c>
      <c r="N502">
        <f>IFERROR(VLOOKUP($E502,Dispa_data!$E:$W,10,FALSE),0)</f>
        <v>0.4</v>
      </c>
      <c r="O502">
        <f>IFERROR(VLOOKUP($E502,Dispa_data!$E:$W,11,FALSE),0)</f>
        <v>0.52500000000000002</v>
      </c>
      <c r="P502">
        <f>IFERROR(VLOOKUP($E502,Dispa_data!$E:$W,12,FALSE),0)</f>
        <v>1</v>
      </c>
      <c r="Q502">
        <f>IFERROR(VLOOKUP($E502,Dispa_data!$E:$W,13,FALSE),0)</f>
        <v>0.45</v>
      </c>
      <c r="S502" t="str">
        <f t="shared" si="59"/>
        <v/>
      </c>
      <c r="T502" t="str">
        <f t="shared" si="60"/>
        <v/>
      </c>
      <c r="U502" t="str">
        <f t="shared" si="61"/>
        <v/>
      </c>
      <c r="V502" t="str">
        <f t="shared" si="62"/>
        <v/>
      </c>
      <c r="W502" t="str">
        <f t="shared" si="63"/>
        <v/>
      </c>
      <c r="X502" s="1" t="s">
        <v>538</v>
      </c>
      <c r="Y502" s="6" t="e">
        <f>VLOOKUP(B502,Dispa_data!B:B,1,FALSE)</f>
        <v>#N/A</v>
      </c>
      <c r="Z502" t="s">
        <v>1262</v>
      </c>
      <c r="AC502" t="s">
        <v>2268</v>
      </c>
      <c r="AE502" t="s">
        <v>2846</v>
      </c>
      <c r="AF502" t="s">
        <v>3267</v>
      </c>
      <c r="AG502" t="s">
        <v>3482</v>
      </c>
      <c r="AH502" t="s">
        <v>3492</v>
      </c>
      <c r="AI502">
        <v>40</v>
      </c>
      <c r="AK502" t="s">
        <v>3500</v>
      </c>
      <c r="AL502" t="s">
        <v>3506</v>
      </c>
      <c r="AM502" t="s">
        <v>3514</v>
      </c>
      <c r="AO502">
        <v>2004</v>
      </c>
      <c r="AP502" t="s">
        <v>3518</v>
      </c>
      <c r="AS502" t="s">
        <v>3625</v>
      </c>
      <c r="AU502">
        <v>47.539709999999999</v>
      </c>
      <c r="AV502">
        <v>7.7069229999999997</v>
      </c>
      <c r="BA502">
        <v>0.38940000000000002</v>
      </c>
      <c r="BB502" t="s">
        <v>3997</v>
      </c>
      <c r="BC502" t="s">
        <v>3500</v>
      </c>
      <c r="BE502" t="s">
        <v>3515</v>
      </c>
      <c r="BF502" t="s">
        <v>4222</v>
      </c>
      <c r="BG502" t="s">
        <v>4406</v>
      </c>
      <c r="BH502" t="s">
        <v>4480</v>
      </c>
    </row>
    <row r="503" spans="1:61" x14ac:dyDescent="0.25">
      <c r="A503">
        <f t="shared" si="57"/>
        <v>572</v>
      </c>
      <c r="B503" t="str">
        <f t="shared" si="58"/>
        <v>Staudinger_BNA0374</v>
      </c>
      <c r="C503" t="s">
        <v>3492</v>
      </c>
      <c r="D503" t="str">
        <f>VLOOKUP(AL503,REF_TABLE!$A$19:$B$26,2,FALSE)</f>
        <v>STUR</v>
      </c>
      <c r="E503" t="str">
        <f>VLOOKUP(AK503,REF_TABLE!A:B,2,FALSE)</f>
        <v>GAS</v>
      </c>
      <c r="F503">
        <f t="shared" si="64"/>
        <v>0.35970000000000002</v>
      </c>
      <c r="G503">
        <f>VLOOKUP(Backup_0521!D503,REF_TABLE!M:Q,2,FALSE)</f>
        <v>9.5587323943661975</v>
      </c>
      <c r="H503">
        <f>VLOOKUP(Backup_0521!D503,REF_TABLE!M:Q,3,FALSE)</f>
        <v>7.8122535211267614</v>
      </c>
      <c r="I503">
        <f>VLOOKUP(D503,Tabelle7!$A:$B,2,FALSE)</f>
        <v>4.0224969288732378E-2</v>
      </c>
      <c r="J503">
        <f>VLOOKUP(D503,Tabelle7!$A:$C,3,FALSE)</f>
        <v>4.0224969288732378E-2</v>
      </c>
      <c r="K503">
        <f>VLOOKUP($E503,Dispa_data!E:W,7,FALSE)</f>
        <v>112542.12</v>
      </c>
      <c r="L503">
        <f>IFERROR(VLOOKUP($E503,Dispa_data!E:W,8,FALSE),0)</f>
        <v>0</v>
      </c>
      <c r="M503">
        <f>IFERROR(VLOOKUP($E503,Dispa_data!E:W,9,FALSE),0)</f>
        <v>0</v>
      </c>
      <c r="N503">
        <f>IFERROR(VLOOKUP($E503,Dispa_data!$E:$W,10,FALSE),0)</f>
        <v>0.4</v>
      </c>
      <c r="O503">
        <f>IFERROR(VLOOKUP($E503,Dispa_data!$E:$W,11,FALSE),0)</f>
        <v>0.52500000000000002</v>
      </c>
      <c r="P503">
        <f>IFERROR(VLOOKUP($E503,Dispa_data!$E:$W,12,FALSE),0)</f>
        <v>1</v>
      </c>
      <c r="Q503">
        <f>IFERROR(VLOOKUP($E503,Dispa_data!$E:$W,13,FALSE),0)</f>
        <v>0.45</v>
      </c>
      <c r="S503" t="str">
        <f t="shared" si="59"/>
        <v/>
      </c>
      <c r="T503" t="str">
        <f t="shared" si="60"/>
        <v/>
      </c>
      <c r="U503" t="str">
        <f t="shared" si="61"/>
        <v/>
      </c>
      <c r="V503" t="str">
        <f t="shared" si="62"/>
        <v/>
      </c>
      <c r="W503" t="str">
        <f t="shared" si="63"/>
        <v/>
      </c>
      <c r="X503" s="1" t="s">
        <v>539</v>
      </c>
      <c r="Y503" s="6" t="e">
        <f>VLOOKUP(B503,Dispa_data!B:B,1,FALSE)</f>
        <v>#N/A</v>
      </c>
      <c r="Z503" t="s">
        <v>987</v>
      </c>
      <c r="AA503" t="s">
        <v>1568</v>
      </c>
      <c r="AB503" t="s">
        <v>2034</v>
      </c>
      <c r="AC503" t="s">
        <v>2172</v>
      </c>
      <c r="AE503" t="s">
        <v>2779</v>
      </c>
      <c r="AF503" t="s">
        <v>3227</v>
      </c>
      <c r="AG503" t="s">
        <v>3483</v>
      </c>
      <c r="AH503" t="s">
        <v>3492</v>
      </c>
      <c r="AI503">
        <v>572</v>
      </c>
      <c r="AJ503">
        <v>637.6</v>
      </c>
      <c r="AK503" t="s">
        <v>3500</v>
      </c>
      <c r="AL503" t="s">
        <v>3506</v>
      </c>
      <c r="AM503" t="s">
        <v>3515</v>
      </c>
      <c r="AO503">
        <v>1977</v>
      </c>
      <c r="AP503" t="s">
        <v>3599</v>
      </c>
      <c r="AS503" t="s">
        <v>3626</v>
      </c>
      <c r="AU503">
        <v>50.088552999999997</v>
      </c>
      <c r="AV503">
        <v>8.953399000000001</v>
      </c>
      <c r="AW503" t="s">
        <v>3643</v>
      </c>
      <c r="AX503" t="s">
        <v>3871</v>
      </c>
      <c r="BA503">
        <v>0.35970000000000002</v>
      </c>
      <c r="BB503" t="s">
        <v>3997</v>
      </c>
      <c r="BC503" t="s">
        <v>3500</v>
      </c>
      <c r="BE503" t="s">
        <v>3515</v>
      </c>
      <c r="BF503" t="s">
        <v>3227</v>
      </c>
      <c r="BG503" t="s">
        <v>4408</v>
      </c>
      <c r="BH503" t="s">
        <v>4463</v>
      </c>
      <c r="BI503" t="s">
        <v>4591</v>
      </c>
    </row>
    <row r="504" spans="1:61" x14ac:dyDescent="0.25">
      <c r="A504">
        <f t="shared" si="57"/>
        <v>22</v>
      </c>
      <c r="B504" t="str">
        <f t="shared" si="58"/>
        <v>Energiezentrum Mohn Media_BNA0386</v>
      </c>
      <c r="C504" t="s">
        <v>3492</v>
      </c>
      <c r="D504" t="str">
        <f>VLOOKUP(AL504,REF_TABLE!$A$19:$B$26,2,FALSE)</f>
        <v>STUR</v>
      </c>
      <c r="E504" t="str">
        <f>VLOOKUP(AK504,REF_TABLE!A:B,2,FALSE)</f>
        <v>GAS</v>
      </c>
      <c r="F504">
        <f t="shared" si="64"/>
        <v>0.37840000000000001</v>
      </c>
      <c r="G504">
        <f>VLOOKUP(Backup_0521!D504,REF_TABLE!M:Q,2,FALSE)</f>
        <v>9.5587323943661975</v>
      </c>
      <c r="H504">
        <f>VLOOKUP(Backup_0521!D504,REF_TABLE!M:Q,3,FALSE)</f>
        <v>7.8122535211267614</v>
      </c>
      <c r="I504">
        <f>VLOOKUP(D504,Tabelle7!$A:$B,2,FALSE)</f>
        <v>4.0224969288732378E-2</v>
      </c>
      <c r="J504">
        <f>VLOOKUP(D504,Tabelle7!$A:$C,3,FALSE)</f>
        <v>4.0224969288732378E-2</v>
      </c>
      <c r="K504">
        <f>VLOOKUP($E504,Dispa_data!E:W,7,FALSE)</f>
        <v>112542.12</v>
      </c>
      <c r="L504">
        <f>IFERROR(VLOOKUP($E504,Dispa_data!E:W,8,FALSE),0)</f>
        <v>0</v>
      </c>
      <c r="M504">
        <f>IFERROR(VLOOKUP($E504,Dispa_data!E:W,9,FALSE),0)</f>
        <v>0</v>
      </c>
      <c r="N504">
        <f>IFERROR(VLOOKUP($E504,Dispa_data!$E:$W,10,FALSE),0)</f>
        <v>0.4</v>
      </c>
      <c r="O504">
        <f>IFERROR(VLOOKUP($E504,Dispa_data!$E:$W,11,FALSE),0)</f>
        <v>0.52500000000000002</v>
      </c>
      <c r="P504">
        <f>IFERROR(VLOOKUP($E504,Dispa_data!$E:$W,12,FALSE),0)</f>
        <v>1</v>
      </c>
      <c r="Q504">
        <f>IFERROR(VLOOKUP($E504,Dispa_data!$E:$W,13,FALSE),0)</f>
        <v>0.45</v>
      </c>
      <c r="S504" t="str">
        <f t="shared" si="59"/>
        <v/>
      </c>
      <c r="T504" t="str">
        <f t="shared" si="60"/>
        <v/>
      </c>
      <c r="U504" t="str">
        <f t="shared" si="61"/>
        <v/>
      </c>
      <c r="V504" t="str">
        <f t="shared" si="62"/>
        <v/>
      </c>
      <c r="W504" t="str">
        <f t="shared" si="63"/>
        <v/>
      </c>
      <c r="X504" s="1" t="s">
        <v>540</v>
      </c>
      <c r="Y504" s="6" t="e">
        <f>VLOOKUP(B504,Dispa_data!B:B,1,FALSE)</f>
        <v>#N/A</v>
      </c>
      <c r="Z504" t="s">
        <v>1263</v>
      </c>
      <c r="AC504" t="s">
        <v>2269</v>
      </c>
      <c r="AD504" t="s">
        <v>2592</v>
      </c>
      <c r="AE504" t="s">
        <v>3016</v>
      </c>
      <c r="AF504" t="s">
        <v>3195</v>
      </c>
      <c r="AG504" t="s">
        <v>3480</v>
      </c>
      <c r="AH504" t="s">
        <v>3492</v>
      </c>
      <c r="AI504">
        <v>22</v>
      </c>
      <c r="AK504" t="s">
        <v>3500</v>
      </c>
      <c r="AL504" t="s">
        <v>3506</v>
      </c>
      <c r="AM504" t="s">
        <v>3514</v>
      </c>
      <c r="AO504">
        <v>1994</v>
      </c>
      <c r="AP504" t="s">
        <v>3561</v>
      </c>
      <c r="AS504" t="s">
        <v>3625</v>
      </c>
      <c r="AU504">
        <v>51.907325999999998</v>
      </c>
      <c r="AV504">
        <v>8.4088349999999998</v>
      </c>
      <c r="BA504">
        <v>0.37840000000000001</v>
      </c>
      <c r="BB504" t="s">
        <v>3997</v>
      </c>
      <c r="BC504" t="s">
        <v>3500</v>
      </c>
      <c r="BE504" t="s">
        <v>3515</v>
      </c>
      <c r="BF504" t="s">
        <v>4223</v>
      </c>
      <c r="BG504" t="s">
        <v>1715</v>
      </c>
      <c r="BH504" t="s">
        <v>4446</v>
      </c>
    </row>
    <row r="505" spans="1:61" x14ac:dyDescent="0.25">
      <c r="A505">
        <f t="shared" si="57"/>
        <v>230</v>
      </c>
      <c r="B505" t="str">
        <f t="shared" si="58"/>
        <v>Heizkraftwerk Hagen-Kabel_BNA0389</v>
      </c>
      <c r="C505" t="s">
        <v>3492</v>
      </c>
      <c r="D505" t="str">
        <f>VLOOKUP(AL505,REF_TABLE!$A$19:$B$26,2,FALSE)</f>
        <v>COMC</v>
      </c>
      <c r="E505" t="str">
        <f>VLOOKUP(AK505,REF_TABLE!A:B,2,FALSE)</f>
        <v>GAS</v>
      </c>
      <c r="F505">
        <f t="shared" si="64"/>
        <v>0.55800000000000005</v>
      </c>
      <c r="G505">
        <f>VLOOKUP(Backup_0521!D505,REF_TABLE!M:Q,2,FALSE)</f>
        <v>5</v>
      </c>
      <c r="H505">
        <f>VLOOKUP(Backup_0521!D505,REF_TABLE!M:Q,3,FALSE)</f>
        <v>1</v>
      </c>
      <c r="I505">
        <f>VLOOKUP(D505,Tabelle7!$A:$B,2,FALSE)</f>
        <v>3.8508725075675675E-2</v>
      </c>
      <c r="J505">
        <f>VLOOKUP(D505,Tabelle7!$A:$C,3,FALSE)</f>
        <v>3.8508725075675675E-2</v>
      </c>
      <c r="K505">
        <f>VLOOKUP($E505,Dispa_data!E:W,7,FALSE)</f>
        <v>112542.12</v>
      </c>
      <c r="L505">
        <f>IFERROR(VLOOKUP($E505,Dispa_data!E:W,8,FALSE),0)</f>
        <v>0</v>
      </c>
      <c r="M505">
        <f>IFERROR(VLOOKUP($E505,Dispa_data!E:W,9,FALSE),0)</f>
        <v>0</v>
      </c>
      <c r="N505">
        <f>IFERROR(VLOOKUP($E505,Dispa_data!$E:$W,10,FALSE),0)</f>
        <v>0.4</v>
      </c>
      <c r="O505">
        <f>IFERROR(VLOOKUP($E505,Dispa_data!$E:$W,11,FALSE),0)</f>
        <v>0.52500000000000002</v>
      </c>
      <c r="P505">
        <f>IFERROR(VLOOKUP($E505,Dispa_data!$E:$W,12,FALSE),0)</f>
        <v>1</v>
      </c>
      <c r="Q505">
        <f>IFERROR(VLOOKUP($E505,Dispa_data!$E:$W,13,FALSE),0)</f>
        <v>0.45</v>
      </c>
      <c r="S505">
        <f t="shared" si="59"/>
        <v>108</v>
      </c>
      <c r="T505" t="str">
        <f t="shared" si="60"/>
        <v/>
      </c>
      <c r="U505" t="str">
        <f t="shared" si="61"/>
        <v/>
      </c>
      <c r="V505" t="str">
        <f t="shared" si="62"/>
        <v/>
      </c>
      <c r="W505" t="str">
        <f t="shared" si="63"/>
        <v/>
      </c>
      <c r="X505" s="1" t="s">
        <v>541</v>
      </c>
      <c r="Y505" s="6" t="e">
        <f>VLOOKUP(B505,Dispa_data!B:B,1,FALSE)</f>
        <v>#N/A</v>
      </c>
      <c r="Z505" t="s">
        <v>1264</v>
      </c>
      <c r="AA505" t="s">
        <v>1710</v>
      </c>
      <c r="AB505" t="s">
        <v>2035</v>
      </c>
      <c r="AC505" t="s">
        <v>2138</v>
      </c>
      <c r="AE505" t="s">
        <v>2738</v>
      </c>
      <c r="AF505" t="s">
        <v>3196</v>
      </c>
      <c r="AG505" t="s">
        <v>3480</v>
      </c>
      <c r="AH505" t="s">
        <v>3492</v>
      </c>
      <c r="AI505">
        <v>230</v>
      </c>
      <c r="AJ505">
        <v>251</v>
      </c>
      <c r="AK505" t="s">
        <v>3500</v>
      </c>
      <c r="AL505" t="s">
        <v>3508</v>
      </c>
      <c r="AM505" t="s">
        <v>3515</v>
      </c>
      <c r="AN505">
        <v>108</v>
      </c>
      <c r="AO505">
        <v>1980</v>
      </c>
      <c r="AP505" t="s">
        <v>3546</v>
      </c>
      <c r="AQ505">
        <v>2004</v>
      </c>
      <c r="AS505" t="s">
        <v>3628</v>
      </c>
      <c r="AU505">
        <v>51.411029999999997</v>
      </c>
      <c r="AV505">
        <v>7.4917100000000003</v>
      </c>
      <c r="AW505" t="s">
        <v>3702</v>
      </c>
      <c r="AX505" t="s">
        <v>3872</v>
      </c>
      <c r="BA505">
        <v>0.55800000000000005</v>
      </c>
      <c r="BB505" t="s">
        <v>3997</v>
      </c>
      <c r="BC505" t="s">
        <v>3500</v>
      </c>
      <c r="BE505" t="s">
        <v>3515</v>
      </c>
      <c r="BF505" t="s">
        <v>4094</v>
      </c>
      <c r="BG505" t="s">
        <v>4406</v>
      </c>
      <c r="BH505" t="s">
        <v>4447</v>
      </c>
      <c r="BI505" t="s">
        <v>4591</v>
      </c>
    </row>
    <row r="506" spans="1:61" x14ac:dyDescent="0.25">
      <c r="A506">
        <f t="shared" si="57"/>
        <v>97</v>
      </c>
      <c r="B506" t="str">
        <f t="shared" si="58"/>
        <v>HKW Halle Trotha_BNA0392a</v>
      </c>
      <c r="C506" t="s">
        <v>3492</v>
      </c>
      <c r="D506" t="str">
        <f>VLOOKUP(AL506,REF_TABLE!$A$19:$B$26,2,FALSE)</f>
        <v>STUR</v>
      </c>
      <c r="E506" t="str">
        <f>VLOOKUP(AK506,REF_TABLE!A:B,2,FALSE)</f>
        <v>GAS</v>
      </c>
      <c r="F506">
        <f t="shared" si="64"/>
        <v>0.39050000000000001</v>
      </c>
      <c r="G506">
        <f>VLOOKUP(Backup_0521!D506,REF_TABLE!M:Q,2,FALSE)</f>
        <v>9.5587323943661975</v>
      </c>
      <c r="H506">
        <f>VLOOKUP(Backup_0521!D506,REF_TABLE!M:Q,3,FALSE)</f>
        <v>7.8122535211267614</v>
      </c>
      <c r="I506">
        <f>VLOOKUP(D506,Tabelle7!$A:$B,2,FALSE)</f>
        <v>4.0224969288732378E-2</v>
      </c>
      <c r="J506">
        <f>VLOOKUP(D506,Tabelle7!$A:$C,3,FALSE)</f>
        <v>4.0224969288732378E-2</v>
      </c>
      <c r="K506">
        <f>VLOOKUP($E506,Dispa_data!E:W,7,FALSE)</f>
        <v>112542.12</v>
      </c>
      <c r="L506">
        <f>IFERROR(VLOOKUP($E506,Dispa_data!E:W,8,FALSE),0)</f>
        <v>0</v>
      </c>
      <c r="M506">
        <f>IFERROR(VLOOKUP($E506,Dispa_data!E:W,9,FALSE),0)</f>
        <v>0</v>
      </c>
      <c r="N506">
        <f>IFERROR(VLOOKUP($E506,Dispa_data!$E:$W,10,FALSE),0)</f>
        <v>0.4</v>
      </c>
      <c r="O506">
        <f>IFERROR(VLOOKUP($E506,Dispa_data!$E:$W,11,FALSE),0)</f>
        <v>0.52500000000000002</v>
      </c>
      <c r="P506">
        <f>IFERROR(VLOOKUP($E506,Dispa_data!$E:$W,12,FALSE),0)</f>
        <v>1</v>
      </c>
      <c r="Q506">
        <f>IFERROR(VLOOKUP($E506,Dispa_data!$E:$W,13,FALSE),0)</f>
        <v>0.45</v>
      </c>
      <c r="S506" t="str">
        <f t="shared" si="59"/>
        <v/>
      </c>
      <c r="T506" t="str">
        <f t="shared" si="60"/>
        <v/>
      </c>
      <c r="U506" t="str">
        <f t="shared" si="61"/>
        <v/>
      </c>
      <c r="V506" t="str">
        <f t="shared" si="62"/>
        <v/>
      </c>
      <c r="W506" t="str">
        <f t="shared" si="63"/>
        <v/>
      </c>
      <c r="X506" s="1" t="s">
        <v>542</v>
      </c>
      <c r="Y506" s="6" t="e">
        <f>VLOOKUP(B506,Dispa_data!B:B,1,FALSE)</f>
        <v>#N/A</v>
      </c>
      <c r="Z506" t="s">
        <v>1265</v>
      </c>
      <c r="AA506" t="s">
        <v>1711</v>
      </c>
      <c r="AC506" t="s">
        <v>2270</v>
      </c>
      <c r="AD506" t="s">
        <v>2593</v>
      </c>
      <c r="AE506" t="s">
        <v>3017</v>
      </c>
      <c r="AF506" t="s">
        <v>3365</v>
      </c>
      <c r="AG506" t="s">
        <v>3479</v>
      </c>
      <c r="AH506" t="s">
        <v>3492</v>
      </c>
      <c r="AI506">
        <v>97</v>
      </c>
      <c r="AK506" t="s">
        <v>3500</v>
      </c>
      <c r="AL506" t="s">
        <v>3506</v>
      </c>
      <c r="AM506" t="s">
        <v>3514</v>
      </c>
      <c r="AO506">
        <v>2005</v>
      </c>
      <c r="AP506" t="s">
        <v>3519</v>
      </c>
      <c r="AS506" t="s">
        <v>3625</v>
      </c>
      <c r="AU506">
        <v>51.480960000000003</v>
      </c>
      <c r="AV506">
        <v>11.964270000000001</v>
      </c>
      <c r="BA506">
        <v>0.39050000000000001</v>
      </c>
      <c r="BB506" t="s">
        <v>3997</v>
      </c>
      <c r="BC506" t="s">
        <v>3500</v>
      </c>
      <c r="BE506" t="s">
        <v>3515</v>
      </c>
      <c r="BF506" t="s">
        <v>4224</v>
      </c>
      <c r="BG506" t="s">
        <v>4406</v>
      </c>
      <c r="BH506" t="s">
        <v>4522</v>
      </c>
    </row>
    <row r="507" spans="1:61" x14ac:dyDescent="0.25">
      <c r="A507">
        <f t="shared" si="57"/>
        <v>54</v>
      </c>
      <c r="B507" t="str">
        <f t="shared" si="58"/>
        <v>HKW Halle Trotha_BNA0392b</v>
      </c>
      <c r="C507" t="s">
        <v>3492</v>
      </c>
      <c r="D507" t="str">
        <f>VLOOKUP(AL507,REF_TABLE!$A$19:$B$26,2,FALSE)</f>
        <v>COMC</v>
      </c>
      <c r="E507" t="str">
        <f>VLOOKUP(AK507,REF_TABLE!A:B,2,FALSE)</f>
        <v>GAS</v>
      </c>
      <c r="F507">
        <f t="shared" si="64"/>
        <v>0.59850000000000003</v>
      </c>
      <c r="G507">
        <f>VLOOKUP(Backup_0521!D507,REF_TABLE!M:Q,2,FALSE)</f>
        <v>5</v>
      </c>
      <c r="H507">
        <f>VLOOKUP(Backup_0521!D507,REF_TABLE!M:Q,3,FALSE)</f>
        <v>1</v>
      </c>
      <c r="I507">
        <f>VLOOKUP(D507,Tabelle7!$A:$B,2,FALSE)</f>
        <v>3.8508725075675675E-2</v>
      </c>
      <c r="J507">
        <f>VLOOKUP(D507,Tabelle7!$A:$C,3,FALSE)</f>
        <v>3.8508725075675675E-2</v>
      </c>
      <c r="K507">
        <f>VLOOKUP($E507,Dispa_data!E:W,7,FALSE)</f>
        <v>112542.12</v>
      </c>
      <c r="L507">
        <f>IFERROR(VLOOKUP($E507,Dispa_data!E:W,8,FALSE),0)</f>
        <v>0</v>
      </c>
      <c r="M507">
        <f>IFERROR(VLOOKUP($E507,Dispa_data!E:W,9,FALSE),0)</f>
        <v>0</v>
      </c>
      <c r="N507">
        <f>IFERROR(VLOOKUP($E507,Dispa_data!$E:$W,10,FALSE),0)</f>
        <v>0.4</v>
      </c>
      <c r="O507">
        <f>IFERROR(VLOOKUP($E507,Dispa_data!$E:$W,11,FALSE),0)</f>
        <v>0.52500000000000002</v>
      </c>
      <c r="P507">
        <f>IFERROR(VLOOKUP($E507,Dispa_data!$E:$W,12,FALSE),0)</f>
        <v>1</v>
      </c>
      <c r="Q507">
        <f>IFERROR(VLOOKUP($E507,Dispa_data!$E:$W,13,FALSE),0)</f>
        <v>0.45</v>
      </c>
      <c r="S507" t="str">
        <f t="shared" si="59"/>
        <v/>
      </c>
      <c r="T507" t="str">
        <f t="shared" si="60"/>
        <v/>
      </c>
      <c r="U507" t="str">
        <f t="shared" si="61"/>
        <v/>
      </c>
      <c r="V507" t="str">
        <f t="shared" si="62"/>
        <v/>
      </c>
      <c r="W507" t="str">
        <f t="shared" si="63"/>
        <v/>
      </c>
      <c r="X507" s="1" t="s">
        <v>543</v>
      </c>
      <c r="Y507" s="6" t="e">
        <f>VLOOKUP(B507,Dispa_data!B:B,1,FALSE)</f>
        <v>#N/A</v>
      </c>
      <c r="Z507" t="s">
        <v>1265</v>
      </c>
      <c r="AA507" t="s">
        <v>1242</v>
      </c>
      <c r="AC507" t="s">
        <v>2271</v>
      </c>
      <c r="AD507" t="s">
        <v>2594</v>
      </c>
      <c r="AE507" t="s">
        <v>3017</v>
      </c>
      <c r="AF507" t="s">
        <v>3365</v>
      </c>
      <c r="AG507" t="s">
        <v>3479</v>
      </c>
      <c r="AH507" t="s">
        <v>3492</v>
      </c>
      <c r="AI507">
        <v>54</v>
      </c>
      <c r="AK507" t="s">
        <v>3500</v>
      </c>
      <c r="AL507" t="s">
        <v>3508</v>
      </c>
      <c r="AM507" t="s">
        <v>3514</v>
      </c>
      <c r="AO507">
        <v>2013</v>
      </c>
      <c r="AP507" t="s">
        <v>3543</v>
      </c>
      <c r="AS507" t="s">
        <v>3625</v>
      </c>
      <c r="AU507">
        <v>51.523530000000001</v>
      </c>
      <c r="AV507">
        <v>11.94337</v>
      </c>
      <c r="AY507">
        <v>0.52500000000000002</v>
      </c>
      <c r="AZ507" s="2" t="s">
        <v>3975</v>
      </c>
      <c r="BA507">
        <v>0.59850000000000003</v>
      </c>
      <c r="BB507" t="s">
        <v>3997</v>
      </c>
      <c r="BC507" t="s">
        <v>3500</v>
      </c>
      <c r="BE507" t="s">
        <v>3515</v>
      </c>
      <c r="BF507" t="s">
        <v>4225</v>
      </c>
      <c r="BG507" t="s">
        <v>4406</v>
      </c>
      <c r="BH507" t="s">
        <v>4458</v>
      </c>
    </row>
    <row r="508" spans="1:61" x14ac:dyDescent="0.25">
      <c r="A508">
        <f t="shared" si="57"/>
        <v>127</v>
      </c>
      <c r="B508" t="str">
        <f t="shared" si="58"/>
        <v>GuD Tiefstack_BNA0400</v>
      </c>
      <c r="C508" t="s">
        <v>3492</v>
      </c>
      <c r="D508" t="str">
        <f>VLOOKUP(AL508,REF_TABLE!$A$19:$B$26,2,FALSE)</f>
        <v>COMC</v>
      </c>
      <c r="E508" t="str">
        <f>VLOOKUP(AK508,REF_TABLE!A:B,2,FALSE)</f>
        <v>GAS</v>
      </c>
      <c r="F508">
        <f t="shared" si="64"/>
        <v>0.58050000000000002</v>
      </c>
      <c r="G508">
        <f>VLOOKUP(Backup_0521!D508,REF_TABLE!M:Q,2,FALSE)</f>
        <v>5</v>
      </c>
      <c r="H508">
        <f>VLOOKUP(Backup_0521!D508,REF_TABLE!M:Q,3,FALSE)</f>
        <v>1</v>
      </c>
      <c r="I508">
        <f>VLOOKUP(D508,Tabelle7!$A:$B,2,FALSE)</f>
        <v>3.8508725075675675E-2</v>
      </c>
      <c r="J508">
        <f>VLOOKUP(D508,Tabelle7!$A:$C,3,FALSE)</f>
        <v>3.8508725075675675E-2</v>
      </c>
      <c r="K508">
        <f>VLOOKUP($E508,Dispa_data!E:W,7,FALSE)</f>
        <v>112542.12</v>
      </c>
      <c r="L508">
        <f>IFERROR(VLOOKUP($E508,Dispa_data!E:W,8,FALSE),0)</f>
        <v>0</v>
      </c>
      <c r="M508">
        <f>IFERROR(VLOOKUP($E508,Dispa_data!E:W,9,FALSE),0)</f>
        <v>0</v>
      </c>
      <c r="N508">
        <f>IFERROR(VLOOKUP($E508,Dispa_data!$E:$W,10,FALSE),0)</f>
        <v>0.4</v>
      </c>
      <c r="O508">
        <f>IFERROR(VLOOKUP($E508,Dispa_data!$E:$W,11,FALSE),0)</f>
        <v>0.52500000000000002</v>
      </c>
      <c r="P508">
        <f>IFERROR(VLOOKUP($E508,Dispa_data!$E:$W,12,FALSE),0)</f>
        <v>1</v>
      </c>
      <c r="Q508">
        <f>IFERROR(VLOOKUP($E508,Dispa_data!$E:$W,13,FALSE),0)</f>
        <v>0.45</v>
      </c>
      <c r="S508">
        <f t="shared" si="59"/>
        <v>170</v>
      </c>
      <c r="T508" t="str">
        <f t="shared" si="60"/>
        <v/>
      </c>
      <c r="U508" t="str">
        <f t="shared" si="61"/>
        <v/>
      </c>
      <c r="V508" t="str">
        <f t="shared" si="62"/>
        <v/>
      </c>
      <c r="W508" t="str">
        <f t="shared" si="63"/>
        <v/>
      </c>
      <c r="X508" s="1" t="s">
        <v>544</v>
      </c>
      <c r="Y508" s="6" t="e">
        <f>VLOOKUP(B508,Dispa_data!B:B,1,FALSE)</f>
        <v>#N/A</v>
      </c>
      <c r="Z508" t="s">
        <v>1266</v>
      </c>
      <c r="AA508" t="s">
        <v>1266</v>
      </c>
      <c r="AB508" t="s">
        <v>2036</v>
      </c>
      <c r="AC508" t="s">
        <v>2174</v>
      </c>
      <c r="AD508" t="s">
        <v>2449</v>
      </c>
      <c r="AE508" t="s">
        <v>2739</v>
      </c>
      <c r="AF508" t="s">
        <v>3197</v>
      </c>
      <c r="AG508" t="s">
        <v>3197</v>
      </c>
      <c r="AH508" t="s">
        <v>3492</v>
      </c>
      <c r="AI508">
        <v>127</v>
      </c>
      <c r="AJ508">
        <v>142</v>
      </c>
      <c r="AK508" t="s">
        <v>3500</v>
      </c>
      <c r="AL508" t="s">
        <v>3508</v>
      </c>
      <c r="AM508" t="s">
        <v>3514</v>
      </c>
      <c r="AN508">
        <v>170</v>
      </c>
      <c r="AO508">
        <v>2009</v>
      </c>
      <c r="AP508" t="s">
        <v>3533</v>
      </c>
      <c r="AS508" t="s">
        <v>3625</v>
      </c>
      <c r="AT508" t="s">
        <v>3629</v>
      </c>
      <c r="AU508">
        <v>53.526727549999997</v>
      </c>
      <c r="AV508">
        <v>10.06583691</v>
      </c>
      <c r="BA508">
        <v>0.58050000000000002</v>
      </c>
      <c r="BB508" t="s">
        <v>3997</v>
      </c>
      <c r="BC508" t="s">
        <v>3500</v>
      </c>
      <c r="BE508" t="s">
        <v>3515</v>
      </c>
      <c r="BF508" t="s">
        <v>989</v>
      </c>
      <c r="BG508" t="s">
        <v>4406</v>
      </c>
      <c r="BH508" t="s">
        <v>4448</v>
      </c>
      <c r="BI508" t="s">
        <v>4591</v>
      </c>
    </row>
    <row r="509" spans="1:61" x14ac:dyDescent="0.25">
      <c r="A509">
        <f t="shared" si="57"/>
        <v>22.5</v>
      </c>
      <c r="B509" t="str">
        <f t="shared" si="58"/>
        <v>Heizkraftwerk_BNA0401</v>
      </c>
      <c r="C509" t="s">
        <v>3492</v>
      </c>
      <c r="D509" t="str">
        <f>VLOOKUP(AL509,REF_TABLE!$A$19:$B$26,2,FALSE)</f>
        <v>STUR</v>
      </c>
      <c r="E509" t="str">
        <f>VLOOKUP(AK509,REF_TABLE!A:B,2,FALSE)</f>
        <v>GAS</v>
      </c>
      <c r="F509">
        <f t="shared" si="64"/>
        <v>0.37619999999999998</v>
      </c>
      <c r="G509">
        <f>VLOOKUP(Backup_0521!D509,REF_TABLE!M:Q,2,FALSE)</f>
        <v>9.5587323943661975</v>
      </c>
      <c r="H509">
        <f>VLOOKUP(Backup_0521!D509,REF_TABLE!M:Q,3,FALSE)</f>
        <v>7.8122535211267614</v>
      </c>
      <c r="I509">
        <f>VLOOKUP(D509,Tabelle7!$A:$B,2,FALSE)</f>
        <v>4.0224969288732378E-2</v>
      </c>
      <c r="J509">
        <f>VLOOKUP(D509,Tabelle7!$A:$C,3,FALSE)</f>
        <v>4.0224969288732378E-2</v>
      </c>
      <c r="K509">
        <f>VLOOKUP($E509,Dispa_data!E:W,7,FALSE)</f>
        <v>112542.12</v>
      </c>
      <c r="L509">
        <f>IFERROR(VLOOKUP($E509,Dispa_data!E:W,8,FALSE),0)</f>
        <v>0</v>
      </c>
      <c r="M509">
        <f>IFERROR(VLOOKUP($E509,Dispa_data!E:W,9,FALSE),0)</f>
        <v>0</v>
      </c>
      <c r="N509">
        <f>IFERROR(VLOOKUP($E509,Dispa_data!$E:$W,10,FALSE),0)</f>
        <v>0.4</v>
      </c>
      <c r="O509">
        <f>IFERROR(VLOOKUP($E509,Dispa_data!$E:$W,11,FALSE),0)</f>
        <v>0.52500000000000002</v>
      </c>
      <c r="P509">
        <f>IFERROR(VLOOKUP($E509,Dispa_data!$E:$W,12,FALSE),0)</f>
        <v>1</v>
      </c>
      <c r="Q509">
        <f>IFERROR(VLOOKUP($E509,Dispa_data!$E:$W,13,FALSE),0)</f>
        <v>0.45</v>
      </c>
      <c r="S509" t="str">
        <f t="shared" si="59"/>
        <v/>
      </c>
      <c r="T509" t="str">
        <f t="shared" si="60"/>
        <v/>
      </c>
      <c r="U509" t="str">
        <f t="shared" si="61"/>
        <v/>
      </c>
      <c r="V509" t="str">
        <f t="shared" si="62"/>
        <v/>
      </c>
      <c r="W509" t="str">
        <f t="shared" si="63"/>
        <v/>
      </c>
      <c r="X509" s="1" t="s">
        <v>545</v>
      </c>
      <c r="Y509" s="6" t="e">
        <f>VLOOKUP(B509,Dispa_data!B:B,1,FALSE)</f>
        <v>#N/A</v>
      </c>
      <c r="Z509" t="s">
        <v>997</v>
      </c>
      <c r="AA509" t="s">
        <v>1223</v>
      </c>
      <c r="AC509" t="s">
        <v>2272</v>
      </c>
      <c r="AD509" t="s">
        <v>2595</v>
      </c>
      <c r="AE509" t="s">
        <v>3018</v>
      </c>
      <c r="AF509" t="s">
        <v>3197</v>
      </c>
      <c r="AG509" t="s">
        <v>3197</v>
      </c>
      <c r="AH509" t="s">
        <v>3492</v>
      </c>
      <c r="AI509">
        <v>22.5</v>
      </c>
      <c r="AK509" t="s">
        <v>3500</v>
      </c>
      <c r="AL509" t="s">
        <v>3506</v>
      </c>
      <c r="AM509" t="s">
        <v>3514</v>
      </c>
      <c r="AO509">
        <v>1992</v>
      </c>
      <c r="AP509" t="s">
        <v>3547</v>
      </c>
      <c r="AS509" t="s">
        <v>3625</v>
      </c>
      <c r="AU509">
        <v>53.517684000000003</v>
      </c>
      <c r="AV509">
        <v>9.9507929999999991</v>
      </c>
      <c r="BA509">
        <v>0.37619999999999998</v>
      </c>
      <c r="BB509" t="s">
        <v>3997</v>
      </c>
      <c r="BC509" t="s">
        <v>3500</v>
      </c>
      <c r="BE509" t="s">
        <v>3515</v>
      </c>
      <c r="BF509" t="s">
        <v>4226</v>
      </c>
      <c r="BG509" t="s">
        <v>4412</v>
      </c>
      <c r="BH509" t="s">
        <v>4448</v>
      </c>
    </row>
    <row r="510" spans="1:61" x14ac:dyDescent="0.25">
      <c r="A510">
        <f t="shared" si="57"/>
        <v>417.1</v>
      </c>
      <c r="B510" t="str">
        <f t="shared" si="58"/>
        <v>Trianel Gaskraftwerk _BNA0410</v>
      </c>
      <c r="C510" t="s">
        <v>3492</v>
      </c>
      <c r="D510" t="str">
        <f>VLOOKUP(AL510,REF_TABLE!$A$19:$B$26,2,FALSE)</f>
        <v>COMC</v>
      </c>
      <c r="E510" t="str">
        <f>VLOOKUP(AK510,REF_TABLE!A:B,2,FALSE)</f>
        <v>GAS</v>
      </c>
      <c r="F510">
        <f t="shared" si="64"/>
        <v>0.57599999999999996</v>
      </c>
      <c r="G510">
        <f>VLOOKUP(Backup_0521!D510,REF_TABLE!M:Q,2,FALSE)</f>
        <v>5</v>
      </c>
      <c r="H510">
        <f>VLOOKUP(Backup_0521!D510,REF_TABLE!M:Q,3,FALSE)</f>
        <v>1</v>
      </c>
      <c r="I510">
        <f>VLOOKUP(D510,Tabelle7!$A:$B,2,FALSE)</f>
        <v>3.8508725075675675E-2</v>
      </c>
      <c r="J510">
        <f>VLOOKUP(D510,Tabelle7!$A:$C,3,FALSE)</f>
        <v>3.8508725075675675E-2</v>
      </c>
      <c r="K510">
        <f>VLOOKUP($E510,Dispa_data!E:W,7,FALSE)</f>
        <v>112542.12</v>
      </c>
      <c r="L510">
        <f>IFERROR(VLOOKUP($E510,Dispa_data!E:W,8,FALSE),0)</f>
        <v>0</v>
      </c>
      <c r="M510">
        <f>IFERROR(VLOOKUP($E510,Dispa_data!E:W,9,FALSE),0)</f>
        <v>0</v>
      </c>
      <c r="N510">
        <f>IFERROR(VLOOKUP($E510,Dispa_data!$E:$W,10,FALSE),0)</f>
        <v>0.4</v>
      </c>
      <c r="O510">
        <f>IFERROR(VLOOKUP($E510,Dispa_data!$E:$W,11,FALSE),0)</f>
        <v>0.52500000000000002</v>
      </c>
      <c r="P510">
        <f>IFERROR(VLOOKUP($E510,Dispa_data!$E:$W,12,FALSE),0)</f>
        <v>1</v>
      </c>
      <c r="Q510">
        <f>IFERROR(VLOOKUP($E510,Dispa_data!$E:$W,13,FALSE),0)</f>
        <v>0.45</v>
      </c>
      <c r="S510" t="str">
        <f t="shared" si="59"/>
        <v/>
      </c>
      <c r="T510" t="str">
        <f t="shared" si="60"/>
        <v/>
      </c>
      <c r="U510" t="str">
        <f t="shared" si="61"/>
        <v/>
      </c>
      <c r="V510" t="str">
        <f t="shared" si="62"/>
        <v/>
      </c>
      <c r="W510" t="str">
        <f t="shared" si="63"/>
        <v/>
      </c>
      <c r="X510" s="1" t="s">
        <v>546</v>
      </c>
      <c r="Y510" s="6" t="e">
        <f>VLOOKUP(B510,Dispa_data!B:B,1,FALSE)</f>
        <v>#N/A</v>
      </c>
      <c r="Z510" t="s">
        <v>1267</v>
      </c>
      <c r="AA510" t="s">
        <v>1545</v>
      </c>
      <c r="AB510" t="s">
        <v>2037</v>
      </c>
      <c r="AC510" t="s">
        <v>2273</v>
      </c>
      <c r="AD510" t="s">
        <v>2596</v>
      </c>
      <c r="AE510" t="s">
        <v>2781</v>
      </c>
      <c r="AF510" t="s">
        <v>3366</v>
      </c>
      <c r="AG510" t="s">
        <v>3480</v>
      </c>
      <c r="AH510" t="s">
        <v>3492</v>
      </c>
      <c r="AI510">
        <v>417.1</v>
      </c>
      <c r="AJ510">
        <v>425</v>
      </c>
      <c r="AK510" t="s">
        <v>3500</v>
      </c>
      <c r="AL510" t="s">
        <v>3508</v>
      </c>
      <c r="AM510" t="s">
        <v>3515</v>
      </c>
      <c r="AO510">
        <v>2008</v>
      </c>
      <c r="AP510" t="s">
        <v>3597</v>
      </c>
      <c r="AS510" t="s">
        <v>3625</v>
      </c>
      <c r="AU510">
        <v>51.673949999999998</v>
      </c>
      <c r="AV510">
        <v>7.9291499999999999</v>
      </c>
      <c r="AW510" t="s">
        <v>3703</v>
      </c>
      <c r="AX510" t="s">
        <v>3873</v>
      </c>
      <c r="AY510">
        <v>0.57700000000000007</v>
      </c>
      <c r="AZ510" s="2" t="s">
        <v>3976</v>
      </c>
      <c r="BA510">
        <v>0.57599999999999996</v>
      </c>
      <c r="BB510" t="s">
        <v>3997</v>
      </c>
      <c r="BC510" t="s">
        <v>3500</v>
      </c>
      <c r="BE510" t="s">
        <v>3515</v>
      </c>
      <c r="BF510" t="s">
        <v>4227</v>
      </c>
      <c r="BG510" t="s">
        <v>4408</v>
      </c>
      <c r="BH510" t="s">
        <v>4460</v>
      </c>
      <c r="BI510" t="s">
        <v>4591</v>
      </c>
    </row>
    <row r="511" spans="1:61" x14ac:dyDescent="0.25">
      <c r="A511">
        <f t="shared" si="57"/>
        <v>420.9</v>
      </c>
      <c r="B511" t="str">
        <f t="shared" si="58"/>
        <v>Trianel Gaskraftwerk _BNA0411</v>
      </c>
      <c r="C511" t="s">
        <v>3492</v>
      </c>
      <c r="D511" t="str">
        <f>VLOOKUP(AL511,REF_TABLE!$A$19:$B$26,2,FALSE)</f>
        <v>COMC</v>
      </c>
      <c r="E511" t="str">
        <f>VLOOKUP(AK511,REF_TABLE!A:B,2,FALSE)</f>
        <v>GAS</v>
      </c>
      <c r="F511">
        <f t="shared" si="64"/>
        <v>0.57599999999999996</v>
      </c>
      <c r="G511">
        <f>VLOOKUP(Backup_0521!D511,REF_TABLE!M:Q,2,FALSE)</f>
        <v>5</v>
      </c>
      <c r="H511">
        <f>VLOOKUP(Backup_0521!D511,REF_TABLE!M:Q,3,FALSE)</f>
        <v>1</v>
      </c>
      <c r="I511">
        <f>VLOOKUP(D511,Tabelle7!$A:$B,2,FALSE)</f>
        <v>3.8508725075675675E-2</v>
      </c>
      <c r="J511">
        <f>VLOOKUP(D511,Tabelle7!$A:$C,3,FALSE)</f>
        <v>3.8508725075675675E-2</v>
      </c>
      <c r="K511">
        <f>VLOOKUP($E511,Dispa_data!E:W,7,FALSE)</f>
        <v>112542.12</v>
      </c>
      <c r="L511">
        <f>IFERROR(VLOOKUP($E511,Dispa_data!E:W,8,FALSE),0)</f>
        <v>0</v>
      </c>
      <c r="M511">
        <f>IFERROR(VLOOKUP($E511,Dispa_data!E:W,9,FALSE),0)</f>
        <v>0</v>
      </c>
      <c r="N511">
        <f>IFERROR(VLOOKUP($E511,Dispa_data!$E:$W,10,FALSE),0)</f>
        <v>0.4</v>
      </c>
      <c r="O511">
        <f>IFERROR(VLOOKUP($E511,Dispa_data!$E:$W,11,FALSE),0)</f>
        <v>0.52500000000000002</v>
      </c>
      <c r="P511">
        <f>IFERROR(VLOOKUP($E511,Dispa_data!$E:$W,12,FALSE),0)</f>
        <v>1</v>
      </c>
      <c r="Q511">
        <f>IFERROR(VLOOKUP($E511,Dispa_data!$E:$W,13,FALSE),0)</f>
        <v>0.45</v>
      </c>
      <c r="S511" t="str">
        <f t="shared" si="59"/>
        <v/>
      </c>
      <c r="T511" t="str">
        <f t="shared" si="60"/>
        <v/>
      </c>
      <c r="U511" t="str">
        <f t="shared" si="61"/>
        <v/>
      </c>
      <c r="V511" t="str">
        <f t="shared" si="62"/>
        <v/>
      </c>
      <c r="W511" t="str">
        <f t="shared" si="63"/>
        <v/>
      </c>
      <c r="X511" s="1" t="s">
        <v>547</v>
      </c>
      <c r="Y511" s="6" t="e">
        <f>VLOOKUP(B511,Dispa_data!B:B,1,FALSE)</f>
        <v>#N/A</v>
      </c>
      <c r="Z511" t="s">
        <v>1267</v>
      </c>
      <c r="AA511" t="s">
        <v>1712</v>
      </c>
      <c r="AB511" t="s">
        <v>2038</v>
      </c>
      <c r="AC511" t="s">
        <v>2273</v>
      </c>
      <c r="AD511" t="s">
        <v>2596</v>
      </c>
      <c r="AE511" t="s">
        <v>2781</v>
      </c>
      <c r="AF511" t="s">
        <v>3366</v>
      </c>
      <c r="AG511" t="s">
        <v>3480</v>
      </c>
      <c r="AH511" t="s">
        <v>3492</v>
      </c>
      <c r="AI511">
        <v>420.9</v>
      </c>
      <c r="AJ511">
        <v>425</v>
      </c>
      <c r="AK511" t="s">
        <v>3500</v>
      </c>
      <c r="AL511" t="s">
        <v>3508</v>
      </c>
      <c r="AM511" t="s">
        <v>3515</v>
      </c>
      <c r="AO511">
        <v>2008</v>
      </c>
      <c r="AP511" t="s">
        <v>3597</v>
      </c>
      <c r="AS511" t="s">
        <v>3625</v>
      </c>
      <c r="AU511">
        <v>51.673949999999998</v>
      </c>
      <c r="AV511">
        <v>7.9291499999999999</v>
      </c>
      <c r="AW511" t="s">
        <v>3703</v>
      </c>
      <c r="AX511" t="s">
        <v>3874</v>
      </c>
      <c r="AY511">
        <v>0.57700000000000007</v>
      </c>
      <c r="AZ511" s="2" t="s">
        <v>3976</v>
      </c>
      <c r="BA511">
        <v>0.57599999999999996</v>
      </c>
      <c r="BB511" t="s">
        <v>3997</v>
      </c>
      <c r="BC511" t="s">
        <v>3500</v>
      </c>
      <c r="BE511" t="s">
        <v>3515</v>
      </c>
      <c r="BF511" t="s">
        <v>4227</v>
      </c>
      <c r="BG511" t="s">
        <v>4408</v>
      </c>
      <c r="BH511" t="s">
        <v>4460</v>
      </c>
      <c r="BI511" t="s">
        <v>4591</v>
      </c>
    </row>
    <row r="512" spans="1:61" x14ac:dyDescent="0.25">
      <c r="A512">
        <f t="shared" si="57"/>
        <v>230</v>
      </c>
      <c r="B512" t="str">
        <f t="shared" si="58"/>
        <v>GKL_BNA0418</v>
      </c>
      <c r="C512" t="s">
        <v>3492</v>
      </c>
      <c r="D512" t="str">
        <f>VLOOKUP(AL512,REF_TABLE!$A$19:$B$26,2,FALSE)</f>
        <v>COMC</v>
      </c>
      <c r="E512" t="str">
        <f>VLOOKUP(AK512,REF_TABLE!A:B,2,FALSE)</f>
        <v>GAS</v>
      </c>
      <c r="F512">
        <f t="shared" si="64"/>
        <v>0.59850000000000003</v>
      </c>
      <c r="G512">
        <f>VLOOKUP(Backup_0521!D512,REF_TABLE!M:Q,2,FALSE)</f>
        <v>5</v>
      </c>
      <c r="H512">
        <f>VLOOKUP(Backup_0521!D512,REF_TABLE!M:Q,3,FALSE)</f>
        <v>1</v>
      </c>
      <c r="I512">
        <f>VLOOKUP(D512,Tabelle7!$A:$B,2,FALSE)</f>
        <v>3.8508725075675675E-2</v>
      </c>
      <c r="J512">
        <f>VLOOKUP(D512,Tabelle7!$A:$C,3,FALSE)</f>
        <v>3.8508725075675675E-2</v>
      </c>
      <c r="K512">
        <f>VLOOKUP($E512,Dispa_data!E:W,7,FALSE)</f>
        <v>112542.12</v>
      </c>
      <c r="L512">
        <f>IFERROR(VLOOKUP($E512,Dispa_data!E:W,8,FALSE),0)</f>
        <v>0</v>
      </c>
      <c r="M512">
        <f>IFERROR(VLOOKUP($E512,Dispa_data!E:W,9,FALSE),0)</f>
        <v>0</v>
      </c>
      <c r="N512">
        <f>IFERROR(VLOOKUP($E512,Dispa_data!$E:$W,10,FALSE),0)</f>
        <v>0.4</v>
      </c>
      <c r="O512">
        <f>IFERROR(VLOOKUP($E512,Dispa_data!$E:$W,11,FALSE),0)</f>
        <v>0.52500000000000002</v>
      </c>
      <c r="P512">
        <f>IFERROR(VLOOKUP($E512,Dispa_data!$E:$W,12,FALSE),0)</f>
        <v>1</v>
      </c>
      <c r="Q512">
        <f>IFERROR(VLOOKUP($E512,Dispa_data!$E:$W,13,FALSE),0)</f>
        <v>0.45</v>
      </c>
      <c r="S512">
        <f t="shared" si="59"/>
        <v>185</v>
      </c>
      <c r="T512" t="str">
        <f t="shared" si="60"/>
        <v/>
      </c>
      <c r="U512" t="str">
        <f t="shared" si="61"/>
        <v/>
      </c>
      <c r="V512" t="str">
        <f t="shared" si="62"/>
        <v/>
      </c>
      <c r="W512" t="str">
        <f t="shared" si="63"/>
        <v/>
      </c>
      <c r="X512" s="1" t="s">
        <v>548</v>
      </c>
      <c r="Y512" s="6" t="e">
        <f>VLOOKUP(B512,Dispa_data!B:B,1,FALSE)</f>
        <v>#N/A</v>
      </c>
      <c r="Z512" t="s">
        <v>1268</v>
      </c>
      <c r="AA512" t="s">
        <v>1268</v>
      </c>
      <c r="AB512" t="s">
        <v>2039</v>
      </c>
      <c r="AC512" t="s">
        <v>2175</v>
      </c>
      <c r="AE512" t="s">
        <v>3019</v>
      </c>
      <c r="AF512" t="s">
        <v>1855</v>
      </c>
      <c r="AG512" t="s">
        <v>3477</v>
      </c>
      <c r="AH512" t="s">
        <v>3492</v>
      </c>
      <c r="AI512">
        <v>230</v>
      </c>
      <c r="AJ512">
        <v>255</v>
      </c>
      <c r="AK512" t="s">
        <v>3500</v>
      </c>
      <c r="AL512" t="s">
        <v>3508</v>
      </c>
      <c r="AM512" t="s">
        <v>3514</v>
      </c>
      <c r="AN512">
        <v>185</v>
      </c>
      <c r="AO512">
        <v>2013</v>
      </c>
      <c r="AP512" t="s">
        <v>3615</v>
      </c>
      <c r="AQ512">
        <v>2013</v>
      </c>
      <c r="AS512" t="s">
        <v>3625</v>
      </c>
      <c r="AU512">
        <v>52.372917000000001</v>
      </c>
      <c r="AV512">
        <v>9.7141940000000009</v>
      </c>
      <c r="AY512">
        <v>0.55000000000000004</v>
      </c>
      <c r="AZ512" s="2" t="s">
        <v>3977</v>
      </c>
      <c r="BA512">
        <v>0.59850000000000003</v>
      </c>
      <c r="BB512" t="s">
        <v>3997</v>
      </c>
      <c r="BC512" t="s">
        <v>3500</v>
      </c>
      <c r="BE512" t="s">
        <v>3515</v>
      </c>
      <c r="BF512" t="s">
        <v>4228</v>
      </c>
      <c r="BG512" t="s">
        <v>4406</v>
      </c>
      <c r="BH512" t="s">
        <v>4468</v>
      </c>
      <c r="BI512" t="s">
        <v>4591</v>
      </c>
    </row>
    <row r="513" spans="1:61" x14ac:dyDescent="0.25">
      <c r="A513">
        <f t="shared" si="57"/>
        <v>102</v>
      </c>
      <c r="B513" t="str">
        <f t="shared" si="58"/>
        <v>KWH_BNA0419</v>
      </c>
      <c r="C513" t="s">
        <v>3492</v>
      </c>
      <c r="D513" t="str">
        <f>VLOOKUP(AL513,REF_TABLE!$A$19:$B$26,2,FALSE)</f>
        <v>STUR</v>
      </c>
      <c r="E513" t="str">
        <f>VLOOKUP(AK513,REF_TABLE!A:B,2,FALSE)</f>
        <v>GAS</v>
      </c>
      <c r="F513">
        <f t="shared" si="64"/>
        <v>0.35749999999999998</v>
      </c>
      <c r="G513">
        <f>VLOOKUP(Backup_0521!D513,REF_TABLE!M:Q,2,FALSE)</f>
        <v>9.5587323943661975</v>
      </c>
      <c r="H513">
        <f>VLOOKUP(Backup_0521!D513,REF_TABLE!M:Q,3,FALSE)</f>
        <v>7.8122535211267614</v>
      </c>
      <c r="I513">
        <f>VLOOKUP(D513,Tabelle7!$A:$B,2,FALSE)</f>
        <v>4.0224969288732378E-2</v>
      </c>
      <c r="J513">
        <f>VLOOKUP(D513,Tabelle7!$A:$C,3,FALSE)</f>
        <v>4.0224969288732378E-2</v>
      </c>
      <c r="K513">
        <f>VLOOKUP($E513,Dispa_data!E:W,7,FALSE)</f>
        <v>112542.12</v>
      </c>
      <c r="L513">
        <f>IFERROR(VLOOKUP($E513,Dispa_data!E:W,8,FALSE),0)</f>
        <v>0</v>
      </c>
      <c r="M513">
        <f>IFERROR(VLOOKUP($E513,Dispa_data!E:W,9,FALSE),0)</f>
        <v>0</v>
      </c>
      <c r="N513">
        <f>IFERROR(VLOOKUP($E513,Dispa_data!$E:$W,10,FALSE),0)</f>
        <v>0.4</v>
      </c>
      <c r="O513">
        <f>IFERROR(VLOOKUP($E513,Dispa_data!$E:$W,11,FALSE),0)</f>
        <v>0.52500000000000002</v>
      </c>
      <c r="P513">
        <f>IFERROR(VLOOKUP($E513,Dispa_data!$E:$W,12,FALSE),0)</f>
        <v>1</v>
      </c>
      <c r="Q513">
        <f>IFERROR(VLOOKUP($E513,Dispa_data!$E:$W,13,FALSE),0)</f>
        <v>0.45</v>
      </c>
      <c r="S513">
        <f t="shared" si="59"/>
        <v>280</v>
      </c>
      <c r="T513" t="str">
        <f t="shared" si="60"/>
        <v/>
      </c>
      <c r="U513" t="str">
        <f t="shared" si="61"/>
        <v/>
      </c>
      <c r="V513" t="str">
        <f t="shared" si="62"/>
        <v/>
      </c>
      <c r="W513" t="str">
        <f t="shared" si="63"/>
        <v/>
      </c>
      <c r="X513" s="1" t="s">
        <v>549</v>
      </c>
      <c r="Y513" s="6" t="e">
        <f>VLOOKUP(B513,Dispa_data!B:B,1,FALSE)</f>
        <v>#N/A</v>
      </c>
      <c r="Z513" t="s">
        <v>1269</v>
      </c>
      <c r="AA513" t="s">
        <v>1548</v>
      </c>
      <c r="AB513" t="s">
        <v>2040</v>
      </c>
      <c r="AC513" t="s">
        <v>2175</v>
      </c>
      <c r="AE513" t="s">
        <v>2782</v>
      </c>
      <c r="AF513" t="s">
        <v>1855</v>
      </c>
      <c r="AG513" t="s">
        <v>3477</v>
      </c>
      <c r="AH513" t="s">
        <v>3492</v>
      </c>
      <c r="AI513">
        <v>102</v>
      </c>
      <c r="AJ513">
        <v>120</v>
      </c>
      <c r="AK513" t="s">
        <v>3500</v>
      </c>
      <c r="AL513" t="s">
        <v>3506</v>
      </c>
      <c r="AM513" t="s">
        <v>3514</v>
      </c>
      <c r="AN513">
        <v>280</v>
      </c>
      <c r="AO513">
        <v>1975</v>
      </c>
      <c r="AP513" t="s">
        <v>3590</v>
      </c>
      <c r="AS513" t="s">
        <v>3628</v>
      </c>
      <c r="AT513" t="s">
        <v>3629</v>
      </c>
      <c r="AU513">
        <v>52.42</v>
      </c>
      <c r="AV513">
        <v>9.6486110000000007</v>
      </c>
      <c r="AW513" t="s">
        <v>3704</v>
      </c>
      <c r="AX513" t="s">
        <v>3875</v>
      </c>
      <c r="AY513">
        <v>0.38</v>
      </c>
      <c r="AZ513" s="2" t="s">
        <v>3978</v>
      </c>
      <c r="BA513">
        <v>0.35749999999999998</v>
      </c>
      <c r="BB513" t="s">
        <v>3997</v>
      </c>
      <c r="BC513" t="s">
        <v>3500</v>
      </c>
      <c r="BE513" t="s">
        <v>3515</v>
      </c>
      <c r="BF513" t="s">
        <v>4229</v>
      </c>
      <c r="BG513" t="s">
        <v>4406</v>
      </c>
      <c r="BH513" t="s">
        <v>4468</v>
      </c>
      <c r="BI513" t="s">
        <v>4591</v>
      </c>
    </row>
    <row r="514" spans="1:61" x14ac:dyDescent="0.25">
      <c r="A514">
        <f t="shared" ref="A514:A577" si="65">AI514</f>
        <v>13.5</v>
      </c>
      <c r="B514" t="str">
        <f t="shared" ref="B514:B577" si="66">CONCATENATE(Z514,"_",X514)</f>
        <v>KWKK Heidelberg_BNA1151</v>
      </c>
      <c r="C514" t="s">
        <v>3492</v>
      </c>
      <c r="D514" t="str">
        <f>VLOOKUP(AL514,REF_TABLE!$A$19:$B$26,2,FALSE)</f>
        <v>STUR</v>
      </c>
      <c r="E514" t="str">
        <f>VLOOKUP(AK514,REF_TABLE!A:B,2,FALSE)</f>
        <v>GAS</v>
      </c>
      <c r="F514">
        <f t="shared" si="64"/>
        <v>0.38719999999999999</v>
      </c>
      <c r="G514">
        <f>VLOOKUP(Backup_0521!D514,REF_TABLE!M:Q,2,FALSE)</f>
        <v>9.5587323943661975</v>
      </c>
      <c r="H514">
        <f>VLOOKUP(Backup_0521!D514,REF_TABLE!M:Q,3,FALSE)</f>
        <v>7.8122535211267614</v>
      </c>
      <c r="I514">
        <f>VLOOKUP(D514,Tabelle7!$A:$B,2,FALSE)</f>
        <v>4.0224969288732378E-2</v>
      </c>
      <c r="J514">
        <f>VLOOKUP(D514,Tabelle7!$A:$C,3,FALSE)</f>
        <v>4.0224969288732378E-2</v>
      </c>
      <c r="K514">
        <f>VLOOKUP($E514,Dispa_data!E:W,7,FALSE)</f>
        <v>112542.12</v>
      </c>
      <c r="L514">
        <f>IFERROR(VLOOKUP($E514,Dispa_data!E:W,8,FALSE),0)</f>
        <v>0</v>
      </c>
      <c r="M514">
        <f>IFERROR(VLOOKUP($E514,Dispa_data!E:W,9,FALSE),0)</f>
        <v>0</v>
      </c>
      <c r="N514">
        <f>IFERROR(VLOOKUP($E514,Dispa_data!$E:$W,10,FALSE),0)</f>
        <v>0.4</v>
      </c>
      <c r="O514">
        <f>IFERROR(VLOOKUP($E514,Dispa_data!$E:$W,11,FALSE),0)</f>
        <v>0.52500000000000002</v>
      </c>
      <c r="P514">
        <f>IFERROR(VLOOKUP($E514,Dispa_data!$E:$W,12,FALSE),0)</f>
        <v>1</v>
      </c>
      <c r="Q514">
        <f>IFERROR(VLOOKUP($E514,Dispa_data!$E:$W,13,FALSE),0)</f>
        <v>0.45</v>
      </c>
      <c r="S514" t="str">
        <f t="shared" ref="S514:S577" si="67">IF(AN514="","",AN514)</f>
        <v/>
      </c>
      <c r="T514" t="str">
        <f t="shared" ref="T514:T577" si="68">IF(D514="HPHS",A514*6.3,"")</f>
        <v/>
      </c>
      <c r="U514" t="str">
        <f t="shared" ref="U514:U577" si="69">IF(D514="HPHS",0,"")</f>
        <v/>
      </c>
      <c r="V514" t="str">
        <f t="shared" ref="V514:V577" si="70">IF(D514="HPHS",A514,"")</f>
        <v/>
      </c>
      <c r="W514" t="str">
        <f t="shared" ref="W514:W577" si="71">IF(D514="HPHS",0.86,"")</f>
        <v/>
      </c>
      <c r="X514" s="1" t="s">
        <v>550</v>
      </c>
      <c r="Y514" s="6" t="e">
        <f>VLOOKUP(B514,Dispa_data!B:B,1,FALSE)</f>
        <v>#N/A</v>
      </c>
      <c r="Z514" t="s">
        <v>1270</v>
      </c>
      <c r="AC514" t="s">
        <v>2128</v>
      </c>
      <c r="AD514" t="s">
        <v>2597</v>
      </c>
      <c r="AE514" t="s">
        <v>3020</v>
      </c>
      <c r="AF514" t="s">
        <v>3367</v>
      </c>
      <c r="AG514" t="s">
        <v>3482</v>
      </c>
      <c r="AH514" t="s">
        <v>3492</v>
      </c>
      <c r="AI514">
        <v>13.5</v>
      </c>
      <c r="AK514" t="s">
        <v>3500</v>
      </c>
      <c r="AL514" t="s">
        <v>3506</v>
      </c>
      <c r="AM514" t="s">
        <v>3514</v>
      </c>
      <c r="AO514">
        <v>2002</v>
      </c>
      <c r="AP514" t="s">
        <v>3521</v>
      </c>
      <c r="AS514" t="s">
        <v>3625</v>
      </c>
      <c r="AU514">
        <v>49.421579999999999</v>
      </c>
      <c r="AV514">
        <v>8.672839999999999</v>
      </c>
      <c r="BA514">
        <v>0.38719999999999999</v>
      </c>
      <c r="BB514" t="s">
        <v>3997</v>
      </c>
      <c r="BC514" t="s">
        <v>3500</v>
      </c>
      <c r="BE514" t="s">
        <v>3515</v>
      </c>
      <c r="BF514" t="s">
        <v>4230</v>
      </c>
      <c r="BG514" t="s">
        <v>1559</v>
      </c>
      <c r="BH514" t="s">
        <v>4523</v>
      </c>
    </row>
    <row r="515" spans="1:61" x14ac:dyDescent="0.25">
      <c r="A515">
        <f t="shared" si="65"/>
        <v>18.899999999999999</v>
      </c>
      <c r="B515" t="str">
        <f t="shared" si="66"/>
        <v>IHKW Heidenheim_BNA1292b</v>
      </c>
      <c r="C515" t="s">
        <v>3492</v>
      </c>
      <c r="D515" t="str">
        <f>VLOOKUP(AL515,REF_TABLE!$A$19:$B$26,2,FALSE)</f>
        <v>STUR</v>
      </c>
      <c r="E515" t="str">
        <f>VLOOKUP(AK515,REF_TABLE!A:B,2,FALSE)</f>
        <v>GAS</v>
      </c>
      <c r="F515">
        <f t="shared" si="64"/>
        <v>0.40039999999999998</v>
      </c>
      <c r="G515">
        <f>VLOOKUP(Backup_0521!D515,REF_TABLE!M:Q,2,FALSE)</f>
        <v>9.5587323943661975</v>
      </c>
      <c r="H515">
        <f>VLOOKUP(Backup_0521!D515,REF_TABLE!M:Q,3,FALSE)</f>
        <v>7.8122535211267614</v>
      </c>
      <c r="I515">
        <f>VLOOKUP(D515,Tabelle7!$A:$B,2,FALSE)</f>
        <v>4.0224969288732378E-2</v>
      </c>
      <c r="J515">
        <f>VLOOKUP(D515,Tabelle7!$A:$C,3,FALSE)</f>
        <v>4.0224969288732378E-2</v>
      </c>
      <c r="K515">
        <f>VLOOKUP($E515,Dispa_data!E:W,7,FALSE)</f>
        <v>112542.12</v>
      </c>
      <c r="L515">
        <f>IFERROR(VLOOKUP($E515,Dispa_data!E:W,8,FALSE),0)</f>
        <v>0</v>
      </c>
      <c r="M515">
        <f>IFERROR(VLOOKUP($E515,Dispa_data!E:W,9,FALSE),0)</f>
        <v>0</v>
      </c>
      <c r="N515">
        <f>IFERROR(VLOOKUP($E515,Dispa_data!$E:$W,10,FALSE),0)</f>
        <v>0.4</v>
      </c>
      <c r="O515">
        <f>IFERROR(VLOOKUP($E515,Dispa_data!$E:$W,11,FALSE),0)</f>
        <v>0.52500000000000002</v>
      </c>
      <c r="P515">
        <f>IFERROR(VLOOKUP($E515,Dispa_data!$E:$W,12,FALSE),0)</f>
        <v>1</v>
      </c>
      <c r="Q515">
        <f>IFERROR(VLOOKUP($E515,Dispa_data!$E:$W,13,FALSE),0)</f>
        <v>0.45</v>
      </c>
      <c r="S515" t="str">
        <f t="shared" si="67"/>
        <v/>
      </c>
      <c r="T515" t="str">
        <f t="shared" si="68"/>
        <v/>
      </c>
      <c r="U515" t="str">
        <f t="shared" si="69"/>
        <v/>
      </c>
      <c r="V515" t="str">
        <f t="shared" si="70"/>
        <v/>
      </c>
      <c r="W515" t="str">
        <f t="shared" si="71"/>
        <v/>
      </c>
      <c r="X515" s="1" t="s">
        <v>551</v>
      </c>
      <c r="Y515" s="6" t="e">
        <f>VLOOKUP(B515,Dispa_data!B:B,1,FALSE)</f>
        <v>#N/A</v>
      </c>
      <c r="Z515" t="s">
        <v>1271</v>
      </c>
      <c r="AA515" t="s">
        <v>1713</v>
      </c>
      <c r="AC515" t="s">
        <v>2239</v>
      </c>
      <c r="AD515" t="s">
        <v>2598</v>
      </c>
      <c r="AE515" t="s">
        <v>3021</v>
      </c>
      <c r="AF515" t="s">
        <v>3368</v>
      </c>
      <c r="AG515" t="s">
        <v>3482</v>
      </c>
      <c r="AH515" t="s">
        <v>3492</v>
      </c>
      <c r="AI515">
        <v>18.899999999999999</v>
      </c>
      <c r="AK515" t="s">
        <v>3500</v>
      </c>
      <c r="AL515" t="s">
        <v>3506</v>
      </c>
      <c r="AM515" t="s">
        <v>3514</v>
      </c>
      <c r="AO515">
        <v>2014</v>
      </c>
      <c r="AP515" t="s">
        <v>3541</v>
      </c>
      <c r="AS515" t="s">
        <v>3625</v>
      </c>
      <c r="AU515">
        <v>48.670060999999997</v>
      </c>
      <c r="AV515">
        <v>10.150584</v>
      </c>
      <c r="BA515">
        <v>0.40039999999999998</v>
      </c>
      <c r="BB515" t="s">
        <v>3997</v>
      </c>
      <c r="BC515" t="s">
        <v>3500</v>
      </c>
      <c r="BE515" t="s">
        <v>3515</v>
      </c>
      <c r="BF515" t="s">
        <v>4231</v>
      </c>
      <c r="BG515" t="s">
        <v>1559</v>
      </c>
      <c r="BH515" t="s">
        <v>4524</v>
      </c>
    </row>
    <row r="516" spans="1:61" x14ac:dyDescent="0.25">
      <c r="A516">
        <f t="shared" si="65"/>
        <v>417</v>
      </c>
      <c r="B516" t="str">
        <f t="shared" si="66"/>
        <v>Cuno Heizkraftwerk Herdecke_BNA0442</v>
      </c>
      <c r="C516" t="s">
        <v>3492</v>
      </c>
      <c r="D516" t="str">
        <f>VLOOKUP(AL516,REF_TABLE!$A$19:$B$26,2,FALSE)</f>
        <v>COMC</v>
      </c>
      <c r="E516" t="str">
        <f>VLOOKUP(AK516,REF_TABLE!A:B,2,FALSE)</f>
        <v>GAS</v>
      </c>
      <c r="F516">
        <f t="shared" si="64"/>
        <v>0.57150000000000001</v>
      </c>
      <c r="G516">
        <f>VLOOKUP(Backup_0521!D516,REF_TABLE!M:Q,2,FALSE)</f>
        <v>5</v>
      </c>
      <c r="H516">
        <f>VLOOKUP(Backup_0521!D516,REF_TABLE!M:Q,3,FALSE)</f>
        <v>1</v>
      </c>
      <c r="I516">
        <f>VLOOKUP(D516,Tabelle7!$A:$B,2,FALSE)</f>
        <v>3.8508725075675675E-2</v>
      </c>
      <c r="J516">
        <f>VLOOKUP(D516,Tabelle7!$A:$C,3,FALSE)</f>
        <v>3.8508725075675675E-2</v>
      </c>
      <c r="K516">
        <f>VLOOKUP($E516,Dispa_data!E:W,7,FALSE)</f>
        <v>112542.12</v>
      </c>
      <c r="L516">
        <f>IFERROR(VLOOKUP($E516,Dispa_data!E:W,8,FALSE),0)</f>
        <v>0</v>
      </c>
      <c r="M516">
        <f>IFERROR(VLOOKUP($E516,Dispa_data!E:W,9,FALSE),0)</f>
        <v>0</v>
      </c>
      <c r="N516">
        <f>IFERROR(VLOOKUP($E516,Dispa_data!$E:$W,10,FALSE),0)</f>
        <v>0.4</v>
      </c>
      <c r="O516">
        <f>IFERROR(VLOOKUP($E516,Dispa_data!$E:$W,11,FALSE),0)</f>
        <v>0.52500000000000002</v>
      </c>
      <c r="P516">
        <f>IFERROR(VLOOKUP($E516,Dispa_data!$E:$W,12,FALSE),0)</f>
        <v>1</v>
      </c>
      <c r="Q516">
        <f>IFERROR(VLOOKUP($E516,Dispa_data!$E:$W,13,FALSE),0)</f>
        <v>0.45</v>
      </c>
      <c r="S516" t="str">
        <f t="shared" si="67"/>
        <v/>
      </c>
      <c r="T516" t="str">
        <f t="shared" si="68"/>
        <v/>
      </c>
      <c r="U516" t="str">
        <f t="shared" si="69"/>
        <v/>
      </c>
      <c r="V516" t="str">
        <f t="shared" si="70"/>
        <v/>
      </c>
      <c r="W516" t="str">
        <f t="shared" si="71"/>
        <v/>
      </c>
      <c r="X516" s="1" t="s">
        <v>552</v>
      </c>
      <c r="Y516" s="6" t="e">
        <f>VLOOKUP(B516,Dispa_data!B:B,1,FALSE)</f>
        <v>#N/A</v>
      </c>
      <c r="Z516" t="s">
        <v>1272</v>
      </c>
      <c r="AA516" t="s">
        <v>1714</v>
      </c>
      <c r="AB516" t="s">
        <v>2041</v>
      </c>
      <c r="AC516" t="s">
        <v>2274</v>
      </c>
      <c r="AE516" t="s">
        <v>2851</v>
      </c>
      <c r="AF516" t="s">
        <v>3269</v>
      </c>
      <c r="AG516" t="s">
        <v>3480</v>
      </c>
      <c r="AH516" t="s">
        <v>3492</v>
      </c>
      <c r="AI516">
        <v>417</v>
      </c>
      <c r="AJ516">
        <v>424</v>
      </c>
      <c r="AK516" t="s">
        <v>3500</v>
      </c>
      <c r="AL516" t="s">
        <v>3508</v>
      </c>
      <c r="AM516" t="s">
        <v>3515</v>
      </c>
      <c r="AO516">
        <v>2007</v>
      </c>
      <c r="AP516" t="s">
        <v>3527</v>
      </c>
      <c r="AS516" t="s">
        <v>3625</v>
      </c>
      <c r="AU516">
        <v>51.403129999999997</v>
      </c>
      <c r="AV516">
        <v>7.4154999999999998</v>
      </c>
      <c r="AW516" t="s">
        <v>3705</v>
      </c>
      <c r="AX516" t="s">
        <v>3876</v>
      </c>
      <c r="AY516">
        <v>0.59</v>
      </c>
      <c r="AZ516" s="2" t="s">
        <v>3979</v>
      </c>
      <c r="BA516">
        <v>0.57150000000000001</v>
      </c>
      <c r="BB516" t="s">
        <v>3997</v>
      </c>
      <c r="BC516" t="s">
        <v>3500</v>
      </c>
      <c r="BE516" t="s">
        <v>3515</v>
      </c>
      <c r="BF516" t="s">
        <v>4232</v>
      </c>
      <c r="BG516" t="s">
        <v>4406</v>
      </c>
      <c r="BH516" t="s">
        <v>4447</v>
      </c>
      <c r="BI516" t="s">
        <v>4591</v>
      </c>
    </row>
    <row r="517" spans="1:61" x14ac:dyDescent="0.25">
      <c r="A517">
        <f t="shared" si="65"/>
        <v>109.5</v>
      </c>
      <c r="B517" t="str">
        <f t="shared" si="66"/>
        <v>Wintershall_BNA0444</v>
      </c>
      <c r="C517" t="s">
        <v>3492</v>
      </c>
      <c r="D517" t="str">
        <f>VLOOKUP(AL517,REF_TABLE!$A$19:$B$26,2,FALSE)</f>
        <v>COMC</v>
      </c>
      <c r="E517" t="str">
        <f>VLOOKUP(AK517,REF_TABLE!A:B,2,FALSE)</f>
        <v>GAS</v>
      </c>
      <c r="F517">
        <f t="shared" si="64"/>
        <v>0.39150000000000001</v>
      </c>
      <c r="G517">
        <f>VLOOKUP(Backup_0521!D517,REF_TABLE!M:Q,2,FALSE)</f>
        <v>5</v>
      </c>
      <c r="H517">
        <f>VLOOKUP(Backup_0521!D517,REF_TABLE!M:Q,3,FALSE)</f>
        <v>1</v>
      </c>
      <c r="I517">
        <f>VLOOKUP(D517,Tabelle7!$A:$B,2,FALSE)</f>
        <v>3.8508725075675675E-2</v>
      </c>
      <c r="J517">
        <f>VLOOKUP(D517,Tabelle7!$A:$C,3,FALSE)</f>
        <v>3.8508725075675675E-2</v>
      </c>
      <c r="K517">
        <f>VLOOKUP($E517,Dispa_data!E:W,7,FALSE)</f>
        <v>112542.12</v>
      </c>
      <c r="L517">
        <f>IFERROR(VLOOKUP($E517,Dispa_data!E:W,8,FALSE),0)</f>
        <v>0</v>
      </c>
      <c r="M517">
        <f>IFERROR(VLOOKUP($E517,Dispa_data!E:W,9,FALSE),0)</f>
        <v>0</v>
      </c>
      <c r="N517">
        <f>IFERROR(VLOOKUP($E517,Dispa_data!$E:$W,10,FALSE),0)</f>
        <v>0.4</v>
      </c>
      <c r="O517">
        <f>IFERROR(VLOOKUP($E517,Dispa_data!$E:$W,11,FALSE),0)</f>
        <v>0.52500000000000002</v>
      </c>
      <c r="P517">
        <f>IFERROR(VLOOKUP($E517,Dispa_data!$E:$W,12,FALSE),0)</f>
        <v>1</v>
      </c>
      <c r="Q517">
        <f>IFERROR(VLOOKUP($E517,Dispa_data!$E:$W,13,FALSE),0)</f>
        <v>0.45</v>
      </c>
      <c r="S517">
        <f t="shared" si="67"/>
        <v>299</v>
      </c>
      <c r="T517" t="str">
        <f t="shared" si="68"/>
        <v/>
      </c>
      <c r="U517" t="str">
        <f t="shared" si="69"/>
        <v/>
      </c>
      <c r="V517" t="str">
        <f t="shared" si="70"/>
        <v/>
      </c>
      <c r="W517" t="str">
        <f t="shared" si="71"/>
        <v/>
      </c>
      <c r="X517" s="1" t="s">
        <v>553</v>
      </c>
      <c r="Y517" s="6" t="e">
        <f>VLOOKUP(B517,Dispa_data!B:B,1,FALSE)</f>
        <v>#N/A</v>
      </c>
      <c r="Z517" t="s">
        <v>1273</v>
      </c>
      <c r="AA517" t="s">
        <v>1273</v>
      </c>
      <c r="AB517" t="s">
        <v>1273</v>
      </c>
      <c r="AC517" t="s">
        <v>2275</v>
      </c>
      <c r="AE517" t="s">
        <v>3022</v>
      </c>
      <c r="AF517" t="s">
        <v>3369</v>
      </c>
      <c r="AG517" t="s">
        <v>3483</v>
      </c>
      <c r="AH517" t="s">
        <v>3492</v>
      </c>
      <c r="AI517">
        <v>109.5</v>
      </c>
      <c r="AJ517">
        <v>110</v>
      </c>
      <c r="AK517" t="s">
        <v>3500</v>
      </c>
      <c r="AL517" t="s">
        <v>3508</v>
      </c>
      <c r="AM517" t="s">
        <v>3514</v>
      </c>
      <c r="AN517">
        <v>299</v>
      </c>
      <c r="AO517">
        <v>1967</v>
      </c>
      <c r="AP517" t="s">
        <v>3566</v>
      </c>
      <c r="AS517" t="s">
        <v>3625</v>
      </c>
      <c r="AT517" t="s">
        <v>3630</v>
      </c>
      <c r="AU517">
        <v>50.894009999999987</v>
      </c>
      <c r="AV517">
        <v>9.9972399999999997</v>
      </c>
      <c r="BA517">
        <v>0.39150000000000001</v>
      </c>
      <c r="BB517" t="s">
        <v>3997</v>
      </c>
      <c r="BC517" t="s">
        <v>3500</v>
      </c>
      <c r="BE517" t="s">
        <v>3515</v>
      </c>
      <c r="BF517" t="s">
        <v>4233</v>
      </c>
      <c r="BG517" t="s">
        <v>4406</v>
      </c>
      <c r="BH517" t="s">
        <v>4443</v>
      </c>
      <c r="BI517" t="s">
        <v>4591</v>
      </c>
    </row>
    <row r="518" spans="1:61" x14ac:dyDescent="0.25">
      <c r="A518">
        <f t="shared" si="65"/>
        <v>15.8</v>
      </c>
      <c r="B518" t="str">
        <f t="shared" si="66"/>
        <v>Werk Clauen_BNA1499</v>
      </c>
      <c r="C518" t="s">
        <v>3492</v>
      </c>
      <c r="D518" t="str">
        <f>VLOOKUP(AL518,REF_TABLE!$A$19:$B$26,2,FALSE)</f>
        <v>STUR</v>
      </c>
      <c r="E518" t="str">
        <f>VLOOKUP(AK518,REF_TABLE!A:B,2,FALSE)</f>
        <v>GAS</v>
      </c>
      <c r="F518">
        <f t="shared" si="64"/>
        <v>0.38500000000000001</v>
      </c>
      <c r="G518">
        <f>VLOOKUP(Backup_0521!D518,REF_TABLE!M:Q,2,FALSE)</f>
        <v>9.5587323943661975</v>
      </c>
      <c r="H518">
        <f>VLOOKUP(Backup_0521!D518,REF_TABLE!M:Q,3,FALSE)</f>
        <v>7.8122535211267614</v>
      </c>
      <c r="I518">
        <f>VLOOKUP(D518,Tabelle7!$A:$B,2,FALSE)</f>
        <v>4.0224969288732378E-2</v>
      </c>
      <c r="J518">
        <f>VLOOKUP(D518,Tabelle7!$A:$C,3,FALSE)</f>
        <v>4.0224969288732378E-2</v>
      </c>
      <c r="K518">
        <f>VLOOKUP($E518,Dispa_data!E:W,7,FALSE)</f>
        <v>112542.12</v>
      </c>
      <c r="L518">
        <f>IFERROR(VLOOKUP($E518,Dispa_data!E:W,8,FALSE),0)</f>
        <v>0</v>
      </c>
      <c r="M518">
        <f>IFERROR(VLOOKUP($E518,Dispa_data!E:W,9,FALSE),0)</f>
        <v>0</v>
      </c>
      <c r="N518">
        <f>IFERROR(VLOOKUP($E518,Dispa_data!$E:$W,10,FALSE),0)</f>
        <v>0.4</v>
      </c>
      <c r="O518">
        <f>IFERROR(VLOOKUP($E518,Dispa_data!$E:$W,11,FALSE),0)</f>
        <v>0.52500000000000002</v>
      </c>
      <c r="P518">
        <f>IFERROR(VLOOKUP($E518,Dispa_data!$E:$W,12,FALSE),0)</f>
        <v>1</v>
      </c>
      <c r="Q518">
        <f>IFERROR(VLOOKUP($E518,Dispa_data!$E:$W,13,FALSE),0)</f>
        <v>0.45</v>
      </c>
      <c r="S518" t="str">
        <f t="shared" si="67"/>
        <v/>
      </c>
      <c r="T518" t="str">
        <f t="shared" si="68"/>
        <v/>
      </c>
      <c r="U518" t="str">
        <f t="shared" si="69"/>
        <v/>
      </c>
      <c r="V518" t="str">
        <f t="shared" si="70"/>
        <v/>
      </c>
      <c r="W518" t="str">
        <f t="shared" si="71"/>
        <v/>
      </c>
      <c r="X518" s="1" t="s">
        <v>554</v>
      </c>
      <c r="Y518" s="6" t="e">
        <f>VLOOKUP(B518,Dispa_data!B:B,1,FALSE)</f>
        <v>#N/A</v>
      </c>
      <c r="Z518" t="s">
        <v>1274</v>
      </c>
      <c r="AC518" t="s">
        <v>2276</v>
      </c>
      <c r="AD518" t="s">
        <v>2599</v>
      </c>
      <c r="AE518" t="s">
        <v>2785</v>
      </c>
      <c r="AF518" t="s">
        <v>3370</v>
      </c>
      <c r="AG518" t="s">
        <v>3477</v>
      </c>
      <c r="AH518" t="s">
        <v>3492</v>
      </c>
      <c r="AI518">
        <v>15.8</v>
      </c>
      <c r="AK518" t="s">
        <v>3500</v>
      </c>
      <c r="AL518" t="s">
        <v>3506</v>
      </c>
      <c r="AM518" t="s">
        <v>3514</v>
      </c>
      <c r="AO518">
        <v>2000</v>
      </c>
      <c r="AP518" t="s">
        <v>3616</v>
      </c>
      <c r="AS518" t="s">
        <v>3627</v>
      </c>
      <c r="AU518">
        <v>52.232196299999998</v>
      </c>
      <c r="AV518">
        <v>10.033284999999999</v>
      </c>
      <c r="BA518">
        <v>0.38500000000000001</v>
      </c>
      <c r="BB518" t="s">
        <v>3997</v>
      </c>
      <c r="BC518" t="s">
        <v>3500</v>
      </c>
      <c r="BE518" t="s">
        <v>3515</v>
      </c>
      <c r="BG518" t="s">
        <v>1559</v>
      </c>
      <c r="BH518" t="s">
        <v>4443</v>
      </c>
    </row>
    <row r="519" spans="1:61" x14ac:dyDescent="0.25">
      <c r="A519">
        <f t="shared" si="65"/>
        <v>800</v>
      </c>
      <c r="B519" t="str">
        <f t="shared" si="66"/>
        <v>Knapsack Gas I_BNA0548a</v>
      </c>
      <c r="C519" t="s">
        <v>3492</v>
      </c>
      <c r="D519" t="str">
        <f>VLOOKUP(AL519,REF_TABLE!$A$19:$B$26,2,FALSE)</f>
        <v>COMC</v>
      </c>
      <c r="E519" t="str">
        <f>VLOOKUP(AK519,REF_TABLE!A:B,2,FALSE)</f>
        <v>GAS</v>
      </c>
      <c r="F519">
        <f t="shared" si="64"/>
        <v>0.56699999999999995</v>
      </c>
      <c r="G519">
        <f>VLOOKUP(Backup_0521!D519,REF_TABLE!M:Q,2,FALSE)</f>
        <v>5</v>
      </c>
      <c r="H519">
        <f>VLOOKUP(Backup_0521!D519,REF_TABLE!M:Q,3,FALSE)</f>
        <v>1</v>
      </c>
      <c r="I519">
        <f>VLOOKUP(D519,Tabelle7!$A:$B,2,FALSE)</f>
        <v>3.8508725075675675E-2</v>
      </c>
      <c r="J519">
        <f>VLOOKUP(D519,Tabelle7!$A:$C,3,FALSE)</f>
        <v>3.8508725075675675E-2</v>
      </c>
      <c r="K519">
        <f>VLOOKUP($E519,Dispa_data!E:W,7,FALSE)</f>
        <v>112542.12</v>
      </c>
      <c r="L519">
        <f>IFERROR(VLOOKUP($E519,Dispa_data!E:W,8,FALSE),0)</f>
        <v>0</v>
      </c>
      <c r="M519">
        <f>IFERROR(VLOOKUP($E519,Dispa_data!E:W,9,FALSE),0)</f>
        <v>0</v>
      </c>
      <c r="N519">
        <f>IFERROR(VLOOKUP($E519,Dispa_data!$E:$W,10,FALSE),0)</f>
        <v>0.4</v>
      </c>
      <c r="O519">
        <f>IFERROR(VLOOKUP($E519,Dispa_data!$E:$W,11,FALSE),0)</f>
        <v>0.52500000000000002</v>
      </c>
      <c r="P519">
        <f>IFERROR(VLOOKUP($E519,Dispa_data!$E:$W,12,FALSE),0)</f>
        <v>1</v>
      </c>
      <c r="Q519">
        <f>IFERROR(VLOOKUP($E519,Dispa_data!$E:$W,13,FALSE),0)</f>
        <v>0.45</v>
      </c>
      <c r="S519" t="str">
        <f t="shared" si="67"/>
        <v/>
      </c>
      <c r="T519" t="str">
        <f t="shared" si="68"/>
        <v/>
      </c>
      <c r="U519" t="str">
        <f t="shared" si="69"/>
        <v/>
      </c>
      <c r="V519" t="str">
        <f t="shared" si="70"/>
        <v/>
      </c>
      <c r="W519" t="str">
        <f t="shared" si="71"/>
        <v/>
      </c>
      <c r="X519" s="1" t="s">
        <v>555</v>
      </c>
      <c r="Y519" s="6" t="e">
        <f>VLOOKUP(B519,Dispa_data!B:B,1,FALSE)</f>
        <v>#N/A</v>
      </c>
      <c r="Z519" t="s">
        <v>1275</v>
      </c>
      <c r="AB519" t="s">
        <v>2042</v>
      </c>
      <c r="AC519" t="s">
        <v>2133</v>
      </c>
      <c r="AE519" t="s">
        <v>3023</v>
      </c>
      <c r="AF519" t="s">
        <v>3371</v>
      </c>
      <c r="AG519" t="s">
        <v>3480</v>
      </c>
      <c r="AH519" t="s">
        <v>3492</v>
      </c>
      <c r="AI519">
        <v>800</v>
      </c>
      <c r="AJ519">
        <v>812</v>
      </c>
      <c r="AK519" t="s">
        <v>3500</v>
      </c>
      <c r="AL519" t="s">
        <v>3508</v>
      </c>
      <c r="AM519" t="s">
        <v>3515</v>
      </c>
      <c r="AO519">
        <v>2006</v>
      </c>
      <c r="AP519" t="s">
        <v>3524</v>
      </c>
      <c r="AS519" t="s">
        <v>3625</v>
      </c>
      <c r="AU519">
        <v>50.861708</v>
      </c>
      <c r="AV519">
        <v>6.8423530000000001</v>
      </c>
      <c r="AW519" t="s">
        <v>3706</v>
      </c>
      <c r="AX519" t="s">
        <v>3877</v>
      </c>
      <c r="BA519">
        <v>0.56699999999999995</v>
      </c>
      <c r="BB519" t="s">
        <v>3997</v>
      </c>
      <c r="BC519" t="s">
        <v>3500</v>
      </c>
      <c r="BE519" t="s">
        <v>3515</v>
      </c>
      <c r="BG519" t="s">
        <v>4413</v>
      </c>
      <c r="BH519" t="s">
        <v>4460</v>
      </c>
      <c r="BI519" t="s">
        <v>4591</v>
      </c>
    </row>
    <row r="520" spans="1:61" x14ac:dyDescent="0.25">
      <c r="A520">
        <f t="shared" si="65"/>
        <v>430</v>
      </c>
      <c r="B520" t="str">
        <f t="shared" si="66"/>
        <v>Knapsack Gas II_BNA0548b</v>
      </c>
      <c r="C520" t="s">
        <v>3492</v>
      </c>
      <c r="D520" t="str">
        <f>VLOOKUP(AL520,REF_TABLE!$A$19:$B$26,2,FALSE)</f>
        <v>COMC</v>
      </c>
      <c r="E520" t="str">
        <f>VLOOKUP(AK520,REF_TABLE!A:B,2,FALSE)</f>
        <v>GAS</v>
      </c>
      <c r="F520">
        <f t="shared" si="64"/>
        <v>0.59850000000000003</v>
      </c>
      <c r="G520">
        <f>VLOOKUP(Backup_0521!D520,REF_TABLE!M:Q,2,FALSE)</f>
        <v>5</v>
      </c>
      <c r="H520">
        <f>VLOOKUP(Backup_0521!D520,REF_TABLE!M:Q,3,FALSE)</f>
        <v>1</v>
      </c>
      <c r="I520">
        <f>VLOOKUP(D520,Tabelle7!$A:$B,2,FALSE)</f>
        <v>3.8508725075675675E-2</v>
      </c>
      <c r="J520">
        <f>VLOOKUP(D520,Tabelle7!$A:$C,3,FALSE)</f>
        <v>3.8508725075675675E-2</v>
      </c>
      <c r="K520">
        <f>VLOOKUP($E520,Dispa_data!E:W,7,FALSE)</f>
        <v>112542.12</v>
      </c>
      <c r="L520">
        <f>IFERROR(VLOOKUP($E520,Dispa_data!E:W,8,FALSE),0)</f>
        <v>0</v>
      </c>
      <c r="M520">
        <f>IFERROR(VLOOKUP($E520,Dispa_data!E:W,9,FALSE),0)</f>
        <v>0</v>
      </c>
      <c r="N520">
        <f>IFERROR(VLOOKUP($E520,Dispa_data!$E:$W,10,FALSE),0)</f>
        <v>0.4</v>
      </c>
      <c r="O520">
        <f>IFERROR(VLOOKUP($E520,Dispa_data!$E:$W,11,FALSE),0)</f>
        <v>0.52500000000000002</v>
      </c>
      <c r="P520">
        <f>IFERROR(VLOOKUP($E520,Dispa_data!$E:$W,12,FALSE),0)</f>
        <v>1</v>
      </c>
      <c r="Q520">
        <f>IFERROR(VLOOKUP($E520,Dispa_data!$E:$W,13,FALSE),0)</f>
        <v>0.45</v>
      </c>
      <c r="S520" t="str">
        <f t="shared" si="67"/>
        <v/>
      </c>
      <c r="T520" t="str">
        <f t="shared" si="68"/>
        <v/>
      </c>
      <c r="U520" t="str">
        <f t="shared" si="69"/>
        <v/>
      </c>
      <c r="V520" t="str">
        <f t="shared" si="70"/>
        <v/>
      </c>
      <c r="W520" t="str">
        <f t="shared" si="71"/>
        <v/>
      </c>
      <c r="X520" s="1" t="s">
        <v>556</v>
      </c>
      <c r="Y520" s="6" t="e">
        <f>VLOOKUP(B520,Dispa_data!B:B,1,FALSE)</f>
        <v>#N/A</v>
      </c>
      <c r="Z520" t="s">
        <v>1276</v>
      </c>
      <c r="AB520" t="s">
        <v>2043</v>
      </c>
      <c r="AC520" t="s">
        <v>2133</v>
      </c>
      <c r="AE520" t="s">
        <v>3023</v>
      </c>
      <c r="AF520" t="s">
        <v>3371</v>
      </c>
      <c r="AG520" t="s">
        <v>3480</v>
      </c>
      <c r="AH520" t="s">
        <v>3492</v>
      </c>
      <c r="AI520">
        <v>430</v>
      </c>
      <c r="AJ520">
        <v>450</v>
      </c>
      <c r="AK520" t="s">
        <v>3500</v>
      </c>
      <c r="AL520" t="s">
        <v>3508</v>
      </c>
      <c r="AM520" t="s">
        <v>3515</v>
      </c>
      <c r="AO520">
        <v>2013</v>
      </c>
      <c r="AP520" t="s">
        <v>3543</v>
      </c>
      <c r="AS520" t="s">
        <v>3625</v>
      </c>
      <c r="AU520">
        <v>50.861708</v>
      </c>
      <c r="AV520">
        <v>6.8423530000000001</v>
      </c>
      <c r="AW520" t="s">
        <v>3707</v>
      </c>
      <c r="AX520" t="s">
        <v>3878</v>
      </c>
      <c r="AY520">
        <v>0.59200000000000008</v>
      </c>
      <c r="AZ520" s="2" t="s">
        <v>3980</v>
      </c>
      <c r="BA520">
        <v>0.59850000000000003</v>
      </c>
      <c r="BB520" t="s">
        <v>3997</v>
      </c>
      <c r="BC520" t="s">
        <v>3500</v>
      </c>
      <c r="BE520" t="s">
        <v>3515</v>
      </c>
      <c r="BF520" t="s">
        <v>4159</v>
      </c>
      <c r="BG520" t="s">
        <v>4408</v>
      </c>
      <c r="BH520" t="s">
        <v>4460</v>
      </c>
      <c r="BI520" t="s">
        <v>4591</v>
      </c>
    </row>
    <row r="521" spans="1:61" x14ac:dyDescent="0.25">
      <c r="A521">
        <f t="shared" si="65"/>
        <v>86</v>
      </c>
      <c r="B521" t="str">
        <f t="shared" si="66"/>
        <v>Heizkraftwerk_BNA0499</v>
      </c>
      <c r="C521" t="s">
        <v>3492</v>
      </c>
      <c r="D521" t="str">
        <f>VLOOKUP(AL521,REF_TABLE!$A$19:$B$26,2,FALSE)</f>
        <v>COMC</v>
      </c>
      <c r="E521" t="str">
        <f>VLOOKUP(AK521,REF_TABLE!A:B,2,FALSE)</f>
        <v>GAS</v>
      </c>
      <c r="F521">
        <f t="shared" si="64"/>
        <v>0.55349999999999999</v>
      </c>
      <c r="G521">
        <f>VLOOKUP(Backup_0521!D521,REF_TABLE!M:Q,2,FALSE)</f>
        <v>5</v>
      </c>
      <c r="H521">
        <f>VLOOKUP(Backup_0521!D521,REF_TABLE!M:Q,3,FALSE)</f>
        <v>1</v>
      </c>
      <c r="I521">
        <f>VLOOKUP(D521,Tabelle7!$A:$B,2,FALSE)</f>
        <v>3.8508725075675675E-2</v>
      </c>
      <c r="J521">
        <f>VLOOKUP(D521,Tabelle7!$A:$C,3,FALSE)</f>
        <v>3.8508725075675675E-2</v>
      </c>
      <c r="K521">
        <f>VLOOKUP($E521,Dispa_data!E:W,7,FALSE)</f>
        <v>112542.12</v>
      </c>
      <c r="L521">
        <f>IFERROR(VLOOKUP($E521,Dispa_data!E:W,8,FALSE),0)</f>
        <v>0</v>
      </c>
      <c r="M521">
        <f>IFERROR(VLOOKUP($E521,Dispa_data!E:W,9,FALSE),0)</f>
        <v>0</v>
      </c>
      <c r="N521">
        <f>IFERROR(VLOOKUP($E521,Dispa_data!$E:$W,10,FALSE),0)</f>
        <v>0.4</v>
      </c>
      <c r="O521">
        <f>IFERROR(VLOOKUP($E521,Dispa_data!$E:$W,11,FALSE),0)</f>
        <v>0.52500000000000002</v>
      </c>
      <c r="P521">
        <f>IFERROR(VLOOKUP($E521,Dispa_data!$E:$W,12,FALSE),0)</f>
        <v>1</v>
      </c>
      <c r="Q521">
        <f>IFERROR(VLOOKUP($E521,Dispa_data!$E:$W,13,FALSE),0)</f>
        <v>0.45</v>
      </c>
      <c r="S521">
        <f t="shared" si="67"/>
        <v>276.10526315789468</v>
      </c>
      <c r="T521" t="str">
        <f t="shared" si="68"/>
        <v/>
      </c>
      <c r="U521" t="str">
        <f t="shared" si="69"/>
        <v/>
      </c>
      <c r="V521" t="str">
        <f t="shared" si="70"/>
        <v/>
      </c>
      <c r="W521" t="str">
        <f t="shared" si="71"/>
        <v/>
      </c>
      <c r="X521" s="1" t="s">
        <v>557</v>
      </c>
      <c r="Y521" s="6" t="e">
        <f>VLOOKUP(B521,Dispa_data!B:B,1,FALSE)</f>
        <v>#N/A</v>
      </c>
      <c r="Z521" t="s">
        <v>997</v>
      </c>
      <c r="AA521" t="s">
        <v>1599</v>
      </c>
      <c r="AB521" t="s">
        <v>1911</v>
      </c>
      <c r="AC521" t="s">
        <v>2176</v>
      </c>
      <c r="AE521" t="s">
        <v>2787</v>
      </c>
      <c r="AF521" t="s">
        <v>3232</v>
      </c>
      <c r="AG521" t="s">
        <v>3483</v>
      </c>
      <c r="AH521" t="s">
        <v>3492</v>
      </c>
      <c r="AI521">
        <v>86</v>
      </c>
      <c r="AJ521">
        <v>91.771050000000002</v>
      </c>
      <c r="AK521" t="s">
        <v>3500</v>
      </c>
      <c r="AL521" t="s">
        <v>3508</v>
      </c>
      <c r="AM521" t="s">
        <v>3514</v>
      </c>
      <c r="AN521">
        <v>276.10526315789468</v>
      </c>
      <c r="AO521">
        <v>2003</v>
      </c>
      <c r="AP521" t="s">
        <v>3523</v>
      </c>
      <c r="AS521" t="s">
        <v>3625</v>
      </c>
      <c r="AT521" t="s">
        <v>3629</v>
      </c>
      <c r="AU521">
        <v>50.09178</v>
      </c>
      <c r="AV521">
        <v>8.5310500000000005</v>
      </c>
      <c r="BA521">
        <v>0.55349999999999999</v>
      </c>
      <c r="BB521" t="s">
        <v>3997</v>
      </c>
      <c r="BC521" t="s">
        <v>3500</v>
      </c>
      <c r="BE521" t="s">
        <v>3515</v>
      </c>
      <c r="BF521" t="s">
        <v>4050</v>
      </c>
      <c r="BG521" t="s">
        <v>4406</v>
      </c>
      <c r="BH521" t="s">
        <v>2176</v>
      </c>
      <c r="BI521" t="s">
        <v>4592</v>
      </c>
    </row>
    <row r="522" spans="1:61" x14ac:dyDescent="0.25">
      <c r="A522">
        <f t="shared" si="65"/>
        <v>96.5</v>
      </c>
      <c r="B522" t="str">
        <f t="shared" si="66"/>
        <v>ADS-Anlage_BNA0497</v>
      </c>
      <c r="C522" t="s">
        <v>3492</v>
      </c>
      <c r="D522" t="str">
        <f>VLOOKUP(AL522,REF_TABLE!$A$19:$B$26,2,FALSE)</f>
        <v>GTUR</v>
      </c>
      <c r="E522" t="str">
        <f>VLOOKUP(AK522,REF_TABLE!A:B,2,FALSE)</f>
        <v>GAS</v>
      </c>
      <c r="F522">
        <f t="shared" si="64"/>
        <v>0.41120000000000001</v>
      </c>
      <c r="G522">
        <f>VLOOKUP(Backup_0521!D522,REF_TABLE!M:Q,2,FALSE)</f>
        <v>0</v>
      </c>
      <c r="H522">
        <f>VLOOKUP(Backup_0521!D522,REF_TABLE!M:Q,3,FALSE)</f>
        <v>0</v>
      </c>
      <c r="I522">
        <f>VLOOKUP(D522,Tabelle7!$A:$B,2,FALSE)</f>
        <v>1</v>
      </c>
      <c r="J522">
        <f>VLOOKUP(D522,Tabelle7!$A:$C,3,FALSE)</f>
        <v>1</v>
      </c>
      <c r="K522">
        <f>VLOOKUP($E522,Dispa_data!E:W,7,FALSE)</f>
        <v>112542.12</v>
      </c>
      <c r="L522">
        <f>IFERROR(VLOOKUP($E522,Dispa_data!E:W,8,FALSE),0)</f>
        <v>0</v>
      </c>
      <c r="M522">
        <f>IFERROR(VLOOKUP($E522,Dispa_data!E:W,9,FALSE),0)</f>
        <v>0</v>
      </c>
      <c r="N522">
        <f>IFERROR(VLOOKUP($E522,Dispa_data!$E:$W,10,FALSE),0)</f>
        <v>0.4</v>
      </c>
      <c r="O522">
        <f>IFERROR(VLOOKUP($E522,Dispa_data!$E:$W,11,FALSE),0)</f>
        <v>0.52500000000000002</v>
      </c>
      <c r="P522">
        <f>IFERROR(VLOOKUP($E522,Dispa_data!$E:$W,12,FALSE),0)</f>
        <v>1</v>
      </c>
      <c r="Q522">
        <f>IFERROR(VLOOKUP($E522,Dispa_data!$E:$W,13,FALSE),0)</f>
        <v>0.45</v>
      </c>
      <c r="S522">
        <f t="shared" si="67"/>
        <v>126</v>
      </c>
      <c r="T522" t="str">
        <f t="shared" si="68"/>
        <v/>
      </c>
      <c r="U522" t="str">
        <f t="shared" si="69"/>
        <v/>
      </c>
      <c r="V522" t="str">
        <f t="shared" si="70"/>
        <v/>
      </c>
      <c r="W522" t="str">
        <f t="shared" si="71"/>
        <v/>
      </c>
      <c r="X522" s="1" t="s">
        <v>558</v>
      </c>
      <c r="Y522" s="6" t="e">
        <f>VLOOKUP(B522,Dispa_data!B:B,1,FALSE)</f>
        <v>#N/A</v>
      </c>
      <c r="Z522" t="s">
        <v>1277</v>
      </c>
      <c r="AB522" t="s">
        <v>2044</v>
      </c>
      <c r="AC522" t="s">
        <v>2176</v>
      </c>
      <c r="AE522" t="s">
        <v>2787</v>
      </c>
      <c r="AF522" t="s">
        <v>3232</v>
      </c>
      <c r="AG522" t="s">
        <v>3483</v>
      </c>
      <c r="AH522" t="s">
        <v>3492</v>
      </c>
      <c r="AI522">
        <v>96.5</v>
      </c>
      <c r="AJ522">
        <v>105.7</v>
      </c>
      <c r="AK522" t="s">
        <v>3500</v>
      </c>
      <c r="AL522" t="s">
        <v>3512</v>
      </c>
      <c r="AM522" t="s">
        <v>3514</v>
      </c>
      <c r="AN522">
        <v>126</v>
      </c>
      <c r="AO522">
        <v>2012</v>
      </c>
      <c r="AP522" t="s">
        <v>3531</v>
      </c>
      <c r="AS522" t="s">
        <v>3625</v>
      </c>
      <c r="AU522">
        <v>50.09178</v>
      </c>
      <c r="AV522">
        <v>8.5310500000000005</v>
      </c>
      <c r="BA522">
        <v>0.41120000000000001</v>
      </c>
      <c r="BB522" t="s">
        <v>3997</v>
      </c>
      <c r="BC522" t="s">
        <v>3500</v>
      </c>
      <c r="BE522" t="s">
        <v>3515</v>
      </c>
      <c r="BF522" t="s">
        <v>4050</v>
      </c>
      <c r="BG522" t="s">
        <v>4406</v>
      </c>
      <c r="BH522" t="s">
        <v>2176</v>
      </c>
      <c r="BI522" t="s">
        <v>4591</v>
      </c>
    </row>
    <row r="523" spans="1:61" x14ac:dyDescent="0.25">
      <c r="A523">
        <f t="shared" si="65"/>
        <v>182</v>
      </c>
      <c r="B523" t="str">
        <f t="shared" si="66"/>
        <v>HKW Jena_BNA0504</v>
      </c>
      <c r="C523" t="s">
        <v>3492</v>
      </c>
      <c r="D523" t="str">
        <f>VLOOKUP(AL523,REF_TABLE!$A$19:$B$26,2,FALSE)</f>
        <v>COMC</v>
      </c>
      <c r="E523" t="str">
        <f>VLOOKUP(AK523,REF_TABLE!A:B,2,FALSE)</f>
        <v>GAS</v>
      </c>
      <c r="F523">
        <f t="shared" si="64"/>
        <v>0.52200000000000002</v>
      </c>
      <c r="G523">
        <f>VLOOKUP(Backup_0521!D523,REF_TABLE!M:Q,2,FALSE)</f>
        <v>5</v>
      </c>
      <c r="H523">
        <f>VLOOKUP(Backup_0521!D523,REF_TABLE!M:Q,3,FALSE)</f>
        <v>1</v>
      </c>
      <c r="I523">
        <f>VLOOKUP(D523,Tabelle7!$A:$B,2,FALSE)</f>
        <v>3.8508725075675675E-2</v>
      </c>
      <c r="J523">
        <f>VLOOKUP(D523,Tabelle7!$A:$C,3,FALSE)</f>
        <v>3.8508725075675675E-2</v>
      </c>
      <c r="K523">
        <f>VLOOKUP($E523,Dispa_data!E:W,7,FALSE)</f>
        <v>112542.12</v>
      </c>
      <c r="L523">
        <f>IFERROR(VLOOKUP($E523,Dispa_data!E:W,8,FALSE),0)</f>
        <v>0</v>
      </c>
      <c r="M523">
        <f>IFERROR(VLOOKUP($E523,Dispa_data!E:W,9,FALSE),0)</f>
        <v>0</v>
      </c>
      <c r="N523">
        <f>IFERROR(VLOOKUP($E523,Dispa_data!$E:$W,10,FALSE),0)</f>
        <v>0.4</v>
      </c>
      <c r="O523">
        <f>IFERROR(VLOOKUP($E523,Dispa_data!$E:$W,11,FALSE),0)</f>
        <v>0.52500000000000002</v>
      </c>
      <c r="P523">
        <f>IFERROR(VLOOKUP($E523,Dispa_data!$E:$W,12,FALSE),0)</f>
        <v>1</v>
      </c>
      <c r="Q523">
        <f>IFERROR(VLOOKUP($E523,Dispa_data!$E:$W,13,FALSE),0)</f>
        <v>0.45</v>
      </c>
      <c r="S523">
        <f t="shared" si="67"/>
        <v>225</v>
      </c>
      <c r="T523" t="str">
        <f t="shared" si="68"/>
        <v/>
      </c>
      <c r="U523" t="str">
        <f t="shared" si="69"/>
        <v/>
      </c>
      <c r="V523" t="str">
        <f t="shared" si="70"/>
        <v/>
      </c>
      <c r="W523" t="str">
        <f t="shared" si="71"/>
        <v/>
      </c>
      <c r="X523" s="1" t="s">
        <v>559</v>
      </c>
      <c r="Y523" s="6" t="e">
        <f>VLOOKUP(B523,Dispa_data!B:B,1,FALSE)</f>
        <v>#N/A</v>
      </c>
      <c r="Z523" t="s">
        <v>1278</v>
      </c>
      <c r="AA523" t="s">
        <v>1278</v>
      </c>
      <c r="AB523" t="s">
        <v>2045</v>
      </c>
      <c r="AC523" t="s">
        <v>2233</v>
      </c>
      <c r="AE523" t="s">
        <v>3024</v>
      </c>
      <c r="AF523" t="s">
        <v>3372</v>
      </c>
      <c r="AG523" t="s">
        <v>3481</v>
      </c>
      <c r="AH523" t="s">
        <v>3492</v>
      </c>
      <c r="AI523">
        <v>182</v>
      </c>
      <c r="AJ523">
        <v>203.97</v>
      </c>
      <c r="AK523" t="s">
        <v>3500</v>
      </c>
      <c r="AL523" t="s">
        <v>3508</v>
      </c>
      <c r="AM523" t="s">
        <v>3514</v>
      </c>
      <c r="AN523">
        <v>225</v>
      </c>
      <c r="AO523">
        <v>1996</v>
      </c>
      <c r="AP523" t="s">
        <v>3553</v>
      </c>
      <c r="AS523" t="s">
        <v>3625</v>
      </c>
      <c r="AT523" t="s">
        <v>3629</v>
      </c>
      <c r="AU523">
        <v>50.896881</v>
      </c>
      <c r="AV523">
        <v>11.585703000000001</v>
      </c>
      <c r="BA523">
        <v>0.52200000000000002</v>
      </c>
      <c r="BB523" t="s">
        <v>3997</v>
      </c>
      <c r="BC523" t="s">
        <v>3500</v>
      </c>
      <c r="BE523" t="s">
        <v>3515</v>
      </c>
      <c r="BF523" t="s">
        <v>4234</v>
      </c>
      <c r="BG523" t="s">
        <v>4406</v>
      </c>
      <c r="BH523" t="s">
        <v>4440</v>
      </c>
      <c r="BI523" t="s">
        <v>4591</v>
      </c>
    </row>
    <row r="524" spans="1:61" x14ac:dyDescent="0.25">
      <c r="A524">
        <f t="shared" si="65"/>
        <v>11.6</v>
      </c>
      <c r="B524" t="str">
        <f t="shared" si="66"/>
        <v>HKW Karcherstr._BNA0510a</v>
      </c>
      <c r="C524" t="s">
        <v>3492</v>
      </c>
      <c r="D524" t="str">
        <f>VLOOKUP(AL524,REF_TABLE!$A$19:$B$26,2,FALSE)</f>
        <v>STUR</v>
      </c>
      <c r="E524" t="str">
        <f>VLOOKUP(AK524,REF_TABLE!A:B,2,FALSE)</f>
        <v>GAS</v>
      </c>
      <c r="F524">
        <f t="shared" si="64"/>
        <v>0.37290000000000001</v>
      </c>
      <c r="G524">
        <f>VLOOKUP(Backup_0521!D524,REF_TABLE!M:Q,2,FALSE)</f>
        <v>9.5587323943661975</v>
      </c>
      <c r="H524">
        <f>VLOOKUP(Backup_0521!D524,REF_TABLE!M:Q,3,FALSE)</f>
        <v>7.8122535211267614</v>
      </c>
      <c r="I524">
        <f>VLOOKUP(D524,Tabelle7!$A:$B,2,FALSE)</f>
        <v>4.0224969288732378E-2</v>
      </c>
      <c r="J524">
        <f>VLOOKUP(D524,Tabelle7!$A:$C,3,FALSE)</f>
        <v>4.0224969288732378E-2</v>
      </c>
      <c r="K524">
        <f>VLOOKUP($E524,Dispa_data!E:W,7,FALSE)</f>
        <v>112542.12</v>
      </c>
      <c r="L524">
        <f>IFERROR(VLOOKUP($E524,Dispa_data!E:W,8,FALSE),0)</f>
        <v>0</v>
      </c>
      <c r="M524">
        <f>IFERROR(VLOOKUP($E524,Dispa_data!E:W,9,FALSE),0)</f>
        <v>0</v>
      </c>
      <c r="N524">
        <f>IFERROR(VLOOKUP($E524,Dispa_data!$E:$W,10,FALSE),0)</f>
        <v>0.4</v>
      </c>
      <c r="O524">
        <f>IFERROR(VLOOKUP($E524,Dispa_data!$E:$W,11,FALSE),0)</f>
        <v>0.52500000000000002</v>
      </c>
      <c r="P524">
        <f>IFERROR(VLOOKUP($E524,Dispa_data!$E:$W,12,FALSE),0)</f>
        <v>1</v>
      </c>
      <c r="Q524">
        <f>IFERROR(VLOOKUP($E524,Dispa_data!$E:$W,13,FALSE),0)</f>
        <v>0.45</v>
      </c>
      <c r="S524" t="str">
        <f t="shared" si="67"/>
        <v/>
      </c>
      <c r="T524" t="str">
        <f t="shared" si="68"/>
        <v/>
      </c>
      <c r="U524" t="str">
        <f t="shared" si="69"/>
        <v/>
      </c>
      <c r="V524" t="str">
        <f t="shared" si="70"/>
        <v/>
      </c>
      <c r="W524" t="str">
        <f t="shared" si="71"/>
        <v/>
      </c>
      <c r="X524" s="1" t="s">
        <v>560</v>
      </c>
      <c r="Y524" s="6" t="e">
        <f>VLOOKUP(B524,Dispa_data!B:B,1,FALSE)</f>
        <v>#N/A</v>
      </c>
      <c r="Z524" t="s">
        <v>998</v>
      </c>
      <c r="AA524" t="s">
        <v>1715</v>
      </c>
      <c r="AC524" t="s">
        <v>2177</v>
      </c>
      <c r="AE524" t="s">
        <v>2788</v>
      </c>
      <c r="AF524" t="s">
        <v>3233</v>
      </c>
      <c r="AG524" t="s">
        <v>3487</v>
      </c>
      <c r="AH524" t="s">
        <v>3492</v>
      </c>
      <c r="AI524">
        <v>11.6</v>
      </c>
      <c r="AK524" t="s">
        <v>3500</v>
      </c>
      <c r="AL524" t="s">
        <v>3506</v>
      </c>
      <c r="AM524" t="s">
        <v>3514</v>
      </c>
      <c r="AO524">
        <v>1989</v>
      </c>
      <c r="AP524" t="s">
        <v>3548</v>
      </c>
      <c r="AS524" t="s">
        <v>3625</v>
      </c>
      <c r="AU524">
        <v>49.434659000000003</v>
      </c>
      <c r="AV524">
        <v>7.7602339999999996</v>
      </c>
      <c r="BA524">
        <v>0.37290000000000001</v>
      </c>
      <c r="BB524" t="s">
        <v>3997</v>
      </c>
      <c r="BC524" t="s">
        <v>3500</v>
      </c>
      <c r="BE524" t="s">
        <v>3515</v>
      </c>
      <c r="BF524" t="s">
        <v>4051</v>
      </c>
      <c r="BG524" t="s">
        <v>1559</v>
      </c>
      <c r="BH524" t="s">
        <v>4469</v>
      </c>
    </row>
    <row r="525" spans="1:61" x14ac:dyDescent="0.25">
      <c r="A525">
        <f t="shared" si="65"/>
        <v>11.4</v>
      </c>
      <c r="B525" t="str">
        <f t="shared" si="66"/>
        <v>P&amp;L Werk Appeldorn_BNA1165</v>
      </c>
      <c r="C525" t="s">
        <v>3492</v>
      </c>
      <c r="D525" t="str">
        <f>VLOOKUP(AL525,REF_TABLE!$A$19:$B$26,2,FALSE)</f>
        <v>STUR</v>
      </c>
      <c r="E525" t="str">
        <f>VLOOKUP(AK525,REF_TABLE!A:B,2,FALSE)</f>
        <v>GAS</v>
      </c>
      <c r="F525">
        <f t="shared" si="64"/>
        <v>0.38940000000000002</v>
      </c>
      <c r="G525">
        <f>VLOOKUP(Backup_0521!D525,REF_TABLE!M:Q,2,FALSE)</f>
        <v>9.5587323943661975</v>
      </c>
      <c r="H525">
        <f>VLOOKUP(Backup_0521!D525,REF_TABLE!M:Q,3,FALSE)</f>
        <v>7.8122535211267614</v>
      </c>
      <c r="I525">
        <f>VLOOKUP(D525,Tabelle7!$A:$B,2,FALSE)</f>
        <v>4.0224969288732378E-2</v>
      </c>
      <c r="J525">
        <f>VLOOKUP(D525,Tabelle7!$A:$C,3,FALSE)</f>
        <v>4.0224969288732378E-2</v>
      </c>
      <c r="K525">
        <f>VLOOKUP($E525,Dispa_data!E:W,7,FALSE)</f>
        <v>112542.12</v>
      </c>
      <c r="L525">
        <f>IFERROR(VLOOKUP($E525,Dispa_data!E:W,8,FALSE),0)</f>
        <v>0</v>
      </c>
      <c r="M525">
        <f>IFERROR(VLOOKUP($E525,Dispa_data!E:W,9,FALSE),0)</f>
        <v>0</v>
      </c>
      <c r="N525">
        <f>IFERROR(VLOOKUP($E525,Dispa_data!$E:$W,10,FALSE),0)</f>
        <v>0.4</v>
      </c>
      <c r="O525">
        <f>IFERROR(VLOOKUP($E525,Dispa_data!$E:$W,11,FALSE),0)</f>
        <v>0.52500000000000002</v>
      </c>
      <c r="P525">
        <f>IFERROR(VLOOKUP($E525,Dispa_data!$E:$W,12,FALSE),0)</f>
        <v>1</v>
      </c>
      <c r="Q525">
        <f>IFERROR(VLOOKUP($E525,Dispa_data!$E:$W,13,FALSE),0)</f>
        <v>0.45</v>
      </c>
      <c r="S525" t="str">
        <f t="shared" si="67"/>
        <v/>
      </c>
      <c r="T525" t="str">
        <f t="shared" si="68"/>
        <v/>
      </c>
      <c r="U525" t="str">
        <f t="shared" si="69"/>
        <v/>
      </c>
      <c r="V525" t="str">
        <f t="shared" si="70"/>
        <v/>
      </c>
      <c r="W525" t="str">
        <f t="shared" si="71"/>
        <v/>
      </c>
      <c r="X525" s="1" t="s">
        <v>561</v>
      </c>
      <c r="Y525" s="6" t="e">
        <f>VLOOKUP(B525,Dispa_data!B:B,1,FALSE)</f>
        <v>#N/A</v>
      </c>
      <c r="Z525" t="s">
        <v>1279</v>
      </c>
      <c r="AA525" t="s">
        <v>1716</v>
      </c>
      <c r="AC525" t="s">
        <v>2221</v>
      </c>
      <c r="AD525" t="s">
        <v>2600</v>
      </c>
      <c r="AE525" t="s">
        <v>3025</v>
      </c>
      <c r="AF525" t="s">
        <v>3373</v>
      </c>
      <c r="AG525" t="s">
        <v>3480</v>
      </c>
      <c r="AH525" t="s">
        <v>3492</v>
      </c>
      <c r="AI525">
        <v>11.4</v>
      </c>
      <c r="AK525" t="s">
        <v>3500</v>
      </c>
      <c r="AL525" t="s">
        <v>3506</v>
      </c>
      <c r="AM525" t="s">
        <v>3514</v>
      </c>
      <c r="AO525">
        <v>2004</v>
      </c>
      <c r="AP525" t="s">
        <v>3518</v>
      </c>
      <c r="AS525" t="s">
        <v>3625</v>
      </c>
      <c r="AU525">
        <v>51.729669999999999</v>
      </c>
      <c r="AV525">
        <v>6.3586499999999999</v>
      </c>
      <c r="BA525">
        <v>0.38940000000000002</v>
      </c>
      <c r="BB525" t="s">
        <v>3997</v>
      </c>
      <c r="BC525" t="s">
        <v>3500</v>
      </c>
      <c r="BE525" t="s">
        <v>3515</v>
      </c>
      <c r="BG525" t="s">
        <v>1715</v>
      </c>
      <c r="BH525" t="s">
        <v>4441</v>
      </c>
    </row>
    <row r="526" spans="1:61" x14ac:dyDescent="0.25">
      <c r="A526">
        <f t="shared" si="65"/>
        <v>353</v>
      </c>
      <c r="B526" t="str">
        <f t="shared" si="66"/>
        <v>Rheinhafen-Dampfkraftwerk_BNA0514</v>
      </c>
      <c r="C526" t="s">
        <v>3492</v>
      </c>
      <c r="D526" t="str">
        <f>VLOOKUP(AL526,REF_TABLE!$A$19:$B$26,2,FALSE)</f>
        <v>COMC</v>
      </c>
      <c r="E526" t="str">
        <f>VLOOKUP(AK526,REF_TABLE!A:B,2,FALSE)</f>
        <v>GAS</v>
      </c>
      <c r="F526">
        <f t="shared" si="64"/>
        <v>0.53100000000000003</v>
      </c>
      <c r="G526">
        <f>VLOOKUP(Backup_0521!D526,REF_TABLE!M:Q,2,FALSE)</f>
        <v>5</v>
      </c>
      <c r="H526">
        <f>VLOOKUP(Backup_0521!D526,REF_TABLE!M:Q,3,FALSE)</f>
        <v>1</v>
      </c>
      <c r="I526">
        <f>VLOOKUP(D526,Tabelle7!$A:$B,2,FALSE)</f>
        <v>3.8508725075675675E-2</v>
      </c>
      <c r="J526">
        <f>VLOOKUP(D526,Tabelle7!$A:$C,3,FALSE)</f>
        <v>3.8508725075675675E-2</v>
      </c>
      <c r="K526">
        <f>VLOOKUP($E526,Dispa_data!E:W,7,FALSE)</f>
        <v>112542.12</v>
      </c>
      <c r="L526">
        <f>IFERROR(VLOOKUP($E526,Dispa_data!E:W,8,FALSE),0)</f>
        <v>0</v>
      </c>
      <c r="M526">
        <f>IFERROR(VLOOKUP($E526,Dispa_data!E:W,9,FALSE),0)</f>
        <v>0</v>
      </c>
      <c r="N526">
        <f>IFERROR(VLOOKUP($E526,Dispa_data!$E:$W,10,FALSE),0)</f>
        <v>0.4</v>
      </c>
      <c r="O526">
        <f>IFERROR(VLOOKUP($E526,Dispa_data!$E:$W,11,FALSE),0)</f>
        <v>0.52500000000000002</v>
      </c>
      <c r="P526">
        <f>IFERROR(VLOOKUP($E526,Dispa_data!$E:$W,12,FALSE),0)</f>
        <v>1</v>
      </c>
      <c r="Q526">
        <f>IFERROR(VLOOKUP($E526,Dispa_data!$E:$W,13,FALSE),0)</f>
        <v>0.45</v>
      </c>
      <c r="S526" t="str">
        <f t="shared" si="67"/>
        <v/>
      </c>
      <c r="T526" t="str">
        <f t="shared" si="68"/>
        <v/>
      </c>
      <c r="U526" t="str">
        <f t="shared" si="69"/>
        <v/>
      </c>
      <c r="V526" t="str">
        <f t="shared" si="70"/>
        <v/>
      </c>
      <c r="W526" t="str">
        <f t="shared" si="71"/>
        <v/>
      </c>
      <c r="X526" s="1" t="s">
        <v>562</v>
      </c>
      <c r="Y526" s="6" t="e">
        <f>VLOOKUP(B526,Dispa_data!B:B,1,FALSE)</f>
        <v>#N/A</v>
      </c>
      <c r="Z526" t="s">
        <v>999</v>
      </c>
      <c r="AA526" t="s">
        <v>1717</v>
      </c>
      <c r="AB526" t="s">
        <v>2046</v>
      </c>
      <c r="AC526" t="s">
        <v>2158</v>
      </c>
      <c r="AD526" t="s">
        <v>2452</v>
      </c>
      <c r="AE526" t="s">
        <v>2789</v>
      </c>
      <c r="AF526" t="s">
        <v>3201</v>
      </c>
      <c r="AG526" t="s">
        <v>3482</v>
      </c>
      <c r="AH526" t="s">
        <v>3492</v>
      </c>
      <c r="AI526">
        <v>353</v>
      </c>
      <c r="AJ526">
        <v>363</v>
      </c>
      <c r="AK526" t="s">
        <v>3500</v>
      </c>
      <c r="AL526" t="s">
        <v>3508</v>
      </c>
      <c r="AM526" t="s">
        <v>3515</v>
      </c>
      <c r="AO526">
        <v>1998</v>
      </c>
      <c r="AP526" t="s">
        <v>3609</v>
      </c>
      <c r="AS526" t="s">
        <v>3626</v>
      </c>
      <c r="AU526">
        <v>49.012500000000003</v>
      </c>
      <c r="AV526">
        <v>8.302778</v>
      </c>
      <c r="AW526" t="s">
        <v>3708</v>
      </c>
      <c r="AX526" t="s">
        <v>3879</v>
      </c>
      <c r="AY526">
        <v>0.56999999999999995</v>
      </c>
      <c r="AZ526" s="2" t="s">
        <v>3929</v>
      </c>
      <c r="BA526">
        <v>0.53100000000000003</v>
      </c>
      <c r="BB526" t="s">
        <v>3997</v>
      </c>
      <c r="BC526" t="s">
        <v>3500</v>
      </c>
      <c r="BE526" t="s">
        <v>3515</v>
      </c>
      <c r="BF526" t="s">
        <v>4052</v>
      </c>
      <c r="BG526" t="s">
        <v>4407</v>
      </c>
      <c r="BH526" t="s">
        <v>4459</v>
      </c>
      <c r="BI526" t="s">
        <v>4591</v>
      </c>
    </row>
    <row r="527" spans="1:61" x14ac:dyDescent="0.25">
      <c r="A527">
        <f t="shared" si="65"/>
        <v>37</v>
      </c>
      <c r="B527" t="str">
        <f t="shared" si="66"/>
        <v>Heizkraftwerk West_BNA0515</v>
      </c>
      <c r="C527" t="s">
        <v>3492</v>
      </c>
      <c r="D527" t="str">
        <f>VLOOKUP(AL527,REF_TABLE!$A$19:$B$26,2,FALSE)</f>
        <v>STUR</v>
      </c>
      <c r="E527" t="str">
        <f>VLOOKUP(AK527,REF_TABLE!A:B,2,FALSE)</f>
        <v>GAS</v>
      </c>
      <c r="F527">
        <f t="shared" si="64"/>
        <v>0.3674</v>
      </c>
      <c r="G527">
        <f>VLOOKUP(Backup_0521!D527,REF_TABLE!M:Q,2,FALSE)</f>
        <v>9.5587323943661975</v>
      </c>
      <c r="H527">
        <f>VLOOKUP(Backup_0521!D527,REF_TABLE!M:Q,3,FALSE)</f>
        <v>7.8122535211267614</v>
      </c>
      <c r="I527">
        <f>VLOOKUP(D527,Tabelle7!$A:$B,2,FALSE)</f>
        <v>4.0224969288732378E-2</v>
      </c>
      <c r="J527">
        <f>VLOOKUP(D527,Tabelle7!$A:$C,3,FALSE)</f>
        <v>4.0224969288732378E-2</v>
      </c>
      <c r="K527">
        <f>VLOOKUP($E527,Dispa_data!E:W,7,FALSE)</f>
        <v>112542.12</v>
      </c>
      <c r="L527">
        <f>IFERROR(VLOOKUP($E527,Dispa_data!E:W,8,FALSE),0)</f>
        <v>0</v>
      </c>
      <c r="M527">
        <f>IFERROR(VLOOKUP($E527,Dispa_data!E:W,9,FALSE),0)</f>
        <v>0</v>
      </c>
      <c r="N527">
        <f>IFERROR(VLOOKUP($E527,Dispa_data!$E:$W,10,FALSE),0)</f>
        <v>0.4</v>
      </c>
      <c r="O527">
        <f>IFERROR(VLOOKUP($E527,Dispa_data!$E:$W,11,FALSE),0)</f>
        <v>0.52500000000000002</v>
      </c>
      <c r="P527">
        <f>IFERROR(VLOOKUP($E527,Dispa_data!$E:$W,12,FALSE),0)</f>
        <v>1</v>
      </c>
      <c r="Q527">
        <f>IFERROR(VLOOKUP($E527,Dispa_data!$E:$W,13,FALSE),0)</f>
        <v>0.45</v>
      </c>
      <c r="S527" t="str">
        <f t="shared" si="67"/>
        <v/>
      </c>
      <c r="T527" t="str">
        <f t="shared" si="68"/>
        <v/>
      </c>
      <c r="U527" t="str">
        <f t="shared" si="69"/>
        <v/>
      </c>
      <c r="V527" t="str">
        <f t="shared" si="70"/>
        <v/>
      </c>
      <c r="W527" t="str">
        <f t="shared" si="71"/>
        <v/>
      </c>
      <c r="X527" s="1" t="s">
        <v>563</v>
      </c>
      <c r="Y527" s="6" t="e">
        <f>VLOOKUP(B527,Dispa_data!B:B,1,FALSE)</f>
        <v>#N/A</v>
      </c>
      <c r="Z527" t="s">
        <v>1280</v>
      </c>
      <c r="AA527" t="s">
        <v>1718</v>
      </c>
      <c r="AC527" t="s">
        <v>2277</v>
      </c>
      <c r="AE527" t="s">
        <v>2789</v>
      </c>
      <c r="AF527" t="s">
        <v>3201</v>
      </c>
      <c r="AG527" t="s">
        <v>3482</v>
      </c>
      <c r="AH527" t="s">
        <v>3492</v>
      </c>
      <c r="AI527">
        <v>37</v>
      </c>
      <c r="AK527" t="s">
        <v>3500</v>
      </c>
      <c r="AL527" t="s">
        <v>3506</v>
      </c>
      <c r="AM527" t="s">
        <v>3514</v>
      </c>
      <c r="AO527">
        <v>1984</v>
      </c>
      <c r="AP527" t="s">
        <v>3540</v>
      </c>
      <c r="AS527" t="s">
        <v>3625</v>
      </c>
      <c r="AU527">
        <v>49.014443999999997</v>
      </c>
      <c r="AV527">
        <v>8.3480559999999997</v>
      </c>
      <c r="BA527">
        <v>0.3674</v>
      </c>
      <c r="BB527" t="s">
        <v>3997</v>
      </c>
      <c r="BC527" t="s">
        <v>3500</v>
      </c>
      <c r="BE527" t="s">
        <v>3515</v>
      </c>
      <c r="BG527" t="s">
        <v>4406</v>
      </c>
      <c r="BH527" t="s">
        <v>4450</v>
      </c>
    </row>
    <row r="528" spans="1:61" x14ac:dyDescent="0.25">
      <c r="A528">
        <f t="shared" si="65"/>
        <v>50</v>
      </c>
      <c r="B528" t="str">
        <f t="shared" si="66"/>
        <v>Kombi-HKW_BNA0521</v>
      </c>
      <c r="C528" t="s">
        <v>3492</v>
      </c>
      <c r="D528" t="str">
        <f>VLOOKUP(AL528,REF_TABLE!$A$19:$B$26,2,FALSE)</f>
        <v>STUR</v>
      </c>
      <c r="E528" t="str">
        <f>VLOOKUP(AK528,REF_TABLE!A:B,2,FALSE)</f>
        <v>GAS</v>
      </c>
      <c r="F528">
        <f t="shared" si="64"/>
        <v>0.37069999999999997</v>
      </c>
      <c r="G528">
        <f>VLOOKUP(Backup_0521!D528,REF_TABLE!M:Q,2,FALSE)</f>
        <v>9.5587323943661975</v>
      </c>
      <c r="H528">
        <f>VLOOKUP(Backup_0521!D528,REF_TABLE!M:Q,3,FALSE)</f>
        <v>7.8122535211267614</v>
      </c>
      <c r="I528">
        <f>VLOOKUP(D528,Tabelle7!$A:$B,2,FALSE)</f>
        <v>4.0224969288732378E-2</v>
      </c>
      <c r="J528">
        <f>VLOOKUP(D528,Tabelle7!$A:$C,3,FALSE)</f>
        <v>4.0224969288732378E-2</v>
      </c>
      <c r="K528">
        <f>VLOOKUP($E528,Dispa_data!E:W,7,FALSE)</f>
        <v>112542.12</v>
      </c>
      <c r="L528">
        <f>IFERROR(VLOOKUP($E528,Dispa_data!E:W,8,FALSE),0)</f>
        <v>0</v>
      </c>
      <c r="M528">
        <f>IFERROR(VLOOKUP($E528,Dispa_data!E:W,9,FALSE),0)</f>
        <v>0</v>
      </c>
      <c r="N528">
        <f>IFERROR(VLOOKUP($E528,Dispa_data!$E:$W,10,FALSE),0)</f>
        <v>0.4</v>
      </c>
      <c r="O528">
        <f>IFERROR(VLOOKUP($E528,Dispa_data!$E:$W,11,FALSE),0)</f>
        <v>0.52500000000000002</v>
      </c>
      <c r="P528">
        <f>IFERROR(VLOOKUP($E528,Dispa_data!$E:$W,12,FALSE),0)</f>
        <v>1</v>
      </c>
      <c r="Q528">
        <f>IFERROR(VLOOKUP($E528,Dispa_data!$E:$W,13,FALSE),0)</f>
        <v>0.45</v>
      </c>
      <c r="S528" t="str">
        <f t="shared" si="67"/>
        <v/>
      </c>
      <c r="T528" t="str">
        <f t="shared" si="68"/>
        <v/>
      </c>
      <c r="U528" t="str">
        <f t="shared" si="69"/>
        <v/>
      </c>
      <c r="V528" t="str">
        <f t="shared" si="70"/>
        <v/>
      </c>
      <c r="W528" t="str">
        <f t="shared" si="71"/>
        <v/>
      </c>
      <c r="X528" s="1" t="s">
        <v>564</v>
      </c>
      <c r="Y528" s="6" t="e">
        <f>VLOOKUP(B528,Dispa_data!B:B,1,FALSE)</f>
        <v>#N/A</v>
      </c>
      <c r="Z528" t="s">
        <v>1281</v>
      </c>
      <c r="AC528" t="s">
        <v>2224</v>
      </c>
      <c r="AE528" t="s">
        <v>2953</v>
      </c>
      <c r="AF528" t="s">
        <v>3327</v>
      </c>
      <c r="AG528" t="s">
        <v>3483</v>
      </c>
      <c r="AH528" t="s">
        <v>3492</v>
      </c>
      <c r="AI528">
        <v>50</v>
      </c>
      <c r="AK528" t="s">
        <v>3500</v>
      </c>
      <c r="AL528" t="s">
        <v>3506</v>
      </c>
      <c r="AM528" t="s">
        <v>3514</v>
      </c>
      <c r="AO528">
        <v>1987</v>
      </c>
      <c r="AP528" t="s">
        <v>3538</v>
      </c>
      <c r="AS528" t="s">
        <v>3625</v>
      </c>
      <c r="AU528">
        <v>51.279099000000002</v>
      </c>
      <c r="AV528">
        <v>9.4840119999999999</v>
      </c>
      <c r="BA528">
        <v>0.37069999999999997</v>
      </c>
      <c r="BB528" t="s">
        <v>3997</v>
      </c>
      <c r="BC528" t="s">
        <v>3500</v>
      </c>
      <c r="BE528" t="s">
        <v>3515</v>
      </c>
      <c r="BF528" t="s">
        <v>4235</v>
      </c>
      <c r="BG528" t="s">
        <v>4409</v>
      </c>
      <c r="BH528" t="s">
        <v>4525</v>
      </c>
    </row>
    <row r="529" spans="1:61" x14ac:dyDescent="0.25">
      <c r="A529">
        <f t="shared" si="65"/>
        <v>21.5</v>
      </c>
      <c r="B529" t="str">
        <f t="shared" si="66"/>
        <v>HKW Humboldtstr._BNA0527</v>
      </c>
      <c r="C529" t="s">
        <v>3492</v>
      </c>
      <c r="D529" t="str">
        <f>VLOOKUP(AL529,REF_TABLE!$A$19:$B$26,2,FALSE)</f>
        <v>STUR</v>
      </c>
      <c r="E529" t="str">
        <f>VLOOKUP(AK529,REF_TABLE!A:B,2,FALSE)</f>
        <v>GAS</v>
      </c>
      <c r="F529">
        <f t="shared" si="64"/>
        <v>0.39050000000000001</v>
      </c>
      <c r="G529">
        <f>VLOOKUP(Backup_0521!D529,REF_TABLE!M:Q,2,FALSE)</f>
        <v>9.5587323943661975</v>
      </c>
      <c r="H529">
        <f>VLOOKUP(Backup_0521!D529,REF_TABLE!M:Q,3,FALSE)</f>
        <v>7.8122535211267614</v>
      </c>
      <c r="I529">
        <f>VLOOKUP(D529,Tabelle7!$A:$B,2,FALSE)</f>
        <v>4.0224969288732378E-2</v>
      </c>
      <c r="J529">
        <f>VLOOKUP(D529,Tabelle7!$A:$C,3,FALSE)</f>
        <v>4.0224969288732378E-2</v>
      </c>
      <c r="K529">
        <f>VLOOKUP($E529,Dispa_data!E:W,7,FALSE)</f>
        <v>112542.12</v>
      </c>
      <c r="L529">
        <f>IFERROR(VLOOKUP($E529,Dispa_data!E:W,8,FALSE),0)</f>
        <v>0</v>
      </c>
      <c r="M529">
        <f>IFERROR(VLOOKUP($E529,Dispa_data!E:W,9,FALSE),0)</f>
        <v>0</v>
      </c>
      <c r="N529">
        <f>IFERROR(VLOOKUP($E529,Dispa_data!$E:$W,10,FALSE),0)</f>
        <v>0.4</v>
      </c>
      <c r="O529">
        <f>IFERROR(VLOOKUP($E529,Dispa_data!$E:$W,11,FALSE),0)</f>
        <v>0.52500000000000002</v>
      </c>
      <c r="P529">
        <f>IFERROR(VLOOKUP($E529,Dispa_data!$E:$W,12,FALSE),0)</f>
        <v>1</v>
      </c>
      <c r="Q529">
        <f>IFERROR(VLOOKUP($E529,Dispa_data!$E:$W,13,FALSE),0)</f>
        <v>0.45</v>
      </c>
      <c r="S529" t="str">
        <f t="shared" si="67"/>
        <v/>
      </c>
      <c r="T529" t="str">
        <f t="shared" si="68"/>
        <v/>
      </c>
      <c r="U529" t="str">
        <f t="shared" si="69"/>
        <v/>
      </c>
      <c r="V529" t="str">
        <f t="shared" si="70"/>
        <v/>
      </c>
      <c r="W529" t="str">
        <f t="shared" si="71"/>
        <v/>
      </c>
      <c r="X529" s="1" t="s">
        <v>565</v>
      </c>
      <c r="Y529" s="6" t="e">
        <f>VLOOKUP(B529,Dispa_data!B:B,1,FALSE)</f>
        <v>#N/A</v>
      </c>
      <c r="Z529" t="s">
        <v>1282</v>
      </c>
      <c r="AC529" t="s">
        <v>2278</v>
      </c>
      <c r="AE529" t="s">
        <v>3026</v>
      </c>
      <c r="AF529" t="s">
        <v>3234</v>
      </c>
      <c r="AG529" t="s">
        <v>3486</v>
      </c>
      <c r="AH529" t="s">
        <v>3492</v>
      </c>
      <c r="AI529">
        <v>21.5</v>
      </c>
      <c r="AK529" t="s">
        <v>3500</v>
      </c>
      <c r="AL529" t="s">
        <v>3506</v>
      </c>
      <c r="AM529" t="s">
        <v>3514</v>
      </c>
      <c r="AO529">
        <v>2005</v>
      </c>
      <c r="AP529" t="s">
        <v>3519</v>
      </c>
      <c r="AS529" t="s">
        <v>3625</v>
      </c>
      <c r="AU529">
        <v>54.327536000000002</v>
      </c>
      <c r="AV529">
        <v>10.12674</v>
      </c>
      <c r="BA529">
        <v>0.39050000000000001</v>
      </c>
      <c r="BB529" t="s">
        <v>3997</v>
      </c>
      <c r="BC529" t="s">
        <v>3500</v>
      </c>
      <c r="BE529" t="s">
        <v>3515</v>
      </c>
      <c r="BF529" t="s">
        <v>4236</v>
      </c>
      <c r="BG529" t="s">
        <v>4404</v>
      </c>
      <c r="BH529" t="s">
        <v>4526</v>
      </c>
    </row>
    <row r="530" spans="1:61" x14ac:dyDescent="0.25">
      <c r="A530">
        <f t="shared" si="65"/>
        <v>201.5</v>
      </c>
      <c r="B530" t="str">
        <f t="shared" si="66"/>
        <v>KW Kirchlengern_BNA0531</v>
      </c>
      <c r="C530" t="s">
        <v>3492</v>
      </c>
      <c r="D530" t="str">
        <f>VLOOKUP(AL530,REF_TABLE!$A$19:$B$26,2,FALSE)</f>
        <v>COMC</v>
      </c>
      <c r="E530" t="str">
        <f>VLOOKUP(AK530,REF_TABLE!A:B,2,FALSE)</f>
        <v>GAS</v>
      </c>
      <c r="F530">
        <f t="shared" si="64"/>
        <v>0.45</v>
      </c>
      <c r="G530">
        <f>VLOOKUP(Backup_0521!D530,REF_TABLE!M:Q,2,FALSE)</f>
        <v>5</v>
      </c>
      <c r="H530">
        <f>VLOOKUP(Backup_0521!D530,REF_TABLE!M:Q,3,FALSE)</f>
        <v>1</v>
      </c>
      <c r="I530">
        <f>VLOOKUP(D530,Tabelle7!$A:$B,2,FALSE)</f>
        <v>3.8508725075675675E-2</v>
      </c>
      <c r="J530">
        <f>VLOOKUP(D530,Tabelle7!$A:$C,3,FALSE)</f>
        <v>3.8508725075675675E-2</v>
      </c>
      <c r="K530">
        <f>VLOOKUP($E530,Dispa_data!E:W,7,FALSE)</f>
        <v>112542.12</v>
      </c>
      <c r="L530">
        <f>IFERROR(VLOOKUP($E530,Dispa_data!E:W,8,FALSE),0)</f>
        <v>0</v>
      </c>
      <c r="M530">
        <f>IFERROR(VLOOKUP($E530,Dispa_data!E:W,9,FALSE),0)</f>
        <v>0</v>
      </c>
      <c r="N530">
        <f>IFERROR(VLOOKUP($E530,Dispa_data!$E:$W,10,FALSE),0)</f>
        <v>0.4</v>
      </c>
      <c r="O530">
        <f>IFERROR(VLOOKUP($E530,Dispa_data!$E:$W,11,FALSE),0)</f>
        <v>0.52500000000000002</v>
      </c>
      <c r="P530">
        <f>IFERROR(VLOOKUP($E530,Dispa_data!$E:$W,12,FALSE),0)</f>
        <v>1</v>
      </c>
      <c r="Q530">
        <f>IFERROR(VLOOKUP($E530,Dispa_data!$E:$W,13,FALSE),0)</f>
        <v>0.45</v>
      </c>
      <c r="S530" t="str">
        <f t="shared" si="67"/>
        <v/>
      </c>
      <c r="T530" t="str">
        <f t="shared" si="68"/>
        <v/>
      </c>
      <c r="U530" t="str">
        <f t="shared" si="69"/>
        <v/>
      </c>
      <c r="V530" t="str">
        <f t="shared" si="70"/>
        <v/>
      </c>
      <c r="W530" t="str">
        <f t="shared" si="71"/>
        <v/>
      </c>
      <c r="X530" s="1" t="s">
        <v>566</v>
      </c>
      <c r="Y530" s="6" t="e">
        <f>VLOOKUP(B530,Dispa_data!B:B,1,FALSE)</f>
        <v>#N/A</v>
      </c>
      <c r="Z530" t="s">
        <v>1283</v>
      </c>
      <c r="AB530" t="s">
        <v>2047</v>
      </c>
      <c r="AC530" t="s">
        <v>2279</v>
      </c>
      <c r="AE530" t="s">
        <v>3027</v>
      </c>
      <c r="AF530" t="s">
        <v>3374</v>
      </c>
      <c r="AG530" t="s">
        <v>3480</v>
      </c>
      <c r="AH530" t="s">
        <v>3492</v>
      </c>
      <c r="AI530">
        <v>201.5</v>
      </c>
      <c r="AJ530">
        <v>184.5</v>
      </c>
      <c r="AK530" t="s">
        <v>3500</v>
      </c>
      <c r="AL530" t="s">
        <v>3508</v>
      </c>
      <c r="AM530" t="s">
        <v>3515</v>
      </c>
      <c r="AO530">
        <v>1980</v>
      </c>
      <c r="AP530" t="s">
        <v>3546</v>
      </c>
      <c r="AS530" t="s">
        <v>3625</v>
      </c>
      <c r="AU530">
        <v>52.195070000000001</v>
      </c>
      <c r="AV530">
        <v>8.6481999999999992</v>
      </c>
      <c r="BA530">
        <v>0.45</v>
      </c>
      <c r="BB530" t="s">
        <v>3997</v>
      </c>
      <c r="BC530" t="s">
        <v>3500</v>
      </c>
      <c r="BE530" t="s">
        <v>3515</v>
      </c>
      <c r="BF530" t="s">
        <v>4237</v>
      </c>
      <c r="BG530" t="s">
        <v>4406</v>
      </c>
      <c r="BH530" t="s">
        <v>4449</v>
      </c>
      <c r="BI530" t="s">
        <v>4591</v>
      </c>
    </row>
    <row r="531" spans="1:61" x14ac:dyDescent="0.25">
      <c r="A531">
        <f t="shared" si="65"/>
        <v>23.4</v>
      </c>
      <c r="B531" t="str">
        <f t="shared" si="66"/>
        <v>Werk Klein Wanzleben_BNA1506</v>
      </c>
      <c r="C531" t="s">
        <v>3492</v>
      </c>
      <c r="D531" t="str">
        <f>VLOOKUP(AL531,REF_TABLE!$A$19:$B$26,2,FALSE)</f>
        <v>STUR</v>
      </c>
      <c r="E531" t="str">
        <f>VLOOKUP(AK531,REF_TABLE!A:B,2,FALSE)</f>
        <v>GAS</v>
      </c>
      <c r="F531">
        <f t="shared" si="64"/>
        <v>0.37840000000000001</v>
      </c>
      <c r="G531">
        <f>VLOOKUP(Backup_0521!D531,REF_TABLE!M:Q,2,FALSE)</f>
        <v>9.5587323943661975</v>
      </c>
      <c r="H531">
        <f>VLOOKUP(Backup_0521!D531,REF_TABLE!M:Q,3,FALSE)</f>
        <v>7.8122535211267614</v>
      </c>
      <c r="I531">
        <f>VLOOKUP(D531,Tabelle7!$A:$B,2,FALSE)</f>
        <v>4.0224969288732378E-2</v>
      </c>
      <c r="J531">
        <f>VLOOKUP(D531,Tabelle7!$A:$C,3,FALSE)</f>
        <v>4.0224969288732378E-2</v>
      </c>
      <c r="K531">
        <f>VLOOKUP($E531,Dispa_data!E:W,7,FALSE)</f>
        <v>112542.12</v>
      </c>
      <c r="L531">
        <f>IFERROR(VLOOKUP($E531,Dispa_data!E:W,8,FALSE),0)</f>
        <v>0</v>
      </c>
      <c r="M531">
        <f>IFERROR(VLOOKUP($E531,Dispa_data!E:W,9,FALSE),0)</f>
        <v>0</v>
      </c>
      <c r="N531">
        <f>IFERROR(VLOOKUP($E531,Dispa_data!$E:$W,10,FALSE),0)</f>
        <v>0.4</v>
      </c>
      <c r="O531">
        <f>IFERROR(VLOOKUP($E531,Dispa_data!$E:$W,11,FALSE),0)</f>
        <v>0.52500000000000002</v>
      </c>
      <c r="P531">
        <f>IFERROR(VLOOKUP($E531,Dispa_data!$E:$W,12,FALSE),0)</f>
        <v>1</v>
      </c>
      <c r="Q531">
        <f>IFERROR(VLOOKUP($E531,Dispa_data!$E:$W,13,FALSE),0)</f>
        <v>0.45</v>
      </c>
      <c r="S531" t="str">
        <f t="shared" si="67"/>
        <v/>
      </c>
      <c r="T531" t="str">
        <f t="shared" si="68"/>
        <v/>
      </c>
      <c r="U531" t="str">
        <f t="shared" si="69"/>
        <v/>
      </c>
      <c r="V531" t="str">
        <f t="shared" si="70"/>
        <v/>
      </c>
      <c r="W531" t="str">
        <f t="shared" si="71"/>
        <v/>
      </c>
      <c r="X531" s="1" t="s">
        <v>567</v>
      </c>
      <c r="Y531" s="6" t="e">
        <f>VLOOKUP(B531,Dispa_data!B:B,1,FALSE)</f>
        <v>#N/A</v>
      </c>
      <c r="Z531" t="s">
        <v>1284</v>
      </c>
      <c r="AC531" t="s">
        <v>2280</v>
      </c>
      <c r="AD531" t="s">
        <v>2601</v>
      </c>
      <c r="AE531" t="s">
        <v>3028</v>
      </c>
      <c r="AF531" t="s">
        <v>3375</v>
      </c>
      <c r="AG531" t="s">
        <v>3479</v>
      </c>
      <c r="AH531" t="s">
        <v>3492</v>
      </c>
      <c r="AI531">
        <v>23.4</v>
      </c>
      <c r="AK531" t="s">
        <v>3500</v>
      </c>
      <c r="AL531" t="s">
        <v>3506</v>
      </c>
      <c r="AM531" t="s">
        <v>3515</v>
      </c>
      <c r="AO531">
        <v>1994</v>
      </c>
      <c r="AP531" t="s">
        <v>3561</v>
      </c>
      <c r="AS531" t="s">
        <v>3627</v>
      </c>
      <c r="AU531">
        <v>52.070093</v>
      </c>
      <c r="AV531">
        <v>11.385306</v>
      </c>
      <c r="BA531">
        <v>0.37840000000000001</v>
      </c>
      <c r="BB531" t="s">
        <v>3997</v>
      </c>
      <c r="BC531" t="s">
        <v>3500</v>
      </c>
      <c r="BE531" t="s">
        <v>3515</v>
      </c>
      <c r="BG531" t="s">
        <v>1559</v>
      </c>
      <c r="BH531" t="s">
        <v>4443</v>
      </c>
    </row>
    <row r="532" spans="1:61" x14ac:dyDescent="0.25">
      <c r="A532">
        <f t="shared" si="65"/>
        <v>35</v>
      </c>
      <c r="B532" t="str">
        <f t="shared" si="66"/>
        <v>HKW Südstadt_BNA0544</v>
      </c>
      <c r="C532" t="s">
        <v>3492</v>
      </c>
      <c r="D532" t="str">
        <f>VLOOKUP(AL532,REF_TABLE!$A$19:$B$26,2,FALSE)</f>
        <v>COMC</v>
      </c>
      <c r="E532" t="str">
        <f>VLOOKUP(AK532,REF_TABLE!A:B,2,FALSE)</f>
        <v>GAS</v>
      </c>
      <c r="F532">
        <f t="shared" si="64"/>
        <v>0.51300000000000001</v>
      </c>
      <c r="G532">
        <f>VLOOKUP(Backup_0521!D532,REF_TABLE!M:Q,2,FALSE)</f>
        <v>5</v>
      </c>
      <c r="H532">
        <f>VLOOKUP(Backup_0521!D532,REF_TABLE!M:Q,3,FALSE)</f>
        <v>1</v>
      </c>
      <c r="I532">
        <f>VLOOKUP(D532,Tabelle7!$A:$B,2,FALSE)</f>
        <v>3.8508725075675675E-2</v>
      </c>
      <c r="J532">
        <f>VLOOKUP(D532,Tabelle7!$A:$C,3,FALSE)</f>
        <v>3.8508725075675675E-2</v>
      </c>
      <c r="K532">
        <f>VLOOKUP($E532,Dispa_data!E:W,7,FALSE)</f>
        <v>112542.12</v>
      </c>
      <c r="L532">
        <f>IFERROR(VLOOKUP($E532,Dispa_data!E:W,8,FALSE),0)</f>
        <v>0</v>
      </c>
      <c r="M532">
        <f>IFERROR(VLOOKUP($E532,Dispa_data!E:W,9,FALSE),0)</f>
        <v>0</v>
      </c>
      <c r="N532">
        <f>IFERROR(VLOOKUP($E532,Dispa_data!$E:$W,10,FALSE),0)</f>
        <v>0.4</v>
      </c>
      <c r="O532">
        <f>IFERROR(VLOOKUP($E532,Dispa_data!$E:$W,11,FALSE),0)</f>
        <v>0.52500000000000002</v>
      </c>
      <c r="P532">
        <f>IFERROR(VLOOKUP($E532,Dispa_data!$E:$W,12,FALSE),0)</f>
        <v>1</v>
      </c>
      <c r="Q532">
        <f>IFERROR(VLOOKUP($E532,Dispa_data!$E:$W,13,FALSE),0)</f>
        <v>0.45</v>
      </c>
      <c r="S532" t="str">
        <f t="shared" si="67"/>
        <v/>
      </c>
      <c r="T532" t="str">
        <f t="shared" si="68"/>
        <v/>
      </c>
      <c r="U532" t="str">
        <f t="shared" si="69"/>
        <v/>
      </c>
      <c r="V532" t="str">
        <f t="shared" si="70"/>
        <v/>
      </c>
      <c r="W532" t="str">
        <f t="shared" si="71"/>
        <v/>
      </c>
      <c r="X532" s="1" t="s">
        <v>568</v>
      </c>
      <c r="Y532" s="6" t="e">
        <f>VLOOKUP(B532,Dispa_data!B:B,1,FALSE)</f>
        <v>#N/A</v>
      </c>
      <c r="Z532" t="s">
        <v>1285</v>
      </c>
      <c r="AA532" t="s">
        <v>1242</v>
      </c>
      <c r="AC532" t="s">
        <v>2225</v>
      </c>
      <c r="AE532" t="s">
        <v>3029</v>
      </c>
      <c r="AF532" t="s">
        <v>3328</v>
      </c>
      <c r="AG532" t="s">
        <v>3480</v>
      </c>
      <c r="AH532" t="s">
        <v>3492</v>
      </c>
      <c r="AI532">
        <v>35</v>
      </c>
      <c r="AK532" t="s">
        <v>3500</v>
      </c>
      <c r="AL532" t="s">
        <v>3508</v>
      </c>
      <c r="AM532" t="s">
        <v>3514</v>
      </c>
      <c r="AO532">
        <v>1994</v>
      </c>
      <c r="AP532" t="s">
        <v>3561</v>
      </c>
      <c r="AS532" t="s">
        <v>3625</v>
      </c>
      <c r="AU532">
        <v>50.916969999999999</v>
      </c>
      <c r="AV532">
        <v>6.9572500000000002</v>
      </c>
      <c r="BA532">
        <v>0.51300000000000001</v>
      </c>
      <c r="BB532" t="s">
        <v>3997</v>
      </c>
      <c r="BC532" t="s">
        <v>3500</v>
      </c>
      <c r="BE532" t="s">
        <v>3515</v>
      </c>
      <c r="BF532" t="s">
        <v>4238</v>
      </c>
      <c r="BG532" t="s">
        <v>4406</v>
      </c>
      <c r="BH532" t="s">
        <v>4499</v>
      </c>
    </row>
    <row r="533" spans="1:61" x14ac:dyDescent="0.25">
      <c r="A533">
        <f t="shared" si="65"/>
        <v>413</v>
      </c>
      <c r="B533" t="str">
        <f t="shared" si="66"/>
        <v>HKW Niehl 2_BNA0545</v>
      </c>
      <c r="C533" t="s">
        <v>3492</v>
      </c>
      <c r="D533" t="str">
        <f>VLOOKUP(AL533,REF_TABLE!$A$19:$B$26,2,FALSE)</f>
        <v>COMC</v>
      </c>
      <c r="E533" t="str">
        <f>VLOOKUP(AK533,REF_TABLE!A:B,2,FALSE)</f>
        <v>GAS</v>
      </c>
      <c r="F533">
        <f t="shared" si="64"/>
        <v>0.57599999999999996</v>
      </c>
      <c r="G533">
        <f>VLOOKUP(Backup_0521!D533,REF_TABLE!M:Q,2,FALSE)</f>
        <v>5</v>
      </c>
      <c r="H533">
        <f>VLOOKUP(Backup_0521!D533,REF_TABLE!M:Q,3,FALSE)</f>
        <v>1</v>
      </c>
      <c r="I533">
        <f>VLOOKUP(D533,Tabelle7!$A:$B,2,FALSE)</f>
        <v>3.8508725075675675E-2</v>
      </c>
      <c r="J533">
        <f>VLOOKUP(D533,Tabelle7!$A:$C,3,FALSE)</f>
        <v>3.8508725075675675E-2</v>
      </c>
      <c r="K533">
        <f>VLOOKUP($E533,Dispa_data!E:W,7,FALSE)</f>
        <v>112542.12</v>
      </c>
      <c r="L533">
        <f>IFERROR(VLOOKUP($E533,Dispa_data!E:W,8,FALSE),0)</f>
        <v>0</v>
      </c>
      <c r="M533">
        <f>IFERROR(VLOOKUP($E533,Dispa_data!E:W,9,FALSE),0)</f>
        <v>0</v>
      </c>
      <c r="N533">
        <f>IFERROR(VLOOKUP($E533,Dispa_data!$E:$W,10,FALSE),0)</f>
        <v>0.4</v>
      </c>
      <c r="O533">
        <f>IFERROR(VLOOKUP($E533,Dispa_data!$E:$W,11,FALSE),0)</f>
        <v>0.52500000000000002</v>
      </c>
      <c r="P533">
        <f>IFERROR(VLOOKUP($E533,Dispa_data!$E:$W,12,FALSE),0)</f>
        <v>1</v>
      </c>
      <c r="Q533">
        <f>IFERROR(VLOOKUP($E533,Dispa_data!$E:$W,13,FALSE),0)</f>
        <v>0.45</v>
      </c>
      <c r="S533">
        <f t="shared" si="67"/>
        <v>370</v>
      </c>
      <c r="T533" t="str">
        <f t="shared" si="68"/>
        <v/>
      </c>
      <c r="U533" t="str">
        <f t="shared" si="69"/>
        <v/>
      </c>
      <c r="V533" t="str">
        <f t="shared" si="70"/>
        <v/>
      </c>
      <c r="W533" t="str">
        <f t="shared" si="71"/>
        <v/>
      </c>
      <c r="X533" s="1" t="s">
        <v>569</v>
      </c>
      <c r="Y533" s="6" t="e">
        <f>VLOOKUP(B533,Dispa_data!B:B,1,FALSE)</f>
        <v>#N/A</v>
      </c>
      <c r="Z533" t="s">
        <v>1286</v>
      </c>
      <c r="AA533" t="s">
        <v>1242</v>
      </c>
      <c r="AB533" t="s">
        <v>2048</v>
      </c>
      <c r="AC533" t="s">
        <v>2225</v>
      </c>
      <c r="AE533" t="s">
        <v>3030</v>
      </c>
      <c r="AF533" t="s">
        <v>3328</v>
      </c>
      <c r="AG533" t="s">
        <v>3480</v>
      </c>
      <c r="AH533" t="s">
        <v>3492</v>
      </c>
      <c r="AI533">
        <v>413</v>
      </c>
      <c r="AJ533">
        <v>421</v>
      </c>
      <c r="AK533" t="s">
        <v>3500</v>
      </c>
      <c r="AL533" t="s">
        <v>3508</v>
      </c>
      <c r="AM533" t="s">
        <v>3514</v>
      </c>
      <c r="AN533">
        <v>370</v>
      </c>
      <c r="AO533">
        <v>2005</v>
      </c>
      <c r="AP533" t="s">
        <v>3519</v>
      </c>
      <c r="AQ533">
        <v>2008</v>
      </c>
      <c r="AS533" t="s">
        <v>3625</v>
      </c>
      <c r="AU533">
        <v>50.974919999999997</v>
      </c>
      <c r="AV533">
        <v>6.9880300000000002</v>
      </c>
      <c r="AW533" t="s">
        <v>3709</v>
      </c>
      <c r="AX533" t="s">
        <v>3880</v>
      </c>
      <c r="AY533">
        <v>0.57999999999999996</v>
      </c>
      <c r="AZ533" s="2" t="s">
        <v>3981</v>
      </c>
      <c r="BA533">
        <v>0.57599999999999996</v>
      </c>
      <c r="BB533" t="s">
        <v>3997</v>
      </c>
      <c r="BC533" t="s">
        <v>3500</v>
      </c>
      <c r="BE533" t="s">
        <v>3515</v>
      </c>
      <c r="BF533" t="s">
        <v>4239</v>
      </c>
      <c r="BG533" t="s">
        <v>4406</v>
      </c>
      <c r="BH533" t="s">
        <v>4499</v>
      </c>
      <c r="BI533" t="s">
        <v>4591</v>
      </c>
    </row>
    <row r="534" spans="1:61" x14ac:dyDescent="0.25">
      <c r="A534">
        <f t="shared" si="65"/>
        <v>108</v>
      </c>
      <c r="B534" t="str">
        <f t="shared" si="66"/>
        <v>HKW Merkenich_BNA0546</v>
      </c>
      <c r="C534" t="s">
        <v>3492</v>
      </c>
      <c r="D534" t="str">
        <f>VLOOKUP(AL534,REF_TABLE!$A$19:$B$26,2,FALSE)</f>
        <v>COMC</v>
      </c>
      <c r="E534" t="str">
        <f>VLOOKUP(AK534,REF_TABLE!A:B,2,FALSE)</f>
        <v>GAS</v>
      </c>
      <c r="F534">
        <f t="shared" si="64"/>
        <v>0.55800000000000005</v>
      </c>
      <c r="G534">
        <f>VLOOKUP(Backup_0521!D534,REF_TABLE!M:Q,2,FALSE)</f>
        <v>5</v>
      </c>
      <c r="H534">
        <f>VLOOKUP(Backup_0521!D534,REF_TABLE!M:Q,3,FALSE)</f>
        <v>1</v>
      </c>
      <c r="I534">
        <f>VLOOKUP(D534,Tabelle7!$A:$B,2,FALSE)</f>
        <v>3.8508725075675675E-2</v>
      </c>
      <c r="J534">
        <f>VLOOKUP(D534,Tabelle7!$A:$C,3,FALSE)</f>
        <v>3.8508725075675675E-2</v>
      </c>
      <c r="K534">
        <f>VLOOKUP($E534,Dispa_data!E:W,7,FALSE)</f>
        <v>112542.12</v>
      </c>
      <c r="L534">
        <f>IFERROR(VLOOKUP($E534,Dispa_data!E:W,8,FALSE),0)</f>
        <v>0</v>
      </c>
      <c r="M534">
        <f>IFERROR(VLOOKUP($E534,Dispa_data!E:W,9,FALSE),0)</f>
        <v>0</v>
      </c>
      <c r="N534">
        <f>IFERROR(VLOOKUP($E534,Dispa_data!$E:$W,10,FALSE),0)</f>
        <v>0.4</v>
      </c>
      <c r="O534">
        <f>IFERROR(VLOOKUP($E534,Dispa_data!$E:$W,11,FALSE),0)</f>
        <v>0.52500000000000002</v>
      </c>
      <c r="P534">
        <f>IFERROR(VLOOKUP($E534,Dispa_data!$E:$W,12,FALSE),0)</f>
        <v>1</v>
      </c>
      <c r="Q534">
        <f>IFERROR(VLOOKUP($E534,Dispa_data!$E:$W,13,FALSE),0)</f>
        <v>0.45</v>
      </c>
      <c r="S534">
        <f t="shared" si="67"/>
        <v>80</v>
      </c>
      <c r="T534" t="str">
        <f t="shared" si="68"/>
        <v/>
      </c>
      <c r="U534" t="str">
        <f t="shared" si="69"/>
        <v/>
      </c>
      <c r="V534" t="str">
        <f t="shared" si="70"/>
        <v/>
      </c>
      <c r="W534" t="str">
        <f t="shared" si="71"/>
        <v/>
      </c>
      <c r="X534" s="1" t="s">
        <v>570</v>
      </c>
      <c r="Y534" s="6" t="e">
        <f>VLOOKUP(B534,Dispa_data!B:B,1,FALSE)</f>
        <v>#N/A</v>
      </c>
      <c r="Z534" t="s">
        <v>1191</v>
      </c>
      <c r="AA534" t="s">
        <v>1242</v>
      </c>
      <c r="AB534" t="s">
        <v>2049</v>
      </c>
      <c r="AC534" t="s">
        <v>2225</v>
      </c>
      <c r="AE534" t="s">
        <v>2954</v>
      </c>
      <c r="AF534" t="s">
        <v>3328</v>
      </c>
      <c r="AG534" t="s">
        <v>3480</v>
      </c>
      <c r="AH534" t="s">
        <v>3492</v>
      </c>
      <c r="AI534">
        <v>108</v>
      </c>
      <c r="AJ534">
        <v>110</v>
      </c>
      <c r="AK534" t="s">
        <v>3500</v>
      </c>
      <c r="AL534" t="s">
        <v>3508</v>
      </c>
      <c r="AM534" t="s">
        <v>3514</v>
      </c>
      <c r="AN534">
        <v>80</v>
      </c>
      <c r="AO534">
        <v>2004</v>
      </c>
      <c r="AP534" t="s">
        <v>3518</v>
      </c>
      <c r="AS534" t="s">
        <v>3625</v>
      </c>
      <c r="AU534">
        <v>51.017809999999997</v>
      </c>
      <c r="AV534">
        <v>6.9643499999999996</v>
      </c>
      <c r="AW534" t="s">
        <v>3710</v>
      </c>
      <c r="AX534" t="s">
        <v>3881</v>
      </c>
      <c r="AY534">
        <v>0.53</v>
      </c>
      <c r="BA534">
        <v>0.55800000000000005</v>
      </c>
      <c r="BB534" t="s">
        <v>3997</v>
      </c>
      <c r="BC534" t="s">
        <v>3500</v>
      </c>
      <c r="BE534" t="s">
        <v>3515</v>
      </c>
      <c r="BF534" t="s">
        <v>4162</v>
      </c>
      <c r="BG534" t="s">
        <v>4406</v>
      </c>
      <c r="BH534" t="s">
        <v>4499</v>
      </c>
      <c r="BI534" t="s">
        <v>4591</v>
      </c>
    </row>
    <row r="535" spans="1:61" x14ac:dyDescent="0.25">
      <c r="A535">
        <f t="shared" si="65"/>
        <v>15.5</v>
      </c>
      <c r="B535" t="str">
        <f t="shared" si="66"/>
        <v>HKW Merkenich_BNA1182</v>
      </c>
      <c r="C535" t="s">
        <v>3492</v>
      </c>
      <c r="D535" t="str">
        <f>VLOOKUP(AL535,REF_TABLE!$A$19:$B$26,2,FALSE)</f>
        <v>STUR</v>
      </c>
      <c r="E535" t="str">
        <f>VLOOKUP(AK535,REF_TABLE!A:B,2,FALSE)</f>
        <v>GAS</v>
      </c>
      <c r="F535">
        <f t="shared" si="64"/>
        <v>0.34649999999999997</v>
      </c>
      <c r="G535">
        <f>VLOOKUP(Backup_0521!D535,REF_TABLE!M:Q,2,FALSE)</f>
        <v>9.5587323943661975</v>
      </c>
      <c r="H535">
        <f>VLOOKUP(Backup_0521!D535,REF_TABLE!M:Q,3,FALSE)</f>
        <v>7.8122535211267614</v>
      </c>
      <c r="I535">
        <f>VLOOKUP(D535,Tabelle7!$A:$B,2,FALSE)</f>
        <v>4.0224969288732378E-2</v>
      </c>
      <c r="J535">
        <f>VLOOKUP(D535,Tabelle7!$A:$C,3,FALSE)</f>
        <v>4.0224969288732378E-2</v>
      </c>
      <c r="K535">
        <f>VLOOKUP($E535,Dispa_data!E:W,7,FALSE)</f>
        <v>112542.12</v>
      </c>
      <c r="L535">
        <f>IFERROR(VLOOKUP($E535,Dispa_data!E:W,8,FALSE),0)</f>
        <v>0</v>
      </c>
      <c r="M535">
        <f>IFERROR(VLOOKUP($E535,Dispa_data!E:W,9,FALSE),0)</f>
        <v>0</v>
      </c>
      <c r="N535">
        <f>IFERROR(VLOOKUP($E535,Dispa_data!$E:$W,10,FALSE),0)</f>
        <v>0.4</v>
      </c>
      <c r="O535">
        <f>IFERROR(VLOOKUP($E535,Dispa_data!$E:$W,11,FALSE),0)</f>
        <v>0.52500000000000002</v>
      </c>
      <c r="P535">
        <f>IFERROR(VLOOKUP($E535,Dispa_data!$E:$W,12,FALSE),0)</f>
        <v>1</v>
      </c>
      <c r="Q535">
        <f>IFERROR(VLOOKUP($E535,Dispa_data!$E:$W,13,FALSE),0)</f>
        <v>0.45</v>
      </c>
      <c r="S535">
        <f t="shared" si="67"/>
        <v>28.33700440528634</v>
      </c>
      <c r="T535" t="str">
        <f t="shared" si="68"/>
        <v/>
      </c>
      <c r="U535" t="str">
        <f t="shared" si="69"/>
        <v/>
      </c>
      <c r="V535" t="str">
        <f t="shared" si="70"/>
        <v/>
      </c>
      <c r="W535" t="str">
        <f t="shared" si="71"/>
        <v/>
      </c>
      <c r="X535" s="1" t="s">
        <v>571</v>
      </c>
      <c r="Y535" s="6" t="e">
        <f>VLOOKUP(B535,Dispa_data!B:B,1,FALSE)</f>
        <v>#N/A</v>
      </c>
      <c r="Z535" t="s">
        <v>1191</v>
      </c>
      <c r="AA535" t="s">
        <v>1596</v>
      </c>
      <c r="AB535" t="s">
        <v>2003</v>
      </c>
      <c r="AC535" t="s">
        <v>2225</v>
      </c>
      <c r="AE535" t="s">
        <v>2954</v>
      </c>
      <c r="AF535" t="s">
        <v>3328</v>
      </c>
      <c r="AG535" t="s">
        <v>3480</v>
      </c>
      <c r="AH535" t="s">
        <v>3492</v>
      </c>
      <c r="AI535">
        <v>15.5</v>
      </c>
      <c r="AJ535">
        <v>17.582599999999999</v>
      </c>
      <c r="AK535" t="s">
        <v>3500</v>
      </c>
      <c r="AL535" t="s">
        <v>3506</v>
      </c>
      <c r="AM535" t="s">
        <v>3514</v>
      </c>
      <c r="AN535">
        <v>28.33700440528634</v>
      </c>
      <c r="AO535">
        <v>1965</v>
      </c>
      <c r="AP535" t="s">
        <v>3551</v>
      </c>
      <c r="AS535" t="s">
        <v>3625</v>
      </c>
      <c r="AU535">
        <v>51.017899</v>
      </c>
      <c r="AV535">
        <v>6.9640449999999996</v>
      </c>
      <c r="AY535">
        <v>0.53</v>
      </c>
      <c r="AZ535" s="2" t="s">
        <v>3982</v>
      </c>
      <c r="BA535">
        <v>0.34649999999999997</v>
      </c>
      <c r="BB535" t="s">
        <v>3997</v>
      </c>
      <c r="BC535" t="s">
        <v>3500</v>
      </c>
      <c r="BE535" t="s">
        <v>3515</v>
      </c>
      <c r="BF535" t="s">
        <v>4162</v>
      </c>
      <c r="BG535" t="s">
        <v>4412</v>
      </c>
      <c r="BH535" t="s">
        <v>4499</v>
      </c>
      <c r="BI535" t="s">
        <v>4592</v>
      </c>
    </row>
    <row r="536" spans="1:61" x14ac:dyDescent="0.25">
      <c r="A536">
        <f t="shared" si="65"/>
        <v>15.8</v>
      </c>
      <c r="B536" t="str">
        <f t="shared" si="66"/>
        <v>HKW Merheim_BNA1183</v>
      </c>
      <c r="C536" t="s">
        <v>3492</v>
      </c>
      <c r="D536" t="str">
        <f>VLOOKUP(AL536,REF_TABLE!$A$19:$B$26,2,FALSE)</f>
        <v>COMC</v>
      </c>
      <c r="E536" t="str">
        <f>VLOOKUP(AK536,REF_TABLE!A:B,2,FALSE)</f>
        <v>GAS</v>
      </c>
      <c r="F536">
        <f t="shared" si="64"/>
        <v>0.54449999999999998</v>
      </c>
      <c r="G536">
        <f>VLOOKUP(Backup_0521!D536,REF_TABLE!M:Q,2,FALSE)</f>
        <v>5</v>
      </c>
      <c r="H536">
        <f>VLOOKUP(Backup_0521!D536,REF_TABLE!M:Q,3,FALSE)</f>
        <v>1</v>
      </c>
      <c r="I536">
        <f>VLOOKUP(D536,Tabelle7!$A:$B,2,FALSE)</f>
        <v>3.8508725075675675E-2</v>
      </c>
      <c r="J536">
        <f>VLOOKUP(D536,Tabelle7!$A:$C,3,FALSE)</f>
        <v>3.8508725075675675E-2</v>
      </c>
      <c r="K536">
        <f>VLOOKUP($E536,Dispa_data!E:W,7,FALSE)</f>
        <v>112542.12</v>
      </c>
      <c r="L536">
        <f>IFERROR(VLOOKUP($E536,Dispa_data!E:W,8,FALSE),0)</f>
        <v>0</v>
      </c>
      <c r="M536">
        <f>IFERROR(VLOOKUP($E536,Dispa_data!E:W,9,FALSE),0)</f>
        <v>0</v>
      </c>
      <c r="N536">
        <f>IFERROR(VLOOKUP($E536,Dispa_data!$E:$W,10,FALSE),0)</f>
        <v>0.4</v>
      </c>
      <c r="O536">
        <f>IFERROR(VLOOKUP($E536,Dispa_data!$E:$W,11,FALSE),0)</f>
        <v>0.52500000000000002</v>
      </c>
      <c r="P536">
        <f>IFERROR(VLOOKUP($E536,Dispa_data!$E:$W,12,FALSE),0)</f>
        <v>1</v>
      </c>
      <c r="Q536">
        <f>IFERROR(VLOOKUP($E536,Dispa_data!$E:$W,13,FALSE),0)</f>
        <v>0.45</v>
      </c>
      <c r="S536" t="str">
        <f t="shared" si="67"/>
        <v/>
      </c>
      <c r="T536" t="str">
        <f t="shared" si="68"/>
        <v/>
      </c>
      <c r="U536" t="str">
        <f t="shared" si="69"/>
        <v/>
      </c>
      <c r="V536" t="str">
        <f t="shared" si="70"/>
        <v/>
      </c>
      <c r="W536" t="str">
        <f t="shared" si="71"/>
        <v/>
      </c>
      <c r="X536" s="1" t="s">
        <v>572</v>
      </c>
      <c r="Y536" s="6" t="e">
        <f>VLOOKUP(B536,Dispa_data!B:B,1,FALSE)</f>
        <v>#N/A</v>
      </c>
      <c r="Z536" t="s">
        <v>1287</v>
      </c>
      <c r="AA536" t="s">
        <v>1242</v>
      </c>
      <c r="AC536" t="s">
        <v>2225</v>
      </c>
      <c r="AE536" t="s">
        <v>3031</v>
      </c>
      <c r="AF536" t="s">
        <v>3328</v>
      </c>
      <c r="AG536" t="s">
        <v>3480</v>
      </c>
      <c r="AH536" t="s">
        <v>3492</v>
      </c>
      <c r="AI536">
        <v>15.8</v>
      </c>
      <c r="AK536" t="s">
        <v>3500</v>
      </c>
      <c r="AL536" t="s">
        <v>3508</v>
      </c>
      <c r="AM536" t="s">
        <v>3514</v>
      </c>
      <c r="AO536">
        <v>2001</v>
      </c>
      <c r="AP536" t="s">
        <v>3522</v>
      </c>
      <c r="AS536" t="s">
        <v>3625</v>
      </c>
      <c r="AU536">
        <v>50.943082390000001</v>
      </c>
      <c r="AV536">
        <v>7.0852391920000004</v>
      </c>
      <c r="BA536">
        <v>0.54449999999999998</v>
      </c>
      <c r="BB536" t="s">
        <v>3997</v>
      </c>
      <c r="BC536" t="s">
        <v>3500</v>
      </c>
      <c r="BE536" t="s">
        <v>3515</v>
      </c>
      <c r="BF536" t="s">
        <v>4240</v>
      </c>
      <c r="BG536" t="s">
        <v>4412</v>
      </c>
      <c r="BH536" t="s">
        <v>4499</v>
      </c>
    </row>
    <row r="537" spans="1:61" x14ac:dyDescent="0.25">
      <c r="A537">
        <f t="shared" si="65"/>
        <v>459.9</v>
      </c>
      <c r="B537" t="str">
        <f t="shared" si="66"/>
        <v>Niehl 3_BNA1818</v>
      </c>
      <c r="C537" t="s">
        <v>3492</v>
      </c>
      <c r="D537" t="str">
        <f>VLOOKUP(AL537,REF_TABLE!$A$19:$B$26,2,FALSE)</f>
        <v>STUR</v>
      </c>
      <c r="E537" t="str">
        <f>VLOOKUP(AK537,REF_TABLE!A:B,2,FALSE)</f>
        <v>GAS</v>
      </c>
      <c r="F537">
        <f t="shared" si="64"/>
        <v>0.40260000000000001</v>
      </c>
      <c r="G537">
        <f>VLOOKUP(Backup_0521!D537,REF_TABLE!M:Q,2,FALSE)</f>
        <v>9.5587323943661975</v>
      </c>
      <c r="H537">
        <f>VLOOKUP(Backup_0521!D537,REF_TABLE!M:Q,3,FALSE)</f>
        <v>7.8122535211267614</v>
      </c>
      <c r="I537">
        <f>VLOOKUP(D537,Tabelle7!$A:$B,2,FALSE)</f>
        <v>4.0224969288732378E-2</v>
      </c>
      <c r="J537">
        <f>VLOOKUP(D537,Tabelle7!$A:$C,3,FALSE)</f>
        <v>4.0224969288732378E-2</v>
      </c>
      <c r="K537">
        <f>VLOOKUP($E537,Dispa_data!E:W,7,FALSE)</f>
        <v>112542.12</v>
      </c>
      <c r="L537">
        <f>IFERROR(VLOOKUP($E537,Dispa_data!E:W,8,FALSE),0)</f>
        <v>0</v>
      </c>
      <c r="M537">
        <f>IFERROR(VLOOKUP($E537,Dispa_data!E:W,9,FALSE),0)</f>
        <v>0</v>
      </c>
      <c r="N537">
        <f>IFERROR(VLOOKUP($E537,Dispa_data!$E:$W,10,FALSE),0)</f>
        <v>0.4</v>
      </c>
      <c r="O537">
        <f>IFERROR(VLOOKUP($E537,Dispa_data!$E:$W,11,FALSE),0)</f>
        <v>0.52500000000000002</v>
      </c>
      <c r="P537">
        <f>IFERROR(VLOOKUP($E537,Dispa_data!$E:$W,12,FALSE),0)</f>
        <v>1</v>
      </c>
      <c r="Q537">
        <f>IFERROR(VLOOKUP($E537,Dispa_data!$E:$W,13,FALSE),0)</f>
        <v>0.45</v>
      </c>
      <c r="S537" t="str">
        <f t="shared" si="67"/>
        <v/>
      </c>
      <c r="T537" t="str">
        <f t="shared" si="68"/>
        <v/>
      </c>
      <c r="U537" t="str">
        <f t="shared" si="69"/>
        <v/>
      </c>
      <c r="V537" t="str">
        <f t="shared" si="70"/>
        <v/>
      </c>
      <c r="W537" t="str">
        <f t="shared" si="71"/>
        <v/>
      </c>
      <c r="X537" s="1" t="s">
        <v>573</v>
      </c>
      <c r="Y537" s="6" t="e">
        <f>VLOOKUP(B537,Dispa_data!B:B,1,FALSE)</f>
        <v>#N/A</v>
      </c>
      <c r="Z537" t="s">
        <v>1288</v>
      </c>
      <c r="AA537" t="s">
        <v>1719</v>
      </c>
      <c r="AC537" t="s">
        <v>2225</v>
      </c>
      <c r="AE537" t="s">
        <v>3030</v>
      </c>
      <c r="AF537" t="s">
        <v>3328</v>
      </c>
      <c r="AG537" t="s">
        <v>3480</v>
      </c>
      <c r="AH537" t="s">
        <v>3492</v>
      </c>
      <c r="AI537">
        <v>459.9</v>
      </c>
      <c r="AK537" t="s">
        <v>3500</v>
      </c>
      <c r="AL537" t="s">
        <v>3506</v>
      </c>
      <c r="AM537" t="s">
        <v>3514</v>
      </c>
      <c r="AO537">
        <v>2016</v>
      </c>
      <c r="AP537" t="s">
        <v>3613</v>
      </c>
      <c r="AS537" t="s">
        <v>3625</v>
      </c>
      <c r="AU537">
        <v>50.974896000000001</v>
      </c>
      <c r="AV537">
        <v>6.9877690000000001</v>
      </c>
      <c r="BA537">
        <v>0.40260000000000001</v>
      </c>
      <c r="BB537" t="s">
        <v>3997</v>
      </c>
      <c r="BC537" t="s">
        <v>3500</v>
      </c>
      <c r="BE537" t="s">
        <v>3515</v>
      </c>
      <c r="BF537" t="s">
        <v>4241</v>
      </c>
      <c r="BG537" t="s">
        <v>4425</v>
      </c>
      <c r="BH537" t="s">
        <v>4527</v>
      </c>
    </row>
    <row r="538" spans="1:61" x14ac:dyDescent="0.25">
      <c r="A538">
        <f t="shared" si="65"/>
        <v>25.8</v>
      </c>
      <c r="B538" t="str">
        <f t="shared" si="66"/>
        <v>KWK-Anlage Krefeld DT_BNA0556a</v>
      </c>
      <c r="C538" t="s">
        <v>3492</v>
      </c>
      <c r="D538" t="str">
        <f>VLOOKUP(AL538,REF_TABLE!$A$19:$B$26,2,FALSE)</f>
        <v>STUR</v>
      </c>
      <c r="E538" t="str">
        <f>VLOOKUP(AK538,REF_TABLE!A:B,2,FALSE)</f>
        <v>GAS</v>
      </c>
      <c r="F538">
        <f t="shared" si="64"/>
        <v>0.39050000000000001</v>
      </c>
      <c r="G538">
        <f>VLOOKUP(Backup_0521!D538,REF_TABLE!M:Q,2,FALSE)</f>
        <v>9.5587323943661975</v>
      </c>
      <c r="H538">
        <f>VLOOKUP(Backup_0521!D538,REF_TABLE!M:Q,3,FALSE)</f>
        <v>7.8122535211267614</v>
      </c>
      <c r="I538">
        <f>VLOOKUP(D538,Tabelle7!$A:$B,2,FALSE)</f>
        <v>4.0224969288732378E-2</v>
      </c>
      <c r="J538">
        <f>VLOOKUP(D538,Tabelle7!$A:$C,3,FALSE)</f>
        <v>4.0224969288732378E-2</v>
      </c>
      <c r="K538">
        <f>VLOOKUP($E538,Dispa_data!E:W,7,FALSE)</f>
        <v>112542.12</v>
      </c>
      <c r="L538">
        <f>IFERROR(VLOOKUP($E538,Dispa_data!E:W,8,FALSE),0)</f>
        <v>0</v>
      </c>
      <c r="M538">
        <f>IFERROR(VLOOKUP($E538,Dispa_data!E:W,9,FALSE),0)</f>
        <v>0</v>
      </c>
      <c r="N538">
        <f>IFERROR(VLOOKUP($E538,Dispa_data!$E:$W,10,FALSE),0)</f>
        <v>0.4</v>
      </c>
      <c r="O538">
        <f>IFERROR(VLOOKUP($E538,Dispa_data!$E:$W,11,FALSE),0)</f>
        <v>0.52500000000000002</v>
      </c>
      <c r="P538">
        <f>IFERROR(VLOOKUP($E538,Dispa_data!$E:$W,12,FALSE),0)</f>
        <v>1</v>
      </c>
      <c r="Q538">
        <f>IFERROR(VLOOKUP($E538,Dispa_data!$E:$W,13,FALSE),0)</f>
        <v>0.45</v>
      </c>
      <c r="S538" t="str">
        <f t="shared" si="67"/>
        <v/>
      </c>
      <c r="T538" t="str">
        <f t="shared" si="68"/>
        <v/>
      </c>
      <c r="U538" t="str">
        <f t="shared" si="69"/>
        <v/>
      </c>
      <c r="V538" t="str">
        <f t="shared" si="70"/>
        <v/>
      </c>
      <c r="W538" t="str">
        <f t="shared" si="71"/>
        <v/>
      </c>
      <c r="X538" s="1" t="s">
        <v>574</v>
      </c>
      <c r="Y538" s="6" t="e">
        <f>VLOOKUP(B538,Dispa_data!B:B,1,FALSE)</f>
        <v>#N/A</v>
      </c>
      <c r="Z538" t="s">
        <v>1289</v>
      </c>
      <c r="AA538" t="s">
        <v>1521</v>
      </c>
      <c r="AC538" t="s">
        <v>2234</v>
      </c>
      <c r="AD538" t="s">
        <v>2602</v>
      </c>
      <c r="AE538" t="s">
        <v>3032</v>
      </c>
      <c r="AF538" t="s">
        <v>3376</v>
      </c>
      <c r="AG538" t="s">
        <v>3480</v>
      </c>
      <c r="AH538" t="s">
        <v>3492</v>
      </c>
      <c r="AI538">
        <v>25.8</v>
      </c>
      <c r="AK538" t="s">
        <v>3500</v>
      </c>
      <c r="AL538" t="s">
        <v>3506</v>
      </c>
      <c r="AM538" t="s">
        <v>3514</v>
      </c>
      <c r="AO538">
        <v>2005</v>
      </c>
      <c r="AP538" t="s">
        <v>3519</v>
      </c>
      <c r="AS538" t="s">
        <v>3625</v>
      </c>
      <c r="AU538">
        <v>51.339182999999998</v>
      </c>
      <c r="AV538">
        <v>6.6642380000000001</v>
      </c>
      <c r="BA538">
        <v>0.39050000000000001</v>
      </c>
      <c r="BB538" t="s">
        <v>3997</v>
      </c>
      <c r="BC538" t="s">
        <v>3500</v>
      </c>
      <c r="BE538" t="s">
        <v>3515</v>
      </c>
      <c r="BF538" t="s">
        <v>4242</v>
      </c>
      <c r="BG538" t="s">
        <v>4406</v>
      </c>
      <c r="BH538" t="s">
        <v>4528</v>
      </c>
    </row>
    <row r="539" spans="1:61" x14ac:dyDescent="0.25">
      <c r="A539">
        <f t="shared" si="65"/>
        <v>14</v>
      </c>
      <c r="B539" t="str">
        <f t="shared" si="66"/>
        <v>KWK-Anlage Krefeld VM_BNA0556b</v>
      </c>
      <c r="C539" t="s">
        <v>3492</v>
      </c>
      <c r="D539" t="str">
        <f>VLOOKUP(AL539,REF_TABLE!$A$19:$B$26,2,FALSE)</f>
        <v>ICEN</v>
      </c>
      <c r="E539" t="str">
        <f>VLOOKUP(AK539,REF_TABLE!A:B,2,FALSE)</f>
        <v>GAS</v>
      </c>
      <c r="F539">
        <f t="shared" si="64"/>
        <v>0.435</v>
      </c>
      <c r="G539">
        <f>VLOOKUP(Backup_0521!D539,REF_TABLE!M:Q,2,FALSE)</f>
        <v>0</v>
      </c>
      <c r="H539">
        <f>VLOOKUP(Backup_0521!D539,REF_TABLE!M:Q,3,FALSE)</f>
        <v>0</v>
      </c>
      <c r="I539">
        <f>VLOOKUP(D539,Tabelle7!$A:$B,2,FALSE)</f>
        <v>1</v>
      </c>
      <c r="J539">
        <f>VLOOKUP(D539,Tabelle7!$A:$C,3,FALSE)</f>
        <v>1</v>
      </c>
      <c r="K539">
        <f>VLOOKUP($E539,Dispa_data!E:W,7,FALSE)</f>
        <v>112542.12</v>
      </c>
      <c r="L539">
        <f>IFERROR(VLOOKUP($E539,Dispa_data!E:W,8,FALSE),0)</f>
        <v>0</v>
      </c>
      <c r="M539">
        <f>IFERROR(VLOOKUP($E539,Dispa_data!E:W,9,FALSE),0)</f>
        <v>0</v>
      </c>
      <c r="N539">
        <f>IFERROR(VLOOKUP($E539,Dispa_data!$E:$W,10,FALSE),0)</f>
        <v>0.4</v>
      </c>
      <c r="O539">
        <f>IFERROR(VLOOKUP($E539,Dispa_data!$E:$W,11,FALSE),0)</f>
        <v>0.52500000000000002</v>
      </c>
      <c r="P539">
        <f>IFERROR(VLOOKUP($E539,Dispa_data!$E:$W,12,FALSE),0)</f>
        <v>1</v>
      </c>
      <c r="Q539">
        <f>IFERROR(VLOOKUP($E539,Dispa_data!$E:$W,13,FALSE),0)</f>
        <v>0.45</v>
      </c>
      <c r="S539" t="str">
        <f t="shared" si="67"/>
        <v/>
      </c>
      <c r="T539" t="str">
        <f t="shared" si="68"/>
        <v/>
      </c>
      <c r="U539" t="str">
        <f t="shared" si="69"/>
        <v/>
      </c>
      <c r="V539" t="str">
        <f t="shared" si="70"/>
        <v/>
      </c>
      <c r="W539" t="str">
        <f t="shared" si="71"/>
        <v/>
      </c>
      <c r="X539" s="1" t="s">
        <v>575</v>
      </c>
      <c r="Y539" s="6" t="e">
        <f>VLOOKUP(B539,Dispa_data!B:B,1,FALSE)</f>
        <v>#N/A</v>
      </c>
      <c r="Z539" t="s">
        <v>1290</v>
      </c>
      <c r="AA539" t="s">
        <v>1720</v>
      </c>
      <c r="AC539" t="s">
        <v>2234</v>
      </c>
      <c r="AD539" t="s">
        <v>2602</v>
      </c>
      <c r="AE539" t="s">
        <v>3032</v>
      </c>
      <c r="AF539" t="s">
        <v>3376</v>
      </c>
      <c r="AG539" t="s">
        <v>3480</v>
      </c>
      <c r="AH539" t="s">
        <v>3492</v>
      </c>
      <c r="AI539">
        <v>14</v>
      </c>
      <c r="AK539" t="s">
        <v>3500</v>
      </c>
      <c r="AL539" t="s">
        <v>3507</v>
      </c>
      <c r="AM539" t="s">
        <v>3514</v>
      </c>
      <c r="AO539">
        <v>1995</v>
      </c>
      <c r="AP539" t="s">
        <v>3605</v>
      </c>
      <c r="AS539" t="s">
        <v>3625</v>
      </c>
      <c r="AU539">
        <v>51.339182999999998</v>
      </c>
      <c r="AV539">
        <v>6.6642380000000001</v>
      </c>
      <c r="BA539">
        <v>0.435</v>
      </c>
      <c r="BB539" t="s">
        <v>3997</v>
      </c>
      <c r="BC539" t="s">
        <v>3500</v>
      </c>
      <c r="BE539" t="s">
        <v>3515</v>
      </c>
      <c r="BF539" t="s">
        <v>4242</v>
      </c>
      <c r="BG539" t="s">
        <v>4406</v>
      </c>
      <c r="BH539" t="s">
        <v>4528</v>
      </c>
    </row>
    <row r="540" spans="1:61" x14ac:dyDescent="0.25">
      <c r="A540">
        <f t="shared" si="65"/>
        <v>12.6</v>
      </c>
      <c r="B540" t="str">
        <f t="shared" si="66"/>
        <v>Heizkraftwerk Krefeld_BNA1502</v>
      </c>
      <c r="C540" t="s">
        <v>3492</v>
      </c>
      <c r="D540" t="str">
        <f>VLOOKUP(AL540,REF_TABLE!$A$19:$B$26,2,FALSE)</f>
        <v>STUR</v>
      </c>
      <c r="E540" t="str">
        <f>VLOOKUP(AK540,REF_TABLE!A:B,2,FALSE)</f>
        <v>GAS</v>
      </c>
      <c r="F540">
        <f t="shared" si="64"/>
        <v>0.39929999999999999</v>
      </c>
      <c r="G540">
        <f>VLOOKUP(Backup_0521!D540,REF_TABLE!M:Q,2,FALSE)</f>
        <v>9.5587323943661975</v>
      </c>
      <c r="H540">
        <f>VLOOKUP(Backup_0521!D540,REF_TABLE!M:Q,3,FALSE)</f>
        <v>7.8122535211267614</v>
      </c>
      <c r="I540">
        <f>VLOOKUP(D540,Tabelle7!$A:$B,2,FALSE)</f>
        <v>4.0224969288732378E-2</v>
      </c>
      <c r="J540">
        <f>VLOOKUP(D540,Tabelle7!$A:$C,3,FALSE)</f>
        <v>4.0224969288732378E-2</v>
      </c>
      <c r="K540">
        <f>VLOOKUP($E540,Dispa_data!E:W,7,FALSE)</f>
        <v>112542.12</v>
      </c>
      <c r="L540">
        <f>IFERROR(VLOOKUP($E540,Dispa_data!E:W,8,FALSE),0)</f>
        <v>0</v>
      </c>
      <c r="M540">
        <f>IFERROR(VLOOKUP($E540,Dispa_data!E:W,9,FALSE),0)</f>
        <v>0</v>
      </c>
      <c r="N540">
        <f>IFERROR(VLOOKUP($E540,Dispa_data!$E:$W,10,FALSE),0)</f>
        <v>0.4</v>
      </c>
      <c r="O540">
        <f>IFERROR(VLOOKUP($E540,Dispa_data!$E:$W,11,FALSE),0)</f>
        <v>0.52500000000000002</v>
      </c>
      <c r="P540">
        <f>IFERROR(VLOOKUP($E540,Dispa_data!$E:$W,12,FALSE),0)</f>
        <v>1</v>
      </c>
      <c r="Q540">
        <f>IFERROR(VLOOKUP($E540,Dispa_data!$E:$W,13,FALSE),0)</f>
        <v>0.45</v>
      </c>
      <c r="S540" t="str">
        <f t="shared" si="67"/>
        <v/>
      </c>
      <c r="T540" t="str">
        <f t="shared" si="68"/>
        <v/>
      </c>
      <c r="U540" t="str">
        <f t="shared" si="69"/>
        <v/>
      </c>
      <c r="V540" t="str">
        <f t="shared" si="70"/>
        <v/>
      </c>
      <c r="W540" t="str">
        <f t="shared" si="71"/>
        <v/>
      </c>
      <c r="X540" s="1" t="s">
        <v>576</v>
      </c>
      <c r="Y540" s="6" t="e">
        <f>VLOOKUP(B540,Dispa_data!B:B,1,FALSE)</f>
        <v>#N/A</v>
      </c>
      <c r="Z540" t="s">
        <v>1291</v>
      </c>
      <c r="AC540" t="s">
        <v>2281</v>
      </c>
      <c r="AE540" t="s">
        <v>3033</v>
      </c>
      <c r="AF540" t="s">
        <v>3376</v>
      </c>
      <c r="AG540" t="s">
        <v>3480</v>
      </c>
      <c r="AH540" t="s">
        <v>3492</v>
      </c>
      <c r="AI540">
        <v>12.6</v>
      </c>
      <c r="AK540" t="s">
        <v>3500</v>
      </c>
      <c r="AL540" t="s">
        <v>3506</v>
      </c>
      <c r="AM540" t="s">
        <v>3514</v>
      </c>
      <c r="AO540">
        <v>2013</v>
      </c>
      <c r="AP540" t="s">
        <v>3617</v>
      </c>
      <c r="AS540" t="s">
        <v>3625</v>
      </c>
      <c r="AU540">
        <v>51.338760899999997</v>
      </c>
      <c r="AV540">
        <v>6.5853416999999999</v>
      </c>
      <c r="BA540">
        <v>0.39929999999999999</v>
      </c>
      <c r="BB540" t="s">
        <v>3997</v>
      </c>
      <c r="BC540" t="s">
        <v>3500</v>
      </c>
      <c r="BE540" t="s">
        <v>3515</v>
      </c>
      <c r="BF540" t="s">
        <v>4243</v>
      </c>
      <c r="BG540" t="s">
        <v>1715</v>
      </c>
      <c r="BH540" t="s">
        <v>4529</v>
      </c>
    </row>
    <row r="541" spans="1:61" x14ac:dyDescent="0.25">
      <c r="A541">
        <f t="shared" si="65"/>
        <v>12.8</v>
      </c>
      <c r="B541" t="str">
        <f t="shared" si="66"/>
        <v>K&amp;N PFK AG EV_BNA1329</v>
      </c>
      <c r="C541" t="s">
        <v>3492</v>
      </c>
      <c r="D541" t="str">
        <f>VLOOKUP(AL541,REF_TABLE!$A$19:$B$26,2,FALSE)</f>
        <v>COMC</v>
      </c>
      <c r="E541" t="str">
        <f>VLOOKUP(AK541,REF_TABLE!A:B,2,FALSE)</f>
        <v>GAS</v>
      </c>
      <c r="F541">
        <f t="shared" si="64"/>
        <v>0.50849999999999995</v>
      </c>
      <c r="G541">
        <f>VLOOKUP(Backup_0521!D541,REF_TABLE!M:Q,2,FALSE)</f>
        <v>5</v>
      </c>
      <c r="H541">
        <f>VLOOKUP(Backup_0521!D541,REF_TABLE!M:Q,3,FALSE)</f>
        <v>1</v>
      </c>
      <c r="I541">
        <f>VLOOKUP(D541,Tabelle7!$A:$B,2,FALSE)</f>
        <v>3.8508725075675675E-2</v>
      </c>
      <c r="J541">
        <f>VLOOKUP(D541,Tabelle7!$A:$C,3,FALSE)</f>
        <v>3.8508725075675675E-2</v>
      </c>
      <c r="K541">
        <f>VLOOKUP($E541,Dispa_data!E:W,7,FALSE)</f>
        <v>112542.12</v>
      </c>
      <c r="L541">
        <f>IFERROR(VLOOKUP($E541,Dispa_data!E:W,8,FALSE),0)</f>
        <v>0</v>
      </c>
      <c r="M541">
        <f>IFERROR(VLOOKUP($E541,Dispa_data!E:W,9,FALSE),0)</f>
        <v>0</v>
      </c>
      <c r="N541">
        <f>IFERROR(VLOOKUP($E541,Dispa_data!$E:$W,10,FALSE),0)</f>
        <v>0.4</v>
      </c>
      <c r="O541">
        <f>IFERROR(VLOOKUP($E541,Dispa_data!$E:$W,11,FALSE),0)</f>
        <v>0.52500000000000002</v>
      </c>
      <c r="P541">
        <f>IFERROR(VLOOKUP($E541,Dispa_data!$E:$W,12,FALSE),0)</f>
        <v>1</v>
      </c>
      <c r="Q541">
        <f>IFERROR(VLOOKUP($E541,Dispa_data!$E:$W,13,FALSE),0)</f>
        <v>0.45</v>
      </c>
      <c r="S541" t="str">
        <f t="shared" si="67"/>
        <v/>
      </c>
      <c r="T541" t="str">
        <f t="shared" si="68"/>
        <v/>
      </c>
      <c r="U541" t="str">
        <f t="shared" si="69"/>
        <v/>
      </c>
      <c r="V541" t="str">
        <f t="shared" si="70"/>
        <v/>
      </c>
      <c r="W541" t="str">
        <f t="shared" si="71"/>
        <v/>
      </c>
      <c r="X541" s="1" t="s">
        <v>577</v>
      </c>
      <c r="Y541" s="6" t="e">
        <f>VLOOKUP(B541,Dispa_data!B:B,1,FALSE)</f>
        <v>#N/A</v>
      </c>
      <c r="Z541" t="s">
        <v>1292</v>
      </c>
      <c r="AA541" t="s">
        <v>1721</v>
      </c>
      <c r="AC541" t="s">
        <v>2282</v>
      </c>
      <c r="AD541" t="s">
        <v>2603</v>
      </c>
      <c r="AE541" t="s">
        <v>3034</v>
      </c>
      <c r="AF541" t="s">
        <v>3377</v>
      </c>
      <c r="AG541" t="s">
        <v>3490</v>
      </c>
      <c r="AH541" t="s">
        <v>3492</v>
      </c>
      <c r="AI541">
        <v>12.8</v>
      </c>
      <c r="AK541" t="s">
        <v>3500</v>
      </c>
      <c r="AL541" t="s">
        <v>3508</v>
      </c>
      <c r="AM541" t="s">
        <v>3514</v>
      </c>
      <c r="AO541">
        <v>1993</v>
      </c>
      <c r="AP541" t="s">
        <v>3530</v>
      </c>
      <c r="AS541" t="s">
        <v>3625</v>
      </c>
      <c r="AU541">
        <v>51.051349999999999</v>
      </c>
      <c r="AV541">
        <v>13.01661</v>
      </c>
      <c r="BA541">
        <v>0.50849999999999995</v>
      </c>
      <c r="BB541" t="s">
        <v>3997</v>
      </c>
      <c r="BC541" t="s">
        <v>3500</v>
      </c>
      <c r="BE541" t="s">
        <v>3515</v>
      </c>
      <c r="BF541" t="s">
        <v>4244</v>
      </c>
      <c r="BG541" t="s">
        <v>4402</v>
      </c>
      <c r="BH541" t="s">
        <v>4458</v>
      </c>
    </row>
    <row r="542" spans="1:61" x14ac:dyDescent="0.25">
      <c r="A542">
        <f t="shared" si="65"/>
        <v>13</v>
      </c>
      <c r="B542" t="str">
        <f t="shared" si="66"/>
        <v>GUD-Anlage DREWSEN_BNA1450</v>
      </c>
      <c r="C542" t="s">
        <v>3492</v>
      </c>
      <c r="D542" t="str">
        <f>VLOOKUP(AL542,REF_TABLE!$A$19:$B$26,2,FALSE)</f>
        <v>COMC</v>
      </c>
      <c r="E542" t="str">
        <f>VLOOKUP(AK542,REF_TABLE!A:B,2,FALSE)</f>
        <v>GAS</v>
      </c>
      <c r="F542">
        <f t="shared" si="64"/>
        <v>0.54</v>
      </c>
      <c r="G542">
        <f>VLOOKUP(Backup_0521!D542,REF_TABLE!M:Q,2,FALSE)</f>
        <v>5</v>
      </c>
      <c r="H542">
        <f>VLOOKUP(Backup_0521!D542,REF_TABLE!M:Q,3,FALSE)</f>
        <v>1</v>
      </c>
      <c r="I542">
        <f>VLOOKUP(D542,Tabelle7!$A:$B,2,FALSE)</f>
        <v>3.8508725075675675E-2</v>
      </c>
      <c r="J542">
        <f>VLOOKUP(D542,Tabelle7!$A:$C,3,FALSE)</f>
        <v>3.8508725075675675E-2</v>
      </c>
      <c r="K542">
        <f>VLOOKUP($E542,Dispa_data!E:W,7,FALSE)</f>
        <v>112542.12</v>
      </c>
      <c r="L542">
        <f>IFERROR(VLOOKUP($E542,Dispa_data!E:W,8,FALSE),0)</f>
        <v>0</v>
      </c>
      <c r="M542">
        <f>IFERROR(VLOOKUP($E542,Dispa_data!E:W,9,FALSE),0)</f>
        <v>0</v>
      </c>
      <c r="N542">
        <f>IFERROR(VLOOKUP($E542,Dispa_data!$E:$W,10,FALSE),0)</f>
        <v>0.4</v>
      </c>
      <c r="O542">
        <f>IFERROR(VLOOKUP($E542,Dispa_data!$E:$W,11,FALSE),0)</f>
        <v>0.52500000000000002</v>
      </c>
      <c r="P542">
        <f>IFERROR(VLOOKUP($E542,Dispa_data!$E:$W,12,FALSE),0)</f>
        <v>1</v>
      </c>
      <c r="Q542">
        <f>IFERROR(VLOOKUP($E542,Dispa_data!$E:$W,13,FALSE),0)</f>
        <v>0.45</v>
      </c>
      <c r="S542" t="str">
        <f t="shared" si="67"/>
        <v/>
      </c>
      <c r="T542" t="str">
        <f t="shared" si="68"/>
        <v/>
      </c>
      <c r="U542" t="str">
        <f t="shared" si="69"/>
        <v/>
      </c>
      <c r="V542" t="str">
        <f t="shared" si="70"/>
        <v/>
      </c>
      <c r="W542" t="str">
        <f t="shared" si="71"/>
        <v/>
      </c>
      <c r="X542" s="1" t="s">
        <v>578</v>
      </c>
      <c r="Y542" s="6" t="e">
        <f>VLOOKUP(B542,Dispa_data!B:B,1,FALSE)</f>
        <v>#N/A</v>
      </c>
      <c r="Z542" t="s">
        <v>1293</v>
      </c>
      <c r="AC542" t="s">
        <v>2283</v>
      </c>
      <c r="AD542" t="s">
        <v>2604</v>
      </c>
      <c r="AE542" t="s">
        <v>3035</v>
      </c>
      <c r="AF542" t="s">
        <v>3378</v>
      </c>
      <c r="AG542" t="s">
        <v>3477</v>
      </c>
      <c r="AH542" t="s">
        <v>3492</v>
      </c>
      <c r="AI542">
        <v>13</v>
      </c>
      <c r="AK542" t="s">
        <v>3500</v>
      </c>
      <c r="AL542" t="s">
        <v>3508</v>
      </c>
      <c r="AM542" t="s">
        <v>3514</v>
      </c>
      <c r="AO542">
        <v>2000</v>
      </c>
      <c r="AP542" t="s">
        <v>3567</v>
      </c>
      <c r="AS542" t="s">
        <v>3625</v>
      </c>
      <c r="AU542">
        <v>52.623451000000003</v>
      </c>
      <c r="AV542">
        <v>10.245654999999999</v>
      </c>
      <c r="BA542">
        <v>0.54</v>
      </c>
      <c r="BB542" t="s">
        <v>3997</v>
      </c>
      <c r="BC542" t="s">
        <v>3500</v>
      </c>
      <c r="BE542" t="s">
        <v>3515</v>
      </c>
      <c r="BG542" t="s">
        <v>4406</v>
      </c>
      <c r="BH542" t="s">
        <v>4443</v>
      </c>
    </row>
    <row r="543" spans="1:61" x14ac:dyDescent="0.25">
      <c r="A543">
        <f t="shared" si="65"/>
        <v>10.199999999999999</v>
      </c>
      <c r="B543" t="str">
        <f t="shared" si="66"/>
        <v>P&amp;L Werk Lage_BNA1187</v>
      </c>
      <c r="C543" t="s">
        <v>3492</v>
      </c>
      <c r="D543" t="str">
        <f>VLOOKUP(AL543,REF_TABLE!$A$19:$B$26,2,FALSE)</f>
        <v>STUR</v>
      </c>
      <c r="E543" t="str">
        <f>VLOOKUP(AK543,REF_TABLE!A:B,2,FALSE)</f>
        <v>GAS</v>
      </c>
      <c r="F543">
        <f t="shared" si="64"/>
        <v>0.36299999999999999</v>
      </c>
      <c r="G543">
        <f>VLOOKUP(Backup_0521!D543,REF_TABLE!M:Q,2,FALSE)</f>
        <v>9.5587323943661975</v>
      </c>
      <c r="H543">
        <f>VLOOKUP(Backup_0521!D543,REF_TABLE!M:Q,3,FALSE)</f>
        <v>7.8122535211267614</v>
      </c>
      <c r="I543">
        <f>VLOOKUP(D543,Tabelle7!$A:$B,2,FALSE)</f>
        <v>4.0224969288732378E-2</v>
      </c>
      <c r="J543">
        <f>VLOOKUP(D543,Tabelle7!$A:$C,3,FALSE)</f>
        <v>4.0224969288732378E-2</v>
      </c>
      <c r="K543">
        <f>VLOOKUP($E543,Dispa_data!E:W,7,FALSE)</f>
        <v>112542.12</v>
      </c>
      <c r="L543">
        <f>IFERROR(VLOOKUP($E543,Dispa_data!E:W,8,FALSE),0)</f>
        <v>0</v>
      </c>
      <c r="M543">
        <f>IFERROR(VLOOKUP($E543,Dispa_data!E:W,9,FALSE),0)</f>
        <v>0</v>
      </c>
      <c r="N543">
        <f>IFERROR(VLOOKUP($E543,Dispa_data!$E:$W,10,FALSE),0)</f>
        <v>0.4</v>
      </c>
      <c r="O543">
        <f>IFERROR(VLOOKUP($E543,Dispa_data!$E:$W,11,FALSE),0)</f>
        <v>0.52500000000000002</v>
      </c>
      <c r="P543">
        <f>IFERROR(VLOOKUP($E543,Dispa_data!$E:$W,12,FALSE),0)</f>
        <v>1</v>
      </c>
      <c r="Q543">
        <f>IFERROR(VLOOKUP($E543,Dispa_data!$E:$W,13,FALSE),0)</f>
        <v>0.45</v>
      </c>
      <c r="S543" t="str">
        <f t="shared" si="67"/>
        <v/>
      </c>
      <c r="T543" t="str">
        <f t="shared" si="68"/>
        <v/>
      </c>
      <c r="U543" t="str">
        <f t="shared" si="69"/>
        <v/>
      </c>
      <c r="V543" t="str">
        <f t="shared" si="70"/>
        <v/>
      </c>
      <c r="W543" t="str">
        <f t="shared" si="71"/>
        <v/>
      </c>
      <c r="X543" s="1" t="s">
        <v>579</v>
      </c>
      <c r="Y543" s="6" t="e">
        <f>VLOOKUP(B543,Dispa_data!B:B,1,FALSE)</f>
        <v>#N/A</v>
      </c>
      <c r="Z543" t="s">
        <v>1294</v>
      </c>
      <c r="AA543" t="s">
        <v>1722</v>
      </c>
      <c r="AC543" t="s">
        <v>2221</v>
      </c>
      <c r="AD543" t="s">
        <v>2605</v>
      </c>
      <c r="AE543" t="s">
        <v>3036</v>
      </c>
      <c r="AF543" t="s">
        <v>3379</v>
      </c>
      <c r="AG543" t="s">
        <v>3480</v>
      </c>
      <c r="AH543" t="s">
        <v>3492</v>
      </c>
      <c r="AI543">
        <v>10.199999999999999</v>
      </c>
      <c r="AK543" t="s">
        <v>3500</v>
      </c>
      <c r="AL543" t="s">
        <v>3506</v>
      </c>
      <c r="AM543" t="s">
        <v>3514</v>
      </c>
      <c r="AO543">
        <v>1980</v>
      </c>
      <c r="AP543" t="s">
        <v>3546</v>
      </c>
      <c r="AS543" t="s">
        <v>3625</v>
      </c>
      <c r="AU543">
        <v>51.986139999999999</v>
      </c>
      <c r="AV543">
        <v>8.8073199999999989</v>
      </c>
      <c r="BA543">
        <v>0.36299999999999999</v>
      </c>
      <c r="BB543" t="s">
        <v>3997</v>
      </c>
      <c r="BC543" t="s">
        <v>3500</v>
      </c>
      <c r="BE543" t="s">
        <v>3515</v>
      </c>
      <c r="BG543" t="s">
        <v>1715</v>
      </c>
      <c r="BH543" t="s">
        <v>4449</v>
      </c>
    </row>
    <row r="544" spans="1:61" x14ac:dyDescent="0.25">
      <c r="A544">
        <f t="shared" si="65"/>
        <v>56</v>
      </c>
      <c r="B544" t="str">
        <f t="shared" si="66"/>
        <v>Landesbergen Gas_BNA0574a</v>
      </c>
      <c r="C544" t="s">
        <v>3492</v>
      </c>
      <c r="D544" t="str">
        <f>VLOOKUP(AL544,REF_TABLE!$A$19:$B$26,2,FALSE)</f>
        <v>GTUR</v>
      </c>
      <c r="E544" t="str">
        <f>VLOOKUP(AK544,REF_TABLE!A:B,2,FALSE)</f>
        <v>GAS</v>
      </c>
      <c r="F544">
        <f t="shared" si="64"/>
        <v>0.30980000000000002</v>
      </c>
      <c r="G544">
        <f>VLOOKUP(Backup_0521!D544,REF_TABLE!M:Q,2,FALSE)</f>
        <v>0</v>
      </c>
      <c r="H544">
        <f>VLOOKUP(Backup_0521!D544,REF_TABLE!M:Q,3,FALSE)</f>
        <v>0</v>
      </c>
      <c r="I544">
        <f>VLOOKUP(D544,Tabelle7!$A:$B,2,FALSE)</f>
        <v>1</v>
      </c>
      <c r="J544">
        <f>VLOOKUP(D544,Tabelle7!$A:$C,3,FALSE)</f>
        <v>1</v>
      </c>
      <c r="K544">
        <f>VLOOKUP($E544,Dispa_data!E:W,7,FALSE)</f>
        <v>112542.12</v>
      </c>
      <c r="L544">
        <f>IFERROR(VLOOKUP($E544,Dispa_data!E:W,8,FALSE),0)</f>
        <v>0</v>
      </c>
      <c r="M544">
        <f>IFERROR(VLOOKUP($E544,Dispa_data!E:W,9,FALSE),0)</f>
        <v>0</v>
      </c>
      <c r="N544">
        <f>IFERROR(VLOOKUP($E544,Dispa_data!$E:$W,10,FALSE),0)</f>
        <v>0.4</v>
      </c>
      <c r="O544">
        <f>IFERROR(VLOOKUP($E544,Dispa_data!$E:$W,11,FALSE),0)</f>
        <v>0.52500000000000002</v>
      </c>
      <c r="P544">
        <f>IFERROR(VLOOKUP($E544,Dispa_data!$E:$W,12,FALSE),0)</f>
        <v>1</v>
      </c>
      <c r="Q544">
        <f>IFERROR(VLOOKUP($E544,Dispa_data!$E:$W,13,FALSE),0)</f>
        <v>0.45</v>
      </c>
      <c r="S544" t="str">
        <f t="shared" si="67"/>
        <v/>
      </c>
      <c r="T544" t="str">
        <f t="shared" si="68"/>
        <v/>
      </c>
      <c r="U544" t="str">
        <f t="shared" si="69"/>
        <v/>
      </c>
      <c r="V544" t="str">
        <f t="shared" si="70"/>
        <v/>
      </c>
      <c r="W544" t="str">
        <f t="shared" si="71"/>
        <v/>
      </c>
      <c r="X544" s="1" t="s">
        <v>580</v>
      </c>
      <c r="Y544" s="6" t="e">
        <f>VLOOKUP(B544,Dispa_data!B:B,1,FALSE)</f>
        <v>#N/A</v>
      </c>
      <c r="Z544" t="s">
        <v>1295</v>
      </c>
      <c r="AA544" t="s">
        <v>1206</v>
      </c>
      <c r="AC544" t="s">
        <v>2133</v>
      </c>
      <c r="AE544" t="s">
        <v>2747</v>
      </c>
      <c r="AF544" t="s">
        <v>3205</v>
      </c>
      <c r="AG544" t="s">
        <v>3477</v>
      </c>
      <c r="AH544" t="s">
        <v>3492</v>
      </c>
      <c r="AI544">
        <v>56</v>
      </c>
      <c r="AK544" t="s">
        <v>3500</v>
      </c>
      <c r="AL544" t="s">
        <v>3512</v>
      </c>
      <c r="AM544" t="s">
        <v>3515</v>
      </c>
      <c r="AO544">
        <v>1973</v>
      </c>
      <c r="AP544" t="s">
        <v>3607</v>
      </c>
      <c r="AS544" t="s">
        <v>3625</v>
      </c>
      <c r="AU544">
        <v>52.545850000000002</v>
      </c>
      <c r="AV544">
        <v>9.1136300000000006</v>
      </c>
      <c r="BA544">
        <v>0.30980000000000002</v>
      </c>
      <c r="BB544" t="s">
        <v>3997</v>
      </c>
      <c r="BC544" t="s">
        <v>3500</v>
      </c>
      <c r="BE544" t="s">
        <v>3515</v>
      </c>
      <c r="BF544" t="s">
        <v>3205</v>
      </c>
      <c r="BG544" t="s">
        <v>4407</v>
      </c>
      <c r="BH544" t="s">
        <v>4463</v>
      </c>
    </row>
    <row r="545" spans="1:61" x14ac:dyDescent="0.25">
      <c r="A545">
        <f t="shared" si="65"/>
        <v>431</v>
      </c>
      <c r="B545" t="str">
        <f t="shared" si="66"/>
        <v>Landesbergen Gas_BNA0574b</v>
      </c>
      <c r="C545" t="s">
        <v>3492</v>
      </c>
      <c r="D545" t="str">
        <f>VLOOKUP(AL545,REF_TABLE!$A$19:$B$26,2,FALSE)</f>
        <v>STUR</v>
      </c>
      <c r="E545" t="str">
        <f>VLOOKUP(AK545,REF_TABLE!A:B,2,FALSE)</f>
        <v>GAS</v>
      </c>
      <c r="F545">
        <f t="shared" si="64"/>
        <v>0.3553</v>
      </c>
      <c r="G545">
        <f>VLOOKUP(Backup_0521!D545,REF_TABLE!M:Q,2,FALSE)</f>
        <v>9.5587323943661975</v>
      </c>
      <c r="H545">
        <f>VLOOKUP(Backup_0521!D545,REF_TABLE!M:Q,3,FALSE)</f>
        <v>7.8122535211267614</v>
      </c>
      <c r="I545">
        <f>VLOOKUP(D545,Tabelle7!$A:$B,2,FALSE)</f>
        <v>4.0224969288732378E-2</v>
      </c>
      <c r="J545">
        <f>VLOOKUP(D545,Tabelle7!$A:$C,3,FALSE)</f>
        <v>4.0224969288732378E-2</v>
      </c>
      <c r="K545">
        <f>VLOOKUP($E545,Dispa_data!E:W,7,FALSE)</f>
        <v>112542.12</v>
      </c>
      <c r="L545">
        <f>IFERROR(VLOOKUP($E545,Dispa_data!E:W,8,FALSE),0)</f>
        <v>0</v>
      </c>
      <c r="M545">
        <f>IFERROR(VLOOKUP($E545,Dispa_data!E:W,9,FALSE),0)</f>
        <v>0</v>
      </c>
      <c r="N545">
        <f>IFERROR(VLOOKUP($E545,Dispa_data!$E:$W,10,FALSE),0)</f>
        <v>0.4</v>
      </c>
      <c r="O545">
        <f>IFERROR(VLOOKUP($E545,Dispa_data!$E:$W,11,FALSE),0)</f>
        <v>0.52500000000000002</v>
      </c>
      <c r="P545">
        <f>IFERROR(VLOOKUP($E545,Dispa_data!$E:$W,12,FALSE),0)</f>
        <v>1</v>
      </c>
      <c r="Q545">
        <f>IFERROR(VLOOKUP($E545,Dispa_data!$E:$W,13,FALSE),0)</f>
        <v>0.45</v>
      </c>
      <c r="S545" t="str">
        <f t="shared" si="67"/>
        <v/>
      </c>
      <c r="T545" t="str">
        <f t="shared" si="68"/>
        <v/>
      </c>
      <c r="U545" t="str">
        <f t="shared" si="69"/>
        <v/>
      </c>
      <c r="V545" t="str">
        <f t="shared" si="70"/>
        <v/>
      </c>
      <c r="W545" t="str">
        <f t="shared" si="71"/>
        <v/>
      </c>
      <c r="X545" s="1" t="s">
        <v>581</v>
      </c>
      <c r="Y545" s="6" t="e">
        <f>VLOOKUP(B545,Dispa_data!B:B,1,FALSE)</f>
        <v>#N/A</v>
      </c>
      <c r="Z545" t="s">
        <v>1295</v>
      </c>
      <c r="AA545" t="s">
        <v>1521</v>
      </c>
      <c r="AC545" t="s">
        <v>2133</v>
      </c>
      <c r="AE545" t="s">
        <v>2747</v>
      </c>
      <c r="AF545" t="s">
        <v>3205</v>
      </c>
      <c r="AG545" t="s">
        <v>3477</v>
      </c>
      <c r="AH545" t="s">
        <v>3492</v>
      </c>
      <c r="AI545">
        <v>431</v>
      </c>
      <c r="AK545" t="s">
        <v>3500</v>
      </c>
      <c r="AL545" t="s">
        <v>3506</v>
      </c>
      <c r="AM545" t="s">
        <v>3515</v>
      </c>
      <c r="AO545">
        <v>1973</v>
      </c>
      <c r="AP545" t="s">
        <v>3607</v>
      </c>
      <c r="AS545" t="s">
        <v>3628</v>
      </c>
      <c r="AU545">
        <v>52.545850000000002</v>
      </c>
      <c r="AV545">
        <v>9.1136300000000006</v>
      </c>
      <c r="BA545">
        <v>0.3553</v>
      </c>
      <c r="BB545" t="s">
        <v>3997</v>
      </c>
      <c r="BC545" t="s">
        <v>3500</v>
      </c>
      <c r="BE545" t="s">
        <v>3515</v>
      </c>
      <c r="BF545" t="s">
        <v>3205</v>
      </c>
      <c r="BG545" t="s">
        <v>4413</v>
      </c>
      <c r="BH545" t="s">
        <v>4463</v>
      </c>
    </row>
    <row r="546" spans="1:61" x14ac:dyDescent="0.25">
      <c r="A546">
        <f t="shared" si="65"/>
        <v>167</v>
      </c>
      <c r="B546" t="str">
        <f t="shared" si="66"/>
        <v>Heizkraftwerk Leipzig-Nord_BNA0588</v>
      </c>
      <c r="C546" t="s">
        <v>3492</v>
      </c>
      <c r="D546" t="str">
        <f>VLOOKUP(AL546,REF_TABLE!$A$19:$B$26,2,FALSE)</f>
        <v>COMC</v>
      </c>
      <c r="E546" t="str">
        <f>VLOOKUP(AK546,REF_TABLE!A:B,2,FALSE)</f>
        <v>GAS</v>
      </c>
      <c r="F546">
        <f t="shared" si="64"/>
        <v>0.58499999999999996</v>
      </c>
      <c r="G546">
        <f>VLOOKUP(Backup_0521!D546,REF_TABLE!M:Q,2,FALSE)</f>
        <v>5</v>
      </c>
      <c r="H546">
        <f>VLOOKUP(Backup_0521!D546,REF_TABLE!M:Q,3,FALSE)</f>
        <v>1</v>
      </c>
      <c r="I546">
        <f>VLOOKUP(D546,Tabelle7!$A:$B,2,FALSE)</f>
        <v>3.8508725075675675E-2</v>
      </c>
      <c r="J546">
        <f>VLOOKUP(D546,Tabelle7!$A:$C,3,FALSE)</f>
        <v>3.8508725075675675E-2</v>
      </c>
      <c r="K546">
        <f>VLOOKUP($E546,Dispa_data!E:W,7,FALSE)</f>
        <v>112542.12</v>
      </c>
      <c r="L546">
        <f>IFERROR(VLOOKUP($E546,Dispa_data!E:W,8,FALSE),0)</f>
        <v>0</v>
      </c>
      <c r="M546">
        <f>IFERROR(VLOOKUP($E546,Dispa_data!E:W,9,FALSE),0)</f>
        <v>0</v>
      </c>
      <c r="N546">
        <f>IFERROR(VLOOKUP($E546,Dispa_data!$E:$W,10,FALSE),0)</f>
        <v>0.4</v>
      </c>
      <c r="O546">
        <f>IFERROR(VLOOKUP($E546,Dispa_data!$E:$W,11,FALSE),0)</f>
        <v>0.52500000000000002</v>
      </c>
      <c r="P546">
        <f>IFERROR(VLOOKUP($E546,Dispa_data!$E:$W,12,FALSE),0)</f>
        <v>1</v>
      </c>
      <c r="Q546">
        <f>IFERROR(VLOOKUP($E546,Dispa_data!$E:$W,13,FALSE),0)</f>
        <v>0.45</v>
      </c>
      <c r="S546">
        <f t="shared" si="67"/>
        <v>200</v>
      </c>
      <c r="T546" t="str">
        <f t="shared" si="68"/>
        <v/>
      </c>
      <c r="U546" t="str">
        <f t="shared" si="69"/>
        <v/>
      </c>
      <c r="V546" t="str">
        <f t="shared" si="70"/>
        <v/>
      </c>
      <c r="W546" t="str">
        <f t="shared" si="71"/>
        <v/>
      </c>
      <c r="X546" s="1" t="s">
        <v>582</v>
      </c>
      <c r="Y546" s="6" t="e">
        <f>VLOOKUP(B546,Dispa_data!B:B,1,FALSE)</f>
        <v>#N/A</v>
      </c>
      <c r="Z546" t="s">
        <v>1296</v>
      </c>
      <c r="AB546" t="s">
        <v>2050</v>
      </c>
      <c r="AC546" t="s">
        <v>2130</v>
      </c>
      <c r="AE546" t="s">
        <v>3037</v>
      </c>
      <c r="AF546" t="s">
        <v>3380</v>
      </c>
      <c r="AG546" t="s">
        <v>3490</v>
      </c>
      <c r="AH546" t="s">
        <v>3492</v>
      </c>
      <c r="AI546">
        <v>167</v>
      </c>
      <c r="AJ546">
        <v>174</v>
      </c>
      <c r="AK546" t="s">
        <v>3500</v>
      </c>
      <c r="AL546" t="s">
        <v>3508</v>
      </c>
      <c r="AM546" t="s">
        <v>3514</v>
      </c>
      <c r="AN546">
        <v>200</v>
      </c>
      <c r="AO546">
        <v>1996</v>
      </c>
      <c r="AP546" t="s">
        <v>3553</v>
      </c>
      <c r="AQ546">
        <v>2010</v>
      </c>
      <c r="AS546" t="s">
        <v>3625</v>
      </c>
      <c r="AT546" t="s">
        <v>3629</v>
      </c>
      <c r="AU546">
        <v>51.351190000000003</v>
      </c>
      <c r="AV546">
        <v>12.37843</v>
      </c>
      <c r="AW546" t="s">
        <v>3711</v>
      </c>
      <c r="AX546" t="s">
        <v>3711</v>
      </c>
      <c r="BA546">
        <v>0.58499999999999996</v>
      </c>
      <c r="BB546" t="s">
        <v>3997</v>
      </c>
      <c r="BC546" t="s">
        <v>3500</v>
      </c>
      <c r="BE546" t="s">
        <v>3515</v>
      </c>
      <c r="BF546" t="s">
        <v>4245</v>
      </c>
      <c r="BG546" t="s">
        <v>4406</v>
      </c>
      <c r="BH546" t="s">
        <v>4530</v>
      </c>
      <c r="BI546" t="s">
        <v>4591</v>
      </c>
    </row>
    <row r="547" spans="1:61" x14ac:dyDescent="0.25">
      <c r="A547">
        <f t="shared" si="65"/>
        <v>11.3</v>
      </c>
      <c r="B547" t="str">
        <f t="shared" si="66"/>
        <v>HKW-Mitte_BNA1658</v>
      </c>
      <c r="C547" t="s">
        <v>3492</v>
      </c>
      <c r="D547" t="str">
        <f>VLOOKUP(AL547,REF_TABLE!$A$19:$B$26,2,FALSE)</f>
        <v>STUR</v>
      </c>
      <c r="E547" t="str">
        <f>VLOOKUP(AK547,REF_TABLE!A:B,2,FALSE)</f>
        <v>GAS</v>
      </c>
      <c r="F547">
        <f t="shared" ref="F547:F610" si="72">IF(BA547=0,IF(AY547=0,AZ547,AY547),BA547)</f>
        <v>0.36299999999999999</v>
      </c>
      <c r="G547">
        <f>VLOOKUP(Backup_0521!D547,REF_TABLE!M:Q,2,FALSE)</f>
        <v>9.5587323943661975</v>
      </c>
      <c r="H547">
        <f>VLOOKUP(Backup_0521!D547,REF_TABLE!M:Q,3,FALSE)</f>
        <v>7.8122535211267614</v>
      </c>
      <c r="I547">
        <f>VLOOKUP(D547,Tabelle7!$A:$B,2,FALSE)</f>
        <v>4.0224969288732378E-2</v>
      </c>
      <c r="J547">
        <f>VLOOKUP(D547,Tabelle7!$A:$C,3,FALSE)</f>
        <v>4.0224969288732378E-2</v>
      </c>
      <c r="K547">
        <f>VLOOKUP($E547,Dispa_data!E:W,7,FALSE)</f>
        <v>112542.12</v>
      </c>
      <c r="L547">
        <f>IFERROR(VLOOKUP($E547,Dispa_data!E:W,8,FALSE),0)</f>
        <v>0</v>
      </c>
      <c r="M547">
        <f>IFERROR(VLOOKUP($E547,Dispa_data!E:W,9,FALSE),0)</f>
        <v>0</v>
      </c>
      <c r="N547">
        <f>IFERROR(VLOOKUP($E547,Dispa_data!$E:$W,10,FALSE),0)</f>
        <v>0.4</v>
      </c>
      <c r="O547">
        <f>IFERROR(VLOOKUP($E547,Dispa_data!$E:$W,11,FALSE),0)</f>
        <v>0.52500000000000002</v>
      </c>
      <c r="P547">
        <f>IFERROR(VLOOKUP($E547,Dispa_data!$E:$W,12,FALSE),0)</f>
        <v>1</v>
      </c>
      <c r="Q547">
        <f>IFERROR(VLOOKUP($E547,Dispa_data!$E:$W,13,FALSE),0)</f>
        <v>0.45</v>
      </c>
      <c r="S547" t="str">
        <f t="shared" si="67"/>
        <v/>
      </c>
      <c r="T547" t="str">
        <f t="shared" si="68"/>
        <v/>
      </c>
      <c r="U547" t="str">
        <f t="shared" si="69"/>
        <v/>
      </c>
      <c r="V547" t="str">
        <f t="shared" si="70"/>
        <v/>
      </c>
      <c r="W547" t="str">
        <f t="shared" si="71"/>
        <v/>
      </c>
      <c r="X547" s="1" t="s">
        <v>583</v>
      </c>
      <c r="Y547" s="6" t="e">
        <f>VLOOKUP(B547,Dispa_data!B:B,1,FALSE)</f>
        <v>#N/A</v>
      </c>
      <c r="Z547" t="s">
        <v>975</v>
      </c>
      <c r="AC547" t="s">
        <v>2284</v>
      </c>
      <c r="AD547" t="s">
        <v>2606</v>
      </c>
      <c r="AE547" t="s">
        <v>3038</v>
      </c>
      <c r="AF547" t="s">
        <v>3381</v>
      </c>
      <c r="AG547" t="s">
        <v>3480</v>
      </c>
      <c r="AH547" t="s">
        <v>3492</v>
      </c>
      <c r="AI547">
        <v>11.3</v>
      </c>
      <c r="AK547" t="s">
        <v>3500</v>
      </c>
      <c r="AL547" t="s">
        <v>3506</v>
      </c>
      <c r="AM547" t="s">
        <v>3514</v>
      </c>
      <c r="AO547">
        <v>1980</v>
      </c>
      <c r="AP547" t="s">
        <v>3546</v>
      </c>
      <c r="AS547" t="s">
        <v>3625</v>
      </c>
      <c r="AU547">
        <v>52.029657</v>
      </c>
      <c r="AV547">
        <v>8.9071630000000006</v>
      </c>
      <c r="BA547">
        <v>0.36299999999999999</v>
      </c>
      <c r="BB547" t="s">
        <v>3997</v>
      </c>
      <c r="BC547" t="s">
        <v>3500</v>
      </c>
      <c r="BE547" t="s">
        <v>3515</v>
      </c>
      <c r="BF547" t="s">
        <v>4246</v>
      </c>
      <c r="BG547" t="s">
        <v>1715</v>
      </c>
      <c r="BH547" t="s">
        <v>4531</v>
      </c>
    </row>
    <row r="548" spans="1:61" x14ac:dyDescent="0.25">
      <c r="A548">
        <f t="shared" si="65"/>
        <v>12.8</v>
      </c>
      <c r="B548" t="str">
        <f t="shared" si="66"/>
        <v>HKW-West_BNA1193</v>
      </c>
      <c r="C548" t="s">
        <v>3492</v>
      </c>
      <c r="D548" t="str">
        <f>VLOOKUP(AL548,REF_TABLE!$A$19:$B$26,2,FALSE)</f>
        <v>STUR</v>
      </c>
      <c r="E548" t="str">
        <f>VLOOKUP(AK548,REF_TABLE!A:B,2,FALSE)</f>
        <v>GAS</v>
      </c>
      <c r="F548">
        <f t="shared" si="72"/>
        <v>0.3861</v>
      </c>
      <c r="G548">
        <f>VLOOKUP(Backup_0521!D548,REF_TABLE!M:Q,2,FALSE)</f>
        <v>9.5587323943661975</v>
      </c>
      <c r="H548">
        <f>VLOOKUP(Backup_0521!D548,REF_TABLE!M:Q,3,FALSE)</f>
        <v>7.8122535211267614</v>
      </c>
      <c r="I548">
        <f>VLOOKUP(D548,Tabelle7!$A:$B,2,FALSE)</f>
        <v>4.0224969288732378E-2</v>
      </c>
      <c r="J548">
        <f>VLOOKUP(D548,Tabelle7!$A:$C,3,FALSE)</f>
        <v>4.0224969288732378E-2</v>
      </c>
      <c r="K548">
        <f>VLOOKUP($E548,Dispa_data!E:W,7,FALSE)</f>
        <v>112542.12</v>
      </c>
      <c r="L548">
        <f>IFERROR(VLOOKUP($E548,Dispa_data!E:W,8,FALSE),0)</f>
        <v>0</v>
      </c>
      <c r="M548">
        <f>IFERROR(VLOOKUP($E548,Dispa_data!E:W,9,FALSE),0)</f>
        <v>0</v>
      </c>
      <c r="N548">
        <f>IFERROR(VLOOKUP($E548,Dispa_data!$E:$W,10,FALSE),0)</f>
        <v>0.4</v>
      </c>
      <c r="O548">
        <f>IFERROR(VLOOKUP($E548,Dispa_data!$E:$W,11,FALSE),0)</f>
        <v>0.52500000000000002</v>
      </c>
      <c r="P548">
        <f>IFERROR(VLOOKUP($E548,Dispa_data!$E:$W,12,FALSE),0)</f>
        <v>1</v>
      </c>
      <c r="Q548">
        <f>IFERROR(VLOOKUP($E548,Dispa_data!$E:$W,13,FALSE),0)</f>
        <v>0.45</v>
      </c>
      <c r="S548" t="str">
        <f t="shared" si="67"/>
        <v/>
      </c>
      <c r="T548" t="str">
        <f t="shared" si="68"/>
        <v/>
      </c>
      <c r="U548" t="str">
        <f t="shared" si="69"/>
        <v/>
      </c>
      <c r="V548" t="str">
        <f t="shared" si="70"/>
        <v/>
      </c>
      <c r="W548" t="str">
        <f t="shared" si="71"/>
        <v/>
      </c>
      <c r="X548" s="1" t="s">
        <v>584</v>
      </c>
      <c r="Y548" s="6" t="e">
        <f>VLOOKUP(B548,Dispa_data!B:B,1,FALSE)</f>
        <v>#N/A</v>
      </c>
      <c r="Z548" t="s">
        <v>1297</v>
      </c>
      <c r="AC548" t="s">
        <v>2284</v>
      </c>
      <c r="AD548" t="s">
        <v>2607</v>
      </c>
      <c r="AE548" t="s">
        <v>3038</v>
      </c>
      <c r="AF548" t="s">
        <v>3382</v>
      </c>
      <c r="AG548" t="s">
        <v>3480</v>
      </c>
      <c r="AH548" t="s">
        <v>3492</v>
      </c>
      <c r="AI548">
        <v>12.8</v>
      </c>
      <c r="AK548" t="s">
        <v>3500</v>
      </c>
      <c r="AL548" t="s">
        <v>3506</v>
      </c>
      <c r="AM548" t="s">
        <v>3514</v>
      </c>
      <c r="AO548">
        <v>2001</v>
      </c>
      <c r="AP548" t="s">
        <v>3522</v>
      </c>
      <c r="AS548" t="s">
        <v>3625</v>
      </c>
      <c r="AU548">
        <v>52.026243999999998</v>
      </c>
      <c r="AV548">
        <v>8.8665970000000005</v>
      </c>
      <c r="BA548">
        <v>0.3861</v>
      </c>
      <c r="BB548" t="s">
        <v>3997</v>
      </c>
      <c r="BC548" t="s">
        <v>3500</v>
      </c>
      <c r="BE548" t="s">
        <v>3515</v>
      </c>
      <c r="BF548" t="s">
        <v>4247</v>
      </c>
      <c r="BG548" t="s">
        <v>1715</v>
      </c>
      <c r="BH548" t="s">
        <v>4531</v>
      </c>
    </row>
    <row r="549" spans="1:61" x14ac:dyDescent="0.25">
      <c r="A549">
        <f t="shared" si="65"/>
        <v>39</v>
      </c>
      <c r="B549" t="str">
        <f t="shared" si="66"/>
        <v>GuD Leuna_BNA0592</v>
      </c>
      <c r="C549" t="s">
        <v>3492</v>
      </c>
      <c r="D549" t="str">
        <f>VLOOKUP(AL549,REF_TABLE!$A$19:$B$26,2,FALSE)</f>
        <v>COMC</v>
      </c>
      <c r="E549" t="str">
        <f>VLOOKUP(AK549,REF_TABLE!A:B,2,FALSE)</f>
        <v>GAS</v>
      </c>
      <c r="F549">
        <f t="shared" si="72"/>
        <v>0.53100000000000003</v>
      </c>
      <c r="G549">
        <f>VLOOKUP(Backup_0521!D549,REF_TABLE!M:Q,2,FALSE)</f>
        <v>5</v>
      </c>
      <c r="H549">
        <f>VLOOKUP(Backup_0521!D549,REF_TABLE!M:Q,3,FALSE)</f>
        <v>1</v>
      </c>
      <c r="I549">
        <f>VLOOKUP(D549,Tabelle7!$A:$B,2,FALSE)</f>
        <v>3.8508725075675675E-2</v>
      </c>
      <c r="J549">
        <f>VLOOKUP(D549,Tabelle7!$A:$C,3,FALSE)</f>
        <v>3.8508725075675675E-2</v>
      </c>
      <c r="K549">
        <f>VLOOKUP($E549,Dispa_data!E:W,7,FALSE)</f>
        <v>112542.12</v>
      </c>
      <c r="L549">
        <f>IFERROR(VLOOKUP($E549,Dispa_data!E:W,8,FALSE),0)</f>
        <v>0</v>
      </c>
      <c r="M549">
        <f>IFERROR(VLOOKUP($E549,Dispa_data!E:W,9,FALSE),0)</f>
        <v>0</v>
      </c>
      <c r="N549">
        <f>IFERROR(VLOOKUP($E549,Dispa_data!$E:$W,10,FALSE),0)</f>
        <v>0.4</v>
      </c>
      <c r="O549">
        <f>IFERROR(VLOOKUP($E549,Dispa_data!$E:$W,11,FALSE),0)</f>
        <v>0.52500000000000002</v>
      </c>
      <c r="P549">
        <f>IFERROR(VLOOKUP($E549,Dispa_data!$E:$W,12,FALSE),0)</f>
        <v>1</v>
      </c>
      <c r="Q549">
        <f>IFERROR(VLOOKUP($E549,Dispa_data!$E:$W,13,FALSE),0)</f>
        <v>0.45</v>
      </c>
      <c r="S549" t="str">
        <f t="shared" si="67"/>
        <v/>
      </c>
      <c r="T549" t="str">
        <f t="shared" si="68"/>
        <v/>
      </c>
      <c r="U549" t="str">
        <f t="shared" si="69"/>
        <v/>
      </c>
      <c r="V549" t="str">
        <f t="shared" si="70"/>
        <v/>
      </c>
      <c r="W549" t="str">
        <f t="shared" si="71"/>
        <v/>
      </c>
      <c r="X549" s="1" t="s">
        <v>585</v>
      </c>
      <c r="Y549" s="6" t="e">
        <f>VLOOKUP(B549,Dispa_data!B:B,1,FALSE)</f>
        <v>#N/A</v>
      </c>
      <c r="Z549" t="s">
        <v>1298</v>
      </c>
      <c r="AB549" t="s">
        <v>2051</v>
      </c>
      <c r="AC549" t="s">
        <v>2285</v>
      </c>
      <c r="AE549" t="s">
        <v>3039</v>
      </c>
      <c r="AF549" t="s">
        <v>2102</v>
      </c>
      <c r="AG549" t="s">
        <v>3479</v>
      </c>
      <c r="AH549" t="s">
        <v>3492</v>
      </c>
      <c r="AI549">
        <v>39</v>
      </c>
      <c r="AJ549">
        <v>47.54795</v>
      </c>
      <c r="AK549" t="s">
        <v>3500</v>
      </c>
      <c r="AL549" t="s">
        <v>3508</v>
      </c>
      <c r="AM549" t="s">
        <v>3515</v>
      </c>
      <c r="AO549">
        <v>1998</v>
      </c>
      <c r="AP549" t="s">
        <v>3609</v>
      </c>
      <c r="AS549" t="s">
        <v>3625</v>
      </c>
      <c r="AT549" t="s">
        <v>3629</v>
      </c>
      <c r="AU549">
        <v>51.299759999999999</v>
      </c>
      <c r="AV549">
        <v>12.019299999999999</v>
      </c>
      <c r="BA549">
        <v>0.53100000000000003</v>
      </c>
      <c r="BB549" t="s">
        <v>3997</v>
      </c>
      <c r="BC549" t="s">
        <v>3500</v>
      </c>
      <c r="BE549" t="s">
        <v>3515</v>
      </c>
      <c r="BF549" t="s">
        <v>4248</v>
      </c>
      <c r="BG549" t="s">
        <v>4406</v>
      </c>
      <c r="BH549" t="s">
        <v>2285</v>
      </c>
      <c r="BI549" t="s">
        <v>4592</v>
      </c>
    </row>
    <row r="550" spans="1:61" x14ac:dyDescent="0.25">
      <c r="A550">
        <f t="shared" si="65"/>
        <v>35</v>
      </c>
      <c r="B550" t="str">
        <f t="shared" si="66"/>
        <v>ILK-GuD_BNA0593</v>
      </c>
      <c r="C550" t="s">
        <v>3492</v>
      </c>
      <c r="D550" t="str">
        <f>VLOOKUP(AL550,REF_TABLE!$A$19:$B$26,2,FALSE)</f>
        <v>COMC</v>
      </c>
      <c r="E550" t="str">
        <f>VLOOKUP(AK550,REF_TABLE!A:B,2,FALSE)</f>
        <v>GAS</v>
      </c>
      <c r="F550">
        <f t="shared" si="72"/>
        <v>0.51300000000000001</v>
      </c>
      <c r="G550">
        <f>VLOOKUP(Backup_0521!D550,REF_TABLE!M:Q,2,FALSE)</f>
        <v>5</v>
      </c>
      <c r="H550">
        <f>VLOOKUP(Backup_0521!D550,REF_TABLE!M:Q,3,FALSE)</f>
        <v>1</v>
      </c>
      <c r="I550">
        <f>VLOOKUP(D550,Tabelle7!$A:$B,2,FALSE)</f>
        <v>3.8508725075675675E-2</v>
      </c>
      <c r="J550">
        <f>VLOOKUP(D550,Tabelle7!$A:$C,3,FALSE)</f>
        <v>3.8508725075675675E-2</v>
      </c>
      <c r="K550">
        <f>VLOOKUP($E550,Dispa_data!E:W,7,FALSE)</f>
        <v>112542.12</v>
      </c>
      <c r="L550">
        <f>IFERROR(VLOOKUP($E550,Dispa_data!E:W,8,FALSE),0)</f>
        <v>0</v>
      </c>
      <c r="M550">
        <f>IFERROR(VLOOKUP($E550,Dispa_data!E:W,9,FALSE),0)</f>
        <v>0</v>
      </c>
      <c r="N550">
        <f>IFERROR(VLOOKUP($E550,Dispa_data!$E:$W,10,FALSE),0)</f>
        <v>0.4</v>
      </c>
      <c r="O550">
        <f>IFERROR(VLOOKUP($E550,Dispa_data!$E:$W,11,FALSE),0)</f>
        <v>0.52500000000000002</v>
      </c>
      <c r="P550">
        <f>IFERROR(VLOOKUP($E550,Dispa_data!$E:$W,12,FALSE),0)</f>
        <v>1</v>
      </c>
      <c r="Q550">
        <f>IFERROR(VLOOKUP($E550,Dispa_data!$E:$W,13,FALSE),0)</f>
        <v>0.45</v>
      </c>
      <c r="S550" t="str">
        <f t="shared" si="67"/>
        <v/>
      </c>
      <c r="T550" t="str">
        <f t="shared" si="68"/>
        <v/>
      </c>
      <c r="U550" t="str">
        <f t="shared" si="69"/>
        <v/>
      </c>
      <c r="V550" t="str">
        <f t="shared" si="70"/>
        <v/>
      </c>
      <c r="W550" t="str">
        <f t="shared" si="71"/>
        <v/>
      </c>
      <c r="X550" s="1" t="s">
        <v>586</v>
      </c>
      <c r="Y550" s="6" t="e">
        <f>VLOOKUP(B550,Dispa_data!B:B,1,FALSE)</f>
        <v>#N/A</v>
      </c>
      <c r="Z550" t="s">
        <v>1299</v>
      </c>
      <c r="AA550" t="s">
        <v>1694</v>
      </c>
      <c r="AB550" t="s">
        <v>2051</v>
      </c>
      <c r="AC550" t="s">
        <v>2285</v>
      </c>
      <c r="AE550" t="s">
        <v>3039</v>
      </c>
      <c r="AF550" t="s">
        <v>2102</v>
      </c>
      <c r="AG550" t="s">
        <v>3479</v>
      </c>
      <c r="AH550" t="s">
        <v>3492</v>
      </c>
      <c r="AI550">
        <v>35</v>
      </c>
      <c r="AJ550">
        <v>42.671230000000001</v>
      </c>
      <c r="AK550" t="s">
        <v>3500</v>
      </c>
      <c r="AL550" t="s">
        <v>3508</v>
      </c>
      <c r="AM550" t="s">
        <v>3514</v>
      </c>
      <c r="AO550">
        <v>1994</v>
      </c>
      <c r="AP550" t="s">
        <v>3561</v>
      </c>
      <c r="AS550" t="s">
        <v>3625</v>
      </c>
      <c r="AT550" t="s">
        <v>3629</v>
      </c>
      <c r="AU550">
        <v>51.299759999999999</v>
      </c>
      <c r="AV550">
        <v>12.019299999999999</v>
      </c>
      <c r="BA550">
        <v>0.51300000000000001</v>
      </c>
      <c r="BB550" t="s">
        <v>3997</v>
      </c>
      <c r="BC550" t="s">
        <v>3500</v>
      </c>
      <c r="BE550" t="s">
        <v>3515</v>
      </c>
      <c r="BF550" t="s">
        <v>4249</v>
      </c>
      <c r="BG550" t="s">
        <v>4406</v>
      </c>
      <c r="BH550" t="s">
        <v>2285</v>
      </c>
      <c r="BI550" t="s">
        <v>4592</v>
      </c>
    </row>
    <row r="551" spans="1:61" x14ac:dyDescent="0.25">
      <c r="A551">
        <f t="shared" si="65"/>
        <v>35</v>
      </c>
      <c r="B551" t="str">
        <f t="shared" si="66"/>
        <v>ILK-GuD_BNA0594</v>
      </c>
      <c r="C551" t="s">
        <v>3492</v>
      </c>
      <c r="D551" t="str">
        <f>VLOOKUP(AL551,REF_TABLE!$A$19:$B$26,2,FALSE)</f>
        <v>COMC</v>
      </c>
      <c r="E551" t="str">
        <f>VLOOKUP(AK551,REF_TABLE!A:B,2,FALSE)</f>
        <v>GAS</v>
      </c>
      <c r="F551">
        <f t="shared" si="72"/>
        <v>0.51300000000000001</v>
      </c>
      <c r="G551">
        <f>VLOOKUP(Backup_0521!D551,REF_TABLE!M:Q,2,FALSE)</f>
        <v>5</v>
      </c>
      <c r="H551">
        <f>VLOOKUP(Backup_0521!D551,REF_TABLE!M:Q,3,FALSE)</f>
        <v>1</v>
      </c>
      <c r="I551">
        <f>VLOOKUP(D551,Tabelle7!$A:$B,2,FALSE)</f>
        <v>3.8508725075675675E-2</v>
      </c>
      <c r="J551">
        <f>VLOOKUP(D551,Tabelle7!$A:$C,3,FALSE)</f>
        <v>3.8508725075675675E-2</v>
      </c>
      <c r="K551">
        <f>VLOOKUP($E551,Dispa_data!E:W,7,FALSE)</f>
        <v>112542.12</v>
      </c>
      <c r="L551">
        <f>IFERROR(VLOOKUP($E551,Dispa_data!E:W,8,FALSE),0)</f>
        <v>0</v>
      </c>
      <c r="M551">
        <f>IFERROR(VLOOKUP($E551,Dispa_data!E:W,9,FALSE),0)</f>
        <v>0</v>
      </c>
      <c r="N551">
        <f>IFERROR(VLOOKUP($E551,Dispa_data!$E:$W,10,FALSE),0)</f>
        <v>0.4</v>
      </c>
      <c r="O551">
        <f>IFERROR(VLOOKUP($E551,Dispa_data!$E:$W,11,FALSE),0)</f>
        <v>0.52500000000000002</v>
      </c>
      <c r="P551">
        <f>IFERROR(VLOOKUP($E551,Dispa_data!$E:$W,12,FALSE),0)</f>
        <v>1</v>
      </c>
      <c r="Q551">
        <f>IFERROR(VLOOKUP($E551,Dispa_data!$E:$W,13,FALSE),0)</f>
        <v>0.45</v>
      </c>
      <c r="S551" t="str">
        <f t="shared" si="67"/>
        <v/>
      </c>
      <c r="T551" t="str">
        <f t="shared" si="68"/>
        <v/>
      </c>
      <c r="U551" t="str">
        <f t="shared" si="69"/>
        <v/>
      </c>
      <c r="V551" t="str">
        <f t="shared" si="70"/>
        <v/>
      </c>
      <c r="W551" t="str">
        <f t="shared" si="71"/>
        <v/>
      </c>
      <c r="X551" s="1" t="s">
        <v>587</v>
      </c>
      <c r="Y551" s="6" t="e">
        <f>VLOOKUP(B551,Dispa_data!B:B,1,FALSE)</f>
        <v>#N/A</v>
      </c>
      <c r="Z551" t="s">
        <v>1299</v>
      </c>
      <c r="AA551" t="s">
        <v>1695</v>
      </c>
      <c r="AB551" t="s">
        <v>2051</v>
      </c>
      <c r="AC551" t="s">
        <v>2286</v>
      </c>
      <c r="AE551" t="s">
        <v>3039</v>
      </c>
      <c r="AF551" t="s">
        <v>2102</v>
      </c>
      <c r="AG551" t="s">
        <v>3479</v>
      </c>
      <c r="AH551" t="s">
        <v>3492</v>
      </c>
      <c r="AI551">
        <v>35</v>
      </c>
      <c r="AJ551">
        <v>42.671230000000001</v>
      </c>
      <c r="AK551" t="s">
        <v>3500</v>
      </c>
      <c r="AL551" t="s">
        <v>3508</v>
      </c>
      <c r="AM551" t="s">
        <v>3514</v>
      </c>
      <c r="AO551">
        <v>1994</v>
      </c>
      <c r="AP551" t="s">
        <v>3561</v>
      </c>
      <c r="AS551" t="s">
        <v>3625</v>
      </c>
      <c r="AT551" t="s">
        <v>3629</v>
      </c>
      <c r="AU551">
        <v>51.299759999999999</v>
      </c>
      <c r="AV551">
        <v>12.019299999999999</v>
      </c>
      <c r="BA551">
        <v>0.51300000000000001</v>
      </c>
      <c r="BB551" t="s">
        <v>3997</v>
      </c>
      <c r="BC551" t="s">
        <v>3500</v>
      </c>
      <c r="BE551" t="s">
        <v>3515</v>
      </c>
      <c r="BF551" t="s">
        <v>4250</v>
      </c>
      <c r="BG551" t="s">
        <v>4406</v>
      </c>
      <c r="BH551" t="s">
        <v>2285</v>
      </c>
      <c r="BI551" t="s">
        <v>4592</v>
      </c>
    </row>
    <row r="552" spans="1:61" x14ac:dyDescent="0.25">
      <c r="A552">
        <f t="shared" si="65"/>
        <v>37</v>
      </c>
      <c r="B552" t="str">
        <f t="shared" si="66"/>
        <v>ILK-GuD_BNA0595</v>
      </c>
      <c r="C552" t="s">
        <v>3492</v>
      </c>
      <c r="D552" t="str">
        <f>VLOOKUP(AL552,REF_TABLE!$A$19:$B$26,2,FALSE)</f>
        <v>COMC</v>
      </c>
      <c r="E552" t="str">
        <f>VLOOKUP(AK552,REF_TABLE!A:B,2,FALSE)</f>
        <v>GAS</v>
      </c>
      <c r="F552">
        <f t="shared" si="72"/>
        <v>0.51300000000000001</v>
      </c>
      <c r="G552">
        <f>VLOOKUP(Backup_0521!D552,REF_TABLE!M:Q,2,FALSE)</f>
        <v>5</v>
      </c>
      <c r="H552">
        <f>VLOOKUP(Backup_0521!D552,REF_TABLE!M:Q,3,FALSE)</f>
        <v>1</v>
      </c>
      <c r="I552">
        <f>VLOOKUP(D552,Tabelle7!$A:$B,2,FALSE)</f>
        <v>3.8508725075675675E-2</v>
      </c>
      <c r="J552">
        <f>VLOOKUP(D552,Tabelle7!$A:$C,3,FALSE)</f>
        <v>3.8508725075675675E-2</v>
      </c>
      <c r="K552">
        <f>VLOOKUP($E552,Dispa_data!E:W,7,FALSE)</f>
        <v>112542.12</v>
      </c>
      <c r="L552">
        <f>IFERROR(VLOOKUP($E552,Dispa_data!E:W,8,FALSE),0)</f>
        <v>0</v>
      </c>
      <c r="M552">
        <f>IFERROR(VLOOKUP($E552,Dispa_data!E:W,9,FALSE),0)</f>
        <v>0</v>
      </c>
      <c r="N552">
        <f>IFERROR(VLOOKUP($E552,Dispa_data!$E:$W,10,FALSE),0)</f>
        <v>0.4</v>
      </c>
      <c r="O552">
        <f>IFERROR(VLOOKUP($E552,Dispa_data!$E:$W,11,FALSE),0)</f>
        <v>0.52500000000000002</v>
      </c>
      <c r="P552">
        <f>IFERROR(VLOOKUP($E552,Dispa_data!$E:$W,12,FALSE),0)</f>
        <v>1</v>
      </c>
      <c r="Q552">
        <f>IFERROR(VLOOKUP($E552,Dispa_data!$E:$W,13,FALSE),0)</f>
        <v>0.45</v>
      </c>
      <c r="S552" t="str">
        <f t="shared" si="67"/>
        <v/>
      </c>
      <c r="T552" t="str">
        <f t="shared" si="68"/>
        <v/>
      </c>
      <c r="U552" t="str">
        <f t="shared" si="69"/>
        <v/>
      </c>
      <c r="V552" t="str">
        <f t="shared" si="70"/>
        <v/>
      </c>
      <c r="W552" t="str">
        <f t="shared" si="71"/>
        <v/>
      </c>
      <c r="X552" s="1" t="s">
        <v>588</v>
      </c>
      <c r="Y552" s="6" t="e">
        <f>VLOOKUP(B552,Dispa_data!B:B,1,FALSE)</f>
        <v>#N/A</v>
      </c>
      <c r="Z552" t="s">
        <v>1299</v>
      </c>
      <c r="AA552" t="s">
        <v>1723</v>
      </c>
      <c r="AB552" t="s">
        <v>2051</v>
      </c>
      <c r="AC552" t="s">
        <v>2285</v>
      </c>
      <c r="AE552" t="s">
        <v>3039</v>
      </c>
      <c r="AF552" t="s">
        <v>2102</v>
      </c>
      <c r="AG552" t="s">
        <v>3479</v>
      </c>
      <c r="AH552" t="s">
        <v>3492</v>
      </c>
      <c r="AI552">
        <v>37</v>
      </c>
      <c r="AJ552">
        <v>45.109589999999997</v>
      </c>
      <c r="AK552" t="s">
        <v>3500</v>
      </c>
      <c r="AL552" t="s">
        <v>3508</v>
      </c>
      <c r="AM552" t="s">
        <v>3514</v>
      </c>
      <c r="AO552">
        <v>1994</v>
      </c>
      <c r="AP552" t="s">
        <v>3561</v>
      </c>
      <c r="AS552" t="s">
        <v>3625</v>
      </c>
      <c r="AT552" t="s">
        <v>3629</v>
      </c>
      <c r="AU552">
        <v>51.299759999999999</v>
      </c>
      <c r="AV552">
        <v>12.019299999999999</v>
      </c>
      <c r="BA552">
        <v>0.51300000000000001</v>
      </c>
      <c r="BB552" t="s">
        <v>3997</v>
      </c>
      <c r="BC552" t="s">
        <v>3500</v>
      </c>
      <c r="BE552" t="s">
        <v>3515</v>
      </c>
      <c r="BF552" t="s">
        <v>4249</v>
      </c>
      <c r="BG552" t="s">
        <v>4406</v>
      </c>
      <c r="BH552" t="s">
        <v>2285</v>
      </c>
      <c r="BI552" t="s">
        <v>4592</v>
      </c>
    </row>
    <row r="553" spans="1:61" x14ac:dyDescent="0.25">
      <c r="A553">
        <f t="shared" si="65"/>
        <v>27</v>
      </c>
      <c r="B553" t="str">
        <f t="shared" si="66"/>
        <v>X-Kraftwerk_BNA0600a</v>
      </c>
      <c r="C553" t="s">
        <v>3492</v>
      </c>
      <c r="D553" t="str">
        <f>VLOOKUP(AL553,REF_TABLE!$A$19:$B$26,2,FALSE)</f>
        <v>STUR</v>
      </c>
      <c r="E553" t="str">
        <f>VLOOKUP(AK553,REF_TABLE!A:B,2,FALSE)</f>
        <v>GAS</v>
      </c>
      <c r="F553">
        <f t="shared" si="72"/>
        <v>0.36409999999999998</v>
      </c>
      <c r="G553">
        <f>VLOOKUP(Backup_0521!D553,REF_TABLE!M:Q,2,FALSE)</f>
        <v>9.5587323943661975</v>
      </c>
      <c r="H553">
        <f>VLOOKUP(Backup_0521!D553,REF_TABLE!M:Q,3,FALSE)</f>
        <v>7.8122535211267614</v>
      </c>
      <c r="I553">
        <f>VLOOKUP(D553,Tabelle7!$A:$B,2,FALSE)</f>
        <v>4.0224969288732378E-2</v>
      </c>
      <c r="J553">
        <f>VLOOKUP(D553,Tabelle7!$A:$C,3,FALSE)</f>
        <v>4.0224969288732378E-2</v>
      </c>
      <c r="K553">
        <f>VLOOKUP($E553,Dispa_data!E:W,7,FALSE)</f>
        <v>112542.12</v>
      </c>
      <c r="L553">
        <f>IFERROR(VLOOKUP($E553,Dispa_data!E:W,8,FALSE),0)</f>
        <v>0</v>
      </c>
      <c r="M553">
        <f>IFERROR(VLOOKUP($E553,Dispa_data!E:W,9,FALSE),0)</f>
        <v>0</v>
      </c>
      <c r="N553">
        <f>IFERROR(VLOOKUP($E553,Dispa_data!$E:$W,10,FALSE),0)</f>
        <v>0.4</v>
      </c>
      <c r="O553">
        <f>IFERROR(VLOOKUP($E553,Dispa_data!$E:$W,11,FALSE),0)</f>
        <v>0.52500000000000002</v>
      </c>
      <c r="P553">
        <f>IFERROR(VLOOKUP($E553,Dispa_data!$E:$W,12,FALSE),0)</f>
        <v>1</v>
      </c>
      <c r="Q553">
        <f>IFERROR(VLOOKUP($E553,Dispa_data!$E:$W,13,FALSE),0)</f>
        <v>0.45</v>
      </c>
      <c r="S553">
        <f t="shared" si="67"/>
        <v>147.66923076923081</v>
      </c>
      <c r="T553" t="str">
        <f t="shared" si="68"/>
        <v/>
      </c>
      <c r="U553" t="str">
        <f t="shared" si="69"/>
        <v/>
      </c>
      <c r="V553" t="str">
        <f t="shared" si="70"/>
        <v/>
      </c>
      <c r="W553" t="str">
        <f t="shared" si="71"/>
        <v/>
      </c>
      <c r="X553" s="1" t="s">
        <v>589</v>
      </c>
      <c r="Y553" s="6" t="e">
        <f>VLOOKUP(B553,Dispa_data!B:B,1,FALSE)</f>
        <v>#N/A</v>
      </c>
      <c r="Z553" t="s">
        <v>1300</v>
      </c>
      <c r="AB553" t="s">
        <v>1916</v>
      </c>
      <c r="AC553" t="s">
        <v>2179</v>
      </c>
      <c r="AD553" t="s">
        <v>2608</v>
      </c>
      <c r="AE553" t="s">
        <v>2792</v>
      </c>
      <c r="AF553" t="s">
        <v>3236</v>
      </c>
      <c r="AG553" t="s">
        <v>3480</v>
      </c>
      <c r="AH553" t="s">
        <v>3492</v>
      </c>
      <c r="AI553">
        <v>27</v>
      </c>
      <c r="AJ553">
        <v>28.453849999999999</v>
      </c>
      <c r="AK553" t="s">
        <v>3500</v>
      </c>
      <c r="AL553" t="s">
        <v>3506</v>
      </c>
      <c r="AM553" t="s">
        <v>3514</v>
      </c>
      <c r="AN553">
        <v>147.66923076923081</v>
      </c>
      <c r="AO553">
        <v>1981</v>
      </c>
      <c r="AP553" t="s">
        <v>3536</v>
      </c>
      <c r="AS553" t="s">
        <v>3625</v>
      </c>
      <c r="AT553" t="s">
        <v>3630</v>
      </c>
      <c r="AU553">
        <v>51.014429999999997</v>
      </c>
      <c r="AV553">
        <v>6.98733</v>
      </c>
      <c r="BA553">
        <v>0.36409999999999998</v>
      </c>
      <c r="BB553" t="s">
        <v>3997</v>
      </c>
      <c r="BC553" t="s">
        <v>3500</v>
      </c>
      <c r="BE553" t="s">
        <v>3515</v>
      </c>
      <c r="BG553" t="s">
        <v>4412</v>
      </c>
      <c r="BH553" t="s">
        <v>4470</v>
      </c>
      <c r="BI553" t="s">
        <v>4592</v>
      </c>
    </row>
    <row r="554" spans="1:61" x14ac:dyDescent="0.25">
      <c r="A554">
        <f t="shared" si="65"/>
        <v>116</v>
      </c>
      <c r="B554" t="str">
        <f t="shared" si="66"/>
        <v>Emsland_BNA0602</v>
      </c>
      <c r="C554" t="s">
        <v>3492</v>
      </c>
      <c r="D554" t="str">
        <f>VLOOKUP(AL554,REF_TABLE!$A$19:$B$26,2,FALSE)</f>
        <v>COMC</v>
      </c>
      <c r="E554" t="str">
        <f>VLOOKUP(AK554,REF_TABLE!A:B,2,FALSE)</f>
        <v>GAS</v>
      </c>
      <c r="F554">
        <f t="shared" si="72"/>
        <v>0.58950000000000002</v>
      </c>
      <c r="G554">
        <f>VLOOKUP(Backup_0521!D554,REF_TABLE!M:Q,2,FALSE)</f>
        <v>5</v>
      </c>
      <c r="H554">
        <f>VLOOKUP(Backup_0521!D554,REF_TABLE!M:Q,3,FALSE)</f>
        <v>1</v>
      </c>
      <c r="I554">
        <f>VLOOKUP(D554,Tabelle7!$A:$B,2,FALSE)</f>
        <v>3.8508725075675675E-2</v>
      </c>
      <c r="J554">
        <f>VLOOKUP(D554,Tabelle7!$A:$C,3,FALSE)</f>
        <v>3.8508725075675675E-2</v>
      </c>
      <c r="K554">
        <f>VLOOKUP($E554,Dispa_data!E:W,7,FALSE)</f>
        <v>112542.12</v>
      </c>
      <c r="L554">
        <f>IFERROR(VLOOKUP($E554,Dispa_data!E:W,8,FALSE),0)</f>
        <v>0</v>
      </c>
      <c r="M554">
        <f>IFERROR(VLOOKUP($E554,Dispa_data!E:W,9,FALSE),0)</f>
        <v>0</v>
      </c>
      <c r="N554">
        <f>IFERROR(VLOOKUP($E554,Dispa_data!$E:$W,10,FALSE),0)</f>
        <v>0.4</v>
      </c>
      <c r="O554">
        <f>IFERROR(VLOOKUP($E554,Dispa_data!$E:$W,11,FALSE),0)</f>
        <v>0.52500000000000002</v>
      </c>
      <c r="P554">
        <f>IFERROR(VLOOKUP($E554,Dispa_data!$E:$W,12,FALSE),0)</f>
        <v>1</v>
      </c>
      <c r="Q554">
        <f>IFERROR(VLOOKUP($E554,Dispa_data!$E:$W,13,FALSE),0)</f>
        <v>0.45</v>
      </c>
      <c r="S554" t="str">
        <f t="shared" si="67"/>
        <v/>
      </c>
      <c r="T554" t="str">
        <f t="shared" si="68"/>
        <v/>
      </c>
      <c r="U554" t="str">
        <f t="shared" si="69"/>
        <v/>
      </c>
      <c r="V554" t="str">
        <f t="shared" si="70"/>
        <v/>
      </c>
      <c r="W554" t="str">
        <f t="shared" si="71"/>
        <v/>
      </c>
      <c r="X554" s="1" t="s">
        <v>590</v>
      </c>
      <c r="Y554" s="6" t="e">
        <f>VLOOKUP(B554,Dispa_data!B:B,1,FALSE)</f>
        <v>#N/A</v>
      </c>
      <c r="Z554" t="s">
        <v>1301</v>
      </c>
      <c r="AA554" t="s">
        <v>1724</v>
      </c>
      <c r="AB554" t="s">
        <v>2052</v>
      </c>
      <c r="AC554" t="s">
        <v>2160</v>
      </c>
      <c r="AE554" t="s">
        <v>3040</v>
      </c>
      <c r="AF554" t="s">
        <v>3383</v>
      </c>
      <c r="AG554" t="s">
        <v>3477</v>
      </c>
      <c r="AH554" t="s">
        <v>3492</v>
      </c>
      <c r="AI554">
        <v>116</v>
      </c>
      <c r="AJ554">
        <v>116</v>
      </c>
      <c r="AK554" t="s">
        <v>3500</v>
      </c>
      <c r="AL554" t="s">
        <v>3508</v>
      </c>
      <c r="AM554" t="s">
        <v>3514</v>
      </c>
      <c r="AO554">
        <v>2011</v>
      </c>
      <c r="AP554" t="s">
        <v>3544</v>
      </c>
      <c r="AS554" t="s">
        <v>3625</v>
      </c>
      <c r="AU554">
        <v>52.481878000000002</v>
      </c>
      <c r="AV554">
        <v>7.3066580000000014</v>
      </c>
      <c r="AW554" t="s">
        <v>3712</v>
      </c>
      <c r="AX554" t="s">
        <v>3882</v>
      </c>
      <c r="AY554">
        <v>0.46</v>
      </c>
      <c r="AZ554" s="2" t="s">
        <v>3983</v>
      </c>
      <c r="BA554">
        <v>0.58950000000000002</v>
      </c>
      <c r="BB554" t="s">
        <v>3997</v>
      </c>
      <c r="BC554" t="s">
        <v>3500</v>
      </c>
      <c r="BE554" t="s">
        <v>3515</v>
      </c>
      <c r="BF554" t="s">
        <v>4251</v>
      </c>
      <c r="BG554" t="s">
        <v>4406</v>
      </c>
      <c r="BH554" t="s">
        <v>4441</v>
      </c>
      <c r="BI554" t="s">
        <v>4591</v>
      </c>
    </row>
    <row r="555" spans="1:61" x14ac:dyDescent="0.25">
      <c r="A555">
        <f t="shared" si="65"/>
        <v>116</v>
      </c>
      <c r="B555" t="str">
        <f t="shared" si="66"/>
        <v>Emsland_BNA0603</v>
      </c>
      <c r="C555" t="s">
        <v>3492</v>
      </c>
      <c r="D555" t="str">
        <f>VLOOKUP(AL555,REF_TABLE!$A$19:$B$26,2,FALSE)</f>
        <v>COMC</v>
      </c>
      <c r="E555" t="str">
        <f>VLOOKUP(AK555,REF_TABLE!A:B,2,FALSE)</f>
        <v>GAS</v>
      </c>
      <c r="F555">
        <f t="shared" si="72"/>
        <v>0.58950000000000002</v>
      </c>
      <c r="G555">
        <f>VLOOKUP(Backup_0521!D555,REF_TABLE!M:Q,2,FALSE)</f>
        <v>5</v>
      </c>
      <c r="H555">
        <f>VLOOKUP(Backup_0521!D555,REF_TABLE!M:Q,3,FALSE)</f>
        <v>1</v>
      </c>
      <c r="I555">
        <f>VLOOKUP(D555,Tabelle7!$A:$B,2,FALSE)</f>
        <v>3.8508725075675675E-2</v>
      </c>
      <c r="J555">
        <f>VLOOKUP(D555,Tabelle7!$A:$C,3,FALSE)</f>
        <v>3.8508725075675675E-2</v>
      </c>
      <c r="K555">
        <f>VLOOKUP($E555,Dispa_data!E:W,7,FALSE)</f>
        <v>112542.12</v>
      </c>
      <c r="L555">
        <f>IFERROR(VLOOKUP($E555,Dispa_data!E:W,8,FALSE),0)</f>
        <v>0</v>
      </c>
      <c r="M555">
        <f>IFERROR(VLOOKUP($E555,Dispa_data!E:W,9,FALSE),0)</f>
        <v>0</v>
      </c>
      <c r="N555">
        <f>IFERROR(VLOOKUP($E555,Dispa_data!$E:$W,10,FALSE),0)</f>
        <v>0.4</v>
      </c>
      <c r="O555">
        <f>IFERROR(VLOOKUP($E555,Dispa_data!$E:$W,11,FALSE),0)</f>
        <v>0.52500000000000002</v>
      </c>
      <c r="P555">
        <f>IFERROR(VLOOKUP($E555,Dispa_data!$E:$W,12,FALSE),0)</f>
        <v>1</v>
      </c>
      <c r="Q555">
        <f>IFERROR(VLOOKUP($E555,Dispa_data!$E:$W,13,FALSE),0)</f>
        <v>0.45</v>
      </c>
      <c r="S555" t="str">
        <f t="shared" si="67"/>
        <v/>
      </c>
      <c r="T555" t="str">
        <f t="shared" si="68"/>
        <v/>
      </c>
      <c r="U555" t="str">
        <f t="shared" si="69"/>
        <v/>
      </c>
      <c r="V555" t="str">
        <f t="shared" si="70"/>
        <v/>
      </c>
      <c r="W555" t="str">
        <f t="shared" si="71"/>
        <v/>
      </c>
      <c r="X555" s="1" t="s">
        <v>591</v>
      </c>
      <c r="Y555" s="6" t="e">
        <f>VLOOKUP(B555,Dispa_data!B:B,1,FALSE)</f>
        <v>#N/A</v>
      </c>
      <c r="Z555" t="s">
        <v>1301</v>
      </c>
      <c r="AA555" t="s">
        <v>1725</v>
      </c>
      <c r="AB555" t="s">
        <v>2053</v>
      </c>
      <c r="AC555" t="s">
        <v>2160</v>
      </c>
      <c r="AE555" t="s">
        <v>3040</v>
      </c>
      <c r="AF555" t="s">
        <v>3383</v>
      </c>
      <c r="AG555" t="s">
        <v>3477</v>
      </c>
      <c r="AH555" t="s">
        <v>3492</v>
      </c>
      <c r="AI555">
        <v>116</v>
      </c>
      <c r="AJ555">
        <v>116</v>
      </c>
      <c r="AK555" t="s">
        <v>3500</v>
      </c>
      <c r="AL555" t="s">
        <v>3508</v>
      </c>
      <c r="AM555" t="s">
        <v>3514</v>
      </c>
      <c r="AO555">
        <v>2011</v>
      </c>
      <c r="AP555" t="s">
        <v>3544</v>
      </c>
      <c r="AS555" t="s">
        <v>3625</v>
      </c>
      <c r="AU555">
        <v>52.481878000000002</v>
      </c>
      <c r="AV555">
        <v>7.3066580000000014</v>
      </c>
      <c r="AW555" t="s">
        <v>3712</v>
      </c>
      <c r="AX555" t="s">
        <v>3883</v>
      </c>
      <c r="AY555">
        <v>0.46</v>
      </c>
      <c r="AZ555" s="2" t="s">
        <v>3983</v>
      </c>
      <c r="BA555">
        <v>0.58950000000000002</v>
      </c>
      <c r="BB555" t="s">
        <v>3997</v>
      </c>
      <c r="BC555" t="s">
        <v>3500</v>
      </c>
      <c r="BE555" t="s">
        <v>3515</v>
      </c>
      <c r="BF555" t="s">
        <v>4251</v>
      </c>
      <c r="BG555" t="s">
        <v>4406</v>
      </c>
      <c r="BH555" t="s">
        <v>4441</v>
      </c>
      <c r="BI555" t="s">
        <v>4591</v>
      </c>
    </row>
    <row r="556" spans="1:61" x14ac:dyDescent="0.25">
      <c r="A556">
        <f t="shared" si="65"/>
        <v>359</v>
      </c>
      <c r="B556" t="str">
        <f t="shared" si="66"/>
        <v>Emsland_BNA0604</v>
      </c>
      <c r="C556" t="s">
        <v>3492</v>
      </c>
      <c r="D556" t="str">
        <f>VLOOKUP(AL556,REF_TABLE!$A$19:$B$26,2,FALSE)</f>
        <v>COMC</v>
      </c>
      <c r="E556" t="str">
        <f>VLOOKUP(AK556,REF_TABLE!A:B,2,FALSE)</f>
        <v>GAS</v>
      </c>
      <c r="F556">
        <f t="shared" si="72"/>
        <v>0.41849999999999998</v>
      </c>
      <c r="G556">
        <f>VLOOKUP(Backup_0521!D556,REF_TABLE!M:Q,2,FALSE)</f>
        <v>5</v>
      </c>
      <c r="H556">
        <f>VLOOKUP(Backup_0521!D556,REF_TABLE!M:Q,3,FALSE)</f>
        <v>1</v>
      </c>
      <c r="I556">
        <f>VLOOKUP(D556,Tabelle7!$A:$B,2,FALSE)</f>
        <v>3.8508725075675675E-2</v>
      </c>
      <c r="J556">
        <f>VLOOKUP(D556,Tabelle7!$A:$C,3,FALSE)</f>
        <v>3.8508725075675675E-2</v>
      </c>
      <c r="K556">
        <f>VLOOKUP($E556,Dispa_data!E:W,7,FALSE)</f>
        <v>112542.12</v>
      </c>
      <c r="L556">
        <f>IFERROR(VLOOKUP($E556,Dispa_data!E:W,8,FALSE),0)</f>
        <v>0</v>
      </c>
      <c r="M556">
        <f>IFERROR(VLOOKUP($E556,Dispa_data!E:W,9,FALSE),0)</f>
        <v>0</v>
      </c>
      <c r="N556">
        <f>IFERROR(VLOOKUP($E556,Dispa_data!$E:$W,10,FALSE),0)</f>
        <v>0.4</v>
      </c>
      <c r="O556">
        <f>IFERROR(VLOOKUP($E556,Dispa_data!$E:$W,11,FALSE),0)</f>
        <v>0.52500000000000002</v>
      </c>
      <c r="P556">
        <f>IFERROR(VLOOKUP($E556,Dispa_data!$E:$W,12,FALSE),0)</f>
        <v>1</v>
      </c>
      <c r="Q556">
        <f>IFERROR(VLOOKUP($E556,Dispa_data!$E:$W,13,FALSE),0)</f>
        <v>0.45</v>
      </c>
      <c r="S556">
        <f t="shared" si="67"/>
        <v>37</v>
      </c>
      <c r="T556" t="str">
        <f t="shared" si="68"/>
        <v/>
      </c>
      <c r="U556" t="str">
        <f t="shared" si="69"/>
        <v/>
      </c>
      <c r="V556" t="str">
        <f t="shared" si="70"/>
        <v/>
      </c>
      <c r="W556" t="str">
        <f t="shared" si="71"/>
        <v/>
      </c>
      <c r="X556" s="1" t="s">
        <v>592</v>
      </c>
      <c r="Y556" s="6" t="e">
        <f>VLOOKUP(B556,Dispa_data!B:B,1,FALSE)</f>
        <v>#N/A</v>
      </c>
      <c r="Z556" t="s">
        <v>1301</v>
      </c>
      <c r="AA556" t="s">
        <v>1726</v>
      </c>
      <c r="AB556" t="s">
        <v>2054</v>
      </c>
      <c r="AC556" t="s">
        <v>2160</v>
      </c>
      <c r="AE556" t="s">
        <v>3040</v>
      </c>
      <c r="AF556" t="s">
        <v>3383</v>
      </c>
      <c r="AG556" t="s">
        <v>3477</v>
      </c>
      <c r="AH556" t="s">
        <v>3492</v>
      </c>
      <c r="AI556">
        <v>359</v>
      </c>
      <c r="AJ556">
        <v>372</v>
      </c>
      <c r="AK556" t="s">
        <v>3500</v>
      </c>
      <c r="AL556" t="s">
        <v>3508</v>
      </c>
      <c r="AM556" t="s">
        <v>3514</v>
      </c>
      <c r="AN556">
        <v>37</v>
      </c>
      <c r="AO556">
        <v>1973</v>
      </c>
      <c r="AP556" t="s">
        <v>3607</v>
      </c>
      <c r="AS556" t="s">
        <v>3625</v>
      </c>
      <c r="AU556">
        <v>52.481878000000002</v>
      </c>
      <c r="AV556">
        <v>7.3066580000000014</v>
      </c>
      <c r="AW556" t="s">
        <v>3712</v>
      </c>
      <c r="AX556" t="s">
        <v>3883</v>
      </c>
      <c r="AY556">
        <v>0.46</v>
      </c>
      <c r="AZ556" s="2" t="s">
        <v>3983</v>
      </c>
      <c r="BA556">
        <v>0.41849999999999998</v>
      </c>
      <c r="BB556" t="s">
        <v>3997</v>
      </c>
      <c r="BC556" t="s">
        <v>3500</v>
      </c>
      <c r="BE556" t="s">
        <v>3515</v>
      </c>
      <c r="BF556" t="s">
        <v>4251</v>
      </c>
      <c r="BG556" t="s">
        <v>4407</v>
      </c>
      <c r="BH556" t="s">
        <v>4460</v>
      </c>
      <c r="BI556" t="s">
        <v>4591</v>
      </c>
    </row>
    <row r="557" spans="1:61" x14ac:dyDescent="0.25">
      <c r="A557">
        <f t="shared" si="65"/>
        <v>359</v>
      </c>
      <c r="B557" t="str">
        <f t="shared" si="66"/>
        <v>Emsland_BNA0605</v>
      </c>
      <c r="C557" t="s">
        <v>3492</v>
      </c>
      <c r="D557" t="str">
        <f>VLOOKUP(AL557,REF_TABLE!$A$19:$B$26,2,FALSE)</f>
        <v>COMC</v>
      </c>
      <c r="E557" t="str">
        <f>VLOOKUP(AK557,REF_TABLE!A:B,2,FALSE)</f>
        <v>GAS</v>
      </c>
      <c r="F557">
        <f t="shared" si="72"/>
        <v>0.42299999999999999</v>
      </c>
      <c r="G557">
        <f>VLOOKUP(Backup_0521!D557,REF_TABLE!M:Q,2,FALSE)</f>
        <v>5</v>
      </c>
      <c r="H557">
        <f>VLOOKUP(Backup_0521!D557,REF_TABLE!M:Q,3,FALSE)</f>
        <v>1</v>
      </c>
      <c r="I557">
        <f>VLOOKUP(D557,Tabelle7!$A:$B,2,FALSE)</f>
        <v>3.8508725075675675E-2</v>
      </c>
      <c r="J557">
        <f>VLOOKUP(D557,Tabelle7!$A:$C,3,FALSE)</f>
        <v>3.8508725075675675E-2</v>
      </c>
      <c r="K557">
        <f>VLOOKUP($E557,Dispa_data!E:W,7,FALSE)</f>
        <v>112542.12</v>
      </c>
      <c r="L557">
        <f>IFERROR(VLOOKUP($E557,Dispa_data!E:W,8,FALSE),0)</f>
        <v>0</v>
      </c>
      <c r="M557">
        <f>IFERROR(VLOOKUP($E557,Dispa_data!E:W,9,FALSE),0)</f>
        <v>0</v>
      </c>
      <c r="N557">
        <f>IFERROR(VLOOKUP($E557,Dispa_data!$E:$W,10,FALSE),0)</f>
        <v>0.4</v>
      </c>
      <c r="O557">
        <f>IFERROR(VLOOKUP($E557,Dispa_data!$E:$W,11,FALSE),0)</f>
        <v>0.52500000000000002</v>
      </c>
      <c r="P557">
        <f>IFERROR(VLOOKUP($E557,Dispa_data!$E:$W,12,FALSE),0)</f>
        <v>1</v>
      </c>
      <c r="Q557">
        <f>IFERROR(VLOOKUP($E557,Dispa_data!$E:$W,13,FALSE),0)</f>
        <v>0.45</v>
      </c>
      <c r="S557">
        <f t="shared" si="67"/>
        <v>37</v>
      </c>
      <c r="T557" t="str">
        <f t="shared" si="68"/>
        <v/>
      </c>
      <c r="U557" t="str">
        <f t="shared" si="69"/>
        <v/>
      </c>
      <c r="V557" t="str">
        <f t="shared" si="70"/>
        <v/>
      </c>
      <c r="W557" t="str">
        <f t="shared" si="71"/>
        <v/>
      </c>
      <c r="X557" s="1" t="s">
        <v>593</v>
      </c>
      <c r="Y557" s="6" t="e">
        <f>VLOOKUP(B557,Dispa_data!B:B,1,FALSE)</f>
        <v>#N/A</v>
      </c>
      <c r="Z557" t="s">
        <v>1301</v>
      </c>
      <c r="AA557" t="s">
        <v>1727</v>
      </c>
      <c r="AB557" t="s">
        <v>2055</v>
      </c>
      <c r="AC557" t="s">
        <v>2160</v>
      </c>
      <c r="AE557" t="s">
        <v>3040</v>
      </c>
      <c r="AF557" t="s">
        <v>3383</v>
      </c>
      <c r="AG557" t="s">
        <v>3477</v>
      </c>
      <c r="AH557" t="s">
        <v>3492</v>
      </c>
      <c r="AI557">
        <v>359</v>
      </c>
      <c r="AJ557">
        <v>372</v>
      </c>
      <c r="AK557" t="s">
        <v>3500</v>
      </c>
      <c r="AL557" t="s">
        <v>3508</v>
      </c>
      <c r="AM557" t="s">
        <v>3514</v>
      </c>
      <c r="AN557">
        <v>37</v>
      </c>
      <c r="AO557">
        <v>1974</v>
      </c>
      <c r="AP557" t="s">
        <v>3576</v>
      </c>
      <c r="AS557" t="s">
        <v>3625</v>
      </c>
      <c r="AU557">
        <v>52.481878000000002</v>
      </c>
      <c r="AV557">
        <v>7.3066580000000014</v>
      </c>
      <c r="AW557" t="s">
        <v>3712</v>
      </c>
      <c r="AX557" t="s">
        <v>3882</v>
      </c>
      <c r="AY557">
        <v>0.46</v>
      </c>
      <c r="AZ557" s="2" t="s">
        <v>3983</v>
      </c>
      <c r="BA557">
        <v>0.42299999999999999</v>
      </c>
      <c r="BB557" t="s">
        <v>3997</v>
      </c>
      <c r="BC557" t="s">
        <v>3500</v>
      </c>
      <c r="BE557" t="s">
        <v>3515</v>
      </c>
      <c r="BF557" t="s">
        <v>4251</v>
      </c>
      <c r="BG557" t="s">
        <v>4426</v>
      </c>
      <c r="BH557" t="s">
        <v>4460</v>
      </c>
      <c r="BI557" t="s">
        <v>4591</v>
      </c>
    </row>
    <row r="558" spans="1:61" x14ac:dyDescent="0.25">
      <c r="A558">
        <f t="shared" si="65"/>
        <v>887</v>
      </c>
      <c r="B558" t="str">
        <f t="shared" si="66"/>
        <v>Emsland_BNA0606</v>
      </c>
      <c r="C558" t="s">
        <v>3492</v>
      </c>
      <c r="D558" t="str">
        <f>VLOOKUP(AL558,REF_TABLE!$A$19:$B$26,2,FALSE)</f>
        <v>COMC</v>
      </c>
      <c r="E558" t="str">
        <f>VLOOKUP(AK558,REF_TABLE!A:B,2,FALSE)</f>
        <v>GAS</v>
      </c>
      <c r="F558">
        <f t="shared" si="72"/>
        <v>0.58499999999999996</v>
      </c>
      <c r="G558">
        <f>VLOOKUP(Backup_0521!D558,REF_TABLE!M:Q,2,FALSE)</f>
        <v>5</v>
      </c>
      <c r="H558">
        <f>VLOOKUP(Backup_0521!D558,REF_TABLE!M:Q,3,FALSE)</f>
        <v>1</v>
      </c>
      <c r="I558">
        <f>VLOOKUP(D558,Tabelle7!$A:$B,2,FALSE)</f>
        <v>3.8508725075675675E-2</v>
      </c>
      <c r="J558">
        <f>VLOOKUP(D558,Tabelle7!$A:$C,3,FALSE)</f>
        <v>3.8508725075675675E-2</v>
      </c>
      <c r="K558">
        <f>VLOOKUP($E558,Dispa_data!E:W,7,FALSE)</f>
        <v>112542.12</v>
      </c>
      <c r="L558">
        <f>IFERROR(VLOOKUP($E558,Dispa_data!E:W,8,FALSE),0)</f>
        <v>0</v>
      </c>
      <c r="M558">
        <f>IFERROR(VLOOKUP($E558,Dispa_data!E:W,9,FALSE),0)</f>
        <v>0</v>
      </c>
      <c r="N558">
        <f>IFERROR(VLOOKUP($E558,Dispa_data!$E:$W,10,FALSE),0)</f>
        <v>0.4</v>
      </c>
      <c r="O558">
        <f>IFERROR(VLOOKUP($E558,Dispa_data!$E:$W,11,FALSE),0)</f>
        <v>0.52500000000000002</v>
      </c>
      <c r="P558">
        <f>IFERROR(VLOOKUP($E558,Dispa_data!$E:$W,12,FALSE),0)</f>
        <v>1</v>
      </c>
      <c r="Q558">
        <f>IFERROR(VLOOKUP($E558,Dispa_data!$E:$W,13,FALSE),0)</f>
        <v>0.45</v>
      </c>
      <c r="S558">
        <f t="shared" si="67"/>
        <v>50</v>
      </c>
      <c r="T558" t="str">
        <f t="shared" si="68"/>
        <v/>
      </c>
      <c r="U558" t="str">
        <f t="shared" si="69"/>
        <v/>
      </c>
      <c r="V558" t="str">
        <f t="shared" si="70"/>
        <v/>
      </c>
      <c r="W558" t="str">
        <f t="shared" si="71"/>
        <v/>
      </c>
      <c r="X558" s="1" t="s">
        <v>594</v>
      </c>
      <c r="Y558" s="6" t="e">
        <f>VLOOKUP(B558,Dispa_data!B:B,1,FALSE)</f>
        <v>#N/A</v>
      </c>
      <c r="Z558" t="s">
        <v>1301</v>
      </c>
      <c r="AA558" t="s">
        <v>1592</v>
      </c>
      <c r="AB558" t="s">
        <v>2056</v>
      </c>
      <c r="AC558" t="s">
        <v>2160</v>
      </c>
      <c r="AE558" t="s">
        <v>3040</v>
      </c>
      <c r="AF558" t="s">
        <v>3383</v>
      </c>
      <c r="AG558" t="s">
        <v>3477</v>
      </c>
      <c r="AH558" t="s">
        <v>3492</v>
      </c>
      <c r="AI558">
        <v>887</v>
      </c>
      <c r="AJ558">
        <v>888</v>
      </c>
      <c r="AK558" t="s">
        <v>3500</v>
      </c>
      <c r="AL558" t="s">
        <v>3508</v>
      </c>
      <c r="AM558" t="s">
        <v>3514</v>
      </c>
      <c r="AN558">
        <v>50</v>
      </c>
      <c r="AO558">
        <v>2010</v>
      </c>
      <c r="AP558" t="s">
        <v>3520</v>
      </c>
      <c r="AS558" t="s">
        <v>3625</v>
      </c>
      <c r="AU558">
        <v>52.481878000000002</v>
      </c>
      <c r="AV558">
        <v>7.3066580000000014</v>
      </c>
      <c r="AW558" t="s">
        <v>3712</v>
      </c>
      <c r="AX558" t="s">
        <v>3884</v>
      </c>
      <c r="AY558">
        <v>0.59200000000000008</v>
      </c>
      <c r="AZ558" s="2" t="s">
        <v>3983</v>
      </c>
      <c r="BA558">
        <v>0.58499999999999996</v>
      </c>
      <c r="BB558" t="s">
        <v>3997</v>
      </c>
      <c r="BC558" t="s">
        <v>3500</v>
      </c>
      <c r="BE558" t="s">
        <v>3515</v>
      </c>
      <c r="BF558" t="s">
        <v>4251</v>
      </c>
      <c r="BG558" t="s">
        <v>4408</v>
      </c>
      <c r="BH558" t="s">
        <v>4460</v>
      </c>
      <c r="BI558" t="s">
        <v>4593</v>
      </c>
    </row>
    <row r="559" spans="1:61" x14ac:dyDescent="0.25">
      <c r="A559">
        <f t="shared" si="65"/>
        <v>66</v>
      </c>
      <c r="B559" t="str">
        <f t="shared" si="66"/>
        <v>BP Werk Lingen_BNA1509</v>
      </c>
      <c r="C559" t="s">
        <v>3492</v>
      </c>
      <c r="D559" t="str">
        <f>VLOOKUP(AL559,REF_TABLE!$A$19:$B$26,2,FALSE)</f>
        <v>STUR</v>
      </c>
      <c r="E559" t="str">
        <f>VLOOKUP(AK559,REF_TABLE!A:B,2,FALSE)</f>
        <v>GAS</v>
      </c>
      <c r="F559">
        <f t="shared" si="72"/>
        <v>0.38059999999999999</v>
      </c>
      <c r="G559">
        <f>VLOOKUP(Backup_0521!D559,REF_TABLE!M:Q,2,FALSE)</f>
        <v>9.5587323943661975</v>
      </c>
      <c r="H559">
        <f>VLOOKUP(Backup_0521!D559,REF_TABLE!M:Q,3,FALSE)</f>
        <v>7.8122535211267614</v>
      </c>
      <c r="I559">
        <f>VLOOKUP(D559,Tabelle7!$A:$B,2,FALSE)</f>
        <v>4.0224969288732378E-2</v>
      </c>
      <c r="J559">
        <f>VLOOKUP(D559,Tabelle7!$A:$C,3,FALSE)</f>
        <v>4.0224969288732378E-2</v>
      </c>
      <c r="K559">
        <f>VLOOKUP($E559,Dispa_data!E:W,7,FALSE)</f>
        <v>112542.12</v>
      </c>
      <c r="L559">
        <f>IFERROR(VLOOKUP($E559,Dispa_data!E:W,8,FALSE),0)</f>
        <v>0</v>
      </c>
      <c r="M559">
        <f>IFERROR(VLOOKUP($E559,Dispa_data!E:W,9,FALSE),0)</f>
        <v>0</v>
      </c>
      <c r="N559">
        <f>IFERROR(VLOOKUP($E559,Dispa_data!$E:$W,10,FALSE),0)</f>
        <v>0.4</v>
      </c>
      <c r="O559">
        <f>IFERROR(VLOOKUP($E559,Dispa_data!$E:$W,11,FALSE),0)</f>
        <v>0.52500000000000002</v>
      </c>
      <c r="P559">
        <f>IFERROR(VLOOKUP($E559,Dispa_data!$E:$W,12,FALSE),0)</f>
        <v>1</v>
      </c>
      <c r="Q559">
        <f>IFERROR(VLOOKUP($E559,Dispa_data!$E:$W,13,FALSE),0)</f>
        <v>0.45</v>
      </c>
      <c r="S559" t="str">
        <f t="shared" si="67"/>
        <v/>
      </c>
      <c r="T559" t="str">
        <f t="shared" si="68"/>
        <v/>
      </c>
      <c r="U559" t="str">
        <f t="shared" si="69"/>
        <v/>
      </c>
      <c r="V559" t="str">
        <f t="shared" si="70"/>
        <v/>
      </c>
      <c r="W559" t="str">
        <f t="shared" si="71"/>
        <v/>
      </c>
      <c r="X559" s="1" t="s">
        <v>595</v>
      </c>
      <c r="Y559" s="6" t="e">
        <f>VLOOKUP(B559,Dispa_data!B:B,1,FALSE)</f>
        <v>#N/A</v>
      </c>
      <c r="Z559" t="s">
        <v>1302</v>
      </c>
      <c r="AC559" t="s">
        <v>2287</v>
      </c>
      <c r="AD559" t="s">
        <v>2609</v>
      </c>
      <c r="AE559" t="s">
        <v>3041</v>
      </c>
      <c r="AF559" t="s">
        <v>3383</v>
      </c>
      <c r="AG559" t="s">
        <v>3477</v>
      </c>
      <c r="AH559" t="s">
        <v>3492</v>
      </c>
      <c r="AI559">
        <v>66</v>
      </c>
      <c r="AK559" t="s">
        <v>3500</v>
      </c>
      <c r="AL559" t="s">
        <v>3506</v>
      </c>
      <c r="AM559" t="s">
        <v>3514</v>
      </c>
      <c r="AO559">
        <v>1996</v>
      </c>
      <c r="AP559" t="s">
        <v>3553</v>
      </c>
      <c r="AS559" t="s">
        <v>3625</v>
      </c>
      <c r="AU559">
        <v>52.560606000000007</v>
      </c>
      <c r="AV559">
        <v>7.2951639999999998</v>
      </c>
      <c r="BA559">
        <v>0.38059999999999999</v>
      </c>
      <c r="BB559" t="s">
        <v>3997</v>
      </c>
      <c r="BC559" t="s">
        <v>3500</v>
      </c>
      <c r="BE559" t="s">
        <v>3515</v>
      </c>
      <c r="BF559" t="s">
        <v>4252</v>
      </c>
      <c r="BG559" t="s">
        <v>4406</v>
      </c>
      <c r="BH559" t="s">
        <v>4441</v>
      </c>
    </row>
    <row r="560" spans="1:61" x14ac:dyDescent="0.25">
      <c r="A560">
        <f t="shared" si="65"/>
        <v>37.700000000000003</v>
      </c>
      <c r="B560" t="str">
        <f t="shared" si="66"/>
        <v>Industriekraftwerk Greifswald_BNA1531</v>
      </c>
      <c r="C560" t="s">
        <v>3492</v>
      </c>
      <c r="D560" t="str">
        <f>VLOOKUP(AL560,REF_TABLE!$A$19:$B$26,2,FALSE)</f>
        <v>STUR</v>
      </c>
      <c r="E560" t="str">
        <f>VLOOKUP(AK560,REF_TABLE!A:B,2,FALSE)</f>
        <v>GAS</v>
      </c>
      <c r="F560">
        <f t="shared" si="72"/>
        <v>0.40039999999999998</v>
      </c>
      <c r="G560">
        <f>VLOOKUP(Backup_0521!D560,REF_TABLE!M:Q,2,FALSE)</f>
        <v>9.5587323943661975</v>
      </c>
      <c r="H560">
        <f>VLOOKUP(Backup_0521!D560,REF_TABLE!M:Q,3,FALSE)</f>
        <v>7.8122535211267614</v>
      </c>
      <c r="I560">
        <f>VLOOKUP(D560,Tabelle7!$A:$B,2,FALSE)</f>
        <v>4.0224969288732378E-2</v>
      </c>
      <c r="J560">
        <f>VLOOKUP(D560,Tabelle7!$A:$C,3,FALSE)</f>
        <v>4.0224969288732378E-2</v>
      </c>
      <c r="K560">
        <f>VLOOKUP($E560,Dispa_data!E:W,7,FALSE)</f>
        <v>112542.12</v>
      </c>
      <c r="L560">
        <f>IFERROR(VLOOKUP($E560,Dispa_data!E:W,8,FALSE),0)</f>
        <v>0</v>
      </c>
      <c r="M560">
        <f>IFERROR(VLOOKUP($E560,Dispa_data!E:W,9,FALSE),0)</f>
        <v>0</v>
      </c>
      <c r="N560">
        <f>IFERROR(VLOOKUP($E560,Dispa_data!$E:$W,10,FALSE),0)</f>
        <v>0.4</v>
      </c>
      <c r="O560">
        <f>IFERROR(VLOOKUP($E560,Dispa_data!$E:$W,11,FALSE),0)</f>
        <v>0.52500000000000002</v>
      </c>
      <c r="P560">
        <f>IFERROR(VLOOKUP($E560,Dispa_data!$E:$W,12,FALSE),0)</f>
        <v>1</v>
      </c>
      <c r="Q560">
        <f>IFERROR(VLOOKUP($E560,Dispa_data!$E:$W,13,FALSE),0)</f>
        <v>0.45</v>
      </c>
      <c r="S560" t="str">
        <f t="shared" si="67"/>
        <v/>
      </c>
      <c r="T560" t="str">
        <f t="shared" si="68"/>
        <v/>
      </c>
      <c r="U560" t="str">
        <f t="shared" si="69"/>
        <v/>
      </c>
      <c r="V560" t="str">
        <f t="shared" si="70"/>
        <v/>
      </c>
      <c r="W560" t="str">
        <f t="shared" si="71"/>
        <v/>
      </c>
      <c r="X560" s="1" t="s">
        <v>596</v>
      </c>
      <c r="Y560" s="6" t="e">
        <f>VLOOKUP(B560,Dispa_data!B:B,1,FALSE)</f>
        <v>#N/A</v>
      </c>
      <c r="Z560" t="s">
        <v>1303</v>
      </c>
      <c r="AC560" t="s">
        <v>2288</v>
      </c>
      <c r="AE560" t="s">
        <v>3042</v>
      </c>
      <c r="AF560" t="s">
        <v>3384</v>
      </c>
      <c r="AG560" t="s">
        <v>3484</v>
      </c>
      <c r="AH560" t="s">
        <v>3492</v>
      </c>
      <c r="AI560">
        <v>37.700000000000003</v>
      </c>
      <c r="AK560" t="s">
        <v>3500</v>
      </c>
      <c r="AL560" t="s">
        <v>3506</v>
      </c>
      <c r="AM560" t="s">
        <v>3514</v>
      </c>
      <c r="AO560">
        <v>2014</v>
      </c>
      <c r="AP560" t="s">
        <v>3541</v>
      </c>
      <c r="AS560" t="s">
        <v>3625</v>
      </c>
      <c r="AU560">
        <v>54.137883000000002</v>
      </c>
      <c r="AV560">
        <v>13.667149</v>
      </c>
      <c r="AY560">
        <v>0.39</v>
      </c>
      <c r="AZ560" s="2" t="s">
        <v>3984</v>
      </c>
      <c r="BA560">
        <v>0.40039999999999998</v>
      </c>
      <c r="BB560" t="s">
        <v>3997</v>
      </c>
      <c r="BC560" t="s">
        <v>3500</v>
      </c>
      <c r="BE560" t="s">
        <v>3515</v>
      </c>
      <c r="BF560" t="s">
        <v>4253</v>
      </c>
      <c r="BG560" t="s">
        <v>4406</v>
      </c>
      <c r="BH560" t="s">
        <v>4436</v>
      </c>
    </row>
    <row r="561" spans="1:61" x14ac:dyDescent="0.25">
      <c r="A561">
        <f t="shared" si="65"/>
        <v>47</v>
      </c>
      <c r="B561" t="str">
        <f t="shared" si="66"/>
        <v>KW Mitte_BNA0614a</v>
      </c>
      <c r="C561" t="s">
        <v>3492</v>
      </c>
      <c r="D561" t="str">
        <f>VLOOKUP(AL561,REF_TABLE!$A$19:$B$26,2,FALSE)</f>
        <v>GTUR</v>
      </c>
      <c r="E561" t="str">
        <f>VLOOKUP(AK561,REF_TABLE!A:B,2,FALSE)</f>
        <v>GAS</v>
      </c>
      <c r="F561">
        <f t="shared" si="72"/>
        <v>0.35920000000000002</v>
      </c>
      <c r="G561">
        <f>VLOOKUP(Backup_0521!D561,REF_TABLE!M:Q,2,FALSE)</f>
        <v>0</v>
      </c>
      <c r="H561">
        <f>VLOOKUP(Backup_0521!D561,REF_TABLE!M:Q,3,FALSE)</f>
        <v>0</v>
      </c>
      <c r="I561">
        <f>VLOOKUP(D561,Tabelle7!$A:$B,2,FALSE)</f>
        <v>1</v>
      </c>
      <c r="J561">
        <f>VLOOKUP(D561,Tabelle7!$A:$C,3,FALSE)</f>
        <v>1</v>
      </c>
      <c r="K561">
        <f>VLOOKUP($E561,Dispa_data!E:W,7,FALSE)</f>
        <v>112542.12</v>
      </c>
      <c r="L561">
        <f>IFERROR(VLOOKUP($E561,Dispa_data!E:W,8,FALSE),0)</f>
        <v>0</v>
      </c>
      <c r="M561">
        <f>IFERROR(VLOOKUP($E561,Dispa_data!E:W,9,FALSE),0)</f>
        <v>0</v>
      </c>
      <c r="N561">
        <f>IFERROR(VLOOKUP($E561,Dispa_data!$E:$W,10,FALSE),0)</f>
        <v>0.4</v>
      </c>
      <c r="O561">
        <f>IFERROR(VLOOKUP($E561,Dispa_data!$E:$W,11,FALSE),0)</f>
        <v>0.52500000000000002</v>
      </c>
      <c r="P561">
        <f>IFERROR(VLOOKUP($E561,Dispa_data!$E:$W,12,FALSE),0)</f>
        <v>1</v>
      </c>
      <c r="Q561">
        <f>IFERROR(VLOOKUP($E561,Dispa_data!$E:$W,13,FALSE),0)</f>
        <v>0.45</v>
      </c>
      <c r="S561" t="str">
        <f t="shared" si="67"/>
        <v/>
      </c>
      <c r="T561" t="str">
        <f t="shared" si="68"/>
        <v/>
      </c>
      <c r="U561" t="str">
        <f t="shared" si="69"/>
        <v/>
      </c>
      <c r="V561" t="str">
        <f t="shared" si="70"/>
        <v/>
      </c>
      <c r="W561" t="str">
        <f t="shared" si="71"/>
        <v/>
      </c>
      <c r="X561" s="1" t="s">
        <v>597</v>
      </c>
      <c r="Y561" s="6" t="e">
        <f>VLOOKUP(B561,Dispa_data!B:B,1,FALSE)</f>
        <v>#N/A</v>
      </c>
      <c r="Z561" t="s">
        <v>1304</v>
      </c>
      <c r="AA561" t="s">
        <v>1728</v>
      </c>
      <c r="AC561" t="s">
        <v>2289</v>
      </c>
      <c r="AD561" t="s">
        <v>2610</v>
      </c>
      <c r="AE561" t="s">
        <v>3043</v>
      </c>
      <c r="AF561" t="s">
        <v>3385</v>
      </c>
      <c r="AG561" t="s">
        <v>3487</v>
      </c>
      <c r="AH561" t="s">
        <v>3492</v>
      </c>
      <c r="AI561">
        <v>47</v>
      </c>
      <c r="AK561" t="s">
        <v>3500</v>
      </c>
      <c r="AL561" t="s">
        <v>3512</v>
      </c>
      <c r="AM561" t="s">
        <v>3514</v>
      </c>
      <c r="AO561">
        <v>1992</v>
      </c>
      <c r="AP561" t="s">
        <v>3547</v>
      </c>
      <c r="AS561" t="s">
        <v>3625</v>
      </c>
      <c r="AU561">
        <v>49.513950000000001</v>
      </c>
      <c r="AV561">
        <v>8.4315100000000012</v>
      </c>
      <c r="BA561">
        <v>0.35920000000000002</v>
      </c>
      <c r="BB561" t="s">
        <v>3997</v>
      </c>
      <c r="BC561" t="s">
        <v>3500</v>
      </c>
      <c r="BE561" t="s">
        <v>3515</v>
      </c>
      <c r="BG561" t="s">
        <v>4359</v>
      </c>
      <c r="BH561" t="s">
        <v>4532</v>
      </c>
    </row>
    <row r="562" spans="1:61" x14ac:dyDescent="0.25">
      <c r="A562">
        <f t="shared" si="65"/>
        <v>410</v>
      </c>
      <c r="B562" t="str">
        <f t="shared" si="66"/>
        <v>Kraftwerk Süd_BNA0615</v>
      </c>
      <c r="C562" t="s">
        <v>3492</v>
      </c>
      <c r="D562" t="str">
        <f>VLOOKUP(AL562,REF_TABLE!$A$19:$B$26,2,FALSE)</f>
        <v>COMC</v>
      </c>
      <c r="E562" t="str">
        <f>VLOOKUP(AK562,REF_TABLE!A:B,2,FALSE)</f>
        <v>GAS</v>
      </c>
      <c r="F562">
        <f t="shared" si="72"/>
        <v>0.52649999999999997</v>
      </c>
      <c r="G562">
        <f>VLOOKUP(Backup_0521!D562,REF_TABLE!M:Q,2,FALSE)</f>
        <v>5</v>
      </c>
      <c r="H562">
        <f>VLOOKUP(Backup_0521!D562,REF_TABLE!M:Q,3,FALSE)</f>
        <v>1</v>
      </c>
      <c r="I562">
        <f>VLOOKUP(D562,Tabelle7!$A:$B,2,FALSE)</f>
        <v>3.8508725075675675E-2</v>
      </c>
      <c r="J562">
        <f>VLOOKUP(D562,Tabelle7!$A:$C,3,FALSE)</f>
        <v>3.8508725075675675E-2</v>
      </c>
      <c r="K562">
        <f>VLOOKUP($E562,Dispa_data!E:W,7,FALSE)</f>
        <v>112542.12</v>
      </c>
      <c r="L562">
        <f>IFERROR(VLOOKUP($E562,Dispa_data!E:W,8,FALSE),0)</f>
        <v>0</v>
      </c>
      <c r="M562">
        <f>IFERROR(VLOOKUP($E562,Dispa_data!E:W,9,FALSE),0)</f>
        <v>0</v>
      </c>
      <c r="N562">
        <f>IFERROR(VLOOKUP($E562,Dispa_data!$E:$W,10,FALSE),0)</f>
        <v>0.4</v>
      </c>
      <c r="O562">
        <f>IFERROR(VLOOKUP($E562,Dispa_data!$E:$W,11,FALSE),0)</f>
        <v>0.52500000000000002</v>
      </c>
      <c r="P562">
        <f>IFERROR(VLOOKUP($E562,Dispa_data!$E:$W,12,FALSE),0)</f>
        <v>1</v>
      </c>
      <c r="Q562">
        <f>IFERROR(VLOOKUP($E562,Dispa_data!$E:$W,13,FALSE),0)</f>
        <v>0.45</v>
      </c>
      <c r="S562">
        <f t="shared" si="67"/>
        <v>420</v>
      </c>
      <c r="T562" t="str">
        <f t="shared" si="68"/>
        <v/>
      </c>
      <c r="U562" t="str">
        <f t="shared" si="69"/>
        <v/>
      </c>
      <c r="V562" t="str">
        <f t="shared" si="70"/>
        <v/>
      </c>
      <c r="W562" t="str">
        <f t="shared" si="71"/>
        <v/>
      </c>
      <c r="X562" s="1" t="s">
        <v>598</v>
      </c>
      <c r="Y562" s="6" t="e">
        <f>VLOOKUP(B562,Dispa_data!B:B,1,FALSE)</f>
        <v>#N/A</v>
      </c>
      <c r="Z562" t="s">
        <v>1305</v>
      </c>
      <c r="AA562" t="s">
        <v>1729</v>
      </c>
      <c r="AB562" t="s">
        <v>2057</v>
      </c>
      <c r="AC562" t="s">
        <v>2289</v>
      </c>
      <c r="AD562" t="s">
        <v>2611</v>
      </c>
      <c r="AE562" t="s">
        <v>3043</v>
      </c>
      <c r="AF562" t="s">
        <v>3385</v>
      </c>
      <c r="AG562" t="s">
        <v>3487</v>
      </c>
      <c r="AH562" t="s">
        <v>3492</v>
      </c>
      <c r="AI562">
        <v>410</v>
      </c>
      <c r="AJ562">
        <v>396</v>
      </c>
      <c r="AK562" t="s">
        <v>3500</v>
      </c>
      <c r="AL562" t="s">
        <v>3508</v>
      </c>
      <c r="AM562" t="s">
        <v>3514</v>
      </c>
      <c r="AN562">
        <v>420</v>
      </c>
      <c r="AO562">
        <v>1997</v>
      </c>
      <c r="AP562" t="s">
        <v>3529</v>
      </c>
      <c r="AS562" t="s">
        <v>3625</v>
      </c>
      <c r="AT562" t="s">
        <v>3630</v>
      </c>
      <c r="AU562">
        <v>49.513617000000004</v>
      </c>
      <c r="AV562">
        <v>8.4316029999999991</v>
      </c>
      <c r="AW562" t="s">
        <v>3713</v>
      </c>
      <c r="AX562" t="s">
        <v>3885</v>
      </c>
      <c r="BA562">
        <v>0.52649999999999997</v>
      </c>
      <c r="BB562" t="s">
        <v>3997</v>
      </c>
      <c r="BC562" t="s">
        <v>3500</v>
      </c>
      <c r="BE562" t="s">
        <v>3515</v>
      </c>
      <c r="BG562" t="s">
        <v>4359</v>
      </c>
      <c r="BH562" t="s">
        <v>4532</v>
      </c>
      <c r="BI562" t="s">
        <v>4591</v>
      </c>
    </row>
    <row r="563" spans="1:61" x14ac:dyDescent="0.25">
      <c r="A563">
        <f t="shared" si="65"/>
        <v>497.5</v>
      </c>
      <c r="B563" t="str">
        <f t="shared" si="66"/>
        <v>Kraftwerk Mitte_BNA0614b</v>
      </c>
      <c r="C563" t="s">
        <v>3492</v>
      </c>
      <c r="D563" t="str">
        <f>VLOOKUP(AL563,REF_TABLE!$A$19:$B$26,2,FALSE)</f>
        <v>COMC</v>
      </c>
      <c r="E563" t="str">
        <f>VLOOKUP(AK563,REF_TABLE!A:B,2,FALSE)</f>
        <v>GAS</v>
      </c>
      <c r="F563">
        <f t="shared" si="72"/>
        <v>0.5625</v>
      </c>
      <c r="G563">
        <f>VLOOKUP(Backup_0521!D563,REF_TABLE!M:Q,2,FALSE)</f>
        <v>5</v>
      </c>
      <c r="H563">
        <f>VLOOKUP(Backup_0521!D563,REF_TABLE!M:Q,3,FALSE)</f>
        <v>1</v>
      </c>
      <c r="I563">
        <f>VLOOKUP(D563,Tabelle7!$A:$B,2,FALSE)</f>
        <v>3.8508725075675675E-2</v>
      </c>
      <c r="J563">
        <f>VLOOKUP(D563,Tabelle7!$A:$C,3,FALSE)</f>
        <v>3.8508725075675675E-2</v>
      </c>
      <c r="K563">
        <f>VLOOKUP($E563,Dispa_data!E:W,7,FALSE)</f>
        <v>112542.12</v>
      </c>
      <c r="L563">
        <f>IFERROR(VLOOKUP($E563,Dispa_data!E:W,8,FALSE),0)</f>
        <v>0</v>
      </c>
      <c r="M563">
        <f>IFERROR(VLOOKUP($E563,Dispa_data!E:W,9,FALSE),0)</f>
        <v>0</v>
      </c>
      <c r="N563">
        <f>IFERROR(VLOOKUP($E563,Dispa_data!$E:$W,10,FALSE),0)</f>
        <v>0.4</v>
      </c>
      <c r="O563">
        <f>IFERROR(VLOOKUP($E563,Dispa_data!$E:$W,11,FALSE),0)</f>
        <v>0.52500000000000002</v>
      </c>
      <c r="P563">
        <f>IFERROR(VLOOKUP($E563,Dispa_data!$E:$W,12,FALSE),0)</f>
        <v>1</v>
      </c>
      <c r="Q563">
        <f>IFERROR(VLOOKUP($E563,Dispa_data!$E:$W,13,FALSE),0)</f>
        <v>0.45</v>
      </c>
      <c r="S563">
        <f t="shared" si="67"/>
        <v>540</v>
      </c>
      <c r="T563" t="str">
        <f t="shared" si="68"/>
        <v/>
      </c>
      <c r="U563" t="str">
        <f t="shared" si="69"/>
        <v/>
      </c>
      <c r="V563" t="str">
        <f t="shared" si="70"/>
        <v/>
      </c>
      <c r="W563" t="str">
        <f t="shared" si="71"/>
        <v/>
      </c>
      <c r="X563" s="1" t="s">
        <v>599</v>
      </c>
      <c r="Y563" s="6" t="e">
        <f>VLOOKUP(B563,Dispa_data!B:B,1,FALSE)</f>
        <v>#N/A</v>
      </c>
      <c r="Z563" t="s">
        <v>1306</v>
      </c>
      <c r="AA563" t="s">
        <v>1730</v>
      </c>
      <c r="AB563" t="s">
        <v>2058</v>
      </c>
      <c r="AC563" t="s">
        <v>2289</v>
      </c>
      <c r="AD563" t="s">
        <v>2612</v>
      </c>
      <c r="AE563" t="s">
        <v>3043</v>
      </c>
      <c r="AF563" t="s">
        <v>3385</v>
      </c>
      <c r="AG563" t="s">
        <v>3487</v>
      </c>
      <c r="AH563" t="s">
        <v>3492</v>
      </c>
      <c r="AI563">
        <v>497.5</v>
      </c>
      <c r="AJ563">
        <v>496</v>
      </c>
      <c r="AK563" t="s">
        <v>3500</v>
      </c>
      <c r="AL563" t="s">
        <v>3508</v>
      </c>
      <c r="AM563" t="s">
        <v>3514</v>
      </c>
      <c r="AN563">
        <v>540</v>
      </c>
      <c r="AO563">
        <v>2005</v>
      </c>
      <c r="AP563" t="s">
        <v>3519</v>
      </c>
      <c r="AS563" t="s">
        <v>3625</v>
      </c>
      <c r="AT563" t="s">
        <v>3630</v>
      </c>
      <c r="AU563">
        <v>49.513730000000002</v>
      </c>
      <c r="AV563">
        <v>8.4315560000000005</v>
      </c>
      <c r="AW563" t="s">
        <v>3714</v>
      </c>
      <c r="AX563" t="s">
        <v>3886</v>
      </c>
      <c r="AY563">
        <v>0.43</v>
      </c>
      <c r="AZ563" s="2" t="s">
        <v>3985</v>
      </c>
      <c r="BA563">
        <v>0.5625</v>
      </c>
      <c r="BB563" t="s">
        <v>3997</v>
      </c>
      <c r="BC563" t="s">
        <v>3500</v>
      </c>
      <c r="BE563" t="s">
        <v>3515</v>
      </c>
      <c r="BF563" t="s">
        <v>4254</v>
      </c>
      <c r="BG563" t="s">
        <v>4427</v>
      </c>
      <c r="BH563" t="s">
        <v>4460</v>
      </c>
      <c r="BI563" t="s">
        <v>4591</v>
      </c>
    </row>
    <row r="564" spans="1:61" x14ac:dyDescent="0.25">
      <c r="A564">
        <f t="shared" si="65"/>
        <v>12</v>
      </c>
      <c r="B564" t="str">
        <f t="shared" si="66"/>
        <v>BHKW Ludwigshafen_BNA1196a</v>
      </c>
      <c r="C564" t="s">
        <v>3492</v>
      </c>
      <c r="D564" t="str">
        <f>VLOOKUP(AL564,REF_TABLE!$A$19:$B$26,2,FALSE)</f>
        <v>STUR</v>
      </c>
      <c r="E564" t="str">
        <f>VLOOKUP(AK564,REF_TABLE!A:B,2,FALSE)</f>
        <v>GAS</v>
      </c>
      <c r="F564">
        <f t="shared" si="72"/>
        <v>0.38829999999999998</v>
      </c>
      <c r="G564">
        <f>VLOOKUP(Backup_0521!D564,REF_TABLE!M:Q,2,FALSE)</f>
        <v>9.5587323943661975</v>
      </c>
      <c r="H564">
        <f>VLOOKUP(Backup_0521!D564,REF_TABLE!M:Q,3,FALSE)</f>
        <v>7.8122535211267614</v>
      </c>
      <c r="I564">
        <f>VLOOKUP(D564,Tabelle7!$A:$B,2,FALSE)</f>
        <v>4.0224969288732378E-2</v>
      </c>
      <c r="J564">
        <f>VLOOKUP(D564,Tabelle7!$A:$C,3,FALSE)</f>
        <v>4.0224969288732378E-2</v>
      </c>
      <c r="K564">
        <f>VLOOKUP($E564,Dispa_data!E:W,7,FALSE)</f>
        <v>112542.12</v>
      </c>
      <c r="L564">
        <f>IFERROR(VLOOKUP($E564,Dispa_data!E:W,8,FALSE),0)</f>
        <v>0</v>
      </c>
      <c r="M564">
        <f>IFERROR(VLOOKUP($E564,Dispa_data!E:W,9,FALSE),0)</f>
        <v>0</v>
      </c>
      <c r="N564">
        <f>IFERROR(VLOOKUP($E564,Dispa_data!$E:$W,10,FALSE),0)</f>
        <v>0.4</v>
      </c>
      <c r="O564">
        <f>IFERROR(VLOOKUP($E564,Dispa_data!$E:$W,11,FALSE),0)</f>
        <v>0.52500000000000002</v>
      </c>
      <c r="P564">
        <f>IFERROR(VLOOKUP($E564,Dispa_data!$E:$W,12,FALSE),0)</f>
        <v>1</v>
      </c>
      <c r="Q564">
        <f>IFERROR(VLOOKUP($E564,Dispa_data!$E:$W,13,FALSE),0)</f>
        <v>0.45</v>
      </c>
      <c r="S564" t="str">
        <f t="shared" si="67"/>
        <v/>
      </c>
      <c r="T564" t="str">
        <f t="shared" si="68"/>
        <v/>
      </c>
      <c r="U564" t="str">
        <f t="shared" si="69"/>
        <v/>
      </c>
      <c r="V564" t="str">
        <f t="shared" si="70"/>
        <v/>
      </c>
      <c r="W564" t="str">
        <f t="shared" si="71"/>
        <v/>
      </c>
      <c r="X564" s="1" t="s">
        <v>600</v>
      </c>
      <c r="Y564" s="6" t="e">
        <f>VLOOKUP(B564,Dispa_data!B:B,1,FALSE)</f>
        <v>#N/A</v>
      </c>
      <c r="Z564" t="s">
        <v>1307</v>
      </c>
      <c r="AA564" t="s">
        <v>1731</v>
      </c>
      <c r="AC564" t="s">
        <v>2135</v>
      </c>
      <c r="AD564" t="s">
        <v>2613</v>
      </c>
      <c r="AE564" t="s">
        <v>3044</v>
      </c>
      <c r="AF564" t="s">
        <v>3385</v>
      </c>
      <c r="AG564" t="s">
        <v>3487</v>
      </c>
      <c r="AH564" t="s">
        <v>3492</v>
      </c>
      <c r="AI564">
        <v>12</v>
      </c>
      <c r="AK564" t="s">
        <v>3500</v>
      </c>
      <c r="AL564" t="s">
        <v>3506</v>
      </c>
      <c r="AM564" t="s">
        <v>3514</v>
      </c>
      <c r="AO564">
        <v>2003</v>
      </c>
      <c r="AP564" t="s">
        <v>3523</v>
      </c>
      <c r="AS564" t="s">
        <v>3625</v>
      </c>
      <c r="AU564">
        <v>49.45308</v>
      </c>
      <c r="AV564">
        <v>8.4336399999999987</v>
      </c>
      <c r="BA564">
        <v>0.38829999999999998</v>
      </c>
      <c r="BB564" t="s">
        <v>3997</v>
      </c>
      <c r="BC564" t="s">
        <v>3500</v>
      </c>
      <c r="BE564" t="s">
        <v>3515</v>
      </c>
      <c r="BF564" t="s">
        <v>4255</v>
      </c>
      <c r="BG564" t="s">
        <v>1559</v>
      </c>
      <c r="BH564" t="s">
        <v>4453</v>
      </c>
    </row>
    <row r="565" spans="1:61" x14ac:dyDescent="0.25">
      <c r="A565">
        <f t="shared" si="65"/>
        <v>12</v>
      </c>
      <c r="B565" t="str">
        <f t="shared" si="66"/>
        <v>Industriekraftwerk Ludwigshafen_BNA1196b</v>
      </c>
      <c r="C565" t="s">
        <v>3492</v>
      </c>
      <c r="D565" t="str">
        <f>VLOOKUP(AL565,REF_TABLE!$A$19:$B$26,2,FALSE)</f>
        <v>COMC</v>
      </c>
      <c r="E565" t="str">
        <f>VLOOKUP(AK565,REF_TABLE!A:B,2,FALSE)</f>
        <v>GAS</v>
      </c>
      <c r="F565">
        <f t="shared" si="72"/>
        <v>0.55349999999999999</v>
      </c>
      <c r="G565">
        <f>VLOOKUP(Backup_0521!D565,REF_TABLE!M:Q,2,FALSE)</f>
        <v>5</v>
      </c>
      <c r="H565">
        <f>VLOOKUP(Backup_0521!D565,REF_TABLE!M:Q,3,FALSE)</f>
        <v>1</v>
      </c>
      <c r="I565">
        <f>VLOOKUP(D565,Tabelle7!$A:$B,2,FALSE)</f>
        <v>3.8508725075675675E-2</v>
      </c>
      <c r="J565">
        <f>VLOOKUP(D565,Tabelle7!$A:$C,3,FALSE)</f>
        <v>3.8508725075675675E-2</v>
      </c>
      <c r="K565">
        <f>VLOOKUP($E565,Dispa_data!E:W,7,FALSE)</f>
        <v>112542.12</v>
      </c>
      <c r="L565">
        <f>IFERROR(VLOOKUP($E565,Dispa_data!E:W,8,FALSE),0)</f>
        <v>0</v>
      </c>
      <c r="M565">
        <f>IFERROR(VLOOKUP($E565,Dispa_data!E:W,9,FALSE),0)</f>
        <v>0</v>
      </c>
      <c r="N565">
        <f>IFERROR(VLOOKUP($E565,Dispa_data!$E:$W,10,FALSE),0)</f>
        <v>0.4</v>
      </c>
      <c r="O565">
        <f>IFERROR(VLOOKUP($E565,Dispa_data!$E:$W,11,FALSE),0)</f>
        <v>0.52500000000000002</v>
      </c>
      <c r="P565">
        <f>IFERROR(VLOOKUP($E565,Dispa_data!$E:$W,12,FALSE),0)</f>
        <v>1</v>
      </c>
      <c r="Q565">
        <f>IFERROR(VLOOKUP($E565,Dispa_data!$E:$W,13,FALSE),0)</f>
        <v>0.45</v>
      </c>
      <c r="S565" t="str">
        <f t="shared" si="67"/>
        <v/>
      </c>
      <c r="T565" t="str">
        <f t="shared" si="68"/>
        <v/>
      </c>
      <c r="U565" t="str">
        <f t="shared" si="69"/>
        <v/>
      </c>
      <c r="V565" t="str">
        <f t="shared" si="70"/>
        <v/>
      </c>
      <c r="W565" t="str">
        <f t="shared" si="71"/>
        <v/>
      </c>
      <c r="X565" s="1" t="s">
        <v>601</v>
      </c>
      <c r="Y565" s="6" t="e">
        <f>VLOOKUP(B565,Dispa_data!B:B,1,FALSE)</f>
        <v>#N/A</v>
      </c>
      <c r="Z565" t="s">
        <v>1308</v>
      </c>
      <c r="AA565" t="s">
        <v>1242</v>
      </c>
      <c r="AC565" t="s">
        <v>2135</v>
      </c>
      <c r="AD565" t="s">
        <v>2614</v>
      </c>
      <c r="AE565" t="s">
        <v>3044</v>
      </c>
      <c r="AF565" t="s">
        <v>3385</v>
      </c>
      <c r="AG565" t="s">
        <v>3487</v>
      </c>
      <c r="AH565" t="s">
        <v>3492</v>
      </c>
      <c r="AI565">
        <v>12</v>
      </c>
      <c r="AK565" t="s">
        <v>3500</v>
      </c>
      <c r="AL565" t="s">
        <v>3508</v>
      </c>
      <c r="AM565" t="s">
        <v>3514</v>
      </c>
      <c r="AO565">
        <v>2003</v>
      </c>
      <c r="AP565" t="s">
        <v>3523</v>
      </c>
      <c r="AS565" t="s">
        <v>3625</v>
      </c>
      <c r="AU565">
        <v>49.453181000000001</v>
      </c>
      <c r="AV565">
        <v>8.4335919999999991</v>
      </c>
      <c r="BA565">
        <v>0.55349999999999999</v>
      </c>
      <c r="BB565" t="s">
        <v>3997</v>
      </c>
      <c r="BC565" t="s">
        <v>3500</v>
      </c>
      <c r="BE565" t="s">
        <v>3515</v>
      </c>
      <c r="BF565" t="s">
        <v>4255</v>
      </c>
      <c r="BG565" t="s">
        <v>1559</v>
      </c>
      <c r="BH565" t="s">
        <v>4453</v>
      </c>
    </row>
    <row r="566" spans="1:61" x14ac:dyDescent="0.25">
      <c r="A566">
        <f t="shared" si="65"/>
        <v>434.2</v>
      </c>
      <c r="B566" t="str">
        <f t="shared" si="66"/>
        <v>Kraftwerk Mainz_BNA0626</v>
      </c>
      <c r="C566" t="s">
        <v>3492</v>
      </c>
      <c r="D566" t="str">
        <f>VLOOKUP(AL566,REF_TABLE!$A$19:$B$26,2,FALSE)</f>
        <v>COMC</v>
      </c>
      <c r="E566" t="str">
        <f>VLOOKUP(AK566,REF_TABLE!A:B,2,FALSE)</f>
        <v>GAS</v>
      </c>
      <c r="F566">
        <f t="shared" si="72"/>
        <v>0.54449999999999998</v>
      </c>
      <c r="G566">
        <f>VLOOKUP(Backup_0521!D566,REF_TABLE!M:Q,2,FALSE)</f>
        <v>5</v>
      </c>
      <c r="H566">
        <f>VLOOKUP(Backup_0521!D566,REF_TABLE!M:Q,3,FALSE)</f>
        <v>1</v>
      </c>
      <c r="I566">
        <f>VLOOKUP(D566,Tabelle7!$A:$B,2,FALSE)</f>
        <v>3.8508725075675675E-2</v>
      </c>
      <c r="J566">
        <f>VLOOKUP(D566,Tabelle7!$A:$C,3,FALSE)</f>
        <v>3.8508725075675675E-2</v>
      </c>
      <c r="K566">
        <f>VLOOKUP($E566,Dispa_data!E:W,7,FALSE)</f>
        <v>112542.12</v>
      </c>
      <c r="L566">
        <f>IFERROR(VLOOKUP($E566,Dispa_data!E:W,8,FALSE),0)</f>
        <v>0</v>
      </c>
      <c r="M566">
        <f>IFERROR(VLOOKUP($E566,Dispa_data!E:W,9,FALSE),0)</f>
        <v>0</v>
      </c>
      <c r="N566">
        <f>IFERROR(VLOOKUP($E566,Dispa_data!$E:$W,10,FALSE),0)</f>
        <v>0.4</v>
      </c>
      <c r="O566">
        <f>IFERROR(VLOOKUP($E566,Dispa_data!$E:$W,11,FALSE),0)</f>
        <v>0.52500000000000002</v>
      </c>
      <c r="P566">
        <f>IFERROR(VLOOKUP($E566,Dispa_data!$E:$W,12,FALSE),0)</f>
        <v>1</v>
      </c>
      <c r="Q566">
        <f>IFERROR(VLOOKUP($E566,Dispa_data!$E:$W,13,FALSE),0)</f>
        <v>0.45</v>
      </c>
      <c r="S566">
        <f t="shared" si="67"/>
        <v>115</v>
      </c>
      <c r="T566" t="str">
        <f t="shared" si="68"/>
        <v/>
      </c>
      <c r="U566" t="str">
        <f t="shared" si="69"/>
        <v/>
      </c>
      <c r="V566" t="str">
        <f t="shared" si="70"/>
        <v/>
      </c>
      <c r="W566" t="str">
        <f t="shared" si="71"/>
        <v/>
      </c>
      <c r="X566" s="1" t="s">
        <v>602</v>
      </c>
      <c r="Y566" s="6" t="e">
        <f>VLOOKUP(B566,Dispa_data!B:B,1,FALSE)</f>
        <v>#N/A</v>
      </c>
      <c r="Z566" t="s">
        <v>1309</v>
      </c>
      <c r="AA566" t="s">
        <v>1732</v>
      </c>
      <c r="AB566" t="s">
        <v>2059</v>
      </c>
      <c r="AC566" t="s">
        <v>2290</v>
      </c>
      <c r="AE566" t="s">
        <v>3045</v>
      </c>
      <c r="AF566" t="s">
        <v>3386</v>
      </c>
      <c r="AG566" t="s">
        <v>3487</v>
      </c>
      <c r="AH566" t="s">
        <v>3492</v>
      </c>
      <c r="AI566">
        <v>434.2</v>
      </c>
      <c r="AJ566">
        <v>417</v>
      </c>
      <c r="AK566" t="s">
        <v>3500</v>
      </c>
      <c r="AL566" t="s">
        <v>3508</v>
      </c>
      <c r="AM566" t="s">
        <v>3514</v>
      </c>
      <c r="AN566">
        <v>115</v>
      </c>
      <c r="AO566">
        <v>2001</v>
      </c>
      <c r="AP566" t="s">
        <v>3522</v>
      </c>
      <c r="AS566" t="s">
        <v>3625</v>
      </c>
      <c r="AU566">
        <v>50.026426000000001</v>
      </c>
      <c r="AV566">
        <v>8.2379350000000002</v>
      </c>
      <c r="AW566" t="s">
        <v>3715</v>
      </c>
      <c r="AX566" t="s">
        <v>3887</v>
      </c>
      <c r="AY566">
        <v>0.57999999999999996</v>
      </c>
      <c r="AZ566" s="2" t="s">
        <v>3986</v>
      </c>
      <c r="BA566">
        <v>0.54449999999999998</v>
      </c>
      <c r="BB566" t="s">
        <v>3997</v>
      </c>
      <c r="BC566" t="s">
        <v>3500</v>
      </c>
      <c r="BE566" t="s">
        <v>3515</v>
      </c>
      <c r="BF566" t="s">
        <v>4256</v>
      </c>
      <c r="BG566" t="s">
        <v>4406</v>
      </c>
      <c r="BH566" t="s">
        <v>4533</v>
      </c>
      <c r="BI566" t="s">
        <v>4591</v>
      </c>
    </row>
    <row r="567" spans="1:61" x14ac:dyDescent="0.25">
      <c r="A567">
        <f t="shared" si="65"/>
        <v>335</v>
      </c>
      <c r="B567" t="str">
        <f t="shared" si="66"/>
        <v>Kraftwerk Mainz_BNA0627</v>
      </c>
      <c r="C567" t="s">
        <v>3492</v>
      </c>
      <c r="D567" t="str">
        <f>VLOOKUP(AL567,REF_TABLE!$A$19:$B$26,2,FALSE)</f>
        <v>COMC</v>
      </c>
      <c r="E567" t="str">
        <f>VLOOKUP(AK567,REF_TABLE!A:B,2,FALSE)</f>
        <v>GAS</v>
      </c>
      <c r="F567">
        <f t="shared" si="72"/>
        <v>0.4365</v>
      </c>
      <c r="G567">
        <f>VLOOKUP(Backup_0521!D567,REF_TABLE!M:Q,2,FALSE)</f>
        <v>5</v>
      </c>
      <c r="H567">
        <f>VLOOKUP(Backup_0521!D567,REF_TABLE!M:Q,3,FALSE)</f>
        <v>1</v>
      </c>
      <c r="I567">
        <f>VLOOKUP(D567,Tabelle7!$A:$B,2,FALSE)</f>
        <v>3.8508725075675675E-2</v>
      </c>
      <c r="J567">
        <f>VLOOKUP(D567,Tabelle7!$A:$C,3,FALSE)</f>
        <v>3.8508725075675675E-2</v>
      </c>
      <c r="K567">
        <f>VLOOKUP($E567,Dispa_data!E:W,7,FALSE)</f>
        <v>112542.12</v>
      </c>
      <c r="L567">
        <f>IFERROR(VLOOKUP($E567,Dispa_data!E:W,8,FALSE),0)</f>
        <v>0</v>
      </c>
      <c r="M567">
        <f>IFERROR(VLOOKUP($E567,Dispa_data!E:W,9,FALSE),0)</f>
        <v>0</v>
      </c>
      <c r="N567">
        <f>IFERROR(VLOOKUP($E567,Dispa_data!$E:$W,10,FALSE),0)</f>
        <v>0.4</v>
      </c>
      <c r="O567">
        <f>IFERROR(VLOOKUP($E567,Dispa_data!$E:$W,11,FALSE),0)</f>
        <v>0.52500000000000002</v>
      </c>
      <c r="P567">
        <f>IFERROR(VLOOKUP($E567,Dispa_data!$E:$W,12,FALSE),0)</f>
        <v>1</v>
      </c>
      <c r="Q567">
        <f>IFERROR(VLOOKUP($E567,Dispa_data!$E:$W,13,FALSE),0)</f>
        <v>0.45</v>
      </c>
      <c r="S567">
        <f t="shared" si="67"/>
        <v>45</v>
      </c>
      <c r="T567" t="str">
        <f t="shared" si="68"/>
        <v/>
      </c>
      <c r="U567" t="str">
        <f t="shared" si="69"/>
        <v/>
      </c>
      <c r="V567" t="str">
        <f t="shared" si="70"/>
        <v/>
      </c>
      <c r="W567" t="str">
        <f t="shared" si="71"/>
        <v/>
      </c>
      <c r="X567" s="1" t="s">
        <v>603</v>
      </c>
      <c r="Y567" s="6" t="e">
        <f>VLOOKUP(B567,Dispa_data!B:B,1,FALSE)</f>
        <v>#N/A</v>
      </c>
      <c r="Z567" t="s">
        <v>1309</v>
      </c>
      <c r="AA567" t="s">
        <v>1733</v>
      </c>
      <c r="AB567" t="s">
        <v>2060</v>
      </c>
      <c r="AC567" t="s">
        <v>2290</v>
      </c>
      <c r="AE567" t="s">
        <v>3045</v>
      </c>
      <c r="AF567" t="s">
        <v>3386</v>
      </c>
      <c r="AG567" t="s">
        <v>3487</v>
      </c>
      <c r="AH567" t="s">
        <v>3492</v>
      </c>
      <c r="AI567">
        <v>335</v>
      </c>
      <c r="AJ567">
        <v>350</v>
      </c>
      <c r="AK567" t="s">
        <v>3500</v>
      </c>
      <c r="AL567" t="s">
        <v>3508</v>
      </c>
      <c r="AM567" t="s">
        <v>3514</v>
      </c>
      <c r="AN567">
        <v>45</v>
      </c>
      <c r="AO567">
        <v>1977</v>
      </c>
      <c r="AP567" t="s">
        <v>3599</v>
      </c>
      <c r="AS567" t="s">
        <v>3626</v>
      </c>
      <c r="AU567">
        <v>50.025199999999998</v>
      </c>
      <c r="AV567">
        <v>8.2429199999999998</v>
      </c>
      <c r="AW567" t="s">
        <v>3715</v>
      </c>
      <c r="AX567" t="s">
        <v>3888</v>
      </c>
      <c r="BA567">
        <v>0.4365</v>
      </c>
      <c r="BB567" t="s">
        <v>3997</v>
      </c>
      <c r="BC567" t="s">
        <v>3500</v>
      </c>
      <c r="BE567" t="s">
        <v>3515</v>
      </c>
      <c r="BF567" t="s">
        <v>4257</v>
      </c>
      <c r="BG567" t="s">
        <v>4406</v>
      </c>
      <c r="BH567" t="s">
        <v>4533</v>
      </c>
      <c r="BI567" t="s">
        <v>4591</v>
      </c>
    </row>
    <row r="568" spans="1:61" x14ac:dyDescent="0.25">
      <c r="A568">
        <f t="shared" si="65"/>
        <v>17.2</v>
      </c>
      <c r="B568" t="str">
        <f t="shared" si="66"/>
        <v>GuD-Kraftwerk_BNA1200</v>
      </c>
      <c r="C568" t="s">
        <v>3492</v>
      </c>
      <c r="D568" t="str">
        <f>VLOOKUP(AL568,REF_TABLE!$A$19:$B$26,2,FALSE)</f>
        <v>COMC</v>
      </c>
      <c r="E568" t="str">
        <f>VLOOKUP(AK568,REF_TABLE!A:B,2,FALSE)</f>
        <v>GAS</v>
      </c>
      <c r="F568">
        <f t="shared" si="72"/>
        <v>0.5625</v>
      </c>
      <c r="G568">
        <f>VLOOKUP(Backup_0521!D568,REF_TABLE!M:Q,2,FALSE)</f>
        <v>5</v>
      </c>
      <c r="H568">
        <f>VLOOKUP(Backup_0521!D568,REF_TABLE!M:Q,3,FALSE)</f>
        <v>1</v>
      </c>
      <c r="I568">
        <f>VLOOKUP(D568,Tabelle7!$A:$B,2,FALSE)</f>
        <v>3.8508725075675675E-2</v>
      </c>
      <c r="J568">
        <f>VLOOKUP(D568,Tabelle7!$A:$C,3,FALSE)</f>
        <v>3.8508725075675675E-2</v>
      </c>
      <c r="K568">
        <f>VLOOKUP($E568,Dispa_data!E:W,7,FALSE)</f>
        <v>112542.12</v>
      </c>
      <c r="L568">
        <f>IFERROR(VLOOKUP($E568,Dispa_data!E:W,8,FALSE),0)</f>
        <v>0</v>
      </c>
      <c r="M568">
        <f>IFERROR(VLOOKUP($E568,Dispa_data!E:W,9,FALSE),0)</f>
        <v>0</v>
      </c>
      <c r="N568">
        <f>IFERROR(VLOOKUP($E568,Dispa_data!$E:$W,10,FALSE),0)</f>
        <v>0.4</v>
      </c>
      <c r="O568">
        <f>IFERROR(VLOOKUP($E568,Dispa_data!$E:$W,11,FALSE),0)</f>
        <v>0.52500000000000002</v>
      </c>
      <c r="P568">
        <f>IFERROR(VLOOKUP($E568,Dispa_data!$E:$W,12,FALSE),0)</f>
        <v>1</v>
      </c>
      <c r="Q568">
        <f>IFERROR(VLOOKUP($E568,Dispa_data!$E:$W,13,FALSE),0)</f>
        <v>0.45</v>
      </c>
      <c r="S568" t="str">
        <f t="shared" si="67"/>
        <v/>
      </c>
      <c r="T568" t="str">
        <f t="shared" si="68"/>
        <v/>
      </c>
      <c r="U568" t="str">
        <f t="shared" si="69"/>
        <v/>
      </c>
      <c r="V568" t="str">
        <f t="shared" si="70"/>
        <v/>
      </c>
      <c r="W568" t="str">
        <f t="shared" si="71"/>
        <v/>
      </c>
      <c r="X568" s="1" t="s">
        <v>604</v>
      </c>
      <c r="Y568" s="6" t="e">
        <f>VLOOKUP(B568,Dispa_data!B:B,1,FALSE)</f>
        <v>#N/A</v>
      </c>
      <c r="Z568" t="s">
        <v>1310</v>
      </c>
      <c r="AC568" t="s">
        <v>2291</v>
      </c>
      <c r="AE568" t="s">
        <v>2751</v>
      </c>
      <c r="AF568" t="s">
        <v>3208</v>
      </c>
      <c r="AG568" t="s">
        <v>3482</v>
      </c>
      <c r="AH568" t="s">
        <v>3492</v>
      </c>
      <c r="AI568">
        <v>17.2</v>
      </c>
      <c r="AK568" t="s">
        <v>3500</v>
      </c>
      <c r="AL568" t="s">
        <v>3508</v>
      </c>
      <c r="AM568" t="s">
        <v>3514</v>
      </c>
      <c r="AO568">
        <v>2005</v>
      </c>
      <c r="AP568" t="s">
        <v>3519</v>
      </c>
      <c r="AS568" t="s">
        <v>3626</v>
      </c>
      <c r="AU568">
        <v>49.530709999999999</v>
      </c>
      <c r="AV568">
        <v>8.4708800000000011</v>
      </c>
      <c r="BA568">
        <v>0.5625</v>
      </c>
      <c r="BB568" t="s">
        <v>3997</v>
      </c>
      <c r="BC568" t="s">
        <v>3500</v>
      </c>
      <c r="BE568" t="s">
        <v>3515</v>
      </c>
      <c r="BF568" t="s">
        <v>4258</v>
      </c>
      <c r="BG568" t="s">
        <v>1559</v>
      </c>
      <c r="BH568" t="s">
        <v>4453</v>
      </c>
    </row>
    <row r="569" spans="1:61" x14ac:dyDescent="0.25">
      <c r="A569">
        <f t="shared" si="65"/>
        <v>61.1</v>
      </c>
      <c r="B569" t="str">
        <f t="shared" si="66"/>
        <v>Kraftwerk III_BNA0658</v>
      </c>
      <c r="C569" t="s">
        <v>3492</v>
      </c>
      <c r="D569" t="str">
        <f>VLOOKUP(AL569,REF_TABLE!$A$19:$B$26,2,FALSE)</f>
        <v>COMC</v>
      </c>
      <c r="E569" t="str">
        <f>VLOOKUP(AK569,REF_TABLE!A:B,2,FALSE)</f>
        <v>GAS</v>
      </c>
      <c r="F569">
        <f t="shared" si="72"/>
        <v>0.55349999999999999</v>
      </c>
      <c r="G569">
        <f>VLOOKUP(Backup_0521!D569,REF_TABLE!M:Q,2,FALSE)</f>
        <v>5</v>
      </c>
      <c r="H569">
        <f>VLOOKUP(Backup_0521!D569,REF_TABLE!M:Q,3,FALSE)</f>
        <v>1</v>
      </c>
      <c r="I569">
        <f>VLOOKUP(D569,Tabelle7!$A:$B,2,FALSE)</f>
        <v>3.8508725075675675E-2</v>
      </c>
      <c r="J569">
        <f>VLOOKUP(D569,Tabelle7!$A:$C,3,FALSE)</f>
        <v>3.8508725075675675E-2</v>
      </c>
      <c r="K569">
        <f>VLOOKUP($E569,Dispa_data!E:W,7,FALSE)</f>
        <v>112542.12</v>
      </c>
      <c r="L569">
        <f>IFERROR(VLOOKUP($E569,Dispa_data!E:W,8,FALSE),0)</f>
        <v>0</v>
      </c>
      <c r="M569">
        <f>IFERROR(VLOOKUP($E569,Dispa_data!E:W,9,FALSE),0)</f>
        <v>0</v>
      </c>
      <c r="N569">
        <f>IFERROR(VLOOKUP($E569,Dispa_data!$E:$W,10,FALSE),0)</f>
        <v>0.4</v>
      </c>
      <c r="O569">
        <f>IFERROR(VLOOKUP($E569,Dispa_data!$E:$W,11,FALSE),0)</f>
        <v>0.52500000000000002</v>
      </c>
      <c r="P569">
        <f>IFERROR(VLOOKUP($E569,Dispa_data!$E:$W,12,FALSE),0)</f>
        <v>1</v>
      </c>
      <c r="Q569">
        <f>IFERROR(VLOOKUP($E569,Dispa_data!$E:$W,13,FALSE),0)</f>
        <v>0.45</v>
      </c>
      <c r="S569">
        <f t="shared" si="67"/>
        <v>171.80245133381399</v>
      </c>
      <c r="T569" t="str">
        <f t="shared" si="68"/>
        <v/>
      </c>
      <c r="U569" t="str">
        <f t="shared" si="69"/>
        <v/>
      </c>
      <c r="V569" t="str">
        <f t="shared" si="70"/>
        <v/>
      </c>
      <c r="W569" t="str">
        <f t="shared" si="71"/>
        <v/>
      </c>
      <c r="X569" s="1" t="s">
        <v>605</v>
      </c>
      <c r="Y569" s="6" t="e">
        <f>VLOOKUP(B569,Dispa_data!B:B,1,FALSE)</f>
        <v>#N/A</v>
      </c>
      <c r="Z569" t="s">
        <v>1311</v>
      </c>
      <c r="AA569" t="s">
        <v>1734</v>
      </c>
      <c r="AB569" t="s">
        <v>2061</v>
      </c>
      <c r="AC569" t="s">
        <v>2182</v>
      </c>
      <c r="AD569" t="s">
        <v>2459</v>
      </c>
      <c r="AE569" t="s">
        <v>2795</v>
      </c>
      <c r="AF569" t="s">
        <v>3237</v>
      </c>
      <c r="AG569" t="s">
        <v>3480</v>
      </c>
      <c r="AH569" t="s">
        <v>3492</v>
      </c>
      <c r="AI569">
        <v>61.1</v>
      </c>
      <c r="AJ569">
        <v>81.936549999999997</v>
      </c>
      <c r="AK569" t="s">
        <v>3500</v>
      </c>
      <c r="AL569" t="s">
        <v>3508</v>
      </c>
      <c r="AM569" t="s">
        <v>3514</v>
      </c>
      <c r="AN569">
        <v>171.80245133381399</v>
      </c>
      <c r="AO569">
        <v>1973</v>
      </c>
      <c r="AP569" t="s">
        <v>3607</v>
      </c>
      <c r="AQ569">
        <v>2003</v>
      </c>
      <c r="AS569" t="s">
        <v>3625</v>
      </c>
      <c r="AT569" t="s">
        <v>3630</v>
      </c>
      <c r="AU569">
        <v>51.680370000000003</v>
      </c>
      <c r="AV569">
        <v>7.0968800000000014</v>
      </c>
      <c r="BA569">
        <v>0.55349999999999999</v>
      </c>
      <c r="BB569" t="s">
        <v>3997</v>
      </c>
      <c r="BC569" t="s">
        <v>3500</v>
      </c>
      <c r="BE569" t="s">
        <v>3515</v>
      </c>
      <c r="BG569" t="s">
        <v>4406</v>
      </c>
      <c r="BH569" t="s">
        <v>2182</v>
      </c>
      <c r="BI569" t="s">
        <v>4592</v>
      </c>
    </row>
    <row r="570" spans="1:61" x14ac:dyDescent="0.25">
      <c r="A570">
        <f t="shared" si="65"/>
        <v>77.599999999999994</v>
      </c>
      <c r="B570" t="str">
        <f t="shared" si="66"/>
        <v>Kraftwerk III_BNA0659</v>
      </c>
      <c r="C570" t="s">
        <v>3492</v>
      </c>
      <c r="D570" t="str">
        <f>VLOOKUP(AL570,REF_TABLE!$A$19:$B$26,2,FALSE)</f>
        <v>COMC</v>
      </c>
      <c r="E570" t="str">
        <f>VLOOKUP(AK570,REF_TABLE!A:B,2,FALSE)</f>
        <v>GAS</v>
      </c>
      <c r="F570">
        <f t="shared" si="72"/>
        <v>0.55349999999999999</v>
      </c>
      <c r="G570">
        <f>VLOOKUP(Backup_0521!D570,REF_TABLE!M:Q,2,FALSE)</f>
        <v>5</v>
      </c>
      <c r="H570">
        <f>VLOOKUP(Backup_0521!D570,REF_TABLE!M:Q,3,FALSE)</f>
        <v>1</v>
      </c>
      <c r="I570">
        <f>VLOOKUP(D570,Tabelle7!$A:$B,2,FALSE)</f>
        <v>3.8508725075675675E-2</v>
      </c>
      <c r="J570">
        <f>VLOOKUP(D570,Tabelle7!$A:$C,3,FALSE)</f>
        <v>3.8508725075675675E-2</v>
      </c>
      <c r="K570">
        <f>VLOOKUP($E570,Dispa_data!E:W,7,FALSE)</f>
        <v>112542.12</v>
      </c>
      <c r="L570">
        <f>IFERROR(VLOOKUP($E570,Dispa_data!E:W,8,FALSE),0)</f>
        <v>0</v>
      </c>
      <c r="M570">
        <f>IFERROR(VLOOKUP($E570,Dispa_data!E:W,9,FALSE),0)</f>
        <v>0</v>
      </c>
      <c r="N570">
        <f>IFERROR(VLOOKUP($E570,Dispa_data!$E:$W,10,FALSE),0)</f>
        <v>0.4</v>
      </c>
      <c r="O570">
        <f>IFERROR(VLOOKUP($E570,Dispa_data!$E:$W,11,FALSE),0)</f>
        <v>0.52500000000000002</v>
      </c>
      <c r="P570">
        <f>IFERROR(VLOOKUP($E570,Dispa_data!$E:$W,12,FALSE),0)</f>
        <v>1</v>
      </c>
      <c r="Q570">
        <f>IFERROR(VLOOKUP($E570,Dispa_data!$E:$W,13,FALSE),0)</f>
        <v>0.45</v>
      </c>
      <c r="S570">
        <f t="shared" si="67"/>
        <v>218.19754866618601</v>
      </c>
      <c r="T570" t="str">
        <f t="shared" si="68"/>
        <v/>
      </c>
      <c r="U570" t="str">
        <f t="shared" si="69"/>
        <v/>
      </c>
      <c r="V570" t="str">
        <f t="shared" si="70"/>
        <v/>
      </c>
      <c r="W570" t="str">
        <f t="shared" si="71"/>
        <v/>
      </c>
      <c r="X570" s="1" t="s">
        <v>606</v>
      </c>
      <c r="Y570" s="6" t="e">
        <f>VLOOKUP(B570,Dispa_data!B:B,1,FALSE)</f>
        <v>#N/A</v>
      </c>
      <c r="Z570" t="s">
        <v>1311</v>
      </c>
      <c r="AA570" t="s">
        <v>1735</v>
      </c>
      <c r="AB570" t="s">
        <v>2061</v>
      </c>
      <c r="AC570" t="s">
        <v>2182</v>
      </c>
      <c r="AD570" t="s">
        <v>2459</v>
      </c>
      <c r="AE570" t="s">
        <v>2795</v>
      </c>
      <c r="AF570" t="s">
        <v>3237</v>
      </c>
      <c r="AG570" t="s">
        <v>3480</v>
      </c>
      <c r="AH570" t="s">
        <v>3492</v>
      </c>
      <c r="AI570">
        <v>77.599999999999994</v>
      </c>
      <c r="AJ570">
        <v>104.06345</v>
      </c>
      <c r="AK570" t="s">
        <v>3500</v>
      </c>
      <c r="AL570" t="s">
        <v>3508</v>
      </c>
      <c r="AM570" t="s">
        <v>3514</v>
      </c>
      <c r="AN570">
        <v>218.19754866618601</v>
      </c>
      <c r="AO570">
        <v>1974</v>
      </c>
      <c r="AP570" t="s">
        <v>3576</v>
      </c>
      <c r="AQ570">
        <v>2003</v>
      </c>
      <c r="AS570" t="s">
        <v>3625</v>
      </c>
      <c r="AT570" t="s">
        <v>3630</v>
      </c>
      <c r="AU570">
        <v>51.680370000000003</v>
      </c>
      <c r="AV570">
        <v>7.0968800000000014</v>
      </c>
      <c r="BA570">
        <v>0.55349999999999999</v>
      </c>
      <c r="BB570" t="s">
        <v>3997</v>
      </c>
      <c r="BC570" t="s">
        <v>3500</v>
      </c>
      <c r="BE570" t="s">
        <v>3515</v>
      </c>
      <c r="BG570" t="s">
        <v>4406</v>
      </c>
      <c r="BH570" t="s">
        <v>2182</v>
      </c>
      <c r="BI570" t="s">
        <v>4592</v>
      </c>
    </row>
    <row r="571" spans="1:61" x14ac:dyDescent="0.25">
      <c r="A571">
        <f t="shared" si="65"/>
        <v>60.6</v>
      </c>
      <c r="B571" t="str">
        <f t="shared" si="66"/>
        <v>Kraftwerk IV_BNA1676</v>
      </c>
      <c r="C571" t="s">
        <v>3492</v>
      </c>
      <c r="D571" t="str">
        <f>VLOOKUP(AL571,REF_TABLE!$A$19:$B$26,2,FALSE)</f>
        <v>STUR</v>
      </c>
      <c r="E571" t="str">
        <f>VLOOKUP(AK571,REF_TABLE!A:B,2,FALSE)</f>
        <v>GAS</v>
      </c>
      <c r="F571">
        <f t="shared" si="72"/>
        <v>0.40260000000000001</v>
      </c>
      <c r="G571">
        <f>VLOOKUP(Backup_0521!D571,REF_TABLE!M:Q,2,FALSE)</f>
        <v>9.5587323943661975</v>
      </c>
      <c r="H571">
        <f>VLOOKUP(Backup_0521!D571,REF_TABLE!M:Q,3,FALSE)</f>
        <v>7.8122535211267614</v>
      </c>
      <c r="I571">
        <f>VLOOKUP(D571,Tabelle7!$A:$B,2,FALSE)</f>
        <v>4.0224969288732378E-2</v>
      </c>
      <c r="J571">
        <f>VLOOKUP(D571,Tabelle7!$A:$C,3,FALSE)</f>
        <v>4.0224969288732378E-2</v>
      </c>
      <c r="K571">
        <f>VLOOKUP($E571,Dispa_data!E:W,7,FALSE)</f>
        <v>112542.12</v>
      </c>
      <c r="L571">
        <f>IFERROR(VLOOKUP($E571,Dispa_data!E:W,8,FALSE),0)</f>
        <v>0</v>
      </c>
      <c r="M571">
        <f>IFERROR(VLOOKUP($E571,Dispa_data!E:W,9,FALSE),0)</f>
        <v>0</v>
      </c>
      <c r="N571">
        <f>IFERROR(VLOOKUP($E571,Dispa_data!$E:$W,10,FALSE),0)</f>
        <v>0.4</v>
      </c>
      <c r="O571">
        <f>IFERROR(VLOOKUP($E571,Dispa_data!$E:$W,11,FALSE),0)</f>
        <v>0.52500000000000002</v>
      </c>
      <c r="P571">
        <f>IFERROR(VLOOKUP($E571,Dispa_data!$E:$W,12,FALSE),0)</f>
        <v>1</v>
      </c>
      <c r="Q571">
        <f>IFERROR(VLOOKUP($E571,Dispa_data!$E:$W,13,FALSE),0)</f>
        <v>0.45</v>
      </c>
      <c r="S571" t="str">
        <f t="shared" si="67"/>
        <v/>
      </c>
      <c r="T571" t="str">
        <f t="shared" si="68"/>
        <v/>
      </c>
      <c r="U571" t="str">
        <f t="shared" si="69"/>
        <v/>
      </c>
      <c r="V571" t="str">
        <f t="shared" si="70"/>
        <v/>
      </c>
      <c r="W571" t="str">
        <f t="shared" si="71"/>
        <v/>
      </c>
      <c r="X571" s="1" t="s">
        <v>607</v>
      </c>
      <c r="Y571" s="6" t="e">
        <f>VLOOKUP(B571,Dispa_data!B:B,1,FALSE)</f>
        <v>#N/A</v>
      </c>
      <c r="Z571" t="s">
        <v>1312</v>
      </c>
      <c r="AA571" t="s">
        <v>1586</v>
      </c>
      <c r="AC571" t="s">
        <v>2182</v>
      </c>
      <c r="AD571" t="s">
        <v>2459</v>
      </c>
      <c r="AE571" t="s">
        <v>2795</v>
      </c>
      <c r="AF571" t="s">
        <v>3237</v>
      </c>
      <c r="AG571" t="s">
        <v>3480</v>
      </c>
      <c r="AH571" t="s">
        <v>3492</v>
      </c>
      <c r="AI571">
        <v>60.6</v>
      </c>
      <c r="AK571" t="s">
        <v>3500</v>
      </c>
      <c r="AL571" t="s">
        <v>3506</v>
      </c>
      <c r="AM571" t="s">
        <v>3514</v>
      </c>
      <c r="AO571">
        <v>2016</v>
      </c>
      <c r="AP571" t="s">
        <v>3613</v>
      </c>
      <c r="AS571" t="s">
        <v>3625</v>
      </c>
      <c r="AU571">
        <v>51.680370000000003</v>
      </c>
      <c r="AV571">
        <v>7.0968800000000014</v>
      </c>
      <c r="BA571">
        <v>0.40260000000000001</v>
      </c>
      <c r="BB571" t="s">
        <v>3997</v>
      </c>
      <c r="BC571" t="s">
        <v>3500</v>
      </c>
      <c r="BE571" t="s">
        <v>3515</v>
      </c>
      <c r="BF571" t="s">
        <v>4259</v>
      </c>
      <c r="BG571" t="s">
        <v>4406</v>
      </c>
      <c r="BH571" t="s">
        <v>2182</v>
      </c>
    </row>
    <row r="572" spans="1:61" x14ac:dyDescent="0.25">
      <c r="A572">
        <f t="shared" si="65"/>
        <v>42</v>
      </c>
      <c r="B572" t="str">
        <f t="shared" si="66"/>
        <v>Gemeinschaftskraftwerk Weig_BNA1523a</v>
      </c>
      <c r="C572" t="s">
        <v>3492</v>
      </c>
      <c r="D572" t="str">
        <f>VLOOKUP(AL572,REF_TABLE!$A$19:$B$26,2,FALSE)</f>
        <v>COMC</v>
      </c>
      <c r="E572" t="str">
        <f>VLOOKUP(AK572,REF_TABLE!A:B,2,FALSE)</f>
        <v>GAS</v>
      </c>
      <c r="F572">
        <f t="shared" si="72"/>
        <v>0.504</v>
      </c>
      <c r="G572">
        <f>VLOOKUP(Backup_0521!D572,REF_TABLE!M:Q,2,FALSE)</f>
        <v>5</v>
      </c>
      <c r="H572">
        <f>VLOOKUP(Backup_0521!D572,REF_TABLE!M:Q,3,FALSE)</f>
        <v>1</v>
      </c>
      <c r="I572">
        <f>VLOOKUP(D572,Tabelle7!$A:$B,2,FALSE)</f>
        <v>3.8508725075675675E-2</v>
      </c>
      <c r="J572">
        <f>VLOOKUP(D572,Tabelle7!$A:$C,3,FALSE)</f>
        <v>3.8508725075675675E-2</v>
      </c>
      <c r="K572">
        <f>VLOOKUP($E572,Dispa_data!E:W,7,FALSE)</f>
        <v>112542.12</v>
      </c>
      <c r="L572">
        <f>IFERROR(VLOOKUP($E572,Dispa_data!E:W,8,FALSE),0)</f>
        <v>0</v>
      </c>
      <c r="M572">
        <f>IFERROR(VLOOKUP($E572,Dispa_data!E:W,9,FALSE),0)</f>
        <v>0</v>
      </c>
      <c r="N572">
        <f>IFERROR(VLOOKUP($E572,Dispa_data!$E:$W,10,FALSE),0)</f>
        <v>0.4</v>
      </c>
      <c r="O572">
        <f>IFERROR(VLOOKUP($E572,Dispa_data!$E:$W,11,FALSE),0)</f>
        <v>0.52500000000000002</v>
      </c>
      <c r="P572">
        <f>IFERROR(VLOOKUP($E572,Dispa_data!$E:$W,12,FALSE),0)</f>
        <v>1</v>
      </c>
      <c r="Q572">
        <f>IFERROR(VLOOKUP($E572,Dispa_data!$E:$W,13,FALSE),0)</f>
        <v>0.45</v>
      </c>
      <c r="S572" t="str">
        <f t="shared" si="67"/>
        <v/>
      </c>
      <c r="T572" t="str">
        <f t="shared" si="68"/>
        <v/>
      </c>
      <c r="U572" t="str">
        <f t="shared" si="69"/>
        <v/>
      </c>
      <c r="V572" t="str">
        <f t="shared" si="70"/>
        <v/>
      </c>
      <c r="W572" t="str">
        <f t="shared" si="71"/>
        <v/>
      </c>
      <c r="X572" s="1" t="s">
        <v>608</v>
      </c>
      <c r="Y572" s="6" t="e">
        <f>VLOOKUP(B572,Dispa_data!B:B,1,FALSE)</f>
        <v>#N/A</v>
      </c>
      <c r="Z572" t="s">
        <v>1313</v>
      </c>
      <c r="AA572" t="s">
        <v>1736</v>
      </c>
      <c r="AC572" t="s">
        <v>2292</v>
      </c>
      <c r="AD572" t="s">
        <v>2615</v>
      </c>
      <c r="AE572" t="s">
        <v>3046</v>
      </c>
      <c r="AF572" t="s">
        <v>3387</v>
      </c>
      <c r="AG572" t="s">
        <v>3487</v>
      </c>
      <c r="AH572" t="s">
        <v>3492</v>
      </c>
      <c r="AI572">
        <v>42</v>
      </c>
      <c r="AK572" t="s">
        <v>3500</v>
      </c>
      <c r="AL572" t="s">
        <v>3508</v>
      </c>
      <c r="AM572" t="s">
        <v>3514</v>
      </c>
      <c r="AO572">
        <v>1992</v>
      </c>
      <c r="AP572" t="s">
        <v>3547</v>
      </c>
      <c r="AS572" t="s">
        <v>3625</v>
      </c>
      <c r="AU572">
        <v>50.321134000000001</v>
      </c>
      <c r="AV572">
        <v>7.2339070000000003</v>
      </c>
      <c r="BA572">
        <v>0.504</v>
      </c>
      <c r="BB572" t="s">
        <v>3997</v>
      </c>
      <c r="BC572" t="s">
        <v>3500</v>
      </c>
      <c r="BE572" t="s">
        <v>3515</v>
      </c>
      <c r="BF572" t="s">
        <v>4260</v>
      </c>
      <c r="BG572" t="s">
        <v>1559</v>
      </c>
      <c r="BH572" t="s">
        <v>4441</v>
      </c>
    </row>
    <row r="573" spans="1:61" x14ac:dyDescent="0.25">
      <c r="A573">
        <f t="shared" si="65"/>
        <v>0</v>
      </c>
      <c r="B573" t="str">
        <f t="shared" si="66"/>
        <v>Gemeinschaftskraftwerk Weig_BNA1523b</v>
      </c>
      <c r="C573" t="s">
        <v>3492</v>
      </c>
      <c r="D573" t="str">
        <f>VLOOKUP(AL573,REF_TABLE!$A$19:$B$26,2,FALSE)</f>
        <v>COMC</v>
      </c>
      <c r="E573" t="str">
        <f>VLOOKUP(AK573,REF_TABLE!A:B,2,FALSE)</f>
        <v>GAS</v>
      </c>
      <c r="F573">
        <f t="shared" si="72"/>
        <v>0.59850000000000003</v>
      </c>
      <c r="G573">
        <f>VLOOKUP(Backup_0521!D573,REF_TABLE!M:Q,2,FALSE)</f>
        <v>5</v>
      </c>
      <c r="H573">
        <f>VLOOKUP(Backup_0521!D573,REF_TABLE!M:Q,3,FALSE)</f>
        <v>1</v>
      </c>
      <c r="I573">
        <f>VLOOKUP(D573,Tabelle7!$A:$B,2,FALSE)</f>
        <v>3.8508725075675675E-2</v>
      </c>
      <c r="J573">
        <f>VLOOKUP(D573,Tabelle7!$A:$C,3,FALSE)</f>
        <v>3.8508725075675675E-2</v>
      </c>
      <c r="K573">
        <f>VLOOKUP($E573,Dispa_data!E:W,7,FALSE)</f>
        <v>112542.12</v>
      </c>
      <c r="L573">
        <f>IFERROR(VLOOKUP($E573,Dispa_data!E:W,8,FALSE),0)</f>
        <v>0</v>
      </c>
      <c r="M573">
        <f>IFERROR(VLOOKUP($E573,Dispa_data!E:W,9,FALSE),0)</f>
        <v>0</v>
      </c>
      <c r="N573">
        <f>IFERROR(VLOOKUP($E573,Dispa_data!$E:$W,10,FALSE),0)</f>
        <v>0.4</v>
      </c>
      <c r="O573">
        <f>IFERROR(VLOOKUP($E573,Dispa_data!$E:$W,11,FALSE),0)</f>
        <v>0.52500000000000002</v>
      </c>
      <c r="P573">
        <f>IFERROR(VLOOKUP($E573,Dispa_data!$E:$W,12,FALSE),0)</f>
        <v>1</v>
      </c>
      <c r="Q573">
        <f>IFERROR(VLOOKUP($E573,Dispa_data!$E:$W,13,FALSE),0)</f>
        <v>0.45</v>
      </c>
      <c r="S573" t="str">
        <f t="shared" si="67"/>
        <v/>
      </c>
      <c r="T573" t="str">
        <f t="shared" si="68"/>
        <v/>
      </c>
      <c r="U573" t="str">
        <f t="shared" si="69"/>
        <v/>
      </c>
      <c r="V573" t="str">
        <f t="shared" si="70"/>
        <v/>
      </c>
      <c r="W573" t="str">
        <f t="shared" si="71"/>
        <v/>
      </c>
      <c r="X573" s="1" t="s">
        <v>609</v>
      </c>
      <c r="Y573" s="6" t="e">
        <f>VLOOKUP(B573,Dispa_data!B:B,1,FALSE)</f>
        <v>#N/A</v>
      </c>
      <c r="Z573" t="s">
        <v>1313</v>
      </c>
      <c r="AA573" t="s">
        <v>1737</v>
      </c>
      <c r="AC573" t="s">
        <v>2292</v>
      </c>
      <c r="AD573" t="s">
        <v>2615</v>
      </c>
      <c r="AE573" t="s">
        <v>3046</v>
      </c>
      <c r="AF573" t="s">
        <v>3387</v>
      </c>
      <c r="AG573" t="s">
        <v>3487</v>
      </c>
      <c r="AH573" t="s">
        <v>3492</v>
      </c>
      <c r="AK573" t="s">
        <v>3500</v>
      </c>
      <c r="AL573" t="s">
        <v>3508</v>
      </c>
      <c r="AM573" t="s">
        <v>3514</v>
      </c>
      <c r="AO573">
        <v>2013</v>
      </c>
      <c r="AP573" t="s">
        <v>3543</v>
      </c>
      <c r="AS573" t="s">
        <v>3625</v>
      </c>
      <c r="AU573">
        <v>50.321134000000001</v>
      </c>
      <c r="AV573">
        <v>7.2339070000000003</v>
      </c>
      <c r="BA573">
        <v>0.59850000000000003</v>
      </c>
      <c r="BB573" t="s">
        <v>3997</v>
      </c>
      <c r="BC573" t="s">
        <v>3500</v>
      </c>
      <c r="BE573" t="s">
        <v>3515</v>
      </c>
      <c r="BF573" t="s">
        <v>4260</v>
      </c>
      <c r="BG573" t="s">
        <v>1559</v>
      </c>
      <c r="BH573" t="s">
        <v>4441</v>
      </c>
    </row>
    <row r="574" spans="1:61" x14ac:dyDescent="0.25">
      <c r="A574">
        <f t="shared" si="65"/>
        <v>0</v>
      </c>
      <c r="B574" t="str">
        <f t="shared" si="66"/>
        <v>Gemeinschaftskraftwerk Weig_BNA1523d</v>
      </c>
      <c r="C574" t="s">
        <v>3492</v>
      </c>
      <c r="D574" t="str">
        <f>VLOOKUP(AL574,REF_TABLE!$A$19:$B$26,2,FALSE)</f>
        <v>STUR</v>
      </c>
      <c r="E574" t="str">
        <f>VLOOKUP(AK574,REF_TABLE!A:B,2,FALSE)</f>
        <v>GAS</v>
      </c>
      <c r="F574">
        <f t="shared" si="72"/>
        <v>0.35310000000000002</v>
      </c>
      <c r="G574">
        <f>VLOOKUP(Backup_0521!D574,REF_TABLE!M:Q,2,FALSE)</f>
        <v>9.5587323943661975</v>
      </c>
      <c r="H574">
        <f>VLOOKUP(Backup_0521!D574,REF_TABLE!M:Q,3,FALSE)</f>
        <v>7.8122535211267614</v>
      </c>
      <c r="I574">
        <f>VLOOKUP(D574,Tabelle7!$A:$B,2,FALSE)</f>
        <v>4.0224969288732378E-2</v>
      </c>
      <c r="J574">
        <f>VLOOKUP(D574,Tabelle7!$A:$C,3,FALSE)</f>
        <v>4.0224969288732378E-2</v>
      </c>
      <c r="K574">
        <f>VLOOKUP($E574,Dispa_data!E:W,7,FALSE)</f>
        <v>112542.12</v>
      </c>
      <c r="L574">
        <f>IFERROR(VLOOKUP($E574,Dispa_data!E:W,8,FALSE),0)</f>
        <v>0</v>
      </c>
      <c r="M574">
        <f>IFERROR(VLOOKUP($E574,Dispa_data!E:W,9,FALSE),0)</f>
        <v>0</v>
      </c>
      <c r="N574">
        <f>IFERROR(VLOOKUP($E574,Dispa_data!$E:$W,10,FALSE),0)</f>
        <v>0.4</v>
      </c>
      <c r="O574">
        <f>IFERROR(VLOOKUP($E574,Dispa_data!$E:$W,11,FALSE),0)</f>
        <v>0.52500000000000002</v>
      </c>
      <c r="P574">
        <f>IFERROR(VLOOKUP($E574,Dispa_data!$E:$W,12,FALSE),0)</f>
        <v>1</v>
      </c>
      <c r="Q574">
        <f>IFERROR(VLOOKUP($E574,Dispa_data!$E:$W,13,FALSE),0)</f>
        <v>0.45</v>
      </c>
      <c r="S574" t="str">
        <f t="shared" si="67"/>
        <v/>
      </c>
      <c r="T574" t="str">
        <f t="shared" si="68"/>
        <v/>
      </c>
      <c r="U574" t="str">
        <f t="shared" si="69"/>
        <v/>
      </c>
      <c r="V574" t="str">
        <f t="shared" si="70"/>
        <v/>
      </c>
      <c r="W574" t="str">
        <f t="shared" si="71"/>
        <v/>
      </c>
      <c r="X574" s="1" t="s">
        <v>610</v>
      </c>
      <c r="Y574" s="6" t="e">
        <f>VLOOKUP(B574,Dispa_data!B:B,1,FALSE)</f>
        <v>#N/A</v>
      </c>
      <c r="Z574" t="s">
        <v>1313</v>
      </c>
      <c r="AA574" t="s">
        <v>1738</v>
      </c>
      <c r="AC574" t="s">
        <v>2292</v>
      </c>
      <c r="AD574" t="s">
        <v>2615</v>
      </c>
      <c r="AE574" t="s">
        <v>3046</v>
      </c>
      <c r="AF574" t="s">
        <v>3387</v>
      </c>
      <c r="AG574" t="s">
        <v>3487</v>
      </c>
      <c r="AH574" t="s">
        <v>3492</v>
      </c>
      <c r="AK574" t="s">
        <v>3500</v>
      </c>
      <c r="AL574" t="s">
        <v>3506</v>
      </c>
      <c r="AM574" t="s">
        <v>3514</v>
      </c>
      <c r="AO574">
        <v>1971</v>
      </c>
      <c r="AP574" t="s">
        <v>3556</v>
      </c>
      <c r="AS574" t="s">
        <v>3628</v>
      </c>
      <c r="AU574">
        <v>50.321134000000001</v>
      </c>
      <c r="AV574">
        <v>7.2339070000000003</v>
      </c>
      <c r="BA574">
        <v>0.35310000000000002</v>
      </c>
      <c r="BB574" t="s">
        <v>3997</v>
      </c>
      <c r="BC574" t="s">
        <v>3500</v>
      </c>
      <c r="BE574" t="s">
        <v>3515</v>
      </c>
      <c r="BF574" t="s">
        <v>4260</v>
      </c>
      <c r="BG574" t="s">
        <v>1559</v>
      </c>
      <c r="BH574" t="s">
        <v>4441</v>
      </c>
    </row>
    <row r="575" spans="1:61" x14ac:dyDescent="0.25">
      <c r="A575">
        <f t="shared" si="65"/>
        <v>24</v>
      </c>
      <c r="B575" t="str">
        <f t="shared" si="66"/>
        <v>INEOS Kraftwerk_BNA1332</v>
      </c>
      <c r="C575" t="s">
        <v>3492</v>
      </c>
      <c r="D575" t="str">
        <f>VLOOKUP(AL575,REF_TABLE!$A$19:$B$26,2,FALSE)</f>
        <v>STUR</v>
      </c>
      <c r="E575" t="str">
        <f>VLOOKUP(AK575,REF_TABLE!A:B,2,FALSE)</f>
        <v>GAS</v>
      </c>
      <c r="F575">
        <f t="shared" si="72"/>
        <v>0.3795</v>
      </c>
      <c r="G575">
        <f>VLOOKUP(Backup_0521!D575,REF_TABLE!M:Q,2,FALSE)</f>
        <v>9.5587323943661975</v>
      </c>
      <c r="H575">
        <f>VLOOKUP(Backup_0521!D575,REF_TABLE!M:Q,3,FALSE)</f>
        <v>7.8122535211267614</v>
      </c>
      <c r="I575">
        <f>VLOOKUP(D575,Tabelle7!$A:$B,2,FALSE)</f>
        <v>4.0224969288732378E-2</v>
      </c>
      <c r="J575">
        <f>VLOOKUP(D575,Tabelle7!$A:$C,3,FALSE)</f>
        <v>4.0224969288732378E-2</v>
      </c>
      <c r="K575">
        <f>VLOOKUP($E575,Dispa_data!E:W,7,FALSE)</f>
        <v>112542.12</v>
      </c>
      <c r="L575">
        <f>IFERROR(VLOOKUP($E575,Dispa_data!E:W,8,FALSE),0)</f>
        <v>0</v>
      </c>
      <c r="M575">
        <f>IFERROR(VLOOKUP($E575,Dispa_data!E:W,9,FALSE),0)</f>
        <v>0</v>
      </c>
      <c r="N575">
        <f>IFERROR(VLOOKUP($E575,Dispa_data!$E:$W,10,FALSE),0)</f>
        <v>0.4</v>
      </c>
      <c r="O575">
        <f>IFERROR(VLOOKUP($E575,Dispa_data!$E:$W,11,FALSE),0)</f>
        <v>0.52500000000000002</v>
      </c>
      <c r="P575">
        <f>IFERROR(VLOOKUP($E575,Dispa_data!$E:$W,12,FALSE),0)</f>
        <v>1</v>
      </c>
      <c r="Q575">
        <f>IFERROR(VLOOKUP($E575,Dispa_data!$E:$W,13,FALSE),0)</f>
        <v>0.45</v>
      </c>
      <c r="S575" t="str">
        <f t="shared" si="67"/>
        <v/>
      </c>
      <c r="T575" t="str">
        <f t="shared" si="68"/>
        <v/>
      </c>
      <c r="U575" t="str">
        <f t="shared" si="69"/>
        <v/>
      </c>
      <c r="V575" t="str">
        <f t="shared" si="70"/>
        <v/>
      </c>
      <c r="W575" t="str">
        <f t="shared" si="71"/>
        <v/>
      </c>
      <c r="X575" s="1" t="s">
        <v>611</v>
      </c>
      <c r="Y575" s="6" t="e">
        <f>VLOOKUP(B575,Dispa_data!B:B,1,FALSE)</f>
        <v>#N/A</v>
      </c>
      <c r="Z575" t="s">
        <v>1314</v>
      </c>
      <c r="AA575" t="s">
        <v>1739</v>
      </c>
      <c r="AC575" t="s">
        <v>2293</v>
      </c>
      <c r="AD575" t="s">
        <v>2616</v>
      </c>
      <c r="AE575" t="s">
        <v>3047</v>
      </c>
      <c r="AF575" t="s">
        <v>3388</v>
      </c>
      <c r="AG575" t="s">
        <v>3480</v>
      </c>
      <c r="AH575" t="s">
        <v>3492</v>
      </c>
      <c r="AI575">
        <v>24</v>
      </c>
      <c r="AK575" t="s">
        <v>3500</v>
      </c>
      <c r="AL575" t="s">
        <v>3506</v>
      </c>
      <c r="AM575" t="s">
        <v>3514</v>
      </c>
      <c r="AO575">
        <v>1995</v>
      </c>
      <c r="AP575" t="s">
        <v>3605</v>
      </c>
      <c r="AS575" t="s">
        <v>3625</v>
      </c>
      <c r="AU575">
        <v>51.469349999999999</v>
      </c>
      <c r="AV575">
        <v>6.64358</v>
      </c>
      <c r="BA575">
        <v>0.3795</v>
      </c>
      <c r="BB575" t="s">
        <v>3997</v>
      </c>
      <c r="BC575" t="s">
        <v>3500</v>
      </c>
      <c r="BE575" t="s">
        <v>3515</v>
      </c>
      <c r="BF575" t="s">
        <v>4261</v>
      </c>
      <c r="BG575" t="s">
        <v>4428</v>
      </c>
      <c r="BH575" t="s">
        <v>4441</v>
      </c>
    </row>
    <row r="576" spans="1:61" x14ac:dyDescent="0.25">
      <c r="A576">
        <f t="shared" si="65"/>
        <v>34.299999999999997</v>
      </c>
      <c r="B576" t="str">
        <f t="shared" si="66"/>
        <v>EVC / GLOBALFOUNDRIES_BNA1396</v>
      </c>
      <c r="C576" t="s">
        <v>3492</v>
      </c>
      <c r="D576" t="str">
        <f>VLOOKUP(AL576,REF_TABLE!$A$19:$B$26,2,FALSE)</f>
        <v>STUR</v>
      </c>
      <c r="E576" t="str">
        <f>VLOOKUP(AK576,REF_TABLE!A:B,2,FALSE)</f>
        <v>GAS</v>
      </c>
      <c r="F576">
        <f t="shared" si="72"/>
        <v>0.38279999999999997</v>
      </c>
      <c r="G576">
        <f>VLOOKUP(Backup_0521!D576,REF_TABLE!M:Q,2,FALSE)</f>
        <v>9.5587323943661975</v>
      </c>
      <c r="H576">
        <f>VLOOKUP(Backup_0521!D576,REF_TABLE!M:Q,3,FALSE)</f>
        <v>7.8122535211267614</v>
      </c>
      <c r="I576">
        <f>VLOOKUP(D576,Tabelle7!$A:$B,2,FALSE)</f>
        <v>4.0224969288732378E-2</v>
      </c>
      <c r="J576">
        <f>VLOOKUP(D576,Tabelle7!$A:$C,3,FALSE)</f>
        <v>4.0224969288732378E-2</v>
      </c>
      <c r="K576">
        <f>VLOOKUP($E576,Dispa_data!E:W,7,FALSE)</f>
        <v>112542.12</v>
      </c>
      <c r="L576">
        <f>IFERROR(VLOOKUP($E576,Dispa_data!E:W,8,FALSE),0)</f>
        <v>0</v>
      </c>
      <c r="M576">
        <f>IFERROR(VLOOKUP($E576,Dispa_data!E:W,9,FALSE),0)</f>
        <v>0</v>
      </c>
      <c r="N576">
        <f>IFERROR(VLOOKUP($E576,Dispa_data!$E:$W,10,FALSE),0)</f>
        <v>0.4</v>
      </c>
      <c r="O576">
        <f>IFERROR(VLOOKUP($E576,Dispa_data!$E:$W,11,FALSE),0)</f>
        <v>0.52500000000000002</v>
      </c>
      <c r="P576">
        <f>IFERROR(VLOOKUP($E576,Dispa_data!$E:$W,12,FALSE),0)</f>
        <v>1</v>
      </c>
      <c r="Q576">
        <f>IFERROR(VLOOKUP($E576,Dispa_data!$E:$W,13,FALSE),0)</f>
        <v>0.45</v>
      </c>
      <c r="S576" t="str">
        <f t="shared" si="67"/>
        <v/>
      </c>
      <c r="T576" t="str">
        <f t="shared" si="68"/>
        <v/>
      </c>
      <c r="U576" t="str">
        <f t="shared" si="69"/>
        <v/>
      </c>
      <c r="V576" t="str">
        <f t="shared" si="70"/>
        <v/>
      </c>
      <c r="W576" t="str">
        <f t="shared" si="71"/>
        <v/>
      </c>
      <c r="X576" s="1" t="s">
        <v>612</v>
      </c>
      <c r="Y576" s="6" t="e">
        <f>VLOOKUP(B576,Dispa_data!B:B,1,FALSE)</f>
        <v>#N/A</v>
      </c>
      <c r="Z576" t="s">
        <v>1315</v>
      </c>
      <c r="AA576" t="s">
        <v>1740</v>
      </c>
      <c r="AC576" t="s">
        <v>2294</v>
      </c>
      <c r="AD576" t="s">
        <v>2617</v>
      </c>
      <c r="AE576" t="s">
        <v>3048</v>
      </c>
      <c r="AF576" t="s">
        <v>3389</v>
      </c>
      <c r="AG576" t="s">
        <v>3490</v>
      </c>
      <c r="AH576" t="s">
        <v>3492</v>
      </c>
      <c r="AI576">
        <v>34.299999999999997</v>
      </c>
      <c r="AK576" t="s">
        <v>3500</v>
      </c>
      <c r="AL576" t="s">
        <v>3506</v>
      </c>
      <c r="AM576" t="s">
        <v>3514</v>
      </c>
      <c r="AO576">
        <v>1998</v>
      </c>
      <c r="AP576" t="s">
        <v>3609</v>
      </c>
      <c r="AS576" t="s">
        <v>3625</v>
      </c>
      <c r="AU576">
        <v>51.12697</v>
      </c>
      <c r="AV576">
        <v>13.715</v>
      </c>
      <c r="BA576">
        <v>0.38279999999999997</v>
      </c>
      <c r="BB576" t="s">
        <v>3997</v>
      </c>
      <c r="BC576" t="s">
        <v>3500</v>
      </c>
      <c r="BE576" t="s">
        <v>3515</v>
      </c>
      <c r="BG576" t="s">
        <v>1559</v>
      </c>
      <c r="BH576" t="s">
        <v>4510</v>
      </c>
    </row>
    <row r="577" spans="1:61" x14ac:dyDescent="0.25">
      <c r="A577">
        <f t="shared" si="65"/>
        <v>79.7</v>
      </c>
      <c r="B577" t="str">
        <f t="shared" si="66"/>
        <v>Süd DT1_BNA0683a</v>
      </c>
      <c r="C577" t="s">
        <v>3492</v>
      </c>
      <c r="D577" t="str">
        <f>VLOOKUP(AL577,REF_TABLE!$A$19:$B$26,2,FALSE)</f>
        <v>COMC</v>
      </c>
      <c r="E577" t="str">
        <f>VLOOKUP(AK577,REF_TABLE!A:B,2,FALSE)</f>
        <v>GAS</v>
      </c>
      <c r="F577">
        <f t="shared" si="72"/>
        <v>0.45</v>
      </c>
      <c r="G577">
        <f>VLOOKUP(Backup_0521!D577,REF_TABLE!M:Q,2,FALSE)</f>
        <v>5</v>
      </c>
      <c r="H577">
        <f>VLOOKUP(Backup_0521!D577,REF_TABLE!M:Q,3,FALSE)</f>
        <v>1</v>
      </c>
      <c r="I577">
        <f>VLOOKUP(D577,Tabelle7!$A:$B,2,FALSE)</f>
        <v>3.8508725075675675E-2</v>
      </c>
      <c r="J577">
        <f>VLOOKUP(D577,Tabelle7!$A:$C,3,FALSE)</f>
        <v>3.8508725075675675E-2</v>
      </c>
      <c r="K577">
        <f>VLOOKUP($E577,Dispa_data!E:W,7,FALSE)</f>
        <v>112542.12</v>
      </c>
      <c r="L577">
        <f>IFERROR(VLOOKUP($E577,Dispa_data!E:W,8,FALSE),0)</f>
        <v>0</v>
      </c>
      <c r="M577">
        <f>IFERROR(VLOOKUP($E577,Dispa_data!E:W,9,FALSE),0)</f>
        <v>0</v>
      </c>
      <c r="N577">
        <f>IFERROR(VLOOKUP($E577,Dispa_data!$E:$W,10,FALSE),0)</f>
        <v>0.4</v>
      </c>
      <c r="O577">
        <f>IFERROR(VLOOKUP($E577,Dispa_data!$E:$W,11,FALSE),0)</f>
        <v>0.52500000000000002</v>
      </c>
      <c r="P577">
        <f>IFERROR(VLOOKUP($E577,Dispa_data!$E:$W,12,FALSE),0)</f>
        <v>1</v>
      </c>
      <c r="Q577">
        <f>IFERROR(VLOOKUP($E577,Dispa_data!$E:$W,13,FALSE),0)</f>
        <v>0.45</v>
      </c>
      <c r="S577">
        <f t="shared" si="67"/>
        <v>75.215970961887479</v>
      </c>
      <c r="T577" t="str">
        <f t="shared" si="68"/>
        <v/>
      </c>
      <c r="U577" t="str">
        <f t="shared" si="69"/>
        <v/>
      </c>
      <c r="V577" t="str">
        <f t="shared" si="70"/>
        <v/>
      </c>
      <c r="W577" t="str">
        <f t="shared" si="71"/>
        <v/>
      </c>
      <c r="X577" s="1" t="s">
        <v>613</v>
      </c>
      <c r="Y577" s="6" t="e">
        <f>VLOOKUP(B577,Dispa_data!B:B,1,FALSE)</f>
        <v>#N/A</v>
      </c>
      <c r="Z577" t="s">
        <v>1316</v>
      </c>
      <c r="AA577" t="s">
        <v>1586</v>
      </c>
      <c r="AB577" t="s">
        <v>2062</v>
      </c>
      <c r="AC577" t="s">
        <v>2186</v>
      </c>
      <c r="AE577" t="s">
        <v>3049</v>
      </c>
      <c r="AF577" t="s">
        <v>3390</v>
      </c>
      <c r="AG577" t="s">
        <v>3478</v>
      </c>
      <c r="AH577" t="s">
        <v>3492</v>
      </c>
      <c r="AI577">
        <v>79.7</v>
      </c>
      <c r="AJ577">
        <v>81.001810000000006</v>
      </c>
      <c r="AK577" t="s">
        <v>3500</v>
      </c>
      <c r="AL577" t="s">
        <v>3508</v>
      </c>
      <c r="AM577" t="s">
        <v>3514</v>
      </c>
      <c r="AN577">
        <v>75.215970961887479</v>
      </c>
      <c r="AO577">
        <v>1980</v>
      </c>
      <c r="AP577" t="s">
        <v>3546</v>
      </c>
      <c r="AS577" t="s">
        <v>3625</v>
      </c>
      <c r="AT577" t="s">
        <v>3629</v>
      </c>
      <c r="AU577">
        <v>48.135125299999999</v>
      </c>
      <c r="AV577">
        <v>11.5819806</v>
      </c>
      <c r="BA577">
        <v>0.45</v>
      </c>
      <c r="BB577" t="s">
        <v>3997</v>
      </c>
      <c r="BC577" t="s">
        <v>3500</v>
      </c>
      <c r="BE577" t="s">
        <v>3515</v>
      </c>
      <c r="BF577" t="s">
        <v>4262</v>
      </c>
      <c r="BG577" t="s">
        <v>4406</v>
      </c>
      <c r="BH577" t="s">
        <v>4475</v>
      </c>
      <c r="BI577" t="s">
        <v>4592</v>
      </c>
    </row>
    <row r="578" spans="1:61" x14ac:dyDescent="0.25">
      <c r="A578">
        <f t="shared" ref="A578:A641" si="73">AI578</f>
        <v>97.9</v>
      </c>
      <c r="B578" t="str">
        <f t="shared" ref="B578:B641" si="74">CONCATENATE(Z578,"_",X578)</f>
        <v>Süd GT3_BNA0683b</v>
      </c>
      <c r="C578" t="s">
        <v>3492</v>
      </c>
      <c r="D578" t="str">
        <f>VLOOKUP(AL578,REF_TABLE!$A$19:$B$26,2,FALSE)</f>
        <v>COMC</v>
      </c>
      <c r="E578" t="str">
        <f>VLOOKUP(AK578,REF_TABLE!A:B,2,FALSE)</f>
        <v>GAS</v>
      </c>
      <c r="F578">
        <f t="shared" si="72"/>
        <v>0.45</v>
      </c>
      <c r="G578">
        <f>VLOOKUP(Backup_0521!D578,REF_TABLE!M:Q,2,FALSE)</f>
        <v>5</v>
      </c>
      <c r="H578">
        <f>VLOOKUP(Backup_0521!D578,REF_TABLE!M:Q,3,FALSE)</f>
        <v>1</v>
      </c>
      <c r="I578">
        <f>VLOOKUP(D578,Tabelle7!$A:$B,2,FALSE)</f>
        <v>3.8508725075675675E-2</v>
      </c>
      <c r="J578">
        <f>VLOOKUP(D578,Tabelle7!$A:$C,3,FALSE)</f>
        <v>3.8508725075675675E-2</v>
      </c>
      <c r="K578">
        <f>VLOOKUP($E578,Dispa_data!E:W,7,FALSE)</f>
        <v>112542.12</v>
      </c>
      <c r="L578">
        <f>IFERROR(VLOOKUP($E578,Dispa_data!E:W,8,FALSE),0)</f>
        <v>0</v>
      </c>
      <c r="M578">
        <f>IFERROR(VLOOKUP($E578,Dispa_data!E:W,9,FALSE),0)</f>
        <v>0</v>
      </c>
      <c r="N578">
        <f>IFERROR(VLOOKUP($E578,Dispa_data!$E:$W,10,FALSE),0)</f>
        <v>0.4</v>
      </c>
      <c r="O578">
        <f>IFERROR(VLOOKUP($E578,Dispa_data!$E:$W,11,FALSE),0)</f>
        <v>0.52500000000000002</v>
      </c>
      <c r="P578">
        <f>IFERROR(VLOOKUP($E578,Dispa_data!$E:$W,12,FALSE),0)</f>
        <v>1</v>
      </c>
      <c r="Q578">
        <f>IFERROR(VLOOKUP($E578,Dispa_data!$E:$W,13,FALSE),0)</f>
        <v>0.45</v>
      </c>
      <c r="S578">
        <f t="shared" ref="S578:S641" si="75">IF(AN578="","",AN578)</f>
        <v>92.392014519056261</v>
      </c>
      <c r="T578" t="str">
        <f t="shared" ref="T578:T641" si="76">IF(D578="HPHS",A578*6.3,"")</f>
        <v/>
      </c>
      <c r="U578" t="str">
        <f t="shared" ref="U578:U641" si="77">IF(D578="HPHS",0,"")</f>
        <v/>
      </c>
      <c r="V578" t="str">
        <f t="shared" ref="V578:V641" si="78">IF(D578="HPHS",A578,"")</f>
        <v/>
      </c>
      <c r="W578" t="str">
        <f t="shared" ref="W578:W641" si="79">IF(D578="HPHS",0.86,"")</f>
        <v/>
      </c>
      <c r="X578" s="1" t="s">
        <v>614</v>
      </c>
      <c r="Y578" s="6" t="e">
        <f>VLOOKUP(B578,Dispa_data!B:B,1,FALSE)</f>
        <v>#N/A</v>
      </c>
      <c r="Z578" t="s">
        <v>1317</v>
      </c>
      <c r="AA578" t="s">
        <v>1586</v>
      </c>
      <c r="AB578" t="s">
        <v>2062</v>
      </c>
      <c r="AC578" t="s">
        <v>2186</v>
      </c>
      <c r="AE578" t="s">
        <v>3049</v>
      </c>
      <c r="AF578" t="s">
        <v>3390</v>
      </c>
      <c r="AG578" t="s">
        <v>3478</v>
      </c>
      <c r="AH578" t="s">
        <v>3492</v>
      </c>
      <c r="AI578">
        <v>97.9</v>
      </c>
      <c r="AJ578">
        <v>99.499089999999995</v>
      </c>
      <c r="AK578" t="s">
        <v>3500</v>
      </c>
      <c r="AL578" t="s">
        <v>3508</v>
      </c>
      <c r="AM578" t="s">
        <v>3514</v>
      </c>
      <c r="AN578">
        <v>92.392014519056261</v>
      </c>
      <c r="AO578">
        <v>1980</v>
      </c>
      <c r="AP578" t="s">
        <v>3546</v>
      </c>
      <c r="AS578" t="s">
        <v>3625</v>
      </c>
      <c r="AT578" t="s">
        <v>3629</v>
      </c>
      <c r="AU578">
        <v>48.135125299999999</v>
      </c>
      <c r="AV578">
        <v>11.5819806</v>
      </c>
      <c r="AW578" t="s">
        <v>3716</v>
      </c>
      <c r="AX578" t="s">
        <v>3889</v>
      </c>
      <c r="BA578">
        <v>0.45</v>
      </c>
      <c r="BB578" t="s">
        <v>3997</v>
      </c>
      <c r="BC578" t="s">
        <v>3500</v>
      </c>
      <c r="BE578" t="s">
        <v>3515</v>
      </c>
      <c r="BF578" t="s">
        <v>4262</v>
      </c>
      <c r="BG578" t="s">
        <v>4406</v>
      </c>
      <c r="BH578" t="s">
        <v>4475</v>
      </c>
      <c r="BI578" t="s">
        <v>4592</v>
      </c>
    </row>
    <row r="579" spans="1:61" x14ac:dyDescent="0.25">
      <c r="A579">
        <f t="shared" si="73"/>
        <v>97.9</v>
      </c>
      <c r="B579" t="str">
        <f t="shared" si="74"/>
        <v>Süd GT2_BNA0683c</v>
      </c>
      <c r="C579" t="s">
        <v>3492</v>
      </c>
      <c r="D579" t="str">
        <f>VLOOKUP(AL579,REF_TABLE!$A$19:$B$26,2,FALSE)</f>
        <v>COMC</v>
      </c>
      <c r="E579" t="str">
        <f>VLOOKUP(AK579,REF_TABLE!A:B,2,FALSE)</f>
        <v>GAS</v>
      </c>
      <c r="F579">
        <f t="shared" si="72"/>
        <v>0.45</v>
      </c>
      <c r="G579">
        <f>VLOOKUP(Backup_0521!D579,REF_TABLE!M:Q,2,FALSE)</f>
        <v>5</v>
      </c>
      <c r="H579">
        <f>VLOOKUP(Backup_0521!D579,REF_TABLE!M:Q,3,FALSE)</f>
        <v>1</v>
      </c>
      <c r="I579">
        <f>VLOOKUP(D579,Tabelle7!$A:$B,2,FALSE)</f>
        <v>3.8508725075675675E-2</v>
      </c>
      <c r="J579">
        <f>VLOOKUP(D579,Tabelle7!$A:$C,3,FALSE)</f>
        <v>3.8508725075675675E-2</v>
      </c>
      <c r="K579">
        <f>VLOOKUP($E579,Dispa_data!E:W,7,FALSE)</f>
        <v>112542.12</v>
      </c>
      <c r="L579">
        <f>IFERROR(VLOOKUP($E579,Dispa_data!E:W,8,FALSE),0)</f>
        <v>0</v>
      </c>
      <c r="M579">
        <f>IFERROR(VLOOKUP($E579,Dispa_data!E:W,9,FALSE),0)</f>
        <v>0</v>
      </c>
      <c r="N579">
        <f>IFERROR(VLOOKUP($E579,Dispa_data!$E:$W,10,FALSE),0)</f>
        <v>0.4</v>
      </c>
      <c r="O579">
        <f>IFERROR(VLOOKUP($E579,Dispa_data!$E:$W,11,FALSE),0)</f>
        <v>0.52500000000000002</v>
      </c>
      <c r="P579">
        <f>IFERROR(VLOOKUP($E579,Dispa_data!$E:$W,12,FALSE),0)</f>
        <v>1</v>
      </c>
      <c r="Q579">
        <f>IFERROR(VLOOKUP($E579,Dispa_data!$E:$W,13,FALSE),0)</f>
        <v>0.45</v>
      </c>
      <c r="S579">
        <f t="shared" si="75"/>
        <v>92.392014519056261</v>
      </c>
      <c r="T579" t="str">
        <f t="shared" si="76"/>
        <v/>
      </c>
      <c r="U579" t="str">
        <f t="shared" si="77"/>
        <v/>
      </c>
      <c r="V579" t="str">
        <f t="shared" si="78"/>
        <v/>
      </c>
      <c r="W579" t="str">
        <f t="shared" si="79"/>
        <v/>
      </c>
      <c r="X579" s="1" t="s">
        <v>615</v>
      </c>
      <c r="Y579" s="6" t="e">
        <f>VLOOKUP(B579,Dispa_data!B:B,1,FALSE)</f>
        <v>#N/A</v>
      </c>
      <c r="Z579" t="s">
        <v>1318</v>
      </c>
      <c r="AA579" t="s">
        <v>1586</v>
      </c>
      <c r="AB579" t="s">
        <v>2062</v>
      </c>
      <c r="AC579" t="s">
        <v>2186</v>
      </c>
      <c r="AE579" t="s">
        <v>3049</v>
      </c>
      <c r="AF579" t="s">
        <v>3390</v>
      </c>
      <c r="AG579" t="s">
        <v>3478</v>
      </c>
      <c r="AH579" t="s">
        <v>3492</v>
      </c>
      <c r="AI579">
        <v>97.9</v>
      </c>
      <c r="AJ579">
        <v>99.499089999999995</v>
      </c>
      <c r="AK579" t="s">
        <v>3500</v>
      </c>
      <c r="AL579" t="s">
        <v>3508</v>
      </c>
      <c r="AM579" t="s">
        <v>3514</v>
      </c>
      <c r="AN579">
        <v>92.392014519056261</v>
      </c>
      <c r="AO579">
        <v>1980</v>
      </c>
      <c r="AP579" t="s">
        <v>3546</v>
      </c>
      <c r="AS579" t="s">
        <v>3625</v>
      </c>
      <c r="AT579" t="s">
        <v>3629</v>
      </c>
      <c r="AU579">
        <v>48.135125299999999</v>
      </c>
      <c r="AV579">
        <v>11.5819806</v>
      </c>
      <c r="AW579" t="s">
        <v>3716</v>
      </c>
      <c r="AX579" t="s">
        <v>3890</v>
      </c>
      <c r="BA579">
        <v>0.45</v>
      </c>
      <c r="BB579" t="s">
        <v>3997</v>
      </c>
      <c r="BC579" t="s">
        <v>3500</v>
      </c>
      <c r="BE579" t="s">
        <v>3515</v>
      </c>
      <c r="BF579" t="s">
        <v>4262</v>
      </c>
      <c r="BG579" t="s">
        <v>4406</v>
      </c>
      <c r="BH579" t="s">
        <v>4475</v>
      </c>
      <c r="BI579" t="s">
        <v>4592</v>
      </c>
    </row>
    <row r="580" spans="1:61" x14ac:dyDescent="0.25">
      <c r="A580">
        <f t="shared" si="73"/>
        <v>124.9</v>
      </c>
      <c r="B580" t="str">
        <f t="shared" si="74"/>
        <v>Süd GT 61_BNA0684a</v>
      </c>
      <c r="C580" t="s">
        <v>3492</v>
      </c>
      <c r="D580" t="str">
        <f>VLOOKUP(AL580,REF_TABLE!$A$19:$B$26,2,FALSE)</f>
        <v>COMC</v>
      </c>
      <c r="E580" t="str">
        <f>VLOOKUP(AK580,REF_TABLE!A:B,2,FALSE)</f>
        <v>GAS</v>
      </c>
      <c r="F580">
        <f t="shared" si="72"/>
        <v>0.55800000000000005</v>
      </c>
      <c r="G580">
        <f>VLOOKUP(Backup_0521!D580,REF_TABLE!M:Q,2,FALSE)</f>
        <v>5</v>
      </c>
      <c r="H580">
        <f>VLOOKUP(Backup_0521!D580,REF_TABLE!M:Q,3,FALSE)</f>
        <v>1</v>
      </c>
      <c r="I580">
        <f>VLOOKUP(D580,Tabelle7!$A:$B,2,FALSE)</f>
        <v>3.8508725075675675E-2</v>
      </c>
      <c r="J580">
        <f>VLOOKUP(D580,Tabelle7!$A:$C,3,FALSE)</f>
        <v>3.8508725075675675E-2</v>
      </c>
      <c r="K580">
        <f>VLOOKUP($E580,Dispa_data!E:W,7,FALSE)</f>
        <v>112542.12</v>
      </c>
      <c r="L580">
        <f>IFERROR(VLOOKUP($E580,Dispa_data!E:W,8,FALSE),0)</f>
        <v>0</v>
      </c>
      <c r="M580">
        <f>IFERROR(VLOOKUP($E580,Dispa_data!E:W,9,FALSE),0)</f>
        <v>0</v>
      </c>
      <c r="N580">
        <f>IFERROR(VLOOKUP($E580,Dispa_data!$E:$W,10,FALSE),0)</f>
        <v>0.4</v>
      </c>
      <c r="O580">
        <f>IFERROR(VLOOKUP($E580,Dispa_data!$E:$W,11,FALSE),0)</f>
        <v>0.52500000000000002</v>
      </c>
      <c r="P580">
        <f>IFERROR(VLOOKUP($E580,Dispa_data!$E:$W,12,FALSE),0)</f>
        <v>1</v>
      </c>
      <c r="Q580">
        <f>IFERROR(VLOOKUP($E580,Dispa_data!$E:$W,13,FALSE),0)</f>
        <v>0.45</v>
      </c>
      <c r="S580">
        <f t="shared" si="75"/>
        <v>153.63629117959621</v>
      </c>
      <c r="T580" t="str">
        <f t="shared" si="76"/>
        <v/>
      </c>
      <c r="U580" t="str">
        <f t="shared" si="77"/>
        <v/>
      </c>
      <c r="V580" t="str">
        <f t="shared" si="78"/>
        <v/>
      </c>
      <c r="W580" t="str">
        <f t="shared" si="79"/>
        <v/>
      </c>
      <c r="X580" s="1" t="s">
        <v>616</v>
      </c>
      <c r="Y580" s="6" t="e">
        <f>VLOOKUP(B580,Dispa_data!B:B,1,FALSE)</f>
        <v>#N/A</v>
      </c>
      <c r="Z580" t="s">
        <v>1319</v>
      </c>
      <c r="AA580" t="s">
        <v>1577</v>
      </c>
      <c r="AB580" t="s">
        <v>2063</v>
      </c>
      <c r="AC580" t="s">
        <v>2186</v>
      </c>
      <c r="AE580" t="s">
        <v>3049</v>
      </c>
      <c r="AF580" t="s">
        <v>3390</v>
      </c>
      <c r="AG580" t="s">
        <v>3478</v>
      </c>
      <c r="AH580" t="s">
        <v>3492</v>
      </c>
      <c r="AI580">
        <v>124.9</v>
      </c>
      <c r="AJ580">
        <v>138.37221</v>
      </c>
      <c r="AK580" t="s">
        <v>3500</v>
      </c>
      <c r="AL580" t="s">
        <v>3508</v>
      </c>
      <c r="AM580" t="s">
        <v>3514</v>
      </c>
      <c r="AN580">
        <v>153.63629117959621</v>
      </c>
      <c r="AO580">
        <v>2004</v>
      </c>
      <c r="AP580" t="s">
        <v>3518</v>
      </c>
      <c r="AS580" t="s">
        <v>3625</v>
      </c>
      <c r="AT580" t="s">
        <v>3629</v>
      </c>
      <c r="AU580">
        <v>48.135125299999999</v>
      </c>
      <c r="AV580">
        <v>11.5819806</v>
      </c>
      <c r="AW580" t="s">
        <v>3717</v>
      </c>
      <c r="AX580" t="s">
        <v>3891</v>
      </c>
      <c r="BA580">
        <v>0.55800000000000005</v>
      </c>
      <c r="BB580" t="s">
        <v>3997</v>
      </c>
      <c r="BC580" t="s">
        <v>3500</v>
      </c>
      <c r="BE580" t="s">
        <v>3515</v>
      </c>
      <c r="BF580" t="s">
        <v>4262</v>
      </c>
      <c r="BG580" t="s">
        <v>4406</v>
      </c>
      <c r="BH580" t="s">
        <v>4475</v>
      </c>
      <c r="BI580" t="s">
        <v>4592</v>
      </c>
    </row>
    <row r="581" spans="1:61" x14ac:dyDescent="0.25">
      <c r="A581">
        <f t="shared" si="73"/>
        <v>123.9</v>
      </c>
      <c r="B581" t="str">
        <f t="shared" si="74"/>
        <v>Süd GT 62_BNA0684b</v>
      </c>
      <c r="C581" t="s">
        <v>3492</v>
      </c>
      <c r="D581" t="str">
        <f>VLOOKUP(AL581,REF_TABLE!$A$19:$B$26,2,FALSE)</f>
        <v>COMC</v>
      </c>
      <c r="E581" t="str">
        <f>VLOOKUP(AK581,REF_TABLE!A:B,2,FALSE)</f>
        <v>GAS</v>
      </c>
      <c r="F581">
        <f t="shared" si="72"/>
        <v>0.55800000000000005</v>
      </c>
      <c r="G581">
        <f>VLOOKUP(Backup_0521!D581,REF_TABLE!M:Q,2,FALSE)</f>
        <v>5</v>
      </c>
      <c r="H581">
        <f>VLOOKUP(Backup_0521!D581,REF_TABLE!M:Q,3,FALSE)</f>
        <v>1</v>
      </c>
      <c r="I581">
        <f>VLOOKUP(D581,Tabelle7!$A:$B,2,FALSE)</f>
        <v>3.8508725075675675E-2</v>
      </c>
      <c r="J581">
        <f>VLOOKUP(D581,Tabelle7!$A:$C,3,FALSE)</f>
        <v>3.8508725075675675E-2</v>
      </c>
      <c r="K581">
        <f>VLOOKUP($E581,Dispa_data!E:W,7,FALSE)</f>
        <v>112542.12</v>
      </c>
      <c r="L581">
        <f>IFERROR(VLOOKUP($E581,Dispa_data!E:W,8,FALSE),0)</f>
        <v>0</v>
      </c>
      <c r="M581">
        <f>IFERROR(VLOOKUP($E581,Dispa_data!E:W,9,FALSE),0)</f>
        <v>0</v>
      </c>
      <c r="N581">
        <f>IFERROR(VLOOKUP($E581,Dispa_data!$E:$W,10,FALSE),0)</f>
        <v>0.4</v>
      </c>
      <c r="O581">
        <f>IFERROR(VLOOKUP($E581,Dispa_data!$E:$W,11,FALSE),0)</f>
        <v>0.52500000000000002</v>
      </c>
      <c r="P581">
        <f>IFERROR(VLOOKUP($E581,Dispa_data!$E:$W,12,FALSE),0)</f>
        <v>1</v>
      </c>
      <c r="Q581">
        <f>IFERROR(VLOOKUP($E581,Dispa_data!$E:$W,13,FALSE),0)</f>
        <v>0.45</v>
      </c>
      <c r="S581">
        <f t="shared" si="75"/>
        <v>152.4062167906483</v>
      </c>
      <c r="T581" t="str">
        <f t="shared" si="76"/>
        <v/>
      </c>
      <c r="U581" t="str">
        <f t="shared" si="77"/>
        <v/>
      </c>
      <c r="V581" t="str">
        <f t="shared" si="78"/>
        <v/>
      </c>
      <c r="W581" t="str">
        <f t="shared" si="79"/>
        <v/>
      </c>
      <c r="X581" s="1" t="s">
        <v>617</v>
      </c>
      <c r="Y581" s="6" t="e">
        <f>VLOOKUP(B581,Dispa_data!B:B,1,FALSE)</f>
        <v>#N/A</v>
      </c>
      <c r="Z581" t="s">
        <v>1320</v>
      </c>
      <c r="AA581" t="s">
        <v>1577</v>
      </c>
      <c r="AB581" t="s">
        <v>2063</v>
      </c>
      <c r="AC581" t="s">
        <v>2186</v>
      </c>
      <c r="AE581" t="s">
        <v>3049</v>
      </c>
      <c r="AF581" t="s">
        <v>3390</v>
      </c>
      <c r="AG581" t="s">
        <v>3478</v>
      </c>
      <c r="AH581" t="s">
        <v>3492</v>
      </c>
      <c r="AI581">
        <v>123.9</v>
      </c>
      <c r="AJ581">
        <v>137.26435000000001</v>
      </c>
      <c r="AK581" t="s">
        <v>3500</v>
      </c>
      <c r="AL581" t="s">
        <v>3508</v>
      </c>
      <c r="AM581" t="s">
        <v>3514</v>
      </c>
      <c r="AN581">
        <v>152.4062167906483</v>
      </c>
      <c r="AO581">
        <v>2004</v>
      </c>
      <c r="AP581" t="s">
        <v>3518</v>
      </c>
      <c r="AS581" t="s">
        <v>3625</v>
      </c>
      <c r="AT581" t="s">
        <v>3629</v>
      </c>
      <c r="AU581">
        <v>48.135125299999999</v>
      </c>
      <c r="AV581">
        <v>11.5819806</v>
      </c>
      <c r="AW581" t="s">
        <v>3717</v>
      </c>
      <c r="AX581" t="s">
        <v>3892</v>
      </c>
      <c r="BA581">
        <v>0.55800000000000005</v>
      </c>
      <c r="BB581" t="s">
        <v>3997</v>
      </c>
      <c r="BC581" t="s">
        <v>3500</v>
      </c>
      <c r="BE581" t="s">
        <v>3515</v>
      </c>
      <c r="BF581" t="s">
        <v>4262</v>
      </c>
      <c r="BG581" t="s">
        <v>4406</v>
      </c>
      <c r="BH581" t="s">
        <v>4475</v>
      </c>
      <c r="BI581" t="s">
        <v>4592</v>
      </c>
    </row>
    <row r="582" spans="1:61" x14ac:dyDescent="0.25">
      <c r="A582">
        <f t="shared" si="73"/>
        <v>127.6</v>
      </c>
      <c r="B582" t="str">
        <f t="shared" si="74"/>
        <v>Süd DT60_BNA0684c</v>
      </c>
      <c r="C582" t="s">
        <v>3492</v>
      </c>
      <c r="D582" t="str">
        <f>VLOOKUP(AL582,REF_TABLE!$A$19:$B$26,2,FALSE)</f>
        <v>COMC</v>
      </c>
      <c r="E582" t="str">
        <f>VLOOKUP(AK582,REF_TABLE!A:B,2,FALSE)</f>
        <v>GAS</v>
      </c>
      <c r="F582">
        <f t="shared" si="72"/>
        <v>0.55800000000000005</v>
      </c>
      <c r="G582">
        <f>VLOOKUP(Backup_0521!D582,REF_TABLE!M:Q,2,FALSE)</f>
        <v>5</v>
      </c>
      <c r="H582">
        <f>VLOOKUP(Backup_0521!D582,REF_TABLE!M:Q,3,FALSE)</f>
        <v>1</v>
      </c>
      <c r="I582">
        <f>VLOOKUP(D582,Tabelle7!$A:$B,2,FALSE)</f>
        <v>3.8508725075675675E-2</v>
      </c>
      <c r="J582">
        <f>VLOOKUP(D582,Tabelle7!$A:$C,3,FALSE)</f>
        <v>3.8508725075675675E-2</v>
      </c>
      <c r="K582">
        <f>VLOOKUP($E582,Dispa_data!E:W,7,FALSE)</f>
        <v>112542.12</v>
      </c>
      <c r="L582">
        <f>IFERROR(VLOOKUP($E582,Dispa_data!E:W,8,FALSE),0)</f>
        <v>0</v>
      </c>
      <c r="M582">
        <f>IFERROR(VLOOKUP($E582,Dispa_data!E:W,9,FALSE),0)</f>
        <v>0</v>
      </c>
      <c r="N582">
        <f>IFERROR(VLOOKUP($E582,Dispa_data!$E:$W,10,FALSE),0)</f>
        <v>0.4</v>
      </c>
      <c r="O582">
        <f>IFERROR(VLOOKUP($E582,Dispa_data!$E:$W,11,FALSE),0)</f>
        <v>0.52500000000000002</v>
      </c>
      <c r="P582">
        <f>IFERROR(VLOOKUP($E582,Dispa_data!$E:$W,12,FALSE),0)</f>
        <v>1</v>
      </c>
      <c r="Q582">
        <f>IFERROR(VLOOKUP($E582,Dispa_data!$E:$W,13,FALSE),0)</f>
        <v>0.45</v>
      </c>
      <c r="S582">
        <f t="shared" si="75"/>
        <v>156.9574920297556</v>
      </c>
      <c r="T582" t="str">
        <f t="shared" si="76"/>
        <v/>
      </c>
      <c r="U582" t="str">
        <f t="shared" si="77"/>
        <v/>
      </c>
      <c r="V582" t="str">
        <f t="shared" si="78"/>
        <v/>
      </c>
      <c r="W582" t="str">
        <f t="shared" si="79"/>
        <v/>
      </c>
      <c r="X582" s="1" t="s">
        <v>618</v>
      </c>
      <c r="Y582" s="6" t="e">
        <f>VLOOKUP(B582,Dispa_data!B:B,1,FALSE)</f>
        <v>#N/A</v>
      </c>
      <c r="Z582" t="s">
        <v>1321</v>
      </c>
      <c r="AA582" t="s">
        <v>1577</v>
      </c>
      <c r="AB582" t="s">
        <v>2063</v>
      </c>
      <c r="AC582" t="s">
        <v>2186</v>
      </c>
      <c r="AE582" t="s">
        <v>3049</v>
      </c>
      <c r="AF582" t="s">
        <v>3390</v>
      </c>
      <c r="AG582" t="s">
        <v>3478</v>
      </c>
      <c r="AH582" t="s">
        <v>3492</v>
      </c>
      <c r="AI582">
        <v>127.6</v>
      </c>
      <c r="AJ582">
        <v>141.36344</v>
      </c>
      <c r="AK582" t="s">
        <v>3500</v>
      </c>
      <c r="AL582" t="s">
        <v>3508</v>
      </c>
      <c r="AM582" t="s">
        <v>3514</v>
      </c>
      <c r="AN582">
        <v>156.9574920297556</v>
      </c>
      <c r="AO582">
        <v>2004</v>
      </c>
      <c r="AP582" t="s">
        <v>3518</v>
      </c>
      <c r="AS582" t="s">
        <v>3625</v>
      </c>
      <c r="AT582" t="s">
        <v>3629</v>
      </c>
      <c r="AU582">
        <v>48.135125299999999</v>
      </c>
      <c r="AV582">
        <v>11.5819806</v>
      </c>
      <c r="AW582" t="s">
        <v>3717</v>
      </c>
      <c r="AX582" t="s">
        <v>3893</v>
      </c>
      <c r="BA582">
        <v>0.55800000000000005</v>
      </c>
      <c r="BB582" t="s">
        <v>3997</v>
      </c>
      <c r="BC582" t="s">
        <v>3500</v>
      </c>
      <c r="BE582" t="s">
        <v>3515</v>
      </c>
      <c r="BF582" t="s">
        <v>4262</v>
      </c>
      <c r="BG582" t="s">
        <v>4406</v>
      </c>
      <c r="BH582" t="s">
        <v>4475</v>
      </c>
      <c r="BI582" t="s">
        <v>4592</v>
      </c>
    </row>
    <row r="583" spans="1:61" x14ac:dyDescent="0.25">
      <c r="A583">
        <f t="shared" si="73"/>
        <v>11.1</v>
      </c>
      <c r="B583" t="str">
        <f t="shared" si="74"/>
        <v>Energiezentrale 1992_BNA1327a</v>
      </c>
      <c r="C583" t="s">
        <v>3492</v>
      </c>
      <c r="D583" t="str">
        <f>VLOOKUP(AL583,REF_TABLE!$A$19:$B$26,2,FALSE)</f>
        <v>STUR</v>
      </c>
      <c r="E583" t="str">
        <f>VLOOKUP(AK583,REF_TABLE!A:B,2,FALSE)</f>
        <v>GAS</v>
      </c>
      <c r="F583">
        <f t="shared" si="72"/>
        <v>0.37619999999999998</v>
      </c>
      <c r="G583">
        <f>VLOOKUP(Backup_0521!D583,REF_TABLE!M:Q,2,FALSE)</f>
        <v>9.5587323943661975</v>
      </c>
      <c r="H583">
        <f>VLOOKUP(Backup_0521!D583,REF_TABLE!M:Q,3,FALSE)</f>
        <v>7.8122535211267614</v>
      </c>
      <c r="I583">
        <f>VLOOKUP(D583,Tabelle7!$A:$B,2,FALSE)</f>
        <v>4.0224969288732378E-2</v>
      </c>
      <c r="J583">
        <f>VLOOKUP(D583,Tabelle7!$A:$C,3,FALSE)</f>
        <v>4.0224969288732378E-2</v>
      </c>
      <c r="K583">
        <f>VLOOKUP($E583,Dispa_data!E:W,7,FALSE)</f>
        <v>112542.12</v>
      </c>
      <c r="L583">
        <f>IFERROR(VLOOKUP($E583,Dispa_data!E:W,8,FALSE),0)</f>
        <v>0</v>
      </c>
      <c r="M583">
        <f>IFERROR(VLOOKUP($E583,Dispa_data!E:W,9,FALSE),0)</f>
        <v>0</v>
      </c>
      <c r="N583">
        <f>IFERROR(VLOOKUP($E583,Dispa_data!$E:$W,10,FALSE),0)</f>
        <v>0.4</v>
      </c>
      <c r="O583">
        <f>IFERROR(VLOOKUP($E583,Dispa_data!$E:$W,11,FALSE),0)</f>
        <v>0.52500000000000002</v>
      </c>
      <c r="P583">
        <f>IFERROR(VLOOKUP($E583,Dispa_data!$E:$W,12,FALSE),0)</f>
        <v>1</v>
      </c>
      <c r="Q583">
        <f>IFERROR(VLOOKUP($E583,Dispa_data!$E:$W,13,FALSE),0)</f>
        <v>0.45</v>
      </c>
      <c r="S583" t="str">
        <f t="shared" si="75"/>
        <v/>
      </c>
      <c r="T583" t="str">
        <f t="shared" si="76"/>
        <v/>
      </c>
      <c r="U583" t="str">
        <f t="shared" si="77"/>
        <v/>
      </c>
      <c r="V583" t="str">
        <f t="shared" si="78"/>
        <v/>
      </c>
      <c r="W583" t="str">
        <f t="shared" si="79"/>
        <v/>
      </c>
      <c r="X583" s="1" t="s">
        <v>619</v>
      </c>
      <c r="Y583" s="6" t="e">
        <f>VLOOKUP(B583,Dispa_data!B:B,1,FALSE)</f>
        <v>#N/A</v>
      </c>
      <c r="Z583" t="s">
        <v>1322</v>
      </c>
      <c r="AA583" t="s">
        <v>1741</v>
      </c>
      <c r="AC583" t="s">
        <v>2295</v>
      </c>
      <c r="AD583" t="s">
        <v>2618</v>
      </c>
      <c r="AE583" t="s">
        <v>3050</v>
      </c>
      <c r="AF583" t="s">
        <v>3390</v>
      </c>
      <c r="AG583" t="s">
        <v>3478</v>
      </c>
      <c r="AH583" t="s">
        <v>3492</v>
      </c>
      <c r="AI583">
        <v>11.1</v>
      </c>
      <c r="AK583" t="s">
        <v>3500</v>
      </c>
      <c r="AL583" t="s">
        <v>3506</v>
      </c>
      <c r="AM583" t="s">
        <v>3514</v>
      </c>
      <c r="AO583">
        <v>1992</v>
      </c>
      <c r="AP583" t="s">
        <v>3547</v>
      </c>
      <c r="AS583" t="s">
        <v>3627</v>
      </c>
      <c r="AU583">
        <v>48.359099999999998</v>
      </c>
      <c r="AV583">
        <v>11.7903</v>
      </c>
      <c r="BA583">
        <v>0.37619999999999998</v>
      </c>
      <c r="BB583" t="s">
        <v>3997</v>
      </c>
      <c r="BC583" t="s">
        <v>3500</v>
      </c>
      <c r="BE583" t="s">
        <v>3515</v>
      </c>
      <c r="BF583" t="s">
        <v>4263</v>
      </c>
      <c r="BG583" t="s">
        <v>1559</v>
      </c>
      <c r="BH583" t="s">
        <v>4451</v>
      </c>
    </row>
    <row r="584" spans="1:61" x14ac:dyDescent="0.25">
      <c r="A584">
        <f t="shared" si="73"/>
        <v>7.4</v>
      </c>
      <c r="B584" t="str">
        <f t="shared" si="74"/>
        <v>Erweiterung Energiezentrale 2003_BNA1327b</v>
      </c>
      <c r="C584" t="s">
        <v>3492</v>
      </c>
      <c r="D584" t="str">
        <f>VLOOKUP(AL584,REF_TABLE!$A$19:$B$26,2,FALSE)</f>
        <v>STUR</v>
      </c>
      <c r="E584" t="str">
        <f>VLOOKUP(AK584,REF_TABLE!A:B,2,FALSE)</f>
        <v>GAS</v>
      </c>
      <c r="F584">
        <f t="shared" si="72"/>
        <v>0.38829999999999998</v>
      </c>
      <c r="G584">
        <f>VLOOKUP(Backup_0521!D584,REF_TABLE!M:Q,2,FALSE)</f>
        <v>9.5587323943661975</v>
      </c>
      <c r="H584">
        <f>VLOOKUP(Backup_0521!D584,REF_TABLE!M:Q,3,FALSE)</f>
        <v>7.8122535211267614</v>
      </c>
      <c r="I584">
        <f>VLOOKUP(D584,Tabelle7!$A:$B,2,FALSE)</f>
        <v>4.0224969288732378E-2</v>
      </c>
      <c r="J584">
        <f>VLOOKUP(D584,Tabelle7!$A:$C,3,FALSE)</f>
        <v>4.0224969288732378E-2</v>
      </c>
      <c r="K584">
        <f>VLOOKUP($E584,Dispa_data!E:W,7,FALSE)</f>
        <v>112542.12</v>
      </c>
      <c r="L584">
        <f>IFERROR(VLOOKUP($E584,Dispa_data!E:W,8,FALSE),0)</f>
        <v>0</v>
      </c>
      <c r="M584">
        <f>IFERROR(VLOOKUP($E584,Dispa_data!E:W,9,FALSE),0)</f>
        <v>0</v>
      </c>
      <c r="N584">
        <f>IFERROR(VLOOKUP($E584,Dispa_data!$E:$W,10,FALSE),0)</f>
        <v>0.4</v>
      </c>
      <c r="O584">
        <f>IFERROR(VLOOKUP($E584,Dispa_data!$E:$W,11,FALSE),0)</f>
        <v>0.52500000000000002</v>
      </c>
      <c r="P584">
        <f>IFERROR(VLOOKUP($E584,Dispa_data!$E:$W,12,FALSE),0)</f>
        <v>1</v>
      </c>
      <c r="Q584">
        <f>IFERROR(VLOOKUP($E584,Dispa_data!$E:$W,13,FALSE),0)</f>
        <v>0.45</v>
      </c>
      <c r="S584" t="str">
        <f t="shared" si="75"/>
        <v/>
      </c>
      <c r="T584" t="str">
        <f t="shared" si="76"/>
        <v/>
      </c>
      <c r="U584" t="str">
        <f t="shared" si="77"/>
        <v/>
      </c>
      <c r="V584" t="str">
        <f t="shared" si="78"/>
        <v/>
      </c>
      <c r="W584" t="str">
        <f t="shared" si="79"/>
        <v/>
      </c>
      <c r="X584" s="1" t="s">
        <v>620</v>
      </c>
      <c r="Y584" s="6" t="e">
        <f>VLOOKUP(B584,Dispa_data!B:B,1,FALSE)</f>
        <v>#N/A</v>
      </c>
      <c r="Z584" t="s">
        <v>1323</v>
      </c>
      <c r="AA584" t="s">
        <v>1742</v>
      </c>
      <c r="AC584" t="s">
        <v>2295</v>
      </c>
      <c r="AD584" t="s">
        <v>2618</v>
      </c>
      <c r="AE584" t="s">
        <v>3050</v>
      </c>
      <c r="AF584" t="s">
        <v>3390</v>
      </c>
      <c r="AG584" t="s">
        <v>3478</v>
      </c>
      <c r="AH584" t="s">
        <v>3492</v>
      </c>
      <c r="AI584">
        <v>7.4</v>
      </c>
      <c r="AK584" t="s">
        <v>3500</v>
      </c>
      <c r="AL584" t="s">
        <v>3506</v>
      </c>
      <c r="AM584" t="s">
        <v>3514</v>
      </c>
      <c r="AO584">
        <v>2003</v>
      </c>
      <c r="AP584" t="s">
        <v>3523</v>
      </c>
      <c r="AS584" t="s">
        <v>3625</v>
      </c>
      <c r="AU584">
        <v>48.359099999999998</v>
      </c>
      <c r="AV584">
        <v>11.7903</v>
      </c>
      <c r="BA584">
        <v>0.38829999999999998</v>
      </c>
      <c r="BB584" t="s">
        <v>3997</v>
      </c>
      <c r="BC584" t="s">
        <v>3500</v>
      </c>
      <c r="BE584" t="s">
        <v>3515</v>
      </c>
      <c r="BF584" t="s">
        <v>4263</v>
      </c>
      <c r="BG584" t="s">
        <v>1559</v>
      </c>
      <c r="BH584" t="s">
        <v>4451</v>
      </c>
    </row>
    <row r="585" spans="1:61" x14ac:dyDescent="0.25">
      <c r="A585">
        <f t="shared" si="73"/>
        <v>17.2</v>
      </c>
      <c r="B585" t="str">
        <f t="shared" si="74"/>
        <v>Energiezentrale 2016_BNA1678</v>
      </c>
      <c r="C585" t="s">
        <v>3492</v>
      </c>
      <c r="D585" t="str">
        <f>VLOOKUP(AL585,REF_TABLE!$A$19:$B$26,2,FALSE)</f>
        <v>STUR</v>
      </c>
      <c r="E585" t="str">
        <f>VLOOKUP(AK585,REF_TABLE!A:B,2,FALSE)</f>
        <v>GAS</v>
      </c>
      <c r="F585">
        <f t="shared" si="72"/>
        <v>0.40150000000000002</v>
      </c>
      <c r="G585">
        <f>VLOOKUP(Backup_0521!D585,REF_TABLE!M:Q,2,FALSE)</f>
        <v>9.5587323943661975</v>
      </c>
      <c r="H585">
        <f>VLOOKUP(Backup_0521!D585,REF_TABLE!M:Q,3,FALSE)</f>
        <v>7.8122535211267614</v>
      </c>
      <c r="I585">
        <f>VLOOKUP(D585,Tabelle7!$A:$B,2,FALSE)</f>
        <v>4.0224969288732378E-2</v>
      </c>
      <c r="J585">
        <f>VLOOKUP(D585,Tabelle7!$A:$C,3,FALSE)</f>
        <v>4.0224969288732378E-2</v>
      </c>
      <c r="K585">
        <f>VLOOKUP($E585,Dispa_data!E:W,7,FALSE)</f>
        <v>112542.12</v>
      </c>
      <c r="L585">
        <f>IFERROR(VLOOKUP($E585,Dispa_data!E:W,8,FALSE),0)</f>
        <v>0</v>
      </c>
      <c r="M585">
        <f>IFERROR(VLOOKUP($E585,Dispa_data!E:W,9,FALSE),0)</f>
        <v>0</v>
      </c>
      <c r="N585">
        <f>IFERROR(VLOOKUP($E585,Dispa_data!$E:$W,10,FALSE),0)</f>
        <v>0.4</v>
      </c>
      <c r="O585">
        <f>IFERROR(VLOOKUP($E585,Dispa_data!$E:$W,11,FALSE),0)</f>
        <v>0.52500000000000002</v>
      </c>
      <c r="P585">
        <f>IFERROR(VLOOKUP($E585,Dispa_data!$E:$W,12,FALSE),0)</f>
        <v>1</v>
      </c>
      <c r="Q585">
        <f>IFERROR(VLOOKUP($E585,Dispa_data!$E:$W,13,FALSE),0)</f>
        <v>0.45</v>
      </c>
      <c r="S585" t="str">
        <f t="shared" si="75"/>
        <v/>
      </c>
      <c r="T585" t="str">
        <f t="shared" si="76"/>
        <v/>
      </c>
      <c r="U585" t="str">
        <f t="shared" si="77"/>
        <v/>
      </c>
      <c r="V585" t="str">
        <f t="shared" si="78"/>
        <v/>
      </c>
      <c r="W585" t="str">
        <f t="shared" si="79"/>
        <v/>
      </c>
      <c r="X585" s="1" t="s">
        <v>621</v>
      </c>
      <c r="Y585" s="6" t="e">
        <f>VLOOKUP(B585,Dispa_data!B:B,1,FALSE)</f>
        <v>#N/A</v>
      </c>
      <c r="Z585" t="s">
        <v>1324</v>
      </c>
      <c r="AC585" t="s">
        <v>2295</v>
      </c>
      <c r="AE585" t="s">
        <v>3050</v>
      </c>
      <c r="AF585" t="s">
        <v>3390</v>
      </c>
      <c r="AG585" t="s">
        <v>3478</v>
      </c>
      <c r="AH585" t="s">
        <v>3492</v>
      </c>
      <c r="AI585">
        <v>17.2</v>
      </c>
      <c r="AK585" t="s">
        <v>3500</v>
      </c>
      <c r="AL585" t="s">
        <v>3506</v>
      </c>
      <c r="AM585" t="s">
        <v>3514</v>
      </c>
      <c r="AO585">
        <v>2015</v>
      </c>
      <c r="AP585" t="s">
        <v>3550</v>
      </c>
      <c r="AS585" t="s">
        <v>3625</v>
      </c>
      <c r="AU585">
        <v>48.354126000000001</v>
      </c>
      <c r="AV585">
        <v>11.774520000000001</v>
      </c>
      <c r="BA585">
        <v>0.40150000000000002</v>
      </c>
      <c r="BB585" t="s">
        <v>3997</v>
      </c>
      <c r="BC585" t="s">
        <v>3500</v>
      </c>
      <c r="BE585" t="s">
        <v>3515</v>
      </c>
      <c r="BG585" t="s">
        <v>1559</v>
      </c>
      <c r="BH585" t="s">
        <v>4534</v>
      </c>
    </row>
    <row r="586" spans="1:61" x14ac:dyDescent="0.25">
      <c r="A586">
        <f t="shared" si="73"/>
        <v>100.2</v>
      </c>
      <c r="B586" t="str">
        <f t="shared" si="74"/>
        <v>Heizkraftwerk Hafen_BNA0685</v>
      </c>
      <c r="C586" t="s">
        <v>3492</v>
      </c>
      <c r="D586" t="str">
        <f>VLOOKUP(AL586,REF_TABLE!$A$19:$B$26,2,FALSE)</f>
        <v>COMC</v>
      </c>
      <c r="E586" t="str">
        <f>VLOOKUP(AK586,REF_TABLE!A:B,2,FALSE)</f>
        <v>GAS</v>
      </c>
      <c r="F586">
        <f t="shared" si="72"/>
        <v>0.5625</v>
      </c>
      <c r="G586">
        <f>VLOOKUP(Backup_0521!D586,REF_TABLE!M:Q,2,FALSE)</f>
        <v>5</v>
      </c>
      <c r="H586">
        <f>VLOOKUP(Backup_0521!D586,REF_TABLE!M:Q,3,FALSE)</f>
        <v>1</v>
      </c>
      <c r="I586">
        <f>VLOOKUP(D586,Tabelle7!$A:$B,2,FALSE)</f>
        <v>3.8508725075675675E-2</v>
      </c>
      <c r="J586">
        <f>VLOOKUP(D586,Tabelle7!$A:$C,3,FALSE)</f>
        <v>3.8508725075675675E-2</v>
      </c>
      <c r="K586">
        <f>VLOOKUP($E586,Dispa_data!E:W,7,FALSE)</f>
        <v>112542.12</v>
      </c>
      <c r="L586">
        <f>IFERROR(VLOOKUP($E586,Dispa_data!E:W,8,FALSE),0)</f>
        <v>0</v>
      </c>
      <c r="M586">
        <f>IFERROR(VLOOKUP($E586,Dispa_data!E:W,9,FALSE),0)</f>
        <v>0</v>
      </c>
      <c r="N586">
        <f>IFERROR(VLOOKUP($E586,Dispa_data!$E:$W,10,FALSE),0)</f>
        <v>0.4</v>
      </c>
      <c r="O586">
        <f>IFERROR(VLOOKUP($E586,Dispa_data!$E:$W,11,FALSE),0)</f>
        <v>0.52500000000000002</v>
      </c>
      <c r="P586">
        <f>IFERROR(VLOOKUP($E586,Dispa_data!$E:$W,12,FALSE),0)</f>
        <v>1</v>
      </c>
      <c r="Q586">
        <f>IFERROR(VLOOKUP($E586,Dispa_data!$E:$W,13,FALSE),0)</f>
        <v>0.45</v>
      </c>
      <c r="S586">
        <f t="shared" si="75"/>
        <v>120</v>
      </c>
      <c r="T586" t="str">
        <f t="shared" si="76"/>
        <v/>
      </c>
      <c r="U586" t="str">
        <f t="shared" si="77"/>
        <v/>
      </c>
      <c r="V586" t="str">
        <f t="shared" si="78"/>
        <v/>
      </c>
      <c r="W586" t="str">
        <f t="shared" si="79"/>
        <v/>
      </c>
      <c r="X586" s="1" t="s">
        <v>622</v>
      </c>
      <c r="Y586" s="6" t="e">
        <f>VLOOKUP(B586,Dispa_data!B:B,1,FALSE)</f>
        <v>#N/A</v>
      </c>
      <c r="Z586" t="s">
        <v>1325</v>
      </c>
      <c r="AA586" t="s">
        <v>1242</v>
      </c>
      <c r="AB586" t="s">
        <v>2064</v>
      </c>
      <c r="AC586" t="s">
        <v>2296</v>
      </c>
      <c r="AE586" t="s">
        <v>3051</v>
      </c>
      <c r="AF586" t="s">
        <v>3391</v>
      </c>
      <c r="AG586" t="s">
        <v>3480</v>
      </c>
      <c r="AH586" t="s">
        <v>3492</v>
      </c>
      <c r="AI586">
        <v>100.2</v>
      </c>
      <c r="AJ586">
        <v>104</v>
      </c>
      <c r="AK586" t="s">
        <v>3500</v>
      </c>
      <c r="AL586" t="s">
        <v>3508</v>
      </c>
      <c r="AM586" t="s">
        <v>3514</v>
      </c>
      <c r="AN586">
        <v>120</v>
      </c>
      <c r="AO586">
        <v>2005</v>
      </c>
      <c r="AP586" t="s">
        <v>3519</v>
      </c>
      <c r="AQ586">
        <v>2005</v>
      </c>
      <c r="AS586" t="s">
        <v>3625</v>
      </c>
      <c r="AT586" t="s">
        <v>3629</v>
      </c>
      <c r="AU586">
        <v>51.950085999999999</v>
      </c>
      <c r="AV586">
        <v>7.6412760000000004</v>
      </c>
      <c r="BA586">
        <v>0.5625</v>
      </c>
      <c r="BB586" t="s">
        <v>3997</v>
      </c>
      <c r="BC586" t="s">
        <v>3500</v>
      </c>
      <c r="BE586" t="s">
        <v>3515</v>
      </c>
      <c r="BF586" t="s">
        <v>4264</v>
      </c>
      <c r="BG586" t="s">
        <v>1715</v>
      </c>
      <c r="BH586" t="s">
        <v>4535</v>
      </c>
      <c r="BI586" t="s">
        <v>4591</v>
      </c>
    </row>
    <row r="587" spans="1:61" x14ac:dyDescent="0.25">
      <c r="A587">
        <f t="shared" si="73"/>
        <v>75</v>
      </c>
      <c r="B587" t="str">
        <f t="shared" si="74"/>
        <v>GuD-HKW Neubrandenburg_BNA0688</v>
      </c>
      <c r="C587" t="s">
        <v>3492</v>
      </c>
      <c r="D587" t="str">
        <f>VLOOKUP(AL587,REF_TABLE!$A$19:$B$26,2,FALSE)</f>
        <v>COMC</v>
      </c>
      <c r="E587" t="str">
        <f>VLOOKUP(AK587,REF_TABLE!A:B,2,FALSE)</f>
        <v>GAS</v>
      </c>
      <c r="F587">
        <f t="shared" si="72"/>
        <v>0.52649999999999997</v>
      </c>
      <c r="G587">
        <f>VLOOKUP(Backup_0521!D587,REF_TABLE!M:Q,2,FALSE)</f>
        <v>5</v>
      </c>
      <c r="H587">
        <f>VLOOKUP(Backup_0521!D587,REF_TABLE!M:Q,3,FALSE)</f>
        <v>1</v>
      </c>
      <c r="I587">
        <f>VLOOKUP(D587,Tabelle7!$A:$B,2,FALSE)</f>
        <v>3.8508725075675675E-2</v>
      </c>
      <c r="J587">
        <f>VLOOKUP(D587,Tabelle7!$A:$C,3,FALSE)</f>
        <v>3.8508725075675675E-2</v>
      </c>
      <c r="K587">
        <f>VLOOKUP($E587,Dispa_data!E:W,7,FALSE)</f>
        <v>112542.12</v>
      </c>
      <c r="L587">
        <f>IFERROR(VLOOKUP($E587,Dispa_data!E:W,8,FALSE),0)</f>
        <v>0</v>
      </c>
      <c r="M587">
        <f>IFERROR(VLOOKUP($E587,Dispa_data!E:W,9,FALSE),0)</f>
        <v>0</v>
      </c>
      <c r="N587">
        <f>IFERROR(VLOOKUP($E587,Dispa_data!$E:$W,10,FALSE),0)</f>
        <v>0.4</v>
      </c>
      <c r="O587">
        <f>IFERROR(VLOOKUP($E587,Dispa_data!$E:$W,11,FALSE),0)</f>
        <v>0.52500000000000002</v>
      </c>
      <c r="P587">
        <f>IFERROR(VLOOKUP($E587,Dispa_data!$E:$W,12,FALSE),0)</f>
        <v>1</v>
      </c>
      <c r="Q587">
        <f>IFERROR(VLOOKUP($E587,Dispa_data!$E:$W,13,FALSE),0)</f>
        <v>0.45</v>
      </c>
      <c r="S587" t="str">
        <f t="shared" si="75"/>
        <v/>
      </c>
      <c r="T587" t="str">
        <f t="shared" si="76"/>
        <v/>
      </c>
      <c r="U587" t="str">
        <f t="shared" si="77"/>
        <v/>
      </c>
      <c r="V587" t="str">
        <f t="shared" si="78"/>
        <v/>
      </c>
      <c r="W587" t="str">
        <f t="shared" si="79"/>
        <v/>
      </c>
      <c r="X587" s="1" t="s">
        <v>623</v>
      </c>
      <c r="Y587" s="6" t="e">
        <f>VLOOKUP(B587,Dispa_data!B:B,1,FALSE)</f>
        <v>#N/A</v>
      </c>
      <c r="Z587" t="s">
        <v>1326</v>
      </c>
      <c r="AC587" t="s">
        <v>2297</v>
      </c>
      <c r="AE587" t="s">
        <v>3052</v>
      </c>
      <c r="AF587" t="s">
        <v>3392</v>
      </c>
      <c r="AG587" t="s">
        <v>3484</v>
      </c>
      <c r="AH587" t="s">
        <v>3492</v>
      </c>
      <c r="AI587">
        <v>75</v>
      </c>
      <c r="AK587" t="s">
        <v>3500</v>
      </c>
      <c r="AL587" t="s">
        <v>3508</v>
      </c>
      <c r="AM587" t="s">
        <v>3514</v>
      </c>
      <c r="AO587">
        <v>1997</v>
      </c>
      <c r="AP587" t="s">
        <v>3529</v>
      </c>
      <c r="AS587" t="s">
        <v>3625</v>
      </c>
      <c r="AU587">
        <v>53.5745</v>
      </c>
      <c r="AV587">
        <v>13.295142</v>
      </c>
      <c r="BA587">
        <v>0.52649999999999997</v>
      </c>
      <c r="BB587" t="s">
        <v>3997</v>
      </c>
      <c r="BC587" t="s">
        <v>3500</v>
      </c>
      <c r="BE587" t="s">
        <v>3515</v>
      </c>
      <c r="BF587" t="s">
        <v>4265</v>
      </c>
      <c r="BH587" t="s">
        <v>4536</v>
      </c>
    </row>
    <row r="588" spans="1:61" x14ac:dyDescent="0.25">
      <c r="A588">
        <f t="shared" si="73"/>
        <v>18.899999999999999</v>
      </c>
      <c r="B588" t="str">
        <f t="shared" si="74"/>
        <v>FS-Karton_BNA1406</v>
      </c>
      <c r="C588" t="s">
        <v>3492</v>
      </c>
      <c r="D588" t="str">
        <f>VLOOKUP(AL588,REF_TABLE!$A$19:$B$26,2,FALSE)</f>
        <v>STUR</v>
      </c>
      <c r="E588" t="str">
        <f>VLOOKUP(AK588,REF_TABLE!A:B,2,FALSE)</f>
        <v>GAS</v>
      </c>
      <c r="F588">
        <f t="shared" si="72"/>
        <v>0.37619999999999998</v>
      </c>
      <c r="G588">
        <f>VLOOKUP(Backup_0521!D588,REF_TABLE!M:Q,2,FALSE)</f>
        <v>9.5587323943661975</v>
      </c>
      <c r="H588">
        <f>VLOOKUP(Backup_0521!D588,REF_TABLE!M:Q,3,FALSE)</f>
        <v>7.8122535211267614</v>
      </c>
      <c r="I588">
        <f>VLOOKUP(D588,Tabelle7!$A:$B,2,FALSE)</f>
        <v>4.0224969288732378E-2</v>
      </c>
      <c r="J588">
        <f>VLOOKUP(D588,Tabelle7!$A:$C,3,FALSE)</f>
        <v>4.0224969288732378E-2</v>
      </c>
      <c r="K588">
        <f>VLOOKUP($E588,Dispa_data!E:W,7,FALSE)</f>
        <v>112542.12</v>
      </c>
      <c r="L588">
        <f>IFERROR(VLOOKUP($E588,Dispa_data!E:W,8,FALSE),0)</f>
        <v>0</v>
      </c>
      <c r="M588">
        <f>IFERROR(VLOOKUP($E588,Dispa_data!E:W,9,FALSE),0)</f>
        <v>0</v>
      </c>
      <c r="N588">
        <f>IFERROR(VLOOKUP($E588,Dispa_data!$E:$W,10,FALSE),0)</f>
        <v>0.4</v>
      </c>
      <c r="O588">
        <f>IFERROR(VLOOKUP($E588,Dispa_data!$E:$W,11,FALSE),0)</f>
        <v>0.52500000000000002</v>
      </c>
      <c r="P588">
        <f>IFERROR(VLOOKUP($E588,Dispa_data!$E:$W,12,FALSE),0)</f>
        <v>1</v>
      </c>
      <c r="Q588">
        <f>IFERROR(VLOOKUP($E588,Dispa_data!$E:$W,13,FALSE),0)</f>
        <v>0.45</v>
      </c>
      <c r="S588" t="str">
        <f t="shared" si="75"/>
        <v/>
      </c>
      <c r="T588" t="str">
        <f t="shared" si="76"/>
        <v/>
      </c>
      <c r="U588" t="str">
        <f t="shared" si="77"/>
        <v/>
      </c>
      <c r="V588" t="str">
        <f t="shared" si="78"/>
        <v/>
      </c>
      <c r="W588" t="str">
        <f t="shared" si="79"/>
        <v/>
      </c>
      <c r="X588" s="1" t="s">
        <v>624</v>
      </c>
      <c r="Y588" s="6" t="e">
        <f>VLOOKUP(B588,Dispa_data!B:B,1,FALSE)</f>
        <v>#N/A</v>
      </c>
      <c r="Z588" t="s">
        <v>1327</v>
      </c>
      <c r="AC588" t="s">
        <v>2298</v>
      </c>
      <c r="AD588" t="s">
        <v>2619</v>
      </c>
      <c r="AE588" t="s">
        <v>3053</v>
      </c>
      <c r="AF588" t="s">
        <v>3393</v>
      </c>
      <c r="AG588" t="s">
        <v>3480</v>
      </c>
      <c r="AH588" t="s">
        <v>3492</v>
      </c>
      <c r="AI588">
        <v>18.899999999999999</v>
      </c>
      <c r="AK588" t="s">
        <v>3500</v>
      </c>
      <c r="AL588" t="s">
        <v>3506</v>
      </c>
      <c r="AM588" t="s">
        <v>3514</v>
      </c>
      <c r="AO588">
        <v>1992</v>
      </c>
      <c r="AP588" t="s">
        <v>3547</v>
      </c>
      <c r="AS588" t="s">
        <v>3625</v>
      </c>
      <c r="AU588">
        <v>51.217100000000002</v>
      </c>
      <c r="AV588">
        <v>6.6965399999999997</v>
      </c>
      <c r="BA588">
        <v>0.37619999999999998</v>
      </c>
      <c r="BB588" t="s">
        <v>3997</v>
      </c>
      <c r="BC588" t="s">
        <v>3500</v>
      </c>
      <c r="BE588" t="s">
        <v>3515</v>
      </c>
      <c r="BG588" t="s">
        <v>4406</v>
      </c>
      <c r="BH588" t="s">
        <v>4441</v>
      </c>
    </row>
    <row r="589" spans="1:61" x14ac:dyDescent="0.25">
      <c r="A589">
        <f t="shared" si="73"/>
        <v>25.4</v>
      </c>
      <c r="B589" t="str">
        <f t="shared" si="74"/>
        <v>Cogeneration_BNA0702</v>
      </c>
      <c r="C589" t="s">
        <v>3492</v>
      </c>
      <c r="D589" t="str">
        <f>VLOOKUP(AL589,REF_TABLE!$A$19:$B$26,2,FALSE)</f>
        <v>STUR</v>
      </c>
      <c r="E589" t="str">
        <f>VLOOKUP(AK589,REF_TABLE!A:B,2,FALSE)</f>
        <v>GAS</v>
      </c>
      <c r="F589">
        <f t="shared" si="72"/>
        <v>0.38059999999999999</v>
      </c>
      <c r="G589">
        <f>VLOOKUP(Backup_0521!D589,REF_TABLE!M:Q,2,FALSE)</f>
        <v>9.5587323943661975</v>
      </c>
      <c r="H589">
        <f>VLOOKUP(Backup_0521!D589,REF_TABLE!M:Q,3,FALSE)</f>
        <v>7.8122535211267614</v>
      </c>
      <c r="I589">
        <f>VLOOKUP(D589,Tabelle7!$A:$B,2,FALSE)</f>
        <v>4.0224969288732378E-2</v>
      </c>
      <c r="J589">
        <f>VLOOKUP(D589,Tabelle7!$A:$C,3,FALSE)</f>
        <v>4.0224969288732378E-2</v>
      </c>
      <c r="K589">
        <f>VLOOKUP($E589,Dispa_data!E:W,7,FALSE)</f>
        <v>112542.12</v>
      </c>
      <c r="L589">
        <f>IFERROR(VLOOKUP($E589,Dispa_data!E:W,8,FALSE),0)</f>
        <v>0</v>
      </c>
      <c r="M589">
        <f>IFERROR(VLOOKUP($E589,Dispa_data!E:W,9,FALSE),0)</f>
        <v>0</v>
      </c>
      <c r="N589">
        <f>IFERROR(VLOOKUP($E589,Dispa_data!$E:$W,10,FALSE),0)</f>
        <v>0.4</v>
      </c>
      <c r="O589">
        <f>IFERROR(VLOOKUP($E589,Dispa_data!$E:$W,11,FALSE),0)</f>
        <v>0.52500000000000002</v>
      </c>
      <c r="P589">
        <f>IFERROR(VLOOKUP($E589,Dispa_data!$E:$W,12,FALSE),0)</f>
        <v>1</v>
      </c>
      <c r="Q589">
        <f>IFERROR(VLOOKUP($E589,Dispa_data!$E:$W,13,FALSE),0)</f>
        <v>0.45</v>
      </c>
      <c r="S589" t="str">
        <f t="shared" si="75"/>
        <v/>
      </c>
      <c r="T589" t="str">
        <f t="shared" si="76"/>
        <v/>
      </c>
      <c r="U589" t="str">
        <f t="shared" si="77"/>
        <v/>
      </c>
      <c r="V589" t="str">
        <f t="shared" si="78"/>
        <v/>
      </c>
      <c r="W589" t="str">
        <f t="shared" si="79"/>
        <v/>
      </c>
      <c r="X589" s="1" t="s">
        <v>625</v>
      </c>
      <c r="Y589" s="6" t="e">
        <f>VLOOKUP(B589,Dispa_data!B:B,1,FALSE)</f>
        <v>#N/A</v>
      </c>
      <c r="Z589" t="s">
        <v>1328</v>
      </c>
      <c r="AC589" t="s">
        <v>2299</v>
      </c>
      <c r="AD589" t="s">
        <v>2620</v>
      </c>
      <c r="AE589" t="s">
        <v>3054</v>
      </c>
      <c r="AF589" t="s">
        <v>3394</v>
      </c>
      <c r="AG589" t="s">
        <v>3478</v>
      </c>
      <c r="AH589" t="s">
        <v>3492</v>
      </c>
      <c r="AI589">
        <v>25.4</v>
      </c>
      <c r="AK589" t="s">
        <v>3500</v>
      </c>
      <c r="AL589" t="s">
        <v>3506</v>
      </c>
      <c r="AM589" t="s">
        <v>3514</v>
      </c>
      <c r="AO589">
        <v>1996</v>
      </c>
      <c r="AP589" t="s">
        <v>3553</v>
      </c>
      <c r="AS589" t="s">
        <v>3627</v>
      </c>
      <c r="AU589">
        <v>48.787889999999997</v>
      </c>
      <c r="AV589">
        <v>11.756169999999999</v>
      </c>
      <c r="BA589">
        <v>0.38059999999999999</v>
      </c>
      <c r="BB589" t="s">
        <v>3997</v>
      </c>
      <c r="BC589" t="s">
        <v>3500</v>
      </c>
      <c r="BE589" t="s">
        <v>3515</v>
      </c>
      <c r="BF589" t="s">
        <v>4266</v>
      </c>
      <c r="BG589" t="s">
        <v>4406</v>
      </c>
      <c r="BH589" t="s">
        <v>4451</v>
      </c>
    </row>
    <row r="590" spans="1:61" x14ac:dyDescent="0.25">
      <c r="A590">
        <f t="shared" si="73"/>
        <v>30.6</v>
      </c>
      <c r="B590" t="str">
        <f t="shared" si="74"/>
        <v>Werk Nordstemmen_BNA1498</v>
      </c>
      <c r="C590" t="s">
        <v>3492</v>
      </c>
      <c r="D590" t="str">
        <f>VLOOKUP(AL590,REF_TABLE!$A$19:$B$26,2,FALSE)</f>
        <v>STUR</v>
      </c>
      <c r="E590" t="str">
        <f>VLOOKUP(AK590,REF_TABLE!A:B,2,FALSE)</f>
        <v>GAS</v>
      </c>
      <c r="F590">
        <f t="shared" si="72"/>
        <v>0.33329999999999999</v>
      </c>
      <c r="G590">
        <f>VLOOKUP(Backup_0521!D590,REF_TABLE!M:Q,2,FALSE)</f>
        <v>9.5587323943661975</v>
      </c>
      <c r="H590">
        <f>VLOOKUP(Backup_0521!D590,REF_TABLE!M:Q,3,FALSE)</f>
        <v>7.8122535211267614</v>
      </c>
      <c r="I590">
        <f>VLOOKUP(D590,Tabelle7!$A:$B,2,FALSE)</f>
        <v>4.0224969288732378E-2</v>
      </c>
      <c r="J590">
        <f>VLOOKUP(D590,Tabelle7!$A:$C,3,FALSE)</f>
        <v>4.0224969288732378E-2</v>
      </c>
      <c r="K590">
        <f>VLOOKUP($E590,Dispa_data!E:W,7,FALSE)</f>
        <v>112542.12</v>
      </c>
      <c r="L590">
        <f>IFERROR(VLOOKUP($E590,Dispa_data!E:W,8,FALSE),0)</f>
        <v>0</v>
      </c>
      <c r="M590">
        <f>IFERROR(VLOOKUP($E590,Dispa_data!E:W,9,FALSE),0)</f>
        <v>0</v>
      </c>
      <c r="N590">
        <f>IFERROR(VLOOKUP($E590,Dispa_data!$E:$W,10,FALSE),0)</f>
        <v>0.4</v>
      </c>
      <c r="O590">
        <f>IFERROR(VLOOKUP($E590,Dispa_data!$E:$W,11,FALSE),0)</f>
        <v>0.52500000000000002</v>
      </c>
      <c r="P590">
        <f>IFERROR(VLOOKUP($E590,Dispa_data!$E:$W,12,FALSE),0)</f>
        <v>1</v>
      </c>
      <c r="Q590">
        <f>IFERROR(VLOOKUP($E590,Dispa_data!$E:$W,13,FALSE),0)</f>
        <v>0.45</v>
      </c>
      <c r="S590" t="str">
        <f t="shared" si="75"/>
        <v/>
      </c>
      <c r="T590" t="str">
        <f t="shared" si="76"/>
        <v/>
      </c>
      <c r="U590" t="str">
        <f t="shared" si="77"/>
        <v/>
      </c>
      <c r="V590" t="str">
        <f t="shared" si="78"/>
        <v/>
      </c>
      <c r="W590" t="str">
        <f t="shared" si="79"/>
        <v/>
      </c>
      <c r="X590" s="1" t="s">
        <v>626</v>
      </c>
      <c r="Y590" s="6" t="e">
        <f>VLOOKUP(B590,Dispa_data!B:B,1,FALSE)</f>
        <v>#N/A</v>
      </c>
      <c r="Z590" t="s">
        <v>1329</v>
      </c>
      <c r="AC590" t="s">
        <v>2300</v>
      </c>
      <c r="AD590" t="s">
        <v>2621</v>
      </c>
      <c r="AE590" t="s">
        <v>3055</v>
      </c>
      <c r="AF590" t="s">
        <v>3395</v>
      </c>
      <c r="AG590" t="s">
        <v>3477</v>
      </c>
      <c r="AH590" t="s">
        <v>3492</v>
      </c>
      <c r="AI590">
        <v>30.6</v>
      </c>
      <c r="AK590" t="s">
        <v>3500</v>
      </c>
      <c r="AL590" t="s">
        <v>3506</v>
      </c>
      <c r="AM590" t="s">
        <v>3514</v>
      </c>
      <c r="AO590">
        <v>1953</v>
      </c>
      <c r="AP590" t="s">
        <v>3618</v>
      </c>
      <c r="AS590" t="s">
        <v>3627</v>
      </c>
      <c r="AU590">
        <v>52.16921</v>
      </c>
      <c r="AV590">
        <v>9.7909000000000006</v>
      </c>
      <c r="BA590">
        <v>0.33329999999999999</v>
      </c>
      <c r="BB590" t="s">
        <v>3997</v>
      </c>
      <c r="BC590" t="s">
        <v>3500</v>
      </c>
      <c r="BE590" t="s">
        <v>3515</v>
      </c>
      <c r="BG590" t="s">
        <v>1559</v>
      </c>
      <c r="BH590" t="s">
        <v>4443</v>
      </c>
    </row>
    <row r="591" spans="1:61" x14ac:dyDescent="0.25">
      <c r="A591">
        <f t="shared" si="73"/>
        <v>18.100000000000001</v>
      </c>
      <c r="B591" t="str">
        <f t="shared" si="74"/>
        <v>Heizkraftwerk zur Papierfabrik_BNA1402</v>
      </c>
      <c r="C591" t="s">
        <v>3492</v>
      </c>
      <c r="D591" t="str">
        <f>VLOOKUP(AL591,REF_TABLE!$A$19:$B$26,2,FALSE)</f>
        <v>STUR</v>
      </c>
      <c r="E591" t="str">
        <f>VLOOKUP(AK591,REF_TABLE!A:B,2,FALSE)</f>
        <v>GAS</v>
      </c>
      <c r="F591">
        <f t="shared" si="72"/>
        <v>0.3795</v>
      </c>
      <c r="G591">
        <f>VLOOKUP(Backup_0521!D591,REF_TABLE!M:Q,2,FALSE)</f>
        <v>9.5587323943661975</v>
      </c>
      <c r="H591">
        <f>VLOOKUP(Backup_0521!D591,REF_TABLE!M:Q,3,FALSE)</f>
        <v>7.8122535211267614</v>
      </c>
      <c r="I591">
        <f>VLOOKUP(D591,Tabelle7!$A:$B,2,FALSE)</f>
        <v>4.0224969288732378E-2</v>
      </c>
      <c r="J591">
        <f>VLOOKUP(D591,Tabelle7!$A:$C,3,FALSE)</f>
        <v>4.0224969288732378E-2</v>
      </c>
      <c r="K591">
        <f>VLOOKUP($E591,Dispa_data!E:W,7,FALSE)</f>
        <v>112542.12</v>
      </c>
      <c r="L591">
        <f>IFERROR(VLOOKUP($E591,Dispa_data!E:W,8,FALSE),0)</f>
        <v>0</v>
      </c>
      <c r="M591">
        <f>IFERROR(VLOOKUP($E591,Dispa_data!E:W,9,FALSE),0)</f>
        <v>0</v>
      </c>
      <c r="N591">
        <f>IFERROR(VLOOKUP($E591,Dispa_data!$E:$W,10,FALSE),0)</f>
        <v>0.4</v>
      </c>
      <c r="O591">
        <f>IFERROR(VLOOKUP($E591,Dispa_data!$E:$W,11,FALSE),0)</f>
        <v>0.52500000000000002</v>
      </c>
      <c r="P591">
        <f>IFERROR(VLOOKUP($E591,Dispa_data!$E:$W,12,FALSE),0)</f>
        <v>1</v>
      </c>
      <c r="Q591">
        <f>IFERROR(VLOOKUP($E591,Dispa_data!$E:$W,13,FALSE),0)</f>
        <v>0.45</v>
      </c>
      <c r="S591" t="str">
        <f t="shared" si="75"/>
        <v/>
      </c>
      <c r="T591" t="str">
        <f t="shared" si="76"/>
        <v/>
      </c>
      <c r="U591" t="str">
        <f t="shared" si="77"/>
        <v/>
      </c>
      <c r="V591" t="str">
        <f t="shared" si="78"/>
        <v/>
      </c>
      <c r="W591" t="str">
        <f t="shared" si="79"/>
        <v/>
      </c>
      <c r="X591" s="1" t="s">
        <v>627</v>
      </c>
      <c r="Y591" s="6" t="e">
        <f>VLOOKUP(B591,Dispa_data!B:B,1,FALSE)</f>
        <v>#N/A</v>
      </c>
      <c r="Z591" t="s">
        <v>1330</v>
      </c>
      <c r="AC591" t="s">
        <v>2301</v>
      </c>
      <c r="AD591" t="s">
        <v>2622</v>
      </c>
      <c r="AE591" t="s">
        <v>3056</v>
      </c>
      <c r="AF591" t="s">
        <v>3396</v>
      </c>
      <c r="AG591" t="s">
        <v>3477</v>
      </c>
      <c r="AH591" t="s">
        <v>3492</v>
      </c>
      <c r="AI591">
        <v>18.100000000000001</v>
      </c>
      <c r="AK591" t="s">
        <v>3500</v>
      </c>
      <c r="AL591" t="s">
        <v>3506</v>
      </c>
      <c r="AM591" t="s">
        <v>3514</v>
      </c>
      <c r="AO591">
        <v>1995</v>
      </c>
      <c r="AP591" t="s">
        <v>3605</v>
      </c>
      <c r="AS591" t="s">
        <v>3625</v>
      </c>
      <c r="AU591">
        <v>52.617959999999997</v>
      </c>
      <c r="AV591">
        <v>7.8618800000000002</v>
      </c>
      <c r="BA591">
        <v>0.3795</v>
      </c>
      <c r="BB591" t="s">
        <v>3997</v>
      </c>
      <c r="BC591" t="s">
        <v>3500</v>
      </c>
      <c r="BE591" t="s">
        <v>3515</v>
      </c>
      <c r="BH591" t="s">
        <v>4441</v>
      </c>
    </row>
    <row r="592" spans="1:61" x14ac:dyDescent="0.25">
      <c r="A592">
        <f t="shared" si="73"/>
        <v>37.5</v>
      </c>
      <c r="B592" t="str">
        <f t="shared" si="74"/>
        <v>Thyrow_BNA0734</v>
      </c>
      <c r="C592" t="s">
        <v>3492</v>
      </c>
      <c r="D592" t="str">
        <f>VLOOKUP(AL592,REF_TABLE!$A$19:$B$26,2,FALSE)</f>
        <v>GTUR</v>
      </c>
      <c r="E592" t="str">
        <f>VLOOKUP(AK592,REF_TABLE!A:B,2,FALSE)</f>
        <v>GAS</v>
      </c>
      <c r="F592">
        <f t="shared" si="72"/>
        <v>0.35139999999999999</v>
      </c>
      <c r="G592">
        <f>VLOOKUP(Backup_0521!D592,REF_TABLE!M:Q,2,FALSE)</f>
        <v>0</v>
      </c>
      <c r="H592">
        <f>VLOOKUP(Backup_0521!D592,REF_TABLE!M:Q,3,FALSE)</f>
        <v>0</v>
      </c>
      <c r="I592">
        <f>VLOOKUP(D592,Tabelle7!$A:$B,2,FALSE)</f>
        <v>1</v>
      </c>
      <c r="J592">
        <f>VLOOKUP(D592,Tabelle7!$A:$C,3,FALSE)</f>
        <v>1</v>
      </c>
      <c r="K592">
        <f>VLOOKUP($E592,Dispa_data!E:W,7,FALSE)</f>
        <v>112542.12</v>
      </c>
      <c r="L592">
        <f>IFERROR(VLOOKUP($E592,Dispa_data!E:W,8,FALSE),0)</f>
        <v>0</v>
      </c>
      <c r="M592">
        <f>IFERROR(VLOOKUP($E592,Dispa_data!E:W,9,FALSE),0)</f>
        <v>0</v>
      </c>
      <c r="N592">
        <f>IFERROR(VLOOKUP($E592,Dispa_data!$E:$W,10,FALSE),0)</f>
        <v>0.4</v>
      </c>
      <c r="O592">
        <f>IFERROR(VLOOKUP($E592,Dispa_data!$E:$W,11,FALSE),0)</f>
        <v>0.52500000000000002</v>
      </c>
      <c r="P592">
        <f>IFERROR(VLOOKUP($E592,Dispa_data!$E:$W,12,FALSE),0)</f>
        <v>1</v>
      </c>
      <c r="Q592">
        <f>IFERROR(VLOOKUP($E592,Dispa_data!$E:$W,13,FALSE),0)</f>
        <v>0.45</v>
      </c>
      <c r="S592" t="str">
        <f t="shared" si="75"/>
        <v/>
      </c>
      <c r="T592" t="str">
        <f t="shared" si="76"/>
        <v/>
      </c>
      <c r="U592" t="str">
        <f t="shared" si="77"/>
        <v/>
      </c>
      <c r="V592" t="str">
        <f t="shared" si="78"/>
        <v/>
      </c>
      <c r="W592" t="str">
        <f t="shared" si="79"/>
        <v/>
      </c>
      <c r="X592" s="1" t="s">
        <v>628</v>
      </c>
      <c r="Y592" s="6" t="e">
        <f>VLOOKUP(B592,Dispa_data!B:B,1,FALSE)</f>
        <v>#N/A</v>
      </c>
      <c r="Z592" t="s">
        <v>1331</v>
      </c>
      <c r="AA592" t="s">
        <v>1743</v>
      </c>
      <c r="AB592" t="s">
        <v>2065</v>
      </c>
      <c r="AC592" t="s">
        <v>2215</v>
      </c>
      <c r="AE592" t="s">
        <v>3057</v>
      </c>
      <c r="AF592" t="s">
        <v>3397</v>
      </c>
      <c r="AG592" t="s">
        <v>3346</v>
      </c>
      <c r="AH592" t="s">
        <v>3492</v>
      </c>
      <c r="AI592">
        <v>37.5</v>
      </c>
      <c r="AJ592">
        <v>38</v>
      </c>
      <c r="AK592" t="s">
        <v>3500</v>
      </c>
      <c r="AL592" t="s">
        <v>3512</v>
      </c>
      <c r="AM592" t="s">
        <v>3515</v>
      </c>
      <c r="AO592">
        <v>1989</v>
      </c>
      <c r="AP592" t="s">
        <v>3548</v>
      </c>
      <c r="AS592" t="s">
        <v>3626</v>
      </c>
      <c r="AU592">
        <v>52.230150000000002</v>
      </c>
      <c r="AV592">
        <v>13.30195</v>
      </c>
      <c r="BA592">
        <v>0.35139999999999999</v>
      </c>
      <c r="BB592" t="s">
        <v>3997</v>
      </c>
      <c r="BC592" t="s">
        <v>3500</v>
      </c>
      <c r="BE592" t="s">
        <v>3515</v>
      </c>
      <c r="BF592" t="s">
        <v>1331</v>
      </c>
      <c r="BG592" t="s">
        <v>4406</v>
      </c>
      <c r="BH592" t="s">
        <v>4439</v>
      </c>
      <c r="BI592" t="s">
        <v>4592</v>
      </c>
    </row>
    <row r="593" spans="1:61" x14ac:dyDescent="0.25">
      <c r="A593">
        <f t="shared" si="73"/>
        <v>36.5</v>
      </c>
      <c r="B593" t="str">
        <f t="shared" si="74"/>
        <v>Thyrow_BNA0738</v>
      </c>
      <c r="C593" t="s">
        <v>3492</v>
      </c>
      <c r="D593" t="str">
        <f>VLOOKUP(AL593,REF_TABLE!$A$19:$B$26,2,FALSE)</f>
        <v>GTUR</v>
      </c>
      <c r="E593" t="str">
        <f>VLOOKUP(AK593,REF_TABLE!A:B,2,FALSE)</f>
        <v>GAS</v>
      </c>
      <c r="F593">
        <f t="shared" si="72"/>
        <v>0.34620000000000001</v>
      </c>
      <c r="G593">
        <f>VLOOKUP(Backup_0521!D593,REF_TABLE!M:Q,2,FALSE)</f>
        <v>0</v>
      </c>
      <c r="H593">
        <f>VLOOKUP(Backup_0521!D593,REF_TABLE!M:Q,3,FALSE)</f>
        <v>0</v>
      </c>
      <c r="I593">
        <f>VLOOKUP(D593,Tabelle7!$A:$B,2,FALSE)</f>
        <v>1</v>
      </c>
      <c r="J593">
        <f>VLOOKUP(D593,Tabelle7!$A:$C,3,FALSE)</f>
        <v>1</v>
      </c>
      <c r="K593">
        <f>VLOOKUP($E593,Dispa_data!E:W,7,FALSE)</f>
        <v>112542.12</v>
      </c>
      <c r="L593">
        <f>IFERROR(VLOOKUP($E593,Dispa_data!E:W,8,FALSE),0)</f>
        <v>0</v>
      </c>
      <c r="M593">
        <f>IFERROR(VLOOKUP($E593,Dispa_data!E:W,9,FALSE),0)</f>
        <v>0</v>
      </c>
      <c r="N593">
        <f>IFERROR(VLOOKUP($E593,Dispa_data!$E:$W,10,FALSE),0)</f>
        <v>0.4</v>
      </c>
      <c r="O593">
        <f>IFERROR(VLOOKUP($E593,Dispa_data!$E:$W,11,FALSE),0)</f>
        <v>0.52500000000000002</v>
      </c>
      <c r="P593">
        <f>IFERROR(VLOOKUP($E593,Dispa_data!$E:$W,12,FALSE),0)</f>
        <v>1</v>
      </c>
      <c r="Q593">
        <f>IFERROR(VLOOKUP($E593,Dispa_data!$E:$W,13,FALSE),0)</f>
        <v>0.45</v>
      </c>
      <c r="S593" t="str">
        <f t="shared" si="75"/>
        <v/>
      </c>
      <c r="T593" t="str">
        <f t="shared" si="76"/>
        <v/>
      </c>
      <c r="U593" t="str">
        <f t="shared" si="77"/>
        <v/>
      </c>
      <c r="V593" t="str">
        <f t="shared" si="78"/>
        <v/>
      </c>
      <c r="W593" t="str">
        <f t="shared" si="79"/>
        <v/>
      </c>
      <c r="X593" s="1" t="s">
        <v>629</v>
      </c>
      <c r="Y593" s="6" t="e">
        <f>VLOOKUP(B593,Dispa_data!B:B,1,FALSE)</f>
        <v>#N/A</v>
      </c>
      <c r="Z593" t="s">
        <v>1331</v>
      </c>
      <c r="AA593" t="s">
        <v>1674</v>
      </c>
      <c r="AB593" t="s">
        <v>2066</v>
      </c>
      <c r="AC593" t="s">
        <v>2215</v>
      </c>
      <c r="AE593" t="s">
        <v>3057</v>
      </c>
      <c r="AF593" t="s">
        <v>3397</v>
      </c>
      <c r="AG593" t="s">
        <v>3346</v>
      </c>
      <c r="AH593" t="s">
        <v>3492</v>
      </c>
      <c r="AI593">
        <v>36.5</v>
      </c>
      <c r="AJ593">
        <v>37</v>
      </c>
      <c r="AK593" t="s">
        <v>3500</v>
      </c>
      <c r="AL593" t="s">
        <v>3512</v>
      </c>
      <c r="AM593" t="s">
        <v>3515</v>
      </c>
      <c r="AO593">
        <v>1987</v>
      </c>
      <c r="AP593" t="s">
        <v>3538</v>
      </c>
      <c r="AS593" t="s">
        <v>3626</v>
      </c>
      <c r="AU593">
        <v>52.230150000000002</v>
      </c>
      <c r="AV593">
        <v>13.30195</v>
      </c>
      <c r="BA593">
        <v>0.34620000000000001</v>
      </c>
      <c r="BB593" t="s">
        <v>3997</v>
      </c>
      <c r="BC593" t="s">
        <v>3500</v>
      </c>
      <c r="BE593" t="s">
        <v>3515</v>
      </c>
      <c r="BF593" t="s">
        <v>1331</v>
      </c>
      <c r="BG593" t="s">
        <v>4406</v>
      </c>
      <c r="BH593" t="s">
        <v>4439</v>
      </c>
      <c r="BI593" t="s">
        <v>4592</v>
      </c>
    </row>
    <row r="594" spans="1:61" x14ac:dyDescent="0.25">
      <c r="A594">
        <f t="shared" si="73"/>
        <v>36.5</v>
      </c>
      <c r="B594" t="str">
        <f t="shared" si="74"/>
        <v>Thyrow_BNA0739</v>
      </c>
      <c r="C594" t="s">
        <v>3492</v>
      </c>
      <c r="D594" t="str">
        <f>VLOOKUP(AL594,REF_TABLE!$A$19:$B$26,2,FALSE)</f>
        <v>GTUR</v>
      </c>
      <c r="E594" t="str">
        <f>VLOOKUP(AK594,REF_TABLE!A:B,2,FALSE)</f>
        <v>GAS</v>
      </c>
      <c r="F594">
        <f t="shared" si="72"/>
        <v>0.34620000000000001</v>
      </c>
      <c r="G594">
        <f>VLOOKUP(Backup_0521!D594,REF_TABLE!M:Q,2,FALSE)</f>
        <v>0</v>
      </c>
      <c r="H594">
        <f>VLOOKUP(Backup_0521!D594,REF_TABLE!M:Q,3,FALSE)</f>
        <v>0</v>
      </c>
      <c r="I594">
        <f>VLOOKUP(D594,Tabelle7!$A:$B,2,FALSE)</f>
        <v>1</v>
      </c>
      <c r="J594">
        <f>VLOOKUP(D594,Tabelle7!$A:$C,3,FALSE)</f>
        <v>1</v>
      </c>
      <c r="K594">
        <f>VLOOKUP($E594,Dispa_data!E:W,7,FALSE)</f>
        <v>112542.12</v>
      </c>
      <c r="L594">
        <f>IFERROR(VLOOKUP($E594,Dispa_data!E:W,8,FALSE),0)</f>
        <v>0</v>
      </c>
      <c r="M594">
        <f>IFERROR(VLOOKUP($E594,Dispa_data!E:W,9,FALSE),0)</f>
        <v>0</v>
      </c>
      <c r="N594">
        <f>IFERROR(VLOOKUP($E594,Dispa_data!$E:$W,10,FALSE),0)</f>
        <v>0.4</v>
      </c>
      <c r="O594">
        <f>IFERROR(VLOOKUP($E594,Dispa_data!$E:$W,11,FALSE),0)</f>
        <v>0.52500000000000002</v>
      </c>
      <c r="P594">
        <f>IFERROR(VLOOKUP($E594,Dispa_data!$E:$W,12,FALSE),0)</f>
        <v>1</v>
      </c>
      <c r="Q594">
        <f>IFERROR(VLOOKUP($E594,Dispa_data!$E:$W,13,FALSE),0)</f>
        <v>0.45</v>
      </c>
      <c r="S594" t="str">
        <f t="shared" si="75"/>
        <v/>
      </c>
      <c r="T594" t="str">
        <f t="shared" si="76"/>
        <v/>
      </c>
      <c r="U594" t="str">
        <f t="shared" si="77"/>
        <v/>
      </c>
      <c r="V594" t="str">
        <f t="shared" si="78"/>
        <v/>
      </c>
      <c r="W594" t="str">
        <f t="shared" si="79"/>
        <v/>
      </c>
      <c r="X594" s="1" t="s">
        <v>630</v>
      </c>
      <c r="Y594" s="6" t="e">
        <f>VLOOKUP(B594,Dispa_data!B:B,1,FALSE)</f>
        <v>#N/A</v>
      </c>
      <c r="Z594" t="s">
        <v>1331</v>
      </c>
      <c r="AA594" t="s">
        <v>1675</v>
      </c>
      <c r="AB594" t="s">
        <v>2066</v>
      </c>
      <c r="AC594" t="s">
        <v>2215</v>
      </c>
      <c r="AE594" t="s">
        <v>3057</v>
      </c>
      <c r="AF594" t="s">
        <v>3397</v>
      </c>
      <c r="AG594" t="s">
        <v>3346</v>
      </c>
      <c r="AH594" t="s">
        <v>3492</v>
      </c>
      <c r="AI594">
        <v>36.5</v>
      </c>
      <c r="AJ594">
        <v>37</v>
      </c>
      <c r="AK594" t="s">
        <v>3500</v>
      </c>
      <c r="AL594" t="s">
        <v>3512</v>
      </c>
      <c r="AM594" t="s">
        <v>3515</v>
      </c>
      <c r="AO594">
        <v>1987</v>
      </c>
      <c r="AP594" t="s">
        <v>3538</v>
      </c>
      <c r="AS594" t="s">
        <v>3626</v>
      </c>
      <c r="AU594">
        <v>52.230150000000002</v>
      </c>
      <c r="AV594">
        <v>13.30195</v>
      </c>
      <c r="BA594">
        <v>0.34620000000000001</v>
      </c>
      <c r="BB594" t="s">
        <v>3997</v>
      </c>
      <c r="BC594" t="s">
        <v>3500</v>
      </c>
      <c r="BE594" t="s">
        <v>3515</v>
      </c>
      <c r="BF594" t="s">
        <v>1331</v>
      </c>
      <c r="BG594" t="s">
        <v>4406</v>
      </c>
      <c r="BH594" t="s">
        <v>4439</v>
      </c>
      <c r="BI594" t="s">
        <v>4592</v>
      </c>
    </row>
    <row r="595" spans="1:61" x14ac:dyDescent="0.25">
      <c r="A595">
        <f t="shared" si="73"/>
        <v>36.5</v>
      </c>
      <c r="B595" t="str">
        <f t="shared" si="74"/>
        <v>Thyrow_BNA0740</v>
      </c>
      <c r="C595" t="s">
        <v>3492</v>
      </c>
      <c r="D595" t="str">
        <f>VLOOKUP(AL595,REF_TABLE!$A$19:$B$26,2,FALSE)</f>
        <v>GTUR</v>
      </c>
      <c r="E595" t="str">
        <f>VLOOKUP(AK595,REF_TABLE!A:B,2,FALSE)</f>
        <v>GAS</v>
      </c>
      <c r="F595">
        <f t="shared" si="72"/>
        <v>0.34620000000000001</v>
      </c>
      <c r="G595">
        <f>VLOOKUP(Backup_0521!D595,REF_TABLE!M:Q,2,FALSE)</f>
        <v>0</v>
      </c>
      <c r="H595">
        <f>VLOOKUP(Backup_0521!D595,REF_TABLE!M:Q,3,FALSE)</f>
        <v>0</v>
      </c>
      <c r="I595">
        <f>VLOOKUP(D595,Tabelle7!$A:$B,2,FALSE)</f>
        <v>1</v>
      </c>
      <c r="J595">
        <f>VLOOKUP(D595,Tabelle7!$A:$C,3,FALSE)</f>
        <v>1</v>
      </c>
      <c r="K595">
        <f>VLOOKUP($E595,Dispa_data!E:W,7,FALSE)</f>
        <v>112542.12</v>
      </c>
      <c r="L595">
        <f>IFERROR(VLOOKUP($E595,Dispa_data!E:W,8,FALSE),0)</f>
        <v>0</v>
      </c>
      <c r="M595">
        <f>IFERROR(VLOOKUP($E595,Dispa_data!E:W,9,FALSE),0)</f>
        <v>0</v>
      </c>
      <c r="N595">
        <f>IFERROR(VLOOKUP($E595,Dispa_data!$E:$W,10,FALSE),0)</f>
        <v>0.4</v>
      </c>
      <c r="O595">
        <f>IFERROR(VLOOKUP($E595,Dispa_data!$E:$W,11,FALSE),0)</f>
        <v>0.52500000000000002</v>
      </c>
      <c r="P595">
        <f>IFERROR(VLOOKUP($E595,Dispa_data!$E:$W,12,FALSE),0)</f>
        <v>1</v>
      </c>
      <c r="Q595">
        <f>IFERROR(VLOOKUP($E595,Dispa_data!$E:$W,13,FALSE),0)</f>
        <v>0.45</v>
      </c>
      <c r="S595" t="str">
        <f t="shared" si="75"/>
        <v/>
      </c>
      <c r="T595" t="str">
        <f t="shared" si="76"/>
        <v/>
      </c>
      <c r="U595" t="str">
        <f t="shared" si="77"/>
        <v/>
      </c>
      <c r="V595" t="str">
        <f t="shared" si="78"/>
        <v/>
      </c>
      <c r="W595" t="str">
        <f t="shared" si="79"/>
        <v/>
      </c>
      <c r="X595" s="1" t="s">
        <v>631</v>
      </c>
      <c r="Y595" s="6" t="e">
        <f>VLOOKUP(B595,Dispa_data!B:B,1,FALSE)</f>
        <v>#N/A</v>
      </c>
      <c r="Z595" t="s">
        <v>1331</v>
      </c>
      <c r="AA595" t="s">
        <v>1676</v>
      </c>
      <c r="AB595" t="s">
        <v>2066</v>
      </c>
      <c r="AC595" t="s">
        <v>2215</v>
      </c>
      <c r="AE595" t="s">
        <v>3057</v>
      </c>
      <c r="AF595" t="s">
        <v>3397</v>
      </c>
      <c r="AG595" t="s">
        <v>3346</v>
      </c>
      <c r="AH595" t="s">
        <v>3492</v>
      </c>
      <c r="AI595">
        <v>36.5</v>
      </c>
      <c r="AJ595">
        <v>37</v>
      </c>
      <c r="AK595" t="s">
        <v>3500</v>
      </c>
      <c r="AL595" t="s">
        <v>3512</v>
      </c>
      <c r="AM595" t="s">
        <v>3515</v>
      </c>
      <c r="AO595">
        <v>1987</v>
      </c>
      <c r="AP595" t="s">
        <v>3538</v>
      </c>
      <c r="AS595" t="s">
        <v>3626</v>
      </c>
      <c r="AU595">
        <v>52.230150000000002</v>
      </c>
      <c r="AV595">
        <v>13.30195</v>
      </c>
      <c r="BA595">
        <v>0.34620000000000001</v>
      </c>
      <c r="BB595" t="s">
        <v>3997</v>
      </c>
      <c r="BC595" t="s">
        <v>3500</v>
      </c>
      <c r="BE595" t="s">
        <v>3515</v>
      </c>
      <c r="BF595" t="s">
        <v>1331</v>
      </c>
      <c r="BG595" t="s">
        <v>4406</v>
      </c>
      <c r="BH595" t="s">
        <v>4439</v>
      </c>
      <c r="BI595" t="s">
        <v>4592</v>
      </c>
    </row>
    <row r="596" spans="1:61" x14ac:dyDescent="0.25">
      <c r="A596">
        <f t="shared" si="73"/>
        <v>36.5</v>
      </c>
      <c r="B596" t="str">
        <f t="shared" si="74"/>
        <v>Thyrow_BNA0741</v>
      </c>
      <c r="C596" t="s">
        <v>3492</v>
      </c>
      <c r="D596" t="str">
        <f>VLOOKUP(AL596,REF_TABLE!$A$19:$B$26,2,FALSE)</f>
        <v>GTUR</v>
      </c>
      <c r="E596" t="str">
        <f>VLOOKUP(AK596,REF_TABLE!A:B,2,FALSE)</f>
        <v>GAS</v>
      </c>
      <c r="F596">
        <f t="shared" si="72"/>
        <v>0.34620000000000001</v>
      </c>
      <c r="G596">
        <f>VLOOKUP(Backup_0521!D596,REF_TABLE!M:Q,2,FALSE)</f>
        <v>0</v>
      </c>
      <c r="H596">
        <f>VLOOKUP(Backup_0521!D596,REF_TABLE!M:Q,3,FALSE)</f>
        <v>0</v>
      </c>
      <c r="I596">
        <f>VLOOKUP(D596,Tabelle7!$A:$B,2,FALSE)</f>
        <v>1</v>
      </c>
      <c r="J596">
        <f>VLOOKUP(D596,Tabelle7!$A:$C,3,FALSE)</f>
        <v>1</v>
      </c>
      <c r="K596">
        <f>VLOOKUP($E596,Dispa_data!E:W,7,FALSE)</f>
        <v>112542.12</v>
      </c>
      <c r="L596">
        <f>IFERROR(VLOOKUP($E596,Dispa_data!E:W,8,FALSE),0)</f>
        <v>0</v>
      </c>
      <c r="M596">
        <f>IFERROR(VLOOKUP($E596,Dispa_data!E:W,9,FALSE),0)</f>
        <v>0</v>
      </c>
      <c r="N596">
        <f>IFERROR(VLOOKUP($E596,Dispa_data!$E:$W,10,FALSE),0)</f>
        <v>0.4</v>
      </c>
      <c r="O596">
        <f>IFERROR(VLOOKUP($E596,Dispa_data!$E:$W,11,FALSE),0)</f>
        <v>0.52500000000000002</v>
      </c>
      <c r="P596">
        <f>IFERROR(VLOOKUP($E596,Dispa_data!$E:$W,12,FALSE),0)</f>
        <v>1</v>
      </c>
      <c r="Q596">
        <f>IFERROR(VLOOKUP($E596,Dispa_data!$E:$W,13,FALSE),0)</f>
        <v>0.45</v>
      </c>
      <c r="S596" t="str">
        <f t="shared" si="75"/>
        <v/>
      </c>
      <c r="T596" t="str">
        <f t="shared" si="76"/>
        <v/>
      </c>
      <c r="U596" t="str">
        <f t="shared" si="77"/>
        <v/>
      </c>
      <c r="V596" t="str">
        <f t="shared" si="78"/>
        <v/>
      </c>
      <c r="W596" t="str">
        <f t="shared" si="79"/>
        <v/>
      </c>
      <c r="X596" s="1" t="s">
        <v>632</v>
      </c>
      <c r="Y596" s="6" t="e">
        <f>VLOOKUP(B596,Dispa_data!B:B,1,FALSE)</f>
        <v>#N/A</v>
      </c>
      <c r="Z596" t="s">
        <v>1331</v>
      </c>
      <c r="AA596" t="s">
        <v>1677</v>
      </c>
      <c r="AB596" t="s">
        <v>2066</v>
      </c>
      <c r="AC596" t="s">
        <v>2215</v>
      </c>
      <c r="AE596" t="s">
        <v>3057</v>
      </c>
      <c r="AF596" t="s">
        <v>3397</v>
      </c>
      <c r="AG596" t="s">
        <v>3346</v>
      </c>
      <c r="AH596" t="s">
        <v>3492</v>
      </c>
      <c r="AI596">
        <v>36.5</v>
      </c>
      <c r="AJ596">
        <v>37</v>
      </c>
      <c r="AK596" t="s">
        <v>3500</v>
      </c>
      <c r="AL596" t="s">
        <v>3512</v>
      </c>
      <c r="AM596" t="s">
        <v>3515</v>
      </c>
      <c r="AO596">
        <v>1987</v>
      </c>
      <c r="AP596" t="s">
        <v>3538</v>
      </c>
      <c r="AS596" t="s">
        <v>3626</v>
      </c>
      <c r="AU596">
        <v>52.230150000000002</v>
      </c>
      <c r="AV596">
        <v>13.30195</v>
      </c>
      <c r="BA596">
        <v>0.34620000000000001</v>
      </c>
      <c r="BB596" t="s">
        <v>3997</v>
      </c>
      <c r="BC596" t="s">
        <v>3500</v>
      </c>
      <c r="BE596" t="s">
        <v>3515</v>
      </c>
      <c r="BF596" t="s">
        <v>1331</v>
      </c>
      <c r="BG596" t="s">
        <v>4406</v>
      </c>
      <c r="BH596" t="s">
        <v>4439</v>
      </c>
      <c r="BI596" t="s">
        <v>4592</v>
      </c>
    </row>
    <row r="597" spans="1:61" x14ac:dyDescent="0.25">
      <c r="A597">
        <f t="shared" si="73"/>
        <v>75</v>
      </c>
      <c r="B597" t="str">
        <f t="shared" si="74"/>
        <v>HKW Sandreuth_BNA0742</v>
      </c>
      <c r="C597" t="s">
        <v>3492</v>
      </c>
      <c r="D597" t="str">
        <f>VLOOKUP(AL597,REF_TABLE!$A$19:$B$26,2,FALSE)</f>
        <v>COMC</v>
      </c>
      <c r="E597" t="str">
        <f>VLOOKUP(AK597,REF_TABLE!A:B,2,FALSE)</f>
        <v>GAS</v>
      </c>
      <c r="F597">
        <f t="shared" si="72"/>
        <v>0.5625</v>
      </c>
      <c r="G597">
        <f>VLOOKUP(Backup_0521!D597,REF_TABLE!M:Q,2,FALSE)</f>
        <v>5</v>
      </c>
      <c r="H597">
        <f>VLOOKUP(Backup_0521!D597,REF_TABLE!M:Q,3,FALSE)</f>
        <v>1</v>
      </c>
      <c r="I597">
        <f>VLOOKUP(D597,Tabelle7!$A:$B,2,FALSE)</f>
        <v>3.8508725075675675E-2</v>
      </c>
      <c r="J597">
        <f>VLOOKUP(D597,Tabelle7!$A:$C,3,FALSE)</f>
        <v>3.8508725075675675E-2</v>
      </c>
      <c r="K597">
        <f>VLOOKUP($E597,Dispa_data!E:W,7,FALSE)</f>
        <v>112542.12</v>
      </c>
      <c r="L597">
        <f>IFERROR(VLOOKUP($E597,Dispa_data!E:W,8,FALSE),0)</f>
        <v>0</v>
      </c>
      <c r="M597">
        <f>IFERROR(VLOOKUP($E597,Dispa_data!E:W,9,FALSE),0)</f>
        <v>0</v>
      </c>
      <c r="N597">
        <f>IFERROR(VLOOKUP($E597,Dispa_data!$E:$W,10,FALSE),0)</f>
        <v>0.4</v>
      </c>
      <c r="O597">
        <f>IFERROR(VLOOKUP($E597,Dispa_data!$E:$W,11,FALSE),0)</f>
        <v>0.52500000000000002</v>
      </c>
      <c r="P597">
        <f>IFERROR(VLOOKUP($E597,Dispa_data!$E:$W,12,FALSE),0)</f>
        <v>1</v>
      </c>
      <c r="Q597">
        <f>IFERROR(VLOOKUP($E597,Dispa_data!$E:$W,13,FALSE),0)</f>
        <v>0.45</v>
      </c>
      <c r="S597">
        <f t="shared" si="75"/>
        <v>142.85714285714289</v>
      </c>
      <c r="T597" t="str">
        <f t="shared" si="76"/>
        <v/>
      </c>
      <c r="U597" t="str">
        <f t="shared" si="77"/>
        <v/>
      </c>
      <c r="V597" t="str">
        <f t="shared" si="78"/>
        <v/>
      </c>
      <c r="W597" t="str">
        <f t="shared" si="79"/>
        <v/>
      </c>
      <c r="X597" s="1" t="s">
        <v>633</v>
      </c>
      <c r="Y597" s="6" t="e">
        <f>VLOOKUP(B597,Dispa_data!B:B,1,FALSE)</f>
        <v>#N/A</v>
      </c>
      <c r="Z597" t="s">
        <v>1332</v>
      </c>
      <c r="AA597" t="s">
        <v>1744</v>
      </c>
      <c r="AB597" t="s">
        <v>2067</v>
      </c>
      <c r="AC597" t="s">
        <v>2302</v>
      </c>
      <c r="AD597" t="s">
        <v>2623</v>
      </c>
      <c r="AE597" t="s">
        <v>3058</v>
      </c>
      <c r="AF597" t="s">
        <v>3398</v>
      </c>
      <c r="AG597" t="s">
        <v>3478</v>
      </c>
      <c r="AH597" t="s">
        <v>3492</v>
      </c>
      <c r="AI597">
        <v>75</v>
      </c>
      <c r="AJ597">
        <v>100.44643000000001</v>
      </c>
      <c r="AK597" t="s">
        <v>3500</v>
      </c>
      <c r="AL597" t="s">
        <v>3508</v>
      </c>
      <c r="AM597" t="s">
        <v>3514</v>
      </c>
      <c r="AN597">
        <v>142.85714285714289</v>
      </c>
      <c r="AO597">
        <v>2005</v>
      </c>
      <c r="AP597" t="s">
        <v>3519</v>
      </c>
      <c r="AS597" t="s">
        <v>3625</v>
      </c>
      <c r="AT597" t="s">
        <v>3629</v>
      </c>
      <c r="AU597">
        <v>49.438611000000002</v>
      </c>
      <c r="AV597">
        <v>11.060556</v>
      </c>
      <c r="BA597">
        <v>0.5625</v>
      </c>
      <c r="BB597" t="s">
        <v>3997</v>
      </c>
      <c r="BC597" t="s">
        <v>3500</v>
      </c>
      <c r="BE597" t="s">
        <v>3515</v>
      </c>
      <c r="BF597" t="s">
        <v>4267</v>
      </c>
      <c r="BG597" t="s">
        <v>4406</v>
      </c>
      <c r="BH597" t="s">
        <v>4537</v>
      </c>
      <c r="BI597" t="s">
        <v>4592</v>
      </c>
    </row>
    <row r="598" spans="1:61" x14ac:dyDescent="0.25">
      <c r="A598">
        <f t="shared" si="73"/>
        <v>75</v>
      </c>
      <c r="B598" t="str">
        <f t="shared" si="74"/>
        <v>HKW Sandreuth_BNA0743</v>
      </c>
      <c r="C598" t="s">
        <v>3492</v>
      </c>
      <c r="D598" t="str">
        <f>VLOOKUP(AL598,REF_TABLE!$A$19:$B$26,2,FALSE)</f>
        <v>COMC</v>
      </c>
      <c r="E598" t="str">
        <f>VLOOKUP(AK598,REF_TABLE!A:B,2,FALSE)</f>
        <v>GAS</v>
      </c>
      <c r="F598">
        <f t="shared" si="72"/>
        <v>0.5625</v>
      </c>
      <c r="G598">
        <f>VLOOKUP(Backup_0521!D598,REF_TABLE!M:Q,2,FALSE)</f>
        <v>5</v>
      </c>
      <c r="H598">
        <f>VLOOKUP(Backup_0521!D598,REF_TABLE!M:Q,3,FALSE)</f>
        <v>1</v>
      </c>
      <c r="I598">
        <f>VLOOKUP(D598,Tabelle7!$A:$B,2,FALSE)</f>
        <v>3.8508725075675675E-2</v>
      </c>
      <c r="J598">
        <f>VLOOKUP(D598,Tabelle7!$A:$C,3,FALSE)</f>
        <v>3.8508725075675675E-2</v>
      </c>
      <c r="K598">
        <f>VLOOKUP($E598,Dispa_data!E:W,7,FALSE)</f>
        <v>112542.12</v>
      </c>
      <c r="L598">
        <f>IFERROR(VLOOKUP($E598,Dispa_data!E:W,8,FALSE),0)</f>
        <v>0</v>
      </c>
      <c r="M598">
        <f>IFERROR(VLOOKUP($E598,Dispa_data!E:W,9,FALSE),0)</f>
        <v>0</v>
      </c>
      <c r="N598">
        <f>IFERROR(VLOOKUP($E598,Dispa_data!$E:$W,10,FALSE),0)</f>
        <v>0.4</v>
      </c>
      <c r="O598">
        <f>IFERROR(VLOOKUP($E598,Dispa_data!$E:$W,11,FALSE),0)</f>
        <v>0.52500000000000002</v>
      </c>
      <c r="P598">
        <f>IFERROR(VLOOKUP($E598,Dispa_data!$E:$W,12,FALSE),0)</f>
        <v>1</v>
      </c>
      <c r="Q598">
        <f>IFERROR(VLOOKUP($E598,Dispa_data!$E:$W,13,FALSE),0)</f>
        <v>0.45</v>
      </c>
      <c r="S598">
        <f t="shared" si="75"/>
        <v>142.85714285714289</v>
      </c>
      <c r="T598" t="str">
        <f t="shared" si="76"/>
        <v/>
      </c>
      <c r="U598" t="str">
        <f t="shared" si="77"/>
        <v/>
      </c>
      <c r="V598" t="str">
        <f t="shared" si="78"/>
        <v/>
      </c>
      <c r="W598" t="str">
        <f t="shared" si="79"/>
        <v/>
      </c>
      <c r="X598" s="1" t="s">
        <v>634</v>
      </c>
      <c r="Y598" s="6" t="e">
        <f>VLOOKUP(B598,Dispa_data!B:B,1,FALSE)</f>
        <v>#N/A</v>
      </c>
      <c r="Z598" t="s">
        <v>1332</v>
      </c>
      <c r="AA598" t="s">
        <v>1706</v>
      </c>
      <c r="AB598" t="s">
        <v>2067</v>
      </c>
      <c r="AC598" t="s">
        <v>2302</v>
      </c>
      <c r="AD598" t="s">
        <v>2623</v>
      </c>
      <c r="AE598" t="s">
        <v>3058</v>
      </c>
      <c r="AF598" t="s">
        <v>3398</v>
      </c>
      <c r="AG598" t="s">
        <v>3478</v>
      </c>
      <c r="AH598" t="s">
        <v>3492</v>
      </c>
      <c r="AI598">
        <v>75</v>
      </c>
      <c r="AJ598">
        <v>100.44643000000001</v>
      </c>
      <c r="AK598" t="s">
        <v>3500</v>
      </c>
      <c r="AL598" t="s">
        <v>3508</v>
      </c>
      <c r="AM598" t="s">
        <v>3514</v>
      </c>
      <c r="AN598">
        <v>142.85714285714289</v>
      </c>
      <c r="AO598">
        <v>2005</v>
      </c>
      <c r="AP598" t="s">
        <v>3519</v>
      </c>
      <c r="AS598" t="s">
        <v>3625</v>
      </c>
      <c r="AT598" t="s">
        <v>3629</v>
      </c>
      <c r="AU598">
        <v>49.438611000000002</v>
      </c>
      <c r="AV598">
        <v>11.060556</v>
      </c>
      <c r="BA598">
        <v>0.5625</v>
      </c>
      <c r="BB598" t="s">
        <v>3997</v>
      </c>
      <c r="BC598" t="s">
        <v>3500</v>
      </c>
      <c r="BE598" t="s">
        <v>3515</v>
      </c>
      <c r="BF598" t="s">
        <v>4267</v>
      </c>
      <c r="BG598" t="s">
        <v>4406</v>
      </c>
      <c r="BH598" t="s">
        <v>4537</v>
      </c>
      <c r="BI598" t="s">
        <v>4592</v>
      </c>
    </row>
    <row r="599" spans="1:61" x14ac:dyDescent="0.25">
      <c r="A599">
        <f t="shared" si="73"/>
        <v>383</v>
      </c>
      <c r="B599" t="str">
        <f t="shared" si="74"/>
        <v>Franken 1_BNA0744</v>
      </c>
      <c r="C599" t="s">
        <v>3492</v>
      </c>
      <c r="D599" t="str">
        <f>VLOOKUP(AL599,REF_TABLE!$A$19:$B$26,2,FALSE)</f>
        <v>COMC</v>
      </c>
      <c r="E599" t="str">
        <f>VLOOKUP(AK599,REF_TABLE!A:B,2,FALSE)</f>
        <v>GAS</v>
      </c>
      <c r="F599">
        <f t="shared" si="72"/>
        <v>0.41849999999999998</v>
      </c>
      <c r="G599">
        <f>VLOOKUP(Backup_0521!D599,REF_TABLE!M:Q,2,FALSE)</f>
        <v>5</v>
      </c>
      <c r="H599">
        <f>VLOOKUP(Backup_0521!D599,REF_TABLE!M:Q,3,FALSE)</f>
        <v>1</v>
      </c>
      <c r="I599">
        <f>VLOOKUP(D599,Tabelle7!$A:$B,2,FALSE)</f>
        <v>3.8508725075675675E-2</v>
      </c>
      <c r="J599">
        <f>VLOOKUP(D599,Tabelle7!$A:$C,3,FALSE)</f>
        <v>3.8508725075675675E-2</v>
      </c>
      <c r="K599">
        <f>VLOOKUP($E599,Dispa_data!E:W,7,FALSE)</f>
        <v>112542.12</v>
      </c>
      <c r="L599">
        <f>IFERROR(VLOOKUP($E599,Dispa_data!E:W,8,FALSE),0)</f>
        <v>0</v>
      </c>
      <c r="M599">
        <f>IFERROR(VLOOKUP($E599,Dispa_data!E:W,9,FALSE),0)</f>
        <v>0</v>
      </c>
      <c r="N599">
        <f>IFERROR(VLOOKUP($E599,Dispa_data!$E:$W,10,FALSE),0)</f>
        <v>0.4</v>
      </c>
      <c r="O599">
        <f>IFERROR(VLOOKUP($E599,Dispa_data!$E:$W,11,FALSE),0)</f>
        <v>0.52500000000000002</v>
      </c>
      <c r="P599">
        <f>IFERROR(VLOOKUP($E599,Dispa_data!$E:$W,12,FALSE),0)</f>
        <v>1</v>
      </c>
      <c r="Q599">
        <f>IFERROR(VLOOKUP($E599,Dispa_data!$E:$W,13,FALSE),0)</f>
        <v>0.45</v>
      </c>
      <c r="S599" t="str">
        <f t="shared" si="75"/>
        <v/>
      </c>
      <c r="T599" t="str">
        <f t="shared" si="76"/>
        <v/>
      </c>
      <c r="U599" t="str">
        <f t="shared" si="77"/>
        <v/>
      </c>
      <c r="V599" t="str">
        <f t="shared" si="78"/>
        <v/>
      </c>
      <c r="W599" t="str">
        <f t="shared" si="79"/>
        <v/>
      </c>
      <c r="X599" s="1" t="s">
        <v>635</v>
      </c>
      <c r="Y599" s="6" t="e">
        <f>VLOOKUP(B599,Dispa_data!B:B,1,FALSE)</f>
        <v>#N/A</v>
      </c>
      <c r="Z599" t="s">
        <v>1333</v>
      </c>
      <c r="AA599" t="s">
        <v>1586</v>
      </c>
      <c r="AB599" t="s">
        <v>2068</v>
      </c>
      <c r="AC599" t="s">
        <v>2172</v>
      </c>
      <c r="AE599" t="s">
        <v>3059</v>
      </c>
      <c r="AF599" t="s">
        <v>3398</v>
      </c>
      <c r="AG599" t="s">
        <v>3478</v>
      </c>
      <c r="AH599" t="s">
        <v>3492</v>
      </c>
      <c r="AI599">
        <v>383</v>
      </c>
      <c r="AJ599">
        <v>395</v>
      </c>
      <c r="AK599" t="s">
        <v>3500</v>
      </c>
      <c r="AL599" t="s">
        <v>3508</v>
      </c>
      <c r="AM599" t="s">
        <v>3515</v>
      </c>
      <c r="AO599">
        <v>1973</v>
      </c>
      <c r="AP599" t="s">
        <v>3607</v>
      </c>
      <c r="AS599" t="s">
        <v>3625</v>
      </c>
      <c r="AU599">
        <v>49.420836000000001</v>
      </c>
      <c r="AV599">
        <v>11.007737000000001</v>
      </c>
      <c r="AW599" t="s">
        <v>3718</v>
      </c>
      <c r="AX599" t="s">
        <v>3894</v>
      </c>
      <c r="BA599">
        <v>0.41849999999999998</v>
      </c>
      <c r="BB599" t="s">
        <v>3997</v>
      </c>
      <c r="BC599" t="s">
        <v>3500</v>
      </c>
      <c r="BE599" t="s">
        <v>3515</v>
      </c>
      <c r="BF599" t="s">
        <v>4268</v>
      </c>
      <c r="BG599" t="s">
        <v>4406</v>
      </c>
      <c r="BH599" t="s">
        <v>4451</v>
      </c>
      <c r="BI599" t="s">
        <v>4591</v>
      </c>
    </row>
    <row r="600" spans="1:61" x14ac:dyDescent="0.25">
      <c r="A600">
        <f t="shared" si="73"/>
        <v>440</v>
      </c>
      <c r="B600" t="str">
        <f t="shared" si="74"/>
        <v>Franken 1_BNA0745</v>
      </c>
      <c r="C600" t="s">
        <v>3492</v>
      </c>
      <c r="D600" t="str">
        <f>VLOOKUP(AL600,REF_TABLE!$A$19:$B$26,2,FALSE)</f>
        <v>COMC</v>
      </c>
      <c r="E600" t="str">
        <f>VLOOKUP(AK600,REF_TABLE!A:B,2,FALSE)</f>
        <v>GAS</v>
      </c>
      <c r="F600">
        <f t="shared" si="72"/>
        <v>0.432</v>
      </c>
      <c r="G600">
        <f>VLOOKUP(Backup_0521!D600,REF_TABLE!M:Q,2,FALSE)</f>
        <v>5</v>
      </c>
      <c r="H600">
        <f>VLOOKUP(Backup_0521!D600,REF_TABLE!M:Q,3,FALSE)</f>
        <v>1</v>
      </c>
      <c r="I600">
        <f>VLOOKUP(D600,Tabelle7!$A:$B,2,FALSE)</f>
        <v>3.8508725075675675E-2</v>
      </c>
      <c r="J600">
        <f>VLOOKUP(D600,Tabelle7!$A:$C,3,FALSE)</f>
        <v>3.8508725075675675E-2</v>
      </c>
      <c r="K600">
        <f>VLOOKUP($E600,Dispa_data!E:W,7,FALSE)</f>
        <v>112542.12</v>
      </c>
      <c r="L600">
        <f>IFERROR(VLOOKUP($E600,Dispa_data!E:W,8,FALSE),0)</f>
        <v>0</v>
      </c>
      <c r="M600">
        <f>IFERROR(VLOOKUP($E600,Dispa_data!E:W,9,FALSE),0)</f>
        <v>0</v>
      </c>
      <c r="N600">
        <f>IFERROR(VLOOKUP($E600,Dispa_data!$E:$W,10,FALSE),0)</f>
        <v>0.4</v>
      </c>
      <c r="O600">
        <f>IFERROR(VLOOKUP($E600,Dispa_data!$E:$W,11,FALSE),0)</f>
        <v>0.52500000000000002</v>
      </c>
      <c r="P600">
        <f>IFERROR(VLOOKUP($E600,Dispa_data!$E:$W,12,FALSE),0)</f>
        <v>1</v>
      </c>
      <c r="Q600">
        <f>IFERROR(VLOOKUP($E600,Dispa_data!$E:$W,13,FALSE),0)</f>
        <v>0.45</v>
      </c>
      <c r="S600" t="str">
        <f t="shared" si="75"/>
        <v/>
      </c>
      <c r="T600" t="str">
        <f t="shared" si="76"/>
        <v/>
      </c>
      <c r="U600" t="str">
        <f t="shared" si="77"/>
        <v/>
      </c>
      <c r="V600" t="str">
        <f t="shared" si="78"/>
        <v/>
      </c>
      <c r="W600" t="str">
        <f t="shared" si="79"/>
        <v/>
      </c>
      <c r="X600" s="1" t="s">
        <v>636</v>
      </c>
      <c r="Y600" s="6" t="e">
        <f>VLOOKUP(B600,Dispa_data!B:B,1,FALSE)</f>
        <v>#N/A</v>
      </c>
      <c r="Z600" t="s">
        <v>1333</v>
      </c>
      <c r="AA600" t="s">
        <v>1577</v>
      </c>
      <c r="AB600" t="s">
        <v>2069</v>
      </c>
      <c r="AC600" t="s">
        <v>2172</v>
      </c>
      <c r="AE600" t="s">
        <v>3059</v>
      </c>
      <c r="AF600" t="s">
        <v>3398</v>
      </c>
      <c r="AG600" t="s">
        <v>3478</v>
      </c>
      <c r="AH600" t="s">
        <v>3492</v>
      </c>
      <c r="AI600">
        <v>440</v>
      </c>
      <c r="AJ600">
        <v>448</v>
      </c>
      <c r="AK600" t="s">
        <v>3500</v>
      </c>
      <c r="AL600" t="s">
        <v>3508</v>
      </c>
      <c r="AM600" t="s">
        <v>3515</v>
      </c>
      <c r="AO600">
        <v>1976</v>
      </c>
      <c r="AP600" t="s">
        <v>3560</v>
      </c>
      <c r="AS600" t="s">
        <v>3625</v>
      </c>
      <c r="AU600">
        <v>49.420836000000001</v>
      </c>
      <c r="AV600">
        <v>11.007737000000001</v>
      </c>
      <c r="AW600" t="s">
        <v>3718</v>
      </c>
      <c r="AX600" t="s">
        <v>3895</v>
      </c>
      <c r="BA600">
        <v>0.432</v>
      </c>
      <c r="BB600" t="s">
        <v>3997</v>
      </c>
      <c r="BC600" t="s">
        <v>3500</v>
      </c>
      <c r="BE600" t="s">
        <v>3515</v>
      </c>
      <c r="BF600" t="s">
        <v>4268</v>
      </c>
      <c r="BG600" t="s">
        <v>4406</v>
      </c>
      <c r="BH600" t="s">
        <v>4451</v>
      </c>
      <c r="BI600" t="s">
        <v>4591</v>
      </c>
    </row>
    <row r="601" spans="1:61" x14ac:dyDescent="0.25">
      <c r="A601">
        <f t="shared" si="73"/>
        <v>4.2</v>
      </c>
      <c r="B601" t="str">
        <f t="shared" si="74"/>
        <v>GT1 _BNA1444a</v>
      </c>
      <c r="C601" t="s">
        <v>3492</v>
      </c>
      <c r="D601" t="str">
        <f>VLOOKUP(AL601,REF_TABLE!$A$19:$B$26,2,FALSE)</f>
        <v>GTUR</v>
      </c>
      <c r="E601" t="str">
        <f>VLOOKUP(AK601,REF_TABLE!A:B,2,FALSE)</f>
        <v>GAS</v>
      </c>
      <c r="F601">
        <f t="shared" si="72"/>
        <v>0.36180000000000001</v>
      </c>
      <c r="G601">
        <f>VLOOKUP(Backup_0521!D601,REF_TABLE!M:Q,2,FALSE)</f>
        <v>0</v>
      </c>
      <c r="H601">
        <f>VLOOKUP(Backup_0521!D601,REF_TABLE!M:Q,3,FALSE)</f>
        <v>0</v>
      </c>
      <c r="I601">
        <f>VLOOKUP(D601,Tabelle7!$A:$B,2,FALSE)</f>
        <v>1</v>
      </c>
      <c r="J601">
        <f>VLOOKUP(D601,Tabelle7!$A:$C,3,FALSE)</f>
        <v>1</v>
      </c>
      <c r="K601">
        <f>VLOOKUP($E601,Dispa_data!E:W,7,FALSE)</f>
        <v>112542.12</v>
      </c>
      <c r="L601">
        <f>IFERROR(VLOOKUP($E601,Dispa_data!E:W,8,FALSE),0)</f>
        <v>0</v>
      </c>
      <c r="M601">
        <f>IFERROR(VLOOKUP($E601,Dispa_data!E:W,9,FALSE),0)</f>
        <v>0</v>
      </c>
      <c r="N601">
        <f>IFERROR(VLOOKUP($E601,Dispa_data!$E:$W,10,FALSE),0)</f>
        <v>0.4</v>
      </c>
      <c r="O601">
        <f>IFERROR(VLOOKUP($E601,Dispa_data!$E:$W,11,FALSE),0)</f>
        <v>0.52500000000000002</v>
      </c>
      <c r="P601">
        <f>IFERROR(VLOOKUP($E601,Dispa_data!$E:$W,12,FALSE),0)</f>
        <v>1</v>
      </c>
      <c r="Q601">
        <f>IFERROR(VLOOKUP($E601,Dispa_data!$E:$W,13,FALSE),0)</f>
        <v>0.45</v>
      </c>
      <c r="S601" t="str">
        <f t="shared" si="75"/>
        <v/>
      </c>
      <c r="T601" t="str">
        <f t="shared" si="76"/>
        <v/>
      </c>
      <c r="U601" t="str">
        <f t="shared" si="77"/>
        <v/>
      </c>
      <c r="V601" t="str">
        <f t="shared" si="78"/>
        <v/>
      </c>
      <c r="W601" t="str">
        <f t="shared" si="79"/>
        <v/>
      </c>
      <c r="X601" s="1" t="s">
        <v>637</v>
      </c>
      <c r="Y601" s="6" t="e">
        <f>VLOOKUP(B601,Dispa_data!B:B,1,FALSE)</f>
        <v>#N/A</v>
      </c>
      <c r="Z601" t="s">
        <v>1334</v>
      </c>
      <c r="AC601" t="s">
        <v>2303</v>
      </c>
      <c r="AD601" t="s">
        <v>2624</v>
      </c>
      <c r="AE601" t="s">
        <v>3060</v>
      </c>
      <c r="AF601" t="s">
        <v>3398</v>
      </c>
      <c r="AG601" t="s">
        <v>3478</v>
      </c>
      <c r="AH601" t="s">
        <v>3492</v>
      </c>
      <c r="AI601">
        <v>4.2</v>
      </c>
      <c r="AK601" t="s">
        <v>3500</v>
      </c>
      <c r="AL601" t="s">
        <v>3512</v>
      </c>
      <c r="AM601" t="s">
        <v>3514</v>
      </c>
      <c r="AO601">
        <v>1993</v>
      </c>
      <c r="AP601" t="s">
        <v>3530</v>
      </c>
      <c r="AS601" t="s">
        <v>3625</v>
      </c>
      <c r="AU601">
        <v>49.405929999999998</v>
      </c>
      <c r="AV601">
        <v>11.132860000000001</v>
      </c>
      <c r="BA601">
        <v>0.36180000000000001</v>
      </c>
      <c r="BB601" t="s">
        <v>3997</v>
      </c>
      <c r="BC601" t="s">
        <v>3500</v>
      </c>
      <c r="BE601" t="s">
        <v>3515</v>
      </c>
      <c r="BF601" t="s">
        <v>4269</v>
      </c>
      <c r="BG601" t="s">
        <v>1559</v>
      </c>
      <c r="BH601" t="s">
        <v>4538</v>
      </c>
    </row>
    <row r="602" spans="1:61" x14ac:dyDescent="0.25">
      <c r="A602">
        <f t="shared" si="73"/>
        <v>4.2</v>
      </c>
      <c r="B602" t="str">
        <f t="shared" si="74"/>
        <v>GT2 _BNA1444b</v>
      </c>
      <c r="C602" t="s">
        <v>3492</v>
      </c>
      <c r="D602" t="str">
        <f>VLOOKUP(AL602,REF_TABLE!$A$19:$B$26,2,FALSE)</f>
        <v>GTUR</v>
      </c>
      <c r="E602" t="str">
        <f>VLOOKUP(AK602,REF_TABLE!A:B,2,FALSE)</f>
        <v>GAS</v>
      </c>
      <c r="F602">
        <f t="shared" si="72"/>
        <v>0.36180000000000001</v>
      </c>
      <c r="G602">
        <f>VLOOKUP(Backup_0521!D602,REF_TABLE!M:Q,2,FALSE)</f>
        <v>0</v>
      </c>
      <c r="H602">
        <f>VLOOKUP(Backup_0521!D602,REF_TABLE!M:Q,3,FALSE)</f>
        <v>0</v>
      </c>
      <c r="I602">
        <f>VLOOKUP(D602,Tabelle7!$A:$B,2,FALSE)</f>
        <v>1</v>
      </c>
      <c r="J602">
        <f>VLOOKUP(D602,Tabelle7!$A:$C,3,FALSE)</f>
        <v>1</v>
      </c>
      <c r="K602">
        <f>VLOOKUP($E602,Dispa_data!E:W,7,FALSE)</f>
        <v>112542.12</v>
      </c>
      <c r="L602">
        <f>IFERROR(VLOOKUP($E602,Dispa_data!E:W,8,FALSE),0)</f>
        <v>0</v>
      </c>
      <c r="M602">
        <f>IFERROR(VLOOKUP($E602,Dispa_data!E:W,9,FALSE),0)</f>
        <v>0</v>
      </c>
      <c r="N602">
        <f>IFERROR(VLOOKUP($E602,Dispa_data!$E:$W,10,FALSE),0)</f>
        <v>0.4</v>
      </c>
      <c r="O602">
        <f>IFERROR(VLOOKUP($E602,Dispa_data!$E:$W,11,FALSE),0)</f>
        <v>0.52500000000000002</v>
      </c>
      <c r="P602">
        <f>IFERROR(VLOOKUP($E602,Dispa_data!$E:$W,12,FALSE),0)</f>
        <v>1</v>
      </c>
      <c r="Q602">
        <f>IFERROR(VLOOKUP($E602,Dispa_data!$E:$W,13,FALSE),0)</f>
        <v>0.45</v>
      </c>
      <c r="S602" t="str">
        <f t="shared" si="75"/>
        <v/>
      </c>
      <c r="T602" t="str">
        <f t="shared" si="76"/>
        <v/>
      </c>
      <c r="U602" t="str">
        <f t="shared" si="77"/>
        <v/>
      </c>
      <c r="V602" t="str">
        <f t="shared" si="78"/>
        <v/>
      </c>
      <c r="W602" t="str">
        <f t="shared" si="79"/>
        <v/>
      </c>
      <c r="X602" s="1" t="s">
        <v>638</v>
      </c>
      <c r="Y602" s="6" t="e">
        <f>VLOOKUP(B602,Dispa_data!B:B,1,FALSE)</f>
        <v>#N/A</v>
      </c>
      <c r="Z602" t="s">
        <v>1335</v>
      </c>
      <c r="AC602" t="s">
        <v>2303</v>
      </c>
      <c r="AD602" t="s">
        <v>2624</v>
      </c>
      <c r="AE602" t="s">
        <v>3060</v>
      </c>
      <c r="AF602" t="s">
        <v>3398</v>
      </c>
      <c r="AG602" t="s">
        <v>3478</v>
      </c>
      <c r="AH602" t="s">
        <v>3492</v>
      </c>
      <c r="AI602">
        <v>4.2</v>
      </c>
      <c r="AK602" t="s">
        <v>3500</v>
      </c>
      <c r="AL602" t="s">
        <v>3512</v>
      </c>
      <c r="AM602" t="s">
        <v>3514</v>
      </c>
      <c r="AO602">
        <v>1993</v>
      </c>
      <c r="AP602" t="s">
        <v>3530</v>
      </c>
      <c r="AS602" t="s">
        <v>3625</v>
      </c>
      <c r="AU602">
        <v>49.405929999999998</v>
      </c>
      <c r="AV602">
        <v>11.132860000000001</v>
      </c>
      <c r="BA602">
        <v>0.36180000000000001</v>
      </c>
      <c r="BB602" t="s">
        <v>3997</v>
      </c>
      <c r="BC602" t="s">
        <v>3500</v>
      </c>
      <c r="BE602" t="s">
        <v>3515</v>
      </c>
      <c r="BF602" t="s">
        <v>4269</v>
      </c>
      <c r="BG602" t="s">
        <v>1559</v>
      </c>
      <c r="BH602" t="s">
        <v>4538</v>
      </c>
    </row>
    <row r="603" spans="1:61" x14ac:dyDescent="0.25">
      <c r="A603">
        <f t="shared" si="73"/>
        <v>5.0999999999999996</v>
      </c>
      <c r="B603" t="str">
        <f t="shared" si="74"/>
        <v>GT3 _BNA1444c</v>
      </c>
      <c r="C603" t="s">
        <v>3492</v>
      </c>
      <c r="D603" t="str">
        <f>VLOOKUP(AL603,REF_TABLE!$A$19:$B$26,2,FALSE)</f>
        <v>GTUR</v>
      </c>
      <c r="E603" t="str">
        <f>VLOOKUP(AK603,REF_TABLE!A:B,2,FALSE)</f>
        <v>GAS</v>
      </c>
      <c r="F603">
        <f t="shared" si="72"/>
        <v>0.3644</v>
      </c>
      <c r="G603">
        <f>VLOOKUP(Backup_0521!D603,REF_TABLE!M:Q,2,FALSE)</f>
        <v>0</v>
      </c>
      <c r="H603">
        <f>VLOOKUP(Backup_0521!D603,REF_TABLE!M:Q,3,FALSE)</f>
        <v>0</v>
      </c>
      <c r="I603">
        <f>VLOOKUP(D603,Tabelle7!$A:$B,2,FALSE)</f>
        <v>1</v>
      </c>
      <c r="J603">
        <f>VLOOKUP(D603,Tabelle7!$A:$C,3,FALSE)</f>
        <v>1</v>
      </c>
      <c r="K603">
        <f>VLOOKUP($E603,Dispa_data!E:W,7,FALSE)</f>
        <v>112542.12</v>
      </c>
      <c r="L603">
        <f>IFERROR(VLOOKUP($E603,Dispa_data!E:W,8,FALSE),0)</f>
        <v>0</v>
      </c>
      <c r="M603">
        <f>IFERROR(VLOOKUP($E603,Dispa_data!E:W,9,FALSE),0)</f>
        <v>0</v>
      </c>
      <c r="N603">
        <f>IFERROR(VLOOKUP($E603,Dispa_data!$E:$W,10,FALSE),0)</f>
        <v>0.4</v>
      </c>
      <c r="O603">
        <f>IFERROR(VLOOKUP($E603,Dispa_data!$E:$W,11,FALSE),0)</f>
        <v>0.52500000000000002</v>
      </c>
      <c r="P603">
        <f>IFERROR(VLOOKUP($E603,Dispa_data!$E:$W,12,FALSE),0)</f>
        <v>1</v>
      </c>
      <c r="Q603">
        <f>IFERROR(VLOOKUP($E603,Dispa_data!$E:$W,13,FALSE),0)</f>
        <v>0.45</v>
      </c>
      <c r="S603" t="str">
        <f t="shared" si="75"/>
        <v/>
      </c>
      <c r="T603" t="str">
        <f t="shared" si="76"/>
        <v/>
      </c>
      <c r="U603" t="str">
        <f t="shared" si="77"/>
        <v/>
      </c>
      <c r="V603" t="str">
        <f t="shared" si="78"/>
        <v/>
      </c>
      <c r="W603" t="str">
        <f t="shared" si="79"/>
        <v/>
      </c>
      <c r="X603" s="1" t="s">
        <v>639</v>
      </c>
      <c r="Y603" s="6" t="e">
        <f>VLOOKUP(B603,Dispa_data!B:B,1,FALSE)</f>
        <v>#N/A</v>
      </c>
      <c r="Z603" t="s">
        <v>1336</v>
      </c>
      <c r="AC603" t="s">
        <v>2303</v>
      </c>
      <c r="AD603" t="s">
        <v>2624</v>
      </c>
      <c r="AE603" t="s">
        <v>3060</v>
      </c>
      <c r="AF603" t="s">
        <v>3398</v>
      </c>
      <c r="AG603" t="s">
        <v>3478</v>
      </c>
      <c r="AH603" t="s">
        <v>3492</v>
      </c>
      <c r="AI603">
        <v>5.0999999999999996</v>
      </c>
      <c r="AK603" t="s">
        <v>3500</v>
      </c>
      <c r="AL603" t="s">
        <v>3512</v>
      </c>
      <c r="AM603" t="s">
        <v>3514</v>
      </c>
      <c r="AO603">
        <v>1994</v>
      </c>
      <c r="AP603" t="s">
        <v>3561</v>
      </c>
      <c r="AS603" t="s">
        <v>3625</v>
      </c>
      <c r="AU603">
        <v>49.405929999999998</v>
      </c>
      <c r="AV603">
        <v>11.132860000000001</v>
      </c>
      <c r="BA603">
        <v>0.3644</v>
      </c>
      <c r="BB603" t="s">
        <v>3997</v>
      </c>
      <c r="BC603" t="s">
        <v>3500</v>
      </c>
      <c r="BE603" t="s">
        <v>3515</v>
      </c>
      <c r="BF603" t="s">
        <v>4269</v>
      </c>
      <c r="BG603" t="s">
        <v>1559</v>
      </c>
      <c r="BH603" t="s">
        <v>4538</v>
      </c>
    </row>
    <row r="604" spans="1:61" x14ac:dyDescent="0.25">
      <c r="A604">
        <f t="shared" si="73"/>
        <v>5.0999999999999996</v>
      </c>
      <c r="B604" t="str">
        <f t="shared" si="74"/>
        <v>GT4 _BNA1444d</v>
      </c>
      <c r="C604" t="s">
        <v>3492</v>
      </c>
      <c r="D604" t="str">
        <f>VLOOKUP(AL604,REF_TABLE!$A$19:$B$26,2,FALSE)</f>
        <v>GTUR</v>
      </c>
      <c r="E604" t="str">
        <f>VLOOKUP(AK604,REF_TABLE!A:B,2,FALSE)</f>
        <v>GAS</v>
      </c>
      <c r="F604">
        <f t="shared" si="72"/>
        <v>0.36699999999999999</v>
      </c>
      <c r="G604">
        <f>VLOOKUP(Backup_0521!D604,REF_TABLE!M:Q,2,FALSE)</f>
        <v>0</v>
      </c>
      <c r="H604">
        <f>VLOOKUP(Backup_0521!D604,REF_TABLE!M:Q,3,FALSE)</f>
        <v>0</v>
      </c>
      <c r="I604">
        <f>VLOOKUP(D604,Tabelle7!$A:$B,2,FALSE)</f>
        <v>1</v>
      </c>
      <c r="J604">
        <f>VLOOKUP(D604,Tabelle7!$A:$C,3,FALSE)</f>
        <v>1</v>
      </c>
      <c r="K604">
        <f>VLOOKUP($E604,Dispa_data!E:W,7,FALSE)</f>
        <v>112542.12</v>
      </c>
      <c r="L604">
        <f>IFERROR(VLOOKUP($E604,Dispa_data!E:W,8,FALSE),0)</f>
        <v>0</v>
      </c>
      <c r="M604">
        <f>IFERROR(VLOOKUP($E604,Dispa_data!E:W,9,FALSE),0)</f>
        <v>0</v>
      </c>
      <c r="N604">
        <f>IFERROR(VLOOKUP($E604,Dispa_data!$E:$W,10,FALSE),0)</f>
        <v>0.4</v>
      </c>
      <c r="O604">
        <f>IFERROR(VLOOKUP($E604,Dispa_data!$E:$W,11,FALSE),0)</f>
        <v>0.52500000000000002</v>
      </c>
      <c r="P604">
        <f>IFERROR(VLOOKUP($E604,Dispa_data!$E:$W,12,FALSE),0)</f>
        <v>1</v>
      </c>
      <c r="Q604">
        <f>IFERROR(VLOOKUP($E604,Dispa_data!$E:$W,13,FALSE),0)</f>
        <v>0.45</v>
      </c>
      <c r="S604" t="str">
        <f t="shared" si="75"/>
        <v/>
      </c>
      <c r="T604" t="str">
        <f t="shared" si="76"/>
        <v/>
      </c>
      <c r="U604" t="str">
        <f t="shared" si="77"/>
        <v/>
      </c>
      <c r="V604" t="str">
        <f t="shared" si="78"/>
        <v/>
      </c>
      <c r="W604" t="str">
        <f t="shared" si="79"/>
        <v/>
      </c>
      <c r="X604" s="1" t="s">
        <v>640</v>
      </c>
      <c r="Y604" s="6" t="e">
        <f>VLOOKUP(B604,Dispa_data!B:B,1,FALSE)</f>
        <v>#N/A</v>
      </c>
      <c r="Z604" t="s">
        <v>1337</v>
      </c>
      <c r="AC604" t="s">
        <v>2303</v>
      </c>
      <c r="AD604" t="s">
        <v>2624</v>
      </c>
      <c r="AE604" t="s">
        <v>3060</v>
      </c>
      <c r="AF604" t="s">
        <v>3398</v>
      </c>
      <c r="AG604" t="s">
        <v>3478</v>
      </c>
      <c r="AH604" t="s">
        <v>3492</v>
      </c>
      <c r="AI604">
        <v>5.0999999999999996</v>
      </c>
      <c r="AK604" t="s">
        <v>3500</v>
      </c>
      <c r="AL604" t="s">
        <v>3512</v>
      </c>
      <c r="AM604" t="s">
        <v>3514</v>
      </c>
      <c r="AO604">
        <v>1995</v>
      </c>
      <c r="AP604" t="s">
        <v>3605</v>
      </c>
      <c r="AS604" t="s">
        <v>3625</v>
      </c>
      <c r="AU604">
        <v>49.405929999999998</v>
      </c>
      <c r="AV604">
        <v>11.132860000000001</v>
      </c>
      <c r="BA604">
        <v>0.36699999999999999</v>
      </c>
      <c r="BB604" t="s">
        <v>3997</v>
      </c>
      <c r="BC604" t="s">
        <v>3500</v>
      </c>
      <c r="BE604" t="s">
        <v>3515</v>
      </c>
      <c r="BF604" t="s">
        <v>4269</v>
      </c>
      <c r="BG604" t="s">
        <v>1559</v>
      </c>
      <c r="BH604" t="s">
        <v>4538</v>
      </c>
    </row>
    <row r="605" spans="1:61" x14ac:dyDescent="0.25">
      <c r="A605">
        <f t="shared" si="73"/>
        <v>23.1</v>
      </c>
      <c r="B605" t="str">
        <f t="shared" si="74"/>
        <v>HKW 1_BNA0752</v>
      </c>
      <c r="C605" t="s">
        <v>3492</v>
      </c>
      <c r="D605" t="str">
        <f>VLOOKUP(AL605,REF_TABLE!$A$19:$B$26,2,FALSE)</f>
        <v>STUR</v>
      </c>
      <c r="E605" t="str">
        <f>VLOOKUP(AK605,REF_TABLE!A:B,2,FALSE)</f>
        <v>GAS</v>
      </c>
      <c r="F605">
        <f t="shared" si="72"/>
        <v>0.35420000000000001</v>
      </c>
      <c r="G605">
        <f>VLOOKUP(Backup_0521!D605,REF_TABLE!M:Q,2,FALSE)</f>
        <v>9.5587323943661975</v>
      </c>
      <c r="H605">
        <f>VLOOKUP(Backup_0521!D605,REF_TABLE!M:Q,3,FALSE)</f>
        <v>7.8122535211267614</v>
      </c>
      <c r="I605">
        <f>VLOOKUP(D605,Tabelle7!$A:$B,2,FALSE)</f>
        <v>4.0224969288732378E-2</v>
      </c>
      <c r="J605">
        <f>VLOOKUP(D605,Tabelle7!$A:$C,3,FALSE)</f>
        <v>4.0224969288732378E-2</v>
      </c>
      <c r="K605">
        <f>VLOOKUP($E605,Dispa_data!E:W,7,FALSE)</f>
        <v>112542.12</v>
      </c>
      <c r="L605">
        <f>IFERROR(VLOOKUP($E605,Dispa_data!E:W,8,FALSE),0)</f>
        <v>0</v>
      </c>
      <c r="M605">
        <f>IFERROR(VLOOKUP($E605,Dispa_data!E:W,9,FALSE),0)</f>
        <v>0</v>
      </c>
      <c r="N605">
        <f>IFERROR(VLOOKUP($E605,Dispa_data!$E:$W,10,FALSE),0)</f>
        <v>0.4</v>
      </c>
      <c r="O605">
        <f>IFERROR(VLOOKUP($E605,Dispa_data!$E:$W,11,FALSE),0)</f>
        <v>0.52500000000000002</v>
      </c>
      <c r="P605">
        <f>IFERROR(VLOOKUP($E605,Dispa_data!$E:$W,12,FALSE),0)</f>
        <v>1</v>
      </c>
      <c r="Q605">
        <f>IFERROR(VLOOKUP($E605,Dispa_data!$E:$W,13,FALSE),0)</f>
        <v>0.45</v>
      </c>
      <c r="S605" t="str">
        <f t="shared" si="75"/>
        <v/>
      </c>
      <c r="T605" t="str">
        <f t="shared" si="76"/>
        <v/>
      </c>
      <c r="U605" t="str">
        <f t="shared" si="77"/>
        <v/>
      </c>
      <c r="V605" t="str">
        <f t="shared" si="78"/>
        <v/>
      </c>
      <c r="W605" t="str">
        <f t="shared" si="79"/>
        <v/>
      </c>
      <c r="X605" s="1" t="s">
        <v>641</v>
      </c>
      <c r="Y605" s="6" t="e">
        <f>VLOOKUP(B605,Dispa_data!B:B,1,FALSE)</f>
        <v>#N/A</v>
      </c>
      <c r="Z605" t="s">
        <v>1338</v>
      </c>
      <c r="AA605" t="s">
        <v>1338</v>
      </c>
      <c r="AC605" t="s">
        <v>2304</v>
      </c>
      <c r="AE605" t="s">
        <v>3061</v>
      </c>
      <c r="AF605" t="s">
        <v>3399</v>
      </c>
      <c r="AG605" t="s">
        <v>3480</v>
      </c>
      <c r="AH605" t="s">
        <v>3492</v>
      </c>
      <c r="AI605">
        <v>23.1</v>
      </c>
      <c r="AK605" t="s">
        <v>3500</v>
      </c>
      <c r="AL605" t="s">
        <v>3506</v>
      </c>
      <c r="AM605" t="s">
        <v>3514</v>
      </c>
      <c r="AO605">
        <v>1972</v>
      </c>
      <c r="AP605" t="s">
        <v>3608</v>
      </c>
      <c r="AS605" t="s">
        <v>3625</v>
      </c>
      <c r="AU605">
        <v>51.470671000000003</v>
      </c>
      <c r="AV605">
        <v>6.8615979999999999</v>
      </c>
      <c r="BA605">
        <v>0.35420000000000001</v>
      </c>
      <c r="BB605" t="s">
        <v>3997</v>
      </c>
      <c r="BC605" t="s">
        <v>3500</v>
      </c>
      <c r="BE605" t="s">
        <v>3515</v>
      </c>
      <c r="BG605" t="s">
        <v>1715</v>
      </c>
      <c r="BH605" t="s">
        <v>4539</v>
      </c>
    </row>
    <row r="606" spans="1:61" x14ac:dyDescent="0.25">
      <c r="A606">
        <f t="shared" si="73"/>
        <v>24.5</v>
      </c>
      <c r="B606" t="str">
        <f t="shared" si="74"/>
        <v>HKW 2_BNA0753</v>
      </c>
      <c r="C606" t="s">
        <v>3492</v>
      </c>
      <c r="D606" t="str">
        <f>VLOOKUP(AL606,REF_TABLE!$A$19:$B$26,2,FALSE)</f>
        <v>STUR</v>
      </c>
      <c r="E606" t="str">
        <f>VLOOKUP(AK606,REF_TABLE!A:B,2,FALSE)</f>
        <v>GAS</v>
      </c>
      <c r="F606">
        <f t="shared" si="72"/>
        <v>0.3795</v>
      </c>
      <c r="G606">
        <f>VLOOKUP(Backup_0521!D606,REF_TABLE!M:Q,2,FALSE)</f>
        <v>9.5587323943661975</v>
      </c>
      <c r="H606">
        <f>VLOOKUP(Backup_0521!D606,REF_TABLE!M:Q,3,FALSE)</f>
        <v>7.8122535211267614</v>
      </c>
      <c r="I606">
        <f>VLOOKUP(D606,Tabelle7!$A:$B,2,FALSE)</f>
        <v>4.0224969288732378E-2</v>
      </c>
      <c r="J606">
        <f>VLOOKUP(D606,Tabelle7!$A:$C,3,FALSE)</f>
        <v>4.0224969288732378E-2</v>
      </c>
      <c r="K606">
        <f>VLOOKUP($E606,Dispa_data!E:W,7,FALSE)</f>
        <v>112542.12</v>
      </c>
      <c r="L606">
        <f>IFERROR(VLOOKUP($E606,Dispa_data!E:W,8,FALSE),0)</f>
        <v>0</v>
      </c>
      <c r="M606">
        <f>IFERROR(VLOOKUP($E606,Dispa_data!E:W,9,FALSE),0)</f>
        <v>0</v>
      </c>
      <c r="N606">
        <f>IFERROR(VLOOKUP($E606,Dispa_data!$E:$W,10,FALSE),0)</f>
        <v>0.4</v>
      </c>
      <c r="O606">
        <f>IFERROR(VLOOKUP($E606,Dispa_data!$E:$W,11,FALSE),0)</f>
        <v>0.52500000000000002</v>
      </c>
      <c r="P606">
        <f>IFERROR(VLOOKUP($E606,Dispa_data!$E:$W,12,FALSE),0)</f>
        <v>1</v>
      </c>
      <c r="Q606">
        <f>IFERROR(VLOOKUP($E606,Dispa_data!$E:$W,13,FALSE),0)</f>
        <v>0.45</v>
      </c>
      <c r="S606" t="str">
        <f t="shared" si="75"/>
        <v/>
      </c>
      <c r="T606" t="str">
        <f t="shared" si="76"/>
        <v/>
      </c>
      <c r="U606" t="str">
        <f t="shared" si="77"/>
        <v/>
      </c>
      <c r="V606" t="str">
        <f t="shared" si="78"/>
        <v/>
      </c>
      <c r="W606" t="str">
        <f t="shared" si="79"/>
        <v/>
      </c>
      <c r="X606" s="1" t="s">
        <v>642</v>
      </c>
      <c r="Y606" s="6" t="e">
        <f>VLOOKUP(B606,Dispa_data!B:B,1,FALSE)</f>
        <v>#N/A</v>
      </c>
      <c r="Z606" t="s">
        <v>1339</v>
      </c>
      <c r="AA606" t="s">
        <v>1339</v>
      </c>
      <c r="AC606" t="s">
        <v>2304</v>
      </c>
      <c r="AE606" t="s">
        <v>3062</v>
      </c>
      <c r="AF606" t="s">
        <v>3399</v>
      </c>
      <c r="AG606" t="s">
        <v>3480</v>
      </c>
      <c r="AH606" t="s">
        <v>3492</v>
      </c>
      <c r="AI606">
        <v>24.5</v>
      </c>
      <c r="AK606" t="s">
        <v>3500</v>
      </c>
      <c r="AL606" t="s">
        <v>3506</v>
      </c>
      <c r="AM606" t="s">
        <v>3514</v>
      </c>
      <c r="AO606">
        <v>1995</v>
      </c>
      <c r="AP606" t="s">
        <v>3605</v>
      </c>
      <c r="AS606" t="s">
        <v>3625</v>
      </c>
      <c r="AU606">
        <v>51.470671000000003</v>
      </c>
      <c r="AV606">
        <v>6.8615979999999999</v>
      </c>
      <c r="BA606">
        <v>0.3795</v>
      </c>
      <c r="BB606" t="s">
        <v>3997</v>
      </c>
      <c r="BC606" t="s">
        <v>3500</v>
      </c>
      <c r="BE606" t="s">
        <v>3515</v>
      </c>
      <c r="BG606" t="s">
        <v>4406</v>
      </c>
      <c r="BH606" t="s">
        <v>4539</v>
      </c>
    </row>
    <row r="607" spans="1:61" x14ac:dyDescent="0.25">
      <c r="A607">
        <f t="shared" si="73"/>
        <v>36</v>
      </c>
      <c r="B607" t="str">
        <f t="shared" si="74"/>
        <v>Obernburg_BNA0755a</v>
      </c>
      <c r="C607" t="s">
        <v>3492</v>
      </c>
      <c r="D607" t="str">
        <f>VLOOKUP(AL607,REF_TABLE!$A$19:$B$26,2,FALSE)</f>
        <v>COMC</v>
      </c>
      <c r="E607" t="str">
        <f>VLOOKUP(AK607,REF_TABLE!A:B,2,FALSE)</f>
        <v>GAS</v>
      </c>
      <c r="F607">
        <f t="shared" si="72"/>
        <v>0.18</v>
      </c>
      <c r="G607">
        <f>VLOOKUP(Backup_0521!D607,REF_TABLE!M:Q,2,FALSE)</f>
        <v>5</v>
      </c>
      <c r="H607">
        <f>VLOOKUP(Backup_0521!D607,REF_TABLE!M:Q,3,FALSE)</f>
        <v>1</v>
      </c>
      <c r="I607">
        <f>VLOOKUP(D607,Tabelle7!$A:$B,2,FALSE)</f>
        <v>3.8508725075675675E-2</v>
      </c>
      <c r="J607">
        <f>VLOOKUP(D607,Tabelle7!$A:$C,3,FALSE)</f>
        <v>3.8508725075675675E-2</v>
      </c>
      <c r="K607">
        <f>VLOOKUP($E607,Dispa_data!E:W,7,FALSE)</f>
        <v>112542.12</v>
      </c>
      <c r="L607">
        <f>IFERROR(VLOOKUP($E607,Dispa_data!E:W,8,FALSE),0)</f>
        <v>0</v>
      </c>
      <c r="M607">
        <f>IFERROR(VLOOKUP($E607,Dispa_data!E:W,9,FALSE),0)</f>
        <v>0</v>
      </c>
      <c r="N607">
        <f>IFERROR(VLOOKUP($E607,Dispa_data!$E:$W,10,FALSE),0)</f>
        <v>0.4</v>
      </c>
      <c r="O607">
        <f>IFERROR(VLOOKUP($E607,Dispa_data!$E:$W,11,FALSE),0)</f>
        <v>0.52500000000000002</v>
      </c>
      <c r="P607">
        <f>IFERROR(VLOOKUP($E607,Dispa_data!$E:$W,12,FALSE),0)</f>
        <v>1</v>
      </c>
      <c r="Q607">
        <f>IFERROR(VLOOKUP($E607,Dispa_data!$E:$W,13,FALSE),0)</f>
        <v>0.45</v>
      </c>
      <c r="S607">
        <f t="shared" si="75"/>
        <v>40.32</v>
      </c>
      <c r="T607" t="str">
        <f t="shared" si="76"/>
        <v/>
      </c>
      <c r="U607" t="str">
        <f t="shared" si="77"/>
        <v/>
      </c>
      <c r="V607" t="str">
        <f t="shared" si="78"/>
        <v/>
      </c>
      <c r="W607" t="str">
        <f t="shared" si="79"/>
        <v/>
      </c>
      <c r="X607" s="1" t="s">
        <v>643</v>
      </c>
      <c r="Y607" s="6" t="e">
        <f>VLOOKUP(B607,Dispa_data!B:B,1,FALSE)</f>
        <v>#N/A</v>
      </c>
      <c r="Z607" t="s">
        <v>1340</v>
      </c>
      <c r="AA607" t="s">
        <v>1577</v>
      </c>
      <c r="AB607" t="s">
        <v>1340</v>
      </c>
      <c r="AC607" t="s">
        <v>2305</v>
      </c>
      <c r="AE607" t="s">
        <v>3063</v>
      </c>
      <c r="AF607" t="s">
        <v>1340</v>
      </c>
      <c r="AG607" t="s">
        <v>3478</v>
      </c>
      <c r="AH607" t="s">
        <v>3492</v>
      </c>
      <c r="AI607">
        <v>36</v>
      </c>
      <c r="AJ607">
        <v>39.6</v>
      </c>
      <c r="AK607" t="s">
        <v>3500</v>
      </c>
      <c r="AL607" t="s">
        <v>3508</v>
      </c>
      <c r="AM607" t="s">
        <v>3514</v>
      </c>
      <c r="AN607">
        <v>40.32</v>
      </c>
      <c r="AO607">
        <v>1920</v>
      </c>
      <c r="AP607" t="s">
        <v>3602</v>
      </c>
      <c r="AS607" t="s">
        <v>3625</v>
      </c>
      <c r="AT607" t="s">
        <v>3630</v>
      </c>
      <c r="AU607">
        <v>49.829349999999998</v>
      </c>
      <c r="AV607">
        <v>9.1482399999999995</v>
      </c>
      <c r="BA607">
        <v>0.18</v>
      </c>
      <c r="BB607" t="s">
        <v>3997</v>
      </c>
      <c r="BC607" t="s">
        <v>3500</v>
      </c>
      <c r="BE607" t="s">
        <v>3515</v>
      </c>
      <c r="BF607" t="s">
        <v>4270</v>
      </c>
      <c r="BG607" t="s">
        <v>1559</v>
      </c>
      <c r="BH607" t="s">
        <v>4451</v>
      </c>
      <c r="BI607" t="s">
        <v>4592</v>
      </c>
    </row>
    <row r="608" spans="1:61" x14ac:dyDescent="0.25">
      <c r="A608">
        <f t="shared" si="73"/>
        <v>64</v>
      </c>
      <c r="B608" t="str">
        <f t="shared" si="74"/>
        <v>Obernburg_BNA0755b</v>
      </c>
      <c r="C608" t="s">
        <v>3492</v>
      </c>
      <c r="D608" t="str">
        <f>VLOOKUP(AL608,REF_TABLE!$A$19:$B$26,2,FALSE)</f>
        <v>COMC</v>
      </c>
      <c r="E608" t="str">
        <f>VLOOKUP(AK608,REF_TABLE!A:B,2,FALSE)</f>
        <v>GAS</v>
      </c>
      <c r="F608">
        <f t="shared" si="72"/>
        <v>0.51749999999999996</v>
      </c>
      <c r="G608">
        <f>VLOOKUP(Backup_0521!D608,REF_TABLE!M:Q,2,FALSE)</f>
        <v>5</v>
      </c>
      <c r="H608">
        <f>VLOOKUP(Backup_0521!D608,REF_TABLE!M:Q,3,FALSE)</f>
        <v>1</v>
      </c>
      <c r="I608">
        <f>VLOOKUP(D608,Tabelle7!$A:$B,2,FALSE)</f>
        <v>3.8508725075675675E-2</v>
      </c>
      <c r="J608">
        <f>VLOOKUP(D608,Tabelle7!$A:$C,3,FALSE)</f>
        <v>3.8508725075675675E-2</v>
      </c>
      <c r="K608">
        <f>VLOOKUP($E608,Dispa_data!E:W,7,FALSE)</f>
        <v>112542.12</v>
      </c>
      <c r="L608">
        <f>IFERROR(VLOOKUP($E608,Dispa_data!E:W,8,FALSE),0)</f>
        <v>0</v>
      </c>
      <c r="M608">
        <f>IFERROR(VLOOKUP($E608,Dispa_data!E:W,9,FALSE),0)</f>
        <v>0</v>
      </c>
      <c r="N608">
        <f>IFERROR(VLOOKUP($E608,Dispa_data!$E:$W,10,FALSE),0)</f>
        <v>0.4</v>
      </c>
      <c r="O608">
        <f>IFERROR(VLOOKUP($E608,Dispa_data!$E:$W,11,FALSE),0)</f>
        <v>0.52500000000000002</v>
      </c>
      <c r="P608">
        <f>IFERROR(VLOOKUP($E608,Dispa_data!$E:$W,12,FALSE),0)</f>
        <v>1</v>
      </c>
      <c r="Q608">
        <f>IFERROR(VLOOKUP($E608,Dispa_data!$E:$W,13,FALSE),0)</f>
        <v>0.45</v>
      </c>
      <c r="S608">
        <f t="shared" si="75"/>
        <v>71.680000000000007</v>
      </c>
      <c r="T608" t="str">
        <f t="shared" si="76"/>
        <v/>
      </c>
      <c r="U608" t="str">
        <f t="shared" si="77"/>
        <v/>
      </c>
      <c r="V608" t="str">
        <f t="shared" si="78"/>
        <v/>
      </c>
      <c r="W608" t="str">
        <f t="shared" si="79"/>
        <v/>
      </c>
      <c r="X608" s="1" t="s">
        <v>644</v>
      </c>
      <c r="Y608" s="6" t="e">
        <f>VLOOKUP(B608,Dispa_data!B:B,1,FALSE)</f>
        <v>#N/A</v>
      </c>
      <c r="Z608" t="s">
        <v>1340</v>
      </c>
      <c r="AA608" t="s">
        <v>1586</v>
      </c>
      <c r="AB608" t="s">
        <v>1340</v>
      </c>
      <c r="AC608" t="s">
        <v>2305</v>
      </c>
      <c r="AE608" t="s">
        <v>3063</v>
      </c>
      <c r="AF608" t="s">
        <v>1340</v>
      </c>
      <c r="AG608" t="s">
        <v>3478</v>
      </c>
      <c r="AH608" t="s">
        <v>3492</v>
      </c>
      <c r="AI608">
        <v>64</v>
      </c>
      <c r="AJ608">
        <v>70.400000000000006</v>
      </c>
      <c r="AK608" t="s">
        <v>3500</v>
      </c>
      <c r="AL608" t="s">
        <v>3508</v>
      </c>
      <c r="AM608" t="s">
        <v>3514</v>
      </c>
      <c r="AN608">
        <v>71.680000000000007</v>
      </c>
      <c r="AO608">
        <v>1995</v>
      </c>
      <c r="AP608" t="s">
        <v>3605</v>
      </c>
      <c r="AS608" t="s">
        <v>3625</v>
      </c>
      <c r="AT608" t="s">
        <v>3630</v>
      </c>
      <c r="AU608">
        <v>49.829349999999998</v>
      </c>
      <c r="AV608">
        <v>9.1482399999999995</v>
      </c>
      <c r="BA608">
        <v>0.51749999999999996</v>
      </c>
      <c r="BB608" t="s">
        <v>3997</v>
      </c>
      <c r="BC608" t="s">
        <v>3500</v>
      </c>
      <c r="BE608" t="s">
        <v>3515</v>
      </c>
      <c r="BF608" t="s">
        <v>4270</v>
      </c>
      <c r="BG608" t="s">
        <v>1559</v>
      </c>
      <c r="BH608" t="s">
        <v>4451</v>
      </c>
      <c r="BI608" t="s">
        <v>4592</v>
      </c>
    </row>
    <row r="609" spans="1:61" x14ac:dyDescent="0.25">
      <c r="A609">
        <f t="shared" si="73"/>
        <v>30</v>
      </c>
      <c r="B609" t="str">
        <f t="shared" si="74"/>
        <v>HKW 1 Werk Offstein_BNA1516</v>
      </c>
      <c r="C609" t="s">
        <v>3492</v>
      </c>
      <c r="D609" t="str">
        <f>VLOOKUP(AL609,REF_TABLE!$A$19:$B$26,2,FALSE)</f>
        <v>STUR</v>
      </c>
      <c r="E609" t="str">
        <f>VLOOKUP(AK609,REF_TABLE!A:B,2,FALSE)</f>
        <v>GAS</v>
      </c>
      <c r="F609">
        <f t="shared" si="72"/>
        <v>0.37619999999999998</v>
      </c>
      <c r="G609">
        <f>VLOOKUP(Backup_0521!D609,REF_TABLE!M:Q,2,FALSE)</f>
        <v>9.5587323943661975</v>
      </c>
      <c r="H609">
        <f>VLOOKUP(Backup_0521!D609,REF_TABLE!M:Q,3,FALSE)</f>
        <v>7.8122535211267614</v>
      </c>
      <c r="I609">
        <f>VLOOKUP(D609,Tabelle7!$A:$B,2,FALSE)</f>
        <v>4.0224969288732378E-2</v>
      </c>
      <c r="J609">
        <f>VLOOKUP(D609,Tabelle7!$A:$C,3,FALSE)</f>
        <v>4.0224969288732378E-2</v>
      </c>
      <c r="K609">
        <f>VLOOKUP($E609,Dispa_data!E:W,7,FALSE)</f>
        <v>112542.12</v>
      </c>
      <c r="L609">
        <f>IFERROR(VLOOKUP($E609,Dispa_data!E:W,8,FALSE),0)</f>
        <v>0</v>
      </c>
      <c r="M609">
        <f>IFERROR(VLOOKUP($E609,Dispa_data!E:W,9,FALSE),0)</f>
        <v>0</v>
      </c>
      <c r="N609">
        <f>IFERROR(VLOOKUP($E609,Dispa_data!$E:$W,10,FALSE),0)</f>
        <v>0.4</v>
      </c>
      <c r="O609">
        <f>IFERROR(VLOOKUP($E609,Dispa_data!$E:$W,11,FALSE),0)</f>
        <v>0.52500000000000002</v>
      </c>
      <c r="P609">
        <f>IFERROR(VLOOKUP($E609,Dispa_data!$E:$W,12,FALSE),0)</f>
        <v>1</v>
      </c>
      <c r="Q609">
        <f>IFERROR(VLOOKUP($E609,Dispa_data!$E:$W,13,FALSE),0)</f>
        <v>0.45</v>
      </c>
      <c r="S609" t="str">
        <f t="shared" si="75"/>
        <v/>
      </c>
      <c r="T609" t="str">
        <f t="shared" si="76"/>
        <v/>
      </c>
      <c r="U609" t="str">
        <f t="shared" si="77"/>
        <v/>
      </c>
      <c r="V609" t="str">
        <f t="shared" si="78"/>
        <v/>
      </c>
      <c r="W609" t="str">
        <f t="shared" si="79"/>
        <v/>
      </c>
      <c r="X609" s="1" t="s">
        <v>645</v>
      </c>
      <c r="Y609" s="6" t="e">
        <f>VLOOKUP(B609,Dispa_data!B:B,1,FALSE)</f>
        <v>#N/A</v>
      </c>
      <c r="Z609" t="s">
        <v>1341</v>
      </c>
      <c r="AC609" t="s">
        <v>2306</v>
      </c>
      <c r="AD609" t="s">
        <v>2625</v>
      </c>
      <c r="AE609" t="s">
        <v>3064</v>
      </c>
      <c r="AF609" t="s">
        <v>3400</v>
      </c>
      <c r="AG609" t="s">
        <v>3487</v>
      </c>
      <c r="AH609" t="s">
        <v>3492</v>
      </c>
      <c r="AI609">
        <v>30</v>
      </c>
      <c r="AK609" t="s">
        <v>3500</v>
      </c>
      <c r="AL609" t="s">
        <v>3506</v>
      </c>
      <c r="AM609" t="s">
        <v>3514</v>
      </c>
      <c r="AO609">
        <v>1992</v>
      </c>
      <c r="AP609" t="s">
        <v>3547</v>
      </c>
      <c r="AS609" t="s">
        <v>3625</v>
      </c>
      <c r="AU609">
        <v>49.599140000000013</v>
      </c>
      <c r="AV609">
        <v>8.2209599999999998</v>
      </c>
      <c r="BA609">
        <v>0.37619999999999998</v>
      </c>
      <c r="BB609" t="s">
        <v>3997</v>
      </c>
      <c r="BC609" t="s">
        <v>3500</v>
      </c>
      <c r="BE609" t="s">
        <v>3515</v>
      </c>
      <c r="BF609" t="s">
        <v>4271</v>
      </c>
      <c r="BG609" t="s">
        <v>1559</v>
      </c>
      <c r="BH609" t="s">
        <v>4540</v>
      </c>
    </row>
    <row r="610" spans="1:61" x14ac:dyDescent="0.25">
      <c r="A610">
        <f t="shared" si="73"/>
        <v>5.3</v>
      </c>
      <c r="B610" t="str">
        <f t="shared" si="74"/>
        <v>PWG_BNA1225</v>
      </c>
      <c r="C610" t="s">
        <v>3492</v>
      </c>
      <c r="D610" t="str">
        <f>VLOOKUP(AL610,REF_TABLE!$A$19:$B$26,2,FALSE)</f>
        <v>STUR</v>
      </c>
      <c r="E610" t="str">
        <f>VLOOKUP(AK610,REF_TABLE!A:B,2,FALSE)</f>
        <v>GAS</v>
      </c>
      <c r="F610">
        <f t="shared" si="72"/>
        <v>0.37290000000000001</v>
      </c>
      <c r="G610">
        <f>VLOOKUP(Backup_0521!D610,REF_TABLE!M:Q,2,FALSE)</f>
        <v>9.5587323943661975</v>
      </c>
      <c r="H610">
        <f>VLOOKUP(Backup_0521!D610,REF_TABLE!M:Q,3,FALSE)</f>
        <v>7.8122535211267614</v>
      </c>
      <c r="I610">
        <f>VLOOKUP(D610,Tabelle7!$A:$B,2,FALSE)</f>
        <v>4.0224969288732378E-2</v>
      </c>
      <c r="J610">
        <f>VLOOKUP(D610,Tabelle7!$A:$C,3,FALSE)</f>
        <v>4.0224969288732378E-2</v>
      </c>
      <c r="K610">
        <f>VLOOKUP($E610,Dispa_data!E:W,7,FALSE)</f>
        <v>112542.12</v>
      </c>
      <c r="L610">
        <f>IFERROR(VLOOKUP($E610,Dispa_data!E:W,8,FALSE),0)</f>
        <v>0</v>
      </c>
      <c r="M610">
        <f>IFERROR(VLOOKUP($E610,Dispa_data!E:W,9,FALSE),0)</f>
        <v>0</v>
      </c>
      <c r="N610">
        <f>IFERROR(VLOOKUP($E610,Dispa_data!$E:$W,10,FALSE),0)</f>
        <v>0.4</v>
      </c>
      <c r="O610">
        <f>IFERROR(VLOOKUP($E610,Dispa_data!$E:$W,11,FALSE),0)</f>
        <v>0.52500000000000002</v>
      </c>
      <c r="P610">
        <f>IFERROR(VLOOKUP($E610,Dispa_data!$E:$W,12,FALSE),0)</f>
        <v>1</v>
      </c>
      <c r="Q610">
        <f>IFERROR(VLOOKUP($E610,Dispa_data!$E:$W,13,FALSE),0)</f>
        <v>0.45</v>
      </c>
      <c r="S610" t="str">
        <f t="shared" si="75"/>
        <v/>
      </c>
      <c r="T610" t="str">
        <f t="shared" si="76"/>
        <v/>
      </c>
      <c r="U610" t="str">
        <f t="shared" si="77"/>
        <v/>
      </c>
      <c r="V610" t="str">
        <f t="shared" si="78"/>
        <v/>
      </c>
      <c r="W610" t="str">
        <f t="shared" si="79"/>
        <v/>
      </c>
      <c r="X610" s="1" t="s">
        <v>646</v>
      </c>
      <c r="Y610" s="6" t="e">
        <f>VLOOKUP(B610,Dispa_data!B:B,1,FALSE)</f>
        <v>#N/A</v>
      </c>
      <c r="Z610" t="s">
        <v>1342</v>
      </c>
      <c r="AA610" t="s">
        <v>1745</v>
      </c>
      <c r="AC610" t="s">
        <v>2307</v>
      </c>
      <c r="AE610" t="s">
        <v>3065</v>
      </c>
      <c r="AF610" t="s">
        <v>3401</v>
      </c>
      <c r="AG610" t="s">
        <v>3478</v>
      </c>
      <c r="AH610" t="s">
        <v>3492</v>
      </c>
      <c r="AI610">
        <v>5.3</v>
      </c>
      <c r="AK610" t="s">
        <v>3500</v>
      </c>
      <c r="AL610" t="s">
        <v>3506</v>
      </c>
      <c r="AM610" t="s">
        <v>3514</v>
      </c>
      <c r="AO610">
        <v>1989</v>
      </c>
      <c r="AP610" t="s">
        <v>3548</v>
      </c>
      <c r="AS610" t="s">
        <v>3628</v>
      </c>
      <c r="AU610">
        <v>47.789498999999999</v>
      </c>
      <c r="AV610">
        <v>11.055370999999999</v>
      </c>
      <c r="BA610">
        <v>0.37290000000000001</v>
      </c>
      <c r="BB610" t="s">
        <v>3997</v>
      </c>
      <c r="BC610" t="s">
        <v>3500</v>
      </c>
      <c r="BE610" t="s">
        <v>3515</v>
      </c>
      <c r="BF610" t="s">
        <v>4272</v>
      </c>
      <c r="BG610" t="s">
        <v>4402</v>
      </c>
      <c r="BH610" t="s">
        <v>4541</v>
      </c>
    </row>
    <row r="611" spans="1:61" x14ac:dyDescent="0.25">
      <c r="A611">
        <f t="shared" si="73"/>
        <v>5.3</v>
      </c>
      <c r="B611" t="str">
        <f t="shared" si="74"/>
        <v>PWG_BNA1226</v>
      </c>
      <c r="C611" t="s">
        <v>3492</v>
      </c>
      <c r="D611" t="str">
        <f>VLOOKUP(AL611,REF_TABLE!$A$19:$B$26,2,FALSE)</f>
        <v>STUR</v>
      </c>
      <c r="E611" t="str">
        <f>VLOOKUP(AK611,REF_TABLE!A:B,2,FALSE)</f>
        <v>GAS</v>
      </c>
      <c r="F611">
        <f t="shared" ref="F611:F674" si="80">IF(BA611=0,IF(AY611=0,AZ611,AY611),BA611)</f>
        <v>0.37069999999999997</v>
      </c>
      <c r="G611">
        <f>VLOOKUP(Backup_0521!D611,REF_TABLE!M:Q,2,FALSE)</f>
        <v>9.5587323943661975</v>
      </c>
      <c r="H611">
        <f>VLOOKUP(Backup_0521!D611,REF_TABLE!M:Q,3,FALSE)</f>
        <v>7.8122535211267614</v>
      </c>
      <c r="I611">
        <f>VLOOKUP(D611,Tabelle7!$A:$B,2,FALSE)</f>
        <v>4.0224969288732378E-2</v>
      </c>
      <c r="J611">
        <f>VLOOKUP(D611,Tabelle7!$A:$C,3,FALSE)</f>
        <v>4.0224969288732378E-2</v>
      </c>
      <c r="K611">
        <f>VLOOKUP($E611,Dispa_data!E:W,7,FALSE)</f>
        <v>112542.12</v>
      </c>
      <c r="L611">
        <f>IFERROR(VLOOKUP($E611,Dispa_data!E:W,8,FALSE),0)</f>
        <v>0</v>
      </c>
      <c r="M611">
        <f>IFERROR(VLOOKUP($E611,Dispa_data!E:W,9,FALSE),0)</f>
        <v>0</v>
      </c>
      <c r="N611">
        <f>IFERROR(VLOOKUP($E611,Dispa_data!$E:$W,10,FALSE),0)</f>
        <v>0.4</v>
      </c>
      <c r="O611">
        <f>IFERROR(VLOOKUP($E611,Dispa_data!$E:$W,11,FALSE),0)</f>
        <v>0.52500000000000002</v>
      </c>
      <c r="P611">
        <f>IFERROR(VLOOKUP($E611,Dispa_data!$E:$W,12,FALSE),0)</f>
        <v>1</v>
      </c>
      <c r="Q611">
        <f>IFERROR(VLOOKUP($E611,Dispa_data!$E:$W,13,FALSE),0)</f>
        <v>0.45</v>
      </c>
      <c r="S611" t="str">
        <f t="shared" si="75"/>
        <v/>
      </c>
      <c r="T611" t="str">
        <f t="shared" si="76"/>
        <v/>
      </c>
      <c r="U611" t="str">
        <f t="shared" si="77"/>
        <v/>
      </c>
      <c r="V611" t="str">
        <f t="shared" si="78"/>
        <v/>
      </c>
      <c r="W611" t="str">
        <f t="shared" si="79"/>
        <v/>
      </c>
      <c r="X611" s="1" t="s">
        <v>647</v>
      </c>
      <c r="Y611" s="6" t="e">
        <f>VLOOKUP(B611,Dispa_data!B:B,1,FALSE)</f>
        <v>#N/A</v>
      </c>
      <c r="Z611" t="s">
        <v>1342</v>
      </c>
      <c r="AA611" t="s">
        <v>1746</v>
      </c>
      <c r="AC611" t="s">
        <v>2307</v>
      </c>
      <c r="AE611" t="s">
        <v>3065</v>
      </c>
      <c r="AF611" t="s">
        <v>3401</v>
      </c>
      <c r="AG611" t="s">
        <v>3478</v>
      </c>
      <c r="AH611" t="s">
        <v>3492</v>
      </c>
      <c r="AI611">
        <v>5.3</v>
      </c>
      <c r="AK611" t="s">
        <v>3500</v>
      </c>
      <c r="AL611" t="s">
        <v>3506</v>
      </c>
      <c r="AM611" t="s">
        <v>3514</v>
      </c>
      <c r="AO611">
        <v>1987</v>
      </c>
      <c r="AP611" t="s">
        <v>3538</v>
      </c>
      <c r="AS611" t="s">
        <v>3627</v>
      </c>
      <c r="AU611">
        <v>47.789498999999999</v>
      </c>
      <c r="AV611">
        <v>11.055370999999999</v>
      </c>
      <c r="BA611">
        <v>0.37069999999999997</v>
      </c>
      <c r="BB611" t="s">
        <v>3997</v>
      </c>
      <c r="BC611" t="s">
        <v>3500</v>
      </c>
      <c r="BE611" t="s">
        <v>3515</v>
      </c>
      <c r="BF611" t="s">
        <v>4272</v>
      </c>
      <c r="BG611" t="s">
        <v>4402</v>
      </c>
      <c r="BH611" t="s">
        <v>4541</v>
      </c>
    </row>
    <row r="612" spans="1:61" x14ac:dyDescent="0.25">
      <c r="A612">
        <f t="shared" si="73"/>
        <v>41.2</v>
      </c>
      <c r="B612" t="str">
        <f t="shared" si="74"/>
        <v>Heizkraftwerk Pforzheim GmbH_BNA0800</v>
      </c>
      <c r="C612" t="s">
        <v>3492</v>
      </c>
      <c r="D612" t="str">
        <f>VLOOKUP(AL612,REF_TABLE!$A$19:$B$26,2,FALSE)</f>
        <v>COMC</v>
      </c>
      <c r="E612" t="str">
        <f>VLOOKUP(AK612,REF_TABLE!A:B,2,FALSE)</f>
        <v>GAS</v>
      </c>
      <c r="F612">
        <f t="shared" si="80"/>
        <v>0.45</v>
      </c>
      <c r="G612">
        <f>VLOOKUP(Backup_0521!D612,REF_TABLE!M:Q,2,FALSE)</f>
        <v>5</v>
      </c>
      <c r="H612">
        <f>VLOOKUP(Backup_0521!D612,REF_TABLE!M:Q,3,FALSE)</f>
        <v>1</v>
      </c>
      <c r="I612">
        <f>VLOOKUP(D612,Tabelle7!$A:$B,2,FALSE)</f>
        <v>3.8508725075675675E-2</v>
      </c>
      <c r="J612">
        <f>VLOOKUP(D612,Tabelle7!$A:$C,3,FALSE)</f>
        <v>3.8508725075675675E-2</v>
      </c>
      <c r="K612">
        <f>VLOOKUP($E612,Dispa_data!E:W,7,FALSE)</f>
        <v>112542.12</v>
      </c>
      <c r="L612">
        <f>IFERROR(VLOOKUP($E612,Dispa_data!E:W,8,FALSE),0)</f>
        <v>0</v>
      </c>
      <c r="M612">
        <f>IFERROR(VLOOKUP($E612,Dispa_data!E:W,9,FALSE),0)</f>
        <v>0</v>
      </c>
      <c r="N612">
        <f>IFERROR(VLOOKUP($E612,Dispa_data!$E:$W,10,FALSE),0)</f>
        <v>0.4</v>
      </c>
      <c r="O612">
        <f>IFERROR(VLOOKUP($E612,Dispa_data!$E:$W,11,FALSE),0)</f>
        <v>0.52500000000000002</v>
      </c>
      <c r="P612">
        <f>IFERROR(VLOOKUP($E612,Dispa_data!$E:$W,12,FALSE),0)</f>
        <v>1</v>
      </c>
      <c r="Q612">
        <f>IFERROR(VLOOKUP($E612,Dispa_data!$E:$W,13,FALSE),0)</f>
        <v>0.45</v>
      </c>
      <c r="S612" t="str">
        <f t="shared" si="75"/>
        <v/>
      </c>
      <c r="T612" t="str">
        <f t="shared" si="76"/>
        <v/>
      </c>
      <c r="U612" t="str">
        <f t="shared" si="77"/>
        <v/>
      </c>
      <c r="V612" t="str">
        <f t="shared" si="78"/>
        <v/>
      </c>
      <c r="W612" t="str">
        <f t="shared" si="79"/>
        <v/>
      </c>
      <c r="X612" s="1" t="s">
        <v>648</v>
      </c>
      <c r="Y612" s="6" t="e">
        <f>VLOOKUP(B612,Dispa_data!B:B,1,FALSE)</f>
        <v>#N/A</v>
      </c>
      <c r="Z612" t="s">
        <v>958</v>
      </c>
      <c r="AA612" t="s">
        <v>1747</v>
      </c>
      <c r="AC612" t="s">
        <v>958</v>
      </c>
      <c r="AD612" t="s">
        <v>2425</v>
      </c>
      <c r="AE612" t="s">
        <v>2754</v>
      </c>
      <c r="AF612" t="s">
        <v>3211</v>
      </c>
      <c r="AG612" t="s">
        <v>3482</v>
      </c>
      <c r="AH612" t="s">
        <v>3492</v>
      </c>
      <c r="AI612">
        <v>41.2</v>
      </c>
      <c r="AK612" t="s">
        <v>3500</v>
      </c>
      <c r="AL612" t="s">
        <v>3508</v>
      </c>
      <c r="AM612" t="s">
        <v>3514</v>
      </c>
      <c r="AO612">
        <v>1980</v>
      </c>
      <c r="AP612" t="s">
        <v>3546</v>
      </c>
      <c r="AS612" t="s">
        <v>3625</v>
      </c>
      <c r="AU612">
        <v>48.883159999999997</v>
      </c>
      <c r="AV612">
        <v>8.6653000000000002</v>
      </c>
      <c r="BA612">
        <v>0.45</v>
      </c>
      <c r="BB612" t="s">
        <v>3997</v>
      </c>
      <c r="BC612" t="s">
        <v>3500</v>
      </c>
      <c r="BE612" t="s">
        <v>3515</v>
      </c>
      <c r="BF612" t="s">
        <v>4021</v>
      </c>
      <c r="BG612" t="s">
        <v>4406</v>
      </c>
      <c r="BH612" t="s">
        <v>4456</v>
      </c>
    </row>
    <row r="613" spans="1:61" x14ac:dyDescent="0.25">
      <c r="A613">
        <f t="shared" si="73"/>
        <v>35</v>
      </c>
      <c r="B613" t="str">
        <f t="shared" si="74"/>
        <v>Hattorf_BNA0804a</v>
      </c>
      <c r="C613" t="s">
        <v>3492</v>
      </c>
      <c r="D613" t="str">
        <f>VLOOKUP(AL613,REF_TABLE!$A$19:$B$26,2,FALSE)</f>
        <v>STUR</v>
      </c>
      <c r="E613" t="str">
        <f>VLOOKUP(AK613,REF_TABLE!A:B,2,FALSE)</f>
        <v>GAS</v>
      </c>
      <c r="F613">
        <f t="shared" si="80"/>
        <v>0.34320000000000001</v>
      </c>
      <c r="G613">
        <f>VLOOKUP(Backup_0521!D613,REF_TABLE!M:Q,2,FALSE)</f>
        <v>9.5587323943661975</v>
      </c>
      <c r="H613">
        <f>VLOOKUP(Backup_0521!D613,REF_TABLE!M:Q,3,FALSE)</f>
        <v>7.8122535211267614</v>
      </c>
      <c r="I613">
        <f>VLOOKUP(D613,Tabelle7!$A:$B,2,FALSE)</f>
        <v>4.0224969288732378E-2</v>
      </c>
      <c r="J613">
        <f>VLOOKUP(D613,Tabelle7!$A:$C,3,FALSE)</f>
        <v>4.0224969288732378E-2</v>
      </c>
      <c r="K613">
        <f>VLOOKUP($E613,Dispa_data!E:W,7,FALSE)</f>
        <v>112542.12</v>
      </c>
      <c r="L613">
        <f>IFERROR(VLOOKUP($E613,Dispa_data!E:W,8,FALSE),0)</f>
        <v>0</v>
      </c>
      <c r="M613">
        <f>IFERROR(VLOOKUP($E613,Dispa_data!E:W,9,FALSE),0)</f>
        <v>0</v>
      </c>
      <c r="N613">
        <f>IFERROR(VLOOKUP($E613,Dispa_data!$E:$W,10,FALSE),0)</f>
        <v>0.4</v>
      </c>
      <c r="O613">
        <f>IFERROR(VLOOKUP($E613,Dispa_data!$E:$W,11,FALSE),0)</f>
        <v>0.52500000000000002</v>
      </c>
      <c r="P613">
        <f>IFERROR(VLOOKUP($E613,Dispa_data!$E:$W,12,FALSE),0)</f>
        <v>1</v>
      </c>
      <c r="Q613">
        <f>IFERROR(VLOOKUP($E613,Dispa_data!$E:$W,13,FALSE),0)</f>
        <v>0.45</v>
      </c>
      <c r="S613" t="str">
        <f t="shared" si="75"/>
        <v/>
      </c>
      <c r="T613" t="str">
        <f t="shared" si="76"/>
        <v/>
      </c>
      <c r="U613" t="str">
        <f t="shared" si="77"/>
        <v/>
      </c>
      <c r="V613" t="str">
        <f t="shared" si="78"/>
        <v/>
      </c>
      <c r="W613" t="str">
        <f t="shared" si="79"/>
        <v/>
      </c>
      <c r="X613" s="1" t="s">
        <v>649</v>
      </c>
      <c r="Y613" s="6" t="e">
        <f>VLOOKUP(B613,Dispa_data!B:B,1,FALSE)</f>
        <v>#N/A</v>
      </c>
      <c r="Z613" t="s">
        <v>1343</v>
      </c>
      <c r="AA613" t="s">
        <v>1343</v>
      </c>
      <c r="AC613" t="s">
        <v>2275</v>
      </c>
      <c r="AE613" t="s">
        <v>3066</v>
      </c>
      <c r="AF613" t="s">
        <v>3402</v>
      </c>
      <c r="AG613" t="s">
        <v>3483</v>
      </c>
      <c r="AH613" t="s">
        <v>3492</v>
      </c>
      <c r="AI613">
        <v>35</v>
      </c>
      <c r="AK613" t="s">
        <v>3500</v>
      </c>
      <c r="AL613" t="s">
        <v>3506</v>
      </c>
      <c r="AM613" t="s">
        <v>3514</v>
      </c>
      <c r="AO613">
        <v>1962</v>
      </c>
      <c r="AP613" t="s">
        <v>3557</v>
      </c>
      <c r="AS613" t="s">
        <v>3625</v>
      </c>
      <c r="AU613">
        <v>50.812570000000001</v>
      </c>
      <c r="AV613">
        <v>9.9779699999999991</v>
      </c>
      <c r="BA613">
        <v>0.34320000000000001</v>
      </c>
      <c r="BB613" t="s">
        <v>3997</v>
      </c>
      <c r="BC613" t="s">
        <v>3500</v>
      </c>
      <c r="BE613" t="s">
        <v>3515</v>
      </c>
      <c r="BF613" t="s">
        <v>4233</v>
      </c>
      <c r="BG613" t="s">
        <v>4406</v>
      </c>
      <c r="BH613" t="s">
        <v>4443</v>
      </c>
    </row>
    <row r="614" spans="1:61" x14ac:dyDescent="0.25">
      <c r="A614">
        <f t="shared" si="73"/>
        <v>17.3</v>
      </c>
      <c r="B614" t="str">
        <f t="shared" si="74"/>
        <v>Hattorf_BNA0804b</v>
      </c>
      <c r="C614" t="s">
        <v>3492</v>
      </c>
      <c r="D614" t="str">
        <f>VLOOKUP(AL614,REF_TABLE!$A$19:$B$26,2,FALSE)</f>
        <v>STUR</v>
      </c>
      <c r="E614" t="str">
        <f>VLOOKUP(AK614,REF_TABLE!A:B,2,FALSE)</f>
        <v>GAS</v>
      </c>
      <c r="F614">
        <f t="shared" si="80"/>
        <v>0.39929999999999999</v>
      </c>
      <c r="G614">
        <f>VLOOKUP(Backup_0521!D614,REF_TABLE!M:Q,2,FALSE)</f>
        <v>9.5587323943661975</v>
      </c>
      <c r="H614">
        <f>VLOOKUP(Backup_0521!D614,REF_TABLE!M:Q,3,FALSE)</f>
        <v>7.8122535211267614</v>
      </c>
      <c r="I614">
        <f>VLOOKUP(D614,Tabelle7!$A:$B,2,FALSE)</f>
        <v>4.0224969288732378E-2</v>
      </c>
      <c r="J614">
        <f>VLOOKUP(D614,Tabelle7!$A:$C,3,FALSE)</f>
        <v>4.0224969288732378E-2</v>
      </c>
      <c r="K614">
        <f>VLOOKUP($E614,Dispa_data!E:W,7,FALSE)</f>
        <v>112542.12</v>
      </c>
      <c r="L614">
        <f>IFERROR(VLOOKUP($E614,Dispa_data!E:W,8,FALSE),0)</f>
        <v>0</v>
      </c>
      <c r="M614">
        <f>IFERROR(VLOOKUP($E614,Dispa_data!E:W,9,FALSE),0)</f>
        <v>0</v>
      </c>
      <c r="N614">
        <f>IFERROR(VLOOKUP($E614,Dispa_data!$E:$W,10,FALSE),0)</f>
        <v>0.4</v>
      </c>
      <c r="O614">
        <f>IFERROR(VLOOKUP($E614,Dispa_data!$E:$W,11,FALSE),0)</f>
        <v>0.52500000000000002</v>
      </c>
      <c r="P614">
        <f>IFERROR(VLOOKUP($E614,Dispa_data!$E:$W,12,FALSE),0)</f>
        <v>1</v>
      </c>
      <c r="Q614">
        <f>IFERROR(VLOOKUP($E614,Dispa_data!$E:$W,13,FALSE),0)</f>
        <v>0.45</v>
      </c>
      <c r="S614" t="str">
        <f t="shared" si="75"/>
        <v/>
      </c>
      <c r="T614" t="str">
        <f t="shared" si="76"/>
        <v/>
      </c>
      <c r="U614" t="str">
        <f t="shared" si="77"/>
        <v/>
      </c>
      <c r="V614" t="str">
        <f t="shared" si="78"/>
        <v/>
      </c>
      <c r="W614" t="str">
        <f t="shared" si="79"/>
        <v/>
      </c>
      <c r="X614" s="1" t="s">
        <v>650</v>
      </c>
      <c r="Y614" s="6" t="e">
        <f>VLOOKUP(B614,Dispa_data!B:B,1,FALSE)</f>
        <v>#N/A</v>
      </c>
      <c r="Z614" t="s">
        <v>1343</v>
      </c>
      <c r="AA614" t="s">
        <v>1343</v>
      </c>
      <c r="AC614" t="s">
        <v>2275</v>
      </c>
      <c r="AE614" t="s">
        <v>3066</v>
      </c>
      <c r="AF614" t="s">
        <v>3402</v>
      </c>
      <c r="AG614" t="s">
        <v>3483</v>
      </c>
      <c r="AH614" t="s">
        <v>3492</v>
      </c>
      <c r="AI614">
        <v>17.3</v>
      </c>
      <c r="AK614" t="s">
        <v>3500</v>
      </c>
      <c r="AL614" t="s">
        <v>3506</v>
      </c>
      <c r="AM614" t="s">
        <v>3514</v>
      </c>
      <c r="AO614">
        <v>2013</v>
      </c>
      <c r="AP614" t="s">
        <v>3543</v>
      </c>
      <c r="AS614" t="s">
        <v>3625</v>
      </c>
      <c r="AU614">
        <v>50.839709999999997</v>
      </c>
      <c r="AV614">
        <v>9.9814399999999992</v>
      </c>
      <c r="BA614">
        <v>0.39929999999999999</v>
      </c>
      <c r="BB614" t="s">
        <v>3997</v>
      </c>
      <c r="BC614" t="s">
        <v>3500</v>
      </c>
      <c r="BE614" t="s">
        <v>3515</v>
      </c>
      <c r="BF614" t="s">
        <v>4233</v>
      </c>
      <c r="BG614" t="s">
        <v>4406</v>
      </c>
      <c r="BH614" t="s">
        <v>4443</v>
      </c>
    </row>
    <row r="615" spans="1:61" x14ac:dyDescent="0.25">
      <c r="A615">
        <f t="shared" si="73"/>
        <v>97.9</v>
      </c>
      <c r="B615" t="str">
        <f t="shared" si="74"/>
        <v>Kraftwerk Plattling_BNA0805</v>
      </c>
      <c r="C615" t="s">
        <v>3492</v>
      </c>
      <c r="D615" t="str">
        <f>VLOOKUP(AL615,REF_TABLE!$A$19:$B$26,2,FALSE)</f>
        <v>COMC</v>
      </c>
      <c r="E615" t="str">
        <f>VLOOKUP(AK615,REF_TABLE!A:B,2,FALSE)</f>
        <v>GAS</v>
      </c>
      <c r="F615">
        <f t="shared" si="80"/>
        <v>0.58499999999999996</v>
      </c>
      <c r="G615">
        <f>VLOOKUP(Backup_0521!D615,REF_TABLE!M:Q,2,FALSE)</f>
        <v>5</v>
      </c>
      <c r="H615">
        <f>VLOOKUP(Backup_0521!D615,REF_TABLE!M:Q,3,FALSE)</f>
        <v>1</v>
      </c>
      <c r="I615">
        <f>VLOOKUP(D615,Tabelle7!$A:$B,2,FALSE)</f>
        <v>3.8508725075675675E-2</v>
      </c>
      <c r="J615">
        <f>VLOOKUP(D615,Tabelle7!$A:$C,3,FALSE)</f>
        <v>3.8508725075675675E-2</v>
      </c>
      <c r="K615">
        <f>VLOOKUP($E615,Dispa_data!E:W,7,FALSE)</f>
        <v>112542.12</v>
      </c>
      <c r="L615">
        <f>IFERROR(VLOOKUP($E615,Dispa_data!E:W,8,FALSE),0)</f>
        <v>0</v>
      </c>
      <c r="M615">
        <f>IFERROR(VLOOKUP($E615,Dispa_data!E:W,9,FALSE),0)</f>
        <v>0</v>
      </c>
      <c r="N615">
        <f>IFERROR(VLOOKUP($E615,Dispa_data!$E:$W,10,FALSE),0)</f>
        <v>0.4</v>
      </c>
      <c r="O615">
        <f>IFERROR(VLOOKUP($E615,Dispa_data!$E:$W,11,FALSE),0)</f>
        <v>0.52500000000000002</v>
      </c>
      <c r="P615">
        <f>IFERROR(VLOOKUP($E615,Dispa_data!$E:$W,12,FALSE),0)</f>
        <v>1</v>
      </c>
      <c r="Q615">
        <f>IFERROR(VLOOKUP($E615,Dispa_data!$E:$W,13,FALSE),0)</f>
        <v>0.45</v>
      </c>
      <c r="S615">
        <f t="shared" si="75"/>
        <v>150</v>
      </c>
      <c r="T615" t="str">
        <f t="shared" si="76"/>
        <v/>
      </c>
      <c r="U615" t="str">
        <f t="shared" si="77"/>
        <v/>
      </c>
      <c r="V615" t="str">
        <f t="shared" si="78"/>
        <v/>
      </c>
      <c r="W615" t="str">
        <f t="shared" si="79"/>
        <v/>
      </c>
      <c r="X615" s="1" t="s">
        <v>651</v>
      </c>
      <c r="Y615" s="6" t="e">
        <f>VLOOKUP(B615,Dispa_data!B:B,1,FALSE)</f>
        <v>#N/A</v>
      </c>
      <c r="Z615" t="s">
        <v>1344</v>
      </c>
      <c r="AB615" t="s">
        <v>2070</v>
      </c>
      <c r="AC615" t="s">
        <v>2255</v>
      </c>
      <c r="AE615" t="s">
        <v>2893</v>
      </c>
      <c r="AF615" t="s">
        <v>2070</v>
      </c>
      <c r="AG615" t="s">
        <v>3478</v>
      </c>
      <c r="AH615" t="s">
        <v>3492</v>
      </c>
      <c r="AI615">
        <v>97.9</v>
      </c>
      <c r="AJ615">
        <v>125</v>
      </c>
      <c r="AK615" t="s">
        <v>3500</v>
      </c>
      <c r="AL615" t="s">
        <v>3508</v>
      </c>
      <c r="AM615" t="s">
        <v>3514</v>
      </c>
      <c r="AN615">
        <v>150</v>
      </c>
      <c r="AO615">
        <v>2010</v>
      </c>
      <c r="AP615" t="s">
        <v>3520</v>
      </c>
      <c r="AS615" t="s">
        <v>3625</v>
      </c>
      <c r="AT615" t="s">
        <v>3630</v>
      </c>
      <c r="AU615">
        <v>48.787419999999997</v>
      </c>
      <c r="AV615">
        <v>12.88246</v>
      </c>
      <c r="BA615">
        <v>0.58499999999999996</v>
      </c>
      <c r="BB615" t="s">
        <v>3997</v>
      </c>
      <c r="BC615" t="s">
        <v>3500</v>
      </c>
      <c r="BE615" t="s">
        <v>3515</v>
      </c>
      <c r="BF615" t="s">
        <v>4273</v>
      </c>
      <c r="BG615" t="s">
        <v>4406</v>
      </c>
      <c r="BH615" t="s">
        <v>4451</v>
      </c>
      <c r="BI615" t="s">
        <v>4591</v>
      </c>
    </row>
    <row r="616" spans="1:61" x14ac:dyDescent="0.25">
      <c r="A616">
        <f t="shared" si="73"/>
        <v>81.8</v>
      </c>
      <c r="B616" t="str">
        <f t="shared" si="74"/>
        <v>HKW Potsdam-Süd_BNA0814</v>
      </c>
      <c r="C616" t="s">
        <v>3492</v>
      </c>
      <c r="D616" t="str">
        <f>VLOOKUP(AL616,REF_TABLE!$A$19:$B$26,2,FALSE)</f>
        <v>STUR</v>
      </c>
      <c r="E616" t="str">
        <f>VLOOKUP(AK616,REF_TABLE!A:B,2,FALSE)</f>
        <v>GAS</v>
      </c>
      <c r="F616">
        <f t="shared" si="80"/>
        <v>0.38059999999999999</v>
      </c>
      <c r="G616">
        <f>VLOOKUP(Backup_0521!D616,REF_TABLE!M:Q,2,FALSE)</f>
        <v>9.5587323943661975</v>
      </c>
      <c r="H616">
        <f>VLOOKUP(Backup_0521!D616,REF_TABLE!M:Q,3,FALSE)</f>
        <v>7.8122535211267614</v>
      </c>
      <c r="I616">
        <f>VLOOKUP(D616,Tabelle7!$A:$B,2,FALSE)</f>
        <v>4.0224969288732378E-2</v>
      </c>
      <c r="J616">
        <f>VLOOKUP(D616,Tabelle7!$A:$C,3,FALSE)</f>
        <v>4.0224969288732378E-2</v>
      </c>
      <c r="K616">
        <f>VLOOKUP($E616,Dispa_data!E:W,7,FALSE)</f>
        <v>112542.12</v>
      </c>
      <c r="L616">
        <f>IFERROR(VLOOKUP($E616,Dispa_data!E:W,8,FALSE),0)</f>
        <v>0</v>
      </c>
      <c r="M616">
        <f>IFERROR(VLOOKUP($E616,Dispa_data!E:W,9,FALSE),0)</f>
        <v>0</v>
      </c>
      <c r="N616">
        <f>IFERROR(VLOOKUP($E616,Dispa_data!$E:$W,10,FALSE),0)</f>
        <v>0.4</v>
      </c>
      <c r="O616">
        <f>IFERROR(VLOOKUP($E616,Dispa_data!$E:$W,11,FALSE),0)</f>
        <v>0.52500000000000002</v>
      </c>
      <c r="P616">
        <f>IFERROR(VLOOKUP($E616,Dispa_data!$E:$W,12,FALSE),0)</f>
        <v>1</v>
      </c>
      <c r="Q616">
        <f>IFERROR(VLOOKUP($E616,Dispa_data!$E:$W,13,FALSE),0)</f>
        <v>0.45</v>
      </c>
      <c r="S616" t="str">
        <f t="shared" si="75"/>
        <v/>
      </c>
      <c r="T616" t="str">
        <f t="shared" si="76"/>
        <v/>
      </c>
      <c r="U616" t="str">
        <f t="shared" si="77"/>
        <v/>
      </c>
      <c r="V616" t="str">
        <f t="shared" si="78"/>
        <v/>
      </c>
      <c r="W616" t="str">
        <f t="shared" si="79"/>
        <v/>
      </c>
      <c r="X616" s="1" t="s">
        <v>652</v>
      </c>
      <c r="Y616" s="6" t="e">
        <f>VLOOKUP(B616,Dispa_data!B:B,1,FALSE)</f>
        <v>#N/A</v>
      </c>
      <c r="Z616" t="s">
        <v>1345</v>
      </c>
      <c r="AA616" t="s">
        <v>1748</v>
      </c>
      <c r="AC616" t="s">
        <v>2308</v>
      </c>
      <c r="AE616" t="s">
        <v>3067</v>
      </c>
      <c r="AF616" t="s">
        <v>3403</v>
      </c>
      <c r="AG616" t="s">
        <v>3346</v>
      </c>
      <c r="AH616" t="s">
        <v>3492</v>
      </c>
      <c r="AI616">
        <v>81.8</v>
      </c>
      <c r="AK616" t="s">
        <v>3500</v>
      </c>
      <c r="AL616" t="s">
        <v>3506</v>
      </c>
      <c r="AM616" t="s">
        <v>3514</v>
      </c>
      <c r="AO616">
        <v>1996</v>
      </c>
      <c r="AP616" t="s">
        <v>3553</v>
      </c>
      <c r="AS616" t="s">
        <v>3625</v>
      </c>
      <c r="AU616">
        <v>52.366050000000001</v>
      </c>
      <c r="AV616">
        <v>13.11251</v>
      </c>
      <c r="BA616">
        <v>0.38059999999999999</v>
      </c>
      <c r="BB616" t="s">
        <v>3997</v>
      </c>
      <c r="BC616" t="s">
        <v>3500</v>
      </c>
      <c r="BE616" t="s">
        <v>3515</v>
      </c>
      <c r="BF616" t="s">
        <v>4274</v>
      </c>
      <c r="BG616" t="s">
        <v>4406</v>
      </c>
      <c r="BH616" t="s">
        <v>4542</v>
      </c>
    </row>
    <row r="617" spans="1:61" x14ac:dyDescent="0.25">
      <c r="A617">
        <f t="shared" si="73"/>
        <v>24</v>
      </c>
      <c r="B617" t="str">
        <f t="shared" si="74"/>
        <v>HBB_BNA1328</v>
      </c>
      <c r="C617" t="s">
        <v>3492</v>
      </c>
      <c r="D617" t="str">
        <f>VLOOKUP(AL617,REF_TABLE!$A$19:$B$26,2,FALSE)</f>
        <v>STUR</v>
      </c>
      <c r="E617" t="str">
        <f>VLOOKUP(AK617,REF_TABLE!A:B,2,FALSE)</f>
        <v>GAS</v>
      </c>
      <c r="F617">
        <f t="shared" si="80"/>
        <v>0.3861</v>
      </c>
      <c r="G617">
        <f>VLOOKUP(Backup_0521!D617,REF_TABLE!M:Q,2,FALSE)</f>
        <v>9.5587323943661975</v>
      </c>
      <c r="H617">
        <f>VLOOKUP(Backup_0521!D617,REF_TABLE!M:Q,3,FALSE)</f>
        <v>7.8122535211267614</v>
      </c>
      <c r="I617">
        <f>VLOOKUP(D617,Tabelle7!$A:$B,2,FALSE)</f>
        <v>4.0224969288732378E-2</v>
      </c>
      <c r="J617">
        <f>VLOOKUP(D617,Tabelle7!$A:$C,3,FALSE)</f>
        <v>4.0224969288732378E-2</v>
      </c>
      <c r="K617">
        <f>VLOOKUP($E617,Dispa_data!E:W,7,FALSE)</f>
        <v>112542.12</v>
      </c>
      <c r="L617">
        <f>IFERROR(VLOOKUP($E617,Dispa_data!E:W,8,FALSE),0)</f>
        <v>0</v>
      </c>
      <c r="M617">
        <f>IFERROR(VLOOKUP($E617,Dispa_data!E:W,9,FALSE),0)</f>
        <v>0</v>
      </c>
      <c r="N617">
        <f>IFERROR(VLOOKUP($E617,Dispa_data!$E:$W,10,FALSE),0)</f>
        <v>0.4</v>
      </c>
      <c r="O617">
        <f>IFERROR(VLOOKUP($E617,Dispa_data!$E:$W,11,FALSE),0)</f>
        <v>0.52500000000000002</v>
      </c>
      <c r="P617">
        <f>IFERROR(VLOOKUP($E617,Dispa_data!$E:$W,12,FALSE),0)</f>
        <v>1</v>
      </c>
      <c r="Q617">
        <f>IFERROR(VLOOKUP($E617,Dispa_data!$E:$W,13,FALSE),0)</f>
        <v>0.45</v>
      </c>
      <c r="S617" t="str">
        <f t="shared" si="75"/>
        <v/>
      </c>
      <c r="T617" t="str">
        <f t="shared" si="76"/>
        <v/>
      </c>
      <c r="U617" t="str">
        <f t="shared" si="77"/>
        <v/>
      </c>
      <c r="V617" t="str">
        <f t="shared" si="78"/>
        <v/>
      </c>
      <c r="W617" t="str">
        <f t="shared" si="79"/>
        <v/>
      </c>
      <c r="X617" s="1" t="s">
        <v>653</v>
      </c>
      <c r="Y617" s="6" t="e">
        <f>VLOOKUP(B617,Dispa_data!B:B,1,FALSE)</f>
        <v>#N/A</v>
      </c>
      <c r="Z617" t="s">
        <v>1346</v>
      </c>
      <c r="AA617" t="s">
        <v>1749</v>
      </c>
      <c r="AC617" t="s">
        <v>2309</v>
      </c>
      <c r="AD617" t="s">
        <v>2626</v>
      </c>
      <c r="AE617" t="s">
        <v>3068</v>
      </c>
      <c r="AF617" t="s">
        <v>3404</v>
      </c>
      <c r="AG617" t="s">
        <v>3478</v>
      </c>
      <c r="AH617" t="s">
        <v>3492</v>
      </c>
      <c r="AI617">
        <v>24</v>
      </c>
      <c r="AK617" t="s">
        <v>3500</v>
      </c>
      <c r="AL617" t="s">
        <v>3506</v>
      </c>
      <c r="AM617" t="s">
        <v>3514</v>
      </c>
      <c r="AO617">
        <v>2001</v>
      </c>
      <c r="AP617" t="s">
        <v>3522</v>
      </c>
      <c r="AS617" t="s">
        <v>3625</v>
      </c>
      <c r="AU617">
        <v>47.79598</v>
      </c>
      <c r="AV617">
        <v>12.11927</v>
      </c>
      <c r="BA617">
        <v>0.3861</v>
      </c>
      <c r="BB617" t="s">
        <v>3997</v>
      </c>
      <c r="BC617" t="s">
        <v>3500</v>
      </c>
      <c r="BE617" t="s">
        <v>3515</v>
      </c>
      <c r="BF617" t="s">
        <v>4275</v>
      </c>
      <c r="BG617" t="s">
        <v>4402</v>
      </c>
      <c r="BH617" t="s">
        <v>4451</v>
      </c>
    </row>
    <row r="618" spans="1:61" x14ac:dyDescent="0.25">
      <c r="A618">
        <f t="shared" si="73"/>
        <v>10.5</v>
      </c>
      <c r="B618" t="str">
        <f t="shared" si="74"/>
        <v>Regensburg_BNA1861</v>
      </c>
      <c r="C618" t="s">
        <v>3492</v>
      </c>
      <c r="D618" t="str">
        <f>VLOOKUP(AL618,REF_TABLE!$A$19:$B$26,2,FALSE)</f>
        <v>STUR</v>
      </c>
      <c r="E618" t="str">
        <f>VLOOKUP(AK618,REF_TABLE!A:B,2,FALSE)</f>
        <v>GAS</v>
      </c>
      <c r="F618">
        <f t="shared" si="80"/>
        <v>0.39710000000000001</v>
      </c>
      <c r="G618">
        <f>VLOOKUP(Backup_0521!D618,REF_TABLE!M:Q,2,FALSE)</f>
        <v>9.5587323943661975</v>
      </c>
      <c r="H618">
        <f>VLOOKUP(Backup_0521!D618,REF_TABLE!M:Q,3,FALSE)</f>
        <v>7.8122535211267614</v>
      </c>
      <c r="I618">
        <f>VLOOKUP(D618,Tabelle7!$A:$B,2,FALSE)</f>
        <v>4.0224969288732378E-2</v>
      </c>
      <c r="J618">
        <f>VLOOKUP(D618,Tabelle7!$A:$C,3,FALSE)</f>
        <v>4.0224969288732378E-2</v>
      </c>
      <c r="K618">
        <f>VLOOKUP($E618,Dispa_data!E:W,7,FALSE)</f>
        <v>112542.12</v>
      </c>
      <c r="L618">
        <f>IFERROR(VLOOKUP($E618,Dispa_data!E:W,8,FALSE),0)</f>
        <v>0</v>
      </c>
      <c r="M618">
        <f>IFERROR(VLOOKUP($E618,Dispa_data!E:W,9,FALSE),0)</f>
        <v>0</v>
      </c>
      <c r="N618">
        <f>IFERROR(VLOOKUP($E618,Dispa_data!$E:$W,10,FALSE),0)</f>
        <v>0.4</v>
      </c>
      <c r="O618">
        <f>IFERROR(VLOOKUP($E618,Dispa_data!$E:$W,11,FALSE),0)</f>
        <v>0.52500000000000002</v>
      </c>
      <c r="P618">
        <f>IFERROR(VLOOKUP($E618,Dispa_data!$E:$W,12,FALSE),0)</f>
        <v>1</v>
      </c>
      <c r="Q618">
        <f>IFERROR(VLOOKUP($E618,Dispa_data!$E:$W,13,FALSE),0)</f>
        <v>0.45</v>
      </c>
      <c r="S618" t="str">
        <f t="shared" si="75"/>
        <v/>
      </c>
      <c r="T618" t="str">
        <f t="shared" si="76"/>
        <v/>
      </c>
      <c r="U618" t="str">
        <f t="shared" si="77"/>
        <v/>
      </c>
      <c r="V618" t="str">
        <f t="shared" si="78"/>
        <v/>
      </c>
      <c r="W618" t="str">
        <f t="shared" si="79"/>
        <v/>
      </c>
      <c r="X618" s="1" t="s">
        <v>654</v>
      </c>
      <c r="Y618" s="6" t="e">
        <f>VLOOKUP(B618,Dispa_data!B:B,1,FALSE)</f>
        <v>#N/A</v>
      </c>
      <c r="Z618" t="s">
        <v>1347</v>
      </c>
      <c r="AC618" t="s">
        <v>2310</v>
      </c>
      <c r="AD618" t="s">
        <v>2627</v>
      </c>
      <c r="AE618" t="s">
        <v>3069</v>
      </c>
      <c r="AF618" t="s">
        <v>1347</v>
      </c>
      <c r="AG618" t="s">
        <v>3478</v>
      </c>
      <c r="AH618" t="s">
        <v>3492</v>
      </c>
      <c r="AI618">
        <v>10.5</v>
      </c>
      <c r="AK618" t="s">
        <v>3500</v>
      </c>
      <c r="AL618" t="s">
        <v>3506</v>
      </c>
      <c r="AM618" t="s">
        <v>3514</v>
      </c>
      <c r="AO618">
        <v>2011</v>
      </c>
      <c r="AP618" t="s">
        <v>3544</v>
      </c>
      <c r="AS618" t="s">
        <v>3625</v>
      </c>
      <c r="AU618">
        <v>48.980010999999998</v>
      </c>
      <c r="AV618">
        <v>12.170249999999999</v>
      </c>
      <c r="BA618">
        <v>0.39710000000000001</v>
      </c>
      <c r="BB618" t="s">
        <v>3997</v>
      </c>
      <c r="BC618" t="s">
        <v>3500</v>
      </c>
      <c r="BE618" t="s">
        <v>3515</v>
      </c>
      <c r="BF618" t="s">
        <v>4276</v>
      </c>
      <c r="BG618" t="s">
        <v>1715</v>
      </c>
      <c r="BH618" t="s">
        <v>4543</v>
      </c>
    </row>
    <row r="619" spans="1:61" x14ac:dyDescent="0.25">
      <c r="A619">
        <f t="shared" si="73"/>
        <v>2.7</v>
      </c>
      <c r="B619" t="str">
        <f t="shared" si="74"/>
        <v>Regensburg_BNA1862</v>
      </c>
      <c r="C619" t="s">
        <v>3492</v>
      </c>
      <c r="D619" t="str">
        <f>VLOOKUP(AL619,REF_TABLE!$A$19:$B$26,2,FALSE)</f>
        <v>STUR</v>
      </c>
      <c r="E619" t="str">
        <f>VLOOKUP(AK619,REF_TABLE!A:B,2,FALSE)</f>
        <v>GAS</v>
      </c>
      <c r="F619">
        <f t="shared" si="80"/>
        <v>0.40260000000000001</v>
      </c>
      <c r="G619">
        <f>VLOOKUP(Backup_0521!D619,REF_TABLE!M:Q,2,FALSE)</f>
        <v>9.5587323943661975</v>
      </c>
      <c r="H619">
        <f>VLOOKUP(Backup_0521!D619,REF_TABLE!M:Q,3,FALSE)</f>
        <v>7.8122535211267614</v>
      </c>
      <c r="I619">
        <f>VLOOKUP(D619,Tabelle7!$A:$B,2,FALSE)</f>
        <v>4.0224969288732378E-2</v>
      </c>
      <c r="J619">
        <f>VLOOKUP(D619,Tabelle7!$A:$C,3,FALSE)</f>
        <v>4.0224969288732378E-2</v>
      </c>
      <c r="K619">
        <f>VLOOKUP($E619,Dispa_data!E:W,7,FALSE)</f>
        <v>112542.12</v>
      </c>
      <c r="L619">
        <f>IFERROR(VLOOKUP($E619,Dispa_data!E:W,8,FALSE),0)</f>
        <v>0</v>
      </c>
      <c r="M619">
        <f>IFERROR(VLOOKUP($E619,Dispa_data!E:W,9,FALSE),0)</f>
        <v>0</v>
      </c>
      <c r="N619">
        <f>IFERROR(VLOOKUP($E619,Dispa_data!$E:$W,10,FALSE),0)</f>
        <v>0.4</v>
      </c>
      <c r="O619">
        <f>IFERROR(VLOOKUP($E619,Dispa_data!$E:$W,11,FALSE),0)</f>
        <v>0.52500000000000002</v>
      </c>
      <c r="P619">
        <f>IFERROR(VLOOKUP($E619,Dispa_data!$E:$W,12,FALSE),0)</f>
        <v>1</v>
      </c>
      <c r="Q619">
        <f>IFERROR(VLOOKUP($E619,Dispa_data!$E:$W,13,FALSE),0)</f>
        <v>0.45</v>
      </c>
      <c r="S619" t="str">
        <f t="shared" si="75"/>
        <v/>
      </c>
      <c r="T619" t="str">
        <f t="shared" si="76"/>
        <v/>
      </c>
      <c r="U619" t="str">
        <f t="shared" si="77"/>
        <v/>
      </c>
      <c r="V619" t="str">
        <f t="shared" si="78"/>
        <v/>
      </c>
      <c r="W619" t="str">
        <f t="shared" si="79"/>
        <v/>
      </c>
      <c r="X619" s="1" t="s">
        <v>655</v>
      </c>
      <c r="Y619" s="6" t="e">
        <f>VLOOKUP(B619,Dispa_data!B:B,1,FALSE)</f>
        <v>#N/A</v>
      </c>
      <c r="Z619" t="s">
        <v>1347</v>
      </c>
      <c r="AC619" t="s">
        <v>2310</v>
      </c>
      <c r="AD619" t="s">
        <v>2627</v>
      </c>
      <c r="AE619" t="s">
        <v>3069</v>
      </c>
      <c r="AF619" t="s">
        <v>1347</v>
      </c>
      <c r="AG619" t="s">
        <v>3478</v>
      </c>
      <c r="AH619" t="s">
        <v>3492</v>
      </c>
      <c r="AI619">
        <v>2.7</v>
      </c>
      <c r="AK619" t="s">
        <v>3500</v>
      </c>
      <c r="AL619" t="s">
        <v>3506</v>
      </c>
      <c r="AM619" t="s">
        <v>3514</v>
      </c>
      <c r="AO619">
        <v>2016</v>
      </c>
      <c r="AP619" t="s">
        <v>3613</v>
      </c>
      <c r="AS619" t="s">
        <v>3625</v>
      </c>
      <c r="AU619">
        <v>48.980010999999998</v>
      </c>
      <c r="AV619">
        <v>12.170249999999999</v>
      </c>
      <c r="BA619">
        <v>0.40260000000000001</v>
      </c>
      <c r="BB619" t="s">
        <v>3997</v>
      </c>
      <c r="BC619" t="s">
        <v>3500</v>
      </c>
      <c r="BE619" t="s">
        <v>3515</v>
      </c>
      <c r="BF619" t="s">
        <v>4277</v>
      </c>
      <c r="BG619" t="s">
        <v>1715</v>
      </c>
      <c r="BH619" t="s">
        <v>4543</v>
      </c>
    </row>
    <row r="620" spans="1:61" x14ac:dyDescent="0.25">
      <c r="A620">
        <f t="shared" si="73"/>
        <v>15.5</v>
      </c>
      <c r="B620" t="str">
        <f t="shared" si="74"/>
        <v>Kraftwerk Meggle_BNA1238</v>
      </c>
      <c r="C620" t="s">
        <v>3492</v>
      </c>
      <c r="D620" t="str">
        <f>VLOOKUP(AL620,REF_TABLE!$A$19:$B$26,2,FALSE)</f>
        <v>STUR</v>
      </c>
      <c r="E620" t="str">
        <f>VLOOKUP(AK620,REF_TABLE!A:B,2,FALSE)</f>
        <v>GAS</v>
      </c>
      <c r="F620">
        <f t="shared" si="80"/>
        <v>0.38500000000000001</v>
      </c>
      <c r="G620">
        <f>VLOOKUP(Backup_0521!D620,REF_TABLE!M:Q,2,FALSE)</f>
        <v>9.5587323943661975</v>
      </c>
      <c r="H620">
        <f>VLOOKUP(Backup_0521!D620,REF_TABLE!M:Q,3,FALSE)</f>
        <v>7.8122535211267614</v>
      </c>
      <c r="I620">
        <f>VLOOKUP(D620,Tabelle7!$A:$B,2,FALSE)</f>
        <v>4.0224969288732378E-2</v>
      </c>
      <c r="J620">
        <f>VLOOKUP(D620,Tabelle7!$A:$C,3,FALSE)</f>
        <v>4.0224969288732378E-2</v>
      </c>
      <c r="K620">
        <f>VLOOKUP($E620,Dispa_data!E:W,7,FALSE)</f>
        <v>112542.12</v>
      </c>
      <c r="L620">
        <f>IFERROR(VLOOKUP($E620,Dispa_data!E:W,8,FALSE),0)</f>
        <v>0</v>
      </c>
      <c r="M620">
        <f>IFERROR(VLOOKUP($E620,Dispa_data!E:W,9,FALSE),0)</f>
        <v>0</v>
      </c>
      <c r="N620">
        <f>IFERROR(VLOOKUP($E620,Dispa_data!$E:$W,10,FALSE),0)</f>
        <v>0.4</v>
      </c>
      <c r="O620">
        <f>IFERROR(VLOOKUP($E620,Dispa_data!$E:$W,11,FALSE),0)</f>
        <v>0.52500000000000002</v>
      </c>
      <c r="P620">
        <f>IFERROR(VLOOKUP($E620,Dispa_data!$E:$W,12,FALSE),0)</f>
        <v>1</v>
      </c>
      <c r="Q620">
        <f>IFERROR(VLOOKUP($E620,Dispa_data!$E:$W,13,FALSE),0)</f>
        <v>0.45</v>
      </c>
      <c r="S620" t="str">
        <f t="shared" si="75"/>
        <v/>
      </c>
      <c r="T620" t="str">
        <f t="shared" si="76"/>
        <v/>
      </c>
      <c r="U620" t="str">
        <f t="shared" si="77"/>
        <v/>
      </c>
      <c r="V620" t="str">
        <f t="shared" si="78"/>
        <v/>
      </c>
      <c r="W620" t="str">
        <f t="shared" si="79"/>
        <v/>
      </c>
      <c r="X620" s="1" t="s">
        <v>656</v>
      </c>
      <c r="Y620" s="6" t="e">
        <f>VLOOKUP(B620,Dispa_data!B:B,1,FALSE)</f>
        <v>#N/A</v>
      </c>
      <c r="Z620" t="s">
        <v>1348</v>
      </c>
      <c r="AC620" t="s">
        <v>2311</v>
      </c>
      <c r="AD620" t="s">
        <v>2628</v>
      </c>
      <c r="AE620" t="s">
        <v>2928</v>
      </c>
      <c r="AF620" t="s">
        <v>3405</v>
      </c>
      <c r="AG620" t="s">
        <v>3478</v>
      </c>
      <c r="AH620" t="s">
        <v>3492</v>
      </c>
      <c r="AI620">
        <v>15.5</v>
      </c>
      <c r="AK620" t="s">
        <v>3500</v>
      </c>
      <c r="AL620" t="s">
        <v>3506</v>
      </c>
      <c r="AM620" t="s">
        <v>3514</v>
      </c>
      <c r="AO620">
        <v>2000</v>
      </c>
      <c r="AP620" t="s">
        <v>3567</v>
      </c>
      <c r="AS620" t="s">
        <v>3625</v>
      </c>
      <c r="AU620">
        <v>48.056350999999999</v>
      </c>
      <c r="AV620">
        <v>12.185174</v>
      </c>
      <c r="BA620">
        <v>0.38500000000000001</v>
      </c>
      <c r="BB620" t="s">
        <v>3997</v>
      </c>
      <c r="BC620" t="s">
        <v>3500</v>
      </c>
      <c r="BE620" t="s">
        <v>3515</v>
      </c>
      <c r="BF620" t="s">
        <v>4278</v>
      </c>
      <c r="BG620" t="s">
        <v>1559</v>
      </c>
      <c r="BH620" t="s">
        <v>4544</v>
      </c>
    </row>
    <row r="621" spans="1:61" x14ac:dyDescent="0.25">
      <c r="A621">
        <f t="shared" si="73"/>
        <v>9.8000000000000007</v>
      </c>
      <c r="B621" t="str">
        <f t="shared" si="74"/>
        <v>BHKW-Hauffstraße_BNA0832</v>
      </c>
      <c r="C621" t="s">
        <v>3492</v>
      </c>
      <c r="D621" t="str">
        <f>VLOOKUP(AL621,REF_TABLE!$A$19:$B$26,2,FALSE)</f>
        <v>ICEN</v>
      </c>
      <c r="E621" t="str">
        <f>VLOOKUP(AK621,REF_TABLE!A:B,2,FALSE)</f>
        <v>GAS</v>
      </c>
      <c r="F621">
        <f t="shared" si="80"/>
        <v>0.45739999999999997</v>
      </c>
      <c r="G621">
        <f>VLOOKUP(Backup_0521!D621,REF_TABLE!M:Q,2,FALSE)</f>
        <v>0</v>
      </c>
      <c r="H621">
        <f>VLOOKUP(Backup_0521!D621,REF_TABLE!M:Q,3,FALSE)</f>
        <v>0</v>
      </c>
      <c r="I621">
        <f>VLOOKUP(D621,Tabelle7!$A:$B,2,FALSE)</f>
        <v>1</v>
      </c>
      <c r="J621">
        <f>VLOOKUP(D621,Tabelle7!$A:$C,3,FALSE)</f>
        <v>1</v>
      </c>
      <c r="K621">
        <f>VLOOKUP($E621,Dispa_data!E:W,7,FALSE)</f>
        <v>112542.12</v>
      </c>
      <c r="L621">
        <f>IFERROR(VLOOKUP($E621,Dispa_data!E:W,8,FALSE),0)</f>
        <v>0</v>
      </c>
      <c r="M621">
        <f>IFERROR(VLOOKUP($E621,Dispa_data!E:W,9,FALSE),0)</f>
        <v>0</v>
      </c>
      <c r="N621">
        <f>IFERROR(VLOOKUP($E621,Dispa_data!$E:$W,10,FALSE),0)</f>
        <v>0.4</v>
      </c>
      <c r="O621">
        <f>IFERROR(VLOOKUP($E621,Dispa_data!$E:$W,11,FALSE),0)</f>
        <v>0.52500000000000002</v>
      </c>
      <c r="P621">
        <f>IFERROR(VLOOKUP($E621,Dispa_data!$E:$W,12,FALSE),0)</f>
        <v>1</v>
      </c>
      <c r="Q621">
        <f>IFERROR(VLOOKUP($E621,Dispa_data!$E:$W,13,FALSE),0)</f>
        <v>0.45</v>
      </c>
      <c r="S621" t="str">
        <f t="shared" si="75"/>
        <v/>
      </c>
      <c r="T621" t="str">
        <f t="shared" si="76"/>
        <v/>
      </c>
      <c r="U621" t="str">
        <f t="shared" si="77"/>
        <v/>
      </c>
      <c r="V621" t="str">
        <f t="shared" si="78"/>
        <v/>
      </c>
      <c r="W621" t="str">
        <f t="shared" si="79"/>
        <v/>
      </c>
      <c r="X621" s="1" t="s">
        <v>657</v>
      </c>
      <c r="Y621" s="6" t="e">
        <f>VLOOKUP(B621,Dispa_data!B:B,1,FALSE)</f>
        <v>#N/A</v>
      </c>
      <c r="Z621" t="s">
        <v>1349</v>
      </c>
      <c r="AA621" t="s">
        <v>1750</v>
      </c>
      <c r="AC621" t="s">
        <v>2312</v>
      </c>
      <c r="AD621" t="s">
        <v>2629</v>
      </c>
      <c r="AE621" t="s">
        <v>3070</v>
      </c>
      <c r="AF621" t="s">
        <v>3406</v>
      </c>
      <c r="AG621" t="s">
        <v>3482</v>
      </c>
      <c r="AH621" t="s">
        <v>3492</v>
      </c>
      <c r="AI621">
        <v>9.8000000000000007</v>
      </c>
      <c r="AK621" t="s">
        <v>3500</v>
      </c>
      <c r="AL621" t="s">
        <v>3507</v>
      </c>
      <c r="AM621" t="s">
        <v>3514</v>
      </c>
      <c r="AO621">
        <v>2011</v>
      </c>
      <c r="AP621" t="s">
        <v>3544</v>
      </c>
      <c r="AS621" t="s">
        <v>3625</v>
      </c>
      <c r="AU621">
        <v>48.493949999999998</v>
      </c>
      <c r="AV621">
        <v>9.1856299999999997</v>
      </c>
      <c r="BA621">
        <v>0.45739999999999997</v>
      </c>
      <c r="BB621" t="s">
        <v>3997</v>
      </c>
      <c r="BC621" t="s">
        <v>3500</v>
      </c>
      <c r="BE621" t="s">
        <v>3515</v>
      </c>
      <c r="BF621" t="s">
        <v>4279</v>
      </c>
      <c r="BG621" t="s">
        <v>1715</v>
      </c>
      <c r="BH621" t="s">
        <v>4545</v>
      </c>
    </row>
    <row r="622" spans="1:61" x14ac:dyDescent="0.25">
      <c r="A622">
        <f t="shared" si="73"/>
        <v>79</v>
      </c>
      <c r="B622" t="str">
        <f t="shared" si="74"/>
        <v>Solvay Kraftwerk Rheinberg_BNA0834</v>
      </c>
      <c r="C622" t="s">
        <v>3492</v>
      </c>
      <c r="D622" t="str">
        <f>VLOOKUP(AL622,REF_TABLE!$A$19:$B$26,2,FALSE)</f>
        <v>GTUR</v>
      </c>
      <c r="E622" t="str">
        <f>VLOOKUP(AK622,REF_TABLE!A:B,2,FALSE)</f>
        <v>GAS</v>
      </c>
      <c r="F622">
        <f t="shared" si="80"/>
        <v>0.315</v>
      </c>
      <c r="G622">
        <f>VLOOKUP(Backup_0521!D622,REF_TABLE!M:Q,2,FALSE)</f>
        <v>0</v>
      </c>
      <c r="H622">
        <f>VLOOKUP(Backup_0521!D622,REF_TABLE!M:Q,3,FALSE)</f>
        <v>0</v>
      </c>
      <c r="I622">
        <f>VLOOKUP(D622,Tabelle7!$A:$B,2,FALSE)</f>
        <v>1</v>
      </c>
      <c r="J622">
        <f>VLOOKUP(D622,Tabelle7!$A:$C,3,FALSE)</f>
        <v>1</v>
      </c>
      <c r="K622">
        <f>VLOOKUP($E622,Dispa_data!E:W,7,FALSE)</f>
        <v>112542.12</v>
      </c>
      <c r="L622">
        <f>IFERROR(VLOOKUP($E622,Dispa_data!E:W,8,FALSE),0)</f>
        <v>0</v>
      </c>
      <c r="M622">
        <f>IFERROR(VLOOKUP($E622,Dispa_data!E:W,9,FALSE),0)</f>
        <v>0</v>
      </c>
      <c r="N622">
        <f>IFERROR(VLOOKUP($E622,Dispa_data!$E:$W,10,FALSE),0)</f>
        <v>0.4</v>
      </c>
      <c r="O622">
        <f>IFERROR(VLOOKUP($E622,Dispa_data!$E:$W,11,FALSE),0)</f>
        <v>0.52500000000000002</v>
      </c>
      <c r="P622">
        <f>IFERROR(VLOOKUP($E622,Dispa_data!$E:$W,12,FALSE),0)</f>
        <v>1</v>
      </c>
      <c r="Q622">
        <f>IFERROR(VLOOKUP($E622,Dispa_data!$E:$W,13,FALSE),0)</f>
        <v>0.45</v>
      </c>
      <c r="S622" t="str">
        <f t="shared" si="75"/>
        <v/>
      </c>
      <c r="T622" t="str">
        <f t="shared" si="76"/>
        <v/>
      </c>
      <c r="U622" t="str">
        <f t="shared" si="77"/>
        <v/>
      </c>
      <c r="V622" t="str">
        <f t="shared" si="78"/>
        <v/>
      </c>
      <c r="W622" t="str">
        <f t="shared" si="79"/>
        <v/>
      </c>
      <c r="X622" s="1" t="s">
        <v>658</v>
      </c>
      <c r="Y622" s="6" t="e">
        <f>VLOOKUP(B622,Dispa_data!B:B,1,FALSE)</f>
        <v>#N/A</v>
      </c>
      <c r="Z622" t="s">
        <v>1350</v>
      </c>
      <c r="AB622" t="s">
        <v>2071</v>
      </c>
      <c r="AC622" t="s">
        <v>2236</v>
      </c>
      <c r="AE622" t="s">
        <v>3071</v>
      </c>
      <c r="AF622" t="s">
        <v>3407</v>
      </c>
      <c r="AG622" t="s">
        <v>3480</v>
      </c>
      <c r="AH622" t="s">
        <v>3492</v>
      </c>
      <c r="AI622">
        <v>79</v>
      </c>
      <c r="AJ622">
        <v>147.1</v>
      </c>
      <c r="AK622" t="s">
        <v>3500</v>
      </c>
      <c r="AL622" t="s">
        <v>3512</v>
      </c>
      <c r="AM622" t="s">
        <v>3514</v>
      </c>
      <c r="AO622">
        <v>1975</v>
      </c>
      <c r="AP622" t="s">
        <v>3590</v>
      </c>
      <c r="AS622" t="s">
        <v>3625</v>
      </c>
      <c r="AT622" t="s">
        <v>3629</v>
      </c>
      <c r="AU622">
        <v>51.564890000000013</v>
      </c>
      <c r="AV622">
        <v>6.5782399999999992</v>
      </c>
      <c r="BA622">
        <v>0.315</v>
      </c>
      <c r="BB622" t="s">
        <v>3997</v>
      </c>
      <c r="BC622" t="s">
        <v>3500</v>
      </c>
      <c r="BE622" t="s">
        <v>3515</v>
      </c>
      <c r="BF622" t="s">
        <v>4280</v>
      </c>
      <c r="BG622" t="s">
        <v>4412</v>
      </c>
      <c r="BH622" t="s">
        <v>2236</v>
      </c>
      <c r="BI622" t="s">
        <v>4591</v>
      </c>
    </row>
    <row r="623" spans="1:61" x14ac:dyDescent="0.25">
      <c r="A623">
        <f t="shared" si="73"/>
        <v>16</v>
      </c>
      <c r="B623" t="str">
        <f t="shared" si="74"/>
        <v>Heizkraftwerk Evonik Rheinfelden_BNA1408</v>
      </c>
      <c r="C623" t="s">
        <v>3492</v>
      </c>
      <c r="D623" t="str">
        <f>VLOOKUP(AL623,REF_TABLE!$A$19:$B$26,2,FALSE)</f>
        <v>STUR</v>
      </c>
      <c r="E623" t="str">
        <f>VLOOKUP(AK623,REF_TABLE!A:B,2,FALSE)</f>
        <v>GAS</v>
      </c>
      <c r="F623">
        <f t="shared" si="80"/>
        <v>0.36299999999999999</v>
      </c>
      <c r="G623">
        <f>VLOOKUP(Backup_0521!D623,REF_TABLE!M:Q,2,FALSE)</f>
        <v>9.5587323943661975</v>
      </c>
      <c r="H623">
        <f>VLOOKUP(Backup_0521!D623,REF_TABLE!M:Q,3,FALSE)</f>
        <v>7.8122535211267614</v>
      </c>
      <c r="I623">
        <f>VLOOKUP(D623,Tabelle7!$A:$B,2,FALSE)</f>
        <v>4.0224969288732378E-2</v>
      </c>
      <c r="J623">
        <f>VLOOKUP(D623,Tabelle7!$A:$C,3,FALSE)</f>
        <v>4.0224969288732378E-2</v>
      </c>
      <c r="K623">
        <f>VLOOKUP($E623,Dispa_data!E:W,7,FALSE)</f>
        <v>112542.12</v>
      </c>
      <c r="L623">
        <f>IFERROR(VLOOKUP($E623,Dispa_data!E:W,8,FALSE),0)</f>
        <v>0</v>
      </c>
      <c r="M623">
        <f>IFERROR(VLOOKUP($E623,Dispa_data!E:W,9,FALSE),0)</f>
        <v>0</v>
      </c>
      <c r="N623">
        <f>IFERROR(VLOOKUP($E623,Dispa_data!$E:$W,10,FALSE),0)</f>
        <v>0.4</v>
      </c>
      <c r="O623">
        <f>IFERROR(VLOOKUP($E623,Dispa_data!$E:$W,11,FALSE),0)</f>
        <v>0.52500000000000002</v>
      </c>
      <c r="P623">
        <f>IFERROR(VLOOKUP($E623,Dispa_data!$E:$W,12,FALSE),0)</f>
        <v>1</v>
      </c>
      <c r="Q623">
        <f>IFERROR(VLOOKUP($E623,Dispa_data!$E:$W,13,FALSE),0)</f>
        <v>0.45</v>
      </c>
      <c r="S623" t="str">
        <f t="shared" si="75"/>
        <v/>
      </c>
      <c r="T623" t="str">
        <f t="shared" si="76"/>
        <v/>
      </c>
      <c r="U623" t="str">
        <f t="shared" si="77"/>
        <v/>
      </c>
      <c r="V623" t="str">
        <f t="shared" si="78"/>
        <v/>
      </c>
      <c r="W623" t="str">
        <f t="shared" si="79"/>
        <v/>
      </c>
      <c r="X623" s="1" t="s">
        <v>659</v>
      </c>
      <c r="Y623" s="6" t="e">
        <f>VLOOKUP(B623,Dispa_data!B:B,1,FALSE)</f>
        <v>#N/A</v>
      </c>
      <c r="Z623" t="s">
        <v>1351</v>
      </c>
      <c r="AC623" t="s">
        <v>2182</v>
      </c>
      <c r="AD623" t="s">
        <v>2630</v>
      </c>
      <c r="AE623" t="s">
        <v>2898</v>
      </c>
      <c r="AF623" t="s">
        <v>3292</v>
      </c>
      <c r="AG623" t="s">
        <v>3482</v>
      </c>
      <c r="AH623" t="s">
        <v>3492</v>
      </c>
      <c r="AI623">
        <v>16</v>
      </c>
      <c r="AK623" t="s">
        <v>3500</v>
      </c>
      <c r="AL623" t="s">
        <v>3506</v>
      </c>
      <c r="AM623" t="s">
        <v>3514</v>
      </c>
      <c r="AO623">
        <v>1980</v>
      </c>
      <c r="AP623" t="s">
        <v>3546</v>
      </c>
      <c r="AS623" t="s">
        <v>3625</v>
      </c>
      <c r="AU623">
        <v>47.570793999999999</v>
      </c>
      <c r="AV623">
        <v>7.8071919999999997</v>
      </c>
      <c r="BA623">
        <v>0.36299999999999999</v>
      </c>
      <c r="BB623" t="s">
        <v>3997</v>
      </c>
      <c r="BC623" t="s">
        <v>3500</v>
      </c>
      <c r="BE623" t="s">
        <v>3515</v>
      </c>
      <c r="BF623" t="s">
        <v>4281</v>
      </c>
      <c r="BG623" t="s">
        <v>4406</v>
      </c>
      <c r="BH623" t="s">
        <v>4546</v>
      </c>
    </row>
    <row r="624" spans="1:61" x14ac:dyDescent="0.25">
      <c r="A624">
        <f t="shared" si="73"/>
        <v>9.8000000000000007</v>
      </c>
      <c r="B624" t="str">
        <f t="shared" si="74"/>
        <v>Gasmotore_BNA0842a</v>
      </c>
      <c r="C624" t="s">
        <v>3492</v>
      </c>
      <c r="D624" t="str">
        <f>VLOOKUP(AL624,REF_TABLE!$A$19:$B$26,2,FALSE)</f>
        <v>ICEN</v>
      </c>
      <c r="E624" t="str">
        <f>VLOOKUP(AK624,REF_TABLE!A:B,2,FALSE)</f>
        <v>GAS</v>
      </c>
      <c r="F624">
        <f t="shared" si="80"/>
        <v>0.45739999999999997</v>
      </c>
      <c r="G624">
        <f>VLOOKUP(Backup_0521!D624,REF_TABLE!M:Q,2,FALSE)</f>
        <v>0</v>
      </c>
      <c r="H624">
        <f>VLOOKUP(Backup_0521!D624,REF_TABLE!M:Q,3,FALSE)</f>
        <v>0</v>
      </c>
      <c r="I624">
        <f>VLOOKUP(D624,Tabelle7!$A:$B,2,FALSE)</f>
        <v>1</v>
      </c>
      <c r="J624">
        <f>VLOOKUP(D624,Tabelle7!$A:$C,3,FALSE)</f>
        <v>1</v>
      </c>
      <c r="K624">
        <f>VLOOKUP($E624,Dispa_data!E:W,7,FALSE)</f>
        <v>112542.12</v>
      </c>
      <c r="L624">
        <f>IFERROR(VLOOKUP($E624,Dispa_data!E:W,8,FALSE),0)</f>
        <v>0</v>
      </c>
      <c r="M624">
        <f>IFERROR(VLOOKUP($E624,Dispa_data!E:W,9,FALSE),0)</f>
        <v>0</v>
      </c>
      <c r="N624">
        <f>IFERROR(VLOOKUP($E624,Dispa_data!$E:$W,10,FALSE),0)</f>
        <v>0.4</v>
      </c>
      <c r="O624">
        <f>IFERROR(VLOOKUP($E624,Dispa_data!$E:$W,11,FALSE),0)</f>
        <v>0.52500000000000002</v>
      </c>
      <c r="P624">
        <f>IFERROR(VLOOKUP($E624,Dispa_data!$E:$W,12,FALSE),0)</f>
        <v>1</v>
      </c>
      <c r="Q624">
        <f>IFERROR(VLOOKUP($E624,Dispa_data!$E:$W,13,FALSE),0)</f>
        <v>0.45</v>
      </c>
      <c r="S624" t="str">
        <f t="shared" si="75"/>
        <v/>
      </c>
      <c r="T624" t="str">
        <f t="shared" si="76"/>
        <v/>
      </c>
      <c r="U624" t="str">
        <f t="shared" si="77"/>
        <v/>
      </c>
      <c r="V624" t="str">
        <f t="shared" si="78"/>
        <v/>
      </c>
      <c r="W624" t="str">
        <f t="shared" si="79"/>
        <v/>
      </c>
      <c r="X624" s="1" t="s">
        <v>660</v>
      </c>
      <c r="Y624" s="6" t="e">
        <f>VLOOKUP(B624,Dispa_data!B:B,1,FALSE)</f>
        <v>#N/A</v>
      </c>
      <c r="Z624" t="s">
        <v>1352</v>
      </c>
      <c r="AA624" t="s">
        <v>1751</v>
      </c>
      <c r="AC624" t="s">
        <v>2313</v>
      </c>
      <c r="AD624" t="s">
        <v>2631</v>
      </c>
      <c r="AE624" t="s">
        <v>3072</v>
      </c>
      <c r="AF624" t="s">
        <v>1127</v>
      </c>
      <c r="AG624" t="s">
        <v>3478</v>
      </c>
      <c r="AH624" t="s">
        <v>3492</v>
      </c>
      <c r="AI624">
        <v>9.8000000000000007</v>
      </c>
      <c r="AK624" t="s">
        <v>3500</v>
      </c>
      <c r="AL624" t="s">
        <v>3507</v>
      </c>
      <c r="AM624" t="s">
        <v>3514</v>
      </c>
      <c r="AO624">
        <v>2011</v>
      </c>
      <c r="AP624" t="s">
        <v>3544</v>
      </c>
      <c r="AS624" t="s">
        <v>3625</v>
      </c>
      <c r="AU624">
        <v>47.856133999999997</v>
      </c>
      <c r="AV624">
        <v>12.134085000000001</v>
      </c>
      <c r="BA624">
        <v>0.45739999999999997</v>
      </c>
      <c r="BB624" t="s">
        <v>3997</v>
      </c>
      <c r="BC624" t="s">
        <v>3500</v>
      </c>
      <c r="BE624" t="s">
        <v>3515</v>
      </c>
      <c r="BF624" t="s">
        <v>4282</v>
      </c>
      <c r="BG624" t="s">
        <v>1559</v>
      </c>
      <c r="BH624" t="s">
        <v>4547</v>
      </c>
    </row>
    <row r="625" spans="1:61" x14ac:dyDescent="0.25">
      <c r="A625">
        <f t="shared" si="73"/>
        <v>9.1999999999999993</v>
      </c>
      <c r="B625" t="str">
        <f t="shared" si="74"/>
        <v>Gasmotor 4_BNA0842b</v>
      </c>
      <c r="C625" t="s">
        <v>3492</v>
      </c>
      <c r="D625" t="str">
        <f>VLOOKUP(AL625,REF_TABLE!$A$19:$B$26,2,FALSE)</f>
        <v>ICEN</v>
      </c>
      <c r="E625" t="str">
        <f>VLOOKUP(AK625,REF_TABLE!A:B,2,FALSE)</f>
        <v>GAS</v>
      </c>
      <c r="F625">
        <f t="shared" si="80"/>
        <v>0.4602</v>
      </c>
      <c r="G625">
        <f>VLOOKUP(Backup_0521!D625,REF_TABLE!M:Q,2,FALSE)</f>
        <v>0</v>
      </c>
      <c r="H625">
        <f>VLOOKUP(Backup_0521!D625,REF_TABLE!M:Q,3,FALSE)</f>
        <v>0</v>
      </c>
      <c r="I625">
        <f>VLOOKUP(D625,Tabelle7!$A:$B,2,FALSE)</f>
        <v>1</v>
      </c>
      <c r="J625">
        <f>VLOOKUP(D625,Tabelle7!$A:$C,3,FALSE)</f>
        <v>1</v>
      </c>
      <c r="K625">
        <f>VLOOKUP($E625,Dispa_data!E:W,7,FALSE)</f>
        <v>112542.12</v>
      </c>
      <c r="L625">
        <f>IFERROR(VLOOKUP($E625,Dispa_data!E:W,8,FALSE),0)</f>
        <v>0</v>
      </c>
      <c r="M625">
        <f>IFERROR(VLOOKUP($E625,Dispa_data!E:W,9,FALSE),0)</f>
        <v>0</v>
      </c>
      <c r="N625">
        <f>IFERROR(VLOOKUP($E625,Dispa_data!$E:$W,10,FALSE),0)</f>
        <v>0.4</v>
      </c>
      <c r="O625">
        <f>IFERROR(VLOOKUP($E625,Dispa_data!$E:$W,11,FALSE),0)</f>
        <v>0.52500000000000002</v>
      </c>
      <c r="P625">
        <f>IFERROR(VLOOKUP($E625,Dispa_data!$E:$W,12,FALSE),0)</f>
        <v>1</v>
      </c>
      <c r="Q625">
        <f>IFERROR(VLOOKUP($E625,Dispa_data!$E:$W,13,FALSE),0)</f>
        <v>0.45</v>
      </c>
      <c r="S625" t="str">
        <f t="shared" si="75"/>
        <v/>
      </c>
      <c r="T625" t="str">
        <f t="shared" si="76"/>
        <v/>
      </c>
      <c r="U625" t="str">
        <f t="shared" si="77"/>
        <v/>
      </c>
      <c r="V625" t="str">
        <f t="shared" si="78"/>
        <v/>
      </c>
      <c r="W625" t="str">
        <f t="shared" si="79"/>
        <v/>
      </c>
      <c r="X625" s="1" t="s">
        <v>661</v>
      </c>
      <c r="Y625" s="6" t="e">
        <f>VLOOKUP(B625,Dispa_data!B:B,1,FALSE)</f>
        <v>#N/A</v>
      </c>
      <c r="Z625" t="s">
        <v>1353</v>
      </c>
      <c r="AA625" t="s">
        <v>1353</v>
      </c>
      <c r="AC625" t="s">
        <v>2313</v>
      </c>
      <c r="AD625" t="s">
        <v>2631</v>
      </c>
      <c r="AE625" t="s">
        <v>3072</v>
      </c>
      <c r="AF625" t="s">
        <v>1127</v>
      </c>
      <c r="AG625" t="s">
        <v>3478</v>
      </c>
      <c r="AH625" t="s">
        <v>3492</v>
      </c>
      <c r="AI625">
        <v>9.1999999999999993</v>
      </c>
      <c r="AK625" t="s">
        <v>3500</v>
      </c>
      <c r="AL625" t="s">
        <v>3507</v>
      </c>
      <c r="AM625" t="s">
        <v>3514</v>
      </c>
      <c r="AO625">
        <v>2013</v>
      </c>
      <c r="AP625" t="s">
        <v>3543</v>
      </c>
      <c r="AS625" t="s">
        <v>3625</v>
      </c>
      <c r="AU625">
        <v>47.855930000000001</v>
      </c>
      <c r="AV625">
        <v>12.1341</v>
      </c>
      <c r="AY625">
        <v>0.48699999999999999</v>
      </c>
      <c r="AZ625" s="2" t="s">
        <v>3987</v>
      </c>
      <c r="BA625">
        <v>0.4602</v>
      </c>
      <c r="BB625" t="s">
        <v>3997</v>
      </c>
      <c r="BC625" t="s">
        <v>3500</v>
      </c>
      <c r="BE625" t="s">
        <v>3515</v>
      </c>
      <c r="BF625" t="s">
        <v>4282</v>
      </c>
      <c r="BG625" t="s">
        <v>1559</v>
      </c>
      <c r="BH625" t="s">
        <v>4547</v>
      </c>
    </row>
    <row r="626" spans="1:61" x14ac:dyDescent="0.25">
      <c r="A626">
        <f t="shared" si="73"/>
        <v>4.3</v>
      </c>
      <c r="B626" t="str">
        <f t="shared" si="74"/>
        <v>Gasmotor 5_BNA0843</v>
      </c>
      <c r="C626" t="s">
        <v>3492</v>
      </c>
      <c r="D626" t="str">
        <f>VLOOKUP(AL626,REF_TABLE!$A$19:$B$26,2,FALSE)</f>
        <v>ICEN</v>
      </c>
      <c r="E626" t="str">
        <f>VLOOKUP(AK626,REF_TABLE!A:B,2,FALSE)</f>
        <v>GAS</v>
      </c>
      <c r="F626">
        <f t="shared" si="80"/>
        <v>0.45879999999999999</v>
      </c>
      <c r="G626">
        <f>VLOOKUP(Backup_0521!D626,REF_TABLE!M:Q,2,FALSE)</f>
        <v>0</v>
      </c>
      <c r="H626">
        <f>VLOOKUP(Backup_0521!D626,REF_TABLE!M:Q,3,FALSE)</f>
        <v>0</v>
      </c>
      <c r="I626">
        <f>VLOOKUP(D626,Tabelle7!$A:$B,2,FALSE)</f>
        <v>1</v>
      </c>
      <c r="J626">
        <f>VLOOKUP(D626,Tabelle7!$A:$C,3,FALSE)</f>
        <v>1</v>
      </c>
      <c r="K626">
        <f>VLOOKUP($E626,Dispa_data!E:W,7,FALSE)</f>
        <v>112542.12</v>
      </c>
      <c r="L626">
        <f>IFERROR(VLOOKUP($E626,Dispa_data!E:W,8,FALSE),0)</f>
        <v>0</v>
      </c>
      <c r="M626">
        <f>IFERROR(VLOOKUP($E626,Dispa_data!E:W,9,FALSE),0)</f>
        <v>0</v>
      </c>
      <c r="N626">
        <f>IFERROR(VLOOKUP($E626,Dispa_data!$E:$W,10,FALSE),0)</f>
        <v>0.4</v>
      </c>
      <c r="O626">
        <f>IFERROR(VLOOKUP($E626,Dispa_data!$E:$W,11,FALSE),0)</f>
        <v>0.52500000000000002</v>
      </c>
      <c r="P626">
        <f>IFERROR(VLOOKUP($E626,Dispa_data!$E:$W,12,FALSE),0)</f>
        <v>1</v>
      </c>
      <c r="Q626">
        <f>IFERROR(VLOOKUP($E626,Dispa_data!$E:$W,13,FALSE),0)</f>
        <v>0.45</v>
      </c>
      <c r="S626" t="str">
        <f t="shared" si="75"/>
        <v/>
      </c>
      <c r="T626" t="str">
        <f t="shared" si="76"/>
        <v/>
      </c>
      <c r="U626" t="str">
        <f t="shared" si="77"/>
        <v/>
      </c>
      <c r="V626" t="str">
        <f t="shared" si="78"/>
        <v/>
      </c>
      <c r="W626" t="str">
        <f t="shared" si="79"/>
        <v/>
      </c>
      <c r="X626" s="1" t="s">
        <v>662</v>
      </c>
      <c r="Y626" s="6" t="e">
        <f>VLOOKUP(B626,Dispa_data!B:B,1,FALSE)</f>
        <v>#N/A</v>
      </c>
      <c r="Z626" t="s">
        <v>1354</v>
      </c>
      <c r="AA626" t="s">
        <v>1354</v>
      </c>
      <c r="AC626" t="s">
        <v>2313</v>
      </c>
      <c r="AD626" t="s">
        <v>2632</v>
      </c>
      <c r="AE626" t="s">
        <v>3073</v>
      </c>
      <c r="AF626" t="s">
        <v>1127</v>
      </c>
      <c r="AG626" t="s">
        <v>3478</v>
      </c>
      <c r="AH626" t="s">
        <v>3492</v>
      </c>
      <c r="AI626">
        <v>4.3</v>
      </c>
      <c r="AK626" s="12" t="s">
        <v>3500</v>
      </c>
      <c r="AL626" t="s">
        <v>3507</v>
      </c>
      <c r="AM626" t="s">
        <v>3514</v>
      </c>
      <c r="AO626">
        <v>2012</v>
      </c>
      <c r="AP626" t="s">
        <v>3531</v>
      </c>
      <c r="AS626" t="s">
        <v>3625</v>
      </c>
      <c r="AU626">
        <v>47.856133999999997</v>
      </c>
      <c r="AV626">
        <v>12.134085000000001</v>
      </c>
      <c r="BA626">
        <v>0.45879999999999999</v>
      </c>
      <c r="BB626" t="s">
        <v>3997</v>
      </c>
      <c r="BC626" t="s">
        <v>3500</v>
      </c>
      <c r="BE626" t="s">
        <v>3515</v>
      </c>
      <c r="BF626" t="s">
        <v>2632</v>
      </c>
      <c r="BG626" t="s">
        <v>1559</v>
      </c>
      <c r="BH626" t="s">
        <v>4547</v>
      </c>
    </row>
    <row r="627" spans="1:61" x14ac:dyDescent="0.25">
      <c r="A627">
        <f t="shared" si="73"/>
        <v>108</v>
      </c>
      <c r="B627" t="str">
        <f t="shared" si="74"/>
        <v>GuD Marienehe_BNA0848</v>
      </c>
      <c r="C627" t="s">
        <v>3492</v>
      </c>
      <c r="D627" t="str">
        <f>VLOOKUP(AL627,REF_TABLE!$A$19:$B$26,2,FALSE)</f>
        <v>COMC</v>
      </c>
      <c r="E627" t="str">
        <f>VLOOKUP(AK627,REF_TABLE!A:B,2,FALSE)</f>
        <v>GAS</v>
      </c>
      <c r="F627">
        <f t="shared" si="80"/>
        <v>0.52200000000000002</v>
      </c>
      <c r="G627">
        <f>VLOOKUP(Backup_0521!D627,REF_TABLE!M:Q,2,FALSE)</f>
        <v>5</v>
      </c>
      <c r="H627">
        <f>VLOOKUP(Backup_0521!D627,REF_TABLE!M:Q,3,FALSE)</f>
        <v>1</v>
      </c>
      <c r="I627">
        <f>VLOOKUP(D627,Tabelle7!$A:$B,2,FALSE)</f>
        <v>3.8508725075675675E-2</v>
      </c>
      <c r="J627">
        <f>VLOOKUP(D627,Tabelle7!$A:$C,3,FALSE)</f>
        <v>3.8508725075675675E-2</v>
      </c>
      <c r="K627">
        <f>VLOOKUP($E627,Dispa_data!E:W,7,FALSE)</f>
        <v>112542.12</v>
      </c>
      <c r="L627">
        <f>IFERROR(VLOOKUP($E627,Dispa_data!E:W,8,FALSE),0)</f>
        <v>0</v>
      </c>
      <c r="M627">
        <f>IFERROR(VLOOKUP($E627,Dispa_data!E:W,9,FALSE),0)</f>
        <v>0</v>
      </c>
      <c r="N627">
        <f>IFERROR(VLOOKUP($E627,Dispa_data!$E:$W,10,FALSE),0)</f>
        <v>0.4</v>
      </c>
      <c r="O627">
        <f>IFERROR(VLOOKUP($E627,Dispa_data!$E:$W,11,FALSE),0)</f>
        <v>0.52500000000000002</v>
      </c>
      <c r="P627">
        <f>IFERROR(VLOOKUP($E627,Dispa_data!$E:$W,12,FALSE),0)</f>
        <v>1</v>
      </c>
      <c r="Q627">
        <f>IFERROR(VLOOKUP($E627,Dispa_data!$E:$W,13,FALSE),0)</f>
        <v>0.45</v>
      </c>
      <c r="S627">
        <f t="shared" si="75"/>
        <v>120</v>
      </c>
      <c r="T627" t="str">
        <f t="shared" si="76"/>
        <v/>
      </c>
      <c r="U627" t="str">
        <f t="shared" si="77"/>
        <v/>
      </c>
      <c r="V627" t="str">
        <f t="shared" si="78"/>
        <v/>
      </c>
      <c r="W627" t="str">
        <f t="shared" si="79"/>
        <v/>
      </c>
      <c r="X627" s="1" t="s">
        <v>663</v>
      </c>
      <c r="Y627" s="6" t="e">
        <f>VLOOKUP(B627,Dispa_data!B:B,1,FALSE)</f>
        <v>#N/A</v>
      </c>
      <c r="Z627" t="s">
        <v>1355</v>
      </c>
      <c r="AB627" t="s">
        <v>2072</v>
      </c>
      <c r="AC627" t="s">
        <v>2314</v>
      </c>
      <c r="AE627" t="s">
        <v>3074</v>
      </c>
      <c r="AF627" t="s">
        <v>1571</v>
      </c>
      <c r="AG627" t="s">
        <v>3484</v>
      </c>
      <c r="AH627" t="s">
        <v>3492</v>
      </c>
      <c r="AI627">
        <v>108</v>
      </c>
      <c r="AJ627">
        <v>111</v>
      </c>
      <c r="AK627" t="s">
        <v>3500</v>
      </c>
      <c r="AL627" t="s">
        <v>3508</v>
      </c>
      <c r="AM627" t="s">
        <v>3514</v>
      </c>
      <c r="AN627">
        <v>120</v>
      </c>
      <c r="AO627">
        <v>1996</v>
      </c>
      <c r="AP627" t="s">
        <v>3553</v>
      </c>
      <c r="AS627" t="s">
        <v>3625</v>
      </c>
      <c r="AT627" t="s">
        <v>3629</v>
      </c>
      <c r="AU627">
        <v>54.125453999999998</v>
      </c>
      <c r="AV627">
        <v>12.081897</v>
      </c>
      <c r="BA627">
        <v>0.52200000000000002</v>
      </c>
      <c r="BB627" t="s">
        <v>3997</v>
      </c>
      <c r="BC627" t="s">
        <v>3500</v>
      </c>
      <c r="BE627" t="s">
        <v>3515</v>
      </c>
      <c r="BF627" t="s">
        <v>4283</v>
      </c>
      <c r="BG627" t="s">
        <v>4406</v>
      </c>
      <c r="BH627" t="s">
        <v>4548</v>
      </c>
      <c r="BI627" t="s">
        <v>4591</v>
      </c>
    </row>
    <row r="628" spans="1:61" x14ac:dyDescent="0.25">
      <c r="A628">
        <f t="shared" si="73"/>
        <v>26.5</v>
      </c>
      <c r="B628" t="str">
        <f t="shared" si="74"/>
        <v>HKW Schwarza_BNA0856</v>
      </c>
      <c r="C628" t="s">
        <v>3492</v>
      </c>
      <c r="D628" t="str">
        <f>VLOOKUP(AL628,REF_TABLE!$A$19:$B$26,2,FALSE)</f>
        <v>STUR</v>
      </c>
      <c r="E628" t="str">
        <f>VLOOKUP(AK628,REF_TABLE!A:B,2,FALSE)</f>
        <v>GAS</v>
      </c>
      <c r="F628">
        <f t="shared" si="80"/>
        <v>0.31459999999999999</v>
      </c>
      <c r="G628">
        <f>VLOOKUP(Backup_0521!D628,REF_TABLE!M:Q,2,FALSE)</f>
        <v>9.5587323943661975</v>
      </c>
      <c r="H628">
        <f>VLOOKUP(Backup_0521!D628,REF_TABLE!M:Q,3,FALSE)</f>
        <v>7.8122535211267614</v>
      </c>
      <c r="I628">
        <f>VLOOKUP(D628,Tabelle7!$A:$B,2,FALSE)</f>
        <v>4.0224969288732378E-2</v>
      </c>
      <c r="J628">
        <f>VLOOKUP(D628,Tabelle7!$A:$C,3,FALSE)</f>
        <v>4.0224969288732378E-2</v>
      </c>
      <c r="K628">
        <f>VLOOKUP($E628,Dispa_data!E:W,7,FALSE)</f>
        <v>112542.12</v>
      </c>
      <c r="L628">
        <f>IFERROR(VLOOKUP($E628,Dispa_data!E:W,8,FALSE),0)</f>
        <v>0</v>
      </c>
      <c r="M628">
        <f>IFERROR(VLOOKUP($E628,Dispa_data!E:W,9,FALSE),0)</f>
        <v>0</v>
      </c>
      <c r="N628">
        <f>IFERROR(VLOOKUP($E628,Dispa_data!$E:$W,10,FALSE),0)</f>
        <v>0.4</v>
      </c>
      <c r="O628">
        <f>IFERROR(VLOOKUP($E628,Dispa_data!$E:$W,11,FALSE),0)</f>
        <v>0.52500000000000002</v>
      </c>
      <c r="P628">
        <f>IFERROR(VLOOKUP($E628,Dispa_data!$E:$W,12,FALSE),0)</f>
        <v>1</v>
      </c>
      <c r="Q628">
        <f>IFERROR(VLOOKUP($E628,Dispa_data!$E:$W,13,FALSE),0)</f>
        <v>0.45</v>
      </c>
      <c r="S628" t="str">
        <f t="shared" si="75"/>
        <v/>
      </c>
      <c r="T628" t="str">
        <f t="shared" si="76"/>
        <v/>
      </c>
      <c r="U628" t="str">
        <f t="shared" si="77"/>
        <v/>
      </c>
      <c r="V628" t="str">
        <f t="shared" si="78"/>
        <v/>
      </c>
      <c r="W628" t="str">
        <f t="shared" si="79"/>
        <v/>
      </c>
      <c r="X628" s="1" t="s">
        <v>664</v>
      </c>
      <c r="Y628" s="6" t="e">
        <f>VLOOKUP(B628,Dispa_data!B:B,1,FALSE)</f>
        <v>#N/A</v>
      </c>
      <c r="Z628" t="s">
        <v>1356</v>
      </c>
      <c r="AC628" t="s">
        <v>2315</v>
      </c>
      <c r="AE628" t="s">
        <v>3075</v>
      </c>
      <c r="AF628" t="s">
        <v>3408</v>
      </c>
      <c r="AG628" t="s">
        <v>3481</v>
      </c>
      <c r="AH628" t="s">
        <v>3492</v>
      </c>
      <c r="AI628">
        <v>26.5</v>
      </c>
      <c r="AK628" t="s">
        <v>3500</v>
      </c>
      <c r="AL628" t="s">
        <v>3506</v>
      </c>
      <c r="AM628" t="s">
        <v>3514</v>
      </c>
      <c r="AO628">
        <v>1936</v>
      </c>
      <c r="AP628" t="s">
        <v>3610</v>
      </c>
      <c r="AS628" t="s">
        <v>3625</v>
      </c>
      <c r="AU628">
        <v>50.686928000000002</v>
      </c>
      <c r="AV628">
        <v>11.329302999999999</v>
      </c>
      <c r="BA628">
        <v>0.31459999999999999</v>
      </c>
      <c r="BB628" t="s">
        <v>3997</v>
      </c>
      <c r="BC628" t="s">
        <v>3500</v>
      </c>
      <c r="BE628" t="s">
        <v>3515</v>
      </c>
      <c r="BF628" t="s">
        <v>4284</v>
      </c>
      <c r="BG628" t="s">
        <v>1559</v>
      </c>
      <c r="BH628" t="s">
        <v>4549</v>
      </c>
    </row>
    <row r="629" spans="1:61" x14ac:dyDescent="0.25">
      <c r="A629">
        <f t="shared" si="73"/>
        <v>112.1</v>
      </c>
      <c r="B629" t="str">
        <f t="shared" si="74"/>
        <v>GuD-Anlage Rüsselsheim_BNA0857</v>
      </c>
      <c r="C629" t="s">
        <v>3492</v>
      </c>
      <c r="D629" t="str">
        <f>VLOOKUP(AL629,REF_TABLE!$A$19:$B$26,2,FALSE)</f>
        <v>COMC</v>
      </c>
      <c r="E629" t="str">
        <f>VLOOKUP(AK629,REF_TABLE!A:B,2,FALSE)</f>
        <v>GAS</v>
      </c>
      <c r="F629">
        <f t="shared" si="80"/>
        <v>0.53549999999999998</v>
      </c>
      <c r="G629">
        <f>VLOOKUP(Backup_0521!D629,REF_TABLE!M:Q,2,FALSE)</f>
        <v>5</v>
      </c>
      <c r="H629">
        <f>VLOOKUP(Backup_0521!D629,REF_TABLE!M:Q,3,FALSE)</f>
        <v>1</v>
      </c>
      <c r="I629">
        <f>VLOOKUP(D629,Tabelle7!$A:$B,2,FALSE)</f>
        <v>3.8508725075675675E-2</v>
      </c>
      <c r="J629">
        <f>VLOOKUP(D629,Tabelle7!$A:$C,3,FALSE)</f>
        <v>3.8508725075675675E-2</v>
      </c>
      <c r="K629">
        <f>VLOOKUP($E629,Dispa_data!E:W,7,FALSE)</f>
        <v>112542.12</v>
      </c>
      <c r="L629">
        <f>IFERROR(VLOOKUP($E629,Dispa_data!E:W,8,FALSE),0)</f>
        <v>0</v>
      </c>
      <c r="M629">
        <f>IFERROR(VLOOKUP($E629,Dispa_data!E:W,9,FALSE),0)</f>
        <v>0</v>
      </c>
      <c r="N629">
        <f>IFERROR(VLOOKUP($E629,Dispa_data!$E:$W,10,FALSE),0)</f>
        <v>0.4</v>
      </c>
      <c r="O629">
        <f>IFERROR(VLOOKUP($E629,Dispa_data!$E:$W,11,FALSE),0)</f>
        <v>0.52500000000000002</v>
      </c>
      <c r="P629">
        <f>IFERROR(VLOOKUP($E629,Dispa_data!$E:$W,12,FALSE),0)</f>
        <v>1</v>
      </c>
      <c r="Q629">
        <f>IFERROR(VLOOKUP($E629,Dispa_data!$E:$W,13,FALSE),0)</f>
        <v>0.45</v>
      </c>
      <c r="S629">
        <f t="shared" si="75"/>
        <v>88</v>
      </c>
      <c r="T629" t="str">
        <f t="shared" si="76"/>
        <v/>
      </c>
      <c r="U629" t="str">
        <f t="shared" si="77"/>
        <v/>
      </c>
      <c r="V629" t="str">
        <f t="shared" si="78"/>
        <v/>
      </c>
      <c r="W629" t="str">
        <f t="shared" si="79"/>
        <v/>
      </c>
      <c r="X629" s="1" t="s">
        <v>665</v>
      </c>
      <c r="Y629" s="6" t="e">
        <f>VLOOKUP(B629,Dispa_data!B:B,1,FALSE)</f>
        <v>#N/A</v>
      </c>
      <c r="Z629" t="s">
        <v>1357</v>
      </c>
      <c r="AA629" t="s">
        <v>1752</v>
      </c>
      <c r="AB629" t="s">
        <v>2073</v>
      </c>
      <c r="AC629" t="s">
        <v>2316</v>
      </c>
      <c r="AE629" t="s">
        <v>3076</v>
      </c>
      <c r="AF629" t="s">
        <v>3409</v>
      </c>
      <c r="AG629" t="s">
        <v>3483</v>
      </c>
      <c r="AH629" t="s">
        <v>3492</v>
      </c>
      <c r="AI629">
        <v>112.1</v>
      </c>
      <c r="AJ629">
        <v>113.9</v>
      </c>
      <c r="AK629" t="s">
        <v>3500</v>
      </c>
      <c r="AL629" t="s">
        <v>3508</v>
      </c>
      <c r="AM629" t="s">
        <v>3514</v>
      </c>
      <c r="AN629">
        <v>88</v>
      </c>
      <c r="AO629">
        <v>1999</v>
      </c>
      <c r="AP629" t="s">
        <v>3517</v>
      </c>
      <c r="AS629" t="s">
        <v>3625</v>
      </c>
      <c r="AT629" t="s">
        <v>3630</v>
      </c>
      <c r="AU629">
        <v>49.992040000000003</v>
      </c>
      <c r="AV629">
        <v>8.4141100000000009</v>
      </c>
      <c r="BA629">
        <v>0.53549999999999998</v>
      </c>
      <c r="BB629" t="s">
        <v>3997</v>
      </c>
      <c r="BC629" t="s">
        <v>3500</v>
      </c>
      <c r="BE629" t="s">
        <v>3515</v>
      </c>
      <c r="BF629" t="s">
        <v>4285</v>
      </c>
      <c r="BG629" t="s">
        <v>4406</v>
      </c>
      <c r="BH629" t="s">
        <v>4550</v>
      </c>
      <c r="BI629" t="s">
        <v>4591</v>
      </c>
    </row>
    <row r="630" spans="1:61" x14ac:dyDescent="0.25">
      <c r="A630">
        <f t="shared" si="73"/>
        <v>75</v>
      </c>
      <c r="B630" t="str">
        <f t="shared" si="74"/>
        <v>HKW Römerbrücke_BNA0861a</v>
      </c>
      <c r="C630" t="s">
        <v>3492</v>
      </c>
      <c r="D630" t="str">
        <f>VLOOKUP(AL630,REF_TABLE!$A$19:$B$26,2,FALSE)</f>
        <v>COMC</v>
      </c>
      <c r="E630" t="str">
        <f>VLOOKUP(AK630,REF_TABLE!A:B,2,FALSE)</f>
        <v>GAS</v>
      </c>
      <c r="F630">
        <f t="shared" si="80"/>
        <v>0.59399999999999997</v>
      </c>
      <c r="G630">
        <f>VLOOKUP(Backup_0521!D630,REF_TABLE!M:Q,2,FALSE)</f>
        <v>5</v>
      </c>
      <c r="H630">
        <f>VLOOKUP(Backup_0521!D630,REF_TABLE!M:Q,3,FALSE)</f>
        <v>1</v>
      </c>
      <c r="I630">
        <f>VLOOKUP(D630,Tabelle7!$A:$B,2,FALSE)</f>
        <v>3.8508725075675675E-2</v>
      </c>
      <c r="J630">
        <f>VLOOKUP(D630,Tabelle7!$A:$C,3,FALSE)</f>
        <v>3.8508725075675675E-2</v>
      </c>
      <c r="K630">
        <f>VLOOKUP($E630,Dispa_data!E:W,7,FALSE)</f>
        <v>112542.12</v>
      </c>
      <c r="L630">
        <f>IFERROR(VLOOKUP($E630,Dispa_data!E:W,8,FALSE),0)</f>
        <v>0</v>
      </c>
      <c r="M630">
        <f>IFERROR(VLOOKUP($E630,Dispa_data!E:W,9,FALSE),0)</f>
        <v>0</v>
      </c>
      <c r="N630">
        <f>IFERROR(VLOOKUP($E630,Dispa_data!$E:$W,10,FALSE),0)</f>
        <v>0.4</v>
      </c>
      <c r="O630">
        <f>IFERROR(VLOOKUP($E630,Dispa_data!$E:$W,11,FALSE),0)</f>
        <v>0.52500000000000002</v>
      </c>
      <c r="P630">
        <f>IFERROR(VLOOKUP($E630,Dispa_data!$E:$W,12,FALSE),0)</f>
        <v>1</v>
      </c>
      <c r="Q630">
        <f>IFERROR(VLOOKUP($E630,Dispa_data!$E:$W,13,FALSE),0)</f>
        <v>0.45</v>
      </c>
      <c r="S630">
        <f t="shared" si="75"/>
        <v>141</v>
      </c>
      <c r="T630" t="str">
        <f t="shared" si="76"/>
        <v/>
      </c>
      <c r="U630" t="str">
        <f t="shared" si="77"/>
        <v/>
      </c>
      <c r="V630" t="str">
        <f t="shared" si="78"/>
        <v/>
      </c>
      <c r="W630" t="str">
        <f t="shared" si="79"/>
        <v/>
      </c>
      <c r="X630" s="1" t="s">
        <v>666</v>
      </c>
      <c r="Y630" s="6" t="e">
        <f>VLOOKUP(B630,Dispa_data!B:B,1,FALSE)</f>
        <v>#N/A</v>
      </c>
      <c r="Z630" t="s">
        <v>1014</v>
      </c>
      <c r="AA630" t="s">
        <v>1204</v>
      </c>
      <c r="AB630" t="s">
        <v>1924</v>
      </c>
      <c r="AC630" t="s">
        <v>2184</v>
      </c>
      <c r="AE630" t="s">
        <v>2800</v>
      </c>
      <c r="AF630" t="s">
        <v>3241</v>
      </c>
      <c r="AG630" t="s">
        <v>3485</v>
      </c>
      <c r="AH630" t="s">
        <v>3492</v>
      </c>
      <c r="AI630">
        <v>75</v>
      </c>
      <c r="AJ630">
        <v>79.2</v>
      </c>
      <c r="AK630" t="s">
        <v>3500</v>
      </c>
      <c r="AL630" t="s">
        <v>3508</v>
      </c>
      <c r="AM630" t="s">
        <v>3514</v>
      </c>
      <c r="AN630">
        <v>141</v>
      </c>
      <c r="AO630">
        <v>2012</v>
      </c>
      <c r="AP630" t="s">
        <v>3619</v>
      </c>
      <c r="AQ630">
        <v>2005</v>
      </c>
      <c r="AS630" t="s">
        <v>3625</v>
      </c>
      <c r="AT630" t="s">
        <v>3629</v>
      </c>
      <c r="AU630">
        <v>49.223899000000003</v>
      </c>
      <c r="AV630">
        <v>7.0148990000000007</v>
      </c>
      <c r="AW630" t="s">
        <v>3659</v>
      </c>
      <c r="AX630" t="s">
        <v>3770</v>
      </c>
      <c r="BA630">
        <v>0.59399999999999997</v>
      </c>
      <c r="BB630" t="s">
        <v>3997</v>
      </c>
      <c r="BC630" t="s">
        <v>3500</v>
      </c>
      <c r="BE630" t="s">
        <v>3515</v>
      </c>
      <c r="BF630" t="s">
        <v>4063</v>
      </c>
      <c r="BG630" t="s">
        <v>4406</v>
      </c>
      <c r="BH630" t="s">
        <v>4473</v>
      </c>
      <c r="BI630" t="s">
        <v>4592</v>
      </c>
    </row>
    <row r="631" spans="1:61" x14ac:dyDescent="0.25">
      <c r="A631">
        <f t="shared" si="73"/>
        <v>38.6</v>
      </c>
      <c r="B631" t="str">
        <f t="shared" si="74"/>
        <v>Gas- u. Dampfturbinenanlage Südraum_BNA1464</v>
      </c>
      <c r="C631" t="s">
        <v>3492</v>
      </c>
      <c r="D631" t="str">
        <f>VLOOKUP(AL631,REF_TABLE!$A$19:$B$26,2,FALSE)</f>
        <v>STUR</v>
      </c>
      <c r="E631" t="str">
        <f>VLOOKUP(AK631,REF_TABLE!A:B,2,FALSE)</f>
        <v>GAS</v>
      </c>
      <c r="F631">
        <f t="shared" si="80"/>
        <v>0.3982</v>
      </c>
      <c r="G631">
        <f>VLOOKUP(Backup_0521!D631,REF_TABLE!M:Q,2,FALSE)</f>
        <v>9.5587323943661975</v>
      </c>
      <c r="H631">
        <f>VLOOKUP(Backup_0521!D631,REF_TABLE!M:Q,3,FALSE)</f>
        <v>7.8122535211267614</v>
      </c>
      <c r="I631">
        <f>VLOOKUP(D631,Tabelle7!$A:$B,2,FALSE)</f>
        <v>4.0224969288732378E-2</v>
      </c>
      <c r="J631">
        <f>VLOOKUP(D631,Tabelle7!$A:$C,3,FALSE)</f>
        <v>4.0224969288732378E-2</v>
      </c>
      <c r="K631">
        <f>VLOOKUP($E631,Dispa_data!E:W,7,FALSE)</f>
        <v>112542.12</v>
      </c>
      <c r="L631">
        <f>IFERROR(VLOOKUP($E631,Dispa_data!E:W,8,FALSE),0)</f>
        <v>0</v>
      </c>
      <c r="M631">
        <f>IFERROR(VLOOKUP($E631,Dispa_data!E:W,9,FALSE),0)</f>
        <v>0</v>
      </c>
      <c r="N631">
        <f>IFERROR(VLOOKUP($E631,Dispa_data!$E:$W,10,FALSE),0)</f>
        <v>0.4</v>
      </c>
      <c r="O631">
        <f>IFERROR(VLOOKUP($E631,Dispa_data!$E:$W,11,FALSE),0)</f>
        <v>0.52500000000000002</v>
      </c>
      <c r="P631">
        <f>IFERROR(VLOOKUP($E631,Dispa_data!$E:$W,12,FALSE),0)</f>
        <v>1</v>
      </c>
      <c r="Q631">
        <f>IFERROR(VLOOKUP($E631,Dispa_data!$E:$W,13,FALSE),0)</f>
        <v>0.45</v>
      </c>
      <c r="S631" t="str">
        <f t="shared" si="75"/>
        <v/>
      </c>
      <c r="T631" t="str">
        <f t="shared" si="76"/>
        <v/>
      </c>
      <c r="U631" t="str">
        <f t="shared" si="77"/>
        <v/>
      </c>
      <c r="V631" t="str">
        <f t="shared" si="78"/>
        <v/>
      </c>
      <c r="W631" t="str">
        <f t="shared" si="79"/>
        <v/>
      </c>
      <c r="X631" s="1" t="s">
        <v>667</v>
      </c>
      <c r="Y631" s="6" t="e">
        <f>VLOOKUP(B631,Dispa_data!B:B,1,FALSE)</f>
        <v>#N/A</v>
      </c>
      <c r="Z631" t="s">
        <v>1358</v>
      </c>
      <c r="AC631" t="s">
        <v>2317</v>
      </c>
      <c r="AD631" t="s">
        <v>2633</v>
      </c>
      <c r="AE631" t="s">
        <v>3077</v>
      </c>
      <c r="AF631" t="s">
        <v>3241</v>
      </c>
      <c r="AG631" t="s">
        <v>3485</v>
      </c>
      <c r="AH631" t="s">
        <v>3492</v>
      </c>
      <c r="AI631">
        <v>38.6</v>
      </c>
      <c r="AK631" t="s">
        <v>3500</v>
      </c>
      <c r="AL631" t="s">
        <v>3506</v>
      </c>
      <c r="AM631" t="s">
        <v>3514</v>
      </c>
      <c r="AO631">
        <v>2012</v>
      </c>
      <c r="AP631" t="s">
        <v>3531</v>
      </c>
      <c r="AS631" t="s">
        <v>3625</v>
      </c>
      <c r="AU631">
        <v>49.213706000000002</v>
      </c>
      <c r="AV631">
        <v>6.9781300000000002</v>
      </c>
      <c r="BA631">
        <v>0.3982</v>
      </c>
      <c r="BB631" t="s">
        <v>3997</v>
      </c>
      <c r="BC631" t="s">
        <v>3500</v>
      </c>
      <c r="BE631" t="s">
        <v>3515</v>
      </c>
      <c r="BF631" t="s">
        <v>4286</v>
      </c>
      <c r="BG631" t="s">
        <v>4410</v>
      </c>
      <c r="BH631" t="s">
        <v>4551</v>
      </c>
    </row>
    <row r="632" spans="1:61" x14ac:dyDescent="0.25">
      <c r="A632">
        <f t="shared" si="73"/>
        <v>64</v>
      </c>
      <c r="B632" t="str">
        <f t="shared" si="74"/>
        <v>UPM Schongau_BNA1248a</v>
      </c>
      <c r="C632" t="s">
        <v>3492</v>
      </c>
      <c r="D632" t="str">
        <f>VLOOKUP(AL632,REF_TABLE!$A$19:$B$26,2,FALSE)</f>
        <v>STUR</v>
      </c>
      <c r="E632" t="str">
        <f>VLOOKUP(AK632,REF_TABLE!A:B,2,FALSE)</f>
        <v>GAS</v>
      </c>
      <c r="F632">
        <f t="shared" si="80"/>
        <v>0.35089999999999999</v>
      </c>
      <c r="G632">
        <f>VLOOKUP(Backup_0521!D632,REF_TABLE!M:Q,2,FALSE)</f>
        <v>9.5587323943661975</v>
      </c>
      <c r="H632">
        <f>VLOOKUP(Backup_0521!D632,REF_TABLE!M:Q,3,FALSE)</f>
        <v>7.8122535211267614</v>
      </c>
      <c r="I632">
        <f>VLOOKUP(D632,Tabelle7!$A:$B,2,FALSE)</f>
        <v>4.0224969288732378E-2</v>
      </c>
      <c r="J632">
        <f>VLOOKUP(D632,Tabelle7!$A:$C,3,FALSE)</f>
        <v>4.0224969288732378E-2</v>
      </c>
      <c r="K632">
        <f>VLOOKUP($E632,Dispa_data!E:W,7,FALSE)</f>
        <v>112542.12</v>
      </c>
      <c r="L632">
        <f>IFERROR(VLOOKUP($E632,Dispa_data!E:W,8,FALSE),0)</f>
        <v>0</v>
      </c>
      <c r="M632">
        <f>IFERROR(VLOOKUP($E632,Dispa_data!E:W,9,FALSE),0)</f>
        <v>0</v>
      </c>
      <c r="N632">
        <f>IFERROR(VLOOKUP($E632,Dispa_data!$E:$W,10,FALSE),0)</f>
        <v>0.4</v>
      </c>
      <c r="O632">
        <f>IFERROR(VLOOKUP($E632,Dispa_data!$E:$W,11,FALSE),0)</f>
        <v>0.52500000000000002</v>
      </c>
      <c r="P632">
        <f>IFERROR(VLOOKUP($E632,Dispa_data!$E:$W,12,FALSE),0)</f>
        <v>1</v>
      </c>
      <c r="Q632">
        <f>IFERROR(VLOOKUP($E632,Dispa_data!$E:$W,13,FALSE),0)</f>
        <v>0.45</v>
      </c>
      <c r="S632" t="str">
        <f t="shared" si="75"/>
        <v/>
      </c>
      <c r="T632" t="str">
        <f t="shared" si="76"/>
        <v/>
      </c>
      <c r="U632" t="str">
        <f t="shared" si="77"/>
        <v/>
      </c>
      <c r="V632" t="str">
        <f t="shared" si="78"/>
        <v/>
      </c>
      <c r="W632" t="str">
        <f t="shared" si="79"/>
        <v/>
      </c>
      <c r="X632" s="1" t="s">
        <v>668</v>
      </c>
      <c r="Y632" s="6" t="e">
        <f>VLOOKUP(B632,Dispa_data!B:B,1,FALSE)</f>
        <v>#N/A</v>
      </c>
      <c r="Z632" t="s">
        <v>1135</v>
      </c>
      <c r="AA632" t="s">
        <v>1753</v>
      </c>
      <c r="AC632" t="s">
        <v>2210</v>
      </c>
      <c r="AD632" t="s">
        <v>2526</v>
      </c>
      <c r="AE632" t="s">
        <v>2907</v>
      </c>
      <c r="AF632" t="s">
        <v>3298</v>
      </c>
      <c r="AG632" t="s">
        <v>3478</v>
      </c>
      <c r="AH632" t="s">
        <v>3492</v>
      </c>
      <c r="AI632">
        <v>64</v>
      </c>
      <c r="AK632" t="s">
        <v>3500</v>
      </c>
      <c r="AL632" t="s">
        <v>3506</v>
      </c>
      <c r="AM632" t="s">
        <v>3514</v>
      </c>
      <c r="AO632">
        <v>1969</v>
      </c>
      <c r="AP632" t="s">
        <v>3537</v>
      </c>
      <c r="AS632" t="s">
        <v>3626</v>
      </c>
      <c r="AU632">
        <v>47.808109999999999</v>
      </c>
      <c r="AV632">
        <v>10.902509999999999</v>
      </c>
      <c r="BA632">
        <v>0.35089999999999999</v>
      </c>
      <c r="BB632" t="s">
        <v>3997</v>
      </c>
      <c r="BC632" t="s">
        <v>3500</v>
      </c>
      <c r="BE632" t="s">
        <v>3515</v>
      </c>
      <c r="BF632" t="s">
        <v>4123</v>
      </c>
      <c r="BG632" t="s">
        <v>4406</v>
      </c>
      <c r="BH632" t="s">
        <v>4433</v>
      </c>
    </row>
    <row r="633" spans="1:61" x14ac:dyDescent="0.25">
      <c r="A633">
        <f t="shared" si="73"/>
        <v>65</v>
      </c>
      <c r="B633" t="str">
        <f t="shared" si="74"/>
        <v>HKW3 UPM Schongau_BNA1248b</v>
      </c>
      <c r="C633" t="s">
        <v>3492</v>
      </c>
      <c r="D633" t="str">
        <f>VLOOKUP(AL633,REF_TABLE!$A$19:$B$26,2,FALSE)</f>
        <v>STUR</v>
      </c>
      <c r="E633" t="str">
        <f>VLOOKUP(AK633,REF_TABLE!A:B,2,FALSE)</f>
        <v>GAS</v>
      </c>
      <c r="F633">
        <f t="shared" si="80"/>
        <v>0.40150000000000002</v>
      </c>
      <c r="G633">
        <f>VLOOKUP(Backup_0521!D633,REF_TABLE!M:Q,2,FALSE)</f>
        <v>9.5587323943661975</v>
      </c>
      <c r="H633">
        <f>VLOOKUP(Backup_0521!D633,REF_TABLE!M:Q,3,FALSE)</f>
        <v>7.8122535211267614</v>
      </c>
      <c r="I633">
        <f>VLOOKUP(D633,Tabelle7!$A:$B,2,FALSE)</f>
        <v>4.0224969288732378E-2</v>
      </c>
      <c r="J633">
        <f>VLOOKUP(D633,Tabelle7!$A:$C,3,FALSE)</f>
        <v>4.0224969288732378E-2</v>
      </c>
      <c r="K633">
        <f>VLOOKUP($E633,Dispa_data!E:W,7,FALSE)</f>
        <v>112542.12</v>
      </c>
      <c r="L633">
        <f>IFERROR(VLOOKUP($E633,Dispa_data!E:W,8,FALSE),0)</f>
        <v>0</v>
      </c>
      <c r="M633">
        <f>IFERROR(VLOOKUP($E633,Dispa_data!E:W,9,FALSE),0)</f>
        <v>0</v>
      </c>
      <c r="N633">
        <f>IFERROR(VLOOKUP($E633,Dispa_data!$E:$W,10,FALSE),0)</f>
        <v>0.4</v>
      </c>
      <c r="O633">
        <f>IFERROR(VLOOKUP($E633,Dispa_data!$E:$W,11,FALSE),0)</f>
        <v>0.52500000000000002</v>
      </c>
      <c r="P633">
        <f>IFERROR(VLOOKUP($E633,Dispa_data!$E:$W,12,FALSE),0)</f>
        <v>1</v>
      </c>
      <c r="Q633">
        <f>IFERROR(VLOOKUP($E633,Dispa_data!$E:$W,13,FALSE),0)</f>
        <v>0.45</v>
      </c>
      <c r="S633" t="str">
        <f t="shared" si="75"/>
        <v/>
      </c>
      <c r="T633" t="str">
        <f t="shared" si="76"/>
        <v/>
      </c>
      <c r="U633" t="str">
        <f t="shared" si="77"/>
        <v/>
      </c>
      <c r="V633" t="str">
        <f t="shared" si="78"/>
        <v/>
      </c>
      <c r="W633" t="str">
        <f t="shared" si="79"/>
        <v/>
      </c>
      <c r="X633" s="1" t="s">
        <v>669</v>
      </c>
      <c r="Y633" s="6" t="e">
        <f>VLOOKUP(B633,Dispa_data!B:B,1,FALSE)</f>
        <v>#N/A</v>
      </c>
      <c r="Z633" t="s">
        <v>1359</v>
      </c>
      <c r="AA633" t="s">
        <v>1754</v>
      </c>
      <c r="AC633" t="s">
        <v>2210</v>
      </c>
      <c r="AD633" t="s">
        <v>2526</v>
      </c>
      <c r="AE633" t="s">
        <v>2907</v>
      </c>
      <c r="AF633" t="s">
        <v>3298</v>
      </c>
      <c r="AG633" t="s">
        <v>3478</v>
      </c>
      <c r="AH633" t="s">
        <v>3492</v>
      </c>
      <c r="AI633">
        <v>65</v>
      </c>
      <c r="AK633" t="s">
        <v>3500</v>
      </c>
      <c r="AL633" t="s">
        <v>3506</v>
      </c>
      <c r="AM633" t="s">
        <v>3514</v>
      </c>
      <c r="AO633">
        <v>2015</v>
      </c>
      <c r="AP633" t="s">
        <v>3550</v>
      </c>
      <c r="AS633" t="s">
        <v>3625</v>
      </c>
      <c r="AU633">
        <v>47.808109999999999</v>
      </c>
      <c r="AV633">
        <v>10.902509999999999</v>
      </c>
      <c r="BA633">
        <v>0.40150000000000002</v>
      </c>
      <c r="BB633" t="s">
        <v>3997</v>
      </c>
      <c r="BC633" t="s">
        <v>3500</v>
      </c>
      <c r="BE633" t="s">
        <v>3515</v>
      </c>
      <c r="BG633" t="s">
        <v>4406</v>
      </c>
      <c r="BH633" t="s">
        <v>4433</v>
      </c>
    </row>
    <row r="634" spans="1:61" x14ac:dyDescent="0.25">
      <c r="A634">
        <f t="shared" si="73"/>
        <v>122</v>
      </c>
      <c r="B634" t="str">
        <f t="shared" si="74"/>
        <v>GuD Schwarzheide_BNA0893</v>
      </c>
      <c r="C634" t="s">
        <v>3492</v>
      </c>
      <c r="D634" t="str">
        <f>VLOOKUP(AL634,REF_TABLE!$A$19:$B$26,2,FALSE)</f>
        <v>COMC</v>
      </c>
      <c r="E634" t="str">
        <f>VLOOKUP(AK634,REF_TABLE!A:B,2,FALSE)</f>
        <v>GAS</v>
      </c>
      <c r="F634">
        <f t="shared" si="80"/>
        <v>0.51300000000000001</v>
      </c>
      <c r="G634">
        <f>VLOOKUP(Backup_0521!D634,REF_TABLE!M:Q,2,FALSE)</f>
        <v>5</v>
      </c>
      <c r="H634">
        <f>VLOOKUP(Backup_0521!D634,REF_TABLE!M:Q,3,FALSE)</f>
        <v>1</v>
      </c>
      <c r="I634">
        <f>VLOOKUP(D634,Tabelle7!$A:$B,2,FALSE)</f>
        <v>3.8508725075675675E-2</v>
      </c>
      <c r="J634">
        <f>VLOOKUP(D634,Tabelle7!$A:$C,3,FALSE)</f>
        <v>3.8508725075675675E-2</v>
      </c>
      <c r="K634">
        <f>VLOOKUP($E634,Dispa_data!E:W,7,FALSE)</f>
        <v>112542.12</v>
      </c>
      <c r="L634">
        <f>IFERROR(VLOOKUP($E634,Dispa_data!E:W,8,FALSE),0)</f>
        <v>0</v>
      </c>
      <c r="M634">
        <f>IFERROR(VLOOKUP($E634,Dispa_data!E:W,9,FALSE),0)</f>
        <v>0</v>
      </c>
      <c r="N634">
        <f>IFERROR(VLOOKUP($E634,Dispa_data!$E:$W,10,FALSE),0)</f>
        <v>0.4</v>
      </c>
      <c r="O634">
        <f>IFERROR(VLOOKUP($E634,Dispa_data!$E:$W,11,FALSE),0)</f>
        <v>0.52500000000000002</v>
      </c>
      <c r="P634">
        <f>IFERROR(VLOOKUP($E634,Dispa_data!$E:$W,12,FALSE),0)</f>
        <v>1</v>
      </c>
      <c r="Q634">
        <f>IFERROR(VLOOKUP($E634,Dispa_data!$E:$W,13,FALSE),0)</f>
        <v>0.45</v>
      </c>
      <c r="S634">
        <f t="shared" si="75"/>
        <v>209</v>
      </c>
      <c r="T634" t="str">
        <f t="shared" si="76"/>
        <v/>
      </c>
      <c r="U634" t="str">
        <f t="shared" si="77"/>
        <v/>
      </c>
      <c r="V634" t="str">
        <f t="shared" si="78"/>
        <v/>
      </c>
      <c r="W634" t="str">
        <f t="shared" si="79"/>
        <v/>
      </c>
      <c r="X634" s="1" t="s">
        <v>670</v>
      </c>
      <c r="Y634" s="6" t="e">
        <f>VLOOKUP(B634,Dispa_data!B:B,1,FALSE)</f>
        <v>#N/A</v>
      </c>
      <c r="Z634" t="s">
        <v>1360</v>
      </c>
      <c r="AB634" t="s">
        <v>2074</v>
      </c>
      <c r="AC634" t="s">
        <v>2318</v>
      </c>
      <c r="AD634" t="s">
        <v>2634</v>
      </c>
      <c r="AE634" t="s">
        <v>3078</v>
      </c>
      <c r="AF634" t="s">
        <v>2074</v>
      </c>
      <c r="AG634" t="s">
        <v>3346</v>
      </c>
      <c r="AH634" t="s">
        <v>3492</v>
      </c>
      <c r="AI634">
        <v>122</v>
      </c>
      <c r="AJ634">
        <v>124</v>
      </c>
      <c r="AK634" t="s">
        <v>3500</v>
      </c>
      <c r="AL634" t="s">
        <v>3508</v>
      </c>
      <c r="AM634" t="s">
        <v>3514</v>
      </c>
      <c r="AN634">
        <v>209</v>
      </c>
      <c r="AO634">
        <v>1994</v>
      </c>
      <c r="AP634" t="s">
        <v>3561</v>
      </c>
      <c r="AS634" t="s">
        <v>3625</v>
      </c>
      <c r="AT634" t="s">
        <v>3630</v>
      </c>
      <c r="AU634">
        <v>51.476170000000003</v>
      </c>
      <c r="AV634">
        <v>13.889099999999999</v>
      </c>
      <c r="BA634">
        <v>0.51300000000000001</v>
      </c>
      <c r="BB634" t="s">
        <v>3997</v>
      </c>
      <c r="BC634" t="s">
        <v>3500</v>
      </c>
      <c r="BE634" t="s">
        <v>3515</v>
      </c>
      <c r="BG634" t="s">
        <v>4406</v>
      </c>
      <c r="BH634" t="s">
        <v>4458</v>
      </c>
      <c r="BI634" t="s">
        <v>4591</v>
      </c>
    </row>
    <row r="635" spans="1:61" x14ac:dyDescent="0.25">
      <c r="A635">
        <f t="shared" si="73"/>
        <v>44.9</v>
      </c>
      <c r="B635" t="str">
        <f t="shared" si="74"/>
        <v>HKW Schwerin Süd_BNA0896</v>
      </c>
      <c r="C635" t="s">
        <v>3492</v>
      </c>
      <c r="D635" t="str">
        <f>VLOOKUP(AL635,REF_TABLE!$A$19:$B$26,2,FALSE)</f>
        <v>STUR</v>
      </c>
      <c r="E635" t="str">
        <f>VLOOKUP(AK635,REF_TABLE!A:B,2,FALSE)</f>
        <v>GAS</v>
      </c>
      <c r="F635">
        <f t="shared" si="80"/>
        <v>0.37840000000000001</v>
      </c>
      <c r="G635">
        <f>VLOOKUP(Backup_0521!D635,REF_TABLE!M:Q,2,FALSE)</f>
        <v>9.5587323943661975</v>
      </c>
      <c r="H635">
        <f>VLOOKUP(Backup_0521!D635,REF_TABLE!M:Q,3,FALSE)</f>
        <v>7.8122535211267614</v>
      </c>
      <c r="I635">
        <f>VLOOKUP(D635,Tabelle7!$A:$B,2,FALSE)</f>
        <v>4.0224969288732378E-2</v>
      </c>
      <c r="J635">
        <f>VLOOKUP(D635,Tabelle7!$A:$C,3,FALSE)</f>
        <v>4.0224969288732378E-2</v>
      </c>
      <c r="K635">
        <f>VLOOKUP($E635,Dispa_data!E:W,7,FALSE)</f>
        <v>112542.12</v>
      </c>
      <c r="L635">
        <f>IFERROR(VLOOKUP($E635,Dispa_data!E:W,8,FALSE),0)</f>
        <v>0</v>
      </c>
      <c r="M635">
        <f>IFERROR(VLOOKUP($E635,Dispa_data!E:W,9,FALSE),0)</f>
        <v>0</v>
      </c>
      <c r="N635">
        <f>IFERROR(VLOOKUP($E635,Dispa_data!$E:$W,10,FALSE),0)</f>
        <v>0.4</v>
      </c>
      <c r="O635">
        <f>IFERROR(VLOOKUP($E635,Dispa_data!$E:$W,11,FALSE),0)</f>
        <v>0.52500000000000002</v>
      </c>
      <c r="P635">
        <f>IFERROR(VLOOKUP($E635,Dispa_data!$E:$W,12,FALSE),0)</f>
        <v>1</v>
      </c>
      <c r="Q635">
        <f>IFERROR(VLOOKUP($E635,Dispa_data!$E:$W,13,FALSE),0)</f>
        <v>0.45</v>
      </c>
      <c r="S635" t="str">
        <f t="shared" si="75"/>
        <v/>
      </c>
      <c r="T635" t="str">
        <f t="shared" si="76"/>
        <v/>
      </c>
      <c r="U635" t="str">
        <f t="shared" si="77"/>
        <v/>
      </c>
      <c r="V635" t="str">
        <f t="shared" si="78"/>
        <v/>
      </c>
      <c r="W635" t="str">
        <f t="shared" si="79"/>
        <v/>
      </c>
      <c r="X635" s="1" t="s">
        <v>671</v>
      </c>
      <c r="Y635" s="6" t="e">
        <f>VLOOKUP(B635,Dispa_data!B:B,1,FALSE)</f>
        <v>#N/A</v>
      </c>
      <c r="Z635" t="s">
        <v>1361</v>
      </c>
      <c r="AC635" t="s">
        <v>2319</v>
      </c>
      <c r="AE635" t="s">
        <v>3079</v>
      </c>
      <c r="AF635" t="s">
        <v>3410</v>
      </c>
      <c r="AG635" t="s">
        <v>3484</v>
      </c>
      <c r="AH635" t="s">
        <v>3492</v>
      </c>
      <c r="AI635">
        <v>44.9</v>
      </c>
      <c r="AK635" t="s">
        <v>3500</v>
      </c>
      <c r="AL635" t="s">
        <v>3506</v>
      </c>
      <c r="AM635" t="s">
        <v>3514</v>
      </c>
      <c r="AO635">
        <v>1994</v>
      </c>
      <c r="AP635" t="s">
        <v>3561</v>
      </c>
      <c r="AS635" t="s">
        <v>3625</v>
      </c>
      <c r="AU635">
        <v>53.577869999999997</v>
      </c>
      <c r="AV635">
        <v>11.396470000000001</v>
      </c>
      <c r="BA635">
        <v>0.37840000000000001</v>
      </c>
      <c r="BB635" t="s">
        <v>3997</v>
      </c>
      <c r="BC635" t="s">
        <v>3500</v>
      </c>
      <c r="BE635" t="s">
        <v>3515</v>
      </c>
      <c r="BF635" t="s">
        <v>4287</v>
      </c>
      <c r="BG635" t="s">
        <v>4406</v>
      </c>
      <c r="BH635" t="s">
        <v>4552</v>
      </c>
    </row>
    <row r="636" spans="1:61" x14ac:dyDescent="0.25">
      <c r="A636">
        <f t="shared" si="73"/>
        <v>23</v>
      </c>
      <c r="B636" t="str">
        <f t="shared" si="74"/>
        <v>HKW Schwerin Lankow_BNA0897</v>
      </c>
      <c r="C636" t="s">
        <v>3492</v>
      </c>
      <c r="D636" t="str">
        <f>VLOOKUP(AL636,REF_TABLE!$A$19:$B$26,2,FALSE)</f>
        <v>STUR</v>
      </c>
      <c r="E636" t="str">
        <f>VLOOKUP(AK636,REF_TABLE!A:B,2,FALSE)</f>
        <v>GAS</v>
      </c>
      <c r="F636">
        <f t="shared" si="80"/>
        <v>0.37840000000000001</v>
      </c>
      <c r="G636">
        <f>VLOOKUP(Backup_0521!D636,REF_TABLE!M:Q,2,FALSE)</f>
        <v>9.5587323943661975</v>
      </c>
      <c r="H636">
        <f>VLOOKUP(Backup_0521!D636,REF_TABLE!M:Q,3,FALSE)</f>
        <v>7.8122535211267614</v>
      </c>
      <c r="I636">
        <f>VLOOKUP(D636,Tabelle7!$A:$B,2,FALSE)</f>
        <v>4.0224969288732378E-2</v>
      </c>
      <c r="J636">
        <f>VLOOKUP(D636,Tabelle7!$A:$C,3,FALSE)</f>
        <v>4.0224969288732378E-2</v>
      </c>
      <c r="K636">
        <f>VLOOKUP($E636,Dispa_data!E:W,7,FALSE)</f>
        <v>112542.12</v>
      </c>
      <c r="L636">
        <f>IFERROR(VLOOKUP($E636,Dispa_data!E:W,8,FALSE),0)</f>
        <v>0</v>
      </c>
      <c r="M636">
        <f>IFERROR(VLOOKUP($E636,Dispa_data!E:W,9,FALSE),0)</f>
        <v>0</v>
      </c>
      <c r="N636">
        <f>IFERROR(VLOOKUP($E636,Dispa_data!$E:$W,10,FALSE),0)</f>
        <v>0.4</v>
      </c>
      <c r="O636">
        <f>IFERROR(VLOOKUP($E636,Dispa_data!$E:$W,11,FALSE),0)</f>
        <v>0.52500000000000002</v>
      </c>
      <c r="P636">
        <f>IFERROR(VLOOKUP($E636,Dispa_data!$E:$W,12,FALSE),0)</f>
        <v>1</v>
      </c>
      <c r="Q636">
        <f>IFERROR(VLOOKUP($E636,Dispa_data!$E:$W,13,FALSE),0)</f>
        <v>0.45</v>
      </c>
      <c r="S636" t="str">
        <f t="shared" si="75"/>
        <v/>
      </c>
      <c r="T636" t="str">
        <f t="shared" si="76"/>
        <v/>
      </c>
      <c r="U636" t="str">
        <f t="shared" si="77"/>
        <v/>
      </c>
      <c r="V636" t="str">
        <f t="shared" si="78"/>
        <v/>
      </c>
      <c r="W636" t="str">
        <f t="shared" si="79"/>
        <v/>
      </c>
      <c r="X636" s="1" t="s">
        <v>672</v>
      </c>
      <c r="Y636" s="6" t="e">
        <f>VLOOKUP(B636,Dispa_data!B:B,1,FALSE)</f>
        <v>#N/A</v>
      </c>
      <c r="Z636" t="s">
        <v>1362</v>
      </c>
      <c r="AC636" t="s">
        <v>2319</v>
      </c>
      <c r="AE636" t="s">
        <v>3080</v>
      </c>
      <c r="AF636" t="s">
        <v>3410</v>
      </c>
      <c r="AG636" t="s">
        <v>3484</v>
      </c>
      <c r="AH636" t="s">
        <v>3492</v>
      </c>
      <c r="AI636">
        <v>23</v>
      </c>
      <c r="AK636" t="s">
        <v>3500</v>
      </c>
      <c r="AL636" t="s">
        <v>3506</v>
      </c>
      <c r="AM636" t="s">
        <v>3514</v>
      </c>
      <c r="AO636">
        <v>1994</v>
      </c>
      <c r="AP636" t="s">
        <v>3561</v>
      </c>
      <c r="AS636" t="s">
        <v>3625</v>
      </c>
      <c r="AU636">
        <v>53.653917000000007</v>
      </c>
      <c r="AV636">
        <v>11.372972000000001</v>
      </c>
      <c r="BA636">
        <v>0.37840000000000001</v>
      </c>
      <c r="BB636" t="s">
        <v>3997</v>
      </c>
      <c r="BC636" t="s">
        <v>3500</v>
      </c>
      <c r="BE636" t="s">
        <v>3515</v>
      </c>
      <c r="BF636" t="s">
        <v>4288</v>
      </c>
      <c r="BG636" t="s">
        <v>1559</v>
      </c>
      <c r="BH636" t="s">
        <v>4552</v>
      </c>
    </row>
    <row r="637" spans="1:61" x14ac:dyDescent="0.25">
      <c r="A637">
        <f t="shared" si="73"/>
        <v>95</v>
      </c>
      <c r="B637" t="str">
        <f t="shared" si="74"/>
        <v>Heizkraftwerk Sindelfingen_BNA1260</v>
      </c>
      <c r="C637" t="s">
        <v>3492</v>
      </c>
      <c r="D637" t="str">
        <f>VLOOKUP(AL637,REF_TABLE!$A$19:$B$26,2,FALSE)</f>
        <v>STUR</v>
      </c>
      <c r="E637" t="str">
        <f>VLOOKUP(AK637,REF_TABLE!A:B,2,FALSE)</f>
        <v>GAS</v>
      </c>
      <c r="F637">
        <f t="shared" si="80"/>
        <v>0.39929999999999999</v>
      </c>
      <c r="G637">
        <f>VLOOKUP(Backup_0521!D637,REF_TABLE!M:Q,2,FALSE)</f>
        <v>9.5587323943661975</v>
      </c>
      <c r="H637">
        <f>VLOOKUP(Backup_0521!D637,REF_TABLE!M:Q,3,FALSE)</f>
        <v>7.8122535211267614</v>
      </c>
      <c r="I637">
        <f>VLOOKUP(D637,Tabelle7!$A:$B,2,FALSE)</f>
        <v>4.0224969288732378E-2</v>
      </c>
      <c r="J637">
        <f>VLOOKUP(D637,Tabelle7!$A:$C,3,FALSE)</f>
        <v>4.0224969288732378E-2</v>
      </c>
      <c r="K637">
        <f>VLOOKUP($E637,Dispa_data!E:W,7,FALSE)</f>
        <v>112542.12</v>
      </c>
      <c r="L637">
        <f>IFERROR(VLOOKUP($E637,Dispa_data!E:W,8,FALSE),0)</f>
        <v>0</v>
      </c>
      <c r="M637">
        <f>IFERROR(VLOOKUP($E637,Dispa_data!E:W,9,FALSE),0)</f>
        <v>0</v>
      </c>
      <c r="N637">
        <f>IFERROR(VLOOKUP($E637,Dispa_data!$E:$W,10,FALSE),0)</f>
        <v>0.4</v>
      </c>
      <c r="O637">
        <f>IFERROR(VLOOKUP($E637,Dispa_data!$E:$W,11,FALSE),0)</f>
        <v>0.52500000000000002</v>
      </c>
      <c r="P637">
        <f>IFERROR(VLOOKUP($E637,Dispa_data!$E:$W,12,FALSE),0)</f>
        <v>1</v>
      </c>
      <c r="Q637">
        <f>IFERROR(VLOOKUP($E637,Dispa_data!$E:$W,13,FALSE),0)</f>
        <v>0.45</v>
      </c>
      <c r="S637">
        <f t="shared" si="75"/>
        <v>102</v>
      </c>
      <c r="T637" t="str">
        <f t="shared" si="76"/>
        <v/>
      </c>
      <c r="U637" t="str">
        <f t="shared" si="77"/>
        <v/>
      </c>
      <c r="V637" t="str">
        <f t="shared" si="78"/>
        <v/>
      </c>
      <c r="W637" t="str">
        <f t="shared" si="79"/>
        <v/>
      </c>
      <c r="X637" s="1" t="s">
        <v>673</v>
      </c>
      <c r="Y637" s="6" t="e">
        <f>VLOOKUP(B637,Dispa_data!B:B,1,FALSE)</f>
        <v>#N/A</v>
      </c>
      <c r="Z637" t="s">
        <v>1363</v>
      </c>
      <c r="AA637" t="s">
        <v>1755</v>
      </c>
      <c r="AB637" t="s">
        <v>2075</v>
      </c>
      <c r="AC637" t="s">
        <v>2255</v>
      </c>
      <c r="AE637" t="s">
        <v>3081</v>
      </c>
      <c r="AF637" t="s">
        <v>2075</v>
      </c>
      <c r="AG637" t="s">
        <v>3482</v>
      </c>
      <c r="AH637" t="s">
        <v>3492</v>
      </c>
      <c r="AI637">
        <v>95</v>
      </c>
      <c r="AJ637">
        <v>102</v>
      </c>
      <c r="AK637" t="s">
        <v>3500</v>
      </c>
      <c r="AL637" t="s">
        <v>3506</v>
      </c>
      <c r="AM637" t="s">
        <v>3514</v>
      </c>
      <c r="AN637">
        <v>102</v>
      </c>
      <c r="AO637">
        <v>2013</v>
      </c>
      <c r="AP637" t="s">
        <v>3620</v>
      </c>
      <c r="AS637" t="s">
        <v>3625</v>
      </c>
      <c r="AT637" t="s">
        <v>3629</v>
      </c>
      <c r="AU637">
        <v>48.697221999999996</v>
      </c>
      <c r="AV637">
        <v>8.9991669999999999</v>
      </c>
      <c r="BA637">
        <v>0.39929999999999999</v>
      </c>
      <c r="BB637" t="s">
        <v>3997</v>
      </c>
      <c r="BC637" t="s">
        <v>3500</v>
      </c>
      <c r="BE637" t="s">
        <v>3515</v>
      </c>
      <c r="BF637" t="s">
        <v>4289</v>
      </c>
      <c r="BG637" t="s">
        <v>4406</v>
      </c>
      <c r="BH637" t="s">
        <v>4442</v>
      </c>
      <c r="BI637" t="s">
        <v>4591</v>
      </c>
    </row>
    <row r="638" spans="1:61" x14ac:dyDescent="0.25">
      <c r="A638">
        <f t="shared" si="73"/>
        <v>15.1</v>
      </c>
      <c r="B638" t="str">
        <f t="shared" si="74"/>
        <v>Gasturbinen-HKW St. Wendel_BNA1863</v>
      </c>
      <c r="C638" t="s">
        <v>3492</v>
      </c>
      <c r="D638" t="str">
        <f>VLOOKUP(AL638,REF_TABLE!$A$19:$B$26,2,FALSE)</f>
        <v>GTUR</v>
      </c>
      <c r="E638" t="str">
        <f>VLOOKUP(AK638,REF_TABLE!A:B,2,FALSE)</f>
        <v>GAS</v>
      </c>
      <c r="F638">
        <f t="shared" si="80"/>
        <v>0.41639999999999999</v>
      </c>
      <c r="G638">
        <f>VLOOKUP(Backup_0521!D638,REF_TABLE!M:Q,2,FALSE)</f>
        <v>0</v>
      </c>
      <c r="H638">
        <f>VLOOKUP(Backup_0521!D638,REF_TABLE!M:Q,3,FALSE)</f>
        <v>0</v>
      </c>
      <c r="I638">
        <f>VLOOKUP(D638,Tabelle7!$A:$B,2,FALSE)</f>
        <v>1</v>
      </c>
      <c r="J638">
        <f>VLOOKUP(D638,Tabelle7!$A:$C,3,FALSE)</f>
        <v>1</v>
      </c>
      <c r="K638">
        <f>VLOOKUP($E638,Dispa_data!E:W,7,FALSE)</f>
        <v>112542.12</v>
      </c>
      <c r="L638">
        <f>IFERROR(VLOOKUP($E638,Dispa_data!E:W,8,FALSE),0)</f>
        <v>0</v>
      </c>
      <c r="M638">
        <f>IFERROR(VLOOKUP($E638,Dispa_data!E:W,9,FALSE),0)</f>
        <v>0</v>
      </c>
      <c r="N638">
        <f>IFERROR(VLOOKUP($E638,Dispa_data!$E:$W,10,FALSE),0)</f>
        <v>0.4</v>
      </c>
      <c r="O638">
        <f>IFERROR(VLOOKUP($E638,Dispa_data!$E:$W,11,FALSE),0)</f>
        <v>0.52500000000000002</v>
      </c>
      <c r="P638">
        <f>IFERROR(VLOOKUP($E638,Dispa_data!$E:$W,12,FALSE),0)</f>
        <v>1</v>
      </c>
      <c r="Q638">
        <f>IFERROR(VLOOKUP($E638,Dispa_data!$E:$W,13,FALSE),0)</f>
        <v>0.45</v>
      </c>
      <c r="S638" t="str">
        <f t="shared" si="75"/>
        <v/>
      </c>
      <c r="T638" t="str">
        <f t="shared" si="76"/>
        <v/>
      </c>
      <c r="U638" t="str">
        <f t="shared" si="77"/>
        <v/>
      </c>
      <c r="V638" t="str">
        <f t="shared" si="78"/>
        <v/>
      </c>
      <c r="W638" t="str">
        <f t="shared" si="79"/>
        <v/>
      </c>
      <c r="X638" s="1" t="s">
        <v>674</v>
      </c>
      <c r="Y638" s="6" t="e">
        <f>VLOOKUP(B638,Dispa_data!B:B,1,FALSE)</f>
        <v>#N/A</v>
      </c>
      <c r="Z638" t="s">
        <v>1364</v>
      </c>
      <c r="AC638" t="s">
        <v>2320</v>
      </c>
      <c r="AD638" t="s">
        <v>2635</v>
      </c>
      <c r="AE638" t="s">
        <v>3082</v>
      </c>
      <c r="AF638" t="s">
        <v>3411</v>
      </c>
      <c r="AG638" t="s">
        <v>3485</v>
      </c>
      <c r="AH638" t="s">
        <v>3492</v>
      </c>
      <c r="AI638">
        <v>15.1</v>
      </c>
      <c r="AK638" t="s">
        <v>3500</v>
      </c>
      <c r="AL638" t="s">
        <v>3512</v>
      </c>
      <c r="AM638" t="s">
        <v>3514</v>
      </c>
      <c r="AO638">
        <v>2014</v>
      </c>
      <c r="AP638" t="s">
        <v>3541</v>
      </c>
      <c r="AS638" t="s">
        <v>3625</v>
      </c>
      <c r="AU638">
        <v>49.464184000000003</v>
      </c>
      <c r="AV638">
        <v>7.1488969999999998</v>
      </c>
      <c r="BA638">
        <v>0.41639999999999999</v>
      </c>
      <c r="BB638" t="s">
        <v>3997</v>
      </c>
      <c r="BC638" t="s">
        <v>3500</v>
      </c>
      <c r="BE638" t="s">
        <v>3515</v>
      </c>
      <c r="BF638" t="s">
        <v>4290</v>
      </c>
      <c r="BG638" t="s">
        <v>1715</v>
      </c>
      <c r="BH638" t="s">
        <v>4553</v>
      </c>
    </row>
    <row r="639" spans="1:61" x14ac:dyDescent="0.25">
      <c r="A639">
        <f t="shared" si="73"/>
        <v>173</v>
      </c>
      <c r="B639" t="str">
        <f t="shared" si="74"/>
        <v>Dow Stade_BNA0918b</v>
      </c>
      <c r="C639" t="s">
        <v>3492</v>
      </c>
      <c r="D639" t="str">
        <f>VLOOKUP(AL639,REF_TABLE!$A$19:$B$26,2,FALSE)</f>
        <v>COMC</v>
      </c>
      <c r="E639" t="str">
        <f>VLOOKUP(AK639,REF_TABLE!A:B,2,FALSE)</f>
        <v>GAS</v>
      </c>
      <c r="F639">
        <f t="shared" si="80"/>
        <v>0.60299999999999998</v>
      </c>
      <c r="G639">
        <f>VLOOKUP(Backup_0521!D639,REF_TABLE!M:Q,2,FALSE)</f>
        <v>5</v>
      </c>
      <c r="H639">
        <f>VLOOKUP(Backup_0521!D639,REF_TABLE!M:Q,3,FALSE)</f>
        <v>1</v>
      </c>
      <c r="I639">
        <f>VLOOKUP(D639,Tabelle7!$A:$B,2,FALSE)</f>
        <v>3.8508725075675675E-2</v>
      </c>
      <c r="J639">
        <f>VLOOKUP(D639,Tabelle7!$A:$C,3,FALSE)</f>
        <v>3.8508725075675675E-2</v>
      </c>
      <c r="K639">
        <f>VLOOKUP($E639,Dispa_data!E:W,7,FALSE)</f>
        <v>112542.12</v>
      </c>
      <c r="L639">
        <f>IFERROR(VLOOKUP($E639,Dispa_data!E:W,8,FALSE),0)</f>
        <v>0</v>
      </c>
      <c r="M639">
        <f>IFERROR(VLOOKUP($E639,Dispa_data!E:W,9,FALSE),0)</f>
        <v>0</v>
      </c>
      <c r="N639">
        <f>IFERROR(VLOOKUP($E639,Dispa_data!$E:$W,10,FALSE),0)</f>
        <v>0.4</v>
      </c>
      <c r="O639">
        <f>IFERROR(VLOOKUP($E639,Dispa_data!$E:$W,11,FALSE),0)</f>
        <v>0.52500000000000002</v>
      </c>
      <c r="P639">
        <f>IFERROR(VLOOKUP($E639,Dispa_data!$E:$W,12,FALSE),0)</f>
        <v>1</v>
      </c>
      <c r="Q639">
        <f>IFERROR(VLOOKUP($E639,Dispa_data!$E:$W,13,FALSE),0)</f>
        <v>0.45</v>
      </c>
      <c r="S639" t="str">
        <f t="shared" si="75"/>
        <v/>
      </c>
      <c r="T639" t="str">
        <f t="shared" si="76"/>
        <v/>
      </c>
      <c r="U639" t="str">
        <f t="shared" si="77"/>
        <v/>
      </c>
      <c r="V639" t="str">
        <f t="shared" si="78"/>
        <v/>
      </c>
      <c r="W639" t="str">
        <f t="shared" si="79"/>
        <v/>
      </c>
      <c r="X639" s="1" t="s">
        <v>675</v>
      </c>
      <c r="Y639" s="6" t="e">
        <f>VLOOKUP(B639,Dispa_data!B:B,1,FALSE)</f>
        <v>#N/A</v>
      </c>
      <c r="Z639" t="s">
        <v>1365</v>
      </c>
      <c r="AA639" t="s">
        <v>1756</v>
      </c>
      <c r="AB639" t="s">
        <v>2076</v>
      </c>
      <c r="AC639" t="s">
        <v>2321</v>
      </c>
      <c r="AD639" t="s">
        <v>2636</v>
      </c>
      <c r="AE639" t="s">
        <v>3083</v>
      </c>
      <c r="AF639" t="s">
        <v>3412</v>
      </c>
      <c r="AG639" t="s">
        <v>3477</v>
      </c>
      <c r="AH639" t="s">
        <v>3492</v>
      </c>
      <c r="AI639">
        <v>173</v>
      </c>
      <c r="AJ639">
        <v>173</v>
      </c>
      <c r="AK639" t="s">
        <v>3500</v>
      </c>
      <c r="AL639" t="s">
        <v>3508</v>
      </c>
      <c r="AM639" t="s">
        <v>3514</v>
      </c>
      <c r="AO639">
        <v>2014</v>
      </c>
      <c r="AP639" t="s">
        <v>3541</v>
      </c>
      <c r="AS639" t="s">
        <v>3625</v>
      </c>
      <c r="AU639">
        <v>53.651919700000008</v>
      </c>
      <c r="AV639">
        <v>9.5078664999999987</v>
      </c>
      <c r="BA639">
        <v>0.60299999999999998</v>
      </c>
      <c r="BB639" t="s">
        <v>3997</v>
      </c>
      <c r="BC639" t="s">
        <v>3500</v>
      </c>
      <c r="BE639" t="s">
        <v>3515</v>
      </c>
      <c r="BF639" t="s">
        <v>4291</v>
      </c>
      <c r="BH639" t="s">
        <v>4554</v>
      </c>
      <c r="BI639" t="s">
        <v>4591</v>
      </c>
    </row>
    <row r="640" spans="1:61" x14ac:dyDescent="0.25">
      <c r="A640">
        <f t="shared" si="73"/>
        <v>30.7</v>
      </c>
      <c r="B640" t="str">
        <f t="shared" si="74"/>
        <v>KWK AOS GmbH_BNA1437</v>
      </c>
      <c r="C640" t="s">
        <v>3492</v>
      </c>
      <c r="D640" t="str">
        <f>VLOOKUP(AL640,REF_TABLE!$A$19:$B$26,2,FALSE)</f>
        <v>GTUR</v>
      </c>
      <c r="E640" t="str">
        <f>VLOOKUP(AK640,REF_TABLE!A:B,2,FALSE)</f>
        <v>GAS</v>
      </c>
      <c r="F640">
        <f t="shared" si="80"/>
        <v>0.41120000000000001</v>
      </c>
      <c r="G640">
        <f>VLOOKUP(Backup_0521!D640,REF_TABLE!M:Q,2,FALSE)</f>
        <v>0</v>
      </c>
      <c r="H640">
        <f>VLOOKUP(Backup_0521!D640,REF_TABLE!M:Q,3,FALSE)</f>
        <v>0</v>
      </c>
      <c r="I640">
        <f>VLOOKUP(D640,Tabelle7!$A:$B,2,FALSE)</f>
        <v>1</v>
      </c>
      <c r="J640">
        <f>VLOOKUP(D640,Tabelle7!$A:$C,3,FALSE)</f>
        <v>1</v>
      </c>
      <c r="K640">
        <f>VLOOKUP($E640,Dispa_data!E:W,7,FALSE)</f>
        <v>112542.12</v>
      </c>
      <c r="L640">
        <f>IFERROR(VLOOKUP($E640,Dispa_data!E:W,8,FALSE),0)</f>
        <v>0</v>
      </c>
      <c r="M640">
        <f>IFERROR(VLOOKUP($E640,Dispa_data!E:W,9,FALSE),0)</f>
        <v>0</v>
      </c>
      <c r="N640">
        <f>IFERROR(VLOOKUP($E640,Dispa_data!$E:$W,10,FALSE),0)</f>
        <v>0.4</v>
      </c>
      <c r="O640">
        <f>IFERROR(VLOOKUP($E640,Dispa_data!$E:$W,11,FALSE),0)</f>
        <v>0.52500000000000002</v>
      </c>
      <c r="P640">
        <f>IFERROR(VLOOKUP($E640,Dispa_data!$E:$W,12,FALSE),0)</f>
        <v>1</v>
      </c>
      <c r="Q640">
        <f>IFERROR(VLOOKUP($E640,Dispa_data!$E:$W,13,FALSE),0)</f>
        <v>0.45</v>
      </c>
      <c r="S640" t="str">
        <f t="shared" si="75"/>
        <v/>
      </c>
      <c r="T640" t="str">
        <f t="shared" si="76"/>
        <v/>
      </c>
      <c r="U640" t="str">
        <f t="shared" si="77"/>
        <v/>
      </c>
      <c r="V640" t="str">
        <f t="shared" si="78"/>
        <v/>
      </c>
      <c r="W640" t="str">
        <f t="shared" si="79"/>
        <v/>
      </c>
      <c r="X640" s="1" t="s">
        <v>676</v>
      </c>
      <c r="Y640" s="6" t="e">
        <f>VLOOKUP(B640,Dispa_data!B:B,1,FALSE)</f>
        <v>#N/A</v>
      </c>
      <c r="Z640" t="s">
        <v>1366</v>
      </c>
      <c r="AA640" t="s">
        <v>1757</v>
      </c>
      <c r="AC640" t="s">
        <v>2322</v>
      </c>
      <c r="AD640" t="s">
        <v>2637</v>
      </c>
      <c r="AE640" t="s">
        <v>3083</v>
      </c>
      <c r="AF640" t="s">
        <v>3413</v>
      </c>
      <c r="AG640" t="s">
        <v>3477</v>
      </c>
      <c r="AH640" t="s">
        <v>3492</v>
      </c>
      <c r="AI640">
        <v>30.7</v>
      </c>
      <c r="AK640" t="s">
        <v>3500</v>
      </c>
      <c r="AL640" t="s">
        <v>3512</v>
      </c>
      <c r="AM640" t="s">
        <v>3514</v>
      </c>
      <c r="AO640">
        <v>2012</v>
      </c>
      <c r="AP640" t="s">
        <v>3531</v>
      </c>
      <c r="AS640" t="s">
        <v>3625</v>
      </c>
      <c r="AU640">
        <v>53.657519999999998</v>
      </c>
      <c r="AV640">
        <v>9.5019799999999996</v>
      </c>
      <c r="BA640">
        <v>0.41120000000000001</v>
      </c>
      <c r="BB640" t="s">
        <v>3997</v>
      </c>
      <c r="BC640" t="s">
        <v>3500</v>
      </c>
      <c r="BE640" t="s">
        <v>3515</v>
      </c>
      <c r="BF640" t="s">
        <v>4292</v>
      </c>
      <c r="BG640" t="s">
        <v>4406</v>
      </c>
      <c r="BH640" t="s">
        <v>4443</v>
      </c>
    </row>
    <row r="641" spans="1:61" x14ac:dyDescent="0.25">
      <c r="A641">
        <f t="shared" si="73"/>
        <v>123</v>
      </c>
      <c r="B641" t="str">
        <f t="shared" si="74"/>
        <v>GuD-Ikw Staßfurt_BNA0922</v>
      </c>
      <c r="C641" t="s">
        <v>3492</v>
      </c>
      <c r="D641" t="str">
        <f>VLOOKUP(AL641,REF_TABLE!$A$19:$B$26,2,FALSE)</f>
        <v>COMC</v>
      </c>
      <c r="E641" t="str">
        <f>VLOOKUP(AK641,REF_TABLE!A:B,2,FALSE)</f>
        <v>GAS</v>
      </c>
      <c r="F641">
        <f t="shared" si="80"/>
        <v>0.52200000000000002</v>
      </c>
      <c r="G641">
        <f>VLOOKUP(Backup_0521!D641,REF_TABLE!M:Q,2,FALSE)</f>
        <v>5</v>
      </c>
      <c r="H641">
        <f>VLOOKUP(Backup_0521!D641,REF_TABLE!M:Q,3,FALSE)</f>
        <v>1</v>
      </c>
      <c r="I641">
        <f>VLOOKUP(D641,Tabelle7!$A:$B,2,FALSE)</f>
        <v>3.8508725075675675E-2</v>
      </c>
      <c r="J641">
        <f>VLOOKUP(D641,Tabelle7!$A:$C,3,FALSE)</f>
        <v>3.8508725075675675E-2</v>
      </c>
      <c r="K641">
        <f>VLOOKUP($E641,Dispa_data!E:W,7,FALSE)</f>
        <v>112542.12</v>
      </c>
      <c r="L641">
        <f>IFERROR(VLOOKUP($E641,Dispa_data!E:W,8,FALSE),0)</f>
        <v>0</v>
      </c>
      <c r="M641">
        <f>IFERROR(VLOOKUP($E641,Dispa_data!E:W,9,FALSE),0)</f>
        <v>0</v>
      </c>
      <c r="N641">
        <f>IFERROR(VLOOKUP($E641,Dispa_data!$E:$W,10,FALSE),0)</f>
        <v>0.4</v>
      </c>
      <c r="O641">
        <f>IFERROR(VLOOKUP($E641,Dispa_data!$E:$W,11,FALSE),0)</f>
        <v>0.52500000000000002</v>
      </c>
      <c r="P641">
        <f>IFERROR(VLOOKUP($E641,Dispa_data!$E:$W,12,FALSE),0)</f>
        <v>1</v>
      </c>
      <c r="Q641">
        <f>IFERROR(VLOOKUP($E641,Dispa_data!$E:$W,13,FALSE),0)</f>
        <v>0.45</v>
      </c>
      <c r="S641">
        <f t="shared" si="75"/>
        <v>160</v>
      </c>
      <c r="T641" t="str">
        <f t="shared" si="76"/>
        <v/>
      </c>
      <c r="U641" t="str">
        <f t="shared" si="77"/>
        <v/>
      </c>
      <c r="V641" t="str">
        <f t="shared" si="78"/>
        <v/>
      </c>
      <c r="W641" t="str">
        <f t="shared" si="79"/>
        <v/>
      </c>
      <c r="X641" s="1" t="s">
        <v>677</v>
      </c>
      <c r="Y641" s="6" t="e">
        <f>VLOOKUP(B641,Dispa_data!B:B,1,FALSE)</f>
        <v>#N/A</v>
      </c>
      <c r="Z641" t="s">
        <v>1367</v>
      </c>
      <c r="AB641" t="s">
        <v>2077</v>
      </c>
      <c r="AC641" t="s">
        <v>2323</v>
      </c>
      <c r="AD641" t="s">
        <v>2638</v>
      </c>
      <c r="AE641" t="s">
        <v>3084</v>
      </c>
      <c r="AF641" t="s">
        <v>3414</v>
      </c>
      <c r="AG641" t="s">
        <v>3479</v>
      </c>
      <c r="AH641" t="s">
        <v>3492</v>
      </c>
      <c r="AI641">
        <v>123</v>
      </c>
      <c r="AJ641">
        <v>123</v>
      </c>
      <c r="AK641" t="s">
        <v>3500</v>
      </c>
      <c r="AL641" t="s">
        <v>3508</v>
      </c>
      <c r="AM641" t="s">
        <v>3514</v>
      </c>
      <c r="AN641">
        <v>160</v>
      </c>
      <c r="AO641">
        <v>1996</v>
      </c>
      <c r="AP641" t="s">
        <v>3553</v>
      </c>
      <c r="AS641" t="s">
        <v>3625</v>
      </c>
      <c r="AT641" t="s">
        <v>3629</v>
      </c>
      <c r="AU641">
        <v>51.865527</v>
      </c>
      <c r="AV641">
        <v>11.573812999999999</v>
      </c>
      <c r="BA641">
        <v>0.52200000000000002</v>
      </c>
      <c r="BB641" t="s">
        <v>3997</v>
      </c>
      <c r="BC641" t="s">
        <v>3500</v>
      </c>
      <c r="BE641" t="s">
        <v>3515</v>
      </c>
      <c r="BF641" t="s">
        <v>4293</v>
      </c>
      <c r="BG641" t="s">
        <v>4406</v>
      </c>
      <c r="BH641" t="s">
        <v>4493</v>
      </c>
      <c r="BI641" t="s">
        <v>4591</v>
      </c>
    </row>
    <row r="642" spans="1:61" x14ac:dyDescent="0.25">
      <c r="A642">
        <f t="shared" ref="A642:A705" si="81">AI642</f>
        <v>11.4</v>
      </c>
      <c r="B642" t="str">
        <f t="shared" ref="B642:B705" si="82">CONCATENATE(Z642,"_",X642)</f>
        <v>Steinitz_BNA1403</v>
      </c>
      <c r="C642" t="s">
        <v>3492</v>
      </c>
      <c r="D642" t="str">
        <f>VLOOKUP(AL642,REF_TABLE!$A$19:$B$26,2,FALSE)</f>
        <v>STUR</v>
      </c>
      <c r="E642" t="str">
        <f>VLOOKUP(AK642,REF_TABLE!A:B,2,FALSE)</f>
        <v>GAS</v>
      </c>
      <c r="F642">
        <f t="shared" si="80"/>
        <v>0.38390000000000002</v>
      </c>
      <c r="G642">
        <f>VLOOKUP(Backup_0521!D642,REF_TABLE!M:Q,2,FALSE)</f>
        <v>9.5587323943661975</v>
      </c>
      <c r="H642">
        <f>VLOOKUP(Backup_0521!D642,REF_TABLE!M:Q,3,FALSE)</f>
        <v>7.8122535211267614</v>
      </c>
      <c r="I642">
        <f>VLOOKUP(D642,Tabelle7!$A:$B,2,FALSE)</f>
        <v>4.0224969288732378E-2</v>
      </c>
      <c r="J642">
        <f>VLOOKUP(D642,Tabelle7!$A:$C,3,FALSE)</f>
        <v>4.0224969288732378E-2</v>
      </c>
      <c r="K642">
        <f>VLOOKUP($E642,Dispa_data!E:W,7,FALSE)</f>
        <v>112542.12</v>
      </c>
      <c r="L642">
        <f>IFERROR(VLOOKUP($E642,Dispa_data!E:W,8,FALSE),0)</f>
        <v>0</v>
      </c>
      <c r="M642">
        <f>IFERROR(VLOOKUP($E642,Dispa_data!E:W,9,FALSE),0)</f>
        <v>0</v>
      </c>
      <c r="N642">
        <f>IFERROR(VLOOKUP($E642,Dispa_data!$E:$W,10,FALSE),0)</f>
        <v>0.4</v>
      </c>
      <c r="O642">
        <f>IFERROR(VLOOKUP($E642,Dispa_data!$E:$W,11,FALSE),0)</f>
        <v>0.52500000000000002</v>
      </c>
      <c r="P642">
        <f>IFERROR(VLOOKUP($E642,Dispa_data!$E:$W,12,FALSE),0)</f>
        <v>1</v>
      </c>
      <c r="Q642">
        <f>IFERROR(VLOOKUP($E642,Dispa_data!$E:$W,13,FALSE),0)</f>
        <v>0.45</v>
      </c>
      <c r="S642" t="str">
        <f t="shared" ref="S642:S705" si="83">IF(AN642="","",AN642)</f>
        <v/>
      </c>
      <c r="T642" t="str">
        <f t="shared" ref="T642:T705" si="84">IF(D642="HPHS",A642*6.3,"")</f>
        <v/>
      </c>
      <c r="U642" t="str">
        <f t="shared" ref="U642:U705" si="85">IF(D642="HPHS",0,"")</f>
        <v/>
      </c>
      <c r="V642" t="str">
        <f t="shared" ref="V642:V705" si="86">IF(D642="HPHS",A642,"")</f>
        <v/>
      </c>
      <c r="W642" t="str">
        <f t="shared" ref="W642:W705" si="87">IF(D642="HPHS",0.86,"")</f>
        <v/>
      </c>
      <c r="X642" s="1" t="s">
        <v>678</v>
      </c>
      <c r="Y642" s="6" t="e">
        <f>VLOOKUP(B642,Dispa_data!B:B,1,FALSE)</f>
        <v>#N/A</v>
      </c>
      <c r="Z642" t="s">
        <v>1368</v>
      </c>
      <c r="AA642" t="s">
        <v>1749</v>
      </c>
      <c r="AC642" t="s">
        <v>2324</v>
      </c>
      <c r="AD642" t="s">
        <v>2639</v>
      </c>
      <c r="AE642" t="s">
        <v>3085</v>
      </c>
      <c r="AF642" t="s">
        <v>1368</v>
      </c>
      <c r="AG642" t="s">
        <v>3479</v>
      </c>
      <c r="AH642" t="s">
        <v>3492</v>
      </c>
      <c r="AI642">
        <v>11.4</v>
      </c>
      <c r="AK642" t="s">
        <v>3500</v>
      </c>
      <c r="AL642" t="s">
        <v>3506</v>
      </c>
      <c r="AM642" t="s">
        <v>3514</v>
      </c>
      <c r="AO642">
        <v>1999</v>
      </c>
      <c r="AP642" t="s">
        <v>3517</v>
      </c>
      <c r="AS642" t="s">
        <v>3625</v>
      </c>
      <c r="AU642">
        <v>52.83005</v>
      </c>
      <c r="AV642">
        <v>11.10328</v>
      </c>
      <c r="BA642">
        <v>0.38390000000000002</v>
      </c>
      <c r="BB642" t="s">
        <v>3997</v>
      </c>
      <c r="BC642" t="s">
        <v>3500</v>
      </c>
      <c r="BE642" t="s">
        <v>3515</v>
      </c>
      <c r="BF642" t="s">
        <v>4294</v>
      </c>
      <c r="BG642" t="s">
        <v>4402</v>
      </c>
      <c r="BH642" t="s">
        <v>4443</v>
      </c>
    </row>
    <row r="643" spans="1:61" x14ac:dyDescent="0.25">
      <c r="A643">
        <f t="shared" si="81"/>
        <v>22</v>
      </c>
      <c r="B643" t="str">
        <f t="shared" si="82"/>
        <v>Heizkraftwerk Stendal_BNA1489</v>
      </c>
      <c r="C643" t="s">
        <v>3492</v>
      </c>
      <c r="D643" t="str">
        <f>VLOOKUP(AL643,REF_TABLE!$A$19:$B$26,2,FALSE)</f>
        <v>STUR</v>
      </c>
      <c r="E643" t="str">
        <f>VLOOKUP(AK643,REF_TABLE!A:B,2,FALSE)</f>
        <v>GAS</v>
      </c>
      <c r="F643">
        <f t="shared" si="80"/>
        <v>0.37840000000000001</v>
      </c>
      <c r="G643">
        <f>VLOOKUP(Backup_0521!D643,REF_TABLE!M:Q,2,FALSE)</f>
        <v>9.5587323943661975</v>
      </c>
      <c r="H643">
        <f>VLOOKUP(Backup_0521!D643,REF_TABLE!M:Q,3,FALSE)</f>
        <v>7.8122535211267614</v>
      </c>
      <c r="I643">
        <f>VLOOKUP(D643,Tabelle7!$A:$B,2,FALSE)</f>
        <v>4.0224969288732378E-2</v>
      </c>
      <c r="J643">
        <f>VLOOKUP(D643,Tabelle7!$A:$C,3,FALSE)</f>
        <v>4.0224969288732378E-2</v>
      </c>
      <c r="K643">
        <f>VLOOKUP($E643,Dispa_data!E:W,7,FALSE)</f>
        <v>112542.12</v>
      </c>
      <c r="L643">
        <f>IFERROR(VLOOKUP($E643,Dispa_data!E:W,8,FALSE),0)</f>
        <v>0</v>
      </c>
      <c r="M643">
        <f>IFERROR(VLOOKUP($E643,Dispa_data!E:W,9,FALSE),0)</f>
        <v>0</v>
      </c>
      <c r="N643">
        <f>IFERROR(VLOOKUP($E643,Dispa_data!$E:$W,10,FALSE),0)</f>
        <v>0.4</v>
      </c>
      <c r="O643">
        <f>IFERROR(VLOOKUP($E643,Dispa_data!$E:$W,11,FALSE),0)</f>
        <v>0.52500000000000002</v>
      </c>
      <c r="P643">
        <f>IFERROR(VLOOKUP($E643,Dispa_data!$E:$W,12,FALSE),0)</f>
        <v>1</v>
      </c>
      <c r="Q643">
        <f>IFERROR(VLOOKUP($E643,Dispa_data!$E:$W,13,FALSE),0)</f>
        <v>0.45</v>
      </c>
      <c r="S643" t="str">
        <f t="shared" si="83"/>
        <v/>
      </c>
      <c r="T643" t="str">
        <f t="shared" si="84"/>
        <v/>
      </c>
      <c r="U643" t="str">
        <f t="shared" si="85"/>
        <v/>
      </c>
      <c r="V643" t="str">
        <f t="shared" si="86"/>
        <v/>
      </c>
      <c r="W643" t="str">
        <f t="shared" si="87"/>
        <v/>
      </c>
      <c r="X643" s="1" t="s">
        <v>679</v>
      </c>
      <c r="Y643" s="6" t="e">
        <f>VLOOKUP(B643,Dispa_data!B:B,1,FALSE)</f>
        <v>#N/A</v>
      </c>
      <c r="Z643" t="s">
        <v>1369</v>
      </c>
      <c r="AC643" t="s">
        <v>2325</v>
      </c>
      <c r="AD643" t="s">
        <v>2640</v>
      </c>
      <c r="AE643" t="s">
        <v>3086</v>
      </c>
      <c r="AF643" t="s">
        <v>3415</v>
      </c>
      <c r="AG643" t="s">
        <v>3479</v>
      </c>
      <c r="AH643" t="s">
        <v>3492</v>
      </c>
      <c r="AI643">
        <v>22</v>
      </c>
      <c r="AK643" t="s">
        <v>3500</v>
      </c>
      <c r="AL643" t="s">
        <v>3506</v>
      </c>
      <c r="AM643" t="s">
        <v>3514</v>
      </c>
      <c r="AO643">
        <v>1994</v>
      </c>
      <c r="AP643" t="s">
        <v>3561</v>
      </c>
      <c r="AS643" t="s">
        <v>3625</v>
      </c>
      <c r="AU643">
        <v>52.608713199999997</v>
      </c>
      <c r="AV643">
        <v>11.832450700000001</v>
      </c>
      <c r="BA643">
        <v>0.37840000000000001</v>
      </c>
      <c r="BB643" t="s">
        <v>3997</v>
      </c>
      <c r="BC643" t="s">
        <v>3500</v>
      </c>
      <c r="BE643" t="s">
        <v>3515</v>
      </c>
      <c r="BF643" t="s">
        <v>4295</v>
      </c>
      <c r="BG643" t="s">
        <v>4404</v>
      </c>
      <c r="BH643" t="s">
        <v>4555</v>
      </c>
    </row>
    <row r="644" spans="1:61" x14ac:dyDescent="0.25">
      <c r="A644">
        <f t="shared" si="81"/>
        <v>12.2</v>
      </c>
      <c r="B644" t="str">
        <f t="shared" si="82"/>
        <v>HKW Pfaffenwald_BNA1333a</v>
      </c>
      <c r="C644" t="s">
        <v>3492</v>
      </c>
      <c r="D644" t="str">
        <f>VLOOKUP(AL644,REF_TABLE!$A$19:$B$26,2,FALSE)</f>
        <v>STUR</v>
      </c>
      <c r="E644" t="str">
        <f>VLOOKUP(AK644,REF_TABLE!A:B,2,FALSE)</f>
        <v>GAS</v>
      </c>
      <c r="F644">
        <f t="shared" si="80"/>
        <v>0.37180000000000002</v>
      </c>
      <c r="G644">
        <f>VLOOKUP(Backup_0521!D644,REF_TABLE!M:Q,2,FALSE)</f>
        <v>9.5587323943661975</v>
      </c>
      <c r="H644">
        <f>VLOOKUP(Backup_0521!D644,REF_TABLE!M:Q,3,FALSE)</f>
        <v>7.8122535211267614</v>
      </c>
      <c r="I644">
        <f>VLOOKUP(D644,Tabelle7!$A:$B,2,FALSE)</f>
        <v>4.0224969288732378E-2</v>
      </c>
      <c r="J644">
        <f>VLOOKUP(D644,Tabelle7!$A:$C,3,FALSE)</f>
        <v>4.0224969288732378E-2</v>
      </c>
      <c r="K644">
        <f>VLOOKUP($E644,Dispa_data!E:W,7,FALSE)</f>
        <v>112542.12</v>
      </c>
      <c r="L644">
        <f>IFERROR(VLOOKUP($E644,Dispa_data!E:W,8,FALSE),0)</f>
        <v>0</v>
      </c>
      <c r="M644">
        <f>IFERROR(VLOOKUP($E644,Dispa_data!E:W,9,FALSE),0)</f>
        <v>0</v>
      </c>
      <c r="N644">
        <f>IFERROR(VLOOKUP($E644,Dispa_data!$E:$W,10,FALSE),0)</f>
        <v>0.4</v>
      </c>
      <c r="O644">
        <f>IFERROR(VLOOKUP($E644,Dispa_data!$E:$W,11,FALSE),0)</f>
        <v>0.52500000000000002</v>
      </c>
      <c r="P644">
        <f>IFERROR(VLOOKUP($E644,Dispa_data!$E:$W,12,FALSE),0)</f>
        <v>1</v>
      </c>
      <c r="Q644">
        <f>IFERROR(VLOOKUP($E644,Dispa_data!$E:$W,13,FALSE),0)</f>
        <v>0.45</v>
      </c>
      <c r="S644" t="str">
        <f t="shared" si="83"/>
        <v/>
      </c>
      <c r="T644" t="str">
        <f t="shared" si="84"/>
        <v/>
      </c>
      <c r="U644" t="str">
        <f t="shared" si="85"/>
        <v/>
      </c>
      <c r="V644" t="str">
        <f t="shared" si="86"/>
        <v/>
      </c>
      <c r="W644" t="str">
        <f t="shared" si="87"/>
        <v/>
      </c>
      <c r="X644" s="1" t="s">
        <v>680</v>
      </c>
      <c r="Y644" s="6" t="e">
        <f>VLOOKUP(B644,Dispa_data!B:B,1,FALSE)</f>
        <v>#N/A</v>
      </c>
      <c r="Z644" t="s">
        <v>1370</v>
      </c>
      <c r="AA644" t="s">
        <v>1758</v>
      </c>
      <c r="AC644" t="s">
        <v>2326</v>
      </c>
      <c r="AD644" t="s">
        <v>2641</v>
      </c>
      <c r="AE644" t="s">
        <v>3087</v>
      </c>
      <c r="AF644" t="s">
        <v>3242</v>
      </c>
      <c r="AG644" t="s">
        <v>3482</v>
      </c>
      <c r="AH644" t="s">
        <v>3492</v>
      </c>
      <c r="AI644">
        <v>12.2</v>
      </c>
      <c r="AK644" t="s">
        <v>3500</v>
      </c>
      <c r="AL644" t="s">
        <v>3506</v>
      </c>
      <c r="AM644" t="s">
        <v>3514</v>
      </c>
      <c r="AO644">
        <v>1988</v>
      </c>
      <c r="AP644" t="s">
        <v>3516</v>
      </c>
      <c r="AS644" t="s">
        <v>3625</v>
      </c>
      <c r="AU644">
        <v>48.750809999999987</v>
      </c>
      <c r="AV644">
        <v>9.1103000000000005</v>
      </c>
      <c r="BA644">
        <v>0.37180000000000002</v>
      </c>
      <c r="BB644" t="s">
        <v>3997</v>
      </c>
      <c r="BC644" t="s">
        <v>3500</v>
      </c>
      <c r="BE644" t="s">
        <v>3515</v>
      </c>
      <c r="BF644" t="s">
        <v>4296</v>
      </c>
      <c r="BG644" t="s">
        <v>1715</v>
      </c>
      <c r="BH644" t="s">
        <v>4442</v>
      </c>
    </row>
    <row r="645" spans="1:61" x14ac:dyDescent="0.25">
      <c r="A645">
        <f t="shared" si="81"/>
        <v>11.3</v>
      </c>
      <c r="B645" t="str">
        <f t="shared" si="82"/>
        <v>HKW Pfaffenwald_BNA1333b</v>
      </c>
      <c r="C645" t="s">
        <v>3492</v>
      </c>
      <c r="D645" t="str">
        <f>VLOOKUP(AL645,REF_TABLE!$A$19:$B$26,2,FALSE)</f>
        <v>STUR</v>
      </c>
      <c r="E645" t="str">
        <f>VLOOKUP(AK645,REF_TABLE!A:B,2,FALSE)</f>
        <v>GAS</v>
      </c>
      <c r="F645">
        <f t="shared" si="80"/>
        <v>0.35089999999999999</v>
      </c>
      <c r="G645">
        <f>VLOOKUP(Backup_0521!D645,REF_TABLE!M:Q,2,FALSE)</f>
        <v>9.5587323943661975</v>
      </c>
      <c r="H645">
        <f>VLOOKUP(Backup_0521!D645,REF_TABLE!M:Q,3,FALSE)</f>
        <v>7.8122535211267614</v>
      </c>
      <c r="I645">
        <f>VLOOKUP(D645,Tabelle7!$A:$B,2,FALSE)</f>
        <v>4.0224969288732378E-2</v>
      </c>
      <c r="J645">
        <f>VLOOKUP(D645,Tabelle7!$A:$C,3,FALSE)</f>
        <v>4.0224969288732378E-2</v>
      </c>
      <c r="K645">
        <f>VLOOKUP($E645,Dispa_data!E:W,7,FALSE)</f>
        <v>112542.12</v>
      </c>
      <c r="L645">
        <f>IFERROR(VLOOKUP($E645,Dispa_data!E:W,8,FALSE),0)</f>
        <v>0</v>
      </c>
      <c r="M645">
        <f>IFERROR(VLOOKUP($E645,Dispa_data!E:W,9,FALSE),0)</f>
        <v>0</v>
      </c>
      <c r="N645">
        <f>IFERROR(VLOOKUP($E645,Dispa_data!$E:$W,10,FALSE),0)</f>
        <v>0.4</v>
      </c>
      <c r="O645">
        <f>IFERROR(VLOOKUP($E645,Dispa_data!$E:$W,11,FALSE),0)</f>
        <v>0.52500000000000002</v>
      </c>
      <c r="P645">
        <f>IFERROR(VLOOKUP($E645,Dispa_data!$E:$W,12,FALSE),0)</f>
        <v>1</v>
      </c>
      <c r="Q645">
        <f>IFERROR(VLOOKUP($E645,Dispa_data!$E:$W,13,FALSE),0)</f>
        <v>0.45</v>
      </c>
      <c r="S645" t="str">
        <f t="shared" si="83"/>
        <v/>
      </c>
      <c r="T645" t="str">
        <f t="shared" si="84"/>
        <v/>
      </c>
      <c r="U645" t="str">
        <f t="shared" si="85"/>
        <v/>
      </c>
      <c r="V645" t="str">
        <f t="shared" si="86"/>
        <v/>
      </c>
      <c r="W645" t="str">
        <f t="shared" si="87"/>
        <v/>
      </c>
      <c r="X645" s="1" t="s">
        <v>681</v>
      </c>
      <c r="Y645" s="6" t="e">
        <f>VLOOKUP(B645,Dispa_data!B:B,1,FALSE)</f>
        <v>#N/A</v>
      </c>
      <c r="Z645" t="s">
        <v>1370</v>
      </c>
      <c r="AA645" t="s">
        <v>1759</v>
      </c>
      <c r="AC645" t="s">
        <v>2326</v>
      </c>
      <c r="AD645" t="s">
        <v>2641</v>
      </c>
      <c r="AE645" t="s">
        <v>3087</v>
      </c>
      <c r="AF645" t="s">
        <v>3242</v>
      </c>
      <c r="AG645" t="s">
        <v>3482</v>
      </c>
      <c r="AH645" t="s">
        <v>3492</v>
      </c>
      <c r="AI645">
        <v>11.3</v>
      </c>
      <c r="AK645" t="s">
        <v>3500</v>
      </c>
      <c r="AL645" t="s">
        <v>3506</v>
      </c>
      <c r="AM645" t="s">
        <v>3514</v>
      </c>
      <c r="AO645">
        <v>1969</v>
      </c>
      <c r="AP645" t="s">
        <v>3537</v>
      </c>
      <c r="AS645" t="s">
        <v>3625</v>
      </c>
      <c r="AU645">
        <v>48.750809999999987</v>
      </c>
      <c r="AV645">
        <v>9.1103000000000005</v>
      </c>
      <c r="BA645">
        <v>0.35089999999999999</v>
      </c>
      <c r="BB645" t="s">
        <v>3997</v>
      </c>
      <c r="BC645" t="s">
        <v>3500</v>
      </c>
      <c r="BE645" t="s">
        <v>3515</v>
      </c>
      <c r="BF645" t="s">
        <v>4296</v>
      </c>
      <c r="BG645" t="s">
        <v>1715</v>
      </c>
      <c r="BH645" t="s">
        <v>4442</v>
      </c>
    </row>
    <row r="646" spans="1:61" x14ac:dyDescent="0.25">
      <c r="A646">
        <f t="shared" si="81"/>
        <v>11.6</v>
      </c>
      <c r="B646" t="str">
        <f t="shared" si="82"/>
        <v>HKW Pfaffenwald_BNA1333c</v>
      </c>
      <c r="C646" t="s">
        <v>3492</v>
      </c>
      <c r="D646" t="str">
        <f>VLOOKUP(AL646,REF_TABLE!$A$19:$B$26,2,FALSE)</f>
        <v>STUR</v>
      </c>
      <c r="E646" t="str">
        <f>VLOOKUP(AK646,REF_TABLE!A:B,2,FALSE)</f>
        <v>GAS</v>
      </c>
      <c r="F646">
        <f t="shared" si="80"/>
        <v>0.3498</v>
      </c>
      <c r="G646">
        <f>VLOOKUP(Backup_0521!D646,REF_TABLE!M:Q,2,FALSE)</f>
        <v>9.5587323943661975</v>
      </c>
      <c r="H646">
        <f>VLOOKUP(Backup_0521!D646,REF_TABLE!M:Q,3,FALSE)</f>
        <v>7.8122535211267614</v>
      </c>
      <c r="I646">
        <f>VLOOKUP(D646,Tabelle7!$A:$B,2,FALSE)</f>
        <v>4.0224969288732378E-2</v>
      </c>
      <c r="J646">
        <f>VLOOKUP(D646,Tabelle7!$A:$C,3,FALSE)</f>
        <v>4.0224969288732378E-2</v>
      </c>
      <c r="K646">
        <f>VLOOKUP($E646,Dispa_data!E:W,7,FALSE)</f>
        <v>112542.12</v>
      </c>
      <c r="L646">
        <f>IFERROR(VLOOKUP($E646,Dispa_data!E:W,8,FALSE),0)</f>
        <v>0</v>
      </c>
      <c r="M646">
        <f>IFERROR(VLOOKUP($E646,Dispa_data!E:W,9,FALSE),0)</f>
        <v>0</v>
      </c>
      <c r="N646">
        <f>IFERROR(VLOOKUP($E646,Dispa_data!$E:$W,10,FALSE),0)</f>
        <v>0.4</v>
      </c>
      <c r="O646">
        <f>IFERROR(VLOOKUP($E646,Dispa_data!$E:$W,11,FALSE),0)</f>
        <v>0.52500000000000002</v>
      </c>
      <c r="P646">
        <f>IFERROR(VLOOKUP($E646,Dispa_data!$E:$W,12,FALSE),0)</f>
        <v>1</v>
      </c>
      <c r="Q646">
        <f>IFERROR(VLOOKUP($E646,Dispa_data!$E:$W,13,FALSE),0)</f>
        <v>0.45</v>
      </c>
      <c r="S646" t="str">
        <f t="shared" si="83"/>
        <v/>
      </c>
      <c r="T646" t="str">
        <f t="shared" si="84"/>
        <v/>
      </c>
      <c r="U646" t="str">
        <f t="shared" si="85"/>
        <v/>
      </c>
      <c r="V646" t="str">
        <f t="shared" si="86"/>
        <v/>
      </c>
      <c r="W646" t="str">
        <f t="shared" si="87"/>
        <v/>
      </c>
      <c r="X646" s="1" t="s">
        <v>682</v>
      </c>
      <c r="Y646" s="6" t="e">
        <f>VLOOKUP(B646,Dispa_data!B:B,1,FALSE)</f>
        <v>#N/A</v>
      </c>
      <c r="Z646" t="s">
        <v>1370</v>
      </c>
      <c r="AA646" t="s">
        <v>1760</v>
      </c>
      <c r="AC646" t="s">
        <v>2326</v>
      </c>
      <c r="AD646" t="s">
        <v>2641</v>
      </c>
      <c r="AE646" t="s">
        <v>3087</v>
      </c>
      <c r="AF646" t="s">
        <v>3242</v>
      </c>
      <c r="AG646" t="s">
        <v>3482</v>
      </c>
      <c r="AH646" t="s">
        <v>3492</v>
      </c>
      <c r="AI646">
        <v>11.6</v>
      </c>
      <c r="AK646" t="s">
        <v>3500</v>
      </c>
      <c r="AL646" t="s">
        <v>3506</v>
      </c>
      <c r="AM646" t="s">
        <v>3514</v>
      </c>
      <c r="AO646">
        <v>1968</v>
      </c>
      <c r="AP646" t="s">
        <v>3549</v>
      </c>
      <c r="AS646" t="s">
        <v>3625</v>
      </c>
      <c r="AU646">
        <v>48.750809999999987</v>
      </c>
      <c r="AV646">
        <v>9.1103000000000005</v>
      </c>
      <c r="BA646">
        <v>0.3498</v>
      </c>
      <c r="BB646" t="s">
        <v>3997</v>
      </c>
      <c r="BC646" t="s">
        <v>3500</v>
      </c>
      <c r="BE646" t="s">
        <v>3515</v>
      </c>
      <c r="BF646" t="s">
        <v>4296</v>
      </c>
      <c r="BG646" t="s">
        <v>1715</v>
      </c>
      <c r="BH646" t="s">
        <v>4442</v>
      </c>
    </row>
    <row r="647" spans="1:61" x14ac:dyDescent="0.25">
      <c r="A647">
        <f t="shared" si="81"/>
        <v>13.5</v>
      </c>
      <c r="B647" t="str">
        <f t="shared" si="82"/>
        <v>HKW Bohrhügel_BNA1264</v>
      </c>
      <c r="C647" t="s">
        <v>3492</v>
      </c>
      <c r="D647" t="str">
        <f>VLOOKUP(AL647,REF_TABLE!$A$19:$B$26,2,FALSE)</f>
        <v>STUR</v>
      </c>
      <c r="E647" t="str">
        <f>VLOOKUP(AK647,REF_TABLE!A:B,2,FALSE)</f>
        <v>GAS</v>
      </c>
      <c r="F647">
        <f t="shared" si="80"/>
        <v>0.3795</v>
      </c>
      <c r="G647">
        <f>VLOOKUP(Backup_0521!D647,REF_TABLE!M:Q,2,FALSE)</f>
        <v>9.5587323943661975</v>
      </c>
      <c r="H647">
        <f>VLOOKUP(Backup_0521!D647,REF_TABLE!M:Q,3,FALSE)</f>
        <v>7.8122535211267614</v>
      </c>
      <c r="I647">
        <f>VLOOKUP(D647,Tabelle7!$A:$B,2,FALSE)</f>
        <v>4.0224969288732378E-2</v>
      </c>
      <c r="J647">
        <f>VLOOKUP(D647,Tabelle7!$A:$C,3,FALSE)</f>
        <v>4.0224969288732378E-2</v>
      </c>
      <c r="K647">
        <f>VLOOKUP($E647,Dispa_data!E:W,7,FALSE)</f>
        <v>112542.12</v>
      </c>
      <c r="L647">
        <f>IFERROR(VLOOKUP($E647,Dispa_data!E:W,8,FALSE),0)</f>
        <v>0</v>
      </c>
      <c r="M647">
        <f>IFERROR(VLOOKUP($E647,Dispa_data!E:W,9,FALSE),0)</f>
        <v>0</v>
      </c>
      <c r="N647">
        <f>IFERROR(VLOOKUP($E647,Dispa_data!$E:$W,10,FALSE),0)</f>
        <v>0.4</v>
      </c>
      <c r="O647">
        <f>IFERROR(VLOOKUP($E647,Dispa_data!$E:$W,11,FALSE),0)</f>
        <v>0.52500000000000002</v>
      </c>
      <c r="P647">
        <f>IFERROR(VLOOKUP($E647,Dispa_data!$E:$W,12,FALSE),0)</f>
        <v>1</v>
      </c>
      <c r="Q647">
        <f>IFERROR(VLOOKUP($E647,Dispa_data!$E:$W,13,FALSE),0)</f>
        <v>0.45</v>
      </c>
      <c r="S647" t="str">
        <f t="shared" si="83"/>
        <v/>
      </c>
      <c r="T647" t="str">
        <f t="shared" si="84"/>
        <v/>
      </c>
      <c r="U647" t="str">
        <f t="shared" si="85"/>
        <v/>
      </c>
      <c r="V647" t="str">
        <f t="shared" si="86"/>
        <v/>
      </c>
      <c r="W647" t="str">
        <f t="shared" si="87"/>
        <v/>
      </c>
      <c r="X647" s="1" t="s">
        <v>683</v>
      </c>
      <c r="Y647" s="6" t="e">
        <f>VLOOKUP(B647,Dispa_data!B:B,1,FALSE)</f>
        <v>#N/A</v>
      </c>
      <c r="Z647" t="s">
        <v>1371</v>
      </c>
      <c r="AC647" t="s">
        <v>2327</v>
      </c>
      <c r="AD647" t="s">
        <v>2642</v>
      </c>
      <c r="AE647" t="s">
        <v>3088</v>
      </c>
      <c r="AF647" t="s">
        <v>3416</v>
      </c>
      <c r="AG647" t="s">
        <v>3481</v>
      </c>
      <c r="AH647" t="s">
        <v>3492</v>
      </c>
      <c r="AI647">
        <v>13.5</v>
      </c>
      <c r="AK647" t="s">
        <v>3500</v>
      </c>
      <c r="AL647" t="s">
        <v>3506</v>
      </c>
      <c r="AM647" t="s">
        <v>3514</v>
      </c>
      <c r="AO647">
        <v>1995</v>
      </c>
      <c r="AP647" t="s">
        <v>3605</v>
      </c>
      <c r="AS647" t="s">
        <v>3625</v>
      </c>
      <c r="AU647">
        <v>50.631500000000003</v>
      </c>
      <c r="AV647">
        <v>10.69866</v>
      </c>
      <c r="BA647">
        <v>0.3795</v>
      </c>
      <c r="BB647" t="s">
        <v>3997</v>
      </c>
      <c r="BC647" t="s">
        <v>3500</v>
      </c>
      <c r="BE647" t="s">
        <v>3515</v>
      </c>
      <c r="BF647" t="s">
        <v>4297</v>
      </c>
      <c r="BG647" t="s">
        <v>1715</v>
      </c>
      <c r="BH647" t="s">
        <v>4556</v>
      </c>
    </row>
    <row r="648" spans="1:61" x14ac:dyDescent="0.25">
      <c r="A648">
        <f t="shared" si="81"/>
        <v>13.4</v>
      </c>
      <c r="B648" t="str">
        <f t="shared" si="82"/>
        <v>BHKW Obere Viehweide_BNA0957</v>
      </c>
      <c r="C648" t="s">
        <v>3492</v>
      </c>
      <c r="D648" t="str">
        <f>VLOOKUP(AL648,REF_TABLE!$A$19:$B$26,2,FALSE)</f>
        <v>STUR</v>
      </c>
      <c r="E648" t="str">
        <f>VLOOKUP(AK648,REF_TABLE!A:B,2,FALSE)</f>
        <v>GAS</v>
      </c>
      <c r="F648">
        <f t="shared" si="80"/>
        <v>0.38500000000000001</v>
      </c>
      <c r="G648">
        <f>VLOOKUP(Backup_0521!D648,REF_TABLE!M:Q,2,FALSE)</f>
        <v>9.5587323943661975</v>
      </c>
      <c r="H648">
        <f>VLOOKUP(Backup_0521!D648,REF_TABLE!M:Q,3,FALSE)</f>
        <v>7.8122535211267614</v>
      </c>
      <c r="I648">
        <f>VLOOKUP(D648,Tabelle7!$A:$B,2,FALSE)</f>
        <v>4.0224969288732378E-2</v>
      </c>
      <c r="J648">
        <f>VLOOKUP(D648,Tabelle7!$A:$C,3,FALSE)</f>
        <v>4.0224969288732378E-2</v>
      </c>
      <c r="K648">
        <f>VLOOKUP($E648,Dispa_data!E:W,7,FALSE)</f>
        <v>112542.12</v>
      </c>
      <c r="L648">
        <f>IFERROR(VLOOKUP($E648,Dispa_data!E:W,8,FALSE),0)</f>
        <v>0</v>
      </c>
      <c r="M648">
        <f>IFERROR(VLOOKUP($E648,Dispa_data!E:W,9,FALSE),0)</f>
        <v>0</v>
      </c>
      <c r="N648">
        <f>IFERROR(VLOOKUP($E648,Dispa_data!$E:$W,10,FALSE),0)</f>
        <v>0.4</v>
      </c>
      <c r="O648">
        <f>IFERROR(VLOOKUP($E648,Dispa_data!$E:$W,11,FALSE),0)</f>
        <v>0.52500000000000002</v>
      </c>
      <c r="P648">
        <f>IFERROR(VLOOKUP($E648,Dispa_data!$E:$W,12,FALSE),0)</f>
        <v>1</v>
      </c>
      <c r="Q648">
        <f>IFERROR(VLOOKUP($E648,Dispa_data!$E:$W,13,FALSE),0)</f>
        <v>0.45</v>
      </c>
      <c r="S648" t="str">
        <f t="shared" si="83"/>
        <v/>
      </c>
      <c r="T648" t="str">
        <f t="shared" si="84"/>
        <v/>
      </c>
      <c r="U648" t="str">
        <f t="shared" si="85"/>
        <v/>
      </c>
      <c r="V648" t="str">
        <f t="shared" si="86"/>
        <v/>
      </c>
      <c r="W648" t="str">
        <f t="shared" si="87"/>
        <v/>
      </c>
      <c r="X648" s="1" t="s">
        <v>684</v>
      </c>
      <c r="Y648" s="6" t="e">
        <f>VLOOKUP(B648,Dispa_data!B:B,1,FALSE)</f>
        <v>#N/A</v>
      </c>
      <c r="Z648" t="s">
        <v>1372</v>
      </c>
      <c r="AA648" t="s">
        <v>1761</v>
      </c>
      <c r="AC648" t="s">
        <v>2328</v>
      </c>
      <c r="AE648" t="s">
        <v>3089</v>
      </c>
      <c r="AF648" t="s">
        <v>3417</v>
      </c>
      <c r="AG648" t="s">
        <v>3482</v>
      </c>
      <c r="AH648" t="s">
        <v>3492</v>
      </c>
      <c r="AI648">
        <v>13.4</v>
      </c>
      <c r="AK648" t="s">
        <v>3500</v>
      </c>
      <c r="AL648" t="s">
        <v>3506</v>
      </c>
      <c r="AM648" t="s">
        <v>3514</v>
      </c>
      <c r="AO648">
        <v>2000</v>
      </c>
      <c r="AP648" t="s">
        <v>3567</v>
      </c>
      <c r="AS648" t="s">
        <v>3625</v>
      </c>
      <c r="AU648">
        <v>48.510854999999999</v>
      </c>
      <c r="AV648">
        <v>9.0714629999999996</v>
      </c>
      <c r="BA648">
        <v>0.38500000000000001</v>
      </c>
      <c r="BB648" t="s">
        <v>3997</v>
      </c>
      <c r="BC648" t="s">
        <v>3500</v>
      </c>
      <c r="BE648" t="s">
        <v>3515</v>
      </c>
      <c r="BF648" t="s">
        <v>4298</v>
      </c>
      <c r="BG648" t="s">
        <v>1559</v>
      </c>
      <c r="BH648" t="s">
        <v>2328</v>
      </c>
    </row>
    <row r="649" spans="1:61" x14ac:dyDescent="0.25">
      <c r="A649">
        <f t="shared" si="81"/>
        <v>33.6</v>
      </c>
      <c r="B649" t="str">
        <f t="shared" si="82"/>
        <v>Unterbreizbach_BNA1271</v>
      </c>
      <c r="C649" t="s">
        <v>3492</v>
      </c>
      <c r="D649" t="str">
        <f>VLOOKUP(AL649,REF_TABLE!$A$19:$B$26,2,FALSE)</f>
        <v>STUR</v>
      </c>
      <c r="E649" t="str">
        <f>VLOOKUP(AK649,REF_TABLE!A:B,2,FALSE)</f>
        <v>GAS</v>
      </c>
      <c r="F649">
        <f t="shared" si="80"/>
        <v>0.34649999999999997</v>
      </c>
      <c r="G649">
        <f>VLOOKUP(Backup_0521!D649,REF_TABLE!M:Q,2,FALSE)</f>
        <v>9.5587323943661975</v>
      </c>
      <c r="H649">
        <f>VLOOKUP(Backup_0521!D649,REF_TABLE!M:Q,3,FALSE)</f>
        <v>7.8122535211267614</v>
      </c>
      <c r="I649">
        <f>VLOOKUP(D649,Tabelle7!$A:$B,2,FALSE)</f>
        <v>4.0224969288732378E-2</v>
      </c>
      <c r="J649">
        <f>VLOOKUP(D649,Tabelle7!$A:$C,3,FALSE)</f>
        <v>4.0224969288732378E-2</v>
      </c>
      <c r="K649">
        <f>VLOOKUP($E649,Dispa_data!E:W,7,FALSE)</f>
        <v>112542.12</v>
      </c>
      <c r="L649">
        <f>IFERROR(VLOOKUP($E649,Dispa_data!E:W,8,FALSE),0)</f>
        <v>0</v>
      </c>
      <c r="M649">
        <f>IFERROR(VLOOKUP($E649,Dispa_data!E:W,9,FALSE),0)</f>
        <v>0</v>
      </c>
      <c r="N649">
        <f>IFERROR(VLOOKUP($E649,Dispa_data!$E:$W,10,FALSE),0)</f>
        <v>0.4</v>
      </c>
      <c r="O649">
        <f>IFERROR(VLOOKUP($E649,Dispa_data!$E:$W,11,FALSE),0)</f>
        <v>0.52500000000000002</v>
      </c>
      <c r="P649">
        <f>IFERROR(VLOOKUP($E649,Dispa_data!$E:$W,12,FALSE),0)</f>
        <v>1</v>
      </c>
      <c r="Q649">
        <f>IFERROR(VLOOKUP($E649,Dispa_data!$E:$W,13,FALSE),0)</f>
        <v>0.45</v>
      </c>
      <c r="S649" t="str">
        <f t="shared" si="83"/>
        <v/>
      </c>
      <c r="T649" t="str">
        <f t="shared" si="84"/>
        <v/>
      </c>
      <c r="U649" t="str">
        <f t="shared" si="85"/>
        <v/>
      </c>
      <c r="V649" t="str">
        <f t="shared" si="86"/>
        <v/>
      </c>
      <c r="W649" t="str">
        <f t="shared" si="87"/>
        <v/>
      </c>
      <c r="X649" s="1" t="s">
        <v>685</v>
      </c>
      <c r="Y649" s="6" t="e">
        <f>VLOOKUP(B649,Dispa_data!B:B,1,FALSE)</f>
        <v>#N/A</v>
      </c>
      <c r="Z649" t="s">
        <v>1373</v>
      </c>
      <c r="AA649" t="s">
        <v>1373</v>
      </c>
      <c r="AC649" t="s">
        <v>2275</v>
      </c>
      <c r="AE649" t="s">
        <v>3090</v>
      </c>
      <c r="AF649" t="s">
        <v>1373</v>
      </c>
      <c r="AG649" t="s">
        <v>3481</v>
      </c>
      <c r="AH649" t="s">
        <v>3492</v>
      </c>
      <c r="AI649">
        <v>33.6</v>
      </c>
      <c r="AK649" t="s">
        <v>3500</v>
      </c>
      <c r="AL649" t="s">
        <v>3506</v>
      </c>
      <c r="AM649" t="s">
        <v>3514</v>
      </c>
      <c r="AO649">
        <v>1965</v>
      </c>
      <c r="AP649" t="s">
        <v>3551</v>
      </c>
      <c r="AS649" t="s">
        <v>3625</v>
      </c>
      <c r="AU649">
        <v>50.813190000000013</v>
      </c>
      <c r="AV649">
        <v>9.9775200000000002</v>
      </c>
      <c r="BA649">
        <v>0.34649999999999997</v>
      </c>
      <c r="BB649" t="s">
        <v>3997</v>
      </c>
      <c r="BC649" t="s">
        <v>3500</v>
      </c>
      <c r="BE649" t="s">
        <v>3515</v>
      </c>
      <c r="BF649" t="s">
        <v>4233</v>
      </c>
      <c r="BG649" t="s">
        <v>4406</v>
      </c>
      <c r="BH649" t="s">
        <v>4443</v>
      </c>
    </row>
    <row r="650" spans="1:61" x14ac:dyDescent="0.25">
      <c r="A650">
        <f t="shared" si="81"/>
        <v>58.1</v>
      </c>
      <c r="B650" t="str">
        <f t="shared" si="82"/>
        <v>PKV Kraftwerk_BNA1335a</v>
      </c>
      <c r="C650" t="s">
        <v>3492</v>
      </c>
      <c r="D650" t="str">
        <f>VLOOKUP(AL650,REF_TABLE!$A$19:$B$26,2,FALSE)</f>
        <v>STUR</v>
      </c>
      <c r="E650" t="str">
        <f>VLOOKUP(AK650,REF_TABLE!A:B,2,FALSE)</f>
        <v>GAS</v>
      </c>
      <c r="F650">
        <f t="shared" si="80"/>
        <v>0.37290000000000001</v>
      </c>
      <c r="G650">
        <f>VLOOKUP(Backup_0521!D650,REF_TABLE!M:Q,2,FALSE)</f>
        <v>9.5587323943661975</v>
      </c>
      <c r="H650">
        <f>VLOOKUP(Backup_0521!D650,REF_TABLE!M:Q,3,FALSE)</f>
        <v>7.8122535211267614</v>
      </c>
      <c r="I650">
        <f>VLOOKUP(D650,Tabelle7!$A:$B,2,FALSE)</f>
        <v>4.0224969288732378E-2</v>
      </c>
      <c r="J650">
        <f>VLOOKUP(D650,Tabelle7!$A:$C,3,FALSE)</f>
        <v>4.0224969288732378E-2</v>
      </c>
      <c r="K650">
        <f>VLOOKUP($E650,Dispa_data!E:W,7,FALSE)</f>
        <v>112542.12</v>
      </c>
      <c r="L650">
        <f>IFERROR(VLOOKUP($E650,Dispa_data!E:W,8,FALSE),0)</f>
        <v>0</v>
      </c>
      <c r="M650">
        <f>IFERROR(VLOOKUP($E650,Dispa_data!E:W,9,FALSE),0)</f>
        <v>0</v>
      </c>
      <c r="N650">
        <f>IFERROR(VLOOKUP($E650,Dispa_data!$E:$W,10,FALSE),0)</f>
        <v>0.4</v>
      </c>
      <c r="O650">
        <f>IFERROR(VLOOKUP($E650,Dispa_data!$E:$W,11,FALSE),0)</f>
        <v>0.52500000000000002</v>
      </c>
      <c r="P650">
        <f>IFERROR(VLOOKUP($E650,Dispa_data!$E:$W,12,FALSE),0)</f>
        <v>1</v>
      </c>
      <c r="Q650">
        <f>IFERROR(VLOOKUP($E650,Dispa_data!$E:$W,13,FALSE),0)</f>
        <v>0.45</v>
      </c>
      <c r="S650" t="str">
        <f t="shared" si="83"/>
        <v/>
      </c>
      <c r="T650" t="str">
        <f t="shared" si="84"/>
        <v/>
      </c>
      <c r="U650" t="str">
        <f t="shared" si="85"/>
        <v/>
      </c>
      <c r="V650" t="str">
        <f t="shared" si="86"/>
        <v/>
      </c>
      <c r="W650" t="str">
        <f t="shared" si="87"/>
        <v/>
      </c>
      <c r="X650" s="1" t="s">
        <v>686</v>
      </c>
      <c r="Y650" s="6" t="e">
        <f>VLOOKUP(B650,Dispa_data!B:B,1,FALSE)</f>
        <v>#N/A</v>
      </c>
      <c r="Z650" t="s">
        <v>964</v>
      </c>
      <c r="AA650" t="s">
        <v>1762</v>
      </c>
      <c r="AC650" t="s">
        <v>2155</v>
      </c>
      <c r="AD650" t="s">
        <v>2430</v>
      </c>
      <c r="AE650" t="s">
        <v>2759</v>
      </c>
      <c r="AF650" t="s">
        <v>3215</v>
      </c>
      <c r="AG650" t="s">
        <v>3477</v>
      </c>
      <c r="AH650" t="s">
        <v>3492</v>
      </c>
      <c r="AI650">
        <v>58.1</v>
      </c>
      <c r="AK650" t="s">
        <v>3500</v>
      </c>
      <c r="AL650" t="s">
        <v>3506</v>
      </c>
      <c r="AM650" t="s">
        <v>3514</v>
      </c>
      <c r="AO650">
        <v>1989</v>
      </c>
      <c r="AP650" t="s">
        <v>3548</v>
      </c>
      <c r="AS650" t="s">
        <v>3625</v>
      </c>
      <c r="AU650">
        <v>53.403170000000003</v>
      </c>
      <c r="AV650">
        <v>8.128210000000001</v>
      </c>
      <c r="BA650">
        <v>0.37290000000000001</v>
      </c>
      <c r="BB650" t="s">
        <v>3997</v>
      </c>
      <c r="BC650" t="s">
        <v>3500</v>
      </c>
      <c r="BE650" t="s">
        <v>3515</v>
      </c>
      <c r="BG650" t="s">
        <v>1559</v>
      </c>
      <c r="BH650" t="s">
        <v>4455</v>
      </c>
    </row>
    <row r="651" spans="1:61" x14ac:dyDescent="0.25">
      <c r="A651">
        <f t="shared" si="81"/>
        <v>0.5</v>
      </c>
      <c r="B651" t="str">
        <f t="shared" si="82"/>
        <v>PKV Kraftwerk_BNA1335b</v>
      </c>
      <c r="C651" t="s">
        <v>3492</v>
      </c>
      <c r="D651" t="str">
        <f>VLOOKUP(AL651,REF_TABLE!$A$19:$B$26,2,FALSE)</f>
        <v>STUR</v>
      </c>
      <c r="E651" t="str">
        <f>VLOOKUP(AK651,REF_TABLE!A:B,2,FALSE)</f>
        <v>GAS</v>
      </c>
      <c r="F651">
        <f t="shared" si="80"/>
        <v>0.3498</v>
      </c>
      <c r="G651">
        <f>VLOOKUP(Backup_0521!D651,REF_TABLE!M:Q,2,FALSE)</f>
        <v>9.5587323943661975</v>
      </c>
      <c r="H651">
        <f>VLOOKUP(Backup_0521!D651,REF_TABLE!M:Q,3,FALSE)</f>
        <v>7.8122535211267614</v>
      </c>
      <c r="I651">
        <f>VLOOKUP(D651,Tabelle7!$A:$B,2,FALSE)</f>
        <v>4.0224969288732378E-2</v>
      </c>
      <c r="J651">
        <f>VLOOKUP(D651,Tabelle7!$A:$C,3,FALSE)</f>
        <v>4.0224969288732378E-2</v>
      </c>
      <c r="K651">
        <f>VLOOKUP($E651,Dispa_data!E:W,7,FALSE)</f>
        <v>112542.12</v>
      </c>
      <c r="L651">
        <f>IFERROR(VLOOKUP($E651,Dispa_data!E:W,8,FALSE),0)</f>
        <v>0</v>
      </c>
      <c r="M651">
        <f>IFERROR(VLOOKUP($E651,Dispa_data!E:W,9,FALSE),0)</f>
        <v>0</v>
      </c>
      <c r="N651">
        <f>IFERROR(VLOOKUP($E651,Dispa_data!$E:$W,10,FALSE),0)</f>
        <v>0.4</v>
      </c>
      <c r="O651">
        <f>IFERROR(VLOOKUP($E651,Dispa_data!$E:$W,11,FALSE),0)</f>
        <v>0.52500000000000002</v>
      </c>
      <c r="P651">
        <f>IFERROR(VLOOKUP($E651,Dispa_data!$E:$W,12,FALSE),0)</f>
        <v>1</v>
      </c>
      <c r="Q651">
        <f>IFERROR(VLOOKUP($E651,Dispa_data!$E:$W,13,FALSE),0)</f>
        <v>0.45</v>
      </c>
      <c r="S651" t="str">
        <f t="shared" si="83"/>
        <v/>
      </c>
      <c r="T651" t="str">
        <f t="shared" si="84"/>
        <v/>
      </c>
      <c r="U651" t="str">
        <f t="shared" si="85"/>
        <v/>
      </c>
      <c r="V651" t="str">
        <f t="shared" si="86"/>
        <v/>
      </c>
      <c r="W651" t="str">
        <f t="shared" si="87"/>
        <v/>
      </c>
      <c r="X651" s="1" t="s">
        <v>687</v>
      </c>
      <c r="Y651" s="6" t="e">
        <f>VLOOKUP(B651,Dispa_data!B:B,1,FALSE)</f>
        <v>#N/A</v>
      </c>
      <c r="Z651" t="s">
        <v>964</v>
      </c>
      <c r="AA651" t="s">
        <v>1763</v>
      </c>
      <c r="AC651" t="s">
        <v>2155</v>
      </c>
      <c r="AD651" t="s">
        <v>2430</v>
      </c>
      <c r="AE651" t="s">
        <v>2759</v>
      </c>
      <c r="AF651" t="s">
        <v>3215</v>
      </c>
      <c r="AG651" t="s">
        <v>3477</v>
      </c>
      <c r="AH651" t="s">
        <v>3492</v>
      </c>
      <c r="AI651">
        <v>0.5</v>
      </c>
      <c r="AK651" t="s">
        <v>3500</v>
      </c>
      <c r="AL651" t="s">
        <v>3506</v>
      </c>
      <c r="AM651" t="s">
        <v>3514</v>
      </c>
      <c r="AO651">
        <v>1968</v>
      </c>
      <c r="AP651" t="s">
        <v>3549</v>
      </c>
      <c r="AS651" t="s">
        <v>3625</v>
      </c>
      <c r="AU651">
        <v>53.403170000000003</v>
      </c>
      <c r="AV651">
        <v>8.128210000000001</v>
      </c>
      <c r="BA651">
        <v>0.3498</v>
      </c>
      <c r="BB651" t="s">
        <v>3997</v>
      </c>
      <c r="BC651" t="s">
        <v>3500</v>
      </c>
      <c r="BE651" t="s">
        <v>3515</v>
      </c>
      <c r="BG651" t="s">
        <v>1559</v>
      </c>
      <c r="BH651" t="s">
        <v>4455</v>
      </c>
    </row>
    <row r="652" spans="1:61" x14ac:dyDescent="0.25">
      <c r="A652">
        <f t="shared" si="81"/>
        <v>846</v>
      </c>
      <c r="B652" t="str">
        <f t="shared" si="82"/>
        <v>Gemeinschaftskraftwerk Irsching _BNA0994</v>
      </c>
      <c r="C652" t="s">
        <v>3492</v>
      </c>
      <c r="D652" t="str">
        <f>VLOOKUP(AL652,REF_TABLE!$A$19:$B$26,2,FALSE)</f>
        <v>COMC</v>
      </c>
      <c r="E652" t="str">
        <f>VLOOKUP(AK652,REF_TABLE!A:B,2,FALSE)</f>
        <v>GAS</v>
      </c>
      <c r="F652">
        <f t="shared" si="80"/>
        <v>0.58499999999999996</v>
      </c>
      <c r="G652">
        <f>VLOOKUP(Backup_0521!D652,REF_TABLE!M:Q,2,FALSE)</f>
        <v>5</v>
      </c>
      <c r="H652">
        <f>VLOOKUP(Backup_0521!D652,REF_TABLE!M:Q,3,FALSE)</f>
        <v>1</v>
      </c>
      <c r="I652">
        <f>VLOOKUP(D652,Tabelle7!$A:$B,2,FALSE)</f>
        <v>3.8508725075675675E-2</v>
      </c>
      <c r="J652">
        <f>VLOOKUP(D652,Tabelle7!$A:$C,3,FALSE)</f>
        <v>3.8508725075675675E-2</v>
      </c>
      <c r="K652">
        <f>VLOOKUP($E652,Dispa_data!E:W,7,FALSE)</f>
        <v>112542.12</v>
      </c>
      <c r="L652">
        <f>IFERROR(VLOOKUP($E652,Dispa_data!E:W,8,FALSE),0)</f>
        <v>0</v>
      </c>
      <c r="M652">
        <f>IFERROR(VLOOKUP($E652,Dispa_data!E:W,9,FALSE),0)</f>
        <v>0</v>
      </c>
      <c r="N652">
        <f>IFERROR(VLOOKUP($E652,Dispa_data!$E:$W,10,FALSE),0)</f>
        <v>0.4</v>
      </c>
      <c r="O652">
        <f>IFERROR(VLOOKUP($E652,Dispa_data!$E:$W,11,FALSE),0)</f>
        <v>0.52500000000000002</v>
      </c>
      <c r="P652">
        <f>IFERROR(VLOOKUP($E652,Dispa_data!$E:$W,12,FALSE),0)</f>
        <v>1</v>
      </c>
      <c r="Q652">
        <f>IFERROR(VLOOKUP($E652,Dispa_data!$E:$W,13,FALSE),0)</f>
        <v>0.45</v>
      </c>
      <c r="S652" t="str">
        <f t="shared" si="83"/>
        <v/>
      </c>
      <c r="T652" t="str">
        <f t="shared" si="84"/>
        <v/>
      </c>
      <c r="U652" t="str">
        <f t="shared" si="85"/>
        <v/>
      </c>
      <c r="V652" t="str">
        <f t="shared" si="86"/>
        <v/>
      </c>
      <c r="W652" t="str">
        <f t="shared" si="87"/>
        <v/>
      </c>
      <c r="X652" s="1" t="s">
        <v>688</v>
      </c>
      <c r="Y652" s="6" t="e">
        <f>VLOOKUP(B652,Dispa_data!B:B,1,FALSE)</f>
        <v>#N/A</v>
      </c>
      <c r="Z652" t="s">
        <v>1374</v>
      </c>
      <c r="AA652" t="s">
        <v>1764</v>
      </c>
      <c r="AB652" t="s">
        <v>2078</v>
      </c>
      <c r="AC652" t="s">
        <v>2172</v>
      </c>
      <c r="AE652" t="s">
        <v>2924</v>
      </c>
      <c r="AF652" t="s">
        <v>1155</v>
      </c>
      <c r="AG652" t="s">
        <v>3478</v>
      </c>
      <c r="AH652" t="s">
        <v>3492</v>
      </c>
      <c r="AI652">
        <v>846</v>
      </c>
      <c r="AJ652">
        <v>876</v>
      </c>
      <c r="AK652" t="s">
        <v>3500</v>
      </c>
      <c r="AL652" t="s">
        <v>3508</v>
      </c>
      <c r="AM652" t="s">
        <v>3515</v>
      </c>
      <c r="AO652">
        <v>2010</v>
      </c>
      <c r="AP652" t="s">
        <v>3520</v>
      </c>
      <c r="AS652" t="s">
        <v>3626</v>
      </c>
      <c r="AU652">
        <v>48.767020000000002</v>
      </c>
      <c r="AV652">
        <v>11.580033</v>
      </c>
      <c r="AW652" t="s">
        <v>3719</v>
      </c>
      <c r="AX652" t="s">
        <v>3896</v>
      </c>
      <c r="AY652">
        <v>0.59699999999999998</v>
      </c>
      <c r="AZ652" s="2" t="s">
        <v>3988</v>
      </c>
      <c r="BA652">
        <v>0.58499999999999996</v>
      </c>
      <c r="BB652" t="s">
        <v>3997</v>
      </c>
      <c r="BC652" t="s">
        <v>3500</v>
      </c>
      <c r="BE652" t="s">
        <v>3515</v>
      </c>
      <c r="BF652" t="s">
        <v>1422</v>
      </c>
      <c r="BG652" t="s">
        <v>4408</v>
      </c>
      <c r="BH652" t="s">
        <v>4463</v>
      </c>
      <c r="BI652" t="s">
        <v>4591</v>
      </c>
    </row>
    <row r="653" spans="1:61" x14ac:dyDescent="0.25">
      <c r="A653">
        <f t="shared" si="81"/>
        <v>561</v>
      </c>
      <c r="B653" t="str">
        <f t="shared" si="82"/>
        <v>Ulrich Hartmann (Irsching)_BNA0995</v>
      </c>
      <c r="C653" t="s">
        <v>3492</v>
      </c>
      <c r="D653" t="str">
        <f>VLOOKUP(AL653,REF_TABLE!$A$19:$B$26,2,FALSE)</f>
        <v>COMC</v>
      </c>
      <c r="E653" t="str">
        <f>VLOOKUP(AK653,REF_TABLE!A:B,2,FALSE)</f>
        <v>GAS</v>
      </c>
      <c r="F653">
        <f t="shared" si="80"/>
        <v>0.58950000000000002</v>
      </c>
      <c r="G653">
        <f>VLOOKUP(Backup_0521!D653,REF_TABLE!M:Q,2,FALSE)</f>
        <v>5</v>
      </c>
      <c r="H653">
        <f>VLOOKUP(Backup_0521!D653,REF_TABLE!M:Q,3,FALSE)</f>
        <v>1</v>
      </c>
      <c r="I653">
        <f>VLOOKUP(D653,Tabelle7!$A:$B,2,FALSE)</f>
        <v>3.8508725075675675E-2</v>
      </c>
      <c r="J653">
        <f>VLOOKUP(D653,Tabelle7!$A:$C,3,FALSE)</f>
        <v>3.8508725075675675E-2</v>
      </c>
      <c r="K653">
        <f>VLOOKUP($E653,Dispa_data!E:W,7,FALSE)</f>
        <v>112542.12</v>
      </c>
      <c r="L653">
        <f>IFERROR(VLOOKUP($E653,Dispa_data!E:W,8,FALSE),0)</f>
        <v>0</v>
      </c>
      <c r="M653">
        <f>IFERROR(VLOOKUP($E653,Dispa_data!E:W,9,FALSE),0)</f>
        <v>0</v>
      </c>
      <c r="N653">
        <f>IFERROR(VLOOKUP($E653,Dispa_data!$E:$W,10,FALSE),0)</f>
        <v>0.4</v>
      </c>
      <c r="O653">
        <f>IFERROR(VLOOKUP($E653,Dispa_data!$E:$W,11,FALSE),0)</f>
        <v>0.52500000000000002</v>
      </c>
      <c r="P653">
        <f>IFERROR(VLOOKUP($E653,Dispa_data!$E:$W,12,FALSE),0)</f>
        <v>1</v>
      </c>
      <c r="Q653">
        <f>IFERROR(VLOOKUP($E653,Dispa_data!$E:$W,13,FALSE),0)</f>
        <v>0.45</v>
      </c>
      <c r="S653" t="str">
        <f t="shared" si="83"/>
        <v/>
      </c>
      <c r="T653" t="str">
        <f t="shared" si="84"/>
        <v/>
      </c>
      <c r="U653" t="str">
        <f t="shared" si="85"/>
        <v/>
      </c>
      <c r="V653" t="str">
        <f t="shared" si="86"/>
        <v/>
      </c>
      <c r="W653" t="str">
        <f t="shared" si="87"/>
        <v/>
      </c>
      <c r="X653" s="1" t="s">
        <v>689</v>
      </c>
      <c r="Y653" s="6" t="e">
        <f>VLOOKUP(B653,Dispa_data!B:B,1,FALSE)</f>
        <v>#N/A</v>
      </c>
      <c r="Z653" t="s">
        <v>1375</v>
      </c>
      <c r="AA653" t="s">
        <v>1568</v>
      </c>
      <c r="AB653" t="s">
        <v>2079</v>
      </c>
      <c r="AC653" t="s">
        <v>2172</v>
      </c>
      <c r="AE653" t="s">
        <v>2924</v>
      </c>
      <c r="AF653" t="s">
        <v>1155</v>
      </c>
      <c r="AG653" t="s">
        <v>3478</v>
      </c>
      <c r="AH653" t="s">
        <v>3492</v>
      </c>
      <c r="AI653">
        <v>561</v>
      </c>
      <c r="AJ653">
        <v>578</v>
      </c>
      <c r="AK653" t="s">
        <v>3500</v>
      </c>
      <c r="AL653" t="s">
        <v>3508</v>
      </c>
      <c r="AM653" t="s">
        <v>3515</v>
      </c>
      <c r="AO653">
        <v>2011</v>
      </c>
      <c r="AP653" t="s">
        <v>3544</v>
      </c>
      <c r="AS653" t="s">
        <v>3626</v>
      </c>
      <c r="AU653">
        <v>48.767020000000002</v>
      </c>
      <c r="AV653">
        <v>11.580033</v>
      </c>
      <c r="AW653" t="s">
        <v>3719</v>
      </c>
      <c r="AX653" t="s">
        <v>3897</v>
      </c>
      <c r="AY653">
        <v>0.60399999999999998</v>
      </c>
      <c r="AZ653" s="2" t="s">
        <v>3988</v>
      </c>
      <c r="BA653">
        <v>0.58950000000000002</v>
      </c>
      <c r="BB653" t="s">
        <v>3997</v>
      </c>
      <c r="BC653" t="s">
        <v>3500</v>
      </c>
      <c r="BE653" t="s">
        <v>3515</v>
      </c>
      <c r="BF653" t="s">
        <v>1422</v>
      </c>
      <c r="BG653" t="s">
        <v>4408</v>
      </c>
      <c r="BH653" t="s">
        <v>4463</v>
      </c>
      <c r="BI653" t="s">
        <v>4591</v>
      </c>
    </row>
    <row r="654" spans="1:61" x14ac:dyDescent="0.25">
      <c r="A654">
        <f t="shared" si="81"/>
        <v>13.5</v>
      </c>
      <c r="B654" t="str">
        <f t="shared" si="82"/>
        <v>STW_BNA1407</v>
      </c>
      <c r="C654" t="s">
        <v>3492</v>
      </c>
      <c r="D654" t="str">
        <f>VLOOKUP(AL654,REF_TABLE!$A$19:$B$26,2,FALSE)</f>
        <v>STUR</v>
      </c>
      <c r="E654" t="str">
        <f>VLOOKUP(AK654,REF_TABLE!A:B,2,FALSE)</f>
        <v>GAS</v>
      </c>
      <c r="F654">
        <f t="shared" si="80"/>
        <v>0.39269999999999999</v>
      </c>
      <c r="G654">
        <f>VLOOKUP(Backup_0521!D654,REF_TABLE!M:Q,2,FALSE)</f>
        <v>9.5587323943661975</v>
      </c>
      <c r="H654">
        <f>VLOOKUP(Backup_0521!D654,REF_TABLE!M:Q,3,FALSE)</f>
        <v>7.8122535211267614</v>
      </c>
      <c r="I654">
        <f>VLOOKUP(D654,Tabelle7!$A:$B,2,FALSE)</f>
        <v>4.0224969288732378E-2</v>
      </c>
      <c r="J654">
        <f>VLOOKUP(D654,Tabelle7!$A:$C,3,FALSE)</f>
        <v>4.0224969288732378E-2</v>
      </c>
      <c r="K654">
        <f>VLOOKUP($E654,Dispa_data!E:W,7,FALSE)</f>
        <v>112542.12</v>
      </c>
      <c r="L654">
        <f>IFERROR(VLOOKUP($E654,Dispa_data!E:W,8,FALSE),0)</f>
        <v>0</v>
      </c>
      <c r="M654">
        <f>IFERROR(VLOOKUP($E654,Dispa_data!E:W,9,FALSE),0)</f>
        <v>0</v>
      </c>
      <c r="N654">
        <f>IFERROR(VLOOKUP($E654,Dispa_data!$E:$W,10,FALSE),0)</f>
        <v>0.4</v>
      </c>
      <c r="O654">
        <f>IFERROR(VLOOKUP($E654,Dispa_data!$E:$W,11,FALSE),0)</f>
        <v>0.52500000000000002</v>
      </c>
      <c r="P654">
        <f>IFERROR(VLOOKUP($E654,Dispa_data!$E:$W,12,FALSE),0)</f>
        <v>1</v>
      </c>
      <c r="Q654">
        <f>IFERROR(VLOOKUP($E654,Dispa_data!$E:$W,13,FALSE),0)</f>
        <v>0.45</v>
      </c>
      <c r="S654" t="str">
        <f t="shared" si="83"/>
        <v/>
      </c>
      <c r="T654" t="str">
        <f t="shared" si="84"/>
        <v/>
      </c>
      <c r="U654" t="str">
        <f t="shared" si="85"/>
        <v/>
      </c>
      <c r="V654" t="str">
        <f t="shared" si="86"/>
        <v/>
      </c>
      <c r="W654" t="str">
        <f t="shared" si="87"/>
        <v/>
      </c>
      <c r="X654" s="1" t="s">
        <v>690</v>
      </c>
      <c r="Y654" s="6" t="e">
        <f>VLOOKUP(B654,Dispa_data!B:B,1,FALSE)</f>
        <v>#N/A</v>
      </c>
      <c r="Z654" t="s">
        <v>1376</v>
      </c>
      <c r="AC654" t="s">
        <v>2329</v>
      </c>
      <c r="AD654" t="s">
        <v>2643</v>
      </c>
      <c r="AE654" t="s">
        <v>3091</v>
      </c>
      <c r="AF654" t="s">
        <v>3418</v>
      </c>
      <c r="AG654" t="s">
        <v>3490</v>
      </c>
      <c r="AH654" t="s">
        <v>3492</v>
      </c>
      <c r="AI654">
        <v>13.5</v>
      </c>
      <c r="AK654" t="s">
        <v>3500</v>
      </c>
      <c r="AL654" t="s">
        <v>3506</v>
      </c>
      <c r="AM654" t="s">
        <v>3514</v>
      </c>
      <c r="AO654">
        <v>2007</v>
      </c>
      <c r="AP654" t="s">
        <v>3527</v>
      </c>
      <c r="AS654" t="s">
        <v>3625</v>
      </c>
      <c r="AU654">
        <v>50.874130000000001</v>
      </c>
      <c r="AV654">
        <v>13.394360000000001</v>
      </c>
      <c r="BA654">
        <v>0.39269999999999999</v>
      </c>
      <c r="BB654" t="s">
        <v>3997</v>
      </c>
      <c r="BC654" t="s">
        <v>3500</v>
      </c>
      <c r="BE654" t="s">
        <v>3515</v>
      </c>
      <c r="BF654" t="s">
        <v>4299</v>
      </c>
      <c r="BG654" t="s">
        <v>1559</v>
      </c>
      <c r="BH654" t="s">
        <v>4458</v>
      </c>
    </row>
    <row r="655" spans="1:61" x14ac:dyDescent="0.25">
      <c r="A655">
        <f t="shared" si="81"/>
        <v>55</v>
      </c>
      <c r="B655" t="str">
        <f t="shared" si="82"/>
        <v>Gersteinwerk_BNA1042</v>
      </c>
      <c r="C655" t="s">
        <v>3492</v>
      </c>
      <c r="D655" t="str">
        <f>VLOOKUP(AL655,REF_TABLE!$A$19:$B$26,2,FALSE)</f>
        <v>GTUR</v>
      </c>
      <c r="E655" t="str">
        <f>VLOOKUP(AK655,REF_TABLE!A:B,2,FALSE)</f>
        <v>GAS</v>
      </c>
      <c r="F655">
        <f t="shared" si="80"/>
        <v>0.30980000000000002</v>
      </c>
      <c r="G655">
        <f>VLOOKUP(Backup_0521!D655,REF_TABLE!M:Q,2,FALSE)</f>
        <v>0</v>
      </c>
      <c r="H655">
        <f>VLOOKUP(Backup_0521!D655,REF_TABLE!M:Q,3,FALSE)</f>
        <v>0</v>
      </c>
      <c r="I655">
        <f>VLOOKUP(D655,Tabelle7!$A:$B,2,FALSE)</f>
        <v>1</v>
      </c>
      <c r="J655">
        <f>VLOOKUP(D655,Tabelle7!$A:$C,3,FALSE)</f>
        <v>1</v>
      </c>
      <c r="K655">
        <f>VLOOKUP($E655,Dispa_data!E:W,7,FALSE)</f>
        <v>112542.12</v>
      </c>
      <c r="L655">
        <f>IFERROR(VLOOKUP($E655,Dispa_data!E:W,8,FALSE),0)</f>
        <v>0</v>
      </c>
      <c r="M655">
        <f>IFERROR(VLOOKUP($E655,Dispa_data!E:W,9,FALSE),0)</f>
        <v>0</v>
      </c>
      <c r="N655">
        <f>IFERROR(VLOOKUP($E655,Dispa_data!$E:$W,10,FALSE),0)</f>
        <v>0.4</v>
      </c>
      <c r="O655">
        <f>IFERROR(VLOOKUP($E655,Dispa_data!$E:$W,11,FALSE),0)</f>
        <v>0.52500000000000002</v>
      </c>
      <c r="P655">
        <f>IFERROR(VLOOKUP($E655,Dispa_data!$E:$W,12,FALSE),0)</f>
        <v>1</v>
      </c>
      <c r="Q655">
        <f>IFERROR(VLOOKUP($E655,Dispa_data!$E:$W,13,FALSE),0)</f>
        <v>0.45</v>
      </c>
      <c r="S655" t="str">
        <f t="shared" si="83"/>
        <v/>
      </c>
      <c r="T655" t="str">
        <f t="shared" si="84"/>
        <v/>
      </c>
      <c r="U655" t="str">
        <f t="shared" si="85"/>
        <v/>
      </c>
      <c r="V655" t="str">
        <f t="shared" si="86"/>
        <v/>
      </c>
      <c r="W655" t="str">
        <f t="shared" si="87"/>
        <v/>
      </c>
      <c r="X655" s="1" t="s">
        <v>691</v>
      </c>
      <c r="Y655" s="6" t="e">
        <f>VLOOKUP(B655,Dispa_data!B:B,1,FALSE)</f>
        <v>#N/A</v>
      </c>
      <c r="Z655" t="s">
        <v>1024</v>
      </c>
      <c r="AA655" t="s">
        <v>1765</v>
      </c>
      <c r="AB655" t="s">
        <v>2080</v>
      </c>
      <c r="AC655" t="s">
        <v>2160</v>
      </c>
      <c r="AE655" t="s">
        <v>2808</v>
      </c>
      <c r="AF655" t="s">
        <v>3248</v>
      </c>
      <c r="AG655" t="s">
        <v>3480</v>
      </c>
      <c r="AH655" t="s">
        <v>3492</v>
      </c>
      <c r="AI655">
        <v>55</v>
      </c>
      <c r="AJ655">
        <v>55</v>
      </c>
      <c r="AK655" t="s">
        <v>3500</v>
      </c>
      <c r="AL655" t="s">
        <v>3512</v>
      </c>
      <c r="AM655" t="s">
        <v>3515</v>
      </c>
      <c r="AO655">
        <v>1973</v>
      </c>
      <c r="AP655" t="s">
        <v>3607</v>
      </c>
      <c r="AS655" t="s">
        <v>3625</v>
      </c>
      <c r="AU655">
        <v>51.672452999999997</v>
      </c>
      <c r="AV655">
        <v>7.7099470000000014</v>
      </c>
      <c r="AW655" t="s">
        <v>3665</v>
      </c>
      <c r="AX655" t="s">
        <v>3898</v>
      </c>
      <c r="AY655">
        <v>0.41</v>
      </c>
      <c r="AZ655" s="2" t="s">
        <v>3989</v>
      </c>
      <c r="BA655">
        <v>0.30980000000000002</v>
      </c>
      <c r="BB655" t="s">
        <v>3997</v>
      </c>
      <c r="BC655" t="s">
        <v>3500</v>
      </c>
      <c r="BE655" t="s">
        <v>3515</v>
      </c>
      <c r="BF655" t="s">
        <v>1024</v>
      </c>
      <c r="BG655" t="s">
        <v>4406</v>
      </c>
      <c r="BH655" t="s">
        <v>4441</v>
      </c>
      <c r="BI655" t="s">
        <v>4592</v>
      </c>
    </row>
    <row r="656" spans="1:61" x14ac:dyDescent="0.25">
      <c r="A656">
        <f t="shared" si="81"/>
        <v>55</v>
      </c>
      <c r="B656" t="str">
        <f t="shared" si="82"/>
        <v>Gersteinwerk_BNA1039</v>
      </c>
      <c r="C656" t="s">
        <v>3492</v>
      </c>
      <c r="D656" t="str">
        <f>VLOOKUP(AL656,REF_TABLE!$A$19:$B$26,2,FALSE)</f>
        <v>COMC</v>
      </c>
      <c r="E656" t="str">
        <f>VLOOKUP(AK656,REF_TABLE!A:B,2,FALSE)</f>
        <v>GAS</v>
      </c>
      <c r="F656">
        <f t="shared" si="80"/>
        <v>0.41849999999999998</v>
      </c>
      <c r="G656">
        <f>VLOOKUP(Backup_0521!D656,REF_TABLE!M:Q,2,FALSE)</f>
        <v>5</v>
      </c>
      <c r="H656">
        <f>VLOOKUP(Backup_0521!D656,REF_TABLE!M:Q,3,FALSE)</f>
        <v>1</v>
      </c>
      <c r="I656">
        <f>VLOOKUP(D656,Tabelle7!$A:$B,2,FALSE)</f>
        <v>3.8508725075675675E-2</v>
      </c>
      <c r="J656">
        <f>VLOOKUP(D656,Tabelle7!$A:$C,3,FALSE)</f>
        <v>3.8508725075675675E-2</v>
      </c>
      <c r="K656">
        <f>VLOOKUP($E656,Dispa_data!E:W,7,FALSE)</f>
        <v>112542.12</v>
      </c>
      <c r="L656">
        <f>IFERROR(VLOOKUP($E656,Dispa_data!E:W,8,FALSE),0)</f>
        <v>0</v>
      </c>
      <c r="M656">
        <f>IFERROR(VLOOKUP($E656,Dispa_data!E:W,9,FALSE),0)</f>
        <v>0</v>
      </c>
      <c r="N656">
        <f>IFERROR(VLOOKUP($E656,Dispa_data!$E:$W,10,FALSE),0)</f>
        <v>0.4</v>
      </c>
      <c r="O656">
        <f>IFERROR(VLOOKUP($E656,Dispa_data!$E:$W,11,FALSE),0)</f>
        <v>0.52500000000000002</v>
      </c>
      <c r="P656">
        <f>IFERROR(VLOOKUP($E656,Dispa_data!$E:$W,12,FALSE),0)</f>
        <v>1</v>
      </c>
      <c r="Q656">
        <f>IFERROR(VLOOKUP($E656,Dispa_data!$E:$W,13,FALSE),0)</f>
        <v>0.45</v>
      </c>
      <c r="S656" t="str">
        <f t="shared" si="83"/>
        <v/>
      </c>
      <c r="T656" t="str">
        <f t="shared" si="84"/>
        <v/>
      </c>
      <c r="U656" t="str">
        <f t="shared" si="85"/>
        <v/>
      </c>
      <c r="V656" t="str">
        <f t="shared" si="86"/>
        <v/>
      </c>
      <c r="W656" t="str">
        <f t="shared" si="87"/>
        <v/>
      </c>
      <c r="X656" s="1" t="s">
        <v>692</v>
      </c>
      <c r="Y656" s="6" t="e">
        <f>VLOOKUP(B656,Dispa_data!B:B,1,FALSE)</f>
        <v>#N/A</v>
      </c>
      <c r="Z656" t="s">
        <v>1024</v>
      </c>
      <c r="AA656" t="s">
        <v>1766</v>
      </c>
      <c r="AB656" t="s">
        <v>2081</v>
      </c>
      <c r="AC656" t="s">
        <v>2160</v>
      </c>
      <c r="AE656" t="s">
        <v>2808</v>
      </c>
      <c r="AF656" t="s">
        <v>3248</v>
      </c>
      <c r="AG656" t="s">
        <v>3480</v>
      </c>
      <c r="AH656" t="s">
        <v>3492</v>
      </c>
      <c r="AI656">
        <v>55</v>
      </c>
      <c r="AJ656">
        <v>57.28049</v>
      </c>
      <c r="AK656" t="s">
        <v>3500</v>
      </c>
      <c r="AL656" t="s">
        <v>3508</v>
      </c>
      <c r="AM656" t="s">
        <v>3515</v>
      </c>
      <c r="AO656">
        <v>1973</v>
      </c>
      <c r="AP656" t="s">
        <v>3607</v>
      </c>
      <c r="AS656" t="s">
        <v>3625</v>
      </c>
      <c r="AU656">
        <v>51.672452999999997</v>
      </c>
      <c r="AV656">
        <v>7.7099470000000014</v>
      </c>
      <c r="AW656" t="s">
        <v>3665</v>
      </c>
      <c r="AX656" t="s">
        <v>3899</v>
      </c>
      <c r="AY656">
        <v>0.41</v>
      </c>
      <c r="AZ656" s="2" t="s">
        <v>3989</v>
      </c>
      <c r="BA656">
        <v>0.41849999999999998</v>
      </c>
      <c r="BB656" t="s">
        <v>3997</v>
      </c>
      <c r="BC656" t="s">
        <v>3500</v>
      </c>
      <c r="BE656" t="s">
        <v>3515</v>
      </c>
      <c r="BF656" t="s">
        <v>1024</v>
      </c>
      <c r="BG656" t="s">
        <v>4406</v>
      </c>
      <c r="BH656" t="s">
        <v>4441</v>
      </c>
      <c r="BI656" t="s">
        <v>4592</v>
      </c>
    </row>
    <row r="657" spans="1:61" x14ac:dyDescent="0.25">
      <c r="A657">
        <f t="shared" si="81"/>
        <v>55</v>
      </c>
      <c r="B657" t="str">
        <f t="shared" si="82"/>
        <v>Gersteinwerk_BNA1040</v>
      </c>
      <c r="C657" t="s">
        <v>3492</v>
      </c>
      <c r="D657" t="str">
        <f>VLOOKUP(AL657,REF_TABLE!$A$19:$B$26,2,FALSE)</f>
        <v>COMC</v>
      </c>
      <c r="E657" t="str">
        <f>VLOOKUP(AK657,REF_TABLE!A:B,2,FALSE)</f>
        <v>GAS</v>
      </c>
      <c r="F657">
        <f t="shared" si="80"/>
        <v>0.41849999999999998</v>
      </c>
      <c r="G657">
        <f>VLOOKUP(Backup_0521!D657,REF_TABLE!M:Q,2,FALSE)</f>
        <v>5</v>
      </c>
      <c r="H657">
        <f>VLOOKUP(Backup_0521!D657,REF_TABLE!M:Q,3,FALSE)</f>
        <v>1</v>
      </c>
      <c r="I657">
        <f>VLOOKUP(D657,Tabelle7!$A:$B,2,FALSE)</f>
        <v>3.8508725075675675E-2</v>
      </c>
      <c r="J657">
        <f>VLOOKUP(D657,Tabelle7!$A:$C,3,FALSE)</f>
        <v>3.8508725075675675E-2</v>
      </c>
      <c r="K657">
        <f>VLOOKUP($E657,Dispa_data!E:W,7,FALSE)</f>
        <v>112542.12</v>
      </c>
      <c r="L657">
        <f>IFERROR(VLOOKUP($E657,Dispa_data!E:W,8,FALSE),0)</f>
        <v>0</v>
      </c>
      <c r="M657">
        <f>IFERROR(VLOOKUP($E657,Dispa_data!E:W,9,FALSE),0)</f>
        <v>0</v>
      </c>
      <c r="N657">
        <f>IFERROR(VLOOKUP($E657,Dispa_data!$E:$W,10,FALSE),0)</f>
        <v>0.4</v>
      </c>
      <c r="O657">
        <f>IFERROR(VLOOKUP($E657,Dispa_data!$E:$W,11,FALSE),0)</f>
        <v>0.52500000000000002</v>
      </c>
      <c r="P657">
        <f>IFERROR(VLOOKUP($E657,Dispa_data!$E:$W,12,FALSE),0)</f>
        <v>1</v>
      </c>
      <c r="Q657">
        <f>IFERROR(VLOOKUP($E657,Dispa_data!$E:$W,13,FALSE),0)</f>
        <v>0.45</v>
      </c>
      <c r="S657" t="str">
        <f t="shared" si="83"/>
        <v/>
      </c>
      <c r="T657" t="str">
        <f t="shared" si="84"/>
        <v/>
      </c>
      <c r="U657" t="str">
        <f t="shared" si="85"/>
        <v/>
      </c>
      <c r="V657" t="str">
        <f t="shared" si="86"/>
        <v/>
      </c>
      <c r="W657" t="str">
        <f t="shared" si="87"/>
        <v/>
      </c>
      <c r="X657" s="1" t="s">
        <v>693</v>
      </c>
      <c r="Y657" s="6" t="e">
        <f>VLOOKUP(B657,Dispa_data!B:B,1,FALSE)</f>
        <v>#N/A</v>
      </c>
      <c r="Z657" t="s">
        <v>1024</v>
      </c>
      <c r="AA657" t="s">
        <v>1767</v>
      </c>
      <c r="AB657" t="s">
        <v>2082</v>
      </c>
      <c r="AC657" t="s">
        <v>2160</v>
      </c>
      <c r="AE657" t="s">
        <v>2808</v>
      </c>
      <c r="AF657" t="s">
        <v>3248</v>
      </c>
      <c r="AG657" t="s">
        <v>3480</v>
      </c>
      <c r="AH657" t="s">
        <v>3492</v>
      </c>
      <c r="AI657">
        <v>55</v>
      </c>
      <c r="AJ657">
        <v>57.28049</v>
      </c>
      <c r="AK657" t="s">
        <v>3500</v>
      </c>
      <c r="AL657" t="s">
        <v>3508</v>
      </c>
      <c r="AM657" t="s">
        <v>3515</v>
      </c>
      <c r="AO657">
        <v>1973</v>
      </c>
      <c r="AP657" t="s">
        <v>3607</v>
      </c>
      <c r="AS657" t="s">
        <v>3625</v>
      </c>
      <c r="AU657">
        <v>51.672452999999997</v>
      </c>
      <c r="AV657">
        <v>7.7099470000000014</v>
      </c>
      <c r="AW657" t="s">
        <v>3665</v>
      </c>
      <c r="AX657" t="s">
        <v>3900</v>
      </c>
      <c r="AY657">
        <v>0.41</v>
      </c>
      <c r="AZ657" s="2" t="s">
        <v>3989</v>
      </c>
      <c r="BA657">
        <v>0.41849999999999998</v>
      </c>
      <c r="BB657" t="s">
        <v>3997</v>
      </c>
      <c r="BC657" t="s">
        <v>3500</v>
      </c>
      <c r="BE657" t="s">
        <v>3515</v>
      </c>
      <c r="BF657" t="s">
        <v>1024</v>
      </c>
      <c r="BG657" t="s">
        <v>4406</v>
      </c>
      <c r="BH657" t="s">
        <v>4441</v>
      </c>
      <c r="BI657" t="s">
        <v>4592</v>
      </c>
    </row>
    <row r="658" spans="1:61" x14ac:dyDescent="0.25">
      <c r="A658">
        <f t="shared" si="81"/>
        <v>55</v>
      </c>
      <c r="B658" t="str">
        <f t="shared" si="82"/>
        <v>Gersteinwerk_BNA1041</v>
      </c>
      <c r="C658" t="s">
        <v>3492</v>
      </c>
      <c r="D658" t="str">
        <f>VLOOKUP(AL658,REF_TABLE!$A$19:$B$26,2,FALSE)</f>
        <v>GTUR</v>
      </c>
      <c r="E658" t="str">
        <f>VLOOKUP(AK658,REF_TABLE!A:B,2,FALSE)</f>
        <v>GAS</v>
      </c>
      <c r="F658">
        <f t="shared" si="80"/>
        <v>0.30980000000000002</v>
      </c>
      <c r="G658">
        <f>VLOOKUP(Backup_0521!D658,REF_TABLE!M:Q,2,FALSE)</f>
        <v>0</v>
      </c>
      <c r="H658">
        <f>VLOOKUP(Backup_0521!D658,REF_TABLE!M:Q,3,FALSE)</f>
        <v>0</v>
      </c>
      <c r="I658">
        <f>VLOOKUP(D658,Tabelle7!$A:$B,2,FALSE)</f>
        <v>1</v>
      </c>
      <c r="J658">
        <f>VLOOKUP(D658,Tabelle7!$A:$C,3,FALSE)</f>
        <v>1</v>
      </c>
      <c r="K658">
        <f>VLOOKUP($E658,Dispa_data!E:W,7,FALSE)</f>
        <v>112542.12</v>
      </c>
      <c r="L658">
        <f>IFERROR(VLOOKUP($E658,Dispa_data!E:W,8,FALSE),0)</f>
        <v>0</v>
      </c>
      <c r="M658">
        <f>IFERROR(VLOOKUP($E658,Dispa_data!E:W,9,FALSE),0)</f>
        <v>0</v>
      </c>
      <c r="N658">
        <f>IFERROR(VLOOKUP($E658,Dispa_data!$E:$W,10,FALSE),0)</f>
        <v>0.4</v>
      </c>
      <c r="O658">
        <f>IFERROR(VLOOKUP($E658,Dispa_data!$E:$W,11,FALSE),0)</f>
        <v>0.52500000000000002</v>
      </c>
      <c r="P658">
        <f>IFERROR(VLOOKUP($E658,Dispa_data!$E:$W,12,FALSE),0)</f>
        <v>1</v>
      </c>
      <c r="Q658">
        <f>IFERROR(VLOOKUP($E658,Dispa_data!$E:$W,13,FALSE),0)</f>
        <v>0.45</v>
      </c>
      <c r="S658" t="str">
        <f t="shared" si="83"/>
        <v/>
      </c>
      <c r="T658" t="str">
        <f t="shared" si="84"/>
        <v/>
      </c>
      <c r="U658" t="str">
        <f t="shared" si="85"/>
        <v/>
      </c>
      <c r="V658" t="str">
        <f t="shared" si="86"/>
        <v/>
      </c>
      <c r="W658" t="str">
        <f t="shared" si="87"/>
        <v/>
      </c>
      <c r="X658" s="1" t="s">
        <v>694</v>
      </c>
      <c r="Y658" s="6" t="e">
        <f>VLOOKUP(B658,Dispa_data!B:B,1,FALSE)</f>
        <v>#N/A</v>
      </c>
      <c r="Z658" t="s">
        <v>1024</v>
      </c>
      <c r="AA658" t="s">
        <v>1768</v>
      </c>
      <c r="AB658" t="s">
        <v>2080</v>
      </c>
      <c r="AC658" t="s">
        <v>2160</v>
      </c>
      <c r="AE658" t="s">
        <v>2808</v>
      </c>
      <c r="AF658" t="s">
        <v>3248</v>
      </c>
      <c r="AG658" t="s">
        <v>3480</v>
      </c>
      <c r="AH658" t="s">
        <v>3492</v>
      </c>
      <c r="AI658">
        <v>55</v>
      </c>
      <c r="AJ658">
        <v>55</v>
      </c>
      <c r="AK658" t="s">
        <v>3500</v>
      </c>
      <c r="AL658" t="s">
        <v>3512</v>
      </c>
      <c r="AM658" t="s">
        <v>3515</v>
      </c>
      <c r="AO658">
        <v>1973</v>
      </c>
      <c r="AP658" t="s">
        <v>3607</v>
      </c>
      <c r="AS658" t="s">
        <v>3625</v>
      </c>
      <c r="AU658">
        <v>51.672452999999997</v>
      </c>
      <c r="AV658">
        <v>7.7099470000000014</v>
      </c>
      <c r="AW658" t="s">
        <v>3665</v>
      </c>
      <c r="AY658">
        <v>0.41</v>
      </c>
      <c r="AZ658" s="2" t="s">
        <v>3989</v>
      </c>
      <c r="BA658">
        <v>0.30980000000000002</v>
      </c>
      <c r="BB658" t="s">
        <v>3997</v>
      </c>
      <c r="BC658" t="s">
        <v>3500</v>
      </c>
      <c r="BE658" t="s">
        <v>3515</v>
      </c>
      <c r="BF658" t="s">
        <v>1024</v>
      </c>
      <c r="BG658" t="s">
        <v>4406</v>
      </c>
      <c r="BH658" t="s">
        <v>4441</v>
      </c>
      <c r="BI658" t="s">
        <v>4592</v>
      </c>
    </row>
    <row r="659" spans="1:61" x14ac:dyDescent="0.25">
      <c r="A659">
        <f t="shared" si="81"/>
        <v>355</v>
      </c>
      <c r="B659" t="str">
        <f t="shared" si="82"/>
        <v>Gersteinwerk_BNA1043</v>
      </c>
      <c r="C659" t="s">
        <v>3492</v>
      </c>
      <c r="D659" t="str">
        <f>VLOOKUP(AL659,REF_TABLE!$A$19:$B$26,2,FALSE)</f>
        <v>STUR</v>
      </c>
      <c r="E659" t="str">
        <f>VLOOKUP(AK659,REF_TABLE!A:B,2,FALSE)</f>
        <v>GAS</v>
      </c>
      <c r="F659">
        <f t="shared" si="80"/>
        <v>0.3553</v>
      </c>
      <c r="G659">
        <f>VLOOKUP(Backup_0521!D659,REF_TABLE!M:Q,2,FALSE)</f>
        <v>9.5587323943661975</v>
      </c>
      <c r="H659">
        <f>VLOOKUP(Backup_0521!D659,REF_TABLE!M:Q,3,FALSE)</f>
        <v>7.8122535211267614</v>
      </c>
      <c r="I659">
        <f>VLOOKUP(D659,Tabelle7!$A:$B,2,FALSE)</f>
        <v>4.0224969288732378E-2</v>
      </c>
      <c r="J659">
        <f>VLOOKUP(D659,Tabelle7!$A:$C,3,FALSE)</f>
        <v>4.0224969288732378E-2</v>
      </c>
      <c r="K659">
        <f>VLOOKUP($E659,Dispa_data!E:W,7,FALSE)</f>
        <v>112542.12</v>
      </c>
      <c r="L659">
        <f>IFERROR(VLOOKUP($E659,Dispa_data!E:W,8,FALSE),0)</f>
        <v>0</v>
      </c>
      <c r="M659">
        <f>IFERROR(VLOOKUP($E659,Dispa_data!E:W,9,FALSE),0)</f>
        <v>0</v>
      </c>
      <c r="N659">
        <f>IFERROR(VLOOKUP($E659,Dispa_data!$E:$W,10,FALSE),0)</f>
        <v>0.4</v>
      </c>
      <c r="O659">
        <f>IFERROR(VLOOKUP($E659,Dispa_data!$E:$W,11,FALSE),0)</f>
        <v>0.52500000000000002</v>
      </c>
      <c r="P659">
        <f>IFERROR(VLOOKUP($E659,Dispa_data!$E:$W,12,FALSE),0)</f>
        <v>1</v>
      </c>
      <c r="Q659">
        <f>IFERROR(VLOOKUP($E659,Dispa_data!$E:$W,13,FALSE),0)</f>
        <v>0.45</v>
      </c>
      <c r="S659" t="str">
        <f t="shared" si="83"/>
        <v/>
      </c>
      <c r="T659" t="str">
        <f t="shared" si="84"/>
        <v/>
      </c>
      <c r="U659" t="str">
        <f t="shared" si="85"/>
        <v/>
      </c>
      <c r="V659" t="str">
        <f t="shared" si="86"/>
        <v/>
      </c>
      <c r="W659" t="str">
        <f t="shared" si="87"/>
        <v/>
      </c>
      <c r="X659" s="1" t="s">
        <v>695</v>
      </c>
      <c r="Y659" s="6" t="e">
        <f>VLOOKUP(B659,Dispa_data!B:B,1,FALSE)</f>
        <v>#N/A</v>
      </c>
      <c r="Z659" t="s">
        <v>1024</v>
      </c>
      <c r="AA659" t="s">
        <v>1769</v>
      </c>
      <c r="AC659" t="s">
        <v>2160</v>
      </c>
      <c r="AE659" t="s">
        <v>2808</v>
      </c>
      <c r="AF659" t="s">
        <v>3248</v>
      </c>
      <c r="AG659" t="s">
        <v>3480</v>
      </c>
      <c r="AH659" t="s">
        <v>3492</v>
      </c>
      <c r="AI659">
        <v>355</v>
      </c>
      <c r="AK659" t="s">
        <v>3500</v>
      </c>
      <c r="AL659" t="s">
        <v>3506</v>
      </c>
      <c r="AM659" t="s">
        <v>3515</v>
      </c>
      <c r="AO659">
        <v>1973</v>
      </c>
      <c r="AP659" t="s">
        <v>3607</v>
      </c>
      <c r="AS659" t="s">
        <v>3628</v>
      </c>
      <c r="AU659">
        <v>51.672452999999997</v>
      </c>
      <c r="AV659">
        <v>7.7099470000000014</v>
      </c>
      <c r="AW659" t="s">
        <v>3665</v>
      </c>
      <c r="AX659" t="s">
        <v>3898</v>
      </c>
      <c r="AY659">
        <v>0.41</v>
      </c>
      <c r="AZ659" s="2" t="s">
        <v>3989</v>
      </c>
      <c r="BA659">
        <v>0.3553</v>
      </c>
      <c r="BB659" t="s">
        <v>3997</v>
      </c>
      <c r="BC659" t="s">
        <v>3500</v>
      </c>
      <c r="BE659" t="s">
        <v>3515</v>
      </c>
      <c r="BF659" t="s">
        <v>1024</v>
      </c>
      <c r="BG659" t="s">
        <v>4407</v>
      </c>
      <c r="BH659" t="s">
        <v>4460</v>
      </c>
    </row>
    <row r="660" spans="1:61" x14ac:dyDescent="0.25">
      <c r="A660">
        <f t="shared" si="81"/>
        <v>355</v>
      </c>
      <c r="B660" t="str">
        <f t="shared" si="82"/>
        <v>Gersteinwerk_BNA1044</v>
      </c>
      <c r="C660" t="s">
        <v>3492</v>
      </c>
      <c r="D660" t="str">
        <f>VLOOKUP(AL660,REF_TABLE!$A$19:$B$26,2,FALSE)</f>
        <v>COMC</v>
      </c>
      <c r="E660" t="str">
        <f>VLOOKUP(AK660,REF_TABLE!A:B,2,FALSE)</f>
        <v>GAS</v>
      </c>
      <c r="F660">
        <f t="shared" si="80"/>
        <v>0.41849999999999998</v>
      </c>
      <c r="G660">
        <f>VLOOKUP(Backup_0521!D660,REF_TABLE!M:Q,2,FALSE)</f>
        <v>5</v>
      </c>
      <c r="H660">
        <f>VLOOKUP(Backup_0521!D660,REF_TABLE!M:Q,3,FALSE)</f>
        <v>1</v>
      </c>
      <c r="I660">
        <f>VLOOKUP(D660,Tabelle7!$A:$B,2,FALSE)</f>
        <v>3.8508725075675675E-2</v>
      </c>
      <c r="J660">
        <f>VLOOKUP(D660,Tabelle7!$A:$C,3,FALSE)</f>
        <v>3.8508725075675675E-2</v>
      </c>
      <c r="K660">
        <f>VLOOKUP($E660,Dispa_data!E:W,7,FALSE)</f>
        <v>112542.12</v>
      </c>
      <c r="L660">
        <f>IFERROR(VLOOKUP($E660,Dispa_data!E:W,8,FALSE),0)</f>
        <v>0</v>
      </c>
      <c r="M660">
        <f>IFERROR(VLOOKUP($E660,Dispa_data!E:W,9,FALSE),0)</f>
        <v>0</v>
      </c>
      <c r="N660">
        <f>IFERROR(VLOOKUP($E660,Dispa_data!$E:$W,10,FALSE),0)</f>
        <v>0.4</v>
      </c>
      <c r="O660">
        <f>IFERROR(VLOOKUP($E660,Dispa_data!$E:$W,11,FALSE),0)</f>
        <v>0.52500000000000002</v>
      </c>
      <c r="P660">
        <f>IFERROR(VLOOKUP($E660,Dispa_data!$E:$W,12,FALSE),0)</f>
        <v>1</v>
      </c>
      <c r="Q660">
        <f>IFERROR(VLOOKUP($E660,Dispa_data!$E:$W,13,FALSE),0)</f>
        <v>0.45</v>
      </c>
      <c r="S660" t="str">
        <f t="shared" si="83"/>
        <v/>
      </c>
      <c r="T660" t="str">
        <f t="shared" si="84"/>
        <v/>
      </c>
      <c r="U660" t="str">
        <f t="shared" si="85"/>
        <v/>
      </c>
      <c r="V660" t="str">
        <f t="shared" si="86"/>
        <v/>
      </c>
      <c r="W660" t="str">
        <f t="shared" si="87"/>
        <v/>
      </c>
      <c r="X660" s="1" t="s">
        <v>696</v>
      </c>
      <c r="Y660" s="6" t="e">
        <f>VLOOKUP(B660,Dispa_data!B:B,1,FALSE)</f>
        <v>#N/A</v>
      </c>
      <c r="Z660" t="s">
        <v>1024</v>
      </c>
      <c r="AA660" t="s">
        <v>1770</v>
      </c>
      <c r="AB660" t="s">
        <v>2081</v>
      </c>
      <c r="AC660" t="s">
        <v>2160</v>
      </c>
      <c r="AE660" t="s">
        <v>2808</v>
      </c>
      <c r="AF660" t="s">
        <v>3248</v>
      </c>
      <c r="AG660" t="s">
        <v>3480</v>
      </c>
      <c r="AH660" t="s">
        <v>3492</v>
      </c>
      <c r="AI660">
        <v>355</v>
      </c>
      <c r="AJ660">
        <v>369.71951000000001</v>
      </c>
      <c r="AK660" t="s">
        <v>3500</v>
      </c>
      <c r="AL660" t="s">
        <v>3508</v>
      </c>
      <c r="AM660" t="s">
        <v>3515</v>
      </c>
      <c r="AO660">
        <v>1973</v>
      </c>
      <c r="AP660" t="s">
        <v>3607</v>
      </c>
      <c r="AS660" t="s">
        <v>3628</v>
      </c>
      <c r="AU660">
        <v>51.672452999999997</v>
      </c>
      <c r="AV660">
        <v>7.7099470000000014</v>
      </c>
      <c r="AW660" t="s">
        <v>3665</v>
      </c>
      <c r="AX660" t="s">
        <v>3899</v>
      </c>
      <c r="AY660">
        <v>0.41</v>
      </c>
      <c r="AZ660" s="2" t="s">
        <v>3989</v>
      </c>
      <c r="BA660">
        <v>0.41849999999999998</v>
      </c>
      <c r="BB660" t="s">
        <v>3997</v>
      </c>
      <c r="BC660" t="s">
        <v>3500</v>
      </c>
      <c r="BE660" t="s">
        <v>3515</v>
      </c>
      <c r="BF660" t="s">
        <v>1024</v>
      </c>
      <c r="BG660" t="s">
        <v>4407</v>
      </c>
      <c r="BH660" t="s">
        <v>4460</v>
      </c>
      <c r="BI660" t="s">
        <v>4592</v>
      </c>
    </row>
    <row r="661" spans="1:61" x14ac:dyDescent="0.25">
      <c r="A661">
        <f t="shared" si="81"/>
        <v>355</v>
      </c>
      <c r="B661" t="str">
        <f t="shared" si="82"/>
        <v>Gersteinwerk_BNA1045</v>
      </c>
      <c r="C661" t="s">
        <v>3492</v>
      </c>
      <c r="D661" t="str">
        <f>VLOOKUP(AL661,REF_TABLE!$A$19:$B$26,2,FALSE)</f>
        <v>COMC</v>
      </c>
      <c r="E661" t="str">
        <f>VLOOKUP(AK661,REF_TABLE!A:B,2,FALSE)</f>
        <v>GAS</v>
      </c>
      <c r="F661">
        <f t="shared" si="80"/>
        <v>0.41849999999999998</v>
      </c>
      <c r="G661">
        <f>VLOOKUP(Backup_0521!D661,REF_TABLE!M:Q,2,FALSE)</f>
        <v>5</v>
      </c>
      <c r="H661">
        <f>VLOOKUP(Backup_0521!D661,REF_TABLE!M:Q,3,FALSE)</f>
        <v>1</v>
      </c>
      <c r="I661">
        <f>VLOOKUP(D661,Tabelle7!$A:$B,2,FALSE)</f>
        <v>3.8508725075675675E-2</v>
      </c>
      <c r="J661">
        <f>VLOOKUP(D661,Tabelle7!$A:$C,3,FALSE)</f>
        <v>3.8508725075675675E-2</v>
      </c>
      <c r="K661">
        <f>VLOOKUP($E661,Dispa_data!E:W,7,FALSE)</f>
        <v>112542.12</v>
      </c>
      <c r="L661">
        <f>IFERROR(VLOOKUP($E661,Dispa_data!E:W,8,FALSE),0)</f>
        <v>0</v>
      </c>
      <c r="M661">
        <f>IFERROR(VLOOKUP($E661,Dispa_data!E:W,9,FALSE),0)</f>
        <v>0</v>
      </c>
      <c r="N661">
        <f>IFERROR(VLOOKUP($E661,Dispa_data!$E:$W,10,FALSE),0)</f>
        <v>0.4</v>
      </c>
      <c r="O661">
        <f>IFERROR(VLOOKUP($E661,Dispa_data!$E:$W,11,FALSE),0)</f>
        <v>0.52500000000000002</v>
      </c>
      <c r="P661">
        <f>IFERROR(VLOOKUP($E661,Dispa_data!$E:$W,12,FALSE),0)</f>
        <v>1</v>
      </c>
      <c r="Q661">
        <f>IFERROR(VLOOKUP($E661,Dispa_data!$E:$W,13,FALSE),0)</f>
        <v>0.45</v>
      </c>
      <c r="S661" t="str">
        <f t="shared" si="83"/>
        <v/>
      </c>
      <c r="T661" t="str">
        <f t="shared" si="84"/>
        <v/>
      </c>
      <c r="U661" t="str">
        <f t="shared" si="85"/>
        <v/>
      </c>
      <c r="V661" t="str">
        <f t="shared" si="86"/>
        <v/>
      </c>
      <c r="W661" t="str">
        <f t="shared" si="87"/>
        <v/>
      </c>
      <c r="X661" s="1" t="s">
        <v>697</v>
      </c>
      <c r="Y661" s="6" t="e">
        <f>VLOOKUP(B661,Dispa_data!B:B,1,FALSE)</f>
        <v>#N/A</v>
      </c>
      <c r="Z661" t="s">
        <v>1024</v>
      </c>
      <c r="AA661" t="s">
        <v>1771</v>
      </c>
      <c r="AB661" t="s">
        <v>2082</v>
      </c>
      <c r="AC661" t="s">
        <v>2160</v>
      </c>
      <c r="AE661" t="s">
        <v>2808</v>
      </c>
      <c r="AF661" t="s">
        <v>3248</v>
      </c>
      <c r="AG661" t="s">
        <v>3480</v>
      </c>
      <c r="AH661" t="s">
        <v>3492</v>
      </c>
      <c r="AI661">
        <v>355</v>
      </c>
      <c r="AJ661">
        <v>369.71951000000001</v>
      </c>
      <c r="AK661" t="s">
        <v>3500</v>
      </c>
      <c r="AL661" t="s">
        <v>3508</v>
      </c>
      <c r="AM661" t="s">
        <v>3515</v>
      </c>
      <c r="AO661">
        <v>1973</v>
      </c>
      <c r="AP661" t="s">
        <v>3607</v>
      </c>
      <c r="AS661" t="s">
        <v>3625</v>
      </c>
      <c r="AU661">
        <v>51.672452999999997</v>
      </c>
      <c r="AV661">
        <v>7.7099470000000014</v>
      </c>
      <c r="AW661" t="s">
        <v>3665</v>
      </c>
      <c r="AX661" t="s">
        <v>3900</v>
      </c>
      <c r="AY661">
        <v>0.41</v>
      </c>
      <c r="AZ661" s="2" t="s">
        <v>3989</v>
      </c>
      <c r="BA661">
        <v>0.41849999999999998</v>
      </c>
      <c r="BB661" t="s">
        <v>3997</v>
      </c>
      <c r="BC661" t="s">
        <v>3500</v>
      </c>
      <c r="BE661" t="s">
        <v>3515</v>
      </c>
      <c r="BF661" t="s">
        <v>1024</v>
      </c>
      <c r="BG661" t="s">
        <v>4407</v>
      </c>
      <c r="BH661" t="s">
        <v>4460</v>
      </c>
      <c r="BI661" t="s">
        <v>4592</v>
      </c>
    </row>
    <row r="662" spans="1:61" x14ac:dyDescent="0.25">
      <c r="A662">
        <f t="shared" si="81"/>
        <v>112</v>
      </c>
      <c r="B662" t="str">
        <f t="shared" si="82"/>
        <v>Gersteinwerk_BNA1046b</v>
      </c>
      <c r="C662" t="s">
        <v>3492</v>
      </c>
      <c r="D662" t="str">
        <f>VLOOKUP(AL662,REF_TABLE!$A$19:$B$26,2,FALSE)</f>
        <v>GTUR</v>
      </c>
      <c r="E662" t="str">
        <f>VLOOKUP(AK662,REF_TABLE!A:B,2,FALSE)</f>
        <v>GAS</v>
      </c>
      <c r="F662">
        <f t="shared" si="80"/>
        <v>0.33839999999999998</v>
      </c>
      <c r="G662">
        <f>VLOOKUP(Backup_0521!D662,REF_TABLE!M:Q,2,FALSE)</f>
        <v>0</v>
      </c>
      <c r="H662">
        <f>VLOOKUP(Backup_0521!D662,REF_TABLE!M:Q,3,FALSE)</f>
        <v>0</v>
      </c>
      <c r="I662">
        <f>VLOOKUP(D662,Tabelle7!$A:$B,2,FALSE)</f>
        <v>1</v>
      </c>
      <c r="J662">
        <f>VLOOKUP(D662,Tabelle7!$A:$C,3,FALSE)</f>
        <v>1</v>
      </c>
      <c r="K662">
        <f>VLOOKUP($E662,Dispa_data!E:W,7,FALSE)</f>
        <v>112542.12</v>
      </c>
      <c r="L662">
        <f>IFERROR(VLOOKUP($E662,Dispa_data!E:W,8,FALSE),0)</f>
        <v>0</v>
      </c>
      <c r="M662">
        <f>IFERROR(VLOOKUP($E662,Dispa_data!E:W,9,FALSE),0)</f>
        <v>0</v>
      </c>
      <c r="N662">
        <f>IFERROR(VLOOKUP($E662,Dispa_data!$E:$W,10,FALSE),0)</f>
        <v>0.4</v>
      </c>
      <c r="O662">
        <f>IFERROR(VLOOKUP($E662,Dispa_data!$E:$W,11,FALSE),0)</f>
        <v>0.52500000000000002</v>
      </c>
      <c r="P662">
        <f>IFERROR(VLOOKUP($E662,Dispa_data!$E:$W,12,FALSE),0)</f>
        <v>1</v>
      </c>
      <c r="Q662">
        <f>IFERROR(VLOOKUP($E662,Dispa_data!$E:$W,13,FALSE),0)</f>
        <v>0.45</v>
      </c>
      <c r="S662" t="str">
        <f t="shared" si="83"/>
        <v/>
      </c>
      <c r="T662" t="str">
        <f t="shared" si="84"/>
        <v/>
      </c>
      <c r="U662" t="str">
        <f t="shared" si="85"/>
        <v/>
      </c>
      <c r="V662" t="str">
        <f t="shared" si="86"/>
        <v/>
      </c>
      <c r="W662" t="str">
        <f t="shared" si="87"/>
        <v/>
      </c>
      <c r="X662" s="1" t="s">
        <v>698</v>
      </c>
      <c r="Y662" s="6" t="e">
        <f>VLOOKUP(B662,Dispa_data!B:B,1,FALSE)</f>
        <v>#N/A</v>
      </c>
      <c r="Z662" t="s">
        <v>1024</v>
      </c>
      <c r="AA662" t="s">
        <v>1772</v>
      </c>
      <c r="AB662" t="s">
        <v>2083</v>
      </c>
      <c r="AC662" t="s">
        <v>2160</v>
      </c>
      <c r="AE662" t="s">
        <v>2808</v>
      </c>
      <c r="AF662" t="s">
        <v>3248</v>
      </c>
      <c r="AG662" t="s">
        <v>3480</v>
      </c>
      <c r="AH662" t="s">
        <v>3492</v>
      </c>
      <c r="AI662">
        <v>112</v>
      </c>
      <c r="AJ662">
        <v>112</v>
      </c>
      <c r="AK662" t="s">
        <v>3500</v>
      </c>
      <c r="AL662" t="s">
        <v>3512</v>
      </c>
      <c r="AM662" t="s">
        <v>3515</v>
      </c>
      <c r="AO662">
        <v>1984</v>
      </c>
      <c r="AP662" t="s">
        <v>3540</v>
      </c>
      <c r="AS662" t="s">
        <v>3625</v>
      </c>
      <c r="AU662">
        <v>51.672452999999997</v>
      </c>
      <c r="AV662">
        <v>7.7099470000000014</v>
      </c>
      <c r="AW662" t="s">
        <v>3665</v>
      </c>
      <c r="AX662" t="s">
        <v>3901</v>
      </c>
      <c r="BA662">
        <v>0.33839999999999998</v>
      </c>
      <c r="BB662" t="s">
        <v>3997</v>
      </c>
      <c r="BC662" t="s">
        <v>3500</v>
      </c>
      <c r="BE662" t="s">
        <v>3515</v>
      </c>
      <c r="BF662" t="s">
        <v>4300</v>
      </c>
      <c r="BG662" t="s">
        <v>4406</v>
      </c>
      <c r="BH662" t="s">
        <v>4557</v>
      </c>
      <c r="BI662" t="s">
        <v>4591</v>
      </c>
    </row>
    <row r="663" spans="1:61" x14ac:dyDescent="0.25">
      <c r="A663">
        <f t="shared" si="81"/>
        <v>51.9</v>
      </c>
      <c r="B663" t="str">
        <f t="shared" si="82"/>
        <v>Gasturbine_BNA1279</v>
      </c>
      <c r="C663" t="s">
        <v>3492</v>
      </c>
      <c r="D663" t="str">
        <f>VLOOKUP(AL663,REF_TABLE!$A$19:$B$26,2,FALSE)</f>
        <v>COMC</v>
      </c>
      <c r="E663" t="str">
        <f>VLOOKUP(AK663,REF_TABLE!A:B,2,FALSE)</f>
        <v>GAS</v>
      </c>
      <c r="F663">
        <f t="shared" si="80"/>
        <v>0.52200000000000002</v>
      </c>
      <c r="G663">
        <f>VLOOKUP(Backup_0521!D663,REF_TABLE!M:Q,2,FALSE)</f>
        <v>5</v>
      </c>
      <c r="H663">
        <f>VLOOKUP(Backup_0521!D663,REF_TABLE!M:Q,3,FALSE)</f>
        <v>1</v>
      </c>
      <c r="I663">
        <f>VLOOKUP(D663,Tabelle7!$A:$B,2,FALSE)</f>
        <v>3.8508725075675675E-2</v>
      </c>
      <c r="J663">
        <f>VLOOKUP(D663,Tabelle7!$A:$C,3,FALSE)</f>
        <v>3.8508725075675675E-2</v>
      </c>
      <c r="K663">
        <f>VLOOKUP($E663,Dispa_data!E:W,7,FALSE)</f>
        <v>112542.12</v>
      </c>
      <c r="L663">
        <f>IFERROR(VLOOKUP($E663,Dispa_data!E:W,8,FALSE),0)</f>
        <v>0</v>
      </c>
      <c r="M663">
        <f>IFERROR(VLOOKUP($E663,Dispa_data!E:W,9,FALSE),0)</f>
        <v>0</v>
      </c>
      <c r="N663">
        <f>IFERROR(VLOOKUP($E663,Dispa_data!$E:$W,10,FALSE),0)</f>
        <v>0.4</v>
      </c>
      <c r="O663">
        <f>IFERROR(VLOOKUP($E663,Dispa_data!$E:$W,11,FALSE),0)</f>
        <v>0.52500000000000002</v>
      </c>
      <c r="P663">
        <f>IFERROR(VLOOKUP($E663,Dispa_data!$E:$W,12,FALSE),0)</f>
        <v>1</v>
      </c>
      <c r="Q663">
        <f>IFERROR(VLOOKUP($E663,Dispa_data!$E:$W,13,FALSE),0)</f>
        <v>0.45</v>
      </c>
      <c r="S663" t="str">
        <f t="shared" si="83"/>
        <v/>
      </c>
      <c r="T663" t="str">
        <f t="shared" si="84"/>
        <v/>
      </c>
      <c r="U663" t="str">
        <f t="shared" si="85"/>
        <v/>
      </c>
      <c r="V663" t="str">
        <f t="shared" si="86"/>
        <v/>
      </c>
      <c r="W663" t="str">
        <f t="shared" si="87"/>
        <v/>
      </c>
      <c r="X663" s="1" t="s">
        <v>699</v>
      </c>
      <c r="Y663" s="6" t="e">
        <f>VLOOKUP(B663,Dispa_data!B:B,1,FALSE)</f>
        <v>#N/A</v>
      </c>
      <c r="Z663" t="s">
        <v>1206</v>
      </c>
      <c r="AA663" t="s">
        <v>1773</v>
      </c>
      <c r="AB663" t="s">
        <v>2084</v>
      </c>
      <c r="AC663" t="s">
        <v>2330</v>
      </c>
      <c r="AE663" t="s">
        <v>3092</v>
      </c>
      <c r="AF663" t="s">
        <v>3419</v>
      </c>
      <c r="AG663" t="s">
        <v>3480</v>
      </c>
      <c r="AH663" t="s">
        <v>3492</v>
      </c>
      <c r="AI663">
        <v>51.9</v>
      </c>
      <c r="AJ663">
        <v>73.766499999999994</v>
      </c>
      <c r="AK663" t="s">
        <v>3500</v>
      </c>
      <c r="AL663" t="s">
        <v>3508</v>
      </c>
      <c r="AM663" t="s">
        <v>3514</v>
      </c>
      <c r="AO663">
        <v>1996</v>
      </c>
      <c r="AP663" t="s">
        <v>3553</v>
      </c>
      <c r="AS663" t="s">
        <v>3625</v>
      </c>
      <c r="AT663" t="s">
        <v>3630</v>
      </c>
      <c r="AU663">
        <v>50.830509999999997</v>
      </c>
      <c r="AV663">
        <v>6.9593600000000002</v>
      </c>
      <c r="BA663">
        <v>0.52200000000000002</v>
      </c>
      <c r="BB663" t="s">
        <v>3997</v>
      </c>
      <c r="BC663" t="s">
        <v>3500</v>
      </c>
      <c r="BE663" t="s">
        <v>3515</v>
      </c>
      <c r="BF663" t="s">
        <v>4301</v>
      </c>
      <c r="BG663" t="s">
        <v>4406</v>
      </c>
      <c r="BH663" t="s">
        <v>4441</v>
      </c>
      <c r="BI663" t="s">
        <v>4592</v>
      </c>
    </row>
    <row r="664" spans="1:61" x14ac:dyDescent="0.25">
      <c r="A664">
        <f t="shared" si="81"/>
        <v>25</v>
      </c>
      <c r="B664" t="str">
        <f t="shared" si="82"/>
        <v>Wi-Biebrich_BNA1056</v>
      </c>
      <c r="C664" t="s">
        <v>3492</v>
      </c>
      <c r="D664" t="str">
        <f>VLOOKUP(AL664,REF_TABLE!$A$19:$B$26,2,FALSE)</f>
        <v>STUR</v>
      </c>
      <c r="E664" t="str">
        <f>VLOOKUP(AK664,REF_TABLE!A:B,2,FALSE)</f>
        <v>GAS</v>
      </c>
      <c r="F664">
        <f t="shared" si="80"/>
        <v>0.3916</v>
      </c>
      <c r="G664">
        <f>VLOOKUP(Backup_0521!D664,REF_TABLE!M:Q,2,FALSE)</f>
        <v>9.5587323943661975</v>
      </c>
      <c r="H664">
        <f>VLOOKUP(Backup_0521!D664,REF_TABLE!M:Q,3,FALSE)</f>
        <v>7.8122535211267614</v>
      </c>
      <c r="I664">
        <f>VLOOKUP(D664,Tabelle7!$A:$B,2,FALSE)</f>
        <v>4.0224969288732378E-2</v>
      </c>
      <c r="J664">
        <f>VLOOKUP(D664,Tabelle7!$A:$C,3,FALSE)</f>
        <v>4.0224969288732378E-2</v>
      </c>
      <c r="K664">
        <f>VLOOKUP($E664,Dispa_data!E:W,7,FALSE)</f>
        <v>112542.12</v>
      </c>
      <c r="L664">
        <f>IFERROR(VLOOKUP($E664,Dispa_data!E:W,8,FALSE),0)</f>
        <v>0</v>
      </c>
      <c r="M664">
        <f>IFERROR(VLOOKUP($E664,Dispa_data!E:W,9,FALSE),0)</f>
        <v>0</v>
      </c>
      <c r="N664">
        <f>IFERROR(VLOOKUP($E664,Dispa_data!$E:$W,10,FALSE),0)</f>
        <v>0.4</v>
      </c>
      <c r="O664">
        <f>IFERROR(VLOOKUP($E664,Dispa_data!$E:$W,11,FALSE),0)</f>
        <v>0.52500000000000002</v>
      </c>
      <c r="P664">
        <f>IFERROR(VLOOKUP($E664,Dispa_data!$E:$W,12,FALSE),0)</f>
        <v>1</v>
      </c>
      <c r="Q664">
        <f>IFERROR(VLOOKUP($E664,Dispa_data!$E:$W,13,FALSE),0)</f>
        <v>0.45</v>
      </c>
      <c r="S664" t="str">
        <f t="shared" si="83"/>
        <v/>
      </c>
      <c r="T664" t="str">
        <f t="shared" si="84"/>
        <v/>
      </c>
      <c r="U664" t="str">
        <f t="shared" si="85"/>
        <v/>
      </c>
      <c r="V664" t="str">
        <f t="shared" si="86"/>
        <v/>
      </c>
      <c r="W664" t="str">
        <f t="shared" si="87"/>
        <v/>
      </c>
      <c r="X664" s="1" t="s">
        <v>700</v>
      </c>
      <c r="Y664" s="6" t="e">
        <f>VLOOKUP(B664,Dispa_data!B:B,1,FALSE)</f>
        <v>#N/A</v>
      </c>
      <c r="Z664" t="s">
        <v>965</v>
      </c>
      <c r="AA664" t="s">
        <v>1542</v>
      </c>
      <c r="AC664" t="s">
        <v>2156</v>
      </c>
      <c r="AE664" t="s">
        <v>2760</v>
      </c>
      <c r="AF664" t="s">
        <v>3216</v>
      </c>
      <c r="AG664" t="s">
        <v>3483</v>
      </c>
      <c r="AH664" t="s">
        <v>3492</v>
      </c>
      <c r="AI664">
        <v>25</v>
      </c>
      <c r="AK664" t="s">
        <v>3500</v>
      </c>
      <c r="AL664" t="s">
        <v>3506</v>
      </c>
      <c r="AM664" t="s">
        <v>3514</v>
      </c>
      <c r="AO664">
        <v>2006</v>
      </c>
      <c r="AP664" t="s">
        <v>3532</v>
      </c>
      <c r="AS664" t="s">
        <v>3625</v>
      </c>
      <c r="AU664">
        <v>50.040545999999999</v>
      </c>
      <c r="AV664">
        <v>8.2532479999999993</v>
      </c>
      <c r="BA664">
        <v>0.3916</v>
      </c>
      <c r="BB664" t="s">
        <v>3997</v>
      </c>
      <c r="BC664" t="s">
        <v>3500</v>
      </c>
      <c r="BE664" t="s">
        <v>3515</v>
      </c>
      <c r="BF664" t="s">
        <v>4027</v>
      </c>
      <c r="BG664" t="s">
        <v>1715</v>
      </c>
      <c r="BH664" t="s">
        <v>2156</v>
      </c>
    </row>
    <row r="665" spans="1:61" x14ac:dyDescent="0.25">
      <c r="A665">
        <f t="shared" si="81"/>
        <v>13.2</v>
      </c>
      <c r="B665" t="str">
        <f t="shared" si="82"/>
        <v>Gaskraftwerk_BNA1465b</v>
      </c>
      <c r="C665" t="s">
        <v>3492</v>
      </c>
      <c r="D665" t="str">
        <f>VLOOKUP(AL665,REF_TABLE!$A$19:$B$26,2,FALSE)</f>
        <v>STUR</v>
      </c>
      <c r="E665" t="str">
        <f>VLOOKUP(AK665,REF_TABLE!A:B,2,FALSE)</f>
        <v>GAS</v>
      </c>
      <c r="F665">
        <f t="shared" si="80"/>
        <v>0.35749999999999998</v>
      </c>
      <c r="G665">
        <f>VLOOKUP(Backup_0521!D665,REF_TABLE!M:Q,2,FALSE)</f>
        <v>9.5587323943661975</v>
      </c>
      <c r="H665">
        <f>VLOOKUP(Backup_0521!D665,REF_TABLE!M:Q,3,FALSE)</f>
        <v>7.8122535211267614</v>
      </c>
      <c r="I665">
        <f>VLOOKUP(D665,Tabelle7!$A:$B,2,FALSE)</f>
        <v>4.0224969288732378E-2</v>
      </c>
      <c r="J665">
        <f>VLOOKUP(D665,Tabelle7!$A:$C,3,FALSE)</f>
        <v>4.0224969288732378E-2</v>
      </c>
      <c r="K665">
        <f>VLOOKUP($E665,Dispa_data!E:W,7,FALSE)</f>
        <v>112542.12</v>
      </c>
      <c r="L665">
        <f>IFERROR(VLOOKUP($E665,Dispa_data!E:W,8,FALSE),0)</f>
        <v>0</v>
      </c>
      <c r="M665">
        <f>IFERROR(VLOOKUP($E665,Dispa_data!E:W,9,FALSE),0)</f>
        <v>0</v>
      </c>
      <c r="N665">
        <f>IFERROR(VLOOKUP($E665,Dispa_data!$E:$W,10,FALSE),0)</f>
        <v>0.4</v>
      </c>
      <c r="O665">
        <f>IFERROR(VLOOKUP($E665,Dispa_data!$E:$W,11,FALSE),0)</f>
        <v>0.52500000000000002</v>
      </c>
      <c r="P665">
        <f>IFERROR(VLOOKUP($E665,Dispa_data!$E:$W,12,FALSE),0)</f>
        <v>1</v>
      </c>
      <c r="Q665">
        <f>IFERROR(VLOOKUP($E665,Dispa_data!$E:$W,13,FALSE),0)</f>
        <v>0.45</v>
      </c>
      <c r="S665" t="str">
        <f t="shared" si="83"/>
        <v/>
      </c>
      <c r="T665" t="str">
        <f t="shared" si="84"/>
        <v/>
      </c>
      <c r="U665" t="str">
        <f t="shared" si="85"/>
        <v/>
      </c>
      <c r="V665" t="str">
        <f t="shared" si="86"/>
        <v/>
      </c>
      <c r="W665" t="str">
        <f t="shared" si="87"/>
        <v/>
      </c>
      <c r="X665" s="1" t="s">
        <v>701</v>
      </c>
      <c r="Y665" s="6" t="e">
        <f>VLOOKUP(B665,Dispa_data!B:B,1,FALSE)</f>
        <v>#N/A</v>
      </c>
      <c r="Z665" t="s">
        <v>1377</v>
      </c>
      <c r="AC665" t="s">
        <v>2124</v>
      </c>
      <c r="AD665" t="s">
        <v>2644</v>
      </c>
      <c r="AE665" t="s">
        <v>3093</v>
      </c>
      <c r="AF665" t="s">
        <v>3420</v>
      </c>
      <c r="AG665" t="s">
        <v>3483</v>
      </c>
      <c r="AH665" t="s">
        <v>3492</v>
      </c>
      <c r="AI665">
        <v>13.2</v>
      </c>
      <c r="AK665" t="s">
        <v>3500</v>
      </c>
      <c r="AL665" t="s">
        <v>3506</v>
      </c>
      <c r="AM665" t="s">
        <v>3514</v>
      </c>
      <c r="AO665">
        <v>1975</v>
      </c>
      <c r="AP665" t="s">
        <v>3590</v>
      </c>
      <c r="AS665" t="s">
        <v>3627</v>
      </c>
      <c r="AU665">
        <v>51.318081999999997</v>
      </c>
      <c r="AV665">
        <v>9.8490079999999995</v>
      </c>
      <c r="BA665">
        <v>0.35749999999999998</v>
      </c>
      <c r="BB665" t="s">
        <v>3997</v>
      </c>
      <c r="BC665" t="s">
        <v>3500</v>
      </c>
      <c r="BE665" t="s">
        <v>3515</v>
      </c>
      <c r="BF665" t="s">
        <v>4302</v>
      </c>
      <c r="BG665" t="s">
        <v>1559</v>
      </c>
      <c r="BH665" t="s">
        <v>4558</v>
      </c>
    </row>
    <row r="666" spans="1:61" x14ac:dyDescent="0.25">
      <c r="A666">
        <f t="shared" si="81"/>
        <v>13</v>
      </c>
      <c r="B666" t="str">
        <f t="shared" si="82"/>
        <v>BHKW_BNA1504</v>
      </c>
      <c r="C666" t="s">
        <v>3492</v>
      </c>
      <c r="D666" t="str">
        <f>VLOOKUP(AL666,REF_TABLE!$A$19:$B$26,2,FALSE)</f>
        <v>STUR</v>
      </c>
      <c r="E666" t="str">
        <f>VLOOKUP(AK666,REF_TABLE!A:B,2,FALSE)</f>
        <v>GAS</v>
      </c>
      <c r="F666">
        <f t="shared" si="80"/>
        <v>0.39929999999999999</v>
      </c>
      <c r="G666">
        <f>VLOOKUP(Backup_0521!D666,REF_TABLE!M:Q,2,FALSE)</f>
        <v>9.5587323943661975</v>
      </c>
      <c r="H666">
        <f>VLOOKUP(Backup_0521!D666,REF_TABLE!M:Q,3,FALSE)</f>
        <v>7.8122535211267614</v>
      </c>
      <c r="I666">
        <f>VLOOKUP(D666,Tabelle7!$A:$B,2,FALSE)</f>
        <v>4.0224969288732378E-2</v>
      </c>
      <c r="J666">
        <f>VLOOKUP(D666,Tabelle7!$A:$C,3,FALSE)</f>
        <v>4.0224969288732378E-2</v>
      </c>
      <c r="K666">
        <f>VLOOKUP($E666,Dispa_data!E:W,7,FALSE)</f>
        <v>112542.12</v>
      </c>
      <c r="L666">
        <f>IFERROR(VLOOKUP($E666,Dispa_data!E:W,8,FALSE),0)</f>
        <v>0</v>
      </c>
      <c r="M666">
        <f>IFERROR(VLOOKUP($E666,Dispa_data!E:W,9,FALSE),0)</f>
        <v>0</v>
      </c>
      <c r="N666">
        <f>IFERROR(VLOOKUP($E666,Dispa_data!$E:$W,10,FALSE),0)</f>
        <v>0.4</v>
      </c>
      <c r="O666">
        <f>IFERROR(VLOOKUP($E666,Dispa_data!$E:$W,11,FALSE),0)</f>
        <v>0.52500000000000002</v>
      </c>
      <c r="P666">
        <f>IFERROR(VLOOKUP($E666,Dispa_data!$E:$W,12,FALSE),0)</f>
        <v>1</v>
      </c>
      <c r="Q666">
        <f>IFERROR(VLOOKUP($E666,Dispa_data!$E:$W,13,FALSE),0)</f>
        <v>0.45</v>
      </c>
      <c r="S666" t="str">
        <f t="shared" si="83"/>
        <v/>
      </c>
      <c r="T666" t="str">
        <f t="shared" si="84"/>
        <v/>
      </c>
      <c r="U666" t="str">
        <f t="shared" si="85"/>
        <v/>
      </c>
      <c r="V666" t="str">
        <f t="shared" si="86"/>
        <v/>
      </c>
      <c r="W666" t="str">
        <f t="shared" si="87"/>
        <v/>
      </c>
      <c r="X666" s="1" t="s">
        <v>702</v>
      </c>
      <c r="Y666" s="6" t="e">
        <f>VLOOKUP(B666,Dispa_data!B:B,1,FALSE)</f>
        <v>#N/A</v>
      </c>
      <c r="Z666" t="s">
        <v>1378</v>
      </c>
      <c r="AC666" t="s">
        <v>2255</v>
      </c>
      <c r="AD666" t="s">
        <v>2645</v>
      </c>
      <c r="AE666" t="s">
        <v>3094</v>
      </c>
      <c r="AF666" t="s">
        <v>3421</v>
      </c>
      <c r="AG666" t="s">
        <v>3487</v>
      </c>
      <c r="AH666" t="s">
        <v>3492</v>
      </c>
      <c r="AI666">
        <v>13</v>
      </c>
      <c r="AK666" t="s">
        <v>3500</v>
      </c>
      <c r="AL666" t="s">
        <v>3506</v>
      </c>
      <c r="AM666" t="s">
        <v>3514</v>
      </c>
      <c r="AO666">
        <v>2013</v>
      </c>
      <c r="AP666" t="s">
        <v>3543</v>
      </c>
      <c r="AS666" t="s">
        <v>3625</v>
      </c>
      <c r="AU666">
        <v>49.047474000000001</v>
      </c>
      <c r="AV666">
        <v>8.2816020000000012</v>
      </c>
      <c r="BA666">
        <v>0.39929999999999999</v>
      </c>
      <c r="BB666" t="s">
        <v>3997</v>
      </c>
      <c r="BC666" t="s">
        <v>3500</v>
      </c>
      <c r="BE666" t="s">
        <v>3515</v>
      </c>
      <c r="BF666" t="s">
        <v>4303</v>
      </c>
      <c r="BG666" t="s">
        <v>4406</v>
      </c>
      <c r="BH666" t="s">
        <v>4559</v>
      </c>
    </row>
    <row r="667" spans="1:61" x14ac:dyDescent="0.25">
      <c r="A667">
        <f t="shared" si="81"/>
        <v>40</v>
      </c>
      <c r="B667" t="str">
        <f t="shared" si="82"/>
        <v>Spitzenlastkraftwerk Wolfen_BNA1074</v>
      </c>
      <c r="C667" t="s">
        <v>3492</v>
      </c>
      <c r="D667" t="str">
        <f>VLOOKUP(AL667,REF_TABLE!$A$19:$B$26,2,FALSE)</f>
        <v>STUR</v>
      </c>
      <c r="E667" t="str">
        <f>VLOOKUP(AK667,REF_TABLE!A:B,2,FALSE)</f>
        <v>GAS</v>
      </c>
      <c r="F667">
        <f t="shared" si="80"/>
        <v>0.38169999999999998</v>
      </c>
      <c r="G667">
        <f>VLOOKUP(Backup_0521!D667,REF_TABLE!M:Q,2,FALSE)</f>
        <v>9.5587323943661975</v>
      </c>
      <c r="H667">
        <f>VLOOKUP(Backup_0521!D667,REF_TABLE!M:Q,3,FALSE)</f>
        <v>7.8122535211267614</v>
      </c>
      <c r="I667">
        <f>VLOOKUP(D667,Tabelle7!$A:$B,2,FALSE)</f>
        <v>4.0224969288732378E-2</v>
      </c>
      <c r="J667">
        <f>VLOOKUP(D667,Tabelle7!$A:$C,3,FALSE)</f>
        <v>4.0224969288732378E-2</v>
      </c>
      <c r="K667">
        <f>VLOOKUP($E667,Dispa_data!E:W,7,FALSE)</f>
        <v>112542.12</v>
      </c>
      <c r="L667">
        <f>IFERROR(VLOOKUP($E667,Dispa_data!E:W,8,FALSE),0)</f>
        <v>0</v>
      </c>
      <c r="M667">
        <f>IFERROR(VLOOKUP($E667,Dispa_data!E:W,9,FALSE),0)</f>
        <v>0</v>
      </c>
      <c r="N667">
        <f>IFERROR(VLOOKUP($E667,Dispa_data!$E:$W,10,FALSE),0)</f>
        <v>0.4</v>
      </c>
      <c r="O667">
        <f>IFERROR(VLOOKUP($E667,Dispa_data!$E:$W,11,FALSE),0)</f>
        <v>0.52500000000000002</v>
      </c>
      <c r="P667">
        <f>IFERROR(VLOOKUP($E667,Dispa_data!$E:$W,12,FALSE),0)</f>
        <v>1</v>
      </c>
      <c r="Q667">
        <f>IFERROR(VLOOKUP($E667,Dispa_data!$E:$W,13,FALSE),0)</f>
        <v>0.45</v>
      </c>
      <c r="S667" t="str">
        <f t="shared" si="83"/>
        <v/>
      </c>
      <c r="T667" t="str">
        <f t="shared" si="84"/>
        <v/>
      </c>
      <c r="U667" t="str">
        <f t="shared" si="85"/>
        <v/>
      </c>
      <c r="V667" t="str">
        <f t="shared" si="86"/>
        <v/>
      </c>
      <c r="W667" t="str">
        <f t="shared" si="87"/>
        <v/>
      </c>
      <c r="X667" s="1" t="s">
        <v>703</v>
      </c>
      <c r="Y667" s="6" t="e">
        <f>VLOOKUP(B667,Dispa_data!B:B,1,FALSE)</f>
        <v>#N/A</v>
      </c>
      <c r="Z667" t="s">
        <v>1379</v>
      </c>
      <c r="AC667" t="s">
        <v>2147</v>
      </c>
      <c r="AE667" t="s">
        <v>3095</v>
      </c>
      <c r="AF667" t="s">
        <v>3422</v>
      </c>
      <c r="AG667" t="s">
        <v>3479</v>
      </c>
      <c r="AH667" t="s">
        <v>3492</v>
      </c>
      <c r="AI667">
        <v>40</v>
      </c>
      <c r="AK667" t="s">
        <v>3500</v>
      </c>
      <c r="AL667" t="s">
        <v>3506</v>
      </c>
      <c r="AM667" t="s">
        <v>3515</v>
      </c>
      <c r="AO667">
        <v>1997</v>
      </c>
      <c r="AP667" t="s">
        <v>3529</v>
      </c>
      <c r="AS667" t="s">
        <v>3625</v>
      </c>
      <c r="AU667">
        <v>51.643127</v>
      </c>
      <c r="AV667">
        <v>12.228892</v>
      </c>
      <c r="BA667">
        <v>0.38169999999999998</v>
      </c>
      <c r="BB667" t="s">
        <v>3997</v>
      </c>
      <c r="BC667" t="s">
        <v>3500</v>
      </c>
      <c r="BE667" t="s">
        <v>3515</v>
      </c>
      <c r="BF667" t="s">
        <v>4304</v>
      </c>
      <c r="BG667" t="s">
        <v>4406</v>
      </c>
      <c r="BH667" t="s">
        <v>4458</v>
      </c>
    </row>
    <row r="668" spans="1:61" x14ac:dyDescent="0.25">
      <c r="A668">
        <f t="shared" si="81"/>
        <v>10.4</v>
      </c>
      <c r="B668" t="str">
        <f t="shared" si="82"/>
        <v>BHKW Braunschweig_BNA1677</v>
      </c>
      <c r="C668" t="s">
        <v>3492</v>
      </c>
      <c r="D668" t="str">
        <f>VLOOKUP(AL668,REF_TABLE!$A$19:$B$26,2,FALSE)</f>
        <v>STUR</v>
      </c>
      <c r="E668" t="str">
        <f>VLOOKUP(AK668,REF_TABLE!A:B,2,FALSE)</f>
        <v>GAS</v>
      </c>
      <c r="F668">
        <f t="shared" si="80"/>
        <v>0.40150000000000002</v>
      </c>
      <c r="G668">
        <f>VLOOKUP(Backup_0521!D668,REF_TABLE!M:Q,2,FALSE)</f>
        <v>9.5587323943661975</v>
      </c>
      <c r="H668">
        <f>VLOOKUP(Backup_0521!D668,REF_TABLE!M:Q,3,FALSE)</f>
        <v>7.8122535211267614</v>
      </c>
      <c r="I668">
        <f>VLOOKUP(D668,Tabelle7!$A:$B,2,FALSE)</f>
        <v>4.0224969288732378E-2</v>
      </c>
      <c r="J668">
        <f>VLOOKUP(D668,Tabelle7!$A:$C,3,FALSE)</f>
        <v>4.0224969288732378E-2</v>
      </c>
      <c r="K668">
        <f>VLOOKUP($E668,Dispa_data!E:W,7,FALSE)</f>
        <v>112542.12</v>
      </c>
      <c r="L668">
        <f>IFERROR(VLOOKUP($E668,Dispa_data!E:W,8,FALSE),0)</f>
        <v>0</v>
      </c>
      <c r="M668">
        <f>IFERROR(VLOOKUP($E668,Dispa_data!E:W,9,FALSE),0)</f>
        <v>0</v>
      </c>
      <c r="N668">
        <f>IFERROR(VLOOKUP($E668,Dispa_data!$E:$W,10,FALSE),0)</f>
        <v>0.4</v>
      </c>
      <c r="O668">
        <f>IFERROR(VLOOKUP($E668,Dispa_data!$E:$W,11,FALSE),0)</f>
        <v>0.52500000000000002</v>
      </c>
      <c r="P668">
        <f>IFERROR(VLOOKUP($E668,Dispa_data!$E:$W,12,FALSE),0)</f>
        <v>1</v>
      </c>
      <c r="Q668">
        <f>IFERROR(VLOOKUP($E668,Dispa_data!$E:$W,13,FALSE),0)</f>
        <v>0.45</v>
      </c>
      <c r="S668" t="str">
        <f t="shared" si="83"/>
        <v/>
      </c>
      <c r="T668" t="str">
        <f t="shared" si="84"/>
        <v/>
      </c>
      <c r="U668" t="str">
        <f t="shared" si="85"/>
        <v/>
      </c>
      <c r="V668" t="str">
        <f t="shared" si="86"/>
        <v/>
      </c>
      <c r="W668" t="str">
        <f t="shared" si="87"/>
        <v/>
      </c>
      <c r="X668" s="1" t="s">
        <v>704</v>
      </c>
      <c r="Y668" s="6" t="e">
        <f>VLOOKUP(B668,Dispa_data!B:B,1,FALSE)</f>
        <v>#N/A</v>
      </c>
      <c r="Z668" t="s">
        <v>1380</v>
      </c>
      <c r="AC668" t="s">
        <v>2187</v>
      </c>
      <c r="AD668" t="s">
        <v>2646</v>
      </c>
      <c r="AE668" t="s">
        <v>2810</v>
      </c>
      <c r="AF668" t="s">
        <v>3249</v>
      </c>
      <c r="AG668" t="s">
        <v>3477</v>
      </c>
      <c r="AH668" t="s">
        <v>3492</v>
      </c>
      <c r="AI668">
        <v>10.4</v>
      </c>
      <c r="AK668" t="s">
        <v>3500</v>
      </c>
      <c r="AL668" t="s">
        <v>3506</v>
      </c>
      <c r="AM668" t="s">
        <v>3514</v>
      </c>
      <c r="AO668">
        <v>2015</v>
      </c>
      <c r="AP668" t="s">
        <v>3550</v>
      </c>
      <c r="AS668" t="s">
        <v>3625</v>
      </c>
      <c r="AU668">
        <v>52.295298000000003</v>
      </c>
      <c r="AV668">
        <v>10.521672000000001</v>
      </c>
      <c r="BA668">
        <v>0.40150000000000002</v>
      </c>
      <c r="BB668" t="s">
        <v>3997</v>
      </c>
      <c r="BC668" t="s">
        <v>3500</v>
      </c>
      <c r="BE668" t="s">
        <v>3515</v>
      </c>
      <c r="BG668" t="s">
        <v>4406</v>
      </c>
      <c r="BH668" t="s">
        <v>4461</v>
      </c>
    </row>
    <row r="669" spans="1:61" x14ac:dyDescent="0.25">
      <c r="A669">
        <f t="shared" si="81"/>
        <v>11.5</v>
      </c>
      <c r="B669" t="str">
        <f t="shared" si="82"/>
        <v>Co-Generation_BNA1284</v>
      </c>
      <c r="C669" t="s">
        <v>3492</v>
      </c>
      <c r="D669" t="str">
        <f>VLOOKUP(AL669,REF_TABLE!$A$19:$B$26,2,FALSE)</f>
        <v>STUR</v>
      </c>
      <c r="E669" t="str">
        <f>VLOOKUP(AK669,REF_TABLE!A:B,2,FALSE)</f>
        <v>GAS</v>
      </c>
      <c r="F669">
        <f t="shared" si="80"/>
        <v>0.37509999999999999</v>
      </c>
      <c r="G669">
        <f>VLOOKUP(Backup_0521!D669,REF_TABLE!M:Q,2,FALSE)</f>
        <v>9.5587323943661975</v>
      </c>
      <c r="H669">
        <f>VLOOKUP(Backup_0521!D669,REF_TABLE!M:Q,3,FALSE)</f>
        <v>7.8122535211267614</v>
      </c>
      <c r="I669">
        <f>VLOOKUP(D669,Tabelle7!$A:$B,2,FALSE)</f>
        <v>4.0224969288732378E-2</v>
      </c>
      <c r="J669">
        <f>VLOOKUP(D669,Tabelle7!$A:$C,3,FALSE)</f>
        <v>4.0224969288732378E-2</v>
      </c>
      <c r="K669">
        <f>VLOOKUP($E669,Dispa_data!E:W,7,FALSE)</f>
        <v>112542.12</v>
      </c>
      <c r="L669">
        <f>IFERROR(VLOOKUP($E669,Dispa_data!E:W,8,FALSE),0)</f>
        <v>0</v>
      </c>
      <c r="M669">
        <f>IFERROR(VLOOKUP($E669,Dispa_data!E:W,9,FALSE),0)</f>
        <v>0</v>
      </c>
      <c r="N669">
        <f>IFERROR(VLOOKUP($E669,Dispa_data!$E:$W,10,FALSE),0)</f>
        <v>0.4</v>
      </c>
      <c r="O669">
        <f>IFERROR(VLOOKUP($E669,Dispa_data!$E:$W,11,FALSE),0)</f>
        <v>0.52500000000000002</v>
      </c>
      <c r="P669">
        <f>IFERROR(VLOOKUP($E669,Dispa_data!$E:$W,12,FALSE),0)</f>
        <v>1</v>
      </c>
      <c r="Q669">
        <f>IFERROR(VLOOKUP($E669,Dispa_data!$E:$W,13,FALSE),0)</f>
        <v>0.45</v>
      </c>
      <c r="S669" t="str">
        <f t="shared" si="83"/>
        <v/>
      </c>
      <c r="T669" t="str">
        <f t="shared" si="84"/>
        <v/>
      </c>
      <c r="U669" t="str">
        <f t="shared" si="85"/>
        <v/>
      </c>
      <c r="V669" t="str">
        <f t="shared" si="86"/>
        <v/>
      </c>
      <c r="W669" t="str">
        <f t="shared" si="87"/>
        <v/>
      </c>
      <c r="X669" s="1" t="s">
        <v>705</v>
      </c>
      <c r="Y669" s="6" t="e">
        <f>VLOOKUP(B669,Dispa_data!B:B,1,FALSE)</f>
        <v>#N/A</v>
      </c>
      <c r="Z669" t="s">
        <v>1381</v>
      </c>
      <c r="AA669" t="s">
        <v>1516</v>
      </c>
      <c r="AC669" t="s">
        <v>2331</v>
      </c>
      <c r="AD669" t="s">
        <v>2647</v>
      </c>
      <c r="AE669" t="s">
        <v>3096</v>
      </c>
      <c r="AF669" t="s">
        <v>3423</v>
      </c>
      <c r="AG669" t="s">
        <v>3487</v>
      </c>
      <c r="AH669" t="s">
        <v>3492</v>
      </c>
      <c r="AI669">
        <v>11.5</v>
      </c>
      <c r="AK669" t="s">
        <v>3500</v>
      </c>
      <c r="AL669" t="s">
        <v>3506</v>
      </c>
      <c r="AM669" t="s">
        <v>3514</v>
      </c>
      <c r="AO669">
        <v>1991</v>
      </c>
      <c r="AP669" t="s">
        <v>3564</v>
      </c>
      <c r="AS669" t="s">
        <v>3625</v>
      </c>
      <c r="AU669">
        <v>49.66328</v>
      </c>
      <c r="AV669">
        <v>8.3589399999999987</v>
      </c>
      <c r="BA669">
        <v>0.37509999999999999</v>
      </c>
      <c r="BB669" t="s">
        <v>3997</v>
      </c>
      <c r="BC669" t="s">
        <v>3500</v>
      </c>
      <c r="BE669" t="s">
        <v>3515</v>
      </c>
      <c r="BF669" t="s">
        <v>4305</v>
      </c>
      <c r="BG669" t="s">
        <v>1559</v>
      </c>
      <c r="BH669" t="s">
        <v>4560</v>
      </c>
    </row>
    <row r="670" spans="1:61" x14ac:dyDescent="0.25">
      <c r="A670">
        <f t="shared" si="81"/>
        <v>59</v>
      </c>
      <c r="B670" t="str">
        <f t="shared" si="82"/>
        <v>HKW Wörth_BNA1078</v>
      </c>
      <c r="C670" t="s">
        <v>3492</v>
      </c>
      <c r="D670" t="str">
        <f>VLOOKUP(AL670,REF_TABLE!$A$19:$B$26,2,FALSE)</f>
        <v>STUR</v>
      </c>
      <c r="E670" t="str">
        <f>VLOOKUP(AK670,REF_TABLE!A:B,2,FALSE)</f>
        <v>GAS</v>
      </c>
      <c r="F670">
        <f t="shared" si="80"/>
        <v>0.39379999999999998</v>
      </c>
      <c r="G670">
        <f>VLOOKUP(Backup_0521!D670,REF_TABLE!M:Q,2,FALSE)</f>
        <v>9.5587323943661975</v>
      </c>
      <c r="H670">
        <f>VLOOKUP(Backup_0521!D670,REF_TABLE!M:Q,3,FALSE)</f>
        <v>7.8122535211267614</v>
      </c>
      <c r="I670">
        <f>VLOOKUP(D670,Tabelle7!$A:$B,2,FALSE)</f>
        <v>4.0224969288732378E-2</v>
      </c>
      <c r="J670">
        <f>VLOOKUP(D670,Tabelle7!$A:$C,3,FALSE)</f>
        <v>4.0224969288732378E-2</v>
      </c>
      <c r="K670">
        <f>VLOOKUP($E670,Dispa_data!E:W,7,FALSE)</f>
        <v>112542.12</v>
      </c>
      <c r="L670">
        <f>IFERROR(VLOOKUP($E670,Dispa_data!E:W,8,FALSE),0)</f>
        <v>0</v>
      </c>
      <c r="M670">
        <f>IFERROR(VLOOKUP($E670,Dispa_data!E:W,9,FALSE),0)</f>
        <v>0</v>
      </c>
      <c r="N670">
        <f>IFERROR(VLOOKUP($E670,Dispa_data!$E:$W,10,FALSE),0)</f>
        <v>0.4</v>
      </c>
      <c r="O670">
        <f>IFERROR(VLOOKUP($E670,Dispa_data!$E:$W,11,FALSE),0)</f>
        <v>0.52500000000000002</v>
      </c>
      <c r="P670">
        <f>IFERROR(VLOOKUP($E670,Dispa_data!$E:$W,12,FALSE),0)</f>
        <v>1</v>
      </c>
      <c r="Q670">
        <f>IFERROR(VLOOKUP($E670,Dispa_data!$E:$W,13,FALSE),0)</f>
        <v>0.45</v>
      </c>
      <c r="S670" t="str">
        <f t="shared" si="83"/>
        <v/>
      </c>
      <c r="T670" t="str">
        <f t="shared" si="84"/>
        <v/>
      </c>
      <c r="U670" t="str">
        <f t="shared" si="85"/>
        <v/>
      </c>
      <c r="V670" t="str">
        <f t="shared" si="86"/>
        <v/>
      </c>
      <c r="W670" t="str">
        <f t="shared" si="87"/>
        <v/>
      </c>
      <c r="X670" s="1" t="s">
        <v>706</v>
      </c>
      <c r="Y670" s="6" t="e">
        <f>VLOOKUP(B670,Dispa_data!B:B,1,FALSE)</f>
        <v>#N/A</v>
      </c>
      <c r="Z670" t="s">
        <v>1382</v>
      </c>
      <c r="AC670" t="s">
        <v>2258</v>
      </c>
      <c r="AD670" t="s">
        <v>2648</v>
      </c>
      <c r="AE670" t="s">
        <v>3097</v>
      </c>
      <c r="AF670" t="s">
        <v>3424</v>
      </c>
      <c r="AG670" t="s">
        <v>3487</v>
      </c>
      <c r="AH670" t="s">
        <v>3492</v>
      </c>
      <c r="AI670">
        <v>59</v>
      </c>
      <c r="AK670" t="s">
        <v>3500</v>
      </c>
      <c r="AL670" t="s">
        <v>3506</v>
      </c>
      <c r="AM670" t="s">
        <v>3514</v>
      </c>
      <c r="AO670">
        <v>2008</v>
      </c>
      <c r="AP670" t="s">
        <v>3597</v>
      </c>
      <c r="AS670" t="s">
        <v>3625</v>
      </c>
      <c r="AU670">
        <v>49.069959999999988</v>
      </c>
      <c r="AV670">
        <v>8.3070199999999996</v>
      </c>
      <c r="BA670">
        <v>0.39379999999999998</v>
      </c>
      <c r="BB670" t="s">
        <v>3997</v>
      </c>
      <c r="BC670" t="s">
        <v>3500</v>
      </c>
      <c r="BE670" t="s">
        <v>3515</v>
      </c>
      <c r="BF670" t="s">
        <v>4306</v>
      </c>
      <c r="BG670" t="s">
        <v>4406</v>
      </c>
      <c r="BH670" t="s">
        <v>4559</v>
      </c>
    </row>
    <row r="671" spans="1:61" x14ac:dyDescent="0.25">
      <c r="A671">
        <f t="shared" si="81"/>
        <v>19</v>
      </c>
      <c r="B671" t="str">
        <f t="shared" si="82"/>
        <v>Sigmundshall_BNA1285</v>
      </c>
      <c r="C671" t="s">
        <v>3492</v>
      </c>
      <c r="D671" t="str">
        <f>VLOOKUP(AL671,REF_TABLE!$A$19:$B$26,2,FALSE)</f>
        <v>STUR</v>
      </c>
      <c r="E671" t="str">
        <f>VLOOKUP(AK671,REF_TABLE!A:B,2,FALSE)</f>
        <v>GAS</v>
      </c>
      <c r="F671">
        <f t="shared" si="80"/>
        <v>0.35639999999999999</v>
      </c>
      <c r="G671">
        <f>VLOOKUP(Backup_0521!D671,REF_TABLE!M:Q,2,FALSE)</f>
        <v>9.5587323943661975</v>
      </c>
      <c r="H671">
        <f>VLOOKUP(Backup_0521!D671,REF_TABLE!M:Q,3,FALSE)</f>
        <v>7.8122535211267614</v>
      </c>
      <c r="I671">
        <f>VLOOKUP(D671,Tabelle7!$A:$B,2,FALSE)</f>
        <v>4.0224969288732378E-2</v>
      </c>
      <c r="J671">
        <f>VLOOKUP(D671,Tabelle7!$A:$C,3,FALSE)</f>
        <v>4.0224969288732378E-2</v>
      </c>
      <c r="K671">
        <f>VLOOKUP($E671,Dispa_data!E:W,7,FALSE)</f>
        <v>112542.12</v>
      </c>
      <c r="L671">
        <f>IFERROR(VLOOKUP($E671,Dispa_data!E:W,8,FALSE),0)</f>
        <v>0</v>
      </c>
      <c r="M671">
        <f>IFERROR(VLOOKUP($E671,Dispa_data!E:W,9,FALSE),0)</f>
        <v>0</v>
      </c>
      <c r="N671">
        <f>IFERROR(VLOOKUP($E671,Dispa_data!$E:$W,10,FALSE),0)</f>
        <v>0.4</v>
      </c>
      <c r="O671">
        <f>IFERROR(VLOOKUP($E671,Dispa_data!$E:$W,11,FALSE),0)</f>
        <v>0.52500000000000002</v>
      </c>
      <c r="P671">
        <f>IFERROR(VLOOKUP($E671,Dispa_data!$E:$W,12,FALSE),0)</f>
        <v>1</v>
      </c>
      <c r="Q671">
        <f>IFERROR(VLOOKUP($E671,Dispa_data!$E:$W,13,FALSE),0)</f>
        <v>0.45</v>
      </c>
      <c r="S671" t="str">
        <f t="shared" si="83"/>
        <v/>
      </c>
      <c r="T671" t="str">
        <f t="shared" si="84"/>
        <v/>
      </c>
      <c r="U671" t="str">
        <f t="shared" si="85"/>
        <v/>
      </c>
      <c r="V671" t="str">
        <f t="shared" si="86"/>
        <v/>
      </c>
      <c r="W671" t="str">
        <f t="shared" si="87"/>
        <v/>
      </c>
      <c r="X671" s="1" t="s">
        <v>707</v>
      </c>
      <c r="Y671" s="6" t="e">
        <f>VLOOKUP(B671,Dispa_data!B:B,1,FALSE)</f>
        <v>#N/A</v>
      </c>
      <c r="Z671" t="s">
        <v>1383</v>
      </c>
      <c r="AA671" t="s">
        <v>1383</v>
      </c>
      <c r="AC671" t="s">
        <v>2275</v>
      </c>
      <c r="AE671" t="s">
        <v>3098</v>
      </c>
      <c r="AF671" t="s">
        <v>3425</v>
      </c>
      <c r="AG671" t="s">
        <v>3477</v>
      </c>
      <c r="AH671" t="s">
        <v>3492</v>
      </c>
      <c r="AI671">
        <v>19</v>
      </c>
      <c r="AK671" t="s">
        <v>3500</v>
      </c>
      <c r="AL671" t="s">
        <v>3506</v>
      </c>
      <c r="AM671" t="s">
        <v>3514</v>
      </c>
      <c r="AO671">
        <v>1974</v>
      </c>
      <c r="AP671" t="s">
        <v>3576</v>
      </c>
      <c r="AS671" t="s">
        <v>3625</v>
      </c>
      <c r="AU671">
        <v>52.418520000000001</v>
      </c>
      <c r="AV671">
        <v>9.36815</v>
      </c>
      <c r="BA671">
        <v>0.35639999999999999</v>
      </c>
      <c r="BB671" t="s">
        <v>3997</v>
      </c>
      <c r="BC671" t="s">
        <v>3500</v>
      </c>
      <c r="BE671" t="s">
        <v>3515</v>
      </c>
      <c r="BF671" t="s">
        <v>4307</v>
      </c>
      <c r="BG671" t="s">
        <v>1559</v>
      </c>
      <c r="BH671" t="s">
        <v>4443</v>
      </c>
    </row>
    <row r="672" spans="1:61" x14ac:dyDescent="0.25">
      <c r="A672">
        <f t="shared" si="81"/>
        <v>82</v>
      </c>
      <c r="B672" t="str">
        <f t="shared" si="82"/>
        <v>HKW Barmen_BNA1082</v>
      </c>
      <c r="C672" t="s">
        <v>3492</v>
      </c>
      <c r="D672" t="str">
        <f>VLOOKUP(AL672,REF_TABLE!$A$19:$B$26,2,FALSE)</f>
        <v>COMC</v>
      </c>
      <c r="E672" t="str">
        <f>VLOOKUP(AK672,REF_TABLE!A:B,2,FALSE)</f>
        <v>GAS</v>
      </c>
      <c r="F672">
        <f t="shared" si="80"/>
        <v>0.5625</v>
      </c>
      <c r="G672">
        <f>VLOOKUP(Backup_0521!D672,REF_TABLE!M:Q,2,FALSE)</f>
        <v>5</v>
      </c>
      <c r="H672">
        <f>VLOOKUP(Backup_0521!D672,REF_TABLE!M:Q,3,FALSE)</f>
        <v>1</v>
      </c>
      <c r="I672">
        <f>VLOOKUP(D672,Tabelle7!$A:$B,2,FALSE)</f>
        <v>3.8508725075675675E-2</v>
      </c>
      <c r="J672">
        <f>VLOOKUP(D672,Tabelle7!$A:$C,3,FALSE)</f>
        <v>3.8508725075675675E-2</v>
      </c>
      <c r="K672">
        <f>VLOOKUP($E672,Dispa_data!E:W,7,FALSE)</f>
        <v>112542.12</v>
      </c>
      <c r="L672">
        <f>IFERROR(VLOOKUP($E672,Dispa_data!E:W,8,FALSE),0)</f>
        <v>0</v>
      </c>
      <c r="M672">
        <f>IFERROR(VLOOKUP($E672,Dispa_data!E:W,9,FALSE),0)</f>
        <v>0</v>
      </c>
      <c r="N672">
        <f>IFERROR(VLOOKUP($E672,Dispa_data!$E:$W,10,FALSE),0)</f>
        <v>0.4</v>
      </c>
      <c r="O672">
        <f>IFERROR(VLOOKUP($E672,Dispa_data!$E:$W,11,FALSE),0)</f>
        <v>0.52500000000000002</v>
      </c>
      <c r="P672">
        <f>IFERROR(VLOOKUP($E672,Dispa_data!$E:$W,12,FALSE),0)</f>
        <v>1</v>
      </c>
      <c r="Q672">
        <f>IFERROR(VLOOKUP($E672,Dispa_data!$E:$W,13,FALSE),0)</f>
        <v>0.45</v>
      </c>
      <c r="S672">
        <f t="shared" si="83"/>
        <v>110</v>
      </c>
      <c r="T672" t="str">
        <f t="shared" si="84"/>
        <v/>
      </c>
      <c r="U672" t="str">
        <f t="shared" si="85"/>
        <v/>
      </c>
      <c r="V672" t="str">
        <f t="shared" si="86"/>
        <v/>
      </c>
      <c r="W672" t="str">
        <f t="shared" si="87"/>
        <v/>
      </c>
      <c r="X672" s="1" t="s">
        <v>708</v>
      </c>
      <c r="Y672" s="6" t="e">
        <f>VLOOKUP(B672,Dispa_data!B:B,1,FALSE)</f>
        <v>#N/A</v>
      </c>
      <c r="Z672" t="s">
        <v>1384</v>
      </c>
      <c r="AA672" t="s">
        <v>1542</v>
      </c>
      <c r="AB672" t="s">
        <v>2085</v>
      </c>
      <c r="AC672" t="s">
        <v>2188</v>
      </c>
      <c r="AE672" t="s">
        <v>3099</v>
      </c>
      <c r="AF672" t="s">
        <v>3250</v>
      </c>
      <c r="AG672" t="s">
        <v>3480</v>
      </c>
      <c r="AH672" t="s">
        <v>3492</v>
      </c>
      <c r="AI672">
        <v>82</v>
      </c>
      <c r="AJ672">
        <v>83.732389999999995</v>
      </c>
      <c r="AK672" t="s">
        <v>3500</v>
      </c>
      <c r="AL672" t="s">
        <v>3508</v>
      </c>
      <c r="AM672" t="s">
        <v>3514</v>
      </c>
      <c r="AN672">
        <v>110</v>
      </c>
      <c r="AO672">
        <v>2005</v>
      </c>
      <c r="AP672" t="s">
        <v>3519</v>
      </c>
      <c r="AS672" t="s">
        <v>3625</v>
      </c>
      <c r="AU672">
        <v>51.268889000000001</v>
      </c>
      <c r="AV672">
        <v>7.200278</v>
      </c>
      <c r="BA672">
        <v>0.5625</v>
      </c>
      <c r="BB672" t="s">
        <v>3997</v>
      </c>
      <c r="BC672" t="s">
        <v>3500</v>
      </c>
      <c r="BE672" t="s">
        <v>3515</v>
      </c>
      <c r="BG672" t="s">
        <v>4406</v>
      </c>
      <c r="BH672" t="s">
        <v>4478</v>
      </c>
      <c r="BI672" t="s">
        <v>4592</v>
      </c>
    </row>
    <row r="673" spans="1:61" x14ac:dyDescent="0.25">
      <c r="A673">
        <f t="shared" si="81"/>
        <v>23</v>
      </c>
      <c r="B673" t="str">
        <f t="shared" si="82"/>
        <v>Heizkraftwerke an der Friedensbrücke_BNA1085</v>
      </c>
      <c r="C673" t="s">
        <v>3492</v>
      </c>
      <c r="D673" t="str">
        <f>VLOOKUP(AL673,REF_TABLE!$A$19:$B$26,2,FALSE)</f>
        <v>COMC</v>
      </c>
      <c r="E673" t="str">
        <f>VLOOKUP(AK673,REF_TABLE!A:B,2,FALSE)</f>
        <v>GAS</v>
      </c>
      <c r="F673">
        <f t="shared" si="80"/>
        <v>0.40949999999999998</v>
      </c>
      <c r="G673">
        <f>VLOOKUP(Backup_0521!D673,REF_TABLE!M:Q,2,FALSE)</f>
        <v>5</v>
      </c>
      <c r="H673">
        <f>VLOOKUP(Backup_0521!D673,REF_TABLE!M:Q,3,FALSE)</f>
        <v>1</v>
      </c>
      <c r="I673">
        <f>VLOOKUP(D673,Tabelle7!$A:$B,2,FALSE)</f>
        <v>3.8508725075675675E-2</v>
      </c>
      <c r="J673">
        <f>VLOOKUP(D673,Tabelle7!$A:$C,3,FALSE)</f>
        <v>3.8508725075675675E-2</v>
      </c>
      <c r="K673">
        <f>VLOOKUP($E673,Dispa_data!E:W,7,FALSE)</f>
        <v>112542.12</v>
      </c>
      <c r="L673">
        <f>IFERROR(VLOOKUP($E673,Dispa_data!E:W,8,FALSE),0)</f>
        <v>0</v>
      </c>
      <c r="M673">
        <f>IFERROR(VLOOKUP($E673,Dispa_data!E:W,9,FALSE),0)</f>
        <v>0</v>
      </c>
      <c r="N673">
        <f>IFERROR(VLOOKUP($E673,Dispa_data!$E:$W,10,FALSE),0)</f>
        <v>0.4</v>
      </c>
      <c r="O673">
        <f>IFERROR(VLOOKUP($E673,Dispa_data!$E:$W,11,FALSE),0)</f>
        <v>0.52500000000000002</v>
      </c>
      <c r="P673">
        <f>IFERROR(VLOOKUP($E673,Dispa_data!$E:$W,12,FALSE),0)</f>
        <v>1</v>
      </c>
      <c r="Q673">
        <f>IFERROR(VLOOKUP($E673,Dispa_data!$E:$W,13,FALSE),0)</f>
        <v>0.45</v>
      </c>
      <c r="S673">
        <f t="shared" si="83"/>
        <v>40.532786885245898</v>
      </c>
      <c r="T673" t="str">
        <f t="shared" si="84"/>
        <v/>
      </c>
      <c r="U673" t="str">
        <f t="shared" si="85"/>
        <v/>
      </c>
      <c r="V673" t="str">
        <f t="shared" si="86"/>
        <v/>
      </c>
      <c r="W673" t="str">
        <f t="shared" si="87"/>
        <v/>
      </c>
      <c r="X673" s="1" t="s">
        <v>709</v>
      </c>
      <c r="Y673" s="6" t="e">
        <f>VLOOKUP(B673,Dispa_data!B:B,1,FALSE)</f>
        <v>#N/A</v>
      </c>
      <c r="Z673" t="s">
        <v>1385</v>
      </c>
      <c r="AA673" t="s">
        <v>1774</v>
      </c>
      <c r="AB673" t="s">
        <v>2086</v>
      </c>
      <c r="AC673" t="s">
        <v>2332</v>
      </c>
      <c r="AD673" t="s">
        <v>2649</v>
      </c>
      <c r="AE673" t="s">
        <v>3100</v>
      </c>
      <c r="AF673" t="s">
        <v>3426</v>
      </c>
      <c r="AG673" t="s">
        <v>3478</v>
      </c>
      <c r="AH673" t="s">
        <v>3492</v>
      </c>
      <c r="AI673">
        <v>23</v>
      </c>
      <c r="AJ673">
        <v>23.942620000000002</v>
      </c>
      <c r="AK673" t="s">
        <v>3500</v>
      </c>
      <c r="AL673" t="s">
        <v>3508</v>
      </c>
      <c r="AM673" t="s">
        <v>3514</v>
      </c>
      <c r="AN673">
        <v>40.532786885245898</v>
      </c>
      <c r="AO673">
        <v>1971</v>
      </c>
      <c r="AP673" t="s">
        <v>3556</v>
      </c>
      <c r="AS673" t="s">
        <v>3625</v>
      </c>
      <c r="AT673" t="s">
        <v>3629</v>
      </c>
      <c r="AU673">
        <v>49.800041</v>
      </c>
      <c r="AV673">
        <v>9.9231359999999995</v>
      </c>
      <c r="AY673">
        <v>0.25</v>
      </c>
      <c r="BA673">
        <v>0.40949999999999998</v>
      </c>
      <c r="BB673" t="s">
        <v>3997</v>
      </c>
      <c r="BC673" t="s">
        <v>3500</v>
      </c>
      <c r="BE673" t="s">
        <v>3515</v>
      </c>
      <c r="BF673" t="s">
        <v>4308</v>
      </c>
      <c r="BG673" t="s">
        <v>1559</v>
      </c>
      <c r="BH673" t="s">
        <v>4561</v>
      </c>
      <c r="BI673" t="s">
        <v>4592</v>
      </c>
    </row>
    <row r="674" spans="1:61" x14ac:dyDescent="0.25">
      <c r="A674">
        <f t="shared" si="81"/>
        <v>25</v>
      </c>
      <c r="B674" t="str">
        <f t="shared" si="82"/>
        <v>Heizkraftwerke an der Friedensbrücke_BNA1086</v>
      </c>
      <c r="C674" t="s">
        <v>3492</v>
      </c>
      <c r="D674" t="str">
        <f>VLOOKUP(AL674,REF_TABLE!$A$19:$B$26,2,FALSE)</f>
        <v>COMC</v>
      </c>
      <c r="E674" t="str">
        <f>VLOOKUP(AK674,REF_TABLE!A:B,2,FALSE)</f>
        <v>GAS</v>
      </c>
      <c r="F674">
        <f t="shared" si="80"/>
        <v>0.50849999999999995</v>
      </c>
      <c r="G674">
        <f>VLOOKUP(Backup_0521!D674,REF_TABLE!M:Q,2,FALSE)</f>
        <v>5</v>
      </c>
      <c r="H674">
        <f>VLOOKUP(Backup_0521!D674,REF_TABLE!M:Q,3,FALSE)</f>
        <v>1</v>
      </c>
      <c r="I674">
        <f>VLOOKUP(D674,Tabelle7!$A:$B,2,FALSE)</f>
        <v>3.8508725075675675E-2</v>
      </c>
      <c r="J674">
        <f>VLOOKUP(D674,Tabelle7!$A:$C,3,FALSE)</f>
        <v>3.8508725075675675E-2</v>
      </c>
      <c r="K674">
        <f>VLOOKUP($E674,Dispa_data!E:W,7,FALSE)</f>
        <v>112542.12</v>
      </c>
      <c r="L674">
        <f>IFERROR(VLOOKUP($E674,Dispa_data!E:W,8,FALSE),0)</f>
        <v>0</v>
      </c>
      <c r="M674">
        <f>IFERROR(VLOOKUP($E674,Dispa_data!E:W,9,FALSE),0)</f>
        <v>0</v>
      </c>
      <c r="N674">
        <f>IFERROR(VLOOKUP($E674,Dispa_data!$E:$W,10,FALSE),0)</f>
        <v>0.4</v>
      </c>
      <c r="O674">
        <f>IFERROR(VLOOKUP($E674,Dispa_data!$E:$W,11,FALSE),0)</f>
        <v>0.52500000000000002</v>
      </c>
      <c r="P674">
        <f>IFERROR(VLOOKUP($E674,Dispa_data!$E:$W,12,FALSE),0)</f>
        <v>1</v>
      </c>
      <c r="Q674">
        <f>IFERROR(VLOOKUP($E674,Dispa_data!$E:$W,13,FALSE),0)</f>
        <v>0.45</v>
      </c>
      <c r="S674">
        <f t="shared" si="83"/>
        <v>44.057377049180317</v>
      </c>
      <c r="T674" t="str">
        <f t="shared" si="84"/>
        <v/>
      </c>
      <c r="U674" t="str">
        <f t="shared" si="85"/>
        <v/>
      </c>
      <c r="V674" t="str">
        <f t="shared" si="86"/>
        <v/>
      </c>
      <c r="W674" t="str">
        <f t="shared" si="87"/>
        <v/>
      </c>
      <c r="X674" s="1" t="s">
        <v>710</v>
      </c>
      <c r="Y674" s="6" t="e">
        <f>VLOOKUP(B674,Dispa_data!B:B,1,FALSE)</f>
        <v>#N/A</v>
      </c>
      <c r="Z674" t="s">
        <v>1385</v>
      </c>
      <c r="AA674" t="s">
        <v>1775</v>
      </c>
      <c r="AB674" t="s">
        <v>2086</v>
      </c>
      <c r="AC674" t="s">
        <v>2332</v>
      </c>
      <c r="AD674" t="s">
        <v>2649</v>
      </c>
      <c r="AE674" t="s">
        <v>3100</v>
      </c>
      <c r="AF674" t="s">
        <v>3426</v>
      </c>
      <c r="AG674" t="s">
        <v>3478</v>
      </c>
      <c r="AH674" t="s">
        <v>3492</v>
      </c>
      <c r="AI674">
        <v>25</v>
      </c>
      <c r="AJ674">
        <v>26.02459</v>
      </c>
      <c r="AK674" t="s">
        <v>3500</v>
      </c>
      <c r="AL674" t="s">
        <v>3508</v>
      </c>
      <c r="AM674" t="s">
        <v>3514</v>
      </c>
      <c r="AN674">
        <v>44.057377049180317</v>
      </c>
      <c r="AO674">
        <v>1993</v>
      </c>
      <c r="AP674" t="s">
        <v>3530</v>
      </c>
      <c r="AS674" t="s">
        <v>3625</v>
      </c>
      <c r="AT674" t="s">
        <v>3629</v>
      </c>
      <c r="AU674">
        <v>49.800041</v>
      </c>
      <c r="AV674">
        <v>9.9231359999999995</v>
      </c>
      <c r="AY674">
        <v>0.25</v>
      </c>
      <c r="AZ674" s="2" t="s">
        <v>3990</v>
      </c>
      <c r="BA674">
        <v>0.50849999999999995</v>
      </c>
      <c r="BB674" t="s">
        <v>3997</v>
      </c>
      <c r="BC674" t="s">
        <v>3500</v>
      </c>
      <c r="BE674" t="s">
        <v>3515</v>
      </c>
      <c r="BF674" t="s">
        <v>4309</v>
      </c>
      <c r="BG674" t="s">
        <v>1559</v>
      </c>
      <c r="BH674" t="s">
        <v>4561</v>
      </c>
      <c r="BI674" t="s">
        <v>4592</v>
      </c>
    </row>
    <row r="675" spans="1:61" x14ac:dyDescent="0.25">
      <c r="A675">
        <f t="shared" si="81"/>
        <v>29.5</v>
      </c>
      <c r="B675" t="str">
        <f t="shared" si="82"/>
        <v>Heizkraftwerke an der Friedensbrücke_BNA1087</v>
      </c>
      <c r="C675" t="s">
        <v>3492</v>
      </c>
      <c r="D675" t="str">
        <f>VLOOKUP(AL675,REF_TABLE!$A$19:$B$26,2,FALSE)</f>
        <v>COMC</v>
      </c>
      <c r="E675" t="str">
        <f>VLOOKUP(AK675,REF_TABLE!A:B,2,FALSE)</f>
        <v>GAS</v>
      </c>
      <c r="F675">
        <f t="shared" ref="F675:F680" si="88">IF(BA675=0,IF(AY675=0,AZ675,AY675),BA675)</f>
        <v>0.58050000000000002</v>
      </c>
      <c r="G675">
        <f>VLOOKUP(Backup_0521!D675,REF_TABLE!M:Q,2,FALSE)</f>
        <v>5</v>
      </c>
      <c r="H675">
        <f>VLOOKUP(Backup_0521!D675,REF_TABLE!M:Q,3,FALSE)</f>
        <v>1</v>
      </c>
      <c r="I675">
        <f>VLOOKUP(D675,Tabelle7!$A:$B,2,FALSE)</f>
        <v>3.8508725075675675E-2</v>
      </c>
      <c r="J675">
        <f>VLOOKUP(D675,Tabelle7!$A:$C,3,FALSE)</f>
        <v>3.8508725075675675E-2</v>
      </c>
      <c r="K675">
        <f>VLOOKUP($E675,Dispa_data!E:W,7,FALSE)</f>
        <v>112542.12</v>
      </c>
      <c r="L675">
        <f>IFERROR(VLOOKUP($E675,Dispa_data!E:W,8,FALSE),0)</f>
        <v>0</v>
      </c>
      <c r="M675">
        <f>IFERROR(VLOOKUP($E675,Dispa_data!E:W,9,FALSE),0)</f>
        <v>0</v>
      </c>
      <c r="N675">
        <f>IFERROR(VLOOKUP($E675,Dispa_data!$E:$W,10,FALSE),0)</f>
        <v>0.4</v>
      </c>
      <c r="O675">
        <f>IFERROR(VLOOKUP($E675,Dispa_data!$E:$W,11,FALSE),0)</f>
        <v>0.52500000000000002</v>
      </c>
      <c r="P675">
        <f>IFERROR(VLOOKUP($E675,Dispa_data!$E:$W,12,FALSE),0)</f>
        <v>1</v>
      </c>
      <c r="Q675">
        <f>IFERROR(VLOOKUP($E675,Dispa_data!$E:$W,13,FALSE),0)</f>
        <v>0.45</v>
      </c>
      <c r="S675">
        <f t="shared" si="83"/>
        <v>51.98770491803279</v>
      </c>
      <c r="T675" t="str">
        <f t="shared" si="84"/>
        <v/>
      </c>
      <c r="U675" t="str">
        <f t="shared" si="85"/>
        <v/>
      </c>
      <c r="V675" t="str">
        <f t="shared" si="86"/>
        <v/>
      </c>
      <c r="W675" t="str">
        <f t="shared" si="87"/>
        <v/>
      </c>
      <c r="X675" s="1" t="s">
        <v>711</v>
      </c>
      <c r="Y675" s="6" t="e">
        <f>VLOOKUP(B675,Dispa_data!B:B,1,FALSE)</f>
        <v>#N/A</v>
      </c>
      <c r="Z675" t="s">
        <v>1385</v>
      </c>
      <c r="AA675" t="s">
        <v>1776</v>
      </c>
      <c r="AB675" t="s">
        <v>2086</v>
      </c>
      <c r="AC675" t="s">
        <v>2332</v>
      </c>
      <c r="AD675" t="s">
        <v>2649</v>
      </c>
      <c r="AE675" t="s">
        <v>3100</v>
      </c>
      <c r="AF675" t="s">
        <v>3426</v>
      </c>
      <c r="AG675" t="s">
        <v>3478</v>
      </c>
      <c r="AH675" t="s">
        <v>3492</v>
      </c>
      <c r="AI675">
        <v>29.5</v>
      </c>
      <c r="AJ675">
        <v>30.709019999999999</v>
      </c>
      <c r="AK675" t="s">
        <v>3500</v>
      </c>
      <c r="AL675" t="s">
        <v>3508</v>
      </c>
      <c r="AM675" t="s">
        <v>3514</v>
      </c>
      <c r="AN675">
        <v>51.98770491803279</v>
      </c>
      <c r="AO675">
        <v>2009</v>
      </c>
      <c r="AP675" t="s">
        <v>3533</v>
      </c>
      <c r="AS675" t="s">
        <v>3625</v>
      </c>
      <c r="AT675" t="s">
        <v>3629</v>
      </c>
      <c r="AU675">
        <v>49.800041</v>
      </c>
      <c r="AV675">
        <v>9.9231359999999995</v>
      </c>
      <c r="AY675">
        <v>0.5</v>
      </c>
      <c r="AZ675" s="2" t="s">
        <v>3990</v>
      </c>
      <c r="BA675">
        <v>0.58050000000000002</v>
      </c>
      <c r="BB675" t="s">
        <v>3997</v>
      </c>
      <c r="BC675" t="s">
        <v>3500</v>
      </c>
      <c r="BE675" t="s">
        <v>3515</v>
      </c>
      <c r="BF675" t="s">
        <v>4310</v>
      </c>
      <c r="BG675" t="s">
        <v>4406</v>
      </c>
      <c r="BH675" t="s">
        <v>4561</v>
      </c>
      <c r="BI675" t="s">
        <v>4592</v>
      </c>
    </row>
    <row r="676" spans="1:61" x14ac:dyDescent="0.25">
      <c r="A676">
        <f t="shared" si="81"/>
        <v>44.5</v>
      </c>
      <c r="B676" t="str">
        <f t="shared" si="82"/>
        <v>Heizkraftwerke an der Friedensbrücke_BNA1088</v>
      </c>
      <c r="C676" t="s">
        <v>3492</v>
      </c>
      <c r="D676" t="str">
        <f>VLOOKUP(AL676,REF_TABLE!$A$19:$B$26,2,FALSE)</f>
        <v>COMC</v>
      </c>
      <c r="E676" t="str">
        <f>VLOOKUP(AK676,REF_TABLE!A:B,2,FALSE)</f>
        <v>GAS</v>
      </c>
      <c r="F676">
        <f t="shared" si="88"/>
        <v>0.5625</v>
      </c>
      <c r="G676">
        <f>VLOOKUP(Backup_0521!D676,REF_TABLE!M:Q,2,FALSE)</f>
        <v>5</v>
      </c>
      <c r="H676">
        <f>VLOOKUP(Backup_0521!D676,REF_TABLE!M:Q,3,FALSE)</f>
        <v>1</v>
      </c>
      <c r="I676">
        <f>VLOOKUP(D676,Tabelle7!$A:$B,2,FALSE)</f>
        <v>3.8508725075675675E-2</v>
      </c>
      <c r="J676">
        <f>VLOOKUP(D676,Tabelle7!$A:$C,3,FALSE)</f>
        <v>3.8508725075675675E-2</v>
      </c>
      <c r="K676">
        <f>VLOOKUP($E676,Dispa_data!E:W,7,FALSE)</f>
        <v>112542.12</v>
      </c>
      <c r="L676">
        <f>IFERROR(VLOOKUP($E676,Dispa_data!E:W,8,FALSE),0)</f>
        <v>0</v>
      </c>
      <c r="M676">
        <f>IFERROR(VLOOKUP($E676,Dispa_data!E:W,9,FALSE),0)</f>
        <v>0</v>
      </c>
      <c r="N676">
        <f>IFERROR(VLOOKUP($E676,Dispa_data!$E:$W,10,FALSE),0)</f>
        <v>0.4</v>
      </c>
      <c r="O676">
        <f>IFERROR(VLOOKUP($E676,Dispa_data!$E:$W,11,FALSE),0)</f>
        <v>0.52500000000000002</v>
      </c>
      <c r="P676">
        <f>IFERROR(VLOOKUP($E676,Dispa_data!$E:$W,12,FALSE),0)</f>
        <v>1</v>
      </c>
      <c r="Q676">
        <f>IFERROR(VLOOKUP($E676,Dispa_data!$E:$W,13,FALSE),0)</f>
        <v>0.45</v>
      </c>
      <c r="S676">
        <f t="shared" si="83"/>
        <v>78.422131147540981</v>
      </c>
      <c r="T676" t="str">
        <f t="shared" si="84"/>
        <v/>
      </c>
      <c r="U676" t="str">
        <f t="shared" si="85"/>
        <v/>
      </c>
      <c r="V676" t="str">
        <f t="shared" si="86"/>
        <v/>
      </c>
      <c r="W676" t="str">
        <f t="shared" si="87"/>
        <v/>
      </c>
      <c r="X676" s="1" t="s">
        <v>712</v>
      </c>
      <c r="Y676" s="6" t="e">
        <f>VLOOKUP(B676,Dispa_data!B:B,1,FALSE)</f>
        <v>#N/A</v>
      </c>
      <c r="Z676" t="s">
        <v>1385</v>
      </c>
      <c r="AA676" t="s">
        <v>1777</v>
      </c>
      <c r="AB676" t="s">
        <v>2086</v>
      </c>
      <c r="AC676" t="s">
        <v>2332</v>
      </c>
      <c r="AD676" t="s">
        <v>2649</v>
      </c>
      <c r="AE676" t="s">
        <v>3100</v>
      </c>
      <c r="AF676" t="s">
        <v>3426</v>
      </c>
      <c r="AG676" t="s">
        <v>3478</v>
      </c>
      <c r="AH676" t="s">
        <v>3492</v>
      </c>
      <c r="AI676">
        <v>44.5</v>
      </c>
      <c r="AJ676">
        <v>46.323770000000003</v>
      </c>
      <c r="AK676" t="s">
        <v>3500</v>
      </c>
      <c r="AL676" t="s">
        <v>3508</v>
      </c>
      <c r="AM676" t="s">
        <v>3514</v>
      </c>
      <c r="AN676">
        <v>78.422131147540981</v>
      </c>
      <c r="AO676">
        <v>2005</v>
      </c>
      <c r="AP676" t="s">
        <v>3519</v>
      </c>
      <c r="AS676" t="s">
        <v>3625</v>
      </c>
      <c r="AT676" t="s">
        <v>3629</v>
      </c>
      <c r="AU676">
        <v>49.800041</v>
      </c>
      <c r="AV676">
        <v>9.9231359999999995</v>
      </c>
      <c r="AY676">
        <v>0.5</v>
      </c>
      <c r="AZ676" s="2" t="s">
        <v>3990</v>
      </c>
      <c r="BA676">
        <v>0.5625</v>
      </c>
      <c r="BB676" t="s">
        <v>3997</v>
      </c>
      <c r="BC676" t="s">
        <v>3500</v>
      </c>
      <c r="BE676" t="s">
        <v>3515</v>
      </c>
      <c r="BF676" t="s">
        <v>4311</v>
      </c>
      <c r="BG676" t="s">
        <v>4406</v>
      </c>
      <c r="BH676" t="s">
        <v>4561</v>
      </c>
      <c r="BI676" t="s">
        <v>4592</v>
      </c>
    </row>
    <row r="677" spans="1:61" x14ac:dyDescent="0.25">
      <c r="A677">
        <f t="shared" si="81"/>
        <v>52</v>
      </c>
      <c r="B677" t="str">
        <f t="shared" si="82"/>
        <v>Zielitz_BNA1089</v>
      </c>
      <c r="C677" t="s">
        <v>3492</v>
      </c>
      <c r="D677" t="str">
        <f>VLOOKUP(AL677,REF_TABLE!$A$19:$B$26,2,FALSE)</f>
        <v>STUR</v>
      </c>
      <c r="E677" t="str">
        <f>VLOOKUP(AK677,REF_TABLE!A:B,2,FALSE)</f>
        <v>GAS</v>
      </c>
      <c r="F677">
        <f t="shared" si="88"/>
        <v>0.38059999999999999</v>
      </c>
      <c r="G677">
        <f>VLOOKUP(Backup_0521!D677,REF_TABLE!M:Q,2,FALSE)</f>
        <v>9.5587323943661975</v>
      </c>
      <c r="H677">
        <f>VLOOKUP(Backup_0521!D677,REF_TABLE!M:Q,3,FALSE)</f>
        <v>7.8122535211267614</v>
      </c>
      <c r="I677">
        <f>VLOOKUP(D677,Tabelle7!$A:$B,2,FALSE)</f>
        <v>4.0224969288732378E-2</v>
      </c>
      <c r="J677">
        <f>VLOOKUP(D677,Tabelle7!$A:$C,3,FALSE)</f>
        <v>4.0224969288732378E-2</v>
      </c>
      <c r="K677">
        <f>VLOOKUP($E677,Dispa_data!E:W,7,FALSE)</f>
        <v>112542.12</v>
      </c>
      <c r="L677">
        <f>IFERROR(VLOOKUP($E677,Dispa_data!E:W,8,FALSE),0)</f>
        <v>0</v>
      </c>
      <c r="M677">
        <f>IFERROR(VLOOKUP($E677,Dispa_data!E:W,9,FALSE),0)</f>
        <v>0</v>
      </c>
      <c r="N677">
        <f>IFERROR(VLOOKUP($E677,Dispa_data!$E:$W,10,FALSE),0)</f>
        <v>0.4</v>
      </c>
      <c r="O677">
        <f>IFERROR(VLOOKUP($E677,Dispa_data!$E:$W,11,FALSE),0)</f>
        <v>0.52500000000000002</v>
      </c>
      <c r="P677">
        <f>IFERROR(VLOOKUP($E677,Dispa_data!$E:$W,12,FALSE),0)</f>
        <v>1</v>
      </c>
      <c r="Q677">
        <f>IFERROR(VLOOKUP($E677,Dispa_data!$E:$W,13,FALSE),0)</f>
        <v>0.45</v>
      </c>
      <c r="S677" t="str">
        <f t="shared" si="83"/>
        <v/>
      </c>
      <c r="T677" t="str">
        <f t="shared" si="84"/>
        <v/>
      </c>
      <c r="U677" t="str">
        <f t="shared" si="85"/>
        <v/>
      </c>
      <c r="V677" t="str">
        <f t="shared" si="86"/>
        <v/>
      </c>
      <c r="W677" t="str">
        <f t="shared" si="87"/>
        <v/>
      </c>
      <c r="X677" s="1" t="s">
        <v>713</v>
      </c>
      <c r="Y677" s="6" t="e">
        <f>VLOOKUP(B677,Dispa_data!B:B,1,FALSE)</f>
        <v>#N/A</v>
      </c>
      <c r="Z677" t="s">
        <v>1386</v>
      </c>
      <c r="AA677" t="s">
        <v>1386</v>
      </c>
      <c r="AC677" t="s">
        <v>2275</v>
      </c>
      <c r="AE677" t="s">
        <v>3101</v>
      </c>
      <c r="AF677" t="s">
        <v>1386</v>
      </c>
      <c r="AG677" t="s">
        <v>3479</v>
      </c>
      <c r="AH677" t="s">
        <v>3492</v>
      </c>
      <c r="AI677">
        <v>52</v>
      </c>
      <c r="AK677" t="s">
        <v>3500</v>
      </c>
      <c r="AL677" t="s">
        <v>3506</v>
      </c>
      <c r="AM677" t="s">
        <v>3514</v>
      </c>
      <c r="AO677">
        <v>1996</v>
      </c>
      <c r="AP677" t="s">
        <v>3553</v>
      </c>
      <c r="AS677" t="s">
        <v>3625</v>
      </c>
      <c r="AU677">
        <v>52.298479999999998</v>
      </c>
      <c r="AV677">
        <v>11.67963</v>
      </c>
      <c r="BA677">
        <v>0.38059999999999999</v>
      </c>
      <c r="BB677" t="s">
        <v>3997</v>
      </c>
      <c r="BC677" t="s">
        <v>3500</v>
      </c>
      <c r="BE677" t="s">
        <v>3515</v>
      </c>
      <c r="BF677" t="s">
        <v>4312</v>
      </c>
      <c r="BG677" t="s">
        <v>4406</v>
      </c>
      <c r="BH677" t="s">
        <v>4493</v>
      </c>
    </row>
    <row r="678" spans="1:61" x14ac:dyDescent="0.25">
      <c r="A678">
        <f t="shared" si="81"/>
        <v>15.1</v>
      </c>
      <c r="B678" t="str">
        <f t="shared" si="82"/>
        <v>Gaskraftwerk_BNA1094</v>
      </c>
      <c r="C678" t="s">
        <v>3492</v>
      </c>
      <c r="D678" t="str">
        <f>VLOOKUP(AL678,REF_TABLE!$A$19:$B$26,2,FALSE)</f>
        <v>STUR</v>
      </c>
      <c r="E678" t="str">
        <f>VLOOKUP(AK678,REF_TABLE!A:B,2,FALSE)</f>
        <v>GAS</v>
      </c>
      <c r="F678">
        <f t="shared" si="88"/>
        <v>0.34760000000000002</v>
      </c>
      <c r="G678">
        <f>VLOOKUP(Backup_0521!D678,REF_TABLE!M:Q,2,FALSE)</f>
        <v>9.5587323943661975</v>
      </c>
      <c r="H678">
        <f>VLOOKUP(Backup_0521!D678,REF_TABLE!M:Q,3,FALSE)</f>
        <v>7.8122535211267614</v>
      </c>
      <c r="I678">
        <f>VLOOKUP(D678,Tabelle7!$A:$B,2,FALSE)</f>
        <v>4.0224969288732378E-2</v>
      </c>
      <c r="J678">
        <f>VLOOKUP(D678,Tabelle7!$A:$C,3,FALSE)</f>
        <v>4.0224969288732378E-2</v>
      </c>
      <c r="K678">
        <f>VLOOKUP($E678,Dispa_data!E:W,7,FALSE)</f>
        <v>112542.12</v>
      </c>
      <c r="L678">
        <f>IFERROR(VLOOKUP($E678,Dispa_data!E:W,8,FALSE),0)</f>
        <v>0</v>
      </c>
      <c r="M678">
        <f>IFERROR(VLOOKUP($E678,Dispa_data!E:W,9,FALSE),0)</f>
        <v>0</v>
      </c>
      <c r="N678">
        <f>IFERROR(VLOOKUP($E678,Dispa_data!$E:$W,10,FALSE),0)</f>
        <v>0.4</v>
      </c>
      <c r="O678">
        <f>IFERROR(VLOOKUP($E678,Dispa_data!$E:$W,11,FALSE),0)</f>
        <v>0.52500000000000002</v>
      </c>
      <c r="P678">
        <f>IFERROR(VLOOKUP($E678,Dispa_data!$E:$W,12,FALSE),0)</f>
        <v>1</v>
      </c>
      <c r="Q678">
        <f>IFERROR(VLOOKUP($E678,Dispa_data!$E:$W,13,FALSE),0)</f>
        <v>0.45</v>
      </c>
      <c r="S678" t="str">
        <f t="shared" si="83"/>
        <v/>
      </c>
      <c r="T678" t="str">
        <f t="shared" si="84"/>
        <v/>
      </c>
      <c r="U678" t="str">
        <f t="shared" si="85"/>
        <v/>
      </c>
      <c r="V678" t="str">
        <f t="shared" si="86"/>
        <v/>
      </c>
      <c r="W678" t="str">
        <f t="shared" si="87"/>
        <v/>
      </c>
      <c r="X678" s="1" t="s">
        <v>714</v>
      </c>
      <c r="Y678" s="6" t="e">
        <f>VLOOKUP(B678,Dispa_data!B:B,1,FALSE)</f>
        <v>#N/A</v>
      </c>
      <c r="Z678" t="s">
        <v>1377</v>
      </c>
      <c r="AA678" t="s">
        <v>1778</v>
      </c>
      <c r="AC678" t="s">
        <v>2229</v>
      </c>
      <c r="AD678" t="s">
        <v>2557</v>
      </c>
      <c r="AE678" t="s">
        <v>3102</v>
      </c>
      <c r="AF678" t="s">
        <v>3335</v>
      </c>
      <c r="AG678" t="s">
        <v>3480</v>
      </c>
      <c r="AH678" t="s">
        <v>3492</v>
      </c>
      <c r="AI678">
        <v>15.1</v>
      </c>
      <c r="AK678" t="s">
        <v>3500</v>
      </c>
      <c r="AL678" t="s">
        <v>3506</v>
      </c>
      <c r="AM678" t="s">
        <v>3514</v>
      </c>
      <c r="AO678">
        <v>1966</v>
      </c>
      <c r="AP678" t="s">
        <v>3552</v>
      </c>
      <c r="AS678" t="s">
        <v>3625</v>
      </c>
      <c r="AU678">
        <v>50.705500000000001</v>
      </c>
      <c r="AV678">
        <v>6.6536200000000001</v>
      </c>
      <c r="BA678">
        <v>0.34760000000000002</v>
      </c>
      <c r="BB678" t="s">
        <v>3997</v>
      </c>
      <c r="BC678" t="s">
        <v>3500</v>
      </c>
      <c r="BE678" t="s">
        <v>3515</v>
      </c>
      <c r="BF678" t="s">
        <v>4170</v>
      </c>
      <c r="BG678" t="s">
        <v>1559</v>
      </c>
      <c r="BH678" t="s">
        <v>4441</v>
      </c>
    </row>
    <row r="679" spans="1:61" x14ac:dyDescent="0.25">
      <c r="A679">
        <f t="shared" si="81"/>
        <v>22</v>
      </c>
      <c r="B679" t="str">
        <f t="shared" si="82"/>
        <v>Ford Saarlouis_BNA1859</v>
      </c>
      <c r="C679" t="s">
        <v>3492</v>
      </c>
      <c r="D679" t="str">
        <f>VLOOKUP(AL679,REF_TABLE!$A$19:$B$26,2,FALSE)</f>
        <v>STUR</v>
      </c>
      <c r="E679" t="str">
        <f>VLOOKUP(AK679,REF_TABLE!A:B,2,FALSE)</f>
        <v>GAS</v>
      </c>
      <c r="F679">
        <f t="shared" si="88"/>
        <v>0.40260000000000001</v>
      </c>
      <c r="G679">
        <f>VLOOKUP(Backup_0521!D679,REF_TABLE!M:Q,2,FALSE)</f>
        <v>9.5587323943661975</v>
      </c>
      <c r="H679">
        <f>VLOOKUP(Backup_0521!D679,REF_TABLE!M:Q,3,FALSE)</f>
        <v>7.8122535211267614</v>
      </c>
      <c r="I679">
        <f>VLOOKUP(D679,Tabelle7!$A:$B,2,FALSE)</f>
        <v>4.0224969288732378E-2</v>
      </c>
      <c r="J679">
        <f>VLOOKUP(D679,Tabelle7!$A:$C,3,FALSE)</f>
        <v>4.0224969288732378E-2</v>
      </c>
      <c r="K679">
        <f>VLOOKUP($E679,Dispa_data!E:W,7,FALSE)</f>
        <v>112542.12</v>
      </c>
      <c r="L679">
        <f>IFERROR(VLOOKUP($E679,Dispa_data!E:W,8,FALSE),0)</f>
        <v>0</v>
      </c>
      <c r="M679">
        <f>IFERROR(VLOOKUP($E679,Dispa_data!E:W,9,FALSE),0)</f>
        <v>0</v>
      </c>
      <c r="N679">
        <f>IFERROR(VLOOKUP($E679,Dispa_data!$E:$W,10,FALSE),0)</f>
        <v>0.4</v>
      </c>
      <c r="O679">
        <f>IFERROR(VLOOKUP($E679,Dispa_data!$E:$W,11,FALSE),0)</f>
        <v>0.52500000000000002</v>
      </c>
      <c r="P679">
        <f>IFERROR(VLOOKUP($E679,Dispa_data!$E:$W,12,FALSE),0)</f>
        <v>1</v>
      </c>
      <c r="Q679">
        <f>IFERROR(VLOOKUP($E679,Dispa_data!$E:$W,13,FALSE),0)</f>
        <v>0.45</v>
      </c>
      <c r="S679" t="str">
        <f t="shared" si="83"/>
        <v/>
      </c>
      <c r="T679" t="str">
        <f t="shared" si="84"/>
        <v/>
      </c>
      <c r="U679" t="str">
        <f t="shared" si="85"/>
        <v/>
      </c>
      <c r="V679" t="str">
        <f t="shared" si="86"/>
        <v/>
      </c>
      <c r="W679" t="str">
        <f t="shared" si="87"/>
        <v/>
      </c>
      <c r="X679" s="1" t="s">
        <v>715</v>
      </c>
      <c r="Y679" s="6" t="e">
        <f>VLOOKUP(B679,Dispa_data!B:B,1,FALSE)</f>
        <v>#N/A</v>
      </c>
      <c r="Z679" t="s">
        <v>1387</v>
      </c>
      <c r="AC679" t="s">
        <v>2333</v>
      </c>
      <c r="AE679" t="s">
        <v>3103</v>
      </c>
      <c r="AF679" t="s">
        <v>3427</v>
      </c>
      <c r="AG679" t="s">
        <v>3485</v>
      </c>
      <c r="AH679" t="s">
        <v>3492</v>
      </c>
      <c r="AI679">
        <v>22</v>
      </c>
      <c r="AK679" t="s">
        <v>3500</v>
      </c>
      <c r="AL679" t="s">
        <v>3506</v>
      </c>
      <c r="AM679" t="s">
        <v>3514</v>
      </c>
      <c r="AO679">
        <v>2016</v>
      </c>
      <c r="AP679" t="s">
        <v>3613</v>
      </c>
      <c r="AS679" t="s">
        <v>3625</v>
      </c>
      <c r="AU679">
        <v>49.346651999999999</v>
      </c>
      <c r="AV679">
        <v>6.7651009999999996</v>
      </c>
      <c r="BA679">
        <v>0.40260000000000001</v>
      </c>
      <c r="BB679" t="s">
        <v>3997</v>
      </c>
      <c r="BC679" t="s">
        <v>3500</v>
      </c>
      <c r="BE679" t="s">
        <v>3515</v>
      </c>
    </row>
    <row r="680" spans="1:61" x14ac:dyDescent="0.25">
      <c r="A680">
        <f t="shared" si="81"/>
        <v>39.1</v>
      </c>
      <c r="B680" t="str">
        <f t="shared" si="82"/>
        <v>HKW West M5_BNA1868</v>
      </c>
      <c r="C680" t="s">
        <v>3492</v>
      </c>
      <c r="D680" t="str">
        <f>VLOOKUP(AL680,REF_TABLE!$A$19:$B$26,2,FALSE)</f>
        <v>STUR</v>
      </c>
      <c r="E680" t="str">
        <f>VLOOKUP(AK680,REF_TABLE!A:B,2,FALSE)</f>
        <v>GAS</v>
      </c>
      <c r="F680">
        <f t="shared" si="88"/>
        <v>0.4037</v>
      </c>
      <c r="G680">
        <f>VLOOKUP(Backup_0521!D680,REF_TABLE!M:Q,2,FALSE)</f>
        <v>9.5587323943661975</v>
      </c>
      <c r="H680">
        <f>VLOOKUP(Backup_0521!D680,REF_TABLE!M:Q,3,FALSE)</f>
        <v>7.8122535211267614</v>
      </c>
      <c r="I680">
        <f>VLOOKUP(D680,Tabelle7!$A:$B,2,FALSE)</f>
        <v>4.0224969288732378E-2</v>
      </c>
      <c r="J680">
        <f>VLOOKUP(D680,Tabelle7!$A:$C,3,FALSE)</f>
        <v>4.0224969288732378E-2</v>
      </c>
      <c r="K680">
        <f>VLOOKUP($E680,Dispa_data!E:W,7,FALSE)</f>
        <v>112542.12</v>
      </c>
      <c r="L680">
        <f>IFERROR(VLOOKUP($E680,Dispa_data!E:W,8,FALSE),0)</f>
        <v>0</v>
      </c>
      <c r="M680">
        <f>IFERROR(VLOOKUP($E680,Dispa_data!E:W,9,FALSE),0)</f>
        <v>0</v>
      </c>
      <c r="N680">
        <f>IFERROR(VLOOKUP($E680,Dispa_data!$E:$W,10,FALSE),0)</f>
        <v>0.4</v>
      </c>
      <c r="O680">
        <f>IFERROR(VLOOKUP($E680,Dispa_data!$E:$W,11,FALSE),0)</f>
        <v>0.52500000000000002</v>
      </c>
      <c r="P680">
        <f>IFERROR(VLOOKUP($E680,Dispa_data!$E:$W,12,FALSE),0)</f>
        <v>1</v>
      </c>
      <c r="Q680">
        <f>IFERROR(VLOOKUP($E680,Dispa_data!$E:$W,13,FALSE),0)</f>
        <v>0.45</v>
      </c>
      <c r="S680" t="str">
        <f t="shared" si="83"/>
        <v/>
      </c>
      <c r="T680" t="str">
        <f t="shared" si="84"/>
        <v/>
      </c>
      <c r="U680" t="str">
        <f t="shared" si="85"/>
        <v/>
      </c>
      <c r="V680" t="str">
        <f t="shared" si="86"/>
        <v/>
      </c>
      <c r="W680" t="str">
        <f t="shared" si="87"/>
        <v/>
      </c>
      <c r="X680" s="1" t="s">
        <v>716</v>
      </c>
      <c r="Y680" s="6" t="e">
        <f>VLOOKUP(B680,Dispa_data!B:B,1,FALSE)</f>
        <v>#N/A</v>
      </c>
      <c r="Z680" t="s">
        <v>1388</v>
      </c>
      <c r="AA680" t="s">
        <v>1779</v>
      </c>
      <c r="AC680" t="s">
        <v>2136</v>
      </c>
      <c r="AD680" t="s">
        <v>2650</v>
      </c>
      <c r="AE680" t="s">
        <v>3104</v>
      </c>
      <c r="AF680" t="s">
        <v>3194</v>
      </c>
      <c r="AG680" t="s">
        <v>3483</v>
      </c>
      <c r="AH680" t="s">
        <v>3492</v>
      </c>
      <c r="AI680">
        <v>39.1</v>
      </c>
      <c r="AK680" t="s">
        <v>3500</v>
      </c>
      <c r="AL680" t="s">
        <v>3506</v>
      </c>
      <c r="AM680" t="s">
        <v>3514</v>
      </c>
      <c r="AO680">
        <v>2017</v>
      </c>
      <c r="AP680" t="s">
        <v>3604</v>
      </c>
      <c r="AS680" t="s">
        <v>3625</v>
      </c>
      <c r="AU680">
        <v>50.098562000000001</v>
      </c>
      <c r="AV680">
        <v>8.653080000000001</v>
      </c>
      <c r="BA680">
        <v>0.4037</v>
      </c>
      <c r="BB680" t="s">
        <v>3997</v>
      </c>
      <c r="BC680" t="s">
        <v>3500</v>
      </c>
      <c r="BE680" t="s">
        <v>3515</v>
      </c>
      <c r="BF680" t="s">
        <v>4313</v>
      </c>
      <c r="BG680" t="s">
        <v>4406</v>
      </c>
      <c r="BH680" t="s">
        <v>4562</v>
      </c>
    </row>
    <row r="681" spans="1:61" x14ac:dyDescent="0.25">
      <c r="A681">
        <f t="shared" si="81"/>
        <v>27</v>
      </c>
      <c r="B681" t="str">
        <f t="shared" si="82"/>
        <v>Heizkraftwerk_BNA1337a</v>
      </c>
      <c r="C681" t="s">
        <v>3492</v>
      </c>
      <c r="D681" t="str">
        <f>VLOOKUP(AL681,REF_TABLE!$A$19:$B$26,2,FALSE)</f>
        <v>STUR</v>
      </c>
      <c r="E681" t="str">
        <f>VLOOKUP(AK681,REF_TABLE!A:B,2,FALSE)</f>
        <v>GAS</v>
      </c>
      <c r="F681">
        <f>IF(IF(BA681=0,IF(AY681=0,AZ681,AY681),BA681)=0,VLOOKUP(Backup_0521!D681,REF_TABLE!$M$19:$N$28,2,FALSE),IF(BA681=0,IF(AY681=0,AZ681,AY681),BA681))</f>
        <v>0.36544700000000002</v>
      </c>
      <c r="G681">
        <f>VLOOKUP(Backup_0521!D681,REF_TABLE!M:Q,2,FALSE)</f>
        <v>9.5587323943661975</v>
      </c>
      <c r="H681">
        <f>VLOOKUP(Backup_0521!D681,REF_TABLE!M:Q,3,FALSE)</f>
        <v>7.8122535211267614</v>
      </c>
      <c r="I681">
        <f>VLOOKUP(D681,Tabelle7!$A:$B,2,FALSE)</f>
        <v>4.0224969288732378E-2</v>
      </c>
      <c r="J681">
        <f>VLOOKUP(D681,Tabelle7!$A:$C,3,FALSE)</f>
        <v>4.0224969288732378E-2</v>
      </c>
      <c r="K681">
        <f>VLOOKUP($E681,Dispa_data!E:W,7,FALSE)</f>
        <v>112542.12</v>
      </c>
      <c r="L681">
        <f>IFERROR(VLOOKUP($E681,Dispa_data!E:W,8,FALSE),0)</f>
        <v>0</v>
      </c>
      <c r="M681">
        <f>IFERROR(VLOOKUP($E681,Dispa_data!E:W,9,FALSE),0)</f>
        <v>0</v>
      </c>
      <c r="N681">
        <f>IFERROR(VLOOKUP($E681,Dispa_data!$E:$W,10,FALSE),0)</f>
        <v>0.4</v>
      </c>
      <c r="O681">
        <f>IFERROR(VLOOKUP($E681,Dispa_data!$E:$W,11,FALSE),0)</f>
        <v>0.52500000000000002</v>
      </c>
      <c r="P681">
        <f>IFERROR(VLOOKUP($E681,Dispa_data!$E:$W,12,FALSE),0)</f>
        <v>1</v>
      </c>
      <c r="Q681">
        <f>IFERROR(VLOOKUP($E681,Dispa_data!$E:$W,13,FALSE),0)</f>
        <v>0.45</v>
      </c>
      <c r="S681" t="str">
        <f t="shared" si="83"/>
        <v/>
      </c>
      <c r="T681" t="str">
        <f t="shared" si="84"/>
        <v/>
      </c>
      <c r="U681" t="str">
        <f t="shared" si="85"/>
        <v/>
      </c>
      <c r="V681" t="str">
        <f t="shared" si="86"/>
        <v/>
      </c>
      <c r="W681" t="str">
        <f t="shared" si="87"/>
        <v/>
      </c>
      <c r="X681" s="1" t="s">
        <v>717</v>
      </c>
      <c r="Y681" s="6" t="e">
        <f>VLOOKUP(B681,Dispa_data!B:B,1,FALSE)</f>
        <v>#N/A</v>
      </c>
      <c r="Z681" t="s">
        <v>997</v>
      </c>
      <c r="AA681" t="s">
        <v>997</v>
      </c>
      <c r="AC681" t="s">
        <v>2124</v>
      </c>
      <c r="AD681" t="s">
        <v>2403</v>
      </c>
      <c r="AE681" t="s">
        <v>2724</v>
      </c>
      <c r="AF681" t="s">
        <v>3183</v>
      </c>
      <c r="AG681" t="s">
        <v>3478</v>
      </c>
      <c r="AH681" t="s">
        <v>3492</v>
      </c>
      <c r="AI681">
        <v>27</v>
      </c>
      <c r="AK681" t="s">
        <v>3500</v>
      </c>
      <c r="AL681" t="s">
        <v>3506</v>
      </c>
      <c r="AM681" t="s">
        <v>3514</v>
      </c>
      <c r="AR681">
        <v>2012</v>
      </c>
      <c r="AS681" t="s">
        <v>18</v>
      </c>
      <c r="AU681">
        <v>49.988218000000003</v>
      </c>
      <c r="AV681">
        <v>9.155761</v>
      </c>
      <c r="BB681" t="s">
        <v>3997</v>
      </c>
      <c r="BC681" t="s">
        <v>3500</v>
      </c>
      <c r="BE681" t="s">
        <v>3515</v>
      </c>
      <c r="BG681" t="s">
        <v>1559</v>
      </c>
      <c r="BH681" t="s">
        <v>4435</v>
      </c>
    </row>
    <row r="682" spans="1:61" x14ac:dyDescent="0.25">
      <c r="A682">
        <f t="shared" si="81"/>
        <v>14.4</v>
      </c>
      <c r="B682" t="str">
        <f t="shared" si="82"/>
        <v>Heizkraftwerk Süd_BNA0118</v>
      </c>
      <c r="C682" t="s">
        <v>3492</v>
      </c>
      <c r="D682" t="str">
        <f>VLOOKUP(AL682,REF_TABLE!$A$19:$B$26,2,FALSE)</f>
        <v>STUR</v>
      </c>
      <c r="E682" t="str">
        <f>VLOOKUP(AK682,REF_TABLE!A:B,2,FALSE)</f>
        <v>GAS</v>
      </c>
      <c r="F682">
        <f t="shared" ref="F682:F745" si="89">IF(BA682=0,IF(AY682=0,AZ682,AY682),BA682)</f>
        <v>0.35089999999999999</v>
      </c>
      <c r="G682">
        <f>VLOOKUP(Backup_0521!D682,REF_TABLE!M:Q,2,FALSE)</f>
        <v>9.5587323943661975</v>
      </c>
      <c r="H682">
        <f>VLOOKUP(Backup_0521!D682,REF_TABLE!M:Q,3,FALSE)</f>
        <v>7.8122535211267614</v>
      </c>
      <c r="I682">
        <f>VLOOKUP(D682,Tabelle7!$A:$B,2,FALSE)</f>
        <v>4.0224969288732378E-2</v>
      </c>
      <c r="J682">
        <f>VLOOKUP(D682,Tabelle7!$A:$C,3,FALSE)</f>
        <v>4.0224969288732378E-2</v>
      </c>
      <c r="K682">
        <f>VLOOKUP($E682,Dispa_data!E:W,7,FALSE)</f>
        <v>112542.12</v>
      </c>
      <c r="L682">
        <f>IFERROR(VLOOKUP($E682,Dispa_data!E:W,8,FALSE),0)</f>
        <v>0</v>
      </c>
      <c r="M682">
        <f>IFERROR(VLOOKUP($E682,Dispa_data!E:W,9,FALSE),0)</f>
        <v>0</v>
      </c>
      <c r="N682">
        <f>IFERROR(VLOOKUP($E682,Dispa_data!$E:$W,10,FALSE),0)</f>
        <v>0.4</v>
      </c>
      <c r="O682">
        <f>IFERROR(VLOOKUP($E682,Dispa_data!$E:$W,11,FALSE),0)</f>
        <v>0.52500000000000002</v>
      </c>
      <c r="P682">
        <f>IFERROR(VLOOKUP($E682,Dispa_data!$E:$W,12,FALSE),0)</f>
        <v>1</v>
      </c>
      <c r="Q682">
        <f>IFERROR(VLOOKUP($E682,Dispa_data!$E:$W,13,FALSE),0)</f>
        <v>0.45</v>
      </c>
      <c r="S682" t="str">
        <f t="shared" si="83"/>
        <v/>
      </c>
      <c r="T682" t="str">
        <f t="shared" si="84"/>
        <v/>
      </c>
      <c r="U682" t="str">
        <f t="shared" si="85"/>
        <v/>
      </c>
      <c r="V682" t="str">
        <f t="shared" si="86"/>
        <v/>
      </c>
      <c r="W682" t="str">
        <f t="shared" si="87"/>
        <v/>
      </c>
      <c r="X682" s="1" t="s">
        <v>718</v>
      </c>
      <c r="Y682" s="6" t="e">
        <f>VLOOKUP(B682,Dispa_data!B:B,1,FALSE)</f>
        <v>#N/A</v>
      </c>
      <c r="Z682" t="s">
        <v>1389</v>
      </c>
      <c r="AA682" t="s">
        <v>1389</v>
      </c>
      <c r="AC682" t="s">
        <v>2240</v>
      </c>
      <c r="AE682" t="s">
        <v>3105</v>
      </c>
      <c r="AF682" t="s">
        <v>3345</v>
      </c>
      <c r="AG682" t="s">
        <v>3480</v>
      </c>
      <c r="AH682" t="s">
        <v>3492</v>
      </c>
      <c r="AI682">
        <v>14.4</v>
      </c>
      <c r="AK682" t="s">
        <v>3500</v>
      </c>
      <c r="AL682" t="s">
        <v>3506</v>
      </c>
      <c r="AM682" t="s">
        <v>3514</v>
      </c>
      <c r="AO682">
        <v>1969</v>
      </c>
      <c r="AP682" t="s">
        <v>3537</v>
      </c>
      <c r="AR682">
        <v>2012</v>
      </c>
      <c r="AS682" t="s">
        <v>18</v>
      </c>
      <c r="AU682">
        <v>50.733820000000001</v>
      </c>
      <c r="AV682">
        <v>7.0805499999999997</v>
      </c>
      <c r="BA682">
        <v>0.35089999999999999</v>
      </c>
      <c r="BB682" t="s">
        <v>3997</v>
      </c>
      <c r="BC682" t="s">
        <v>3500</v>
      </c>
      <c r="BE682" t="s">
        <v>3515</v>
      </c>
      <c r="BF682" t="s">
        <v>4314</v>
      </c>
      <c r="BG682" t="s">
        <v>1715</v>
      </c>
      <c r="BH682" t="s">
        <v>4563</v>
      </c>
    </row>
    <row r="683" spans="1:61" x14ac:dyDescent="0.25">
      <c r="A683">
        <f t="shared" si="81"/>
        <v>50</v>
      </c>
      <c r="B683" t="str">
        <f t="shared" si="82"/>
        <v>GuD Anlage Spreetal_BNA0913</v>
      </c>
      <c r="C683" t="s">
        <v>3492</v>
      </c>
      <c r="D683" t="str">
        <f>VLOOKUP(AL683,REF_TABLE!$A$19:$B$26,2,FALSE)</f>
        <v>COMC</v>
      </c>
      <c r="E683" t="str">
        <f>VLOOKUP(AK683,REF_TABLE!A:B,2,FALSE)</f>
        <v>GAS</v>
      </c>
      <c r="F683">
        <f t="shared" si="89"/>
        <v>0.58050000000000002</v>
      </c>
      <c r="G683">
        <f>VLOOKUP(Backup_0521!D683,REF_TABLE!M:Q,2,FALSE)</f>
        <v>5</v>
      </c>
      <c r="H683">
        <f>VLOOKUP(Backup_0521!D683,REF_TABLE!M:Q,3,FALSE)</f>
        <v>1</v>
      </c>
      <c r="I683">
        <f>VLOOKUP(D683,Tabelle7!$A:$B,2,FALSE)</f>
        <v>3.8508725075675675E-2</v>
      </c>
      <c r="J683">
        <f>VLOOKUP(D683,Tabelle7!$A:$C,3,FALSE)</f>
        <v>3.8508725075675675E-2</v>
      </c>
      <c r="K683">
        <f>VLOOKUP($E683,Dispa_data!E:W,7,FALSE)</f>
        <v>112542.12</v>
      </c>
      <c r="L683">
        <f>IFERROR(VLOOKUP($E683,Dispa_data!E:W,8,FALSE),0)</f>
        <v>0</v>
      </c>
      <c r="M683">
        <f>IFERROR(VLOOKUP($E683,Dispa_data!E:W,9,FALSE),0)</f>
        <v>0</v>
      </c>
      <c r="N683">
        <f>IFERROR(VLOOKUP($E683,Dispa_data!$E:$W,10,FALSE),0)</f>
        <v>0.4</v>
      </c>
      <c r="O683">
        <f>IFERROR(VLOOKUP($E683,Dispa_data!$E:$W,11,FALSE),0)</f>
        <v>0.52500000000000002</v>
      </c>
      <c r="P683">
        <f>IFERROR(VLOOKUP($E683,Dispa_data!$E:$W,12,FALSE),0)</f>
        <v>1</v>
      </c>
      <c r="Q683">
        <f>IFERROR(VLOOKUP($E683,Dispa_data!$E:$W,13,FALSE),0)</f>
        <v>0.45</v>
      </c>
      <c r="S683" t="str">
        <f t="shared" si="83"/>
        <v/>
      </c>
      <c r="T683" t="str">
        <f t="shared" si="84"/>
        <v/>
      </c>
      <c r="U683" t="str">
        <f t="shared" si="85"/>
        <v/>
      </c>
      <c r="V683" t="str">
        <f t="shared" si="86"/>
        <v/>
      </c>
      <c r="W683" t="str">
        <f t="shared" si="87"/>
        <v/>
      </c>
      <c r="X683" s="1" t="s">
        <v>719</v>
      </c>
      <c r="Y683" s="6" t="e">
        <f>VLOOKUP(B683,Dispa_data!B:B,1,FALSE)</f>
        <v>#N/A</v>
      </c>
      <c r="Z683" t="s">
        <v>1390</v>
      </c>
      <c r="AA683" t="s">
        <v>1242</v>
      </c>
      <c r="AC683" t="s">
        <v>2334</v>
      </c>
      <c r="AD683" t="s">
        <v>2651</v>
      </c>
      <c r="AE683" t="s">
        <v>3106</v>
      </c>
      <c r="AF683" t="s">
        <v>3428</v>
      </c>
      <c r="AG683" t="s">
        <v>3490</v>
      </c>
      <c r="AH683" t="s">
        <v>3492</v>
      </c>
      <c r="AI683">
        <v>50</v>
      </c>
      <c r="AK683" t="s">
        <v>3500</v>
      </c>
      <c r="AL683" t="s">
        <v>3508</v>
      </c>
      <c r="AM683" t="s">
        <v>3515</v>
      </c>
      <c r="AO683">
        <v>2009</v>
      </c>
      <c r="AP683" t="s">
        <v>3533</v>
      </c>
      <c r="AR683">
        <v>2012</v>
      </c>
      <c r="AS683" t="s">
        <v>18</v>
      </c>
      <c r="AU683">
        <v>51.516748</v>
      </c>
      <c r="AV683">
        <v>14.366559000000001</v>
      </c>
      <c r="BA683">
        <v>0.58050000000000002</v>
      </c>
      <c r="BB683" t="s">
        <v>3997</v>
      </c>
      <c r="BC683" t="s">
        <v>3500</v>
      </c>
      <c r="BE683" t="s">
        <v>3515</v>
      </c>
      <c r="BF683" t="s">
        <v>4315</v>
      </c>
      <c r="BG683" t="s">
        <v>4406</v>
      </c>
      <c r="BH683" t="s">
        <v>4458</v>
      </c>
    </row>
    <row r="684" spans="1:61" x14ac:dyDescent="0.25">
      <c r="A684">
        <f t="shared" si="81"/>
        <v>12.2</v>
      </c>
      <c r="B684" t="str">
        <f t="shared" si="82"/>
        <v>HKW Kassel_BNA0059a</v>
      </c>
      <c r="C684" t="s">
        <v>3492</v>
      </c>
      <c r="D684" t="str">
        <f>VLOOKUP(AL684,REF_TABLE!$A$19:$B$26,2,FALSE)</f>
        <v>STUR</v>
      </c>
      <c r="E684" t="str">
        <f>VLOOKUP(AK684,REF_TABLE!A:B,2,FALSE)</f>
        <v>GAS</v>
      </c>
      <c r="F684">
        <f t="shared" si="89"/>
        <v>0.34210000000000002</v>
      </c>
      <c r="G684">
        <f>VLOOKUP(Backup_0521!D684,REF_TABLE!M:Q,2,FALSE)</f>
        <v>9.5587323943661975</v>
      </c>
      <c r="H684">
        <f>VLOOKUP(Backup_0521!D684,REF_TABLE!M:Q,3,FALSE)</f>
        <v>7.8122535211267614</v>
      </c>
      <c r="I684">
        <f>VLOOKUP(D684,Tabelle7!$A:$B,2,FALSE)</f>
        <v>4.0224969288732378E-2</v>
      </c>
      <c r="J684">
        <f>VLOOKUP(D684,Tabelle7!$A:$C,3,FALSE)</f>
        <v>4.0224969288732378E-2</v>
      </c>
      <c r="K684">
        <f>VLOOKUP($E684,Dispa_data!E:W,7,FALSE)</f>
        <v>112542.12</v>
      </c>
      <c r="L684">
        <f>IFERROR(VLOOKUP($E684,Dispa_data!E:W,8,FALSE),0)</f>
        <v>0</v>
      </c>
      <c r="M684">
        <f>IFERROR(VLOOKUP($E684,Dispa_data!E:W,9,FALSE),0)</f>
        <v>0</v>
      </c>
      <c r="N684">
        <f>IFERROR(VLOOKUP($E684,Dispa_data!$E:$W,10,FALSE),0)</f>
        <v>0.4</v>
      </c>
      <c r="O684">
        <f>IFERROR(VLOOKUP($E684,Dispa_data!$E:$W,11,FALSE),0)</f>
        <v>0.52500000000000002</v>
      </c>
      <c r="P684">
        <f>IFERROR(VLOOKUP($E684,Dispa_data!$E:$W,12,FALSE),0)</f>
        <v>1</v>
      </c>
      <c r="Q684">
        <f>IFERROR(VLOOKUP($E684,Dispa_data!$E:$W,13,FALSE),0)</f>
        <v>0.45</v>
      </c>
      <c r="S684" t="str">
        <f t="shared" si="83"/>
        <v/>
      </c>
      <c r="T684" t="str">
        <f t="shared" si="84"/>
        <v/>
      </c>
      <c r="U684" t="str">
        <f t="shared" si="85"/>
        <v/>
      </c>
      <c r="V684" t="str">
        <f t="shared" si="86"/>
        <v/>
      </c>
      <c r="W684" t="str">
        <f t="shared" si="87"/>
        <v/>
      </c>
      <c r="X684" s="1" t="s">
        <v>720</v>
      </c>
      <c r="Y684" s="6" t="e">
        <f>VLOOKUP(B684,Dispa_data!B:B,1,FALSE)</f>
        <v>#N/A</v>
      </c>
      <c r="Z684" t="s">
        <v>1391</v>
      </c>
      <c r="AA684" t="s">
        <v>1780</v>
      </c>
      <c r="AC684" t="s">
        <v>2187</v>
      </c>
      <c r="AE684" t="s">
        <v>2972</v>
      </c>
      <c r="AF684" t="s">
        <v>3341</v>
      </c>
      <c r="AG684" t="s">
        <v>3483</v>
      </c>
      <c r="AH684" t="s">
        <v>3492</v>
      </c>
      <c r="AI684">
        <v>12.2</v>
      </c>
      <c r="AK684" t="s">
        <v>3500</v>
      </c>
      <c r="AL684" t="s">
        <v>3506</v>
      </c>
      <c r="AM684" t="s">
        <v>3514</v>
      </c>
      <c r="AO684">
        <v>1961</v>
      </c>
      <c r="AP684" t="s">
        <v>3526</v>
      </c>
      <c r="AR684">
        <v>2013</v>
      </c>
      <c r="AS684" t="s">
        <v>18</v>
      </c>
      <c r="AU684">
        <v>51.258830000000003</v>
      </c>
      <c r="AV684">
        <v>9.4334100000000003</v>
      </c>
      <c r="BA684">
        <v>0.34210000000000002</v>
      </c>
      <c r="BB684" t="s">
        <v>3997</v>
      </c>
      <c r="BC684" t="s">
        <v>3500</v>
      </c>
      <c r="BE684" t="s">
        <v>3515</v>
      </c>
      <c r="BF684" t="s">
        <v>4316</v>
      </c>
      <c r="BG684" t="s">
        <v>1559</v>
      </c>
      <c r="BH684" t="s">
        <v>4477</v>
      </c>
    </row>
    <row r="685" spans="1:61" x14ac:dyDescent="0.25">
      <c r="A685">
        <f t="shared" si="81"/>
        <v>21</v>
      </c>
      <c r="B685" t="str">
        <f t="shared" si="82"/>
        <v>Kraftwerk Freudenberg Weinheim_BNA1275</v>
      </c>
      <c r="C685" t="s">
        <v>3492</v>
      </c>
      <c r="D685" t="str">
        <f>VLOOKUP(AL685,REF_TABLE!$A$19:$B$26,2,FALSE)</f>
        <v>STUR</v>
      </c>
      <c r="E685" t="str">
        <f>VLOOKUP(AK685,REF_TABLE!A:B,2,FALSE)</f>
        <v>GAS</v>
      </c>
      <c r="F685">
        <f t="shared" si="89"/>
        <v>0.39050000000000001</v>
      </c>
      <c r="G685">
        <f>VLOOKUP(Backup_0521!D685,REF_TABLE!M:Q,2,FALSE)</f>
        <v>9.5587323943661975</v>
      </c>
      <c r="H685">
        <f>VLOOKUP(Backup_0521!D685,REF_TABLE!M:Q,3,FALSE)</f>
        <v>7.8122535211267614</v>
      </c>
      <c r="I685">
        <f>VLOOKUP(D685,Tabelle7!$A:$B,2,FALSE)</f>
        <v>4.0224969288732378E-2</v>
      </c>
      <c r="J685">
        <f>VLOOKUP(D685,Tabelle7!$A:$C,3,FALSE)</f>
        <v>4.0224969288732378E-2</v>
      </c>
      <c r="K685">
        <f>VLOOKUP($E685,Dispa_data!E:W,7,FALSE)</f>
        <v>112542.12</v>
      </c>
      <c r="L685">
        <f>IFERROR(VLOOKUP($E685,Dispa_data!E:W,8,FALSE),0)</f>
        <v>0</v>
      </c>
      <c r="M685">
        <f>IFERROR(VLOOKUP($E685,Dispa_data!E:W,9,FALSE),0)</f>
        <v>0</v>
      </c>
      <c r="N685">
        <f>IFERROR(VLOOKUP($E685,Dispa_data!$E:$W,10,FALSE),0)</f>
        <v>0.4</v>
      </c>
      <c r="O685">
        <f>IFERROR(VLOOKUP($E685,Dispa_data!$E:$W,11,FALSE),0)</f>
        <v>0.52500000000000002</v>
      </c>
      <c r="P685">
        <f>IFERROR(VLOOKUP($E685,Dispa_data!$E:$W,12,FALSE),0)</f>
        <v>1</v>
      </c>
      <c r="Q685">
        <f>IFERROR(VLOOKUP($E685,Dispa_data!$E:$W,13,FALSE),0)</f>
        <v>0.45</v>
      </c>
      <c r="S685" t="str">
        <f t="shared" si="83"/>
        <v/>
      </c>
      <c r="T685" t="str">
        <f t="shared" si="84"/>
        <v/>
      </c>
      <c r="U685" t="str">
        <f t="shared" si="85"/>
        <v/>
      </c>
      <c r="V685" t="str">
        <f t="shared" si="86"/>
        <v/>
      </c>
      <c r="W685" t="str">
        <f t="shared" si="87"/>
        <v/>
      </c>
      <c r="X685" s="1" t="s">
        <v>721</v>
      </c>
      <c r="Y685" s="6" t="e">
        <f>VLOOKUP(B685,Dispa_data!B:B,1,FALSE)</f>
        <v>#N/A</v>
      </c>
      <c r="Z685" t="s">
        <v>1392</v>
      </c>
      <c r="AA685" t="s">
        <v>1577</v>
      </c>
      <c r="AC685" t="s">
        <v>2335</v>
      </c>
      <c r="AD685" t="s">
        <v>2652</v>
      </c>
      <c r="AE685" t="s">
        <v>3107</v>
      </c>
      <c r="AF685" t="s">
        <v>3429</v>
      </c>
      <c r="AG685" t="s">
        <v>3482</v>
      </c>
      <c r="AH685" t="s">
        <v>3492</v>
      </c>
      <c r="AI685">
        <v>21</v>
      </c>
      <c r="AK685" t="s">
        <v>3500</v>
      </c>
      <c r="AL685" t="s">
        <v>3506</v>
      </c>
      <c r="AM685" t="s">
        <v>3514</v>
      </c>
      <c r="AO685">
        <v>2005</v>
      </c>
      <c r="AP685" t="s">
        <v>3519</v>
      </c>
      <c r="AR685">
        <v>2013</v>
      </c>
      <c r="AS685" t="s">
        <v>18</v>
      </c>
      <c r="AU685">
        <v>49.555465000000012</v>
      </c>
      <c r="AV685">
        <v>8.6637979999999999</v>
      </c>
      <c r="BA685">
        <v>0.39050000000000001</v>
      </c>
      <c r="BB685" t="s">
        <v>3997</v>
      </c>
      <c r="BC685" t="s">
        <v>3500</v>
      </c>
      <c r="BE685" t="s">
        <v>3515</v>
      </c>
      <c r="BF685" t="s">
        <v>4317</v>
      </c>
      <c r="BG685" t="s">
        <v>1559</v>
      </c>
      <c r="BH685" t="s">
        <v>2335</v>
      </c>
    </row>
    <row r="686" spans="1:61" x14ac:dyDescent="0.25">
      <c r="A686">
        <f t="shared" si="81"/>
        <v>21</v>
      </c>
      <c r="B686" t="str">
        <f t="shared" si="82"/>
        <v>Kraftwerk Freudenberg Weinheim_BNA1276</v>
      </c>
      <c r="C686" t="s">
        <v>3492</v>
      </c>
      <c r="D686" t="str">
        <f>VLOOKUP(AL686,REF_TABLE!$A$19:$B$26,2,FALSE)</f>
        <v>STUR</v>
      </c>
      <c r="E686" t="str">
        <f>VLOOKUP(AK686,REF_TABLE!A:B,2,FALSE)</f>
        <v>GAS</v>
      </c>
      <c r="F686">
        <f t="shared" si="89"/>
        <v>0.36520000000000002</v>
      </c>
      <c r="G686">
        <f>VLOOKUP(Backup_0521!D686,REF_TABLE!M:Q,2,FALSE)</f>
        <v>9.5587323943661975</v>
      </c>
      <c r="H686">
        <f>VLOOKUP(Backup_0521!D686,REF_TABLE!M:Q,3,FALSE)</f>
        <v>7.8122535211267614</v>
      </c>
      <c r="I686">
        <f>VLOOKUP(D686,Tabelle7!$A:$B,2,FALSE)</f>
        <v>4.0224969288732378E-2</v>
      </c>
      <c r="J686">
        <f>VLOOKUP(D686,Tabelle7!$A:$C,3,FALSE)</f>
        <v>4.0224969288732378E-2</v>
      </c>
      <c r="K686">
        <f>VLOOKUP($E686,Dispa_data!E:W,7,FALSE)</f>
        <v>112542.12</v>
      </c>
      <c r="L686">
        <f>IFERROR(VLOOKUP($E686,Dispa_data!E:W,8,FALSE),0)</f>
        <v>0</v>
      </c>
      <c r="M686">
        <f>IFERROR(VLOOKUP($E686,Dispa_data!E:W,9,FALSE),0)</f>
        <v>0</v>
      </c>
      <c r="N686">
        <f>IFERROR(VLOOKUP($E686,Dispa_data!$E:$W,10,FALSE),0)</f>
        <v>0.4</v>
      </c>
      <c r="O686">
        <f>IFERROR(VLOOKUP($E686,Dispa_data!$E:$W,11,FALSE),0)</f>
        <v>0.52500000000000002</v>
      </c>
      <c r="P686">
        <f>IFERROR(VLOOKUP($E686,Dispa_data!$E:$W,12,FALSE),0)</f>
        <v>1</v>
      </c>
      <c r="Q686">
        <f>IFERROR(VLOOKUP($E686,Dispa_data!$E:$W,13,FALSE),0)</f>
        <v>0.45</v>
      </c>
      <c r="S686" t="str">
        <f t="shared" si="83"/>
        <v/>
      </c>
      <c r="T686" t="str">
        <f t="shared" si="84"/>
        <v/>
      </c>
      <c r="U686" t="str">
        <f t="shared" si="85"/>
        <v/>
      </c>
      <c r="V686" t="str">
        <f t="shared" si="86"/>
        <v/>
      </c>
      <c r="W686" t="str">
        <f t="shared" si="87"/>
        <v/>
      </c>
      <c r="X686" s="1" t="s">
        <v>722</v>
      </c>
      <c r="Y686" s="6" t="e">
        <f>VLOOKUP(B686,Dispa_data!B:B,1,FALSE)</f>
        <v>#N/A</v>
      </c>
      <c r="Z686" t="s">
        <v>1392</v>
      </c>
      <c r="AA686" t="s">
        <v>1586</v>
      </c>
      <c r="AC686" t="s">
        <v>2335</v>
      </c>
      <c r="AD686" t="s">
        <v>2652</v>
      </c>
      <c r="AE686" t="s">
        <v>3107</v>
      </c>
      <c r="AF686" t="s">
        <v>3429</v>
      </c>
      <c r="AG686" t="s">
        <v>3482</v>
      </c>
      <c r="AH686" t="s">
        <v>3492</v>
      </c>
      <c r="AI686">
        <v>21</v>
      </c>
      <c r="AK686" t="s">
        <v>3500</v>
      </c>
      <c r="AL686" t="s">
        <v>3506</v>
      </c>
      <c r="AM686" t="s">
        <v>3514</v>
      </c>
      <c r="AO686">
        <v>1982</v>
      </c>
      <c r="AP686" t="s">
        <v>3558</v>
      </c>
      <c r="AR686">
        <v>2013</v>
      </c>
      <c r="AS686" t="s">
        <v>18</v>
      </c>
      <c r="AU686">
        <v>49.555465000000012</v>
      </c>
      <c r="AV686">
        <v>8.6637979999999999</v>
      </c>
      <c r="BA686">
        <v>0.36520000000000002</v>
      </c>
      <c r="BB686" t="s">
        <v>3997</v>
      </c>
      <c r="BC686" t="s">
        <v>3500</v>
      </c>
      <c r="BE686" t="s">
        <v>3515</v>
      </c>
      <c r="BF686" t="s">
        <v>4317</v>
      </c>
      <c r="BG686" t="s">
        <v>1559</v>
      </c>
      <c r="BH686" t="s">
        <v>2335</v>
      </c>
    </row>
    <row r="687" spans="1:61" x14ac:dyDescent="0.25">
      <c r="A687">
        <f t="shared" si="81"/>
        <v>190</v>
      </c>
      <c r="B687" t="str">
        <f t="shared" si="82"/>
        <v>Dow Stade_BNA0918a</v>
      </c>
      <c r="C687" t="s">
        <v>3492</v>
      </c>
      <c r="D687" t="str">
        <f>VLOOKUP(AL687,REF_TABLE!$A$19:$B$26,2,FALSE)</f>
        <v>STUR</v>
      </c>
      <c r="E687" t="str">
        <f>VLOOKUP(AK687,REF_TABLE!A:B,2,FALSE)</f>
        <v>GAS</v>
      </c>
      <c r="F687">
        <f t="shared" si="89"/>
        <v>0.35420000000000001</v>
      </c>
      <c r="G687">
        <f>VLOOKUP(Backup_0521!D687,REF_TABLE!M:Q,2,FALSE)</f>
        <v>9.5587323943661975</v>
      </c>
      <c r="H687">
        <f>VLOOKUP(Backup_0521!D687,REF_TABLE!M:Q,3,FALSE)</f>
        <v>7.8122535211267614</v>
      </c>
      <c r="I687">
        <f>VLOOKUP(D687,Tabelle7!$A:$B,2,FALSE)</f>
        <v>4.0224969288732378E-2</v>
      </c>
      <c r="J687">
        <f>VLOOKUP(D687,Tabelle7!$A:$C,3,FALSE)</f>
        <v>4.0224969288732378E-2</v>
      </c>
      <c r="K687">
        <f>VLOOKUP($E687,Dispa_data!E:W,7,FALSE)</f>
        <v>112542.12</v>
      </c>
      <c r="L687">
        <f>IFERROR(VLOOKUP($E687,Dispa_data!E:W,8,FALSE),0)</f>
        <v>0</v>
      </c>
      <c r="M687">
        <f>IFERROR(VLOOKUP($E687,Dispa_data!E:W,9,FALSE),0)</f>
        <v>0</v>
      </c>
      <c r="N687">
        <f>IFERROR(VLOOKUP($E687,Dispa_data!$E:$W,10,FALSE),0)</f>
        <v>0.4</v>
      </c>
      <c r="O687">
        <f>IFERROR(VLOOKUP($E687,Dispa_data!$E:$W,11,FALSE),0)</f>
        <v>0.52500000000000002</v>
      </c>
      <c r="P687">
        <f>IFERROR(VLOOKUP($E687,Dispa_data!$E:$W,12,FALSE),0)</f>
        <v>1</v>
      </c>
      <c r="Q687">
        <f>IFERROR(VLOOKUP($E687,Dispa_data!$E:$W,13,FALSE),0)</f>
        <v>0.45</v>
      </c>
      <c r="S687" t="str">
        <f t="shared" si="83"/>
        <v/>
      </c>
      <c r="T687" t="str">
        <f t="shared" si="84"/>
        <v/>
      </c>
      <c r="U687" t="str">
        <f t="shared" si="85"/>
        <v/>
      </c>
      <c r="V687" t="str">
        <f t="shared" si="86"/>
        <v/>
      </c>
      <c r="W687" t="str">
        <f t="shared" si="87"/>
        <v/>
      </c>
      <c r="X687" s="1" t="s">
        <v>723</v>
      </c>
      <c r="Y687" s="6" t="e">
        <f>VLOOKUP(B687,Dispa_data!B:B,1,FALSE)</f>
        <v>#N/A</v>
      </c>
      <c r="Z687" t="s">
        <v>1365</v>
      </c>
      <c r="AA687" t="s">
        <v>1781</v>
      </c>
      <c r="AC687" t="s">
        <v>2321</v>
      </c>
      <c r="AD687" t="s">
        <v>2636</v>
      </c>
      <c r="AE687" t="s">
        <v>3083</v>
      </c>
      <c r="AF687" t="s">
        <v>3412</v>
      </c>
      <c r="AG687" t="s">
        <v>3477</v>
      </c>
      <c r="AH687" t="s">
        <v>3492</v>
      </c>
      <c r="AI687">
        <v>190</v>
      </c>
      <c r="AK687" t="s">
        <v>3500</v>
      </c>
      <c r="AL687" t="s">
        <v>3506</v>
      </c>
      <c r="AM687" t="s">
        <v>3514</v>
      </c>
      <c r="AO687">
        <v>1972</v>
      </c>
      <c r="AP687" t="s">
        <v>3608</v>
      </c>
      <c r="AR687">
        <v>2014</v>
      </c>
      <c r="AS687" t="s">
        <v>18</v>
      </c>
      <c r="AU687">
        <v>53.651919700000008</v>
      </c>
      <c r="AV687">
        <v>9.5078664999999987</v>
      </c>
      <c r="BA687">
        <v>0.35420000000000001</v>
      </c>
      <c r="BB687" t="s">
        <v>3997</v>
      </c>
      <c r="BC687" t="s">
        <v>3500</v>
      </c>
      <c r="BE687" t="s">
        <v>3515</v>
      </c>
      <c r="BF687" t="s">
        <v>4318</v>
      </c>
      <c r="BG687" t="s">
        <v>4407</v>
      </c>
      <c r="BH687" t="s">
        <v>4463</v>
      </c>
    </row>
    <row r="688" spans="1:61" x14ac:dyDescent="0.25">
      <c r="A688">
        <f t="shared" si="81"/>
        <v>55</v>
      </c>
      <c r="B688" t="str">
        <f t="shared" si="82"/>
        <v>Heizkraftwerk Stuttgart-Gaisburg_BNA0933</v>
      </c>
      <c r="C688" t="s">
        <v>3492</v>
      </c>
      <c r="D688" t="str">
        <f>VLOOKUP(AL688,REF_TABLE!$A$19:$B$26,2,FALSE)</f>
        <v>GTUR</v>
      </c>
      <c r="E688" t="str">
        <f>VLOOKUP(AK688,REF_TABLE!A:B,2,FALSE)</f>
        <v>GAS</v>
      </c>
      <c r="F688">
        <f t="shared" si="89"/>
        <v>0.30980000000000002</v>
      </c>
      <c r="G688">
        <f>VLOOKUP(Backup_0521!D688,REF_TABLE!M:Q,2,FALSE)</f>
        <v>0</v>
      </c>
      <c r="H688">
        <f>VLOOKUP(Backup_0521!D688,REF_TABLE!M:Q,3,FALSE)</f>
        <v>0</v>
      </c>
      <c r="I688">
        <f>VLOOKUP(D688,Tabelle7!$A:$B,2,FALSE)</f>
        <v>1</v>
      </c>
      <c r="J688">
        <f>VLOOKUP(D688,Tabelle7!$A:$C,3,FALSE)</f>
        <v>1</v>
      </c>
      <c r="K688">
        <f>VLOOKUP($E688,Dispa_data!E:W,7,FALSE)</f>
        <v>112542.12</v>
      </c>
      <c r="L688">
        <f>IFERROR(VLOOKUP($E688,Dispa_data!E:W,8,FALSE),0)</f>
        <v>0</v>
      </c>
      <c r="M688">
        <f>IFERROR(VLOOKUP($E688,Dispa_data!E:W,9,FALSE),0)</f>
        <v>0</v>
      </c>
      <c r="N688">
        <f>IFERROR(VLOOKUP($E688,Dispa_data!$E:$W,10,FALSE),0)</f>
        <v>0.4</v>
      </c>
      <c r="O688">
        <f>IFERROR(VLOOKUP($E688,Dispa_data!$E:$W,11,FALSE),0)</f>
        <v>0.52500000000000002</v>
      </c>
      <c r="P688">
        <f>IFERROR(VLOOKUP($E688,Dispa_data!$E:$W,12,FALSE),0)</f>
        <v>1</v>
      </c>
      <c r="Q688">
        <f>IFERROR(VLOOKUP($E688,Dispa_data!$E:$W,13,FALSE),0)</f>
        <v>0.45</v>
      </c>
      <c r="S688" t="str">
        <f t="shared" si="83"/>
        <v/>
      </c>
      <c r="T688" t="str">
        <f t="shared" si="84"/>
        <v/>
      </c>
      <c r="U688" t="str">
        <f t="shared" si="85"/>
        <v/>
      </c>
      <c r="V688" t="str">
        <f t="shared" si="86"/>
        <v/>
      </c>
      <c r="W688" t="str">
        <f t="shared" si="87"/>
        <v/>
      </c>
      <c r="X688" s="1" t="s">
        <v>724</v>
      </c>
      <c r="Y688" s="6" t="e">
        <f>VLOOKUP(B688,Dispa_data!B:B,1,FALSE)</f>
        <v>#N/A</v>
      </c>
      <c r="Z688" t="s">
        <v>1015</v>
      </c>
      <c r="AA688" t="s">
        <v>1782</v>
      </c>
      <c r="AC688" t="s">
        <v>2158</v>
      </c>
      <c r="AD688" t="s">
        <v>2462</v>
      </c>
      <c r="AE688" t="s">
        <v>2801</v>
      </c>
      <c r="AF688" t="s">
        <v>3242</v>
      </c>
      <c r="AG688" t="s">
        <v>3482</v>
      </c>
      <c r="AH688" t="s">
        <v>3492</v>
      </c>
      <c r="AI688">
        <v>55</v>
      </c>
      <c r="AK688" t="s">
        <v>3500</v>
      </c>
      <c r="AL688" t="s">
        <v>3512</v>
      </c>
      <c r="AM688" t="s">
        <v>3515</v>
      </c>
      <c r="AO688">
        <v>1973</v>
      </c>
      <c r="AP688" t="s">
        <v>3607</v>
      </c>
      <c r="AR688">
        <v>2014</v>
      </c>
      <c r="AS688" t="s">
        <v>18</v>
      </c>
      <c r="AU688">
        <v>48.782452999999997</v>
      </c>
      <c r="AV688">
        <v>9.2314830000000008</v>
      </c>
      <c r="BA688">
        <v>0.30980000000000002</v>
      </c>
      <c r="BB688" t="s">
        <v>3997</v>
      </c>
      <c r="BC688" t="s">
        <v>3500</v>
      </c>
      <c r="BE688" t="s">
        <v>3515</v>
      </c>
      <c r="BF688" t="s">
        <v>4064</v>
      </c>
      <c r="BG688" t="s">
        <v>4406</v>
      </c>
      <c r="BH688" t="s">
        <v>4442</v>
      </c>
    </row>
    <row r="689" spans="1:61" x14ac:dyDescent="0.25">
      <c r="A689">
        <f t="shared" si="81"/>
        <v>55</v>
      </c>
      <c r="B689" t="str">
        <f t="shared" si="82"/>
        <v>Gasturbinenkraftwerk Bielefeld Ummeln_BNA0099</v>
      </c>
      <c r="C689" t="s">
        <v>3492</v>
      </c>
      <c r="D689" t="str">
        <f>VLOOKUP(AL689,REF_TABLE!$A$19:$B$26,2,FALSE)</f>
        <v>GTUR</v>
      </c>
      <c r="E689" t="str">
        <f>VLOOKUP(AK689,REF_TABLE!A:B,2,FALSE)</f>
        <v>GAS</v>
      </c>
      <c r="F689">
        <f t="shared" si="89"/>
        <v>0.315</v>
      </c>
      <c r="G689">
        <f>VLOOKUP(Backup_0521!D689,REF_TABLE!M:Q,2,FALSE)</f>
        <v>0</v>
      </c>
      <c r="H689">
        <f>VLOOKUP(Backup_0521!D689,REF_TABLE!M:Q,3,FALSE)</f>
        <v>0</v>
      </c>
      <c r="I689">
        <f>VLOOKUP(D689,Tabelle7!$A:$B,2,FALSE)</f>
        <v>1</v>
      </c>
      <c r="J689">
        <f>VLOOKUP(D689,Tabelle7!$A:$C,3,FALSE)</f>
        <v>1</v>
      </c>
      <c r="K689">
        <f>VLOOKUP($E689,Dispa_data!E:W,7,FALSE)</f>
        <v>112542.12</v>
      </c>
      <c r="L689">
        <f>IFERROR(VLOOKUP($E689,Dispa_data!E:W,8,FALSE),0)</f>
        <v>0</v>
      </c>
      <c r="M689">
        <f>IFERROR(VLOOKUP($E689,Dispa_data!E:W,9,FALSE),0)</f>
        <v>0</v>
      </c>
      <c r="N689">
        <f>IFERROR(VLOOKUP($E689,Dispa_data!$E:$W,10,FALSE),0)</f>
        <v>0.4</v>
      </c>
      <c r="O689">
        <f>IFERROR(VLOOKUP($E689,Dispa_data!$E:$W,11,FALSE),0)</f>
        <v>0.52500000000000002</v>
      </c>
      <c r="P689">
        <f>IFERROR(VLOOKUP($E689,Dispa_data!$E:$W,12,FALSE),0)</f>
        <v>1</v>
      </c>
      <c r="Q689">
        <f>IFERROR(VLOOKUP($E689,Dispa_data!$E:$W,13,FALSE),0)</f>
        <v>0.45</v>
      </c>
      <c r="S689" t="str">
        <f t="shared" si="83"/>
        <v/>
      </c>
      <c r="T689" t="str">
        <f t="shared" si="84"/>
        <v/>
      </c>
      <c r="U689" t="str">
        <f t="shared" si="85"/>
        <v/>
      </c>
      <c r="V689" t="str">
        <f t="shared" si="86"/>
        <v/>
      </c>
      <c r="W689" t="str">
        <f t="shared" si="87"/>
        <v/>
      </c>
      <c r="X689" s="1" t="s">
        <v>725</v>
      </c>
      <c r="Y689" s="6" t="e">
        <f>VLOOKUP(B689,Dispa_data!B:B,1,FALSE)</f>
        <v>#N/A</v>
      </c>
      <c r="Z689" t="s">
        <v>1393</v>
      </c>
      <c r="AA689" t="s">
        <v>1783</v>
      </c>
      <c r="AC689" t="s">
        <v>2172</v>
      </c>
      <c r="AE689" t="s">
        <v>3108</v>
      </c>
      <c r="AF689" t="s">
        <v>3342</v>
      </c>
      <c r="AG689" t="s">
        <v>3480</v>
      </c>
      <c r="AH689" t="s">
        <v>3492</v>
      </c>
      <c r="AI689">
        <v>55</v>
      </c>
      <c r="AK689" t="s">
        <v>3500</v>
      </c>
      <c r="AL689" t="s">
        <v>3512</v>
      </c>
      <c r="AM689" t="s">
        <v>3515</v>
      </c>
      <c r="AO689">
        <v>1975</v>
      </c>
      <c r="AP689" t="s">
        <v>3590</v>
      </c>
      <c r="AR689">
        <v>2015</v>
      </c>
      <c r="AS689" t="s">
        <v>18</v>
      </c>
      <c r="AU689">
        <v>51.983960000000003</v>
      </c>
      <c r="AV689">
        <v>8.45139</v>
      </c>
      <c r="BA689">
        <v>0.315</v>
      </c>
      <c r="BB689" t="s">
        <v>3997</v>
      </c>
      <c r="BC689" t="s">
        <v>3500</v>
      </c>
      <c r="BE689" t="s">
        <v>3515</v>
      </c>
      <c r="BF689" t="s">
        <v>4319</v>
      </c>
      <c r="BG689" t="s">
        <v>4406</v>
      </c>
      <c r="BH689" t="s">
        <v>4504</v>
      </c>
    </row>
    <row r="690" spans="1:61" x14ac:dyDescent="0.25">
      <c r="A690">
        <f t="shared" si="81"/>
        <v>65</v>
      </c>
      <c r="B690" t="str">
        <f t="shared" si="82"/>
        <v>Kraftwerk Veltheim_BNA0810</v>
      </c>
      <c r="C690" t="s">
        <v>3492</v>
      </c>
      <c r="D690" t="str">
        <f>VLOOKUP(AL690,REF_TABLE!$A$19:$B$26,2,FALSE)</f>
        <v>GTUR</v>
      </c>
      <c r="E690" t="str">
        <f>VLOOKUP(AK690,REF_TABLE!A:B,2,FALSE)</f>
        <v>GAS</v>
      </c>
      <c r="F690">
        <f t="shared" si="89"/>
        <v>0.31240000000000001</v>
      </c>
      <c r="G690">
        <f>VLOOKUP(Backup_0521!D690,REF_TABLE!M:Q,2,FALSE)</f>
        <v>0</v>
      </c>
      <c r="H690">
        <f>VLOOKUP(Backup_0521!D690,REF_TABLE!M:Q,3,FALSE)</f>
        <v>0</v>
      </c>
      <c r="I690">
        <f>VLOOKUP(D690,Tabelle7!$A:$B,2,FALSE)</f>
        <v>1</v>
      </c>
      <c r="J690">
        <f>VLOOKUP(D690,Tabelle7!$A:$C,3,FALSE)</f>
        <v>1</v>
      </c>
      <c r="K690">
        <f>VLOOKUP($E690,Dispa_data!E:W,7,FALSE)</f>
        <v>112542.12</v>
      </c>
      <c r="L690">
        <f>IFERROR(VLOOKUP($E690,Dispa_data!E:W,8,FALSE),0)</f>
        <v>0</v>
      </c>
      <c r="M690">
        <f>IFERROR(VLOOKUP($E690,Dispa_data!E:W,9,FALSE),0)</f>
        <v>0</v>
      </c>
      <c r="N690">
        <f>IFERROR(VLOOKUP($E690,Dispa_data!$E:$W,10,FALSE),0)</f>
        <v>0.4</v>
      </c>
      <c r="O690">
        <f>IFERROR(VLOOKUP($E690,Dispa_data!$E:$W,11,FALSE),0)</f>
        <v>0.52500000000000002</v>
      </c>
      <c r="P690">
        <f>IFERROR(VLOOKUP($E690,Dispa_data!$E:$W,12,FALSE),0)</f>
        <v>1</v>
      </c>
      <c r="Q690">
        <f>IFERROR(VLOOKUP($E690,Dispa_data!$E:$W,13,FALSE),0)</f>
        <v>0.45</v>
      </c>
      <c r="S690" t="str">
        <f t="shared" si="83"/>
        <v/>
      </c>
      <c r="T690" t="str">
        <f t="shared" si="84"/>
        <v/>
      </c>
      <c r="U690" t="str">
        <f t="shared" si="85"/>
        <v/>
      </c>
      <c r="V690" t="str">
        <f t="shared" si="86"/>
        <v/>
      </c>
      <c r="W690" t="str">
        <f t="shared" si="87"/>
        <v/>
      </c>
      <c r="X690" s="1" t="s">
        <v>726</v>
      </c>
      <c r="Y690" s="6" t="e">
        <f>VLOOKUP(B690,Dispa_data!B:B,1,FALSE)</f>
        <v>#N/A</v>
      </c>
      <c r="Z690" t="s">
        <v>1030</v>
      </c>
      <c r="AA690" t="s">
        <v>1784</v>
      </c>
      <c r="AC690" t="s">
        <v>2172</v>
      </c>
      <c r="AE690" t="s">
        <v>2812</v>
      </c>
      <c r="AF690" t="s">
        <v>3251</v>
      </c>
      <c r="AG690" t="s">
        <v>3480</v>
      </c>
      <c r="AH690" t="s">
        <v>3492</v>
      </c>
      <c r="AI690">
        <v>65</v>
      </c>
      <c r="AK690" t="s">
        <v>3500</v>
      </c>
      <c r="AL690" t="s">
        <v>3512</v>
      </c>
      <c r="AM690" t="s">
        <v>3515</v>
      </c>
      <c r="AO690">
        <v>1974</v>
      </c>
      <c r="AP690" t="s">
        <v>3576</v>
      </c>
      <c r="AR690">
        <v>2015</v>
      </c>
      <c r="AS690" t="s">
        <v>18</v>
      </c>
      <c r="AU690">
        <v>52.190040000000003</v>
      </c>
      <c r="AV690">
        <v>8.9331800000000001</v>
      </c>
      <c r="BA690">
        <v>0.31240000000000001</v>
      </c>
      <c r="BB690" t="s">
        <v>3997</v>
      </c>
      <c r="BC690" t="s">
        <v>3500</v>
      </c>
      <c r="BE690" t="s">
        <v>3515</v>
      </c>
      <c r="BF690" t="s">
        <v>4077</v>
      </c>
      <c r="BG690" t="s">
        <v>4406</v>
      </c>
      <c r="BH690" t="s">
        <v>4479</v>
      </c>
    </row>
    <row r="691" spans="1:61" x14ac:dyDescent="0.25">
      <c r="A691">
        <f t="shared" si="81"/>
        <v>335</v>
      </c>
      <c r="B691" t="str">
        <f t="shared" si="82"/>
        <v>Kraftwerk Veltheim_BNA0811</v>
      </c>
      <c r="C691" t="s">
        <v>3492</v>
      </c>
      <c r="D691" t="str">
        <f>VLOOKUP(AL691,REF_TABLE!$A$19:$B$26,2,FALSE)</f>
        <v>STUR</v>
      </c>
      <c r="E691" t="str">
        <f>VLOOKUP(AK691,REF_TABLE!A:B,2,FALSE)</f>
        <v>GAS</v>
      </c>
      <c r="F691">
        <f t="shared" si="89"/>
        <v>0.35749999999999998</v>
      </c>
      <c r="G691">
        <f>VLOOKUP(Backup_0521!D691,REF_TABLE!M:Q,2,FALSE)</f>
        <v>9.5587323943661975</v>
      </c>
      <c r="H691">
        <f>VLOOKUP(Backup_0521!D691,REF_TABLE!M:Q,3,FALSE)</f>
        <v>7.8122535211267614</v>
      </c>
      <c r="I691">
        <f>VLOOKUP(D691,Tabelle7!$A:$B,2,FALSE)</f>
        <v>4.0224969288732378E-2</v>
      </c>
      <c r="J691">
        <f>VLOOKUP(D691,Tabelle7!$A:$C,3,FALSE)</f>
        <v>4.0224969288732378E-2</v>
      </c>
      <c r="K691">
        <f>VLOOKUP($E691,Dispa_data!E:W,7,FALSE)</f>
        <v>112542.12</v>
      </c>
      <c r="L691">
        <f>IFERROR(VLOOKUP($E691,Dispa_data!E:W,8,FALSE),0)</f>
        <v>0</v>
      </c>
      <c r="M691">
        <f>IFERROR(VLOOKUP($E691,Dispa_data!E:W,9,FALSE),0)</f>
        <v>0</v>
      </c>
      <c r="N691">
        <f>IFERROR(VLOOKUP($E691,Dispa_data!$E:$W,10,FALSE),0)</f>
        <v>0.4</v>
      </c>
      <c r="O691">
        <f>IFERROR(VLOOKUP($E691,Dispa_data!$E:$W,11,FALSE),0)</f>
        <v>0.52500000000000002</v>
      </c>
      <c r="P691">
        <f>IFERROR(VLOOKUP($E691,Dispa_data!$E:$W,12,FALSE),0)</f>
        <v>1</v>
      </c>
      <c r="Q691">
        <f>IFERROR(VLOOKUP($E691,Dispa_data!$E:$W,13,FALSE),0)</f>
        <v>0.45</v>
      </c>
      <c r="S691" t="str">
        <f t="shared" si="83"/>
        <v/>
      </c>
      <c r="T691" t="str">
        <f t="shared" si="84"/>
        <v/>
      </c>
      <c r="U691" t="str">
        <f t="shared" si="85"/>
        <v/>
      </c>
      <c r="V691" t="str">
        <f t="shared" si="86"/>
        <v/>
      </c>
      <c r="W691" t="str">
        <f t="shared" si="87"/>
        <v/>
      </c>
      <c r="X691" s="1" t="s">
        <v>727</v>
      </c>
      <c r="Y691" s="6" t="e">
        <f>VLOOKUP(B691,Dispa_data!B:B,1,FALSE)</f>
        <v>#N/A</v>
      </c>
      <c r="Z691" t="s">
        <v>1030</v>
      </c>
      <c r="AA691" t="s">
        <v>1785</v>
      </c>
      <c r="AC691" t="s">
        <v>2172</v>
      </c>
      <c r="AE691" t="s">
        <v>2812</v>
      </c>
      <c r="AF691" t="s">
        <v>3251</v>
      </c>
      <c r="AG691" t="s">
        <v>3480</v>
      </c>
      <c r="AH691" t="s">
        <v>3492</v>
      </c>
      <c r="AI691">
        <v>335</v>
      </c>
      <c r="AK691" t="s">
        <v>3500</v>
      </c>
      <c r="AL691" t="s">
        <v>3506</v>
      </c>
      <c r="AM691" t="s">
        <v>3515</v>
      </c>
      <c r="AO691">
        <v>1975</v>
      </c>
      <c r="AP691" t="s">
        <v>3590</v>
      </c>
      <c r="AR691">
        <v>2015</v>
      </c>
      <c r="AS691" t="s">
        <v>18</v>
      </c>
      <c r="AU691">
        <v>52.186959999999999</v>
      </c>
      <c r="AV691">
        <v>8.93018</v>
      </c>
      <c r="BA691">
        <v>0.35749999999999998</v>
      </c>
      <c r="BB691" t="s">
        <v>3997</v>
      </c>
      <c r="BC691" t="s">
        <v>3500</v>
      </c>
      <c r="BE691" t="s">
        <v>3515</v>
      </c>
      <c r="BF691" t="s">
        <v>4077</v>
      </c>
      <c r="BG691" t="s">
        <v>4407</v>
      </c>
      <c r="BH691" t="s">
        <v>4479</v>
      </c>
    </row>
    <row r="692" spans="1:61" x14ac:dyDescent="0.25">
      <c r="A692">
        <f t="shared" si="81"/>
        <v>80</v>
      </c>
      <c r="B692" t="str">
        <f t="shared" si="82"/>
        <v>Freimann GT 1_BNA0681</v>
      </c>
      <c r="C692" t="s">
        <v>3492</v>
      </c>
      <c r="D692" t="str">
        <f>VLOOKUP(AL692,REF_TABLE!$A$19:$B$26,2,FALSE)</f>
        <v>GTUR</v>
      </c>
      <c r="E692" t="str">
        <f>VLOOKUP(AK692,REF_TABLE!A:B,2,FALSE)</f>
        <v>GAS</v>
      </c>
      <c r="F692">
        <f t="shared" si="89"/>
        <v>0.315</v>
      </c>
      <c r="G692">
        <f>VLOOKUP(Backup_0521!D692,REF_TABLE!M:Q,2,FALSE)</f>
        <v>0</v>
      </c>
      <c r="H692">
        <f>VLOOKUP(Backup_0521!D692,REF_TABLE!M:Q,3,FALSE)</f>
        <v>0</v>
      </c>
      <c r="I692">
        <f>VLOOKUP(D692,Tabelle7!$A:$B,2,FALSE)</f>
        <v>1</v>
      </c>
      <c r="J692">
        <f>VLOOKUP(D692,Tabelle7!$A:$C,3,FALSE)</f>
        <v>1</v>
      </c>
      <c r="K692">
        <f>VLOOKUP($E692,Dispa_data!E:W,7,FALSE)</f>
        <v>112542.12</v>
      </c>
      <c r="L692">
        <f>IFERROR(VLOOKUP($E692,Dispa_data!E:W,8,FALSE),0)</f>
        <v>0</v>
      </c>
      <c r="M692">
        <f>IFERROR(VLOOKUP($E692,Dispa_data!E:W,9,FALSE),0)</f>
        <v>0</v>
      </c>
      <c r="N692">
        <f>IFERROR(VLOOKUP($E692,Dispa_data!$E:$W,10,FALSE),0)</f>
        <v>0.4</v>
      </c>
      <c r="O692">
        <f>IFERROR(VLOOKUP($E692,Dispa_data!$E:$W,11,FALSE),0)</f>
        <v>0.52500000000000002</v>
      </c>
      <c r="P692">
        <f>IFERROR(VLOOKUP($E692,Dispa_data!$E:$W,12,FALSE),0)</f>
        <v>1</v>
      </c>
      <c r="Q692">
        <f>IFERROR(VLOOKUP($E692,Dispa_data!$E:$W,13,FALSE),0)</f>
        <v>0.45</v>
      </c>
      <c r="S692" t="str">
        <f t="shared" si="83"/>
        <v/>
      </c>
      <c r="T692" t="str">
        <f t="shared" si="84"/>
        <v/>
      </c>
      <c r="U692" t="str">
        <f t="shared" si="85"/>
        <v/>
      </c>
      <c r="V692" t="str">
        <f t="shared" si="86"/>
        <v/>
      </c>
      <c r="W692" t="str">
        <f t="shared" si="87"/>
        <v/>
      </c>
      <c r="X692" s="1" t="s">
        <v>728</v>
      </c>
      <c r="Y692" s="6" t="e">
        <f>VLOOKUP(B692,Dispa_data!B:B,1,FALSE)</f>
        <v>#N/A</v>
      </c>
      <c r="Z692" t="s">
        <v>1394</v>
      </c>
      <c r="AA692" t="s">
        <v>1586</v>
      </c>
      <c r="AC692" t="s">
        <v>2186</v>
      </c>
      <c r="AE692" t="s">
        <v>3109</v>
      </c>
      <c r="AF692" t="s">
        <v>3390</v>
      </c>
      <c r="AG692" t="s">
        <v>3478</v>
      </c>
      <c r="AH692" t="s">
        <v>3492</v>
      </c>
      <c r="AI692">
        <v>80</v>
      </c>
      <c r="AK692" t="s">
        <v>3500</v>
      </c>
      <c r="AL692" t="s">
        <v>3512</v>
      </c>
      <c r="AM692" t="s">
        <v>3514</v>
      </c>
      <c r="AO692">
        <v>1975</v>
      </c>
      <c r="AP692" t="s">
        <v>3590</v>
      </c>
      <c r="AR692">
        <v>2015</v>
      </c>
      <c r="AS692" t="s">
        <v>18</v>
      </c>
      <c r="AU692">
        <v>48.188277999999997</v>
      </c>
      <c r="AV692">
        <v>11.594954</v>
      </c>
      <c r="BA692">
        <v>0.315</v>
      </c>
      <c r="BB692" t="s">
        <v>3997</v>
      </c>
      <c r="BC692" t="s">
        <v>3500</v>
      </c>
      <c r="BE692" t="s">
        <v>3515</v>
      </c>
      <c r="BF692" t="s">
        <v>4320</v>
      </c>
      <c r="BG692" t="s">
        <v>4406</v>
      </c>
      <c r="BH692" t="s">
        <v>4475</v>
      </c>
    </row>
    <row r="693" spans="1:61" x14ac:dyDescent="0.25">
      <c r="A693">
        <f t="shared" si="81"/>
        <v>80</v>
      </c>
      <c r="B693" t="str">
        <f t="shared" si="82"/>
        <v>Freimann GT 2_BNA0682</v>
      </c>
      <c r="C693" t="s">
        <v>3492</v>
      </c>
      <c r="D693" t="str">
        <f>VLOOKUP(AL693,REF_TABLE!$A$19:$B$26,2,FALSE)</f>
        <v>GTUR</v>
      </c>
      <c r="E693" t="str">
        <f>VLOOKUP(AK693,REF_TABLE!A:B,2,FALSE)</f>
        <v>GAS</v>
      </c>
      <c r="F693">
        <f t="shared" si="89"/>
        <v>0.315</v>
      </c>
      <c r="G693">
        <f>VLOOKUP(Backup_0521!D693,REF_TABLE!M:Q,2,FALSE)</f>
        <v>0</v>
      </c>
      <c r="H693">
        <f>VLOOKUP(Backup_0521!D693,REF_TABLE!M:Q,3,FALSE)</f>
        <v>0</v>
      </c>
      <c r="I693">
        <f>VLOOKUP(D693,Tabelle7!$A:$B,2,FALSE)</f>
        <v>1</v>
      </c>
      <c r="J693">
        <f>VLOOKUP(D693,Tabelle7!$A:$C,3,FALSE)</f>
        <v>1</v>
      </c>
      <c r="K693">
        <f>VLOOKUP($E693,Dispa_data!E:W,7,FALSE)</f>
        <v>112542.12</v>
      </c>
      <c r="L693">
        <f>IFERROR(VLOOKUP($E693,Dispa_data!E:W,8,FALSE),0)</f>
        <v>0</v>
      </c>
      <c r="M693">
        <f>IFERROR(VLOOKUP($E693,Dispa_data!E:W,9,FALSE),0)</f>
        <v>0</v>
      </c>
      <c r="N693">
        <f>IFERROR(VLOOKUP($E693,Dispa_data!$E:$W,10,FALSE),0)</f>
        <v>0.4</v>
      </c>
      <c r="O693">
        <f>IFERROR(VLOOKUP($E693,Dispa_data!$E:$W,11,FALSE),0)</f>
        <v>0.52500000000000002</v>
      </c>
      <c r="P693">
        <f>IFERROR(VLOOKUP($E693,Dispa_data!$E:$W,12,FALSE),0)</f>
        <v>1</v>
      </c>
      <c r="Q693">
        <f>IFERROR(VLOOKUP($E693,Dispa_data!$E:$W,13,FALSE),0)</f>
        <v>0.45</v>
      </c>
      <c r="S693" t="str">
        <f t="shared" si="83"/>
        <v/>
      </c>
      <c r="T693" t="str">
        <f t="shared" si="84"/>
        <v/>
      </c>
      <c r="U693" t="str">
        <f t="shared" si="85"/>
        <v/>
      </c>
      <c r="V693" t="str">
        <f t="shared" si="86"/>
        <v/>
      </c>
      <c r="W693" t="str">
        <f t="shared" si="87"/>
        <v/>
      </c>
      <c r="X693" s="1" t="s">
        <v>729</v>
      </c>
      <c r="Y693" s="6" t="e">
        <f>VLOOKUP(B693,Dispa_data!B:B,1,FALSE)</f>
        <v>#N/A</v>
      </c>
      <c r="Z693" t="s">
        <v>1395</v>
      </c>
      <c r="AA693" t="s">
        <v>1577</v>
      </c>
      <c r="AC693" t="s">
        <v>2186</v>
      </c>
      <c r="AE693" t="s">
        <v>3109</v>
      </c>
      <c r="AF693" t="s">
        <v>3390</v>
      </c>
      <c r="AG693" t="s">
        <v>3478</v>
      </c>
      <c r="AH693" t="s">
        <v>3492</v>
      </c>
      <c r="AI693">
        <v>80</v>
      </c>
      <c r="AK693" t="s">
        <v>3500</v>
      </c>
      <c r="AL693" t="s">
        <v>3512</v>
      </c>
      <c r="AM693" t="s">
        <v>3515</v>
      </c>
      <c r="AO693">
        <v>1975</v>
      </c>
      <c r="AP693" t="s">
        <v>3590</v>
      </c>
      <c r="AR693">
        <v>2015</v>
      </c>
      <c r="AS693" t="s">
        <v>18</v>
      </c>
      <c r="AU693">
        <v>48.188277999999997</v>
      </c>
      <c r="AV693">
        <v>11.594954</v>
      </c>
      <c r="BA693">
        <v>0.315</v>
      </c>
      <c r="BB693" t="s">
        <v>3997</v>
      </c>
      <c r="BC693" t="s">
        <v>3500</v>
      </c>
      <c r="BE693" t="s">
        <v>3515</v>
      </c>
      <c r="BF693" t="s">
        <v>4320</v>
      </c>
      <c r="BG693" t="s">
        <v>4406</v>
      </c>
      <c r="BH693" t="s">
        <v>4475</v>
      </c>
    </row>
    <row r="694" spans="1:61" x14ac:dyDescent="0.25">
      <c r="A694">
        <f t="shared" si="81"/>
        <v>9</v>
      </c>
      <c r="B694" t="str">
        <f t="shared" si="82"/>
        <v>GuD-Ikw Staßfurt_BNA0922a</v>
      </c>
      <c r="C694" t="s">
        <v>3492</v>
      </c>
      <c r="D694" t="str">
        <f>VLOOKUP(AL694,REF_TABLE!$A$19:$B$26,2,FALSE)</f>
        <v>COMC</v>
      </c>
      <c r="E694" t="str">
        <f>VLOOKUP(AK694,REF_TABLE!A:B,2,FALSE)</f>
        <v>GAS</v>
      </c>
      <c r="F694">
        <f t="shared" si="89"/>
        <v>0.52200000000000002</v>
      </c>
      <c r="G694">
        <f>VLOOKUP(Backup_0521!D694,REF_TABLE!M:Q,2,FALSE)</f>
        <v>5</v>
      </c>
      <c r="H694">
        <f>VLOOKUP(Backup_0521!D694,REF_TABLE!M:Q,3,FALSE)</f>
        <v>1</v>
      </c>
      <c r="I694">
        <f>VLOOKUP(D694,Tabelle7!$A:$B,2,FALSE)</f>
        <v>3.8508725075675675E-2</v>
      </c>
      <c r="J694">
        <f>VLOOKUP(D694,Tabelle7!$A:$C,3,FALSE)</f>
        <v>3.8508725075675675E-2</v>
      </c>
      <c r="K694">
        <f>VLOOKUP($E694,Dispa_data!E:W,7,FALSE)</f>
        <v>112542.12</v>
      </c>
      <c r="L694">
        <f>IFERROR(VLOOKUP($E694,Dispa_data!E:W,8,FALSE),0)</f>
        <v>0</v>
      </c>
      <c r="M694">
        <f>IFERROR(VLOOKUP($E694,Dispa_data!E:W,9,FALSE),0)</f>
        <v>0</v>
      </c>
      <c r="N694">
        <f>IFERROR(VLOOKUP($E694,Dispa_data!$E:$W,10,FALSE),0)</f>
        <v>0.4</v>
      </c>
      <c r="O694">
        <f>IFERROR(VLOOKUP($E694,Dispa_data!$E:$W,11,FALSE),0)</f>
        <v>0.52500000000000002</v>
      </c>
      <c r="P694">
        <f>IFERROR(VLOOKUP($E694,Dispa_data!$E:$W,12,FALSE),0)</f>
        <v>1</v>
      </c>
      <c r="Q694">
        <f>IFERROR(VLOOKUP($E694,Dispa_data!$E:$W,13,FALSE),0)</f>
        <v>0.45</v>
      </c>
      <c r="S694" t="str">
        <f t="shared" si="83"/>
        <v/>
      </c>
      <c r="T694" t="str">
        <f t="shared" si="84"/>
        <v/>
      </c>
      <c r="U694" t="str">
        <f t="shared" si="85"/>
        <v/>
      </c>
      <c r="V694" t="str">
        <f t="shared" si="86"/>
        <v/>
      </c>
      <c r="W694" t="str">
        <f t="shared" si="87"/>
        <v/>
      </c>
      <c r="X694" s="1" t="s">
        <v>730</v>
      </c>
      <c r="Y694" s="6" t="e">
        <f>VLOOKUP(B694,Dispa_data!B:B,1,FALSE)</f>
        <v>#N/A</v>
      </c>
      <c r="Z694" t="s">
        <v>1367</v>
      </c>
      <c r="AC694" t="s">
        <v>2323</v>
      </c>
      <c r="AD694" t="s">
        <v>2638</v>
      </c>
      <c r="AE694" t="s">
        <v>3084</v>
      </c>
      <c r="AF694" t="s">
        <v>3414</v>
      </c>
      <c r="AG694" t="s">
        <v>3479</v>
      </c>
      <c r="AH694" t="s">
        <v>3492</v>
      </c>
      <c r="AI694">
        <v>9</v>
      </c>
      <c r="AK694" t="s">
        <v>3500</v>
      </c>
      <c r="AL694" t="s">
        <v>3508</v>
      </c>
      <c r="AM694" t="s">
        <v>3514</v>
      </c>
      <c r="AO694">
        <v>1996</v>
      </c>
      <c r="AP694" t="s">
        <v>3553</v>
      </c>
      <c r="AR694">
        <v>2015</v>
      </c>
      <c r="AS694" t="s">
        <v>18</v>
      </c>
      <c r="AU694">
        <v>51.594209999999997</v>
      </c>
      <c r="AV694">
        <v>11.572945000000001</v>
      </c>
      <c r="BA694">
        <v>0.52200000000000002</v>
      </c>
      <c r="BB694" t="s">
        <v>3997</v>
      </c>
      <c r="BC694" t="s">
        <v>3500</v>
      </c>
      <c r="BE694" t="s">
        <v>3515</v>
      </c>
      <c r="BF694" t="s">
        <v>4293</v>
      </c>
      <c r="BG694" t="s">
        <v>4406</v>
      </c>
      <c r="BH694" t="s">
        <v>4493</v>
      </c>
    </row>
    <row r="695" spans="1:61" x14ac:dyDescent="0.25">
      <c r="A695">
        <f t="shared" si="81"/>
        <v>144</v>
      </c>
      <c r="B695" t="str">
        <f t="shared" si="82"/>
        <v>Lichterfelde_BNA0080</v>
      </c>
      <c r="C695" t="s">
        <v>3492</v>
      </c>
      <c r="D695" t="str">
        <f>VLOOKUP(AL695,REF_TABLE!$A$19:$B$26,2,FALSE)</f>
        <v>STUR</v>
      </c>
      <c r="E695" t="str">
        <f>VLOOKUP(AK695,REF_TABLE!A:B,2,FALSE)</f>
        <v>GAS</v>
      </c>
      <c r="F695">
        <f t="shared" si="89"/>
        <v>0.38279999999999997</v>
      </c>
      <c r="G695">
        <f>VLOOKUP(Backup_0521!D695,REF_TABLE!M:Q,2,FALSE)</f>
        <v>9.5587323943661975</v>
      </c>
      <c r="H695">
        <f>VLOOKUP(Backup_0521!D695,REF_TABLE!M:Q,3,FALSE)</f>
        <v>7.8122535211267614</v>
      </c>
      <c r="I695">
        <f>VLOOKUP(D695,Tabelle7!$A:$B,2,FALSE)</f>
        <v>4.0224969288732378E-2</v>
      </c>
      <c r="J695">
        <f>VLOOKUP(D695,Tabelle7!$A:$C,3,FALSE)</f>
        <v>4.0224969288732378E-2</v>
      </c>
      <c r="K695">
        <f>VLOOKUP($E695,Dispa_data!E:W,7,FALSE)</f>
        <v>112542.12</v>
      </c>
      <c r="L695">
        <f>IFERROR(VLOOKUP($E695,Dispa_data!E:W,8,FALSE),0)</f>
        <v>0</v>
      </c>
      <c r="M695">
        <f>IFERROR(VLOOKUP($E695,Dispa_data!E:W,9,FALSE),0)</f>
        <v>0</v>
      </c>
      <c r="N695">
        <f>IFERROR(VLOOKUP($E695,Dispa_data!$E:$W,10,FALSE),0)</f>
        <v>0.4</v>
      </c>
      <c r="O695">
        <f>IFERROR(VLOOKUP($E695,Dispa_data!$E:$W,11,FALSE),0)</f>
        <v>0.52500000000000002</v>
      </c>
      <c r="P695">
        <f>IFERROR(VLOOKUP($E695,Dispa_data!$E:$W,12,FALSE),0)</f>
        <v>1</v>
      </c>
      <c r="Q695">
        <f>IFERROR(VLOOKUP($E695,Dispa_data!$E:$W,13,FALSE),0)</f>
        <v>0.45</v>
      </c>
      <c r="S695">
        <f t="shared" si="83"/>
        <v>240</v>
      </c>
      <c r="T695" t="str">
        <f t="shared" si="84"/>
        <v/>
      </c>
      <c r="U695" t="str">
        <f t="shared" si="85"/>
        <v/>
      </c>
      <c r="V695" t="str">
        <f t="shared" si="86"/>
        <v/>
      </c>
      <c r="W695" t="str">
        <f t="shared" si="87"/>
        <v/>
      </c>
      <c r="X695" s="1" t="s">
        <v>731</v>
      </c>
      <c r="Y695" s="6" t="e">
        <f>VLOOKUP(B695,Dispa_data!B:B,1,FALSE)</f>
        <v>#N/A</v>
      </c>
      <c r="Z695" t="s">
        <v>1213</v>
      </c>
      <c r="AA695" t="s">
        <v>1786</v>
      </c>
      <c r="AB695" t="s">
        <v>2087</v>
      </c>
      <c r="AC695" t="s">
        <v>2161</v>
      </c>
      <c r="AD695" t="s">
        <v>2567</v>
      </c>
      <c r="AE695" t="s">
        <v>2976</v>
      </c>
      <c r="AF695" t="s">
        <v>3186</v>
      </c>
      <c r="AG695" t="s">
        <v>3186</v>
      </c>
      <c r="AH695" t="s">
        <v>3492</v>
      </c>
      <c r="AI695">
        <v>144</v>
      </c>
      <c r="AJ695">
        <v>150</v>
      </c>
      <c r="AK695" t="s">
        <v>3500</v>
      </c>
      <c r="AL695" t="s">
        <v>3506</v>
      </c>
      <c r="AM695" t="s">
        <v>3514</v>
      </c>
      <c r="AN695">
        <v>240</v>
      </c>
      <c r="AO695">
        <v>1973</v>
      </c>
      <c r="AP695" t="s">
        <v>3607</v>
      </c>
      <c r="AQ695">
        <v>1998</v>
      </c>
      <c r="AR695">
        <v>2016</v>
      </c>
      <c r="AS695" t="s">
        <v>18</v>
      </c>
      <c r="AT695" t="s">
        <v>3629</v>
      </c>
      <c r="AU695">
        <v>52.425208040000001</v>
      </c>
      <c r="AV695">
        <v>13.30976486</v>
      </c>
      <c r="BA695">
        <v>0.38279999999999997</v>
      </c>
      <c r="BB695" t="s">
        <v>3997</v>
      </c>
      <c r="BC695" t="s">
        <v>3500</v>
      </c>
      <c r="BE695" t="s">
        <v>3515</v>
      </c>
      <c r="BF695" t="s">
        <v>1213</v>
      </c>
      <c r="BG695" t="s">
        <v>4406</v>
      </c>
      <c r="BH695" t="s">
        <v>4438</v>
      </c>
      <c r="BI695" t="s">
        <v>4591</v>
      </c>
    </row>
    <row r="696" spans="1:61" x14ac:dyDescent="0.25">
      <c r="A696">
        <f t="shared" si="81"/>
        <v>11.3</v>
      </c>
      <c r="B696" t="str">
        <f t="shared" si="82"/>
        <v>Heizkraftwerk Pforzheim GmbH_BNA0799</v>
      </c>
      <c r="C696" t="s">
        <v>3492</v>
      </c>
      <c r="D696" t="str">
        <f>VLOOKUP(AL696,REF_TABLE!$A$19:$B$26,2,FALSE)</f>
        <v>STUR</v>
      </c>
      <c r="E696" t="str">
        <f>VLOOKUP(AK696,REF_TABLE!A:B,2,FALSE)</f>
        <v>GAS</v>
      </c>
      <c r="F696">
        <f t="shared" si="89"/>
        <v>0.35089999999999999</v>
      </c>
      <c r="G696">
        <f>VLOOKUP(Backup_0521!D696,REF_TABLE!M:Q,2,FALSE)</f>
        <v>9.5587323943661975</v>
      </c>
      <c r="H696">
        <f>VLOOKUP(Backup_0521!D696,REF_TABLE!M:Q,3,FALSE)</f>
        <v>7.8122535211267614</v>
      </c>
      <c r="I696">
        <f>VLOOKUP(D696,Tabelle7!$A:$B,2,FALSE)</f>
        <v>4.0224969288732378E-2</v>
      </c>
      <c r="J696">
        <f>VLOOKUP(D696,Tabelle7!$A:$C,3,FALSE)</f>
        <v>4.0224969288732378E-2</v>
      </c>
      <c r="K696">
        <f>VLOOKUP($E696,Dispa_data!E:W,7,FALSE)</f>
        <v>112542.12</v>
      </c>
      <c r="L696">
        <f>IFERROR(VLOOKUP($E696,Dispa_data!E:W,8,FALSE),0)</f>
        <v>0</v>
      </c>
      <c r="M696">
        <f>IFERROR(VLOOKUP($E696,Dispa_data!E:W,9,FALSE),0)</f>
        <v>0</v>
      </c>
      <c r="N696">
        <f>IFERROR(VLOOKUP($E696,Dispa_data!$E:$W,10,FALSE),0)</f>
        <v>0.4</v>
      </c>
      <c r="O696">
        <f>IFERROR(VLOOKUP($E696,Dispa_data!$E:$W,11,FALSE),0)</f>
        <v>0.52500000000000002</v>
      </c>
      <c r="P696">
        <f>IFERROR(VLOOKUP($E696,Dispa_data!$E:$W,12,FALSE),0)</f>
        <v>1</v>
      </c>
      <c r="Q696">
        <f>IFERROR(VLOOKUP($E696,Dispa_data!$E:$W,13,FALSE),0)</f>
        <v>0.45</v>
      </c>
      <c r="S696" t="str">
        <f t="shared" si="83"/>
        <v/>
      </c>
      <c r="T696" t="str">
        <f t="shared" si="84"/>
        <v/>
      </c>
      <c r="U696" t="str">
        <f t="shared" si="85"/>
        <v/>
      </c>
      <c r="V696" t="str">
        <f t="shared" si="86"/>
        <v/>
      </c>
      <c r="W696" t="str">
        <f t="shared" si="87"/>
        <v/>
      </c>
      <c r="X696" s="1" t="s">
        <v>732</v>
      </c>
      <c r="Y696" s="6" t="e">
        <f>VLOOKUP(B696,Dispa_data!B:B,1,FALSE)</f>
        <v>#N/A</v>
      </c>
      <c r="Z696" t="s">
        <v>958</v>
      </c>
      <c r="AA696" t="s">
        <v>1787</v>
      </c>
      <c r="AC696" t="s">
        <v>958</v>
      </c>
      <c r="AD696" t="s">
        <v>2425</v>
      </c>
      <c r="AE696" t="s">
        <v>2754</v>
      </c>
      <c r="AF696" t="s">
        <v>3211</v>
      </c>
      <c r="AG696" t="s">
        <v>3482</v>
      </c>
      <c r="AH696" t="s">
        <v>3492</v>
      </c>
      <c r="AI696">
        <v>11.3</v>
      </c>
      <c r="AK696" t="s">
        <v>3500</v>
      </c>
      <c r="AL696" t="s">
        <v>3506</v>
      </c>
      <c r="AM696" t="s">
        <v>3514</v>
      </c>
      <c r="AO696">
        <v>1969</v>
      </c>
      <c r="AP696" t="s">
        <v>3537</v>
      </c>
      <c r="AR696">
        <v>2016</v>
      </c>
      <c r="AS696" t="s">
        <v>18</v>
      </c>
      <c r="AU696">
        <v>48.883159999999997</v>
      </c>
      <c r="AV696">
        <v>8.6653000000000002</v>
      </c>
      <c r="BA696">
        <v>0.35089999999999999</v>
      </c>
      <c r="BB696" t="s">
        <v>3997</v>
      </c>
      <c r="BC696" t="s">
        <v>3500</v>
      </c>
      <c r="BE696" t="s">
        <v>3515</v>
      </c>
      <c r="BF696" t="s">
        <v>4021</v>
      </c>
      <c r="BG696" t="s">
        <v>4406</v>
      </c>
      <c r="BH696" t="s">
        <v>4456</v>
      </c>
    </row>
    <row r="697" spans="1:61" x14ac:dyDescent="0.25">
      <c r="A697">
        <f t="shared" si="81"/>
        <v>37.5</v>
      </c>
      <c r="B697" t="str">
        <f t="shared" si="82"/>
        <v>Thyrow_BNA0735</v>
      </c>
      <c r="C697" t="s">
        <v>3492</v>
      </c>
      <c r="D697" t="str">
        <f>VLOOKUP(AL697,REF_TABLE!$A$19:$B$26,2,FALSE)</f>
        <v>GTUR</v>
      </c>
      <c r="E697" t="str">
        <f>VLOOKUP(AK697,REF_TABLE!A:B,2,FALSE)</f>
        <v>GAS</v>
      </c>
      <c r="F697">
        <f t="shared" si="89"/>
        <v>0.35139999999999999</v>
      </c>
      <c r="G697">
        <f>VLOOKUP(Backup_0521!D697,REF_TABLE!M:Q,2,FALSE)</f>
        <v>0</v>
      </c>
      <c r="H697">
        <f>VLOOKUP(Backup_0521!D697,REF_TABLE!M:Q,3,FALSE)</f>
        <v>0</v>
      </c>
      <c r="I697">
        <f>VLOOKUP(D697,Tabelle7!$A:$B,2,FALSE)</f>
        <v>1</v>
      </c>
      <c r="J697">
        <f>VLOOKUP(D697,Tabelle7!$A:$C,3,FALSE)</f>
        <v>1</v>
      </c>
      <c r="K697">
        <f>VLOOKUP($E697,Dispa_data!E:W,7,FALSE)</f>
        <v>112542.12</v>
      </c>
      <c r="L697">
        <f>IFERROR(VLOOKUP($E697,Dispa_data!E:W,8,FALSE),0)</f>
        <v>0</v>
      </c>
      <c r="M697">
        <f>IFERROR(VLOOKUP($E697,Dispa_data!E:W,9,FALSE),0)</f>
        <v>0</v>
      </c>
      <c r="N697">
        <f>IFERROR(VLOOKUP($E697,Dispa_data!$E:$W,10,FALSE),0)</f>
        <v>0.4</v>
      </c>
      <c r="O697">
        <f>IFERROR(VLOOKUP($E697,Dispa_data!$E:$W,11,FALSE),0)</f>
        <v>0.52500000000000002</v>
      </c>
      <c r="P697">
        <f>IFERROR(VLOOKUP($E697,Dispa_data!$E:$W,12,FALSE),0)</f>
        <v>1</v>
      </c>
      <c r="Q697">
        <f>IFERROR(VLOOKUP($E697,Dispa_data!$E:$W,13,FALSE),0)</f>
        <v>0.45</v>
      </c>
      <c r="S697" t="str">
        <f t="shared" si="83"/>
        <v/>
      </c>
      <c r="T697" t="str">
        <f t="shared" si="84"/>
        <v/>
      </c>
      <c r="U697" t="str">
        <f t="shared" si="85"/>
        <v/>
      </c>
      <c r="V697" t="str">
        <f t="shared" si="86"/>
        <v/>
      </c>
      <c r="W697" t="str">
        <f t="shared" si="87"/>
        <v/>
      </c>
      <c r="X697" s="1" t="s">
        <v>733</v>
      </c>
      <c r="Y697" s="6" t="e">
        <f>VLOOKUP(B697,Dispa_data!B:B,1,FALSE)</f>
        <v>#N/A</v>
      </c>
      <c r="Z697" t="s">
        <v>1331</v>
      </c>
      <c r="AA697" t="s">
        <v>1788</v>
      </c>
      <c r="AB697" t="s">
        <v>2065</v>
      </c>
      <c r="AC697" t="s">
        <v>2215</v>
      </c>
      <c r="AE697" t="s">
        <v>3057</v>
      </c>
      <c r="AF697" t="s">
        <v>3397</v>
      </c>
      <c r="AG697" t="s">
        <v>3346</v>
      </c>
      <c r="AH697" t="s">
        <v>3492</v>
      </c>
      <c r="AI697">
        <v>37.5</v>
      </c>
      <c r="AJ697">
        <v>38</v>
      </c>
      <c r="AK697" t="s">
        <v>3500</v>
      </c>
      <c r="AL697" t="s">
        <v>3512</v>
      </c>
      <c r="AM697" t="s">
        <v>3515</v>
      </c>
      <c r="AO697">
        <v>1989</v>
      </c>
      <c r="AP697" t="s">
        <v>3548</v>
      </c>
      <c r="AR697">
        <v>2016</v>
      </c>
      <c r="AS697" t="s">
        <v>18</v>
      </c>
      <c r="AU697">
        <v>52.230150000000002</v>
      </c>
      <c r="AV697">
        <v>13.30195</v>
      </c>
      <c r="BA697">
        <v>0.35139999999999999</v>
      </c>
      <c r="BB697" t="s">
        <v>3997</v>
      </c>
      <c r="BC697" t="s">
        <v>3500</v>
      </c>
      <c r="BE697" t="s">
        <v>3515</v>
      </c>
      <c r="BF697" t="s">
        <v>1331</v>
      </c>
      <c r="BG697" t="s">
        <v>4406</v>
      </c>
      <c r="BH697" t="s">
        <v>4439</v>
      </c>
      <c r="BI697" t="s">
        <v>4592</v>
      </c>
    </row>
    <row r="698" spans="1:61" x14ac:dyDescent="0.25">
      <c r="A698">
        <f t="shared" si="81"/>
        <v>37.5</v>
      </c>
      <c r="B698" t="str">
        <f t="shared" si="82"/>
        <v>Thyrow_BNA0736</v>
      </c>
      <c r="C698" t="s">
        <v>3492</v>
      </c>
      <c r="D698" t="str">
        <f>VLOOKUP(AL698,REF_TABLE!$A$19:$B$26,2,FALSE)</f>
        <v>GTUR</v>
      </c>
      <c r="E698" t="str">
        <f>VLOOKUP(AK698,REF_TABLE!A:B,2,FALSE)</f>
        <v>GAS</v>
      </c>
      <c r="F698">
        <f t="shared" si="89"/>
        <v>0.35139999999999999</v>
      </c>
      <c r="G698">
        <f>VLOOKUP(Backup_0521!D698,REF_TABLE!M:Q,2,FALSE)</f>
        <v>0</v>
      </c>
      <c r="H698">
        <f>VLOOKUP(Backup_0521!D698,REF_TABLE!M:Q,3,FALSE)</f>
        <v>0</v>
      </c>
      <c r="I698">
        <f>VLOOKUP(D698,Tabelle7!$A:$B,2,FALSE)</f>
        <v>1</v>
      </c>
      <c r="J698">
        <f>VLOOKUP(D698,Tabelle7!$A:$C,3,FALSE)</f>
        <v>1</v>
      </c>
      <c r="K698">
        <f>VLOOKUP($E698,Dispa_data!E:W,7,FALSE)</f>
        <v>112542.12</v>
      </c>
      <c r="L698">
        <f>IFERROR(VLOOKUP($E698,Dispa_data!E:W,8,FALSE),0)</f>
        <v>0</v>
      </c>
      <c r="M698">
        <f>IFERROR(VLOOKUP($E698,Dispa_data!E:W,9,FALSE),0)</f>
        <v>0</v>
      </c>
      <c r="N698">
        <f>IFERROR(VLOOKUP($E698,Dispa_data!$E:$W,10,FALSE),0)</f>
        <v>0.4</v>
      </c>
      <c r="O698">
        <f>IFERROR(VLOOKUP($E698,Dispa_data!$E:$W,11,FALSE),0)</f>
        <v>0.52500000000000002</v>
      </c>
      <c r="P698">
        <f>IFERROR(VLOOKUP($E698,Dispa_data!$E:$W,12,FALSE),0)</f>
        <v>1</v>
      </c>
      <c r="Q698">
        <f>IFERROR(VLOOKUP($E698,Dispa_data!$E:$W,13,FALSE),0)</f>
        <v>0.45</v>
      </c>
      <c r="S698" t="str">
        <f t="shared" si="83"/>
        <v/>
      </c>
      <c r="T698" t="str">
        <f t="shared" si="84"/>
        <v/>
      </c>
      <c r="U698" t="str">
        <f t="shared" si="85"/>
        <v/>
      </c>
      <c r="V698" t="str">
        <f t="shared" si="86"/>
        <v/>
      </c>
      <c r="W698" t="str">
        <f t="shared" si="87"/>
        <v/>
      </c>
      <c r="X698" s="1" t="s">
        <v>734</v>
      </c>
      <c r="Y698" s="6" t="e">
        <f>VLOOKUP(B698,Dispa_data!B:B,1,FALSE)</f>
        <v>#N/A</v>
      </c>
      <c r="Z698" t="s">
        <v>1331</v>
      </c>
      <c r="AA698" t="s">
        <v>1789</v>
      </c>
      <c r="AB698" t="s">
        <v>2065</v>
      </c>
      <c r="AC698" t="s">
        <v>2215</v>
      </c>
      <c r="AE698" t="s">
        <v>3057</v>
      </c>
      <c r="AF698" t="s">
        <v>3397</v>
      </c>
      <c r="AG698" t="s">
        <v>3346</v>
      </c>
      <c r="AH698" t="s">
        <v>3492</v>
      </c>
      <c r="AI698">
        <v>37.5</v>
      </c>
      <c r="AJ698">
        <v>38</v>
      </c>
      <c r="AK698" t="s">
        <v>3500</v>
      </c>
      <c r="AL698" t="s">
        <v>3512</v>
      </c>
      <c r="AM698" t="s">
        <v>3515</v>
      </c>
      <c r="AO698">
        <v>1989</v>
      </c>
      <c r="AP698" t="s">
        <v>3548</v>
      </c>
      <c r="AR698">
        <v>2016</v>
      </c>
      <c r="AS698" t="s">
        <v>18</v>
      </c>
      <c r="AU698">
        <v>52.230150000000002</v>
      </c>
      <c r="AV698">
        <v>13.30195</v>
      </c>
      <c r="BA698">
        <v>0.35139999999999999</v>
      </c>
      <c r="BB698" t="s">
        <v>3997</v>
      </c>
      <c r="BC698" t="s">
        <v>3500</v>
      </c>
      <c r="BE698" t="s">
        <v>3515</v>
      </c>
      <c r="BF698" t="s">
        <v>1331</v>
      </c>
      <c r="BG698" t="s">
        <v>4406</v>
      </c>
      <c r="BH698" t="s">
        <v>4439</v>
      </c>
      <c r="BI698" t="s">
        <v>4592</v>
      </c>
    </row>
    <row r="699" spans="1:61" x14ac:dyDescent="0.25">
      <c r="A699">
        <f t="shared" si="81"/>
        <v>37.5</v>
      </c>
      <c r="B699" t="str">
        <f t="shared" si="82"/>
        <v>Thyrow_BNA0737</v>
      </c>
      <c r="C699" t="s">
        <v>3492</v>
      </c>
      <c r="D699" t="str">
        <f>VLOOKUP(AL699,REF_TABLE!$A$19:$B$26,2,FALSE)</f>
        <v>GTUR</v>
      </c>
      <c r="E699" t="str">
        <f>VLOOKUP(AK699,REF_TABLE!A:B,2,FALSE)</f>
        <v>GAS</v>
      </c>
      <c r="F699">
        <f t="shared" si="89"/>
        <v>0.35139999999999999</v>
      </c>
      <c r="G699">
        <f>VLOOKUP(Backup_0521!D699,REF_TABLE!M:Q,2,FALSE)</f>
        <v>0</v>
      </c>
      <c r="H699">
        <f>VLOOKUP(Backup_0521!D699,REF_TABLE!M:Q,3,FALSE)</f>
        <v>0</v>
      </c>
      <c r="I699">
        <f>VLOOKUP(D699,Tabelle7!$A:$B,2,FALSE)</f>
        <v>1</v>
      </c>
      <c r="J699">
        <f>VLOOKUP(D699,Tabelle7!$A:$C,3,FALSE)</f>
        <v>1</v>
      </c>
      <c r="K699">
        <f>VLOOKUP($E699,Dispa_data!E:W,7,FALSE)</f>
        <v>112542.12</v>
      </c>
      <c r="L699">
        <f>IFERROR(VLOOKUP($E699,Dispa_data!E:W,8,FALSE),0)</f>
        <v>0</v>
      </c>
      <c r="M699">
        <f>IFERROR(VLOOKUP($E699,Dispa_data!E:W,9,FALSE),0)</f>
        <v>0</v>
      </c>
      <c r="N699">
        <f>IFERROR(VLOOKUP($E699,Dispa_data!$E:$W,10,FALSE),0)</f>
        <v>0.4</v>
      </c>
      <c r="O699">
        <f>IFERROR(VLOOKUP($E699,Dispa_data!$E:$W,11,FALSE),0)</f>
        <v>0.52500000000000002</v>
      </c>
      <c r="P699">
        <f>IFERROR(VLOOKUP($E699,Dispa_data!$E:$W,12,FALSE),0)</f>
        <v>1</v>
      </c>
      <c r="Q699">
        <f>IFERROR(VLOOKUP($E699,Dispa_data!$E:$W,13,FALSE),0)</f>
        <v>0.45</v>
      </c>
      <c r="S699" t="str">
        <f t="shared" si="83"/>
        <v/>
      </c>
      <c r="T699" t="str">
        <f t="shared" si="84"/>
        <v/>
      </c>
      <c r="U699" t="str">
        <f t="shared" si="85"/>
        <v/>
      </c>
      <c r="V699" t="str">
        <f t="shared" si="86"/>
        <v/>
      </c>
      <c r="W699" t="str">
        <f t="shared" si="87"/>
        <v/>
      </c>
      <c r="X699" s="1" t="s">
        <v>735</v>
      </c>
      <c r="Y699" s="6" t="e">
        <f>VLOOKUP(B699,Dispa_data!B:B,1,FALSE)</f>
        <v>#N/A</v>
      </c>
      <c r="Z699" t="s">
        <v>1331</v>
      </c>
      <c r="AA699" t="s">
        <v>1790</v>
      </c>
      <c r="AB699" t="s">
        <v>2065</v>
      </c>
      <c r="AC699" t="s">
        <v>2215</v>
      </c>
      <c r="AE699" t="s">
        <v>3057</v>
      </c>
      <c r="AF699" t="s">
        <v>3397</v>
      </c>
      <c r="AG699" t="s">
        <v>3346</v>
      </c>
      <c r="AH699" t="s">
        <v>3492</v>
      </c>
      <c r="AI699">
        <v>37.5</v>
      </c>
      <c r="AJ699">
        <v>38</v>
      </c>
      <c r="AK699" t="s">
        <v>3500</v>
      </c>
      <c r="AL699" t="s">
        <v>3512</v>
      </c>
      <c r="AM699" t="s">
        <v>3515</v>
      </c>
      <c r="AO699">
        <v>1989</v>
      </c>
      <c r="AP699" t="s">
        <v>3548</v>
      </c>
      <c r="AR699">
        <v>2016</v>
      </c>
      <c r="AS699" t="s">
        <v>18</v>
      </c>
      <c r="AU699">
        <v>52.230150000000002</v>
      </c>
      <c r="AV699">
        <v>13.30195</v>
      </c>
      <c r="BA699">
        <v>0.35139999999999999</v>
      </c>
      <c r="BB699" t="s">
        <v>3997</v>
      </c>
      <c r="BC699" t="s">
        <v>3500</v>
      </c>
      <c r="BE699" t="s">
        <v>3515</v>
      </c>
      <c r="BF699" t="s">
        <v>1331</v>
      </c>
      <c r="BG699" t="s">
        <v>4406</v>
      </c>
      <c r="BH699" t="s">
        <v>4439</v>
      </c>
      <c r="BI699" t="s">
        <v>4592</v>
      </c>
    </row>
    <row r="700" spans="1:61" x14ac:dyDescent="0.25">
      <c r="A700">
        <f t="shared" si="81"/>
        <v>155</v>
      </c>
      <c r="B700" t="str">
        <f t="shared" si="82"/>
        <v>KW Hastedt_BNA0140</v>
      </c>
      <c r="C700" t="s">
        <v>3492</v>
      </c>
      <c r="D700" t="str">
        <f>VLOOKUP(AL700,REF_TABLE!$A$19:$B$26,2,FALSE)</f>
        <v>STUR</v>
      </c>
      <c r="E700" t="str">
        <f>VLOOKUP(AK700,REF_TABLE!A:B,2,FALSE)</f>
        <v>GAS</v>
      </c>
      <c r="F700">
        <f t="shared" si="89"/>
        <v>0.35420000000000001</v>
      </c>
      <c r="G700">
        <f>VLOOKUP(Backup_0521!D700,REF_TABLE!M:Q,2,FALSE)</f>
        <v>9.5587323943661975</v>
      </c>
      <c r="H700">
        <f>VLOOKUP(Backup_0521!D700,REF_TABLE!M:Q,3,FALSE)</f>
        <v>7.8122535211267614</v>
      </c>
      <c r="I700">
        <f>VLOOKUP(D700,Tabelle7!$A:$B,2,FALSE)</f>
        <v>4.0224969288732378E-2</v>
      </c>
      <c r="J700">
        <f>VLOOKUP(D700,Tabelle7!$A:$C,3,FALSE)</f>
        <v>4.0224969288732378E-2</v>
      </c>
      <c r="K700">
        <f>VLOOKUP($E700,Dispa_data!E:W,7,FALSE)</f>
        <v>112542.12</v>
      </c>
      <c r="L700">
        <f>IFERROR(VLOOKUP($E700,Dispa_data!E:W,8,FALSE),0)</f>
        <v>0</v>
      </c>
      <c r="M700">
        <f>IFERROR(VLOOKUP($E700,Dispa_data!E:W,9,FALSE),0)</f>
        <v>0</v>
      </c>
      <c r="N700">
        <f>IFERROR(VLOOKUP($E700,Dispa_data!$E:$W,10,FALSE),0)</f>
        <v>0.4</v>
      </c>
      <c r="O700">
        <f>IFERROR(VLOOKUP($E700,Dispa_data!$E:$W,11,FALSE),0)</f>
        <v>0.52500000000000002</v>
      </c>
      <c r="P700">
        <f>IFERROR(VLOOKUP($E700,Dispa_data!$E:$W,12,FALSE),0)</f>
        <v>1</v>
      </c>
      <c r="Q700">
        <f>IFERROR(VLOOKUP($E700,Dispa_data!$E:$W,13,FALSE),0)</f>
        <v>0.45</v>
      </c>
      <c r="S700" t="str">
        <f t="shared" si="83"/>
        <v/>
      </c>
      <c r="T700" t="str">
        <f t="shared" si="84"/>
        <v/>
      </c>
      <c r="U700" t="str">
        <f t="shared" si="85"/>
        <v/>
      </c>
      <c r="V700" t="str">
        <f t="shared" si="86"/>
        <v/>
      </c>
      <c r="W700" t="str">
        <f t="shared" si="87"/>
        <v/>
      </c>
      <c r="X700" s="1" t="s">
        <v>736</v>
      </c>
      <c r="Y700" s="6" t="e">
        <f>VLOOKUP(B700,Dispa_data!B:B,1,FALSE)</f>
        <v>#N/A</v>
      </c>
      <c r="Z700" t="s">
        <v>976</v>
      </c>
      <c r="AA700" t="s">
        <v>1791</v>
      </c>
      <c r="AC700" t="s">
        <v>2164</v>
      </c>
      <c r="AD700" t="s">
        <v>2438</v>
      </c>
      <c r="AE700" t="s">
        <v>2769</v>
      </c>
      <c r="AF700" t="s">
        <v>3221</v>
      </c>
      <c r="AG700" t="s">
        <v>3221</v>
      </c>
      <c r="AH700" t="s">
        <v>3492</v>
      </c>
      <c r="AI700">
        <v>155</v>
      </c>
      <c r="AK700" t="s">
        <v>3500</v>
      </c>
      <c r="AL700" t="s">
        <v>3506</v>
      </c>
      <c r="AM700" t="s">
        <v>3514</v>
      </c>
      <c r="AO700">
        <v>1972</v>
      </c>
      <c r="AP700" t="s">
        <v>3608</v>
      </c>
      <c r="AR700">
        <v>2016</v>
      </c>
      <c r="AS700" t="s">
        <v>18</v>
      </c>
      <c r="AU700">
        <v>53.060080000000013</v>
      </c>
      <c r="AV700">
        <v>8.8732800000000012</v>
      </c>
      <c r="BA700">
        <v>0.35420000000000001</v>
      </c>
      <c r="BB700" t="s">
        <v>3997</v>
      </c>
      <c r="BC700" t="s">
        <v>3500</v>
      </c>
      <c r="BE700" t="s">
        <v>3515</v>
      </c>
      <c r="BF700" t="s">
        <v>4321</v>
      </c>
      <c r="BG700" t="s">
        <v>4406</v>
      </c>
      <c r="BH700" t="s">
        <v>4462</v>
      </c>
    </row>
    <row r="701" spans="1:61" x14ac:dyDescent="0.25">
      <c r="A701">
        <f t="shared" si="81"/>
        <v>56</v>
      </c>
      <c r="B701" t="str">
        <f t="shared" si="82"/>
        <v>HKW Niederrad_BNA0288</v>
      </c>
      <c r="C701" t="s">
        <v>3492</v>
      </c>
      <c r="D701" t="str">
        <f>VLOOKUP(AL701,REF_TABLE!$A$19:$B$26,2,FALSE)</f>
        <v>COMC</v>
      </c>
      <c r="E701" t="str">
        <f>VLOOKUP(AK701,REF_TABLE!A:B,2,FALSE)</f>
        <v>GAS</v>
      </c>
      <c r="F701">
        <f t="shared" si="89"/>
        <v>0.41849999999999998</v>
      </c>
      <c r="G701">
        <f>VLOOKUP(Backup_0521!D701,REF_TABLE!M:Q,2,FALSE)</f>
        <v>5</v>
      </c>
      <c r="H701">
        <f>VLOOKUP(Backup_0521!D701,REF_TABLE!M:Q,3,FALSE)</f>
        <v>1</v>
      </c>
      <c r="I701">
        <f>VLOOKUP(D701,Tabelle7!$A:$B,2,FALSE)</f>
        <v>3.8508725075675675E-2</v>
      </c>
      <c r="J701">
        <f>VLOOKUP(D701,Tabelle7!$A:$C,3,FALSE)</f>
        <v>3.8508725075675675E-2</v>
      </c>
      <c r="K701">
        <f>VLOOKUP($E701,Dispa_data!E:W,7,FALSE)</f>
        <v>112542.12</v>
      </c>
      <c r="L701">
        <f>IFERROR(VLOOKUP($E701,Dispa_data!E:W,8,FALSE),0)</f>
        <v>0</v>
      </c>
      <c r="M701">
        <f>IFERROR(VLOOKUP($E701,Dispa_data!E:W,9,FALSE),0)</f>
        <v>0</v>
      </c>
      <c r="N701">
        <f>IFERROR(VLOOKUP($E701,Dispa_data!$E:$W,10,FALSE),0)</f>
        <v>0.4</v>
      </c>
      <c r="O701">
        <f>IFERROR(VLOOKUP($E701,Dispa_data!$E:$W,11,FALSE),0)</f>
        <v>0.52500000000000002</v>
      </c>
      <c r="P701">
        <f>IFERROR(VLOOKUP($E701,Dispa_data!$E:$W,12,FALSE),0)</f>
        <v>1</v>
      </c>
      <c r="Q701">
        <f>IFERROR(VLOOKUP($E701,Dispa_data!$E:$W,13,FALSE),0)</f>
        <v>0.45</v>
      </c>
      <c r="S701">
        <f t="shared" si="83"/>
        <v>96.888888888888886</v>
      </c>
      <c r="T701" t="str">
        <f t="shared" si="84"/>
        <v/>
      </c>
      <c r="U701" t="str">
        <f t="shared" si="85"/>
        <v/>
      </c>
      <c r="V701" t="str">
        <f t="shared" si="86"/>
        <v/>
      </c>
      <c r="W701" t="str">
        <f t="shared" si="87"/>
        <v/>
      </c>
      <c r="X701" s="1" t="s">
        <v>737</v>
      </c>
      <c r="Y701" s="6" t="e">
        <f>VLOOKUP(B701,Dispa_data!B:B,1,FALSE)</f>
        <v>#N/A</v>
      </c>
      <c r="Z701" t="s">
        <v>1255</v>
      </c>
      <c r="AA701" t="s">
        <v>1524</v>
      </c>
      <c r="AB701" t="s">
        <v>2032</v>
      </c>
      <c r="AC701" t="s">
        <v>2136</v>
      </c>
      <c r="AD701" t="s">
        <v>2653</v>
      </c>
      <c r="AE701" t="s">
        <v>3008</v>
      </c>
      <c r="AF701" t="s">
        <v>3194</v>
      </c>
      <c r="AG701" t="s">
        <v>3483</v>
      </c>
      <c r="AH701" t="s">
        <v>3492</v>
      </c>
      <c r="AI701">
        <v>56</v>
      </c>
      <c r="AJ701">
        <v>60.44444</v>
      </c>
      <c r="AK701" t="s">
        <v>3500</v>
      </c>
      <c r="AL701" t="s">
        <v>3508</v>
      </c>
      <c r="AM701" t="s">
        <v>3514</v>
      </c>
      <c r="AN701">
        <v>96.888888888888886</v>
      </c>
      <c r="AO701">
        <v>1973</v>
      </c>
      <c r="AP701" t="s">
        <v>3607</v>
      </c>
      <c r="AR701">
        <v>2017</v>
      </c>
      <c r="AS701" t="s">
        <v>18</v>
      </c>
      <c r="AT701" t="s">
        <v>3629</v>
      </c>
      <c r="AU701">
        <v>50.085599999999999</v>
      </c>
      <c r="AV701">
        <v>8.6278500000000005</v>
      </c>
      <c r="BA701">
        <v>0.41849999999999998</v>
      </c>
      <c r="BB701" t="s">
        <v>3997</v>
      </c>
      <c r="BC701" t="s">
        <v>3500</v>
      </c>
      <c r="BE701" t="s">
        <v>3515</v>
      </c>
      <c r="BF701" t="s">
        <v>4215</v>
      </c>
      <c r="BG701" t="s">
        <v>4406</v>
      </c>
      <c r="BH701" t="s">
        <v>4445</v>
      </c>
      <c r="BI701" t="s">
        <v>4592</v>
      </c>
    </row>
    <row r="702" spans="1:61" x14ac:dyDescent="0.25">
      <c r="A702">
        <f t="shared" si="81"/>
        <v>1410</v>
      </c>
      <c r="B702" t="str">
        <f t="shared" si="82"/>
        <v>Brokdorf_BNA0157</v>
      </c>
      <c r="C702" t="s">
        <v>3492</v>
      </c>
      <c r="D702" t="str">
        <f>VLOOKUP(AL702,REF_TABLE!$A$19:$B$26,2,FALSE)</f>
        <v>STUR</v>
      </c>
      <c r="E702" t="str">
        <f>VLOOKUP(AK702,REF_TABLE!A:B,2,FALSE)</f>
        <v>NUC</v>
      </c>
      <c r="F702">
        <f t="shared" si="89"/>
        <v>0.33</v>
      </c>
      <c r="G702">
        <f>VLOOKUP(Backup_0521!D702,REF_TABLE!M:Q,2,FALSE)</f>
        <v>9.5587323943661975</v>
      </c>
      <c r="H702">
        <f>VLOOKUP(Backup_0521!D702,REF_TABLE!M:Q,3,FALSE)</f>
        <v>7.8122535211267614</v>
      </c>
      <c r="I702">
        <f>VLOOKUP(D702,Tabelle7!$A:$B,2,FALSE)</f>
        <v>4.0224969288732378E-2</v>
      </c>
      <c r="J702">
        <f>VLOOKUP(D702,Tabelle7!$A:$C,3,FALSE)</f>
        <v>4.0224969288732378E-2</v>
      </c>
      <c r="K702">
        <f>VLOOKUP($E702,Dispa_data!E:W,7,FALSE)</f>
        <v>200000</v>
      </c>
      <c r="L702">
        <f>IFERROR(VLOOKUP($E702,Dispa_data!E:W,8,FALSE),0)</f>
        <v>0</v>
      </c>
      <c r="M702">
        <f>IFERROR(VLOOKUP($E702,Dispa_data!E:W,9,FALSE),0)</f>
        <v>0</v>
      </c>
      <c r="N702">
        <f>IFERROR(VLOOKUP($E702,Dispa_data!$E:$W,10,FALSE),0)</f>
        <v>0.9</v>
      </c>
      <c r="O702">
        <f>IFERROR(VLOOKUP($E702,Dispa_data!$E:$W,11,FALSE),0)</f>
        <v>0.40500000000000003</v>
      </c>
      <c r="P702">
        <f>IFERROR(VLOOKUP($E702,Dispa_data!$E:$W,12,FALSE),0)</f>
        <v>72</v>
      </c>
      <c r="Q702">
        <f>IFERROR(VLOOKUP($E702,Dispa_data!$E:$W,13,FALSE),0)</f>
        <v>0</v>
      </c>
      <c r="S702" t="str">
        <f t="shared" si="83"/>
        <v/>
      </c>
      <c r="T702" t="str">
        <f t="shared" si="84"/>
        <v/>
      </c>
      <c r="U702" t="str">
        <f t="shared" si="85"/>
        <v/>
      </c>
      <c r="V702" t="str">
        <f t="shared" si="86"/>
        <v/>
      </c>
      <c r="W702" t="str">
        <f t="shared" si="87"/>
        <v/>
      </c>
      <c r="X702" s="1" t="s">
        <v>738</v>
      </c>
      <c r="Y702" s="6" t="e">
        <f>VLOOKUP(B702,Dispa_data!B:B,1,FALSE)</f>
        <v>#N/A</v>
      </c>
      <c r="Z702" t="s">
        <v>1396</v>
      </c>
      <c r="AA702" t="s">
        <v>1792</v>
      </c>
      <c r="AB702" t="s">
        <v>2088</v>
      </c>
      <c r="AC702" t="s">
        <v>2336</v>
      </c>
      <c r="AE702" t="s">
        <v>3110</v>
      </c>
      <c r="AF702" t="s">
        <v>1396</v>
      </c>
      <c r="AG702" t="s">
        <v>3486</v>
      </c>
      <c r="AH702" t="s">
        <v>3492</v>
      </c>
      <c r="AI702">
        <v>1410</v>
      </c>
      <c r="AJ702">
        <v>1480</v>
      </c>
      <c r="AK702" t="s">
        <v>3501</v>
      </c>
      <c r="AL702" t="s">
        <v>3506</v>
      </c>
      <c r="AM702" t="s">
        <v>3515</v>
      </c>
      <c r="AO702">
        <v>1986</v>
      </c>
      <c r="AP702" t="s">
        <v>3568</v>
      </c>
      <c r="AS702" t="s">
        <v>3625</v>
      </c>
      <c r="AU702">
        <v>53.851094999999987</v>
      </c>
      <c r="AV702">
        <v>9.3459439999999994</v>
      </c>
      <c r="AW702" t="s">
        <v>3720</v>
      </c>
      <c r="AX702" t="s">
        <v>3902</v>
      </c>
      <c r="BA702">
        <v>0.33</v>
      </c>
      <c r="BB702" t="s">
        <v>3501</v>
      </c>
      <c r="BE702" t="s">
        <v>3515</v>
      </c>
      <c r="BF702" t="s">
        <v>1396</v>
      </c>
      <c r="BG702" t="s">
        <v>4408</v>
      </c>
      <c r="BH702" t="s">
        <v>4463</v>
      </c>
      <c r="BI702" t="s">
        <v>4591</v>
      </c>
    </row>
    <row r="703" spans="1:61" x14ac:dyDescent="0.25">
      <c r="A703">
        <f t="shared" si="81"/>
        <v>1360</v>
      </c>
      <c r="B703" t="str">
        <f t="shared" si="82"/>
        <v>Grohnde_BNA0251</v>
      </c>
      <c r="C703" t="s">
        <v>3492</v>
      </c>
      <c r="D703" t="str">
        <f>VLOOKUP(AL703,REF_TABLE!$A$19:$B$26,2,FALSE)</f>
        <v>STUR</v>
      </c>
      <c r="E703" t="str">
        <f>VLOOKUP(AK703,REF_TABLE!A:B,2,FALSE)</f>
        <v>NUC</v>
      </c>
      <c r="F703">
        <f t="shared" si="89"/>
        <v>0.33</v>
      </c>
      <c r="G703">
        <f>VLOOKUP(Backup_0521!D703,REF_TABLE!M:Q,2,FALSE)</f>
        <v>9.5587323943661975</v>
      </c>
      <c r="H703">
        <f>VLOOKUP(Backup_0521!D703,REF_TABLE!M:Q,3,FALSE)</f>
        <v>7.8122535211267614</v>
      </c>
      <c r="I703">
        <f>VLOOKUP(D703,Tabelle7!$A:$B,2,FALSE)</f>
        <v>4.0224969288732378E-2</v>
      </c>
      <c r="J703">
        <f>VLOOKUP(D703,Tabelle7!$A:$C,3,FALSE)</f>
        <v>4.0224969288732378E-2</v>
      </c>
      <c r="K703">
        <f>VLOOKUP($E703,Dispa_data!E:W,7,FALSE)</f>
        <v>200000</v>
      </c>
      <c r="L703">
        <f>IFERROR(VLOOKUP($E703,Dispa_data!E:W,8,FALSE),0)</f>
        <v>0</v>
      </c>
      <c r="M703">
        <f>IFERROR(VLOOKUP($E703,Dispa_data!E:W,9,FALSE),0)</f>
        <v>0</v>
      </c>
      <c r="N703">
        <f>IFERROR(VLOOKUP($E703,Dispa_data!$E:$W,10,FALSE),0)</f>
        <v>0.9</v>
      </c>
      <c r="O703">
        <f>IFERROR(VLOOKUP($E703,Dispa_data!$E:$W,11,FALSE),0)</f>
        <v>0.40500000000000003</v>
      </c>
      <c r="P703">
        <f>IFERROR(VLOOKUP($E703,Dispa_data!$E:$W,12,FALSE),0)</f>
        <v>72</v>
      </c>
      <c r="Q703">
        <f>IFERROR(VLOOKUP($E703,Dispa_data!$E:$W,13,FALSE),0)</f>
        <v>0</v>
      </c>
      <c r="S703" t="str">
        <f t="shared" si="83"/>
        <v/>
      </c>
      <c r="T703" t="str">
        <f t="shared" si="84"/>
        <v/>
      </c>
      <c r="U703" t="str">
        <f t="shared" si="85"/>
        <v/>
      </c>
      <c r="V703" t="str">
        <f t="shared" si="86"/>
        <v/>
      </c>
      <c r="W703" t="str">
        <f t="shared" si="87"/>
        <v/>
      </c>
      <c r="X703" s="1" t="s">
        <v>739</v>
      </c>
      <c r="Y703" s="6" t="e">
        <f>VLOOKUP(B703,Dispa_data!B:B,1,FALSE)</f>
        <v>#N/A</v>
      </c>
      <c r="Z703" t="s">
        <v>1397</v>
      </c>
      <c r="AA703" t="s">
        <v>1793</v>
      </c>
      <c r="AB703" t="s">
        <v>2089</v>
      </c>
      <c r="AC703" t="s">
        <v>2336</v>
      </c>
      <c r="AE703" t="s">
        <v>3111</v>
      </c>
      <c r="AF703" t="s">
        <v>3430</v>
      </c>
      <c r="AG703" t="s">
        <v>3477</v>
      </c>
      <c r="AH703" t="s">
        <v>3492</v>
      </c>
      <c r="AI703">
        <v>1360</v>
      </c>
      <c r="AJ703">
        <v>1430</v>
      </c>
      <c r="AK703" t="s">
        <v>3501</v>
      </c>
      <c r="AL703" t="s">
        <v>3506</v>
      </c>
      <c r="AM703" t="s">
        <v>3515</v>
      </c>
      <c r="AO703">
        <v>1985</v>
      </c>
      <c r="AP703" t="s">
        <v>3534</v>
      </c>
      <c r="AS703" t="s">
        <v>3625</v>
      </c>
      <c r="AU703">
        <v>52.035640999999998</v>
      </c>
      <c r="AV703">
        <v>9.4134969999999996</v>
      </c>
      <c r="AW703" t="s">
        <v>3721</v>
      </c>
      <c r="AX703" t="s">
        <v>3903</v>
      </c>
      <c r="AY703">
        <v>0.34599999999999997</v>
      </c>
      <c r="AZ703" s="2" t="s">
        <v>3991</v>
      </c>
      <c r="BA703">
        <v>0.33</v>
      </c>
      <c r="BB703" t="s">
        <v>3501</v>
      </c>
      <c r="BE703" t="s">
        <v>3515</v>
      </c>
      <c r="BF703" t="s">
        <v>1397</v>
      </c>
      <c r="BG703" t="s">
        <v>4408</v>
      </c>
      <c r="BH703" t="s">
        <v>4463</v>
      </c>
      <c r="BI703" t="s">
        <v>4591</v>
      </c>
    </row>
    <row r="704" spans="1:61" x14ac:dyDescent="0.25">
      <c r="A704">
        <f t="shared" si="81"/>
        <v>1410</v>
      </c>
      <c r="B704" t="str">
        <f t="shared" si="82"/>
        <v>Isar 2_BNA0263</v>
      </c>
      <c r="C704" t="s">
        <v>3492</v>
      </c>
      <c r="D704" t="str">
        <f>VLOOKUP(AL704,REF_TABLE!$A$19:$B$26,2,FALSE)</f>
        <v>STUR</v>
      </c>
      <c r="E704" t="str">
        <f>VLOOKUP(AK704,REF_TABLE!A:B,2,FALSE)</f>
        <v>NUC</v>
      </c>
      <c r="F704">
        <f t="shared" si="89"/>
        <v>0.33</v>
      </c>
      <c r="G704">
        <f>VLOOKUP(Backup_0521!D704,REF_TABLE!M:Q,2,FALSE)</f>
        <v>9.5587323943661975</v>
      </c>
      <c r="H704">
        <f>VLOOKUP(Backup_0521!D704,REF_TABLE!M:Q,3,FALSE)</f>
        <v>7.8122535211267614</v>
      </c>
      <c r="I704">
        <f>VLOOKUP(D704,Tabelle7!$A:$B,2,FALSE)</f>
        <v>4.0224969288732378E-2</v>
      </c>
      <c r="J704">
        <f>VLOOKUP(D704,Tabelle7!$A:$C,3,FALSE)</f>
        <v>4.0224969288732378E-2</v>
      </c>
      <c r="K704">
        <f>VLOOKUP($E704,Dispa_data!E:W,7,FALSE)</f>
        <v>200000</v>
      </c>
      <c r="L704">
        <f>IFERROR(VLOOKUP($E704,Dispa_data!E:W,8,FALSE),0)</f>
        <v>0</v>
      </c>
      <c r="M704">
        <f>IFERROR(VLOOKUP($E704,Dispa_data!E:W,9,FALSE),0)</f>
        <v>0</v>
      </c>
      <c r="N704">
        <f>IFERROR(VLOOKUP($E704,Dispa_data!$E:$W,10,FALSE),0)</f>
        <v>0.9</v>
      </c>
      <c r="O704">
        <f>IFERROR(VLOOKUP($E704,Dispa_data!$E:$W,11,FALSE),0)</f>
        <v>0.40500000000000003</v>
      </c>
      <c r="P704">
        <f>IFERROR(VLOOKUP($E704,Dispa_data!$E:$W,12,FALSE),0)</f>
        <v>72</v>
      </c>
      <c r="Q704">
        <f>IFERROR(VLOOKUP($E704,Dispa_data!$E:$W,13,FALSE),0)</f>
        <v>0</v>
      </c>
      <c r="S704" t="str">
        <f t="shared" si="83"/>
        <v/>
      </c>
      <c r="T704" t="str">
        <f t="shared" si="84"/>
        <v/>
      </c>
      <c r="U704" t="str">
        <f t="shared" si="85"/>
        <v/>
      </c>
      <c r="V704" t="str">
        <f t="shared" si="86"/>
        <v/>
      </c>
      <c r="W704" t="str">
        <f t="shared" si="87"/>
        <v/>
      </c>
      <c r="X704" s="1" t="s">
        <v>740</v>
      </c>
      <c r="Y704" s="6" t="e">
        <f>VLOOKUP(B704,Dispa_data!B:B,1,FALSE)</f>
        <v>#N/A</v>
      </c>
      <c r="Z704" t="s">
        <v>1398</v>
      </c>
      <c r="AA704" t="s">
        <v>1794</v>
      </c>
      <c r="AB704" t="s">
        <v>2090</v>
      </c>
      <c r="AC704" t="s">
        <v>2337</v>
      </c>
      <c r="AE704" t="s">
        <v>2838</v>
      </c>
      <c r="AF704" t="s">
        <v>3262</v>
      </c>
      <c r="AG704" t="s">
        <v>3478</v>
      </c>
      <c r="AH704" t="s">
        <v>3492</v>
      </c>
      <c r="AI704">
        <v>1410</v>
      </c>
      <c r="AJ704">
        <v>1485</v>
      </c>
      <c r="AK704" t="s">
        <v>3501</v>
      </c>
      <c r="AL704" t="s">
        <v>3506</v>
      </c>
      <c r="AM704" t="s">
        <v>3515</v>
      </c>
      <c r="AO704">
        <v>1988</v>
      </c>
      <c r="AP704" t="s">
        <v>3516</v>
      </c>
      <c r="AS704" t="s">
        <v>3625</v>
      </c>
      <c r="AU704">
        <v>48.604599999999998</v>
      </c>
      <c r="AV704">
        <v>12.295070000000001</v>
      </c>
      <c r="AW704" t="s">
        <v>3722</v>
      </c>
      <c r="AX704" t="s">
        <v>3904</v>
      </c>
      <c r="BA704">
        <v>0.33</v>
      </c>
      <c r="BB704" t="s">
        <v>3501</v>
      </c>
      <c r="BE704" t="s">
        <v>3515</v>
      </c>
      <c r="BF704" t="s">
        <v>4322</v>
      </c>
      <c r="BG704" t="s">
        <v>4408</v>
      </c>
      <c r="BH704" t="s">
        <v>4463</v>
      </c>
      <c r="BI704" t="s">
        <v>4591</v>
      </c>
    </row>
    <row r="705" spans="1:61" x14ac:dyDescent="0.25">
      <c r="A705">
        <f t="shared" si="81"/>
        <v>1288</v>
      </c>
      <c r="B705" t="str">
        <f t="shared" si="82"/>
        <v>Kernkraft Gundremmingen _BNA0382</v>
      </c>
      <c r="C705" t="s">
        <v>3492</v>
      </c>
      <c r="D705" t="str">
        <f>VLOOKUP(AL705,REF_TABLE!$A$19:$B$26,2,FALSE)</f>
        <v>STUR</v>
      </c>
      <c r="E705" t="str">
        <f>VLOOKUP(AK705,REF_TABLE!A:B,2,FALSE)</f>
        <v>NUC</v>
      </c>
      <c r="F705">
        <f t="shared" si="89"/>
        <v>0.33</v>
      </c>
      <c r="G705">
        <f>VLOOKUP(Backup_0521!D705,REF_TABLE!M:Q,2,FALSE)</f>
        <v>9.5587323943661975</v>
      </c>
      <c r="H705">
        <f>VLOOKUP(Backup_0521!D705,REF_TABLE!M:Q,3,FALSE)</f>
        <v>7.8122535211267614</v>
      </c>
      <c r="I705">
        <f>VLOOKUP(D705,Tabelle7!$A:$B,2,FALSE)</f>
        <v>4.0224969288732378E-2</v>
      </c>
      <c r="J705">
        <f>VLOOKUP(D705,Tabelle7!$A:$C,3,FALSE)</f>
        <v>4.0224969288732378E-2</v>
      </c>
      <c r="K705">
        <f>VLOOKUP($E705,Dispa_data!E:W,7,FALSE)</f>
        <v>200000</v>
      </c>
      <c r="L705">
        <f>IFERROR(VLOOKUP($E705,Dispa_data!E:W,8,FALSE),0)</f>
        <v>0</v>
      </c>
      <c r="M705">
        <f>IFERROR(VLOOKUP($E705,Dispa_data!E:W,9,FALSE),0)</f>
        <v>0</v>
      </c>
      <c r="N705">
        <f>IFERROR(VLOOKUP($E705,Dispa_data!$E:$W,10,FALSE),0)</f>
        <v>0.9</v>
      </c>
      <c r="O705">
        <f>IFERROR(VLOOKUP($E705,Dispa_data!$E:$W,11,FALSE),0)</f>
        <v>0.40500000000000003</v>
      </c>
      <c r="P705">
        <f>IFERROR(VLOOKUP($E705,Dispa_data!$E:$W,12,FALSE),0)</f>
        <v>72</v>
      </c>
      <c r="Q705">
        <f>IFERROR(VLOOKUP($E705,Dispa_data!$E:$W,13,FALSE),0)</f>
        <v>0</v>
      </c>
      <c r="S705" t="str">
        <f t="shared" si="83"/>
        <v/>
      </c>
      <c r="T705" t="str">
        <f t="shared" si="84"/>
        <v/>
      </c>
      <c r="U705" t="str">
        <f t="shared" si="85"/>
        <v/>
      </c>
      <c r="V705" t="str">
        <f t="shared" si="86"/>
        <v/>
      </c>
      <c r="W705" t="str">
        <f t="shared" si="87"/>
        <v/>
      </c>
      <c r="X705" s="1" t="s">
        <v>741</v>
      </c>
      <c r="Y705" s="6" t="e">
        <f>VLOOKUP(B705,Dispa_data!B:B,1,FALSE)</f>
        <v>#N/A</v>
      </c>
      <c r="Z705" t="s">
        <v>1399</v>
      </c>
      <c r="AA705" t="s">
        <v>1547</v>
      </c>
      <c r="AB705" t="s">
        <v>2091</v>
      </c>
      <c r="AC705" t="s">
        <v>2203</v>
      </c>
      <c r="AE705" t="s">
        <v>3112</v>
      </c>
      <c r="AF705" t="s">
        <v>3431</v>
      </c>
      <c r="AG705" t="s">
        <v>3478</v>
      </c>
      <c r="AH705" t="s">
        <v>3492</v>
      </c>
      <c r="AI705">
        <v>1288</v>
      </c>
      <c r="AJ705">
        <v>1344</v>
      </c>
      <c r="AK705" t="s">
        <v>3501</v>
      </c>
      <c r="AL705" t="s">
        <v>3506</v>
      </c>
      <c r="AM705" t="s">
        <v>3515</v>
      </c>
      <c r="AO705">
        <v>1984</v>
      </c>
      <c r="AP705" t="s">
        <v>3540</v>
      </c>
      <c r="AS705" t="s">
        <v>3625</v>
      </c>
      <c r="AU705">
        <v>48.516080000000002</v>
      </c>
      <c r="AV705">
        <v>10.39822</v>
      </c>
      <c r="AW705" t="s">
        <v>3723</v>
      </c>
      <c r="AX705" t="s">
        <v>3905</v>
      </c>
      <c r="AY705">
        <v>0.35</v>
      </c>
      <c r="AZ705" s="2" t="s">
        <v>3992</v>
      </c>
      <c r="BA705">
        <v>0.33</v>
      </c>
      <c r="BB705" t="s">
        <v>3501</v>
      </c>
      <c r="BE705" t="s">
        <v>3515</v>
      </c>
      <c r="BF705" t="s">
        <v>4323</v>
      </c>
      <c r="BG705" t="s">
        <v>4408</v>
      </c>
      <c r="BH705" t="s">
        <v>4460</v>
      </c>
      <c r="BI705" t="s">
        <v>4591</v>
      </c>
    </row>
    <row r="706" spans="1:61" x14ac:dyDescent="0.25">
      <c r="A706">
        <f t="shared" ref="A706:A765" si="90">AI706</f>
        <v>1336</v>
      </c>
      <c r="B706" t="str">
        <f t="shared" ref="B706:B765" si="91">CONCATENATE(Z706,"_",X706)</f>
        <v>Kernkraftwerk Emsland_BNA0607</v>
      </c>
      <c r="C706" t="s">
        <v>3492</v>
      </c>
      <c r="D706" t="str">
        <f>VLOOKUP(AL706,REF_TABLE!$A$19:$B$26,2,FALSE)</f>
        <v>STUR</v>
      </c>
      <c r="E706" t="str">
        <f>VLOOKUP(AK706,REF_TABLE!A:B,2,FALSE)</f>
        <v>NUC</v>
      </c>
      <c r="F706">
        <f t="shared" si="89"/>
        <v>0.33</v>
      </c>
      <c r="G706">
        <f>VLOOKUP(Backup_0521!D706,REF_TABLE!M:Q,2,FALSE)</f>
        <v>9.5587323943661975</v>
      </c>
      <c r="H706">
        <f>VLOOKUP(Backup_0521!D706,REF_TABLE!M:Q,3,FALSE)</f>
        <v>7.8122535211267614</v>
      </c>
      <c r="I706">
        <f>VLOOKUP(D706,Tabelle7!$A:$B,2,FALSE)</f>
        <v>4.0224969288732378E-2</v>
      </c>
      <c r="J706">
        <f>VLOOKUP(D706,Tabelle7!$A:$C,3,FALSE)</f>
        <v>4.0224969288732378E-2</v>
      </c>
      <c r="K706">
        <f>VLOOKUP($E706,Dispa_data!E:W,7,FALSE)</f>
        <v>200000</v>
      </c>
      <c r="L706">
        <f>IFERROR(VLOOKUP($E706,Dispa_data!E:W,8,FALSE),0)</f>
        <v>0</v>
      </c>
      <c r="M706">
        <f>IFERROR(VLOOKUP($E706,Dispa_data!E:W,9,FALSE),0)</f>
        <v>0</v>
      </c>
      <c r="N706">
        <f>IFERROR(VLOOKUP($E706,Dispa_data!$E:$W,10,FALSE),0)</f>
        <v>0.9</v>
      </c>
      <c r="O706">
        <f>IFERROR(VLOOKUP($E706,Dispa_data!$E:$W,11,FALSE),0)</f>
        <v>0.40500000000000003</v>
      </c>
      <c r="P706">
        <f>IFERROR(VLOOKUP($E706,Dispa_data!$E:$W,12,FALSE),0)</f>
        <v>72</v>
      </c>
      <c r="Q706">
        <f>IFERROR(VLOOKUP($E706,Dispa_data!$E:$W,13,FALSE),0)</f>
        <v>0</v>
      </c>
      <c r="S706" t="str">
        <f t="shared" ref="S706:S765" si="92">IF(AN706="","",AN706)</f>
        <v/>
      </c>
      <c r="T706" t="str">
        <f t="shared" ref="T706:T765" si="93">IF(D706="HPHS",A706*6.3,"")</f>
        <v/>
      </c>
      <c r="U706" t="str">
        <f t="shared" ref="U706:U765" si="94">IF(D706="HPHS",0,"")</f>
        <v/>
      </c>
      <c r="V706" t="str">
        <f t="shared" ref="V706:V765" si="95">IF(D706="HPHS",A706,"")</f>
        <v/>
      </c>
      <c r="W706" t="str">
        <f t="shared" ref="W706:W765" si="96">IF(D706="HPHS",0.86,"")</f>
        <v/>
      </c>
      <c r="X706" s="1" t="s">
        <v>742</v>
      </c>
      <c r="Y706" s="6" t="e">
        <f>VLOOKUP(B706,Dispa_data!B:B,1,FALSE)</f>
        <v>#N/A</v>
      </c>
      <c r="Z706" t="s">
        <v>1400</v>
      </c>
      <c r="AA706" t="s">
        <v>1795</v>
      </c>
      <c r="AB706" t="s">
        <v>2092</v>
      </c>
      <c r="AC706" t="s">
        <v>2203</v>
      </c>
      <c r="AE706" t="s">
        <v>3040</v>
      </c>
      <c r="AF706" t="s">
        <v>3383</v>
      </c>
      <c r="AG706" t="s">
        <v>3477</v>
      </c>
      <c r="AH706" t="s">
        <v>3492</v>
      </c>
      <c r="AI706">
        <v>1336</v>
      </c>
      <c r="AJ706">
        <v>1400</v>
      </c>
      <c r="AK706" t="s">
        <v>3501</v>
      </c>
      <c r="AL706" t="s">
        <v>3506</v>
      </c>
      <c r="AM706" t="s">
        <v>3515</v>
      </c>
      <c r="AO706">
        <v>1988</v>
      </c>
      <c r="AP706" t="s">
        <v>3516</v>
      </c>
      <c r="AS706" t="s">
        <v>3625</v>
      </c>
      <c r="AU706">
        <v>52.481878000000002</v>
      </c>
      <c r="AV706">
        <v>7.3066580000000014</v>
      </c>
      <c r="AW706" t="s">
        <v>3724</v>
      </c>
      <c r="AX706" t="s">
        <v>3906</v>
      </c>
      <c r="AY706">
        <v>0.34499999999999997</v>
      </c>
      <c r="AZ706" s="2" t="s">
        <v>3993</v>
      </c>
      <c r="BA706">
        <v>0.33</v>
      </c>
      <c r="BB706" t="s">
        <v>3501</v>
      </c>
      <c r="BE706" t="s">
        <v>3515</v>
      </c>
      <c r="BF706" t="s">
        <v>4251</v>
      </c>
      <c r="BG706" t="s">
        <v>4408</v>
      </c>
      <c r="BH706" t="s">
        <v>4460</v>
      </c>
      <c r="BI706" t="s">
        <v>4591</v>
      </c>
    </row>
    <row r="707" spans="1:61" x14ac:dyDescent="0.25">
      <c r="A707">
        <f t="shared" si="90"/>
        <v>1310</v>
      </c>
      <c r="B707" t="str">
        <f t="shared" si="91"/>
        <v>Gemeinschaftskernkraftwerk Neckarwestheim II_BNA0686</v>
      </c>
      <c r="C707" t="s">
        <v>3492</v>
      </c>
      <c r="D707" t="str">
        <f>VLOOKUP(AL707,REF_TABLE!$A$19:$B$26,2,FALSE)</f>
        <v>STUR</v>
      </c>
      <c r="E707" t="str">
        <f>VLOOKUP(AK707,REF_TABLE!A:B,2,FALSE)</f>
        <v>NUC</v>
      </c>
      <c r="F707">
        <f t="shared" si="89"/>
        <v>0.33</v>
      </c>
      <c r="G707">
        <f>VLOOKUP(Backup_0521!D707,REF_TABLE!M:Q,2,FALSE)</f>
        <v>9.5587323943661975</v>
      </c>
      <c r="H707">
        <f>VLOOKUP(Backup_0521!D707,REF_TABLE!M:Q,3,FALSE)</f>
        <v>7.8122535211267614</v>
      </c>
      <c r="I707">
        <f>VLOOKUP(D707,Tabelle7!$A:$B,2,FALSE)</f>
        <v>4.0224969288732378E-2</v>
      </c>
      <c r="J707">
        <f>VLOOKUP(D707,Tabelle7!$A:$C,3,FALSE)</f>
        <v>4.0224969288732378E-2</v>
      </c>
      <c r="K707">
        <f>VLOOKUP($E707,Dispa_data!E:W,7,FALSE)</f>
        <v>200000</v>
      </c>
      <c r="L707">
        <f>IFERROR(VLOOKUP($E707,Dispa_data!E:W,8,FALSE),0)</f>
        <v>0</v>
      </c>
      <c r="M707">
        <f>IFERROR(VLOOKUP($E707,Dispa_data!E:W,9,FALSE),0)</f>
        <v>0</v>
      </c>
      <c r="N707">
        <f>IFERROR(VLOOKUP($E707,Dispa_data!$E:$W,10,FALSE),0)</f>
        <v>0.9</v>
      </c>
      <c r="O707">
        <f>IFERROR(VLOOKUP($E707,Dispa_data!$E:$W,11,FALSE),0)</f>
        <v>0.40500000000000003</v>
      </c>
      <c r="P707">
        <f>IFERROR(VLOOKUP($E707,Dispa_data!$E:$W,12,FALSE),0)</f>
        <v>72</v>
      </c>
      <c r="Q707">
        <f>IFERROR(VLOOKUP($E707,Dispa_data!$E:$W,13,FALSE),0)</f>
        <v>0</v>
      </c>
      <c r="S707" t="str">
        <f t="shared" si="92"/>
        <v/>
      </c>
      <c r="T707" t="str">
        <f t="shared" si="93"/>
        <v/>
      </c>
      <c r="U707" t="str">
        <f t="shared" si="94"/>
        <v/>
      </c>
      <c r="V707" t="str">
        <f t="shared" si="95"/>
        <v/>
      </c>
      <c r="W707" t="str">
        <f t="shared" si="96"/>
        <v/>
      </c>
      <c r="X707" s="1" t="s">
        <v>743</v>
      </c>
      <c r="Y707" s="6" t="e">
        <f>VLOOKUP(B707,Dispa_data!B:B,1,FALSE)</f>
        <v>#N/A</v>
      </c>
      <c r="Z707" t="s">
        <v>1401</v>
      </c>
      <c r="AA707" t="s">
        <v>1796</v>
      </c>
      <c r="AB707" t="s">
        <v>2093</v>
      </c>
      <c r="AC707" t="s">
        <v>2158</v>
      </c>
      <c r="AD707" t="s">
        <v>2654</v>
      </c>
      <c r="AE707" t="s">
        <v>3113</v>
      </c>
      <c r="AF707" t="s">
        <v>3432</v>
      </c>
      <c r="AG707" t="s">
        <v>3482</v>
      </c>
      <c r="AH707" t="s">
        <v>3492</v>
      </c>
      <c r="AI707">
        <v>1310</v>
      </c>
      <c r="AJ707">
        <v>1400</v>
      </c>
      <c r="AK707" t="s">
        <v>3501</v>
      </c>
      <c r="AL707" t="s">
        <v>3506</v>
      </c>
      <c r="AM707" t="s">
        <v>3515</v>
      </c>
      <c r="AO707">
        <v>1989</v>
      </c>
      <c r="AP707" t="s">
        <v>3548</v>
      </c>
      <c r="AS707" t="s">
        <v>3625</v>
      </c>
      <c r="AU707">
        <v>49.041111000000001</v>
      </c>
      <c r="AV707">
        <v>9.1750000000000007</v>
      </c>
      <c r="AW707" t="s">
        <v>3725</v>
      </c>
      <c r="AX707" t="s">
        <v>3907</v>
      </c>
      <c r="BA707">
        <v>0.33</v>
      </c>
      <c r="BB707" t="s">
        <v>3501</v>
      </c>
      <c r="BE707" t="s">
        <v>3515</v>
      </c>
      <c r="BF707" t="s">
        <v>3432</v>
      </c>
      <c r="BG707" t="s">
        <v>4408</v>
      </c>
      <c r="BH707" t="s">
        <v>4564</v>
      </c>
      <c r="BI707" t="s">
        <v>4591</v>
      </c>
    </row>
    <row r="708" spans="1:61" x14ac:dyDescent="0.25">
      <c r="A708">
        <f t="shared" si="90"/>
        <v>1402</v>
      </c>
      <c r="B708" t="str">
        <f t="shared" si="91"/>
        <v>Kernkraftwerk Philippsburg 2_BNA0802</v>
      </c>
      <c r="C708" t="s">
        <v>3492</v>
      </c>
      <c r="D708" t="str">
        <f>VLOOKUP(AL708,REF_TABLE!$A$19:$B$26,2,FALSE)</f>
        <v>STUR</v>
      </c>
      <c r="E708" t="str">
        <f>VLOOKUP(AK708,REF_TABLE!A:B,2,FALSE)</f>
        <v>NUC</v>
      </c>
      <c r="F708">
        <f t="shared" si="89"/>
        <v>0.33</v>
      </c>
      <c r="G708">
        <f>VLOOKUP(Backup_0521!D708,REF_TABLE!M:Q,2,FALSE)</f>
        <v>9.5587323943661975</v>
      </c>
      <c r="H708">
        <f>VLOOKUP(Backup_0521!D708,REF_TABLE!M:Q,3,FALSE)</f>
        <v>7.8122535211267614</v>
      </c>
      <c r="I708">
        <f>VLOOKUP(D708,Tabelle7!$A:$B,2,FALSE)</f>
        <v>4.0224969288732378E-2</v>
      </c>
      <c r="J708">
        <f>VLOOKUP(D708,Tabelle7!$A:$C,3,FALSE)</f>
        <v>4.0224969288732378E-2</v>
      </c>
      <c r="K708">
        <f>VLOOKUP($E708,Dispa_data!E:W,7,FALSE)</f>
        <v>200000</v>
      </c>
      <c r="L708">
        <f>IFERROR(VLOOKUP($E708,Dispa_data!E:W,8,FALSE),0)</f>
        <v>0</v>
      </c>
      <c r="M708">
        <f>IFERROR(VLOOKUP($E708,Dispa_data!E:W,9,FALSE),0)</f>
        <v>0</v>
      </c>
      <c r="N708">
        <f>IFERROR(VLOOKUP($E708,Dispa_data!$E:$W,10,FALSE),0)</f>
        <v>0.9</v>
      </c>
      <c r="O708">
        <f>IFERROR(VLOOKUP($E708,Dispa_data!$E:$W,11,FALSE),0)</f>
        <v>0.40500000000000003</v>
      </c>
      <c r="P708">
        <f>IFERROR(VLOOKUP($E708,Dispa_data!$E:$W,12,FALSE),0)</f>
        <v>72</v>
      </c>
      <c r="Q708">
        <f>IFERROR(VLOOKUP($E708,Dispa_data!$E:$W,13,FALSE),0)</f>
        <v>0</v>
      </c>
      <c r="S708" t="str">
        <f t="shared" si="92"/>
        <v/>
      </c>
      <c r="T708" t="str">
        <f t="shared" si="93"/>
        <v/>
      </c>
      <c r="U708" t="str">
        <f t="shared" si="94"/>
        <v/>
      </c>
      <c r="V708" t="str">
        <f t="shared" si="95"/>
        <v/>
      </c>
      <c r="W708" t="str">
        <f t="shared" si="96"/>
        <v/>
      </c>
      <c r="X708" s="1" t="s">
        <v>744</v>
      </c>
      <c r="Y708" s="6" t="e">
        <f>VLOOKUP(B708,Dispa_data!B:B,1,FALSE)</f>
        <v>#N/A</v>
      </c>
      <c r="Z708" t="s">
        <v>1402</v>
      </c>
      <c r="AA708" t="s">
        <v>1797</v>
      </c>
      <c r="AB708" t="s">
        <v>2094</v>
      </c>
      <c r="AC708" t="s">
        <v>2158</v>
      </c>
      <c r="AD708" t="s">
        <v>2655</v>
      </c>
      <c r="AE708" t="s">
        <v>3114</v>
      </c>
      <c r="AF708" t="s">
        <v>3433</v>
      </c>
      <c r="AG708" t="s">
        <v>3482</v>
      </c>
      <c r="AH708" t="s">
        <v>3492</v>
      </c>
      <c r="AI708">
        <v>1402</v>
      </c>
      <c r="AJ708">
        <v>1468</v>
      </c>
      <c r="AK708" t="s">
        <v>3501</v>
      </c>
      <c r="AL708" t="s">
        <v>3506</v>
      </c>
      <c r="AM708" t="s">
        <v>3515</v>
      </c>
      <c r="AO708">
        <v>1985</v>
      </c>
      <c r="AP708" t="s">
        <v>3534</v>
      </c>
      <c r="AS708" t="s">
        <v>3625</v>
      </c>
      <c r="AU708">
        <v>49.252721999999999</v>
      </c>
      <c r="AV708">
        <v>8.4354359999999993</v>
      </c>
      <c r="AW708" t="s">
        <v>3726</v>
      </c>
      <c r="AX708" t="s">
        <v>3908</v>
      </c>
      <c r="BA708">
        <v>0.33</v>
      </c>
      <c r="BB708" t="s">
        <v>3501</v>
      </c>
      <c r="BE708" t="s">
        <v>3515</v>
      </c>
      <c r="BF708" t="s">
        <v>3433</v>
      </c>
      <c r="BG708" t="s">
        <v>4408</v>
      </c>
      <c r="BH708" t="s">
        <v>4459</v>
      </c>
      <c r="BI708" t="s">
        <v>4591</v>
      </c>
    </row>
    <row r="709" spans="1:61" x14ac:dyDescent="0.25">
      <c r="A709">
        <f t="shared" si="90"/>
        <v>1275</v>
      </c>
      <c r="B709" t="str">
        <f t="shared" si="91"/>
        <v>Grafenrheinfeld_BNA0355</v>
      </c>
      <c r="C709" t="s">
        <v>3492</v>
      </c>
      <c r="D709" t="str">
        <f>VLOOKUP(AL709,REF_TABLE!$A$19:$B$26,2,FALSE)</f>
        <v>STUR</v>
      </c>
      <c r="E709" t="str">
        <f>VLOOKUP(AK709,REF_TABLE!A:B,2,FALSE)</f>
        <v>NUC</v>
      </c>
      <c r="F709">
        <f t="shared" si="89"/>
        <v>0.33</v>
      </c>
      <c r="G709">
        <f>VLOOKUP(Backup_0521!D709,REF_TABLE!M:Q,2,FALSE)</f>
        <v>9.5587323943661975</v>
      </c>
      <c r="H709">
        <f>VLOOKUP(Backup_0521!D709,REF_TABLE!M:Q,3,FALSE)</f>
        <v>7.8122535211267614</v>
      </c>
      <c r="I709">
        <f>VLOOKUP(D709,Tabelle7!$A:$B,2,FALSE)</f>
        <v>4.0224969288732378E-2</v>
      </c>
      <c r="J709">
        <f>VLOOKUP(D709,Tabelle7!$A:$C,3,FALSE)</f>
        <v>4.0224969288732378E-2</v>
      </c>
      <c r="K709">
        <f>VLOOKUP($E709,Dispa_data!E:W,7,FALSE)</f>
        <v>200000</v>
      </c>
      <c r="L709">
        <f>IFERROR(VLOOKUP($E709,Dispa_data!E:W,8,FALSE),0)</f>
        <v>0</v>
      </c>
      <c r="M709">
        <f>IFERROR(VLOOKUP($E709,Dispa_data!E:W,9,FALSE),0)</f>
        <v>0</v>
      </c>
      <c r="N709">
        <f>IFERROR(VLOOKUP($E709,Dispa_data!$E:$W,10,FALSE),0)</f>
        <v>0.9</v>
      </c>
      <c r="O709">
        <f>IFERROR(VLOOKUP($E709,Dispa_data!$E:$W,11,FALSE),0)</f>
        <v>0.40500000000000003</v>
      </c>
      <c r="P709">
        <f>IFERROR(VLOOKUP($E709,Dispa_data!$E:$W,12,FALSE),0)</f>
        <v>72</v>
      </c>
      <c r="Q709">
        <f>IFERROR(VLOOKUP($E709,Dispa_data!$E:$W,13,FALSE),0)</f>
        <v>0</v>
      </c>
      <c r="S709" t="str">
        <f t="shared" si="92"/>
        <v/>
      </c>
      <c r="T709" t="str">
        <f t="shared" si="93"/>
        <v/>
      </c>
      <c r="U709" t="str">
        <f t="shared" si="94"/>
        <v/>
      </c>
      <c r="V709" t="str">
        <f t="shared" si="95"/>
        <v/>
      </c>
      <c r="W709" t="str">
        <f t="shared" si="96"/>
        <v/>
      </c>
      <c r="X709" s="1" t="s">
        <v>745</v>
      </c>
      <c r="Y709" s="6" t="e">
        <f>VLOOKUP(B709,Dispa_data!B:B,1,FALSE)</f>
        <v>#N/A</v>
      </c>
      <c r="Z709" t="s">
        <v>1403</v>
      </c>
      <c r="AA709" t="s">
        <v>1798</v>
      </c>
      <c r="AC709" t="s">
        <v>2338</v>
      </c>
      <c r="AE709" t="s">
        <v>3115</v>
      </c>
      <c r="AF709" t="s">
        <v>1403</v>
      </c>
      <c r="AG709" t="s">
        <v>3478</v>
      </c>
      <c r="AH709" t="s">
        <v>3492</v>
      </c>
      <c r="AI709">
        <v>1275</v>
      </c>
      <c r="AK709" t="s">
        <v>3501</v>
      </c>
      <c r="AL709" t="s">
        <v>3506</v>
      </c>
      <c r="AM709" t="s">
        <v>3515</v>
      </c>
      <c r="AO709">
        <v>1982</v>
      </c>
      <c r="AP709" t="s">
        <v>3558</v>
      </c>
      <c r="AR709">
        <v>2015</v>
      </c>
      <c r="AS709" t="s">
        <v>18</v>
      </c>
      <c r="AU709">
        <v>49.984423999999997</v>
      </c>
      <c r="AV709">
        <v>10.181753</v>
      </c>
      <c r="BA709">
        <v>0.33</v>
      </c>
      <c r="BB709" t="s">
        <v>3501</v>
      </c>
      <c r="BE709" t="s">
        <v>3515</v>
      </c>
      <c r="BF709" t="s">
        <v>1403</v>
      </c>
      <c r="BG709" t="s">
        <v>4408</v>
      </c>
      <c r="BH709" t="s">
        <v>4463</v>
      </c>
    </row>
    <row r="710" spans="1:61" x14ac:dyDescent="0.25">
      <c r="A710">
        <f t="shared" si="90"/>
        <v>1284</v>
      </c>
      <c r="B710" t="str">
        <f t="shared" si="91"/>
        <v>Kernkraft Gundremmingen _BNA0381</v>
      </c>
      <c r="C710" t="s">
        <v>3492</v>
      </c>
      <c r="D710" t="str">
        <f>VLOOKUP(AL710,REF_TABLE!$A$19:$B$26,2,FALSE)</f>
        <v>STUR</v>
      </c>
      <c r="E710" t="str">
        <f>VLOOKUP(AK710,REF_TABLE!A:B,2,FALSE)</f>
        <v>NUC</v>
      </c>
      <c r="F710">
        <f t="shared" si="89"/>
        <v>0.33</v>
      </c>
      <c r="G710">
        <f>VLOOKUP(Backup_0521!D710,REF_TABLE!M:Q,2,FALSE)</f>
        <v>9.5587323943661975</v>
      </c>
      <c r="H710">
        <f>VLOOKUP(Backup_0521!D710,REF_TABLE!M:Q,3,FALSE)</f>
        <v>7.8122535211267614</v>
      </c>
      <c r="I710">
        <f>VLOOKUP(D710,Tabelle7!$A:$B,2,FALSE)</f>
        <v>4.0224969288732378E-2</v>
      </c>
      <c r="J710">
        <f>VLOOKUP(D710,Tabelle7!$A:$C,3,FALSE)</f>
        <v>4.0224969288732378E-2</v>
      </c>
      <c r="K710">
        <f>VLOOKUP($E710,Dispa_data!E:W,7,FALSE)</f>
        <v>200000</v>
      </c>
      <c r="L710">
        <f>IFERROR(VLOOKUP($E710,Dispa_data!E:W,8,FALSE),0)</f>
        <v>0</v>
      </c>
      <c r="M710">
        <f>IFERROR(VLOOKUP($E710,Dispa_data!E:W,9,FALSE),0)</f>
        <v>0</v>
      </c>
      <c r="N710">
        <f>IFERROR(VLOOKUP($E710,Dispa_data!$E:$W,10,FALSE),0)</f>
        <v>0.9</v>
      </c>
      <c r="O710">
        <f>IFERROR(VLOOKUP($E710,Dispa_data!$E:$W,11,FALSE),0)</f>
        <v>0.40500000000000003</v>
      </c>
      <c r="P710">
        <f>IFERROR(VLOOKUP($E710,Dispa_data!$E:$W,12,FALSE),0)</f>
        <v>72</v>
      </c>
      <c r="Q710">
        <f>IFERROR(VLOOKUP($E710,Dispa_data!$E:$W,13,FALSE),0)</f>
        <v>0</v>
      </c>
      <c r="S710" t="str">
        <f t="shared" si="92"/>
        <v/>
      </c>
      <c r="T710" t="str">
        <f t="shared" si="93"/>
        <v/>
      </c>
      <c r="U710" t="str">
        <f t="shared" si="94"/>
        <v/>
      </c>
      <c r="V710" t="str">
        <f t="shared" si="95"/>
        <v/>
      </c>
      <c r="W710" t="str">
        <f t="shared" si="96"/>
        <v/>
      </c>
      <c r="X710" s="1" t="s">
        <v>746</v>
      </c>
      <c r="Y710" s="6" t="e">
        <f>VLOOKUP(B710,Dispa_data!B:B,1,FALSE)</f>
        <v>#N/A</v>
      </c>
      <c r="Z710" t="s">
        <v>1399</v>
      </c>
      <c r="AA710" t="s">
        <v>1548</v>
      </c>
      <c r="AB710" t="s">
        <v>2095</v>
      </c>
      <c r="AC710" t="s">
        <v>2203</v>
      </c>
      <c r="AE710" t="s">
        <v>3112</v>
      </c>
      <c r="AF710" t="s">
        <v>3431</v>
      </c>
      <c r="AG710" t="s">
        <v>3478</v>
      </c>
      <c r="AH710" t="s">
        <v>3492</v>
      </c>
      <c r="AI710">
        <v>1284</v>
      </c>
      <c r="AJ710">
        <v>1344</v>
      </c>
      <c r="AK710" t="s">
        <v>3501</v>
      </c>
      <c r="AL710" t="s">
        <v>3506</v>
      </c>
      <c r="AM710" t="s">
        <v>3515</v>
      </c>
      <c r="AO710">
        <v>1984</v>
      </c>
      <c r="AP710" t="s">
        <v>3540</v>
      </c>
      <c r="AR710">
        <v>2017</v>
      </c>
      <c r="AS710" t="s">
        <v>18</v>
      </c>
      <c r="AU710">
        <v>48.515039999999999</v>
      </c>
      <c r="AV710">
        <v>10.401564799999999</v>
      </c>
      <c r="AW710" t="s">
        <v>3723</v>
      </c>
      <c r="AX710" t="s">
        <v>3909</v>
      </c>
      <c r="AY710">
        <v>0.35</v>
      </c>
      <c r="AZ710" s="2" t="s">
        <v>3992</v>
      </c>
      <c r="BA710">
        <v>0.33</v>
      </c>
      <c r="BB710" t="s">
        <v>3501</v>
      </c>
      <c r="BE710" t="s">
        <v>3515</v>
      </c>
      <c r="BF710" t="s">
        <v>4323</v>
      </c>
      <c r="BG710" t="s">
        <v>4408</v>
      </c>
      <c r="BH710" t="s">
        <v>4460</v>
      </c>
      <c r="BI710" t="s">
        <v>4591</v>
      </c>
    </row>
    <row r="711" spans="1:61" x14ac:dyDescent="0.25">
      <c r="A711">
        <f t="shared" si="90"/>
        <v>2.8</v>
      </c>
      <c r="B711" t="str">
        <f t="shared" si="91"/>
        <v>Werkskraftwerk Sappi Alfeld_BNA0012d</v>
      </c>
      <c r="C711" t="s">
        <v>3492</v>
      </c>
      <c r="D711" t="str">
        <f>VLOOKUP(AL711,REF_TABLE!$A$19:$B$26,2,FALSE)</f>
        <v>STUR</v>
      </c>
      <c r="E711" t="str">
        <f>VLOOKUP(AK711,REF_TABLE!A:B,2,FALSE)</f>
        <v>OIL</v>
      </c>
      <c r="F711">
        <f t="shared" si="89"/>
        <v>0.37840000000000001</v>
      </c>
      <c r="G711">
        <f>VLOOKUP(Backup_0521!D711,REF_TABLE!M:Q,2,FALSE)</f>
        <v>9.5587323943661975</v>
      </c>
      <c r="H711">
        <f>VLOOKUP(Backup_0521!D711,REF_TABLE!M:Q,3,FALSE)</f>
        <v>7.8122535211267614</v>
      </c>
      <c r="I711">
        <f>VLOOKUP(D711,Tabelle7!$A:$B,2,FALSE)</f>
        <v>4.0224969288732378E-2</v>
      </c>
      <c r="J711">
        <f>VLOOKUP(D711,Tabelle7!$A:$C,3,FALSE)</f>
        <v>4.0224969288732378E-2</v>
      </c>
      <c r="K711">
        <f>VLOOKUP($E711,Dispa_data!E:W,7,FALSE)</f>
        <v>35280.964999999997</v>
      </c>
      <c r="L711">
        <f>IFERROR(VLOOKUP($E711,Dispa_data!E:W,8,FALSE),0)</f>
        <v>0</v>
      </c>
      <c r="M711">
        <f>IFERROR(VLOOKUP($E711,Dispa_data!E:W,9,FALSE),0)</f>
        <v>0</v>
      </c>
      <c r="N711">
        <f>IFERROR(VLOOKUP($E711,Dispa_data!$E:$W,10,FALSE),0)</f>
        <v>0.3</v>
      </c>
      <c r="O711">
        <f>IFERROR(VLOOKUP($E711,Dispa_data!$E:$W,11,FALSE),0)</f>
        <v>0.41</v>
      </c>
      <c r="P711">
        <f>IFERROR(VLOOKUP($E711,Dispa_data!$E:$W,12,FALSE),0)</f>
        <v>7</v>
      </c>
      <c r="Q711">
        <f>IFERROR(VLOOKUP($E711,Dispa_data!$E:$W,13,FALSE),0)</f>
        <v>0.79</v>
      </c>
      <c r="S711" t="str">
        <f t="shared" si="92"/>
        <v/>
      </c>
      <c r="T711" t="str">
        <f t="shared" si="93"/>
        <v/>
      </c>
      <c r="U711" t="str">
        <f t="shared" si="94"/>
        <v/>
      </c>
      <c r="V711" t="str">
        <f t="shared" si="95"/>
        <v/>
      </c>
      <c r="W711" t="str">
        <f t="shared" si="96"/>
        <v/>
      </c>
      <c r="X711" s="1" t="s">
        <v>747</v>
      </c>
      <c r="Y711" s="6" t="e">
        <f>VLOOKUP(B711,Dispa_data!B:B,1,FALSE)</f>
        <v>#N/A</v>
      </c>
      <c r="Z711" t="s">
        <v>925</v>
      </c>
      <c r="AA711" t="s">
        <v>1799</v>
      </c>
      <c r="AC711" t="s">
        <v>2122</v>
      </c>
      <c r="AD711" t="s">
        <v>2400</v>
      </c>
      <c r="AE711" t="s">
        <v>2721</v>
      </c>
      <c r="AF711" t="s">
        <v>3181</v>
      </c>
      <c r="AG711" t="s">
        <v>3477</v>
      </c>
      <c r="AH711" t="s">
        <v>3492</v>
      </c>
      <c r="AI711">
        <v>2.8</v>
      </c>
      <c r="AK711" t="s">
        <v>3502</v>
      </c>
      <c r="AL711" t="s">
        <v>3506</v>
      </c>
      <c r="AM711" t="s">
        <v>3515</v>
      </c>
      <c r="AO711">
        <v>1994</v>
      </c>
      <c r="AP711" t="s">
        <v>3561</v>
      </c>
      <c r="AS711" t="s">
        <v>3628</v>
      </c>
      <c r="AU711">
        <v>51.985129999999998</v>
      </c>
      <c r="AV711">
        <v>9.8224600000000013</v>
      </c>
      <c r="BA711">
        <v>0.37840000000000001</v>
      </c>
      <c r="BB711" t="s">
        <v>3997</v>
      </c>
      <c r="BC711" t="s">
        <v>3502</v>
      </c>
      <c r="BE711" t="s">
        <v>3515</v>
      </c>
    </row>
    <row r="712" spans="1:61" x14ac:dyDescent="0.25">
      <c r="A712">
        <f t="shared" si="90"/>
        <v>0.5</v>
      </c>
      <c r="B712" t="str">
        <f t="shared" si="91"/>
        <v>Notstromdiesel_BNA1337d</v>
      </c>
      <c r="C712" t="s">
        <v>3492</v>
      </c>
      <c r="D712" t="str">
        <f>VLOOKUP(AL712,REF_TABLE!$A$19:$B$26,2,FALSE)</f>
        <v>STUR</v>
      </c>
      <c r="E712" t="str">
        <f>VLOOKUP(AK712,REF_TABLE!A:B,2,FALSE)</f>
        <v>OIL</v>
      </c>
      <c r="F712">
        <f t="shared" si="89"/>
        <v>0.37509999999999999</v>
      </c>
      <c r="G712">
        <f>VLOOKUP(Backup_0521!D712,REF_TABLE!M:Q,2,FALSE)</f>
        <v>9.5587323943661975</v>
      </c>
      <c r="H712">
        <f>VLOOKUP(Backup_0521!D712,REF_TABLE!M:Q,3,FALSE)</f>
        <v>7.8122535211267614</v>
      </c>
      <c r="I712">
        <f>VLOOKUP(D712,Tabelle7!$A:$B,2,FALSE)</f>
        <v>4.0224969288732378E-2</v>
      </c>
      <c r="J712">
        <f>VLOOKUP(D712,Tabelle7!$A:$C,3,FALSE)</f>
        <v>4.0224969288732378E-2</v>
      </c>
      <c r="K712">
        <f>VLOOKUP($E712,Dispa_data!E:W,7,FALSE)</f>
        <v>35280.964999999997</v>
      </c>
      <c r="L712">
        <f>IFERROR(VLOOKUP($E712,Dispa_data!E:W,8,FALSE),0)</f>
        <v>0</v>
      </c>
      <c r="M712">
        <f>IFERROR(VLOOKUP($E712,Dispa_data!E:W,9,FALSE),0)</f>
        <v>0</v>
      </c>
      <c r="N712">
        <f>IFERROR(VLOOKUP($E712,Dispa_data!$E:$W,10,FALSE),0)</f>
        <v>0.3</v>
      </c>
      <c r="O712">
        <f>IFERROR(VLOOKUP($E712,Dispa_data!$E:$W,11,FALSE),0)</f>
        <v>0.41</v>
      </c>
      <c r="P712">
        <f>IFERROR(VLOOKUP($E712,Dispa_data!$E:$W,12,FALSE),0)</f>
        <v>7</v>
      </c>
      <c r="Q712">
        <f>IFERROR(VLOOKUP($E712,Dispa_data!$E:$W,13,FALSE),0)</f>
        <v>0.79</v>
      </c>
      <c r="S712" t="str">
        <f t="shared" si="92"/>
        <v/>
      </c>
      <c r="T712" t="str">
        <f t="shared" si="93"/>
        <v/>
      </c>
      <c r="U712" t="str">
        <f t="shared" si="94"/>
        <v/>
      </c>
      <c r="V712" t="str">
        <f t="shared" si="95"/>
        <v/>
      </c>
      <c r="W712" t="str">
        <f t="shared" si="96"/>
        <v/>
      </c>
      <c r="X712" s="1" t="s">
        <v>748</v>
      </c>
      <c r="Y712" s="6" t="e">
        <f>VLOOKUP(B712,Dispa_data!B:B,1,FALSE)</f>
        <v>#N/A</v>
      </c>
      <c r="Z712" t="s">
        <v>1404</v>
      </c>
      <c r="AA712" t="s">
        <v>1404</v>
      </c>
      <c r="AC712" t="s">
        <v>2124</v>
      </c>
      <c r="AD712" t="s">
        <v>2403</v>
      </c>
      <c r="AE712" t="s">
        <v>2724</v>
      </c>
      <c r="AF712" t="s">
        <v>3183</v>
      </c>
      <c r="AG712" t="s">
        <v>3478</v>
      </c>
      <c r="AH712" t="s">
        <v>3492</v>
      </c>
      <c r="AI712">
        <v>0.5</v>
      </c>
      <c r="AK712" t="s">
        <v>3502</v>
      </c>
      <c r="AL712" t="s">
        <v>3506</v>
      </c>
      <c r="AO712">
        <v>1991</v>
      </c>
      <c r="AP712" t="s">
        <v>3564</v>
      </c>
      <c r="AS712" t="s">
        <v>3625</v>
      </c>
      <c r="AU712">
        <v>49.988218000000003</v>
      </c>
      <c r="AV712">
        <v>9.155761</v>
      </c>
      <c r="BA712">
        <v>0.37509999999999999</v>
      </c>
      <c r="BB712" t="s">
        <v>3997</v>
      </c>
      <c r="BC712" t="s">
        <v>3502</v>
      </c>
      <c r="BE712" t="s">
        <v>3515</v>
      </c>
      <c r="BG712" t="s">
        <v>1559</v>
      </c>
      <c r="BH712" t="s">
        <v>4435</v>
      </c>
    </row>
    <row r="713" spans="1:61" x14ac:dyDescent="0.25">
      <c r="A713">
        <f t="shared" si="90"/>
        <v>0.8</v>
      </c>
      <c r="B713" t="str">
        <f t="shared" si="91"/>
        <v>Kraftwerk_BNA1293d</v>
      </c>
      <c r="C713" t="s">
        <v>3492</v>
      </c>
      <c r="D713" t="str">
        <f>VLOOKUP(AL713,REF_TABLE!$A$19:$B$26,2,FALSE)</f>
        <v>STUR</v>
      </c>
      <c r="E713" t="str">
        <f>VLOOKUP(AK713,REF_TABLE!A:B,2,FALSE)</f>
        <v>OIL</v>
      </c>
      <c r="F713">
        <f t="shared" si="89"/>
        <v>0.3795</v>
      </c>
      <c r="G713">
        <f>VLOOKUP(Backup_0521!D713,REF_TABLE!M:Q,2,FALSE)</f>
        <v>9.5587323943661975</v>
      </c>
      <c r="H713">
        <f>VLOOKUP(Backup_0521!D713,REF_TABLE!M:Q,3,FALSE)</f>
        <v>7.8122535211267614</v>
      </c>
      <c r="I713">
        <f>VLOOKUP(D713,Tabelle7!$A:$B,2,FALSE)</f>
        <v>4.0224969288732378E-2</v>
      </c>
      <c r="J713">
        <f>VLOOKUP(D713,Tabelle7!$A:$C,3,FALSE)</f>
        <v>4.0224969288732378E-2</v>
      </c>
      <c r="K713">
        <f>VLOOKUP($E713,Dispa_data!E:W,7,FALSE)</f>
        <v>35280.964999999997</v>
      </c>
      <c r="L713">
        <f>IFERROR(VLOOKUP($E713,Dispa_data!E:W,8,FALSE),0)</f>
        <v>0</v>
      </c>
      <c r="M713">
        <f>IFERROR(VLOOKUP($E713,Dispa_data!E:W,9,FALSE),0)</f>
        <v>0</v>
      </c>
      <c r="N713">
        <f>IFERROR(VLOOKUP($E713,Dispa_data!$E:$W,10,FALSE),0)</f>
        <v>0.3</v>
      </c>
      <c r="O713">
        <f>IFERROR(VLOOKUP($E713,Dispa_data!$E:$W,11,FALSE),0)</f>
        <v>0.41</v>
      </c>
      <c r="P713">
        <f>IFERROR(VLOOKUP($E713,Dispa_data!$E:$W,12,FALSE),0)</f>
        <v>7</v>
      </c>
      <c r="Q713">
        <f>IFERROR(VLOOKUP($E713,Dispa_data!$E:$W,13,FALSE),0)</f>
        <v>0.79</v>
      </c>
      <c r="S713" t="str">
        <f t="shared" si="92"/>
        <v/>
      </c>
      <c r="T713" t="str">
        <f t="shared" si="93"/>
        <v/>
      </c>
      <c r="U713" t="str">
        <f t="shared" si="94"/>
        <v/>
      </c>
      <c r="V713" t="str">
        <f t="shared" si="95"/>
        <v/>
      </c>
      <c r="W713" t="str">
        <f t="shared" si="96"/>
        <v/>
      </c>
      <c r="X713" s="1" t="s">
        <v>749</v>
      </c>
      <c r="Y713" s="6" t="e">
        <f>VLOOKUP(B713,Dispa_data!B:B,1,FALSE)</f>
        <v>#N/A</v>
      </c>
      <c r="Z713" t="s">
        <v>1169</v>
      </c>
      <c r="AA713" t="s">
        <v>1800</v>
      </c>
      <c r="AC713" t="s">
        <v>2214</v>
      </c>
      <c r="AD713" t="s">
        <v>2545</v>
      </c>
      <c r="AE713" t="s">
        <v>2935</v>
      </c>
      <c r="AF713" t="s">
        <v>1044</v>
      </c>
      <c r="AG713" t="s">
        <v>3480</v>
      </c>
      <c r="AH713" t="s">
        <v>3492</v>
      </c>
      <c r="AI713">
        <v>0.8</v>
      </c>
      <c r="AK713" t="s">
        <v>3502</v>
      </c>
      <c r="AL713" t="s">
        <v>3506</v>
      </c>
      <c r="AM713" t="s">
        <v>3515</v>
      </c>
      <c r="AO713">
        <v>1995</v>
      </c>
      <c r="AP713" t="s">
        <v>3605</v>
      </c>
      <c r="AS713" t="s">
        <v>3628</v>
      </c>
      <c r="AU713">
        <v>50.945630000000001</v>
      </c>
      <c r="AV713">
        <v>6.6649600000000007</v>
      </c>
      <c r="BA713">
        <v>0.3795</v>
      </c>
      <c r="BB713" t="s">
        <v>3997</v>
      </c>
      <c r="BC713" t="s">
        <v>3502</v>
      </c>
      <c r="BE713" t="s">
        <v>3515</v>
      </c>
      <c r="BF713" t="s">
        <v>4142</v>
      </c>
      <c r="BG713" t="s">
        <v>1559</v>
      </c>
      <c r="BH713" t="s">
        <v>4441</v>
      </c>
    </row>
    <row r="714" spans="1:61" x14ac:dyDescent="0.25">
      <c r="A714">
        <f t="shared" si="90"/>
        <v>276</v>
      </c>
      <c r="B714" t="str">
        <f t="shared" si="91"/>
        <v>Wilmersdorf_BNA0083</v>
      </c>
      <c r="C714" t="s">
        <v>3492</v>
      </c>
      <c r="D714" t="str">
        <f>VLOOKUP(AL714,REF_TABLE!$A$19:$B$26,2,FALSE)</f>
        <v>STUR</v>
      </c>
      <c r="E714" t="str">
        <f>VLOOKUP(AK714,REF_TABLE!A:B,2,FALSE)</f>
        <v>OIL</v>
      </c>
      <c r="F714">
        <f t="shared" si="89"/>
        <v>0.35970000000000002</v>
      </c>
      <c r="G714">
        <f>VLOOKUP(Backup_0521!D714,REF_TABLE!M:Q,2,FALSE)</f>
        <v>9.5587323943661975</v>
      </c>
      <c r="H714">
        <f>VLOOKUP(Backup_0521!D714,REF_TABLE!M:Q,3,FALSE)</f>
        <v>7.8122535211267614</v>
      </c>
      <c r="I714">
        <f>VLOOKUP(D714,Tabelle7!$A:$B,2,FALSE)</f>
        <v>4.0224969288732378E-2</v>
      </c>
      <c r="J714">
        <f>VLOOKUP(D714,Tabelle7!$A:$C,3,FALSE)</f>
        <v>4.0224969288732378E-2</v>
      </c>
      <c r="K714">
        <f>VLOOKUP($E714,Dispa_data!E:W,7,FALSE)</f>
        <v>35280.964999999997</v>
      </c>
      <c r="L714">
        <f>IFERROR(VLOOKUP($E714,Dispa_data!E:W,8,FALSE),0)</f>
        <v>0</v>
      </c>
      <c r="M714">
        <f>IFERROR(VLOOKUP($E714,Dispa_data!E:W,9,FALSE),0)</f>
        <v>0</v>
      </c>
      <c r="N714">
        <f>IFERROR(VLOOKUP($E714,Dispa_data!$E:$W,10,FALSE),0)</f>
        <v>0.3</v>
      </c>
      <c r="O714">
        <f>IFERROR(VLOOKUP($E714,Dispa_data!$E:$W,11,FALSE),0)</f>
        <v>0.41</v>
      </c>
      <c r="P714">
        <f>IFERROR(VLOOKUP($E714,Dispa_data!$E:$W,12,FALSE),0)</f>
        <v>7</v>
      </c>
      <c r="Q714">
        <f>IFERROR(VLOOKUP($E714,Dispa_data!$E:$W,13,FALSE),0)</f>
        <v>0.79</v>
      </c>
      <c r="S714">
        <f t="shared" si="92"/>
        <v>330</v>
      </c>
      <c r="T714" t="str">
        <f t="shared" si="93"/>
        <v/>
      </c>
      <c r="U714" t="str">
        <f t="shared" si="94"/>
        <v/>
      </c>
      <c r="V714" t="str">
        <f t="shared" si="95"/>
        <v/>
      </c>
      <c r="W714" t="str">
        <f t="shared" si="96"/>
        <v/>
      </c>
      <c r="X714" s="1" t="s">
        <v>750</v>
      </c>
      <c r="Y714" s="6" t="e">
        <f>VLOOKUP(B714,Dispa_data!B:B,1,FALSE)</f>
        <v>#N/A</v>
      </c>
      <c r="Z714" t="s">
        <v>1405</v>
      </c>
      <c r="AA714" t="s">
        <v>1405</v>
      </c>
      <c r="AB714" t="s">
        <v>2096</v>
      </c>
      <c r="AC714" t="s">
        <v>2161</v>
      </c>
      <c r="AD714" t="s">
        <v>2656</v>
      </c>
      <c r="AE714" t="s">
        <v>3116</v>
      </c>
      <c r="AF714" t="s">
        <v>3186</v>
      </c>
      <c r="AG714" t="s">
        <v>3186</v>
      </c>
      <c r="AH714" t="s">
        <v>3492</v>
      </c>
      <c r="AI714">
        <v>276</v>
      </c>
      <c r="AJ714">
        <v>280</v>
      </c>
      <c r="AK714" t="s">
        <v>3502</v>
      </c>
      <c r="AL714" t="s">
        <v>3506</v>
      </c>
      <c r="AM714" t="s">
        <v>3514</v>
      </c>
      <c r="AN714">
        <v>330</v>
      </c>
      <c r="AO714">
        <v>1977</v>
      </c>
      <c r="AP714" t="s">
        <v>3599</v>
      </c>
      <c r="AS714" t="s">
        <v>3625</v>
      </c>
      <c r="AT714" t="s">
        <v>3629</v>
      </c>
      <c r="AU714">
        <v>52.481593660000001</v>
      </c>
      <c r="AV714">
        <v>13.307619089999999</v>
      </c>
      <c r="BA714">
        <v>0.35970000000000002</v>
      </c>
      <c r="BB714" t="s">
        <v>3997</v>
      </c>
      <c r="BC714" t="s">
        <v>3502</v>
      </c>
      <c r="BE714" t="s">
        <v>3515</v>
      </c>
      <c r="BF714" t="s">
        <v>1405</v>
      </c>
      <c r="BG714" t="s">
        <v>4406</v>
      </c>
      <c r="BH714" t="s">
        <v>4438</v>
      </c>
      <c r="BI714" t="s">
        <v>4591</v>
      </c>
    </row>
    <row r="715" spans="1:61" x14ac:dyDescent="0.25">
      <c r="A715">
        <f t="shared" si="90"/>
        <v>51</v>
      </c>
      <c r="B715" t="str">
        <f t="shared" si="91"/>
        <v>Moabit_BNA0085b</v>
      </c>
      <c r="C715" t="s">
        <v>3492</v>
      </c>
      <c r="D715" t="str">
        <f>VLOOKUP(AL715,REF_TABLE!$A$19:$B$26,2,FALSE)</f>
        <v>GTUR</v>
      </c>
      <c r="E715" t="str">
        <f>VLOOKUP(AK715,REF_TABLE!A:B,2,FALSE)</f>
        <v>OIL</v>
      </c>
      <c r="F715">
        <f t="shared" si="89"/>
        <v>0.30459999999999998</v>
      </c>
      <c r="G715">
        <f>VLOOKUP(Backup_0521!D715,REF_TABLE!M:Q,2,FALSE)</f>
        <v>0</v>
      </c>
      <c r="H715">
        <f>VLOOKUP(Backup_0521!D715,REF_TABLE!M:Q,3,FALSE)</f>
        <v>0</v>
      </c>
      <c r="I715">
        <f>VLOOKUP(D715,Tabelle7!$A:$B,2,FALSE)</f>
        <v>1</v>
      </c>
      <c r="J715">
        <f>VLOOKUP(D715,Tabelle7!$A:$C,3,FALSE)</f>
        <v>1</v>
      </c>
      <c r="K715">
        <f>VLOOKUP($E715,Dispa_data!E:W,7,FALSE)</f>
        <v>35280.964999999997</v>
      </c>
      <c r="L715">
        <f>IFERROR(VLOOKUP($E715,Dispa_data!E:W,8,FALSE),0)</f>
        <v>0</v>
      </c>
      <c r="M715">
        <f>IFERROR(VLOOKUP($E715,Dispa_data!E:W,9,FALSE),0)</f>
        <v>0</v>
      </c>
      <c r="N715">
        <f>IFERROR(VLOOKUP($E715,Dispa_data!$E:$W,10,FALSE),0)</f>
        <v>0.3</v>
      </c>
      <c r="O715">
        <f>IFERROR(VLOOKUP($E715,Dispa_data!$E:$W,11,FALSE),0)</f>
        <v>0.41</v>
      </c>
      <c r="P715">
        <f>IFERROR(VLOOKUP($E715,Dispa_data!$E:$W,12,FALSE),0)</f>
        <v>7</v>
      </c>
      <c r="Q715">
        <f>IFERROR(VLOOKUP($E715,Dispa_data!$E:$W,13,FALSE),0)</f>
        <v>0.79</v>
      </c>
      <c r="S715" t="str">
        <f t="shared" si="92"/>
        <v/>
      </c>
      <c r="T715" t="str">
        <f t="shared" si="93"/>
        <v/>
      </c>
      <c r="U715" t="str">
        <f t="shared" si="94"/>
        <v/>
      </c>
      <c r="V715" t="str">
        <f t="shared" si="95"/>
        <v/>
      </c>
      <c r="W715" t="str">
        <f t="shared" si="96"/>
        <v/>
      </c>
      <c r="X715" s="1" t="s">
        <v>751</v>
      </c>
      <c r="Y715" s="6" t="e">
        <f>VLOOKUP(B715,Dispa_data!B:B,1,FALSE)</f>
        <v>#N/A</v>
      </c>
      <c r="Z715" t="s">
        <v>972</v>
      </c>
      <c r="AA715" t="s">
        <v>1801</v>
      </c>
      <c r="AC715" t="s">
        <v>2161</v>
      </c>
      <c r="AD715" t="s">
        <v>2435</v>
      </c>
      <c r="AE715" t="s">
        <v>2766</v>
      </c>
      <c r="AF715" t="s">
        <v>3186</v>
      </c>
      <c r="AG715" t="s">
        <v>3186</v>
      </c>
      <c r="AH715" t="s">
        <v>3492</v>
      </c>
      <c r="AI715">
        <v>51</v>
      </c>
      <c r="AK715" t="s">
        <v>3502</v>
      </c>
      <c r="AL715" t="s">
        <v>3512</v>
      </c>
      <c r="AM715" t="s">
        <v>3515</v>
      </c>
      <c r="AO715">
        <v>1971</v>
      </c>
      <c r="AP715" t="s">
        <v>3556</v>
      </c>
      <c r="AS715" t="s">
        <v>3625</v>
      </c>
      <c r="AU715">
        <v>52.537351110000003</v>
      </c>
      <c r="AV715">
        <v>13.346114160000001</v>
      </c>
      <c r="BA715">
        <v>0.30459999999999998</v>
      </c>
      <c r="BB715" t="s">
        <v>3997</v>
      </c>
      <c r="BC715" t="s">
        <v>3502</v>
      </c>
      <c r="BE715" t="s">
        <v>3515</v>
      </c>
      <c r="BF715" t="s">
        <v>972</v>
      </c>
      <c r="BG715" t="s">
        <v>4406</v>
      </c>
      <c r="BH715" t="s">
        <v>4438</v>
      </c>
    </row>
    <row r="716" spans="1:61" x14ac:dyDescent="0.25">
      <c r="A716">
        <f t="shared" si="90"/>
        <v>86</v>
      </c>
      <c r="B716" t="str">
        <f t="shared" si="91"/>
        <v>KW Mittelsbüren_BNA0141</v>
      </c>
      <c r="C716" t="s">
        <v>3492</v>
      </c>
      <c r="D716" t="str">
        <f>VLOOKUP(AL716,REF_TABLE!$A$19:$B$26,2,FALSE)</f>
        <v>GTUR</v>
      </c>
      <c r="E716" t="str">
        <f>VLOOKUP(AK716,REF_TABLE!A:B,2,FALSE)</f>
        <v>OIL</v>
      </c>
      <c r="F716">
        <f t="shared" si="89"/>
        <v>0.31240000000000001</v>
      </c>
      <c r="G716">
        <f>VLOOKUP(Backup_0521!D716,REF_TABLE!M:Q,2,FALSE)</f>
        <v>0</v>
      </c>
      <c r="H716">
        <f>VLOOKUP(Backup_0521!D716,REF_TABLE!M:Q,3,FALSE)</f>
        <v>0</v>
      </c>
      <c r="I716">
        <f>VLOOKUP(D716,Tabelle7!$A:$B,2,FALSE)</f>
        <v>1</v>
      </c>
      <c r="J716">
        <f>VLOOKUP(D716,Tabelle7!$A:$C,3,FALSE)</f>
        <v>1</v>
      </c>
      <c r="K716">
        <f>VLOOKUP($E716,Dispa_data!E:W,7,FALSE)</f>
        <v>35280.964999999997</v>
      </c>
      <c r="L716">
        <f>IFERROR(VLOOKUP($E716,Dispa_data!E:W,8,FALSE),0)</f>
        <v>0</v>
      </c>
      <c r="M716">
        <f>IFERROR(VLOOKUP($E716,Dispa_data!E:W,9,FALSE),0)</f>
        <v>0</v>
      </c>
      <c r="N716">
        <f>IFERROR(VLOOKUP($E716,Dispa_data!$E:$W,10,FALSE),0)</f>
        <v>0.3</v>
      </c>
      <c r="O716">
        <f>IFERROR(VLOOKUP($E716,Dispa_data!$E:$W,11,FALSE),0)</f>
        <v>0.41</v>
      </c>
      <c r="P716">
        <f>IFERROR(VLOOKUP($E716,Dispa_data!$E:$W,12,FALSE),0)</f>
        <v>7</v>
      </c>
      <c r="Q716">
        <f>IFERROR(VLOOKUP($E716,Dispa_data!$E:$W,13,FALSE),0)</f>
        <v>0.79</v>
      </c>
      <c r="S716" t="str">
        <f t="shared" si="92"/>
        <v/>
      </c>
      <c r="T716" t="str">
        <f t="shared" si="93"/>
        <v/>
      </c>
      <c r="U716" t="str">
        <f t="shared" si="94"/>
        <v/>
      </c>
      <c r="V716" t="str">
        <f t="shared" si="95"/>
        <v/>
      </c>
      <c r="W716" t="str">
        <f t="shared" si="96"/>
        <v/>
      </c>
      <c r="X716" s="1" t="s">
        <v>752</v>
      </c>
      <c r="Y716" s="6" t="e">
        <f>VLOOKUP(B716,Dispa_data!B:B,1,FALSE)</f>
        <v>#N/A</v>
      </c>
      <c r="Z716" t="s">
        <v>1227</v>
      </c>
      <c r="AA716" t="s">
        <v>1802</v>
      </c>
      <c r="AC716" t="s">
        <v>2164</v>
      </c>
      <c r="AD716" t="s">
        <v>2657</v>
      </c>
      <c r="AE716" t="s">
        <v>2770</v>
      </c>
      <c r="AF716" t="s">
        <v>3221</v>
      </c>
      <c r="AG716" t="s">
        <v>3221</v>
      </c>
      <c r="AH716" t="s">
        <v>3492</v>
      </c>
      <c r="AI716">
        <v>86</v>
      </c>
      <c r="AK716" t="s">
        <v>3502</v>
      </c>
      <c r="AL716" t="s">
        <v>3512</v>
      </c>
      <c r="AM716" t="s">
        <v>3515</v>
      </c>
      <c r="AO716">
        <v>1974</v>
      </c>
      <c r="AP716" t="s">
        <v>3576</v>
      </c>
      <c r="AS716" t="s">
        <v>3625</v>
      </c>
      <c r="AU716">
        <v>53.128909999999998</v>
      </c>
      <c r="AV716">
        <v>8.6852400000000003</v>
      </c>
      <c r="BA716">
        <v>0.31240000000000001</v>
      </c>
      <c r="BB716" t="s">
        <v>3997</v>
      </c>
      <c r="BC716" t="s">
        <v>3502</v>
      </c>
      <c r="BE716" t="s">
        <v>3515</v>
      </c>
      <c r="BF716" t="s">
        <v>4324</v>
      </c>
      <c r="BG716" t="s">
        <v>4406</v>
      </c>
      <c r="BH716" t="s">
        <v>4462</v>
      </c>
    </row>
    <row r="717" spans="1:61" x14ac:dyDescent="0.25">
      <c r="A717">
        <f t="shared" si="90"/>
        <v>86.2</v>
      </c>
      <c r="B717" t="str">
        <f t="shared" si="91"/>
        <v>GT_BNA0222</v>
      </c>
      <c r="C717" t="s">
        <v>3492</v>
      </c>
      <c r="D717" t="str">
        <f>VLOOKUP(AL717,REF_TABLE!$A$19:$B$26,2,FALSE)</f>
        <v>GTUR</v>
      </c>
      <c r="E717" t="str">
        <f>VLOOKUP(AK717,REF_TABLE!A:B,2,FALSE)</f>
        <v>OIL</v>
      </c>
      <c r="F717">
        <f t="shared" si="89"/>
        <v>0.32019999999999998</v>
      </c>
      <c r="G717">
        <f>VLOOKUP(Backup_0521!D717,REF_TABLE!M:Q,2,FALSE)</f>
        <v>0</v>
      </c>
      <c r="H717">
        <f>VLOOKUP(Backup_0521!D717,REF_TABLE!M:Q,3,FALSE)</f>
        <v>0</v>
      </c>
      <c r="I717">
        <f>VLOOKUP(D717,Tabelle7!$A:$B,2,FALSE)</f>
        <v>1</v>
      </c>
      <c r="J717">
        <f>VLOOKUP(D717,Tabelle7!$A:$C,3,FALSE)</f>
        <v>1</v>
      </c>
      <c r="K717">
        <f>VLOOKUP($E717,Dispa_data!E:W,7,FALSE)</f>
        <v>35280.964999999997</v>
      </c>
      <c r="L717">
        <f>IFERROR(VLOOKUP($E717,Dispa_data!E:W,8,FALSE),0)</f>
        <v>0</v>
      </c>
      <c r="M717">
        <f>IFERROR(VLOOKUP($E717,Dispa_data!E:W,9,FALSE),0)</f>
        <v>0</v>
      </c>
      <c r="N717">
        <f>IFERROR(VLOOKUP($E717,Dispa_data!$E:$W,10,FALSE),0)</f>
        <v>0.3</v>
      </c>
      <c r="O717">
        <f>IFERROR(VLOOKUP($E717,Dispa_data!$E:$W,11,FALSE),0)</f>
        <v>0.41</v>
      </c>
      <c r="P717">
        <f>IFERROR(VLOOKUP($E717,Dispa_data!$E:$W,12,FALSE),0)</f>
        <v>7</v>
      </c>
      <c r="Q717">
        <f>IFERROR(VLOOKUP($E717,Dispa_data!$E:$W,13,FALSE),0)</f>
        <v>0.79</v>
      </c>
      <c r="S717" t="str">
        <f t="shared" si="92"/>
        <v/>
      </c>
      <c r="T717" t="str">
        <f t="shared" si="93"/>
        <v/>
      </c>
      <c r="U717" t="str">
        <f t="shared" si="94"/>
        <v/>
      </c>
      <c r="V717" t="str">
        <f t="shared" si="95"/>
        <v/>
      </c>
      <c r="W717" t="str">
        <f t="shared" si="96"/>
        <v/>
      </c>
      <c r="X717" s="1" t="s">
        <v>753</v>
      </c>
      <c r="Y717" s="6" t="e">
        <f>VLOOKUP(B717,Dispa_data!B:B,1,FALSE)</f>
        <v>#N/A</v>
      </c>
      <c r="Z717" t="s">
        <v>1244</v>
      </c>
      <c r="AA717" t="s">
        <v>1803</v>
      </c>
      <c r="AC717" t="s">
        <v>2253</v>
      </c>
      <c r="AD717" t="s">
        <v>2658</v>
      </c>
      <c r="AE717" t="s">
        <v>3117</v>
      </c>
      <c r="AF717" t="s">
        <v>3352</v>
      </c>
      <c r="AG717" t="s">
        <v>3480</v>
      </c>
      <c r="AH717" t="s">
        <v>3492</v>
      </c>
      <c r="AI717">
        <v>86.2</v>
      </c>
      <c r="AK717" t="s">
        <v>3502</v>
      </c>
      <c r="AL717" t="s">
        <v>3512</v>
      </c>
      <c r="AM717" t="s">
        <v>3515</v>
      </c>
      <c r="AO717">
        <v>1977</v>
      </c>
      <c r="AP717" t="s">
        <v>3599</v>
      </c>
      <c r="AS717" t="s">
        <v>3625</v>
      </c>
      <c r="AU717">
        <v>51.222794</v>
      </c>
      <c r="AV717">
        <v>6.8136960000000002</v>
      </c>
      <c r="BA717">
        <v>0.32019999999999998</v>
      </c>
      <c r="BB717" t="s">
        <v>3997</v>
      </c>
      <c r="BC717" t="s">
        <v>3502</v>
      </c>
      <c r="BE717" t="s">
        <v>3515</v>
      </c>
      <c r="BF717" t="s">
        <v>4325</v>
      </c>
      <c r="BG717" t="s">
        <v>4406</v>
      </c>
      <c r="BH717" t="s">
        <v>4512</v>
      </c>
    </row>
    <row r="718" spans="1:61" x14ac:dyDescent="0.25">
      <c r="A718">
        <f t="shared" si="90"/>
        <v>24.8</v>
      </c>
      <c r="B718" t="str">
        <f t="shared" si="91"/>
        <v>Kraftwerk Fulda_BNA0318</v>
      </c>
      <c r="C718" t="s">
        <v>3492</v>
      </c>
      <c r="D718" t="str">
        <f>VLOOKUP(AL718,REF_TABLE!$A$19:$B$26,2,FALSE)</f>
        <v>STUR</v>
      </c>
      <c r="E718" t="str">
        <f>VLOOKUP(AK718,REF_TABLE!A:B,2,FALSE)</f>
        <v>OIL</v>
      </c>
      <c r="F718">
        <f t="shared" si="89"/>
        <v>0.39710000000000001</v>
      </c>
      <c r="G718">
        <f>VLOOKUP(Backup_0521!D718,REF_TABLE!M:Q,2,FALSE)</f>
        <v>9.5587323943661975</v>
      </c>
      <c r="H718">
        <f>VLOOKUP(Backup_0521!D718,REF_TABLE!M:Q,3,FALSE)</f>
        <v>7.8122535211267614</v>
      </c>
      <c r="I718">
        <f>VLOOKUP(D718,Tabelle7!$A:$B,2,FALSE)</f>
        <v>4.0224969288732378E-2</v>
      </c>
      <c r="J718">
        <f>VLOOKUP(D718,Tabelle7!$A:$C,3,FALSE)</f>
        <v>4.0224969288732378E-2</v>
      </c>
      <c r="K718">
        <f>VLOOKUP($E718,Dispa_data!E:W,7,FALSE)</f>
        <v>35280.964999999997</v>
      </c>
      <c r="L718">
        <f>IFERROR(VLOOKUP($E718,Dispa_data!E:W,8,FALSE),0)</f>
        <v>0</v>
      </c>
      <c r="M718">
        <f>IFERROR(VLOOKUP($E718,Dispa_data!E:W,9,FALSE),0)</f>
        <v>0</v>
      </c>
      <c r="N718">
        <f>IFERROR(VLOOKUP($E718,Dispa_data!$E:$W,10,FALSE),0)</f>
        <v>0.3</v>
      </c>
      <c r="O718">
        <f>IFERROR(VLOOKUP($E718,Dispa_data!$E:$W,11,FALSE),0)</f>
        <v>0.41</v>
      </c>
      <c r="P718">
        <f>IFERROR(VLOOKUP($E718,Dispa_data!$E:$W,12,FALSE),0)</f>
        <v>7</v>
      </c>
      <c r="Q718">
        <f>IFERROR(VLOOKUP($E718,Dispa_data!$E:$W,13,FALSE),0)</f>
        <v>0.79</v>
      </c>
      <c r="S718" t="str">
        <f t="shared" si="92"/>
        <v/>
      </c>
      <c r="T718" t="str">
        <f t="shared" si="93"/>
        <v/>
      </c>
      <c r="U718" t="str">
        <f t="shared" si="94"/>
        <v/>
      </c>
      <c r="V718" t="str">
        <f t="shared" si="95"/>
        <v/>
      </c>
      <c r="W718" t="str">
        <f t="shared" si="96"/>
        <v/>
      </c>
      <c r="X718" s="1" t="s">
        <v>754</v>
      </c>
      <c r="Y718" s="6" t="e">
        <f>VLOOKUP(B718,Dispa_data!B:B,1,FALSE)</f>
        <v>#N/A</v>
      </c>
      <c r="Z718" t="s">
        <v>1406</v>
      </c>
      <c r="AC718" t="s">
        <v>2339</v>
      </c>
      <c r="AE718" t="s">
        <v>3118</v>
      </c>
      <c r="AF718" t="s">
        <v>3361</v>
      </c>
      <c r="AG718" t="s">
        <v>3483</v>
      </c>
      <c r="AH718" t="s">
        <v>3492</v>
      </c>
      <c r="AI718">
        <v>24.8</v>
      </c>
      <c r="AK718" t="s">
        <v>3502</v>
      </c>
      <c r="AL718" t="s">
        <v>3506</v>
      </c>
      <c r="AM718" t="s">
        <v>3515</v>
      </c>
      <c r="AO718">
        <v>2011</v>
      </c>
      <c r="AP718" t="s">
        <v>3544</v>
      </c>
      <c r="AS718" t="s">
        <v>3625</v>
      </c>
      <c r="AU718">
        <v>50.566360000000003</v>
      </c>
      <c r="AV718">
        <v>9.68614</v>
      </c>
      <c r="BA718">
        <v>0.39710000000000001</v>
      </c>
      <c r="BB718" t="s">
        <v>3997</v>
      </c>
      <c r="BC718" t="s">
        <v>3502</v>
      </c>
      <c r="BE718" t="s">
        <v>3515</v>
      </c>
      <c r="BG718" t="s">
        <v>1559</v>
      </c>
      <c r="BH718" t="s">
        <v>4518</v>
      </c>
    </row>
    <row r="719" spans="1:61" x14ac:dyDescent="0.25">
      <c r="A719">
        <f t="shared" si="90"/>
        <v>17</v>
      </c>
      <c r="B719" t="str">
        <f t="shared" si="91"/>
        <v>Spitzenlastkraftwerk Sermuth_BNA0369</v>
      </c>
      <c r="C719" t="s">
        <v>3492</v>
      </c>
      <c r="D719" t="str">
        <f>VLOOKUP(AL719,REF_TABLE!$A$19:$B$26,2,FALSE)</f>
        <v>STUR</v>
      </c>
      <c r="E719" t="str">
        <f>VLOOKUP(AK719,REF_TABLE!A:B,2,FALSE)</f>
        <v>OIL</v>
      </c>
      <c r="F719">
        <f t="shared" si="89"/>
        <v>0.3795</v>
      </c>
      <c r="G719">
        <f>VLOOKUP(Backup_0521!D719,REF_TABLE!M:Q,2,FALSE)</f>
        <v>9.5587323943661975</v>
      </c>
      <c r="H719">
        <f>VLOOKUP(Backup_0521!D719,REF_TABLE!M:Q,3,FALSE)</f>
        <v>7.8122535211267614</v>
      </c>
      <c r="I719">
        <f>VLOOKUP(D719,Tabelle7!$A:$B,2,FALSE)</f>
        <v>4.0224969288732378E-2</v>
      </c>
      <c r="J719">
        <f>VLOOKUP(D719,Tabelle7!$A:$C,3,FALSE)</f>
        <v>4.0224969288732378E-2</v>
      </c>
      <c r="K719">
        <f>VLOOKUP($E719,Dispa_data!E:W,7,FALSE)</f>
        <v>35280.964999999997</v>
      </c>
      <c r="L719">
        <f>IFERROR(VLOOKUP($E719,Dispa_data!E:W,8,FALSE),0)</f>
        <v>0</v>
      </c>
      <c r="M719">
        <f>IFERROR(VLOOKUP($E719,Dispa_data!E:W,9,FALSE),0)</f>
        <v>0</v>
      </c>
      <c r="N719">
        <f>IFERROR(VLOOKUP($E719,Dispa_data!$E:$W,10,FALSE),0)</f>
        <v>0.3</v>
      </c>
      <c r="O719">
        <f>IFERROR(VLOOKUP($E719,Dispa_data!$E:$W,11,FALSE),0)</f>
        <v>0.41</v>
      </c>
      <c r="P719">
        <f>IFERROR(VLOOKUP($E719,Dispa_data!$E:$W,12,FALSE),0)</f>
        <v>7</v>
      </c>
      <c r="Q719">
        <f>IFERROR(VLOOKUP($E719,Dispa_data!$E:$W,13,FALSE),0)</f>
        <v>0.79</v>
      </c>
      <c r="S719" t="str">
        <f t="shared" si="92"/>
        <v/>
      </c>
      <c r="T719" t="str">
        <f t="shared" si="93"/>
        <v/>
      </c>
      <c r="U719" t="str">
        <f t="shared" si="94"/>
        <v/>
      </c>
      <c r="V719" t="str">
        <f t="shared" si="95"/>
        <v/>
      </c>
      <c r="W719" t="str">
        <f t="shared" si="96"/>
        <v/>
      </c>
      <c r="X719" s="1" t="s">
        <v>755</v>
      </c>
      <c r="Y719" s="6" t="e">
        <f>VLOOKUP(B719,Dispa_data!B:B,1,FALSE)</f>
        <v>#N/A</v>
      </c>
      <c r="Z719" t="s">
        <v>1407</v>
      </c>
      <c r="AC719" t="s">
        <v>2147</v>
      </c>
      <c r="AE719" t="s">
        <v>3119</v>
      </c>
      <c r="AF719" t="s">
        <v>3434</v>
      </c>
      <c r="AG719" t="s">
        <v>3490</v>
      </c>
      <c r="AH719" t="s">
        <v>3492</v>
      </c>
      <c r="AI719">
        <v>17</v>
      </c>
      <c r="AK719" t="s">
        <v>3502</v>
      </c>
      <c r="AL719" t="s">
        <v>3506</v>
      </c>
      <c r="AM719" t="s">
        <v>3515</v>
      </c>
      <c r="AO719">
        <v>1995</v>
      </c>
      <c r="AP719" t="s">
        <v>3605</v>
      </c>
      <c r="AS719" t="s">
        <v>3625</v>
      </c>
      <c r="AU719">
        <v>51.161368000000003</v>
      </c>
      <c r="AV719">
        <v>12.781496000000001</v>
      </c>
      <c r="BA719">
        <v>0.3795</v>
      </c>
      <c r="BB719" t="s">
        <v>3997</v>
      </c>
      <c r="BC719" t="s">
        <v>3502</v>
      </c>
      <c r="BE719" t="s">
        <v>3515</v>
      </c>
      <c r="BF719" t="s">
        <v>4326</v>
      </c>
      <c r="BG719" t="s">
        <v>4406</v>
      </c>
      <c r="BH719" t="s">
        <v>4458</v>
      </c>
    </row>
    <row r="720" spans="1:61" x14ac:dyDescent="0.25">
      <c r="A720">
        <f t="shared" si="90"/>
        <v>120</v>
      </c>
      <c r="B720" t="str">
        <f t="shared" si="91"/>
        <v>Spitzenlastkraftwerk Großkayna_BNA0373</v>
      </c>
      <c r="C720" t="s">
        <v>3492</v>
      </c>
      <c r="D720" t="str">
        <f>VLOOKUP(AL720,REF_TABLE!$A$19:$B$26,2,FALSE)</f>
        <v>GTUR</v>
      </c>
      <c r="E720" t="str">
        <f>VLOOKUP(AK720,REF_TABLE!A:B,2,FALSE)</f>
        <v>OIL</v>
      </c>
      <c r="F720">
        <f t="shared" si="89"/>
        <v>0.3644</v>
      </c>
      <c r="G720">
        <f>VLOOKUP(Backup_0521!D720,REF_TABLE!M:Q,2,FALSE)</f>
        <v>0</v>
      </c>
      <c r="H720">
        <f>VLOOKUP(Backup_0521!D720,REF_TABLE!M:Q,3,FALSE)</f>
        <v>0</v>
      </c>
      <c r="I720">
        <f>VLOOKUP(D720,Tabelle7!$A:$B,2,FALSE)</f>
        <v>1</v>
      </c>
      <c r="J720">
        <f>VLOOKUP(D720,Tabelle7!$A:$C,3,FALSE)</f>
        <v>1</v>
      </c>
      <c r="K720">
        <f>VLOOKUP($E720,Dispa_data!E:W,7,FALSE)</f>
        <v>35280.964999999997</v>
      </c>
      <c r="L720">
        <f>IFERROR(VLOOKUP($E720,Dispa_data!E:W,8,FALSE),0)</f>
        <v>0</v>
      </c>
      <c r="M720">
        <f>IFERROR(VLOOKUP($E720,Dispa_data!E:W,9,FALSE),0)</f>
        <v>0</v>
      </c>
      <c r="N720">
        <f>IFERROR(VLOOKUP($E720,Dispa_data!$E:$W,10,FALSE),0)</f>
        <v>0.3</v>
      </c>
      <c r="O720">
        <f>IFERROR(VLOOKUP($E720,Dispa_data!$E:$W,11,FALSE),0)</f>
        <v>0.41</v>
      </c>
      <c r="P720">
        <f>IFERROR(VLOOKUP($E720,Dispa_data!$E:$W,12,FALSE),0)</f>
        <v>7</v>
      </c>
      <c r="Q720">
        <f>IFERROR(VLOOKUP($E720,Dispa_data!$E:$W,13,FALSE),0)</f>
        <v>0.79</v>
      </c>
      <c r="S720" t="str">
        <f t="shared" si="92"/>
        <v/>
      </c>
      <c r="T720" t="str">
        <f t="shared" si="93"/>
        <v/>
      </c>
      <c r="U720" t="str">
        <f t="shared" si="94"/>
        <v/>
      </c>
      <c r="V720" t="str">
        <f t="shared" si="95"/>
        <v/>
      </c>
      <c r="W720" t="str">
        <f t="shared" si="96"/>
        <v/>
      </c>
      <c r="X720" s="1" t="s">
        <v>756</v>
      </c>
      <c r="Y720" s="6" t="e">
        <f>VLOOKUP(B720,Dispa_data!B:B,1,FALSE)</f>
        <v>#N/A</v>
      </c>
      <c r="Z720" t="s">
        <v>1408</v>
      </c>
      <c r="AB720" t="s">
        <v>2097</v>
      </c>
      <c r="AC720" t="s">
        <v>2147</v>
      </c>
      <c r="AE720" t="s">
        <v>3120</v>
      </c>
      <c r="AF720" t="s">
        <v>2097</v>
      </c>
      <c r="AG720" t="s">
        <v>3479</v>
      </c>
      <c r="AH720" t="s">
        <v>3492</v>
      </c>
      <c r="AI720">
        <v>120</v>
      </c>
      <c r="AJ720">
        <v>129</v>
      </c>
      <c r="AK720" t="s">
        <v>3502</v>
      </c>
      <c r="AL720" t="s">
        <v>3512</v>
      </c>
      <c r="AM720" t="s">
        <v>3515</v>
      </c>
      <c r="AO720">
        <v>1994</v>
      </c>
      <c r="AP720" t="s">
        <v>3561</v>
      </c>
      <c r="AS720" t="s">
        <v>3625</v>
      </c>
      <c r="AU720">
        <v>51.291919999999998</v>
      </c>
      <c r="AV720">
        <v>11.94645</v>
      </c>
      <c r="BA720">
        <v>0.3644</v>
      </c>
      <c r="BB720" t="s">
        <v>3997</v>
      </c>
      <c r="BC720" t="s">
        <v>3502</v>
      </c>
      <c r="BE720" t="s">
        <v>3515</v>
      </c>
      <c r="BF720" t="s">
        <v>4327</v>
      </c>
      <c r="BG720" t="s">
        <v>4406</v>
      </c>
      <c r="BH720" t="s">
        <v>4458</v>
      </c>
      <c r="BI720" t="s">
        <v>4591</v>
      </c>
    </row>
    <row r="721" spans="1:61" x14ac:dyDescent="0.25">
      <c r="A721">
        <f t="shared" si="90"/>
        <v>386</v>
      </c>
      <c r="B721" t="str">
        <f t="shared" si="91"/>
        <v>Ingolstadt_BNA0378</v>
      </c>
      <c r="C721" t="s">
        <v>3492</v>
      </c>
      <c r="D721" t="str">
        <f>VLOOKUP(AL721,REF_TABLE!$A$19:$B$26,2,FALSE)</f>
        <v>STUR</v>
      </c>
      <c r="E721" t="str">
        <f>VLOOKUP(AK721,REF_TABLE!A:B,2,FALSE)</f>
        <v>OIL</v>
      </c>
      <c r="F721">
        <f t="shared" si="89"/>
        <v>0.3553</v>
      </c>
      <c r="G721">
        <f>VLOOKUP(Backup_0521!D721,REF_TABLE!M:Q,2,FALSE)</f>
        <v>9.5587323943661975</v>
      </c>
      <c r="H721">
        <f>VLOOKUP(Backup_0521!D721,REF_TABLE!M:Q,3,FALSE)</f>
        <v>7.8122535211267614</v>
      </c>
      <c r="I721">
        <f>VLOOKUP(D721,Tabelle7!$A:$B,2,FALSE)</f>
        <v>4.0224969288732378E-2</v>
      </c>
      <c r="J721">
        <f>VLOOKUP(D721,Tabelle7!$A:$C,3,FALSE)</f>
        <v>4.0224969288732378E-2</v>
      </c>
      <c r="K721">
        <f>VLOOKUP($E721,Dispa_data!E:W,7,FALSE)</f>
        <v>35280.964999999997</v>
      </c>
      <c r="L721">
        <f>IFERROR(VLOOKUP($E721,Dispa_data!E:W,8,FALSE),0)</f>
        <v>0</v>
      </c>
      <c r="M721">
        <f>IFERROR(VLOOKUP($E721,Dispa_data!E:W,9,FALSE),0)</f>
        <v>0</v>
      </c>
      <c r="N721">
        <f>IFERROR(VLOOKUP($E721,Dispa_data!$E:$W,10,FALSE),0)</f>
        <v>0.3</v>
      </c>
      <c r="O721">
        <f>IFERROR(VLOOKUP($E721,Dispa_data!$E:$W,11,FALSE),0)</f>
        <v>0.41</v>
      </c>
      <c r="P721">
        <f>IFERROR(VLOOKUP($E721,Dispa_data!$E:$W,12,FALSE),0)</f>
        <v>7</v>
      </c>
      <c r="Q721">
        <f>IFERROR(VLOOKUP($E721,Dispa_data!$E:$W,13,FALSE),0)</f>
        <v>0.79</v>
      </c>
      <c r="S721" t="str">
        <f t="shared" si="92"/>
        <v/>
      </c>
      <c r="T721" t="str">
        <f t="shared" si="93"/>
        <v/>
      </c>
      <c r="U721" t="str">
        <f t="shared" si="94"/>
        <v/>
      </c>
      <c r="V721" t="str">
        <f t="shared" si="95"/>
        <v/>
      </c>
      <c r="W721" t="str">
        <f t="shared" si="96"/>
        <v/>
      </c>
      <c r="X721" s="1" t="s">
        <v>757</v>
      </c>
      <c r="Y721" s="6" t="e">
        <f>VLOOKUP(B721,Dispa_data!B:B,1,FALSE)</f>
        <v>#N/A</v>
      </c>
      <c r="Z721" t="s">
        <v>1079</v>
      </c>
      <c r="AA721" t="s">
        <v>1590</v>
      </c>
      <c r="AB721" t="s">
        <v>2098</v>
      </c>
      <c r="AC721" t="s">
        <v>2172</v>
      </c>
      <c r="AE721" t="s">
        <v>3121</v>
      </c>
      <c r="AF721" t="s">
        <v>3435</v>
      </c>
      <c r="AG721" t="s">
        <v>3478</v>
      </c>
      <c r="AH721" t="s">
        <v>3492</v>
      </c>
      <c r="AI721">
        <v>386</v>
      </c>
      <c r="AJ721">
        <v>420</v>
      </c>
      <c r="AK721" t="s">
        <v>3502</v>
      </c>
      <c r="AL721" t="s">
        <v>3506</v>
      </c>
      <c r="AM721" t="s">
        <v>3515</v>
      </c>
      <c r="AO721">
        <v>1973</v>
      </c>
      <c r="AP721" t="s">
        <v>3607</v>
      </c>
      <c r="AS721" t="s">
        <v>3626</v>
      </c>
      <c r="AU721">
        <v>48.761412</v>
      </c>
      <c r="AV721">
        <v>11.503000999999999</v>
      </c>
      <c r="AW721" t="s">
        <v>3727</v>
      </c>
      <c r="AX721" t="s">
        <v>3910</v>
      </c>
      <c r="BA721">
        <v>0.3553</v>
      </c>
      <c r="BB721" t="s">
        <v>3997</v>
      </c>
      <c r="BC721" t="s">
        <v>3502</v>
      </c>
      <c r="BE721" t="s">
        <v>3515</v>
      </c>
      <c r="BF721" t="s">
        <v>1079</v>
      </c>
      <c r="BG721" t="s">
        <v>4407</v>
      </c>
      <c r="BH721" t="s">
        <v>4463</v>
      </c>
      <c r="BI721" t="s">
        <v>4591</v>
      </c>
    </row>
    <row r="722" spans="1:61" x14ac:dyDescent="0.25">
      <c r="A722">
        <f t="shared" si="90"/>
        <v>386</v>
      </c>
      <c r="B722" t="str">
        <f t="shared" si="91"/>
        <v>Ingolstadt_BNA0379</v>
      </c>
      <c r="C722" t="s">
        <v>3492</v>
      </c>
      <c r="D722" t="str">
        <f>VLOOKUP(AL722,REF_TABLE!$A$19:$B$26,2,FALSE)</f>
        <v>STUR</v>
      </c>
      <c r="E722" t="str">
        <f>VLOOKUP(AK722,REF_TABLE!A:B,2,FALSE)</f>
        <v>OIL</v>
      </c>
      <c r="F722">
        <f t="shared" si="89"/>
        <v>0.35639999999999999</v>
      </c>
      <c r="G722">
        <f>VLOOKUP(Backup_0521!D722,REF_TABLE!M:Q,2,FALSE)</f>
        <v>9.5587323943661975</v>
      </c>
      <c r="H722">
        <f>VLOOKUP(Backup_0521!D722,REF_TABLE!M:Q,3,FALSE)</f>
        <v>7.8122535211267614</v>
      </c>
      <c r="I722">
        <f>VLOOKUP(D722,Tabelle7!$A:$B,2,FALSE)</f>
        <v>4.0224969288732378E-2</v>
      </c>
      <c r="J722">
        <f>VLOOKUP(D722,Tabelle7!$A:$C,3,FALSE)</f>
        <v>4.0224969288732378E-2</v>
      </c>
      <c r="K722">
        <f>VLOOKUP($E722,Dispa_data!E:W,7,FALSE)</f>
        <v>35280.964999999997</v>
      </c>
      <c r="L722">
        <f>IFERROR(VLOOKUP($E722,Dispa_data!E:W,8,FALSE),0)</f>
        <v>0</v>
      </c>
      <c r="M722">
        <f>IFERROR(VLOOKUP($E722,Dispa_data!E:W,9,FALSE),0)</f>
        <v>0</v>
      </c>
      <c r="N722">
        <f>IFERROR(VLOOKUP($E722,Dispa_data!$E:$W,10,FALSE),0)</f>
        <v>0.3</v>
      </c>
      <c r="O722">
        <f>IFERROR(VLOOKUP($E722,Dispa_data!$E:$W,11,FALSE),0)</f>
        <v>0.41</v>
      </c>
      <c r="P722">
        <f>IFERROR(VLOOKUP($E722,Dispa_data!$E:$W,12,FALSE),0)</f>
        <v>7</v>
      </c>
      <c r="Q722">
        <f>IFERROR(VLOOKUP($E722,Dispa_data!$E:$W,13,FALSE),0)</f>
        <v>0.79</v>
      </c>
      <c r="S722" t="str">
        <f t="shared" si="92"/>
        <v/>
      </c>
      <c r="T722" t="str">
        <f t="shared" si="93"/>
        <v/>
      </c>
      <c r="U722" t="str">
        <f t="shared" si="94"/>
        <v/>
      </c>
      <c r="V722" t="str">
        <f t="shared" si="95"/>
        <v/>
      </c>
      <c r="W722" t="str">
        <f t="shared" si="96"/>
        <v/>
      </c>
      <c r="X722" s="1" t="s">
        <v>758</v>
      </c>
      <c r="Y722" s="6" t="e">
        <f>VLOOKUP(B722,Dispa_data!B:B,1,FALSE)</f>
        <v>#N/A</v>
      </c>
      <c r="Z722" t="s">
        <v>1079</v>
      </c>
      <c r="AA722" t="s">
        <v>1568</v>
      </c>
      <c r="AB722" t="s">
        <v>2099</v>
      </c>
      <c r="AC722" t="s">
        <v>2172</v>
      </c>
      <c r="AE722" t="s">
        <v>3121</v>
      </c>
      <c r="AF722" t="s">
        <v>3435</v>
      </c>
      <c r="AG722" t="s">
        <v>3478</v>
      </c>
      <c r="AH722" t="s">
        <v>3492</v>
      </c>
      <c r="AI722">
        <v>386</v>
      </c>
      <c r="AJ722">
        <v>420</v>
      </c>
      <c r="AK722" t="s">
        <v>3502</v>
      </c>
      <c r="AL722" t="s">
        <v>3506</v>
      </c>
      <c r="AM722" t="s">
        <v>3514</v>
      </c>
      <c r="AO722">
        <v>1974</v>
      </c>
      <c r="AP722" t="s">
        <v>3576</v>
      </c>
      <c r="AS722" t="s">
        <v>3626</v>
      </c>
      <c r="AU722">
        <v>48.761412</v>
      </c>
      <c r="AV722">
        <v>11.503000999999999</v>
      </c>
      <c r="AW722" t="s">
        <v>3727</v>
      </c>
      <c r="AX722" t="s">
        <v>3911</v>
      </c>
      <c r="BA722">
        <v>0.35639999999999999</v>
      </c>
      <c r="BB722" t="s">
        <v>3997</v>
      </c>
      <c r="BC722" t="s">
        <v>3502</v>
      </c>
      <c r="BE722" t="s">
        <v>3515</v>
      </c>
      <c r="BF722" t="s">
        <v>1079</v>
      </c>
      <c r="BG722" t="s">
        <v>4407</v>
      </c>
      <c r="BH722" t="s">
        <v>4463</v>
      </c>
      <c r="BI722" t="s">
        <v>4591</v>
      </c>
    </row>
    <row r="723" spans="1:61" x14ac:dyDescent="0.25">
      <c r="A723">
        <f t="shared" si="90"/>
        <v>38</v>
      </c>
      <c r="B723" t="str">
        <f t="shared" si="91"/>
        <v>EEV_BNA1294</v>
      </c>
      <c r="C723" t="s">
        <v>3492</v>
      </c>
      <c r="D723" t="str">
        <f>VLOOKUP(AL723,REF_TABLE!$A$19:$B$26,2,FALSE)</f>
        <v>STUR</v>
      </c>
      <c r="E723" t="str">
        <f>VLOOKUP(AK723,REF_TABLE!A:B,2,FALSE)</f>
        <v>OIL</v>
      </c>
      <c r="F723">
        <f t="shared" si="89"/>
        <v>0.37730000000000002</v>
      </c>
      <c r="G723">
        <f>VLOOKUP(Backup_0521!D723,REF_TABLE!M:Q,2,FALSE)</f>
        <v>9.5587323943661975</v>
      </c>
      <c r="H723">
        <f>VLOOKUP(Backup_0521!D723,REF_TABLE!M:Q,3,FALSE)</f>
        <v>7.8122535211267614</v>
      </c>
      <c r="I723">
        <f>VLOOKUP(D723,Tabelle7!$A:$B,2,FALSE)</f>
        <v>4.0224969288732378E-2</v>
      </c>
      <c r="J723">
        <f>VLOOKUP(D723,Tabelle7!$A:$C,3,FALSE)</f>
        <v>4.0224969288732378E-2</v>
      </c>
      <c r="K723">
        <f>VLOOKUP($E723,Dispa_data!E:W,7,FALSE)</f>
        <v>35280.964999999997</v>
      </c>
      <c r="L723">
        <f>IFERROR(VLOOKUP($E723,Dispa_data!E:W,8,FALSE),0)</f>
        <v>0</v>
      </c>
      <c r="M723">
        <f>IFERROR(VLOOKUP($E723,Dispa_data!E:W,9,FALSE),0)</f>
        <v>0</v>
      </c>
      <c r="N723">
        <f>IFERROR(VLOOKUP($E723,Dispa_data!$E:$W,10,FALSE),0)</f>
        <v>0.3</v>
      </c>
      <c r="O723">
        <f>IFERROR(VLOOKUP($E723,Dispa_data!$E:$W,11,FALSE),0)</f>
        <v>0.41</v>
      </c>
      <c r="P723">
        <f>IFERROR(VLOOKUP($E723,Dispa_data!$E:$W,12,FALSE),0)</f>
        <v>7</v>
      </c>
      <c r="Q723">
        <f>IFERROR(VLOOKUP($E723,Dispa_data!$E:$W,13,FALSE),0)</f>
        <v>0.79</v>
      </c>
      <c r="S723" t="str">
        <f t="shared" si="92"/>
        <v/>
      </c>
      <c r="T723" t="str">
        <f t="shared" si="93"/>
        <v/>
      </c>
      <c r="U723" t="str">
        <f t="shared" si="94"/>
        <v/>
      </c>
      <c r="V723" t="str">
        <f t="shared" si="95"/>
        <v/>
      </c>
      <c r="W723" t="str">
        <f t="shared" si="96"/>
        <v/>
      </c>
      <c r="X723" s="1" t="s">
        <v>759</v>
      </c>
      <c r="Y723" s="6" t="e">
        <f>VLOOKUP(B723,Dispa_data!B:B,1,FALSE)</f>
        <v>#N/A</v>
      </c>
      <c r="Z723" t="s">
        <v>1409</v>
      </c>
      <c r="AA723" t="s">
        <v>1409</v>
      </c>
      <c r="AC723" t="s">
        <v>2340</v>
      </c>
      <c r="AD723" t="s">
        <v>2659</v>
      </c>
      <c r="AE723" t="s">
        <v>3018</v>
      </c>
      <c r="AF723" t="s">
        <v>3197</v>
      </c>
      <c r="AG723" t="s">
        <v>3197</v>
      </c>
      <c r="AH723" t="s">
        <v>3492</v>
      </c>
      <c r="AI723">
        <v>38</v>
      </c>
      <c r="AK723" t="s">
        <v>3502</v>
      </c>
      <c r="AL723" t="s">
        <v>3506</v>
      </c>
      <c r="AM723" t="s">
        <v>3514</v>
      </c>
      <c r="AO723">
        <v>1993</v>
      </c>
      <c r="AP723" t="s">
        <v>3530</v>
      </c>
      <c r="AS723" t="s">
        <v>3625</v>
      </c>
      <c r="AU723">
        <v>53.485203000000013</v>
      </c>
      <c r="AV723">
        <v>9.9695619999999998</v>
      </c>
      <c r="BA723">
        <v>0.37730000000000002</v>
      </c>
      <c r="BB723" t="s">
        <v>3997</v>
      </c>
      <c r="BC723" t="s">
        <v>3502</v>
      </c>
      <c r="BE723" t="s">
        <v>3515</v>
      </c>
      <c r="BF723" t="s">
        <v>4328</v>
      </c>
      <c r="BG723" t="s">
        <v>4406</v>
      </c>
      <c r="BH723" t="s">
        <v>4448</v>
      </c>
    </row>
    <row r="724" spans="1:61" x14ac:dyDescent="0.25">
      <c r="A724">
        <f t="shared" si="90"/>
        <v>23.2</v>
      </c>
      <c r="B724" t="str">
        <f t="shared" si="91"/>
        <v>Kraftwerk Hausham_BNA0427</v>
      </c>
      <c r="C724" t="s">
        <v>3492</v>
      </c>
      <c r="D724" t="str">
        <f>VLOOKUP(AL724,REF_TABLE!$A$19:$B$26,2,FALSE)</f>
        <v>GTUR</v>
      </c>
      <c r="E724" t="str">
        <f>VLOOKUP(AK724,REF_TABLE!A:B,2,FALSE)</f>
        <v>OIL</v>
      </c>
      <c r="F724">
        <f t="shared" si="89"/>
        <v>0.3332</v>
      </c>
      <c r="G724">
        <f>VLOOKUP(Backup_0521!D724,REF_TABLE!M:Q,2,FALSE)</f>
        <v>0</v>
      </c>
      <c r="H724">
        <f>VLOOKUP(Backup_0521!D724,REF_TABLE!M:Q,3,FALSE)</f>
        <v>0</v>
      </c>
      <c r="I724">
        <f>VLOOKUP(D724,Tabelle7!$A:$B,2,FALSE)</f>
        <v>1</v>
      </c>
      <c r="J724">
        <f>VLOOKUP(D724,Tabelle7!$A:$C,3,FALSE)</f>
        <v>1</v>
      </c>
      <c r="K724">
        <f>VLOOKUP($E724,Dispa_data!E:W,7,FALSE)</f>
        <v>35280.964999999997</v>
      </c>
      <c r="L724">
        <f>IFERROR(VLOOKUP($E724,Dispa_data!E:W,8,FALSE),0)</f>
        <v>0</v>
      </c>
      <c r="M724">
        <f>IFERROR(VLOOKUP($E724,Dispa_data!E:W,9,FALSE),0)</f>
        <v>0</v>
      </c>
      <c r="N724">
        <f>IFERROR(VLOOKUP($E724,Dispa_data!$E:$W,10,FALSE),0)</f>
        <v>0.3</v>
      </c>
      <c r="O724">
        <f>IFERROR(VLOOKUP($E724,Dispa_data!$E:$W,11,FALSE),0)</f>
        <v>0.41</v>
      </c>
      <c r="P724">
        <f>IFERROR(VLOOKUP($E724,Dispa_data!$E:$W,12,FALSE),0)</f>
        <v>7</v>
      </c>
      <c r="Q724">
        <f>IFERROR(VLOOKUP($E724,Dispa_data!$E:$W,13,FALSE),0)</f>
        <v>0.79</v>
      </c>
      <c r="S724" t="str">
        <f t="shared" si="92"/>
        <v/>
      </c>
      <c r="T724" t="str">
        <f t="shared" si="93"/>
        <v/>
      </c>
      <c r="U724" t="str">
        <f t="shared" si="94"/>
        <v/>
      </c>
      <c r="V724" t="str">
        <f t="shared" si="95"/>
        <v/>
      </c>
      <c r="W724" t="str">
        <f t="shared" si="96"/>
        <v/>
      </c>
      <c r="X724" s="1" t="s">
        <v>760</v>
      </c>
      <c r="Y724" s="6" t="e">
        <f>VLOOKUP(B724,Dispa_data!B:B,1,FALSE)</f>
        <v>#N/A</v>
      </c>
      <c r="Z724" t="s">
        <v>1410</v>
      </c>
      <c r="AA724" t="s">
        <v>1728</v>
      </c>
      <c r="AB724" t="s">
        <v>2100</v>
      </c>
      <c r="AC724" t="s">
        <v>2341</v>
      </c>
      <c r="AE724" t="s">
        <v>3122</v>
      </c>
      <c r="AF724" t="s">
        <v>3436</v>
      </c>
      <c r="AG724" t="s">
        <v>3478</v>
      </c>
      <c r="AH724" t="s">
        <v>3492</v>
      </c>
      <c r="AI724">
        <v>23.2</v>
      </c>
      <c r="AJ724">
        <v>26.75</v>
      </c>
      <c r="AK724" t="s">
        <v>3502</v>
      </c>
      <c r="AL724" t="s">
        <v>3512</v>
      </c>
      <c r="AM724" t="s">
        <v>3515</v>
      </c>
      <c r="AO724">
        <v>1982</v>
      </c>
      <c r="AP724" t="s">
        <v>3558</v>
      </c>
      <c r="AS724" t="s">
        <v>3625</v>
      </c>
      <c r="AU724">
        <v>47.752395999999997</v>
      </c>
      <c r="AV724">
        <v>11.839802000000001</v>
      </c>
      <c r="BA724">
        <v>0.3332</v>
      </c>
      <c r="BB724" t="s">
        <v>3997</v>
      </c>
      <c r="BC724" t="s">
        <v>3502</v>
      </c>
      <c r="BE724" t="s">
        <v>3515</v>
      </c>
      <c r="BF724" t="s">
        <v>4329</v>
      </c>
      <c r="BG724" t="s">
        <v>4406</v>
      </c>
      <c r="BH724" t="s">
        <v>4451</v>
      </c>
      <c r="BI724" t="s">
        <v>4592</v>
      </c>
    </row>
    <row r="725" spans="1:61" x14ac:dyDescent="0.25">
      <c r="A725">
        <f t="shared" si="90"/>
        <v>23.2</v>
      </c>
      <c r="B725" t="str">
        <f t="shared" si="91"/>
        <v>Kraftwerk Hausham_BNA0428</v>
      </c>
      <c r="C725" t="s">
        <v>3492</v>
      </c>
      <c r="D725" t="str">
        <f>VLOOKUP(AL725,REF_TABLE!$A$19:$B$26,2,FALSE)</f>
        <v>GTUR</v>
      </c>
      <c r="E725" t="str">
        <f>VLOOKUP(AK725,REF_TABLE!A:B,2,FALSE)</f>
        <v>OIL</v>
      </c>
      <c r="F725">
        <f t="shared" si="89"/>
        <v>0.3332</v>
      </c>
      <c r="G725">
        <f>VLOOKUP(Backup_0521!D725,REF_TABLE!M:Q,2,FALSE)</f>
        <v>0</v>
      </c>
      <c r="H725">
        <f>VLOOKUP(Backup_0521!D725,REF_TABLE!M:Q,3,FALSE)</f>
        <v>0</v>
      </c>
      <c r="I725">
        <f>VLOOKUP(D725,Tabelle7!$A:$B,2,FALSE)</f>
        <v>1</v>
      </c>
      <c r="J725">
        <f>VLOOKUP(D725,Tabelle7!$A:$C,3,FALSE)</f>
        <v>1</v>
      </c>
      <c r="K725">
        <f>VLOOKUP($E725,Dispa_data!E:W,7,FALSE)</f>
        <v>35280.964999999997</v>
      </c>
      <c r="L725">
        <f>IFERROR(VLOOKUP($E725,Dispa_data!E:W,8,FALSE),0)</f>
        <v>0</v>
      </c>
      <c r="M725">
        <f>IFERROR(VLOOKUP($E725,Dispa_data!E:W,9,FALSE),0)</f>
        <v>0</v>
      </c>
      <c r="N725">
        <f>IFERROR(VLOOKUP($E725,Dispa_data!$E:$W,10,FALSE),0)</f>
        <v>0.3</v>
      </c>
      <c r="O725">
        <f>IFERROR(VLOOKUP($E725,Dispa_data!$E:$W,11,FALSE),0)</f>
        <v>0.41</v>
      </c>
      <c r="P725">
        <f>IFERROR(VLOOKUP($E725,Dispa_data!$E:$W,12,FALSE),0)</f>
        <v>7</v>
      </c>
      <c r="Q725">
        <f>IFERROR(VLOOKUP($E725,Dispa_data!$E:$W,13,FALSE),0)</f>
        <v>0.79</v>
      </c>
      <c r="S725" t="str">
        <f t="shared" si="92"/>
        <v/>
      </c>
      <c r="T725" t="str">
        <f t="shared" si="93"/>
        <v/>
      </c>
      <c r="U725" t="str">
        <f t="shared" si="94"/>
        <v/>
      </c>
      <c r="V725" t="str">
        <f t="shared" si="95"/>
        <v/>
      </c>
      <c r="W725" t="str">
        <f t="shared" si="96"/>
        <v/>
      </c>
      <c r="X725" s="1" t="s">
        <v>761</v>
      </c>
      <c r="Y725" s="6" t="e">
        <f>VLOOKUP(B725,Dispa_data!B:B,1,FALSE)</f>
        <v>#N/A</v>
      </c>
      <c r="Z725" t="s">
        <v>1410</v>
      </c>
      <c r="AA725" t="s">
        <v>1804</v>
      </c>
      <c r="AB725" t="s">
        <v>2100</v>
      </c>
      <c r="AC725" t="s">
        <v>2341</v>
      </c>
      <c r="AE725" t="s">
        <v>3122</v>
      </c>
      <c r="AF725" t="s">
        <v>3436</v>
      </c>
      <c r="AG725" t="s">
        <v>3478</v>
      </c>
      <c r="AH725" t="s">
        <v>3492</v>
      </c>
      <c r="AI725">
        <v>23.2</v>
      </c>
      <c r="AJ725">
        <v>26.75</v>
      </c>
      <c r="AK725" t="s">
        <v>3502</v>
      </c>
      <c r="AL725" t="s">
        <v>3512</v>
      </c>
      <c r="AM725" t="s">
        <v>3515</v>
      </c>
      <c r="AO725">
        <v>1982</v>
      </c>
      <c r="AP725" t="s">
        <v>3558</v>
      </c>
      <c r="AS725" t="s">
        <v>3625</v>
      </c>
      <c r="AU725">
        <v>47.752395999999997</v>
      </c>
      <c r="AV725">
        <v>11.839802000000001</v>
      </c>
      <c r="BA725">
        <v>0.3332</v>
      </c>
      <c r="BB725" t="s">
        <v>3997</v>
      </c>
      <c r="BC725" t="s">
        <v>3502</v>
      </c>
      <c r="BE725" t="s">
        <v>3515</v>
      </c>
      <c r="BF725" t="s">
        <v>4329</v>
      </c>
      <c r="BG725" t="s">
        <v>4406</v>
      </c>
      <c r="BH725" t="s">
        <v>4451</v>
      </c>
      <c r="BI725" t="s">
        <v>4592</v>
      </c>
    </row>
    <row r="726" spans="1:61" x14ac:dyDescent="0.25">
      <c r="A726">
        <f t="shared" si="90"/>
        <v>23.2</v>
      </c>
      <c r="B726" t="str">
        <f t="shared" si="91"/>
        <v>Kraftwerk Hausham_BNA0429</v>
      </c>
      <c r="C726" t="s">
        <v>3492</v>
      </c>
      <c r="D726" t="str">
        <f>VLOOKUP(AL726,REF_TABLE!$A$19:$B$26,2,FALSE)</f>
        <v>GTUR</v>
      </c>
      <c r="E726" t="str">
        <f>VLOOKUP(AK726,REF_TABLE!A:B,2,FALSE)</f>
        <v>OIL</v>
      </c>
      <c r="F726">
        <f t="shared" si="89"/>
        <v>0.3332</v>
      </c>
      <c r="G726">
        <f>VLOOKUP(Backup_0521!D726,REF_TABLE!M:Q,2,FALSE)</f>
        <v>0</v>
      </c>
      <c r="H726">
        <f>VLOOKUP(Backup_0521!D726,REF_TABLE!M:Q,3,FALSE)</f>
        <v>0</v>
      </c>
      <c r="I726">
        <f>VLOOKUP(D726,Tabelle7!$A:$B,2,FALSE)</f>
        <v>1</v>
      </c>
      <c r="J726">
        <f>VLOOKUP(D726,Tabelle7!$A:$C,3,FALSE)</f>
        <v>1</v>
      </c>
      <c r="K726">
        <f>VLOOKUP($E726,Dispa_data!E:W,7,FALSE)</f>
        <v>35280.964999999997</v>
      </c>
      <c r="L726">
        <f>IFERROR(VLOOKUP($E726,Dispa_data!E:W,8,FALSE),0)</f>
        <v>0</v>
      </c>
      <c r="M726">
        <f>IFERROR(VLOOKUP($E726,Dispa_data!E:W,9,FALSE),0)</f>
        <v>0</v>
      </c>
      <c r="N726">
        <f>IFERROR(VLOOKUP($E726,Dispa_data!$E:$W,10,FALSE),0)</f>
        <v>0.3</v>
      </c>
      <c r="O726">
        <f>IFERROR(VLOOKUP($E726,Dispa_data!$E:$W,11,FALSE),0)</f>
        <v>0.41</v>
      </c>
      <c r="P726">
        <f>IFERROR(VLOOKUP($E726,Dispa_data!$E:$W,12,FALSE),0)</f>
        <v>7</v>
      </c>
      <c r="Q726">
        <f>IFERROR(VLOOKUP($E726,Dispa_data!$E:$W,13,FALSE),0)</f>
        <v>0.79</v>
      </c>
      <c r="S726" t="str">
        <f t="shared" si="92"/>
        <v/>
      </c>
      <c r="T726" t="str">
        <f t="shared" si="93"/>
        <v/>
      </c>
      <c r="U726" t="str">
        <f t="shared" si="94"/>
        <v/>
      </c>
      <c r="V726" t="str">
        <f t="shared" si="95"/>
        <v/>
      </c>
      <c r="W726" t="str">
        <f t="shared" si="96"/>
        <v/>
      </c>
      <c r="X726" s="1" t="s">
        <v>762</v>
      </c>
      <c r="Y726" s="6" t="e">
        <f>VLOOKUP(B726,Dispa_data!B:B,1,FALSE)</f>
        <v>#N/A</v>
      </c>
      <c r="Z726" t="s">
        <v>1410</v>
      </c>
      <c r="AA726" t="s">
        <v>1802</v>
      </c>
      <c r="AB726" t="s">
        <v>2100</v>
      </c>
      <c r="AC726" t="s">
        <v>2341</v>
      </c>
      <c r="AE726" t="s">
        <v>3122</v>
      </c>
      <c r="AF726" t="s">
        <v>3436</v>
      </c>
      <c r="AG726" t="s">
        <v>3478</v>
      </c>
      <c r="AH726" t="s">
        <v>3492</v>
      </c>
      <c r="AI726">
        <v>23.2</v>
      </c>
      <c r="AJ726">
        <v>26.75</v>
      </c>
      <c r="AK726" t="s">
        <v>3502</v>
      </c>
      <c r="AL726" t="s">
        <v>3512</v>
      </c>
      <c r="AM726" t="s">
        <v>3515</v>
      </c>
      <c r="AO726">
        <v>1982</v>
      </c>
      <c r="AP726" t="s">
        <v>3558</v>
      </c>
      <c r="AS726" t="s">
        <v>3625</v>
      </c>
      <c r="AU726">
        <v>47.752395999999997</v>
      </c>
      <c r="AV726">
        <v>11.839802000000001</v>
      </c>
      <c r="BA726">
        <v>0.3332</v>
      </c>
      <c r="BB726" t="s">
        <v>3997</v>
      </c>
      <c r="BC726" t="s">
        <v>3502</v>
      </c>
      <c r="BE726" t="s">
        <v>3515</v>
      </c>
      <c r="BF726" t="s">
        <v>4329</v>
      </c>
      <c r="BG726" t="s">
        <v>4406</v>
      </c>
      <c r="BH726" t="s">
        <v>4451</v>
      </c>
      <c r="BI726" t="s">
        <v>4592</v>
      </c>
    </row>
    <row r="727" spans="1:61" x14ac:dyDescent="0.25">
      <c r="A727">
        <f t="shared" si="90"/>
        <v>23.2</v>
      </c>
      <c r="B727" t="str">
        <f t="shared" si="91"/>
        <v>Kraftwerk Hausham_BNA0430</v>
      </c>
      <c r="C727" t="s">
        <v>3492</v>
      </c>
      <c r="D727" t="str">
        <f>VLOOKUP(AL727,REF_TABLE!$A$19:$B$26,2,FALSE)</f>
        <v>GTUR</v>
      </c>
      <c r="E727" t="str">
        <f>VLOOKUP(AK727,REF_TABLE!A:B,2,FALSE)</f>
        <v>OIL</v>
      </c>
      <c r="F727">
        <f t="shared" si="89"/>
        <v>0.3332</v>
      </c>
      <c r="G727">
        <f>VLOOKUP(Backup_0521!D727,REF_TABLE!M:Q,2,FALSE)</f>
        <v>0</v>
      </c>
      <c r="H727">
        <f>VLOOKUP(Backup_0521!D727,REF_TABLE!M:Q,3,FALSE)</f>
        <v>0</v>
      </c>
      <c r="I727">
        <f>VLOOKUP(D727,Tabelle7!$A:$B,2,FALSE)</f>
        <v>1</v>
      </c>
      <c r="J727">
        <f>VLOOKUP(D727,Tabelle7!$A:$C,3,FALSE)</f>
        <v>1</v>
      </c>
      <c r="K727">
        <f>VLOOKUP($E727,Dispa_data!E:W,7,FALSE)</f>
        <v>35280.964999999997</v>
      </c>
      <c r="L727">
        <f>IFERROR(VLOOKUP($E727,Dispa_data!E:W,8,FALSE),0)</f>
        <v>0</v>
      </c>
      <c r="M727">
        <f>IFERROR(VLOOKUP($E727,Dispa_data!E:W,9,FALSE),0)</f>
        <v>0</v>
      </c>
      <c r="N727">
        <f>IFERROR(VLOOKUP($E727,Dispa_data!$E:$W,10,FALSE),0)</f>
        <v>0.3</v>
      </c>
      <c r="O727">
        <f>IFERROR(VLOOKUP($E727,Dispa_data!$E:$W,11,FALSE),0)</f>
        <v>0.41</v>
      </c>
      <c r="P727">
        <f>IFERROR(VLOOKUP($E727,Dispa_data!$E:$W,12,FALSE),0)</f>
        <v>7</v>
      </c>
      <c r="Q727">
        <f>IFERROR(VLOOKUP($E727,Dispa_data!$E:$W,13,FALSE),0)</f>
        <v>0.79</v>
      </c>
      <c r="S727" t="str">
        <f t="shared" si="92"/>
        <v/>
      </c>
      <c r="T727" t="str">
        <f t="shared" si="93"/>
        <v/>
      </c>
      <c r="U727" t="str">
        <f t="shared" si="94"/>
        <v/>
      </c>
      <c r="V727" t="str">
        <f t="shared" si="95"/>
        <v/>
      </c>
      <c r="W727" t="str">
        <f t="shared" si="96"/>
        <v/>
      </c>
      <c r="X727" s="1" t="s">
        <v>763</v>
      </c>
      <c r="Y727" s="6" t="e">
        <f>VLOOKUP(B727,Dispa_data!B:B,1,FALSE)</f>
        <v>#N/A</v>
      </c>
      <c r="Z727" t="s">
        <v>1410</v>
      </c>
      <c r="AA727" t="s">
        <v>1805</v>
      </c>
      <c r="AB727" t="s">
        <v>2100</v>
      </c>
      <c r="AC727" t="s">
        <v>2341</v>
      </c>
      <c r="AE727" t="s">
        <v>3122</v>
      </c>
      <c r="AF727" t="s">
        <v>3436</v>
      </c>
      <c r="AG727" t="s">
        <v>3478</v>
      </c>
      <c r="AH727" t="s">
        <v>3492</v>
      </c>
      <c r="AI727">
        <v>23.2</v>
      </c>
      <c r="AJ727">
        <v>26.75</v>
      </c>
      <c r="AK727" t="s">
        <v>3502</v>
      </c>
      <c r="AL727" t="s">
        <v>3512</v>
      </c>
      <c r="AM727" t="s">
        <v>3515</v>
      </c>
      <c r="AO727">
        <v>1982</v>
      </c>
      <c r="AP727" t="s">
        <v>3558</v>
      </c>
      <c r="AS727" t="s">
        <v>3625</v>
      </c>
      <c r="AU727">
        <v>47.752395999999997</v>
      </c>
      <c r="AV727">
        <v>11.839802000000001</v>
      </c>
      <c r="BA727">
        <v>0.3332</v>
      </c>
      <c r="BB727" t="s">
        <v>3997</v>
      </c>
      <c r="BC727" t="s">
        <v>3502</v>
      </c>
      <c r="BE727" t="s">
        <v>3515</v>
      </c>
      <c r="BF727" t="s">
        <v>4329</v>
      </c>
      <c r="BG727" t="s">
        <v>4406</v>
      </c>
      <c r="BH727" t="s">
        <v>4451</v>
      </c>
      <c r="BI727" t="s">
        <v>4592</v>
      </c>
    </row>
    <row r="728" spans="1:61" x14ac:dyDescent="0.25">
      <c r="A728">
        <f t="shared" si="90"/>
        <v>44.5</v>
      </c>
      <c r="B728" t="str">
        <f t="shared" si="91"/>
        <v>Kraftwerk Raffinerie Heide_BNA1526</v>
      </c>
      <c r="C728" t="s">
        <v>3492</v>
      </c>
      <c r="D728" t="str">
        <f>VLOOKUP(AL728,REF_TABLE!$A$19:$B$26,2,FALSE)</f>
        <v>STUR</v>
      </c>
      <c r="E728" t="str">
        <f>VLOOKUP(AK728,REF_TABLE!A:B,2,FALSE)</f>
        <v>OIL</v>
      </c>
      <c r="F728">
        <f t="shared" si="89"/>
        <v>0.34320000000000001</v>
      </c>
      <c r="G728">
        <f>VLOOKUP(Backup_0521!D728,REF_TABLE!M:Q,2,FALSE)</f>
        <v>9.5587323943661975</v>
      </c>
      <c r="H728">
        <f>VLOOKUP(Backup_0521!D728,REF_TABLE!M:Q,3,FALSE)</f>
        <v>7.8122535211267614</v>
      </c>
      <c r="I728">
        <f>VLOOKUP(D728,Tabelle7!$A:$B,2,FALSE)</f>
        <v>4.0224969288732378E-2</v>
      </c>
      <c r="J728">
        <f>VLOOKUP(D728,Tabelle7!$A:$C,3,FALSE)</f>
        <v>4.0224969288732378E-2</v>
      </c>
      <c r="K728">
        <f>VLOOKUP($E728,Dispa_data!E:W,7,FALSE)</f>
        <v>35280.964999999997</v>
      </c>
      <c r="L728">
        <f>IFERROR(VLOOKUP($E728,Dispa_data!E:W,8,FALSE),0)</f>
        <v>0</v>
      </c>
      <c r="M728">
        <f>IFERROR(VLOOKUP($E728,Dispa_data!E:W,9,FALSE),0)</f>
        <v>0</v>
      </c>
      <c r="N728">
        <f>IFERROR(VLOOKUP($E728,Dispa_data!$E:$W,10,FALSE),0)</f>
        <v>0.3</v>
      </c>
      <c r="O728">
        <f>IFERROR(VLOOKUP($E728,Dispa_data!$E:$W,11,FALSE),0)</f>
        <v>0.41</v>
      </c>
      <c r="P728">
        <f>IFERROR(VLOOKUP($E728,Dispa_data!$E:$W,12,FALSE),0)</f>
        <v>7</v>
      </c>
      <c r="Q728">
        <f>IFERROR(VLOOKUP($E728,Dispa_data!$E:$W,13,FALSE),0)</f>
        <v>0.79</v>
      </c>
      <c r="S728" t="str">
        <f t="shared" si="92"/>
        <v/>
      </c>
      <c r="T728" t="str">
        <f t="shared" si="93"/>
        <v/>
      </c>
      <c r="U728" t="str">
        <f t="shared" si="94"/>
        <v/>
      </c>
      <c r="V728" t="str">
        <f t="shared" si="95"/>
        <v/>
      </c>
      <c r="W728" t="str">
        <f t="shared" si="96"/>
        <v/>
      </c>
      <c r="X728" s="1" t="s">
        <v>764</v>
      </c>
      <c r="Y728" s="6" t="e">
        <f>VLOOKUP(B728,Dispa_data!B:B,1,FALSE)</f>
        <v>#N/A</v>
      </c>
      <c r="Z728" t="s">
        <v>1411</v>
      </c>
      <c r="AC728" t="s">
        <v>2342</v>
      </c>
      <c r="AD728" t="s">
        <v>2660</v>
      </c>
      <c r="AE728" t="s">
        <v>3123</v>
      </c>
      <c r="AF728" t="s">
        <v>3437</v>
      </c>
      <c r="AG728" t="s">
        <v>3486</v>
      </c>
      <c r="AH728" t="s">
        <v>3492</v>
      </c>
      <c r="AI728">
        <v>44.5</v>
      </c>
      <c r="AK728" t="s">
        <v>3502</v>
      </c>
      <c r="AL728" t="s">
        <v>3506</v>
      </c>
      <c r="AM728" t="s">
        <v>3514</v>
      </c>
      <c r="AO728">
        <v>1962</v>
      </c>
      <c r="AP728" t="s">
        <v>3557</v>
      </c>
      <c r="AS728" t="s">
        <v>3625</v>
      </c>
      <c r="AU728">
        <v>54.154860999999997</v>
      </c>
      <c r="AV728">
        <v>9.0766469999999995</v>
      </c>
      <c r="BA728">
        <v>0.34320000000000001</v>
      </c>
      <c r="BB728" t="s">
        <v>3997</v>
      </c>
      <c r="BC728" t="s">
        <v>3502</v>
      </c>
      <c r="BE728" t="s">
        <v>3515</v>
      </c>
      <c r="BF728" t="s">
        <v>4330</v>
      </c>
      <c r="BG728" t="s">
        <v>4429</v>
      </c>
      <c r="BH728" t="s">
        <v>4565</v>
      </c>
    </row>
    <row r="729" spans="1:61" x14ac:dyDescent="0.25">
      <c r="A729">
        <f t="shared" si="90"/>
        <v>4.8</v>
      </c>
      <c r="B729" t="str">
        <f t="shared" si="91"/>
        <v>Abfallentsorgungszentrum Asdonkshof_BNA1166</v>
      </c>
      <c r="C729" t="s">
        <v>3492</v>
      </c>
      <c r="D729" t="str">
        <f>VLOOKUP(AL729,REF_TABLE!$A$19:$B$26,2,FALSE)</f>
        <v>STUR</v>
      </c>
      <c r="E729" t="str">
        <f>VLOOKUP(AK729,REF_TABLE!A:B,2,FALSE)</f>
        <v>OIL</v>
      </c>
      <c r="F729">
        <f t="shared" si="89"/>
        <v>0.38169999999999998</v>
      </c>
      <c r="G729">
        <f>VLOOKUP(Backup_0521!D729,REF_TABLE!M:Q,2,FALSE)</f>
        <v>9.5587323943661975</v>
      </c>
      <c r="H729">
        <f>VLOOKUP(Backup_0521!D729,REF_TABLE!M:Q,3,FALSE)</f>
        <v>7.8122535211267614</v>
      </c>
      <c r="I729">
        <f>VLOOKUP(D729,Tabelle7!$A:$B,2,FALSE)</f>
        <v>4.0224969288732378E-2</v>
      </c>
      <c r="J729">
        <f>VLOOKUP(D729,Tabelle7!$A:$C,3,FALSE)</f>
        <v>4.0224969288732378E-2</v>
      </c>
      <c r="K729">
        <f>VLOOKUP($E729,Dispa_data!E:W,7,FALSE)</f>
        <v>35280.964999999997</v>
      </c>
      <c r="L729">
        <f>IFERROR(VLOOKUP($E729,Dispa_data!E:W,8,FALSE),0)</f>
        <v>0</v>
      </c>
      <c r="M729">
        <f>IFERROR(VLOOKUP($E729,Dispa_data!E:W,9,FALSE),0)</f>
        <v>0</v>
      </c>
      <c r="N729">
        <f>IFERROR(VLOOKUP($E729,Dispa_data!$E:$W,10,FALSE),0)</f>
        <v>0.3</v>
      </c>
      <c r="O729">
        <f>IFERROR(VLOOKUP($E729,Dispa_data!$E:$W,11,FALSE),0)</f>
        <v>0.41</v>
      </c>
      <c r="P729">
        <f>IFERROR(VLOOKUP($E729,Dispa_data!$E:$W,12,FALSE),0)</f>
        <v>7</v>
      </c>
      <c r="Q729">
        <f>IFERROR(VLOOKUP($E729,Dispa_data!$E:$W,13,FALSE),0)</f>
        <v>0.79</v>
      </c>
      <c r="S729" t="str">
        <f t="shared" si="92"/>
        <v/>
      </c>
      <c r="T729" t="str">
        <f t="shared" si="93"/>
        <v/>
      </c>
      <c r="U729" t="str">
        <f t="shared" si="94"/>
        <v/>
      </c>
      <c r="V729" t="str">
        <f t="shared" si="95"/>
        <v/>
      </c>
      <c r="W729" t="str">
        <f t="shared" si="96"/>
        <v/>
      </c>
      <c r="X729" s="1" t="s">
        <v>765</v>
      </c>
      <c r="Y729" s="6" t="e">
        <f>VLOOKUP(B729,Dispa_data!B:B,1,FALSE)</f>
        <v>#N/A</v>
      </c>
      <c r="Z729" t="s">
        <v>1412</v>
      </c>
      <c r="AA729" t="s">
        <v>1404</v>
      </c>
      <c r="AC729" t="s">
        <v>2343</v>
      </c>
      <c r="AD729" t="s">
        <v>2661</v>
      </c>
      <c r="AE729" t="s">
        <v>3124</v>
      </c>
      <c r="AF729" t="s">
        <v>3438</v>
      </c>
      <c r="AG729" t="s">
        <v>3480</v>
      </c>
      <c r="AH729" t="s">
        <v>3492</v>
      </c>
      <c r="AI729">
        <v>4.8</v>
      </c>
      <c r="AK729" t="s">
        <v>3502</v>
      </c>
      <c r="AL729" t="s">
        <v>3506</v>
      </c>
      <c r="AM729" t="s">
        <v>3515</v>
      </c>
      <c r="AO729">
        <v>1997</v>
      </c>
      <c r="AP729" t="s">
        <v>3529</v>
      </c>
      <c r="AS729" t="s">
        <v>3625</v>
      </c>
      <c r="AU729">
        <v>51.522419999999997</v>
      </c>
      <c r="AV729">
        <v>6.5746699999999993</v>
      </c>
      <c r="BA729">
        <v>0.38169999999999998</v>
      </c>
      <c r="BB729" t="s">
        <v>3997</v>
      </c>
      <c r="BC729" t="s">
        <v>3502</v>
      </c>
      <c r="BE729" t="s">
        <v>3515</v>
      </c>
      <c r="BF729" t="s">
        <v>4331</v>
      </c>
      <c r="BG729" t="s">
        <v>4406</v>
      </c>
      <c r="BH729" t="s">
        <v>4441</v>
      </c>
    </row>
    <row r="730" spans="1:61" x14ac:dyDescent="0.25">
      <c r="A730">
        <f t="shared" si="90"/>
        <v>45</v>
      </c>
      <c r="B730" t="str">
        <f t="shared" si="91"/>
        <v>MiRO_BNA0516</v>
      </c>
      <c r="C730" t="s">
        <v>3492</v>
      </c>
      <c r="D730" t="str">
        <f>VLOOKUP(AL730,REF_TABLE!$A$19:$B$26,2,FALSE)</f>
        <v>STUR</v>
      </c>
      <c r="E730" t="str">
        <f>VLOOKUP(AK730,REF_TABLE!A:B,2,FALSE)</f>
        <v>OIL</v>
      </c>
      <c r="F730">
        <f t="shared" si="89"/>
        <v>0.3795</v>
      </c>
      <c r="G730">
        <f>VLOOKUP(Backup_0521!D730,REF_TABLE!M:Q,2,FALSE)</f>
        <v>9.5587323943661975</v>
      </c>
      <c r="H730">
        <f>VLOOKUP(Backup_0521!D730,REF_TABLE!M:Q,3,FALSE)</f>
        <v>7.8122535211267614</v>
      </c>
      <c r="I730">
        <f>VLOOKUP(D730,Tabelle7!$A:$B,2,FALSE)</f>
        <v>4.0224969288732378E-2</v>
      </c>
      <c r="J730">
        <f>VLOOKUP(D730,Tabelle7!$A:$C,3,FALSE)</f>
        <v>4.0224969288732378E-2</v>
      </c>
      <c r="K730">
        <f>VLOOKUP($E730,Dispa_data!E:W,7,FALSE)</f>
        <v>35280.964999999997</v>
      </c>
      <c r="L730">
        <f>IFERROR(VLOOKUP($E730,Dispa_data!E:W,8,FALSE),0)</f>
        <v>0</v>
      </c>
      <c r="M730">
        <f>IFERROR(VLOOKUP($E730,Dispa_data!E:W,9,FALSE),0)</f>
        <v>0</v>
      </c>
      <c r="N730">
        <f>IFERROR(VLOOKUP($E730,Dispa_data!$E:$W,10,FALSE),0)</f>
        <v>0.3</v>
      </c>
      <c r="O730">
        <f>IFERROR(VLOOKUP($E730,Dispa_data!$E:$W,11,FALSE),0)</f>
        <v>0.41</v>
      </c>
      <c r="P730">
        <f>IFERROR(VLOOKUP($E730,Dispa_data!$E:$W,12,FALSE),0)</f>
        <v>7</v>
      </c>
      <c r="Q730">
        <f>IFERROR(VLOOKUP($E730,Dispa_data!$E:$W,13,FALSE),0)</f>
        <v>0.79</v>
      </c>
      <c r="S730" t="str">
        <f t="shared" si="92"/>
        <v/>
      </c>
      <c r="T730" t="str">
        <f t="shared" si="93"/>
        <v/>
      </c>
      <c r="U730" t="str">
        <f t="shared" si="94"/>
        <v/>
      </c>
      <c r="V730" t="str">
        <f t="shared" si="95"/>
        <v/>
      </c>
      <c r="W730" t="str">
        <f t="shared" si="96"/>
        <v/>
      </c>
      <c r="X730" s="1" t="s">
        <v>766</v>
      </c>
      <c r="Y730" s="6" t="e">
        <f>VLOOKUP(B730,Dispa_data!B:B,1,FALSE)</f>
        <v>#N/A</v>
      </c>
      <c r="Z730" t="s">
        <v>1413</v>
      </c>
      <c r="AA730" t="s">
        <v>1806</v>
      </c>
      <c r="AC730" t="s">
        <v>2344</v>
      </c>
      <c r="AE730" t="s">
        <v>2743</v>
      </c>
      <c r="AF730" t="s">
        <v>3201</v>
      </c>
      <c r="AG730" t="s">
        <v>3482</v>
      </c>
      <c r="AH730" t="s">
        <v>3492</v>
      </c>
      <c r="AI730">
        <v>45</v>
      </c>
      <c r="AK730" t="s">
        <v>3502</v>
      </c>
      <c r="AL730" t="s">
        <v>3506</v>
      </c>
      <c r="AM730" t="s">
        <v>3514</v>
      </c>
      <c r="AO730">
        <v>1995</v>
      </c>
      <c r="AP730" t="s">
        <v>3605</v>
      </c>
      <c r="AS730" t="s">
        <v>3625</v>
      </c>
      <c r="AU730">
        <v>49.060809999999996</v>
      </c>
      <c r="AV730">
        <v>8.3243899999999993</v>
      </c>
      <c r="BA730">
        <v>0.3795</v>
      </c>
      <c r="BB730" t="s">
        <v>3997</v>
      </c>
      <c r="BC730" t="s">
        <v>3502</v>
      </c>
      <c r="BE730" t="s">
        <v>3515</v>
      </c>
      <c r="BG730" t="s">
        <v>4406</v>
      </c>
      <c r="BH730" t="s">
        <v>4442</v>
      </c>
    </row>
    <row r="731" spans="1:61" x14ac:dyDescent="0.25">
      <c r="A731">
        <f t="shared" si="90"/>
        <v>25</v>
      </c>
      <c r="B731" t="str">
        <f t="shared" si="91"/>
        <v>MiRO_BNA0517</v>
      </c>
      <c r="C731" t="s">
        <v>3492</v>
      </c>
      <c r="D731" t="str">
        <f>VLOOKUP(AL731,REF_TABLE!$A$19:$B$26,2,FALSE)</f>
        <v>STUR</v>
      </c>
      <c r="E731" t="str">
        <f>VLOOKUP(AK731,REF_TABLE!A:B,2,FALSE)</f>
        <v>OIL</v>
      </c>
      <c r="F731">
        <f t="shared" si="89"/>
        <v>0.3795</v>
      </c>
      <c r="G731">
        <f>VLOOKUP(Backup_0521!D731,REF_TABLE!M:Q,2,FALSE)</f>
        <v>9.5587323943661975</v>
      </c>
      <c r="H731">
        <f>VLOOKUP(Backup_0521!D731,REF_TABLE!M:Q,3,FALSE)</f>
        <v>7.8122535211267614</v>
      </c>
      <c r="I731">
        <f>VLOOKUP(D731,Tabelle7!$A:$B,2,FALSE)</f>
        <v>4.0224969288732378E-2</v>
      </c>
      <c r="J731">
        <f>VLOOKUP(D731,Tabelle7!$A:$C,3,FALSE)</f>
        <v>4.0224969288732378E-2</v>
      </c>
      <c r="K731">
        <f>VLOOKUP($E731,Dispa_data!E:W,7,FALSE)</f>
        <v>35280.964999999997</v>
      </c>
      <c r="L731">
        <f>IFERROR(VLOOKUP($E731,Dispa_data!E:W,8,FALSE),0)</f>
        <v>0</v>
      </c>
      <c r="M731">
        <f>IFERROR(VLOOKUP($E731,Dispa_data!E:W,9,FALSE),0)</f>
        <v>0</v>
      </c>
      <c r="N731">
        <f>IFERROR(VLOOKUP($E731,Dispa_data!$E:$W,10,FALSE),0)</f>
        <v>0.3</v>
      </c>
      <c r="O731">
        <f>IFERROR(VLOOKUP($E731,Dispa_data!$E:$W,11,FALSE),0)</f>
        <v>0.41</v>
      </c>
      <c r="P731">
        <f>IFERROR(VLOOKUP($E731,Dispa_data!$E:$W,12,FALSE),0)</f>
        <v>7</v>
      </c>
      <c r="Q731">
        <f>IFERROR(VLOOKUP($E731,Dispa_data!$E:$W,13,FALSE),0)</f>
        <v>0.79</v>
      </c>
      <c r="S731" t="str">
        <f t="shared" si="92"/>
        <v/>
      </c>
      <c r="T731" t="str">
        <f t="shared" si="93"/>
        <v/>
      </c>
      <c r="U731" t="str">
        <f t="shared" si="94"/>
        <v/>
      </c>
      <c r="V731" t="str">
        <f t="shared" si="95"/>
        <v/>
      </c>
      <c r="W731" t="str">
        <f t="shared" si="96"/>
        <v/>
      </c>
      <c r="X731" s="1" t="s">
        <v>767</v>
      </c>
      <c r="Y731" s="6" t="e">
        <f>VLOOKUP(B731,Dispa_data!B:B,1,FALSE)</f>
        <v>#N/A</v>
      </c>
      <c r="Z731" t="s">
        <v>1413</v>
      </c>
      <c r="AA731" t="s">
        <v>1807</v>
      </c>
      <c r="AC731" t="s">
        <v>2344</v>
      </c>
      <c r="AE731" t="s">
        <v>2743</v>
      </c>
      <c r="AF731" t="s">
        <v>3201</v>
      </c>
      <c r="AG731" t="s">
        <v>3482</v>
      </c>
      <c r="AH731" t="s">
        <v>3492</v>
      </c>
      <c r="AI731">
        <v>25</v>
      </c>
      <c r="AK731" t="s">
        <v>3502</v>
      </c>
      <c r="AL731" t="s">
        <v>3506</v>
      </c>
      <c r="AM731" t="s">
        <v>3514</v>
      </c>
      <c r="AO731">
        <v>1995</v>
      </c>
      <c r="AP731" t="s">
        <v>3605</v>
      </c>
      <c r="AS731" t="s">
        <v>3625</v>
      </c>
      <c r="AU731">
        <v>49.060809999999996</v>
      </c>
      <c r="AV731">
        <v>8.3243899999999993</v>
      </c>
      <c r="BA731">
        <v>0.3795</v>
      </c>
      <c r="BB731" t="s">
        <v>3997</v>
      </c>
      <c r="BC731" t="s">
        <v>3502</v>
      </c>
      <c r="BE731" t="s">
        <v>3515</v>
      </c>
      <c r="BG731" t="s">
        <v>4406</v>
      </c>
      <c r="BH731" t="s">
        <v>4442</v>
      </c>
    </row>
    <row r="732" spans="1:61" x14ac:dyDescent="0.25">
      <c r="A732">
        <f t="shared" si="90"/>
        <v>80</v>
      </c>
      <c r="B732" t="str">
        <f t="shared" si="91"/>
        <v>Raffineriekraftwerk Köln Godorf_BNA0547</v>
      </c>
      <c r="C732" t="s">
        <v>3492</v>
      </c>
      <c r="D732" t="str">
        <f>VLOOKUP(AL732,REF_TABLE!$A$19:$B$26,2,FALSE)</f>
        <v>COMC</v>
      </c>
      <c r="E732" t="str">
        <f>VLOOKUP(AK732,REF_TABLE!A:B,2,FALSE)</f>
        <v>OIL</v>
      </c>
      <c r="F732">
        <f t="shared" si="89"/>
        <v>0.38</v>
      </c>
      <c r="G732">
        <f>VLOOKUP(Backup_0521!D732,REF_TABLE!M:Q,2,FALSE)</f>
        <v>5</v>
      </c>
      <c r="H732">
        <f>VLOOKUP(Backup_0521!D732,REF_TABLE!M:Q,3,FALSE)</f>
        <v>1</v>
      </c>
      <c r="I732">
        <f>VLOOKUP(D732,Tabelle7!$A:$B,2,FALSE)</f>
        <v>3.8508725075675675E-2</v>
      </c>
      <c r="J732">
        <f>VLOOKUP(D732,Tabelle7!$A:$C,3,FALSE)</f>
        <v>3.8508725075675675E-2</v>
      </c>
      <c r="K732">
        <f>VLOOKUP($E732,Dispa_data!E:W,7,FALSE)</f>
        <v>35280.964999999997</v>
      </c>
      <c r="L732">
        <f>IFERROR(VLOOKUP($E732,Dispa_data!E:W,8,FALSE),0)</f>
        <v>0</v>
      </c>
      <c r="M732">
        <f>IFERROR(VLOOKUP($E732,Dispa_data!E:W,9,FALSE),0)</f>
        <v>0</v>
      </c>
      <c r="N732">
        <f>IFERROR(VLOOKUP($E732,Dispa_data!$E:$W,10,FALSE),0)</f>
        <v>0.3</v>
      </c>
      <c r="O732">
        <f>IFERROR(VLOOKUP($E732,Dispa_data!$E:$W,11,FALSE),0)</f>
        <v>0.41</v>
      </c>
      <c r="P732">
        <f>IFERROR(VLOOKUP($E732,Dispa_data!$E:$W,12,FALSE),0)</f>
        <v>7</v>
      </c>
      <c r="Q732">
        <f>IFERROR(VLOOKUP($E732,Dispa_data!$E:$W,13,FALSE),0)</f>
        <v>0.79</v>
      </c>
      <c r="S732">
        <f t="shared" si="92"/>
        <v>235</v>
      </c>
      <c r="T732" t="str">
        <f t="shared" si="93"/>
        <v/>
      </c>
      <c r="U732" t="str">
        <f t="shared" si="94"/>
        <v/>
      </c>
      <c r="V732" t="str">
        <f t="shared" si="95"/>
        <v/>
      </c>
      <c r="W732" t="str">
        <f t="shared" si="96"/>
        <v/>
      </c>
      <c r="X732" s="1" t="s">
        <v>768</v>
      </c>
      <c r="Y732" s="6" t="e">
        <f>VLOOKUP(B732,Dispa_data!B:B,1,FALSE)</f>
        <v>#N/A</v>
      </c>
      <c r="Z732" t="s">
        <v>1414</v>
      </c>
      <c r="AB732" t="s">
        <v>2101</v>
      </c>
      <c r="AC732" t="s">
        <v>2345</v>
      </c>
      <c r="AD732" t="s">
        <v>2662</v>
      </c>
      <c r="AE732" t="s">
        <v>3125</v>
      </c>
      <c r="AF732" t="s">
        <v>3328</v>
      </c>
      <c r="AG732" t="s">
        <v>3480</v>
      </c>
      <c r="AH732" t="s">
        <v>3492</v>
      </c>
      <c r="AI732">
        <v>80</v>
      </c>
      <c r="AJ732">
        <v>215</v>
      </c>
      <c r="AK732" t="s">
        <v>3502</v>
      </c>
      <c r="AL732" t="s">
        <v>3508</v>
      </c>
      <c r="AM732" t="s">
        <v>3514</v>
      </c>
      <c r="AN732">
        <v>235</v>
      </c>
      <c r="AO732">
        <v>2004</v>
      </c>
      <c r="AP732" t="s">
        <v>3518</v>
      </c>
      <c r="AQ732">
        <v>2004</v>
      </c>
      <c r="AS732" t="s">
        <v>3625</v>
      </c>
      <c r="AT732" t="s">
        <v>3630</v>
      </c>
      <c r="AU732">
        <v>50.854750000000003</v>
      </c>
      <c r="AV732">
        <v>6.9808399999999997</v>
      </c>
      <c r="BA732">
        <v>0.38</v>
      </c>
      <c r="BB732" t="s">
        <v>3997</v>
      </c>
      <c r="BC732" t="s">
        <v>3502</v>
      </c>
      <c r="BE732" t="s">
        <v>3515</v>
      </c>
      <c r="BF732" t="s">
        <v>4332</v>
      </c>
      <c r="BG732" t="s">
        <v>4406</v>
      </c>
      <c r="BH732" t="s">
        <v>4499</v>
      </c>
      <c r="BI732" t="s">
        <v>4591</v>
      </c>
    </row>
    <row r="733" spans="1:61" x14ac:dyDescent="0.25">
      <c r="A733">
        <f t="shared" si="90"/>
        <v>92.5</v>
      </c>
      <c r="B733" t="str">
        <f t="shared" si="91"/>
        <v>Raffineriekraftwerk_BNA0596</v>
      </c>
      <c r="C733" t="s">
        <v>3492</v>
      </c>
      <c r="D733" t="str">
        <f>VLOOKUP(AL733,REF_TABLE!$A$19:$B$26,2,FALSE)</f>
        <v>COMC</v>
      </c>
      <c r="E733" t="str">
        <f>VLOOKUP(AK733,REF_TABLE!A:B,2,FALSE)</f>
        <v>OIL</v>
      </c>
      <c r="F733">
        <f t="shared" si="89"/>
        <v>0.38</v>
      </c>
      <c r="G733">
        <f>VLOOKUP(Backup_0521!D733,REF_TABLE!M:Q,2,FALSE)</f>
        <v>5</v>
      </c>
      <c r="H733">
        <f>VLOOKUP(Backup_0521!D733,REF_TABLE!M:Q,3,FALSE)</f>
        <v>1</v>
      </c>
      <c r="I733">
        <f>VLOOKUP(D733,Tabelle7!$A:$B,2,FALSE)</f>
        <v>3.8508725075675675E-2</v>
      </c>
      <c r="J733">
        <f>VLOOKUP(D733,Tabelle7!$A:$C,3,FALSE)</f>
        <v>3.8508725075675675E-2</v>
      </c>
      <c r="K733">
        <f>VLOOKUP($E733,Dispa_data!E:W,7,FALSE)</f>
        <v>35280.964999999997</v>
      </c>
      <c r="L733">
        <f>IFERROR(VLOOKUP($E733,Dispa_data!E:W,8,FALSE),0)</f>
        <v>0</v>
      </c>
      <c r="M733">
        <f>IFERROR(VLOOKUP($E733,Dispa_data!E:W,9,FALSE),0)</f>
        <v>0</v>
      </c>
      <c r="N733">
        <f>IFERROR(VLOOKUP($E733,Dispa_data!$E:$W,10,FALSE),0)</f>
        <v>0.3</v>
      </c>
      <c r="O733">
        <f>IFERROR(VLOOKUP($E733,Dispa_data!$E:$W,11,FALSE),0)</f>
        <v>0.41</v>
      </c>
      <c r="P733">
        <f>IFERROR(VLOOKUP($E733,Dispa_data!$E:$W,12,FALSE),0)</f>
        <v>7</v>
      </c>
      <c r="Q733">
        <f>IFERROR(VLOOKUP($E733,Dispa_data!$E:$W,13,FALSE),0)</f>
        <v>0.79</v>
      </c>
      <c r="S733">
        <f t="shared" si="92"/>
        <v>208</v>
      </c>
      <c r="T733" t="str">
        <f t="shared" si="93"/>
        <v/>
      </c>
      <c r="U733" t="str">
        <f t="shared" si="94"/>
        <v/>
      </c>
      <c r="V733" t="str">
        <f t="shared" si="95"/>
        <v/>
      </c>
      <c r="W733" t="str">
        <f t="shared" si="96"/>
        <v/>
      </c>
      <c r="X733" s="1" t="s">
        <v>769</v>
      </c>
      <c r="Y733" s="6" t="e">
        <f>VLOOKUP(B733,Dispa_data!B:B,1,FALSE)</f>
        <v>#N/A</v>
      </c>
      <c r="Z733" t="s">
        <v>1415</v>
      </c>
      <c r="AB733" t="s">
        <v>2102</v>
      </c>
      <c r="AC733" t="s">
        <v>2286</v>
      </c>
      <c r="AE733" t="s">
        <v>3039</v>
      </c>
      <c r="AF733" t="s">
        <v>2102</v>
      </c>
      <c r="AG733" t="s">
        <v>3479</v>
      </c>
      <c r="AH733" t="s">
        <v>3492</v>
      </c>
      <c r="AI733">
        <v>92.5</v>
      </c>
      <c r="AJ733">
        <v>162</v>
      </c>
      <c r="AK733" t="s">
        <v>3502</v>
      </c>
      <c r="AL733" t="s">
        <v>3508</v>
      </c>
      <c r="AM733" t="s">
        <v>3514</v>
      </c>
      <c r="AN733">
        <v>208</v>
      </c>
      <c r="AO733">
        <v>1997</v>
      </c>
      <c r="AP733" t="s">
        <v>3529</v>
      </c>
      <c r="AS733" t="s">
        <v>3625</v>
      </c>
      <c r="AT733" t="s">
        <v>3630</v>
      </c>
      <c r="AU733">
        <v>51.299759999999999</v>
      </c>
      <c r="AV733">
        <v>12.019299999999999</v>
      </c>
      <c r="BA733">
        <v>0.38</v>
      </c>
      <c r="BB733" t="s">
        <v>3997</v>
      </c>
      <c r="BC733" t="s">
        <v>3502</v>
      </c>
      <c r="BE733" t="s">
        <v>3515</v>
      </c>
      <c r="BF733" t="s">
        <v>4333</v>
      </c>
      <c r="BG733" t="s">
        <v>4406</v>
      </c>
      <c r="BH733" t="s">
        <v>2285</v>
      </c>
      <c r="BI733" t="s">
        <v>4591</v>
      </c>
    </row>
    <row r="734" spans="1:61" x14ac:dyDescent="0.25">
      <c r="A734">
        <f t="shared" si="90"/>
        <v>77.400000000000006</v>
      </c>
      <c r="B734" t="str">
        <f t="shared" si="91"/>
        <v>Dampfkraftwerk Marbach am Neckar_BNA0647</v>
      </c>
      <c r="C734" t="s">
        <v>3492</v>
      </c>
      <c r="D734" t="str">
        <f>VLOOKUP(AL734,REF_TABLE!$A$19:$B$26,2,FALSE)</f>
        <v>GTUR</v>
      </c>
      <c r="E734" t="str">
        <f>VLOOKUP(AK734,REF_TABLE!A:B,2,FALSE)</f>
        <v>OIL</v>
      </c>
      <c r="F734">
        <f t="shared" si="89"/>
        <v>0.30459999999999998</v>
      </c>
      <c r="G734">
        <f>VLOOKUP(Backup_0521!D734,REF_TABLE!M:Q,2,FALSE)</f>
        <v>0</v>
      </c>
      <c r="H734">
        <f>VLOOKUP(Backup_0521!D734,REF_TABLE!M:Q,3,FALSE)</f>
        <v>0</v>
      </c>
      <c r="I734">
        <f>VLOOKUP(D734,Tabelle7!$A:$B,2,FALSE)</f>
        <v>1</v>
      </c>
      <c r="J734">
        <f>VLOOKUP(D734,Tabelle7!$A:$C,3,FALSE)</f>
        <v>1</v>
      </c>
      <c r="K734">
        <f>VLOOKUP($E734,Dispa_data!E:W,7,FALSE)</f>
        <v>35280.964999999997</v>
      </c>
      <c r="L734">
        <f>IFERROR(VLOOKUP($E734,Dispa_data!E:W,8,FALSE),0)</f>
        <v>0</v>
      </c>
      <c r="M734">
        <f>IFERROR(VLOOKUP($E734,Dispa_data!E:W,9,FALSE),0)</f>
        <v>0</v>
      </c>
      <c r="N734">
        <f>IFERROR(VLOOKUP($E734,Dispa_data!$E:$W,10,FALSE),0)</f>
        <v>0.3</v>
      </c>
      <c r="O734">
        <f>IFERROR(VLOOKUP($E734,Dispa_data!$E:$W,11,FALSE),0)</f>
        <v>0.41</v>
      </c>
      <c r="P734">
        <f>IFERROR(VLOOKUP($E734,Dispa_data!$E:$W,12,FALSE),0)</f>
        <v>7</v>
      </c>
      <c r="Q734">
        <f>IFERROR(VLOOKUP($E734,Dispa_data!$E:$W,13,FALSE),0)</f>
        <v>0.79</v>
      </c>
      <c r="S734" t="str">
        <f t="shared" si="92"/>
        <v/>
      </c>
      <c r="T734" t="str">
        <f t="shared" si="93"/>
        <v/>
      </c>
      <c r="U734" t="str">
        <f t="shared" si="94"/>
        <v/>
      </c>
      <c r="V734" t="str">
        <f t="shared" si="95"/>
        <v/>
      </c>
      <c r="W734" t="str">
        <f t="shared" si="96"/>
        <v/>
      </c>
      <c r="X734" s="1" t="s">
        <v>770</v>
      </c>
      <c r="Y734" s="6" t="e">
        <f>VLOOKUP(B734,Dispa_data!B:B,1,FALSE)</f>
        <v>#N/A</v>
      </c>
      <c r="Z734" t="s">
        <v>1416</v>
      </c>
      <c r="AA734" t="s">
        <v>1808</v>
      </c>
      <c r="AC734" t="s">
        <v>2158</v>
      </c>
      <c r="AD734" t="s">
        <v>2663</v>
      </c>
      <c r="AE734" t="s">
        <v>3126</v>
      </c>
      <c r="AF734" t="s">
        <v>3439</v>
      </c>
      <c r="AG734" t="s">
        <v>3482</v>
      </c>
      <c r="AH734" t="s">
        <v>3492</v>
      </c>
      <c r="AI734">
        <v>77.400000000000006</v>
      </c>
      <c r="AK734" t="s">
        <v>3502</v>
      </c>
      <c r="AL734" t="s">
        <v>3512</v>
      </c>
      <c r="AM734" t="s">
        <v>3515</v>
      </c>
      <c r="AO734">
        <v>1971</v>
      </c>
      <c r="AP734" t="s">
        <v>3556</v>
      </c>
      <c r="AS734" t="s">
        <v>3626</v>
      </c>
      <c r="AU734">
        <v>48.927497000000002</v>
      </c>
      <c r="AV734">
        <v>9.2300050000000002</v>
      </c>
      <c r="BA734">
        <v>0.30459999999999998</v>
      </c>
      <c r="BB734" t="s">
        <v>3997</v>
      </c>
      <c r="BC734" t="s">
        <v>3502</v>
      </c>
      <c r="BE734" t="s">
        <v>3515</v>
      </c>
      <c r="BF734" t="s">
        <v>3439</v>
      </c>
      <c r="BG734" t="s">
        <v>4406</v>
      </c>
      <c r="BH734" t="s">
        <v>4442</v>
      </c>
    </row>
    <row r="735" spans="1:61" x14ac:dyDescent="0.25">
      <c r="A735">
        <f t="shared" si="90"/>
        <v>85</v>
      </c>
      <c r="B735" t="str">
        <f t="shared" si="91"/>
        <v>Dampfkraftwerk Marbach am Neckar_BNA0648</v>
      </c>
      <c r="C735" t="s">
        <v>3492</v>
      </c>
      <c r="D735" t="str">
        <f>VLOOKUP(AL735,REF_TABLE!$A$19:$B$26,2,FALSE)</f>
        <v>COMC</v>
      </c>
      <c r="E735" t="str">
        <f>VLOOKUP(AK735,REF_TABLE!A:B,2,FALSE)</f>
        <v>OIL</v>
      </c>
      <c r="F735">
        <f t="shared" si="89"/>
        <v>0.38</v>
      </c>
      <c r="G735">
        <f>VLOOKUP(Backup_0521!D735,REF_TABLE!M:Q,2,FALSE)</f>
        <v>5</v>
      </c>
      <c r="H735">
        <f>VLOOKUP(Backup_0521!D735,REF_TABLE!M:Q,3,FALSE)</f>
        <v>1</v>
      </c>
      <c r="I735">
        <f>VLOOKUP(D735,Tabelle7!$A:$B,2,FALSE)</f>
        <v>3.8508725075675675E-2</v>
      </c>
      <c r="J735">
        <f>VLOOKUP(D735,Tabelle7!$A:$C,3,FALSE)</f>
        <v>3.8508725075675675E-2</v>
      </c>
      <c r="K735">
        <f>VLOOKUP($E735,Dispa_data!E:W,7,FALSE)</f>
        <v>35280.964999999997</v>
      </c>
      <c r="L735">
        <f>IFERROR(VLOOKUP($E735,Dispa_data!E:W,8,FALSE),0)</f>
        <v>0</v>
      </c>
      <c r="M735">
        <f>IFERROR(VLOOKUP($E735,Dispa_data!E:W,9,FALSE),0)</f>
        <v>0</v>
      </c>
      <c r="N735">
        <f>IFERROR(VLOOKUP($E735,Dispa_data!$E:$W,10,FALSE),0)</f>
        <v>0.3</v>
      </c>
      <c r="O735">
        <f>IFERROR(VLOOKUP($E735,Dispa_data!$E:$W,11,FALSE),0)</f>
        <v>0.41</v>
      </c>
      <c r="P735">
        <f>IFERROR(VLOOKUP($E735,Dispa_data!$E:$W,12,FALSE),0)</f>
        <v>7</v>
      </c>
      <c r="Q735">
        <f>IFERROR(VLOOKUP($E735,Dispa_data!$E:$W,13,FALSE),0)</f>
        <v>0.79</v>
      </c>
      <c r="S735" t="str">
        <f t="shared" si="92"/>
        <v/>
      </c>
      <c r="T735" t="str">
        <f t="shared" si="93"/>
        <v/>
      </c>
      <c r="U735" t="str">
        <f t="shared" si="94"/>
        <v/>
      </c>
      <c r="V735" t="str">
        <f t="shared" si="95"/>
        <v/>
      </c>
      <c r="W735" t="str">
        <f t="shared" si="96"/>
        <v/>
      </c>
      <c r="X735" s="1" t="s">
        <v>771</v>
      </c>
      <c r="Y735" s="6" t="e">
        <f>VLOOKUP(B735,Dispa_data!B:B,1,FALSE)</f>
        <v>#N/A</v>
      </c>
      <c r="Z735" t="s">
        <v>1416</v>
      </c>
      <c r="AA735" t="s">
        <v>1809</v>
      </c>
      <c r="AB735" t="s">
        <v>2103</v>
      </c>
      <c r="AC735" t="s">
        <v>2158</v>
      </c>
      <c r="AD735" t="s">
        <v>2663</v>
      </c>
      <c r="AE735" t="s">
        <v>3126</v>
      </c>
      <c r="AF735" t="s">
        <v>3439</v>
      </c>
      <c r="AG735" t="s">
        <v>3482</v>
      </c>
      <c r="AH735" t="s">
        <v>3492</v>
      </c>
      <c r="AI735">
        <v>85</v>
      </c>
      <c r="AJ735">
        <v>87.804879999999997</v>
      </c>
      <c r="AK735" t="s">
        <v>3502</v>
      </c>
      <c r="AL735" t="s">
        <v>3508</v>
      </c>
      <c r="AM735" t="s">
        <v>3515</v>
      </c>
      <c r="AO735">
        <v>1975</v>
      </c>
      <c r="AP735" t="s">
        <v>3590</v>
      </c>
      <c r="AS735" t="s">
        <v>3626</v>
      </c>
      <c r="AU735">
        <v>48.927497000000002</v>
      </c>
      <c r="AV735">
        <v>9.2300050000000002</v>
      </c>
      <c r="BA735">
        <v>0.38</v>
      </c>
      <c r="BB735" t="s">
        <v>3997</v>
      </c>
      <c r="BC735" t="s">
        <v>3502</v>
      </c>
      <c r="BE735" t="s">
        <v>3515</v>
      </c>
      <c r="BF735" t="s">
        <v>3439</v>
      </c>
      <c r="BG735" t="s">
        <v>4406</v>
      </c>
      <c r="BH735" t="s">
        <v>4442</v>
      </c>
      <c r="BI735" t="s">
        <v>4592</v>
      </c>
    </row>
    <row r="736" spans="1:61" x14ac:dyDescent="0.25">
      <c r="A736">
        <f t="shared" si="90"/>
        <v>263.5</v>
      </c>
      <c r="B736" t="str">
        <f t="shared" si="91"/>
        <v>Dampfkraftwerk Marbach am Neckar_BNA0649</v>
      </c>
      <c r="C736" t="s">
        <v>3492</v>
      </c>
      <c r="D736" t="str">
        <f>VLOOKUP(AL736,REF_TABLE!$A$19:$B$26,2,FALSE)</f>
        <v>COMC</v>
      </c>
      <c r="E736" t="str">
        <f>VLOOKUP(AK736,REF_TABLE!A:B,2,FALSE)</f>
        <v>OIL</v>
      </c>
      <c r="F736">
        <f t="shared" si="89"/>
        <v>0.38</v>
      </c>
      <c r="G736">
        <f>VLOOKUP(Backup_0521!D736,REF_TABLE!M:Q,2,FALSE)</f>
        <v>5</v>
      </c>
      <c r="H736">
        <f>VLOOKUP(Backup_0521!D736,REF_TABLE!M:Q,3,FALSE)</f>
        <v>1</v>
      </c>
      <c r="I736">
        <f>VLOOKUP(D736,Tabelle7!$A:$B,2,FALSE)</f>
        <v>3.8508725075675675E-2</v>
      </c>
      <c r="J736">
        <f>VLOOKUP(D736,Tabelle7!$A:$C,3,FALSE)</f>
        <v>3.8508725075675675E-2</v>
      </c>
      <c r="K736">
        <f>VLOOKUP($E736,Dispa_data!E:W,7,FALSE)</f>
        <v>35280.964999999997</v>
      </c>
      <c r="L736">
        <f>IFERROR(VLOOKUP($E736,Dispa_data!E:W,8,FALSE),0)</f>
        <v>0</v>
      </c>
      <c r="M736">
        <f>IFERROR(VLOOKUP($E736,Dispa_data!E:W,9,FALSE),0)</f>
        <v>0</v>
      </c>
      <c r="N736">
        <f>IFERROR(VLOOKUP($E736,Dispa_data!$E:$W,10,FALSE),0)</f>
        <v>0.3</v>
      </c>
      <c r="O736">
        <f>IFERROR(VLOOKUP($E736,Dispa_data!$E:$W,11,FALSE),0)</f>
        <v>0.41</v>
      </c>
      <c r="P736">
        <f>IFERROR(VLOOKUP($E736,Dispa_data!$E:$W,12,FALSE),0)</f>
        <v>7</v>
      </c>
      <c r="Q736">
        <f>IFERROR(VLOOKUP($E736,Dispa_data!$E:$W,13,FALSE),0)</f>
        <v>0.79</v>
      </c>
      <c r="S736" t="str">
        <f t="shared" si="92"/>
        <v/>
      </c>
      <c r="T736" t="str">
        <f t="shared" si="93"/>
        <v/>
      </c>
      <c r="U736" t="str">
        <f t="shared" si="94"/>
        <v/>
      </c>
      <c r="V736" t="str">
        <f t="shared" si="95"/>
        <v/>
      </c>
      <c r="W736" t="str">
        <f t="shared" si="96"/>
        <v/>
      </c>
      <c r="X736" s="1" t="s">
        <v>772</v>
      </c>
      <c r="Y736" s="6" t="e">
        <f>VLOOKUP(B736,Dispa_data!B:B,1,FALSE)</f>
        <v>#N/A</v>
      </c>
      <c r="Z736" t="s">
        <v>1416</v>
      </c>
      <c r="AA736" t="s">
        <v>1810</v>
      </c>
      <c r="AB736" t="s">
        <v>2103</v>
      </c>
      <c r="AC736" t="s">
        <v>2158</v>
      </c>
      <c r="AD736" t="s">
        <v>2663</v>
      </c>
      <c r="AE736" t="s">
        <v>3126</v>
      </c>
      <c r="AF736" t="s">
        <v>3439</v>
      </c>
      <c r="AG736" t="s">
        <v>3482</v>
      </c>
      <c r="AH736" t="s">
        <v>3492</v>
      </c>
      <c r="AI736">
        <v>263.5</v>
      </c>
      <c r="AJ736">
        <v>272.19511999999997</v>
      </c>
      <c r="AK736" t="s">
        <v>3502</v>
      </c>
      <c r="AL736" t="s">
        <v>3508</v>
      </c>
      <c r="AM736" t="s">
        <v>3515</v>
      </c>
      <c r="AO736">
        <v>1975</v>
      </c>
      <c r="AP736" t="s">
        <v>3590</v>
      </c>
      <c r="AS736" t="s">
        <v>3626</v>
      </c>
      <c r="AU736">
        <v>48.927497000000002</v>
      </c>
      <c r="AV736">
        <v>9.2300050000000002</v>
      </c>
      <c r="BA736">
        <v>0.38</v>
      </c>
      <c r="BB736" t="s">
        <v>3997</v>
      </c>
      <c r="BC736" t="s">
        <v>3502</v>
      </c>
      <c r="BE736" t="s">
        <v>3515</v>
      </c>
      <c r="BF736" t="s">
        <v>3439</v>
      </c>
      <c r="BG736" t="s">
        <v>4407</v>
      </c>
      <c r="BH736" t="s">
        <v>4459</v>
      </c>
      <c r="BI736" t="s">
        <v>4592</v>
      </c>
    </row>
    <row r="737" spans="1:61" x14ac:dyDescent="0.25">
      <c r="A737">
        <f t="shared" si="90"/>
        <v>11.4</v>
      </c>
      <c r="B737" t="str">
        <f t="shared" si="91"/>
        <v>DKW Nord_BNA1212</v>
      </c>
      <c r="C737" t="s">
        <v>3492</v>
      </c>
      <c r="D737" t="str">
        <f>VLOOKUP(AL737,REF_TABLE!$A$19:$B$26,2,FALSE)</f>
        <v>STUR</v>
      </c>
      <c r="E737" t="str">
        <f>VLOOKUP(AK737,REF_TABLE!A:B,2,FALSE)</f>
        <v>OIL</v>
      </c>
      <c r="F737">
        <f t="shared" si="89"/>
        <v>0.37180000000000002</v>
      </c>
      <c r="G737">
        <f>VLOOKUP(Backup_0521!D737,REF_TABLE!M:Q,2,FALSE)</f>
        <v>9.5587323943661975</v>
      </c>
      <c r="H737">
        <f>VLOOKUP(Backup_0521!D737,REF_TABLE!M:Q,3,FALSE)</f>
        <v>7.8122535211267614</v>
      </c>
      <c r="I737">
        <f>VLOOKUP(D737,Tabelle7!$A:$B,2,FALSE)</f>
        <v>4.0224969288732378E-2</v>
      </c>
      <c r="J737">
        <f>VLOOKUP(D737,Tabelle7!$A:$C,3,FALSE)</f>
        <v>4.0224969288732378E-2</v>
      </c>
      <c r="K737">
        <f>VLOOKUP($E737,Dispa_data!E:W,7,FALSE)</f>
        <v>35280.964999999997</v>
      </c>
      <c r="L737">
        <f>IFERROR(VLOOKUP($E737,Dispa_data!E:W,8,FALSE),0)</f>
        <v>0</v>
      </c>
      <c r="M737">
        <f>IFERROR(VLOOKUP($E737,Dispa_data!E:W,9,FALSE),0)</f>
        <v>0</v>
      </c>
      <c r="N737">
        <f>IFERROR(VLOOKUP($E737,Dispa_data!$E:$W,10,FALSE),0)</f>
        <v>0.3</v>
      </c>
      <c r="O737">
        <f>IFERROR(VLOOKUP($E737,Dispa_data!$E:$W,11,FALSE),0)</f>
        <v>0.41</v>
      </c>
      <c r="P737">
        <f>IFERROR(VLOOKUP($E737,Dispa_data!$E:$W,12,FALSE),0)</f>
        <v>7</v>
      </c>
      <c r="Q737">
        <f>IFERROR(VLOOKUP($E737,Dispa_data!$E:$W,13,FALSE),0)</f>
        <v>0.79</v>
      </c>
      <c r="S737" t="str">
        <f t="shared" si="92"/>
        <v/>
      </c>
      <c r="T737" t="str">
        <f t="shared" si="93"/>
        <v/>
      </c>
      <c r="U737" t="str">
        <f t="shared" si="94"/>
        <v/>
      </c>
      <c r="V737" t="str">
        <f t="shared" si="95"/>
        <v/>
      </c>
      <c r="W737" t="str">
        <f t="shared" si="96"/>
        <v/>
      </c>
      <c r="X737" s="1" t="s">
        <v>773</v>
      </c>
      <c r="Y737" s="6" t="e">
        <f>VLOOKUP(B737,Dispa_data!B:B,1,FALSE)</f>
        <v>#N/A</v>
      </c>
      <c r="Z737" t="s">
        <v>1417</v>
      </c>
      <c r="AC737" t="s">
        <v>2346</v>
      </c>
      <c r="AD737" t="s">
        <v>2664</v>
      </c>
      <c r="AE737" t="s">
        <v>3127</v>
      </c>
      <c r="AF737" t="s">
        <v>3440</v>
      </c>
      <c r="AG737" t="s">
        <v>3478</v>
      </c>
      <c r="AH737" t="s">
        <v>3492</v>
      </c>
      <c r="AI737">
        <v>11.4</v>
      </c>
      <c r="AK737" t="s">
        <v>3502</v>
      </c>
      <c r="AL737" t="s">
        <v>3506</v>
      </c>
      <c r="AM737" t="s">
        <v>3515</v>
      </c>
      <c r="AO737">
        <v>1988</v>
      </c>
      <c r="AP737" t="s">
        <v>3516</v>
      </c>
      <c r="AS737" t="s">
        <v>3625</v>
      </c>
      <c r="AU737">
        <v>48.062671000000002</v>
      </c>
      <c r="AV737">
        <v>10.486643000000001</v>
      </c>
      <c r="BA737">
        <v>0.37180000000000002</v>
      </c>
      <c r="BB737" t="s">
        <v>3997</v>
      </c>
      <c r="BC737" t="s">
        <v>3502</v>
      </c>
      <c r="BE737" t="s">
        <v>3515</v>
      </c>
      <c r="BF737" t="s">
        <v>4334</v>
      </c>
      <c r="BG737" t="s">
        <v>1559</v>
      </c>
      <c r="BH737" t="s">
        <v>4566</v>
      </c>
    </row>
    <row r="738" spans="1:61" x14ac:dyDescent="0.25">
      <c r="A738">
        <f t="shared" si="90"/>
        <v>88</v>
      </c>
      <c r="B738" t="str">
        <f t="shared" si="91"/>
        <v>Itzehoe_BNA0759</v>
      </c>
      <c r="C738" t="s">
        <v>3492</v>
      </c>
      <c r="D738" t="str">
        <f>VLOOKUP(AL738,REF_TABLE!$A$19:$B$26,2,FALSE)</f>
        <v>STUR</v>
      </c>
      <c r="E738" t="str">
        <f>VLOOKUP(AK738,REF_TABLE!A:B,2,FALSE)</f>
        <v>OIL</v>
      </c>
      <c r="F738">
        <f t="shared" si="89"/>
        <v>0.35420000000000001</v>
      </c>
      <c r="G738">
        <f>VLOOKUP(Backup_0521!D738,REF_TABLE!M:Q,2,FALSE)</f>
        <v>9.5587323943661975</v>
      </c>
      <c r="H738">
        <f>VLOOKUP(Backup_0521!D738,REF_TABLE!M:Q,3,FALSE)</f>
        <v>7.8122535211267614</v>
      </c>
      <c r="I738">
        <f>VLOOKUP(D738,Tabelle7!$A:$B,2,FALSE)</f>
        <v>4.0224969288732378E-2</v>
      </c>
      <c r="J738">
        <f>VLOOKUP(D738,Tabelle7!$A:$C,3,FALSE)</f>
        <v>4.0224969288732378E-2</v>
      </c>
      <c r="K738">
        <f>VLOOKUP($E738,Dispa_data!E:W,7,FALSE)</f>
        <v>35280.964999999997</v>
      </c>
      <c r="L738">
        <f>IFERROR(VLOOKUP($E738,Dispa_data!E:W,8,FALSE),0)</f>
        <v>0</v>
      </c>
      <c r="M738">
        <f>IFERROR(VLOOKUP($E738,Dispa_data!E:W,9,FALSE),0)</f>
        <v>0</v>
      </c>
      <c r="N738">
        <f>IFERROR(VLOOKUP($E738,Dispa_data!$E:$W,10,FALSE),0)</f>
        <v>0.3</v>
      </c>
      <c r="O738">
        <f>IFERROR(VLOOKUP($E738,Dispa_data!$E:$W,11,FALSE),0)</f>
        <v>0.41</v>
      </c>
      <c r="P738">
        <f>IFERROR(VLOOKUP($E738,Dispa_data!$E:$W,12,FALSE),0)</f>
        <v>7</v>
      </c>
      <c r="Q738">
        <f>IFERROR(VLOOKUP($E738,Dispa_data!$E:$W,13,FALSE),0)</f>
        <v>0.79</v>
      </c>
      <c r="S738" t="str">
        <f t="shared" si="92"/>
        <v/>
      </c>
      <c r="T738" t="str">
        <f t="shared" si="93"/>
        <v/>
      </c>
      <c r="U738" t="str">
        <f t="shared" si="94"/>
        <v/>
      </c>
      <c r="V738" t="str">
        <f t="shared" si="95"/>
        <v/>
      </c>
      <c r="W738" t="str">
        <f t="shared" si="96"/>
        <v/>
      </c>
      <c r="X738" s="1" t="s">
        <v>774</v>
      </c>
      <c r="Y738" s="6" t="e">
        <f>VLOOKUP(B738,Dispa_data!B:B,1,FALSE)</f>
        <v>#N/A</v>
      </c>
      <c r="Z738" t="s">
        <v>1418</v>
      </c>
      <c r="AC738" t="s">
        <v>2172</v>
      </c>
      <c r="AE738" t="s">
        <v>3128</v>
      </c>
      <c r="AF738" t="s">
        <v>3441</v>
      </c>
      <c r="AG738" t="s">
        <v>3486</v>
      </c>
      <c r="AH738" t="s">
        <v>3492</v>
      </c>
      <c r="AI738">
        <v>88</v>
      </c>
      <c r="AK738" t="s">
        <v>3502</v>
      </c>
      <c r="AL738" t="s">
        <v>3506</v>
      </c>
      <c r="AM738" t="s">
        <v>3515</v>
      </c>
      <c r="AO738">
        <v>1972</v>
      </c>
      <c r="AP738" t="s">
        <v>3608</v>
      </c>
      <c r="AS738" t="s">
        <v>3625</v>
      </c>
      <c r="AU738">
        <v>53.966421999999987</v>
      </c>
      <c r="AV738">
        <v>9.4494860000000003</v>
      </c>
      <c r="BA738">
        <v>0.35420000000000001</v>
      </c>
      <c r="BB738" t="s">
        <v>3997</v>
      </c>
      <c r="BC738" t="s">
        <v>3502</v>
      </c>
      <c r="BE738" t="s">
        <v>3515</v>
      </c>
      <c r="BF738" t="s">
        <v>4335</v>
      </c>
      <c r="BG738" t="s">
        <v>4406</v>
      </c>
      <c r="BH738" t="s">
        <v>4567</v>
      </c>
    </row>
    <row r="739" spans="1:61" x14ac:dyDescent="0.25">
      <c r="A739">
        <f t="shared" si="90"/>
        <v>87</v>
      </c>
      <c r="B739" t="str">
        <f t="shared" si="91"/>
        <v>Audorf_BNA0766</v>
      </c>
      <c r="C739" t="s">
        <v>3492</v>
      </c>
      <c r="D739" t="str">
        <f>VLOOKUP(AL739,REF_TABLE!$A$19:$B$26,2,FALSE)</f>
        <v>STUR</v>
      </c>
      <c r="E739" t="str">
        <f>VLOOKUP(AK739,REF_TABLE!A:B,2,FALSE)</f>
        <v>OIL</v>
      </c>
      <c r="F739">
        <f t="shared" si="89"/>
        <v>0.3553</v>
      </c>
      <c r="G739">
        <f>VLOOKUP(Backup_0521!D739,REF_TABLE!M:Q,2,FALSE)</f>
        <v>9.5587323943661975</v>
      </c>
      <c r="H739">
        <f>VLOOKUP(Backup_0521!D739,REF_TABLE!M:Q,3,FALSE)</f>
        <v>7.8122535211267614</v>
      </c>
      <c r="I739">
        <f>VLOOKUP(D739,Tabelle7!$A:$B,2,FALSE)</f>
        <v>4.0224969288732378E-2</v>
      </c>
      <c r="J739">
        <f>VLOOKUP(D739,Tabelle7!$A:$C,3,FALSE)</f>
        <v>4.0224969288732378E-2</v>
      </c>
      <c r="K739">
        <f>VLOOKUP($E739,Dispa_data!E:W,7,FALSE)</f>
        <v>35280.964999999997</v>
      </c>
      <c r="L739">
        <f>IFERROR(VLOOKUP($E739,Dispa_data!E:W,8,FALSE),0)</f>
        <v>0</v>
      </c>
      <c r="M739">
        <f>IFERROR(VLOOKUP($E739,Dispa_data!E:W,9,FALSE),0)</f>
        <v>0</v>
      </c>
      <c r="N739">
        <f>IFERROR(VLOOKUP($E739,Dispa_data!$E:$W,10,FALSE),0)</f>
        <v>0.3</v>
      </c>
      <c r="O739">
        <f>IFERROR(VLOOKUP($E739,Dispa_data!$E:$W,11,FALSE),0)</f>
        <v>0.41</v>
      </c>
      <c r="P739">
        <f>IFERROR(VLOOKUP($E739,Dispa_data!$E:$W,12,FALSE),0)</f>
        <v>7</v>
      </c>
      <c r="Q739">
        <f>IFERROR(VLOOKUP($E739,Dispa_data!$E:$W,13,FALSE),0)</f>
        <v>0.79</v>
      </c>
      <c r="S739" t="str">
        <f t="shared" si="92"/>
        <v/>
      </c>
      <c r="T739" t="str">
        <f t="shared" si="93"/>
        <v/>
      </c>
      <c r="U739" t="str">
        <f t="shared" si="94"/>
        <v/>
      </c>
      <c r="V739" t="str">
        <f t="shared" si="95"/>
        <v/>
      </c>
      <c r="W739" t="str">
        <f t="shared" si="96"/>
        <v/>
      </c>
      <c r="X739" s="1" t="s">
        <v>775</v>
      </c>
      <c r="Y739" s="6" t="e">
        <f>VLOOKUP(B739,Dispa_data!B:B,1,FALSE)</f>
        <v>#N/A</v>
      </c>
      <c r="Z739" t="s">
        <v>1419</v>
      </c>
      <c r="AC739" t="s">
        <v>2172</v>
      </c>
      <c r="AE739" t="s">
        <v>3129</v>
      </c>
      <c r="AF739" t="s">
        <v>3442</v>
      </c>
      <c r="AG739" t="s">
        <v>3486</v>
      </c>
      <c r="AH739" t="s">
        <v>3492</v>
      </c>
      <c r="AI739">
        <v>87</v>
      </c>
      <c r="AK739" t="s">
        <v>3502</v>
      </c>
      <c r="AL739" t="s">
        <v>3506</v>
      </c>
      <c r="AM739" t="s">
        <v>3515</v>
      </c>
      <c r="AO739">
        <v>1973</v>
      </c>
      <c r="AP739" t="s">
        <v>3607</v>
      </c>
      <c r="AS739" t="s">
        <v>3625</v>
      </c>
      <c r="AU739">
        <v>54.290672000000001</v>
      </c>
      <c r="AV739">
        <v>9.7227750000000004</v>
      </c>
      <c r="BA739">
        <v>0.3553</v>
      </c>
      <c r="BB739" t="s">
        <v>3997</v>
      </c>
      <c r="BC739" t="s">
        <v>3502</v>
      </c>
      <c r="BE739" t="s">
        <v>3515</v>
      </c>
      <c r="BF739" t="s">
        <v>1419</v>
      </c>
      <c r="BG739" t="s">
        <v>4406</v>
      </c>
      <c r="BH739" t="s">
        <v>4567</v>
      </c>
    </row>
    <row r="740" spans="1:61" x14ac:dyDescent="0.25">
      <c r="A740">
        <f t="shared" si="90"/>
        <v>28</v>
      </c>
      <c r="B740" t="str">
        <f t="shared" si="91"/>
        <v>IKS PCK Schwedt_BNA0894a</v>
      </c>
      <c r="C740" t="s">
        <v>3492</v>
      </c>
      <c r="D740" t="str">
        <f>VLOOKUP(AL740,REF_TABLE!$A$19:$B$26,2,FALSE)</f>
        <v>STUR</v>
      </c>
      <c r="E740" t="str">
        <f>VLOOKUP(AK740,REF_TABLE!A:B,2,FALSE)</f>
        <v>OIL</v>
      </c>
      <c r="F740">
        <f t="shared" si="89"/>
        <v>0.35420000000000001</v>
      </c>
      <c r="G740">
        <f>VLOOKUP(Backup_0521!D740,REF_TABLE!M:Q,2,FALSE)</f>
        <v>9.5587323943661975</v>
      </c>
      <c r="H740">
        <f>VLOOKUP(Backup_0521!D740,REF_TABLE!M:Q,3,FALSE)</f>
        <v>7.8122535211267614</v>
      </c>
      <c r="I740">
        <f>VLOOKUP(D740,Tabelle7!$A:$B,2,FALSE)</f>
        <v>4.0224969288732378E-2</v>
      </c>
      <c r="J740">
        <f>VLOOKUP(D740,Tabelle7!$A:$C,3,FALSE)</f>
        <v>4.0224969288732378E-2</v>
      </c>
      <c r="K740">
        <f>VLOOKUP($E740,Dispa_data!E:W,7,FALSE)</f>
        <v>35280.964999999997</v>
      </c>
      <c r="L740">
        <f>IFERROR(VLOOKUP($E740,Dispa_data!E:W,8,FALSE),0)</f>
        <v>0</v>
      </c>
      <c r="M740">
        <f>IFERROR(VLOOKUP($E740,Dispa_data!E:W,9,FALSE),0)</f>
        <v>0</v>
      </c>
      <c r="N740">
        <f>IFERROR(VLOOKUP($E740,Dispa_data!$E:$W,10,FALSE),0)</f>
        <v>0.3</v>
      </c>
      <c r="O740">
        <f>IFERROR(VLOOKUP($E740,Dispa_data!$E:$W,11,FALSE),0)</f>
        <v>0.41</v>
      </c>
      <c r="P740">
        <f>IFERROR(VLOOKUP($E740,Dispa_data!$E:$W,12,FALSE),0)</f>
        <v>7</v>
      </c>
      <c r="Q740">
        <f>IFERROR(VLOOKUP($E740,Dispa_data!$E:$W,13,FALSE),0)</f>
        <v>0.79</v>
      </c>
      <c r="S740">
        <f t="shared" si="92"/>
        <v>15.4</v>
      </c>
      <c r="T740" t="str">
        <f t="shared" si="93"/>
        <v/>
      </c>
      <c r="U740" t="str">
        <f t="shared" si="94"/>
        <v/>
      </c>
      <c r="V740" t="str">
        <f t="shared" si="95"/>
        <v/>
      </c>
      <c r="W740" t="str">
        <f t="shared" si="96"/>
        <v/>
      </c>
      <c r="X740" s="1" t="s">
        <v>776</v>
      </c>
      <c r="Y740" s="6" t="e">
        <f>VLOOKUP(B740,Dispa_data!B:B,1,FALSE)</f>
        <v>#N/A</v>
      </c>
      <c r="Z740" t="s">
        <v>1420</v>
      </c>
      <c r="AA740" t="s">
        <v>1811</v>
      </c>
      <c r="AB740" t="s">
        <v>2104</v>
      </c>
      <c r="AC740" t="s">
        <v>2347</v>
      </c>
      <c r="AE740" t="s">
        <v>3130</v>
      </c>
      <c r="AF740" t="s">
        <v>3443</v>
      </c>
      <c r="AG740" t="s">
        <v>3346</v>
      </c>
      <c r="AH740" t="s">
        <v>3492</v>
      </c>
      <c r="AI740">
        <v>28</v>
      </c>
      <c r="AJ740">
        <v>31.526240000000001</v>
      </c>
      <c r="AK740" t="s">
        <v>3502</v>
      </c>
      <c r="AL740" t="s">
        <v>3506</v>
      </c>
      <c r="AM740" t="s">
        <v>3514</v>
      </c>
      <c r="AN740">
        <v>15.4</v>
      </c>
      <c r="AO740">
        <v>1972</v>
      </c>
      <c r="AP740" t="s">
        <v>3608</v>
      </c>
      <c r="AS740" t="s">
        <v>3625</v>
      </c>
      <c r="AT740" t="s">
        <v>3629</v>
      </c>
      <c r="AU740">
        <v>53.098180000000013</v>
      </c>
      <c r="AV740">
        <v>14.234540000000001</v>
      </c>
      <c r="BA740">
        <v>0.35420000000000001</v>
      </c>
      <c r="BB740" t="s">
        <v>3997</v>
      </c>
      <c r="BC740" t="s">
        <v>3502</v>
      </c>
      <c r="BE740" t="s">
        <v>3515</v>
      </c>
      <c r="BF740" t="s">
        <v>4336</v>
      </c>
      <c r="BG740" t="s">
        <v>4406</v>
      </c>
      <c r="BH740" t="s">
        <v>4436</v>
      </c>
      <c r="BI740" t="s">
        <v>4592</v>
      </c>
    </row>
    <row r="741" spans="1:61" x14ac:dyDescent="0.25">
      <c r="A741">
        <f t="shared" si="90"/>
        <v>34.5</v>
      </c>
      <c r="B741" t="str">
        <f t="shared" si="91"/>
        <v>IKS PCK Schwedt_BNA0894b</v>
      </c>
      <c r="C741" t="s">
        <v>3492</v>
      </c>
      <c r="D741" t="str">
        <f>VLOOKUP(AL741,REF_TABLE!$A$19:$B$26,2,FALSE)</f>
        <v>STUR</v>
      </c>
      <c r="E741" t="str">
        <f>VLOOKUP(AK741,REF_TABLE!A:B,2,FALSE)</f>
        <v>OIL</v>
      </c>
      <c r="F741">
        <f t="shared" si="89"/>
        <v>0.37840000000000001</v>
      </c>
      <c r="G741">
        <f>VLOOKUP(Backup_0521!D741,REF_TABLE!M:Q,2,FALSE)</f>
        <v>9.5587323943661975</v>
      </c>
      <c r="H741">
        <f>VLOOKUP(Backup_0521!D741,REF_TABLE!M:Q,3,FALSE)</f>
        <v>7.8122535211267614</v>
      </c>
      <c r="I741">
        <f>VLOOKUP(D741,Tabelle7!$A:$B,2,FALSE)</f>
        <v>4.0224969288732378E-2</v>
      </c>
      <c r="J741">
        <f>VLOOKUP(D741,Tabelle7!$A:$C,3,FALSE)</f>
        <v>4.0224969288732378E-2</v>
      </c>
      <c r="K741">
        <f>VLOOKUP($E741,Dispa_data!E:W,7,FALSE)</f>
        <v>35280.964999999997</v>
      </c>
      <c r="L741">
        <f>IFERROR(VLOOKUP($E741,Dispa_data!E:W,8,FALSE),0)</f>
        <v>0</v>
      </c>
      <c r="M741">
        <f>IFERROR(VLOOKUP($E741,Dispa_data!E:W,9,FALSE),0)</f>
        <v>0</v>
      </c>
      <c r="N741">
        <f>IFERROR(VLOOKUP($E741,Dispa_data!$E:$W,10,FALSE),0)</f>
        <v>0.3</v>
      </c>
      <c r="O741">
        <f>IFERROR(VLOOKUP($E741,Dispa_data!$E:$W,11,FALSE),0)</f>
        <v>0.41</v>
      </c>
      <c r="P741">
        <f>IFERROR(VLOOKUP($E741,Dispa_data!$E:$W,12,FALSE),0)</f>
        <v>7</v>
      </c>
      <c r="Q741">
        <f>IFERROR(VLOOKUP($E741,Dispa_data!$E:$W,13,FALSE),0)</f>
        <v>0.79</v>
      </c>
      <c r="S741">
        <f t="shared" si="92"/>
        <v>18.975000000000001</v>
      </c>
      <c r="T741" t="str">
        <f t="shared" si="93"/>
        <v/>
      </c>
      <c r="U741" t="str">
        <f t="shared" si="94"/>
        <v/>
      </c>
      <c r="V741" t="str">
        <f t="shared" si="95"/>
        <v/>
      </c>
      <c r="W741" t="str">
        <f t="shared" si="96"/>
        <v/>
      </c>
      <c r="X741" s="1" t="s">
        <v>777</v>
      </c>
      <c r="Y741" s="6" t="e">
        <f>VLOOKUP(B741,Dispa_data!B:B,1,FALSE)</f>
        <v>#N/A</v>
      </c>
      <c r="Z741" t="s">
        <v>1420</v>
      </c>
      <c r="AA741" t="s">
        <v>1812</v>
      </c>
      <c r="AB741" t="s">
        <v>2104</v>
      </c>
      <c r="AC741" t="s">
        <v>2347</v>
      </c>
      <c r="AE741" t="s">
        <v>3130</v>
      </c>
      <c r="AF741" t="s">
        <v>3443</v>
      </c>
      <c r="AG741" t="s">
        <v>3346</v>
      </c>
      <c r="AH741" t="s">
        <v>3492</v>
      </c>
      <c r="AI741">
        <v>34.5</v>
      </c>
      <c r="AJ741">
        <v>38.844830000000002</v>
      </c>
      <c r="AK741" t="s">
        <v>3502</v>
      </c>
      <c r="AL741" t="s">
        <v>3506</v>
      </c>
      <c r="AM741" t="s">
        <v>3515</v>
      </c>
      <c r="AN741">
        <v>18.975000000000001</v>
      </c>
      <c r="AO741">
        <v>1994</v>
      </c>
      <c r="AP741" t="s">
        <v>3561</v>
      </c>
      <c r="AS741" t="s">
        <v>3625</v>
      </c>
      <c r="AT741" t="s">
        <v>3629</v>
      </c>
      <c r="AU741">
        <v>53.098180000000013</v>
      </c>
      <c r="AV741">
        <v>14.234540000000001</v>
      </c>
      <c r="BA741">
        <v>0.37840000000000001</v>
      </c>
      <c r="BB741" t="s">
        <v>3997</v>
      </c>
      <c r="BC741" t="s">
        <v>3502</v>
      </c>
      <c r="BE741" t="s">
        <v>3515</v>
      </c>
      <c r="BF741" t="s">
        <v>4336</v>
      </c>
      <c r="BG741" t="s">
        <v>4406</v>
      </c>
      <c r="BH741" t="s">
        <v>4436</v>
      </c>
      <c r="BI741" t="s">
        <v>4592</v>
      </c>
    </row>
    <row r="742" spans="1:61" x14ac:dyDescent="0.25">
      <c r="A742">
        <f t="shared" si="90"/>
        <v>106</v>
      </c>
      <c r="B742" t="str">
        <f t="shared" si="91"/>
        <v>IKS PCK Schwedt_BNA0894c</v>
      </c>
      <c r="C742" t="s">
        <v>3492</v>
      </c>
      <c r="D742" t="str">
        <f>VLOOKUP(AL742,REF_TABLE!$A$19:$B$26,2,FALSE)</f>
        <v>STUR</v>
      </c>
      <c r="E742" t="str">
        <f>VLOOKUP(AK742,REF_TABLE!A:B,2,FALSE)</f>
        <v>OIL</v>
      </c>
      <c r="F742">
        <f t="shared" si="89"/>
        <v>0.38169999999999998</v>
      </c>
      <c r="G742">
        <f>VLOOKUP(Backup_0521!D742,REF_TABLE!M:Q,2,FALSE)</f>
        <v>9.5587323943661975</v>
      </c>
      <c r="H742">
        <f>VLOOKUP(Backup_0521!D742,REF_TABLE!M:Q,3,FALSE)</f>
        <v>7.8122535211267614</v>
      </c>
      <c r="I742">
        <f>VLOOKUP(D742,Tabelle7!$A:$B,2,FALSE)</f>
        <v>4.0224969288732378E-2</v>
      </c>
      <c r="J742">
        <f>VLOOKUP(D742,Tabelle7!$A:$C,3,FALSE)</f>
        <v>4.0224969288732378E-2</v>
      </c>
      <c r="K742">
        <f>VLOOKUP($E742,Dispa_data!E:W,7,FALSE)</f>
        <v>35280.964999999997</v>
      </c>
      <c r="L742">
        <f>IFERROR(VLOOKUP($E742,Dispa_data!E:W,8,FALSE),0)</f>
        <v>0</v>
      </c>
      <c r="M742">
        <f>IFERROR(VLOOKUP($E742,Dispa_data!E:W,9,FALSE),0)</f>
        <v>0</v>
      </c>
      <c r="N742">
        <f>IFERROR(VLOOKUP($E742,Dispa_data!$E:$W,10,FALSE),0)</f>
        <v>0.3</v>
      </c>
      <c r="O742">
        <f>IFERROR(VLOOKUP($E742,Dispa_data!$E:$W,11,FALSE),0)</f>
        <v>0.41</v>
      </c>
      <c r="P742">
        <f>IFERROR(VLOOKUP($E742,Dispa_data!$E:$W,12,FALSE),0)</f>
        <v>7</v>
      </c>
      <c r="Q742">
        <f>IFERROR(VLOOKUP($E742,Dispa_data!$E:$W,13,FALSE),0)</f>
        <v>0.79</v>
      </c>
      <c r="S742">
        <f t="shared" si="92"/>
        <v>58.3</v>
      </c>
      <c r="T742" t="str">
        <f t="shared" si="93"/>
        <v/>
      </c>
      <c r="U742" t="str">
        <f t="shared" si="94"/>
        <v/>
      </c>
      <c r="V742" t="str">
        <f t="shared" si="95"/>
        <v/>
      </c>
      <c r="W742" t="str">
        <f t="shared" si="96"/>
        <v/>
      </c>
      <c r="X742" s="1" t="s">
        <v>778</v>
      </c>
      <c r="Y742" s="6" t="e">
        <f>VLOOKUP(B742,Dispa_data!B:B,1,FALSE)</f>
        <v>#N/A</v>
      </c>
      <c r="Z742" t="s">
        <v>1420</v>
      </c>
      <c r="AA742" t="s">
        <v>1813</v>
      </c>
      <c r="AB742" t="s">
        <v>2104</v>
      </c>
      <c r="AC742" t="s">
        <v>2347</v>
      </c>
      <c r="AE742" t="s">
        <v>3130</v>
      </c>
      <c r="AF742" t="s">
        <v>3443</v>
      </c>
      <c r="AG742" t="s">
        <v>3346</v>
      </c>
      <c r="AH742" t="s">
        <v>3492</v>
      </c>
      <c r="AI742">
        <v>106</v>
      </c>
      <c r="AJ742">
        <v>119.34932999999999</v>
      </c>
      <c r="AK742" t="s">
        <v>3502</v>
      </c>
      <c r="AL742" t="s">
        <v>3506</v>
      </c>
      <c r="AM742" t="s">
        <v>3514</v>
      </c>
      <c r="AN742">
        <v>58.3</v>
      </c>
      <c r="AO742">
        <v>1997</v>
      </c>
      <c r="AP742" t="s">
        <v>3529</v>
      </c>
      <c r="AS742" t="s">
        <v>3625</v>
      </c>
      <c r="AT742" t="s">
        <v>3629</v>
      </c>
      <c r="AU742">
        <v>53.098180000000013</v>
      </c>
      <c r="AV742">
        <v>14.234540000000001</v>
      </c>
      <c r="AW742" t="s">
        <v>3728</v>
      </c>
      <c r="AX742" t="s">
        <v>3912</v>
      </c>
      <c r="BA742">
        <v>0.38169999999999998</v>
      </c>
      <c r="BB742" t="s">
        <v>3997</v>
      </c>
      <c r="BC742" t="s">
        <v>3502</v>
      </c>
      <c r="BE742" t="s">
        <v>3515</v>
      </c>
      <c r="BF742" t="s">
        <v>4336</v>
      </c>
      <c r="BG742" t="s">
        <v>4406</v>
      </c>
      <c r="BH742" t="s">
        <v>4436</v>
      </c>
      <c r="BI742" t="s">
        <v>4592</v>
      </c>
    </row>
    <row r="743" spans="1:61" x14ac:dyDescent="0.25">
      <c r="A743">
        <f t="shared" si="90"/>
        <v>106</v>
      </c>
      <c r="B743" t="str">
        <f t="shared" si="91"/>
        <v>IKS PCK Schwedt_BNA0894d</v>
      </c>
      <c r="C743" t="s">
        <v>3492</v>
      </c>
      <c r="D743" t="str">
        <f>VLOOKUP(AL743,REF_TABLE!$A$19:$B$26,2,FALSE)</f>
        <v>STUR</v>
      </c>
      <c r="E743" t="str">
        <f>VLOOKUP(AK743,REF_TABLE!A:B,2,FALSE)</f>
        <v>OIL</v>
      </c>
      <c r="F743">
        <f t="shared" si="89"/>
        <v>0.38279999999999997</v>
      </c>
      <c r="G743">
        <f>VLOOKUP(Backup_0521!D743,REF_TABLE!M:Q,2,FALSE)</f>
        <v>9.5587323943661975</v>
      </c>
      <c r="H743">
        <f>VLOOKUP(Backup_0521!D743,REF_TABLE!M:Q,3,FALSE)</f>
        <v>7.8122535211267614</v>
      </c>
      <c r="I743">
        <f>VLOOKUP(D743,Tabelle7!$A:$B,2,FALSE)</f>
        <v>4.0224969288732378E-2</v>
      </c>
      <c r="J743">
        <f>VLOOKUP(D743,Tabelle7!$A:$C,3,FALSE)</f>
        <v>4.0224969288732378E-2</v>
      </c>
      <c r="K743">
        <f>VLOOKUP($E743,Dispa_data!E:W,7,FALSE)</f>
        <v>35280.964999999997</v>
      </c>
      <c r="L743">
        <f>IFERROR(VLOOKUP($E743,Dispa_data!E:W,8,FALSE),0)</f>
        <v>0</v>
      </c>
      <c r="M743">
        <f>IFERROR(VLOOKUP($E743,Dispa_data!E:W,9,FALSE),0)</f>
        <v>0</v>
      </c>
      <c r="N743">
        <f>IFERROR(VLOOKUP($E743,Dispa_data!$E:$W,10,FALSE),0)</f>
        <v>0.3</v>
      </c>
      <c r="O743">
        <f>IFERROR(VLOOKUP($E743,Dispa_data!$E:$W,11,FALSE),0)</f>
        <v>0.41</v>
      </c>
      <c r="P743">
        <f>IFERROR(VLOOKUP($E743,Dispa_data!$E:$W,12,FALSE),0)</f>
        <v>7</v>
      </c>
      <c r="Q743">
        <f>IFERROR(VLOOKUP($E743,Dispa_data!$E:$W,13,FALSE),0)</f>
        <v>0.79</v>
      </c>
      <c r="S743">
        <f t="shared" si="92"/>
        <v>58.3</v>
      </c>
      <c r="T743" t="str">
        <f t="shared" si="93"/>
        <v/>
      </c>
      <c r="U743" t="str">
        <f t="shared" si="94"/>
        <v/>
      </c>
      <c r="V743" t="str">
        <f t="shared" si="95"/>
        <v/>
      </c>
      <c r="W743" t="str">
        <f t="shared" si="96"/>
        <v/>
      </c>
      <c r="X743" s="1" t="s">
        <v>779</v>
      </c>
      <c r="Y743" s="6" t="e">
        <f>VLOOKUP(B743,Dispa_data!B:B,1,FALSE)</f>
        <v>#N/A</v>
      </c>
      <c r="Z743" t="s">
        <v>1420</v>
      </c>
      <c r="AA743" t="s">
        <v>1814</v>
      </c>
      <c r="AB743" t="s">
        <v>2104</v>
      </c>
      <c r="AC743" t="s">
        <v>2347</v>
      </c>
      <c r="AE743" t="s">
        <v>3130</v>
      </c>
      <c r="AF743" t="s">
        <v>3443</v>
      </c>
      <c r="AG743" t="s">
        <v>3346</v>
      </c>
      <c r="AH743" t="s">
        <v>3492</v>
      </c>
      <c r="AI743">
        <v>106</v>
      </c>
      <c r="AJ743">
        <v>119.34932999999999</v>
      </c>
      <c r="AK743" t="s">
        <v>3502</v>
      </c>
      <c r="AL743" t="s">
        <v>3506</v>
      </c>
      <c r="AM743" t="s">
        <v>3514</v>
      </c>
      <c r="AN743">
        <v>58.3</v>
      </c>
      <c r="AO743">
        <v>1998</v>
      </c>
      <c r="AP743" t="s">
        <v>3609</v>
      </c>
      <c r="AS743" t="s">
        <v>3625</v>
      </c>
      <c r="AT743" t="s">
        <v>3629</v>
      </c>
      <c r="AU743">
        <v>53.098180000000013</v>
      </c>
      <c r="AV743">
        <v>14.234540000000001</v>
      </c>
      <c r="AW743" t="s">
        <v>3728</v>
      </c>
      <c r="AX743" t="s">
        <v>3913</v>
      </c>
      <c r="BA743">
        <v>0.38279999999999997</v>
      </c>
      <c r="BB743" t="s">
        <v>3997</v>
      </c>
      <c r="BC743" t="s">
        <v>3502</v>
      </c>
      <c r="BE743" t="s">
        <v>3515</v>
      </c>
      <c r="BF743" t="s">
        <v>4336</v>
      </c>
      <c r="BG743" t="s">
        <v>4406</v>
      </c>
      <c r="BH743" t="s">
        <v>4436</v>
      </c>
      <c r="BI743" t="s">
        <v>4592</v>
      </c>
    </row>
    <row r="744" spans="1:61" x14ac:dyDescent="0.25">
      <c r="A744">
        <f t="shared" si="90"/>
        <v>59</v>
      </c>
      <c r="B744" t="str">
        <f t="shared" si="91"/>
        <v>IKS PCK Schwedt_BNA0894e</v>
      </c>
      <c r="C744" t="s">
        <v>3492</v>
      </c>
      <c r="D744" t="str">
        <f>VLOOKUP(AL744,REF_TABLE!$A$19:$B$26,2,FALSE)</f>
        <v>STUR</v>
      </c>
      <c r="E744" t="str">
        <f>VLOOKUP(AK744,REF_TABLE!A:B,2,FALSE)</f>
        <v>OIL</v>
      </c>
      <c r="F744">
        <f t="shared" si="89"/>
        <v>0.39710000000000001</v>
      </c>
      <c r="G744">
        <f>VLOOKUP(Backup_0521!D744,REF_TABLE!M:Q,2,FALSE)</f>
        <v>9.5587323943661975</v>
      </c>
      <c r="H744">
        <f>VLOOKUP(Backup_0521!D744,REF_TABLE!M:Q,3,FALSE)</f>
        <v>7.8122535211267614</v>
      </c>
      <c r="I744">
        <f>VLOOKUP(D744,Tabelle7!$A:$B,2,FALSE)</f>
        <v>4.0224969288732378E-2</v>
      </c>
      <c r="J744">
        <f>VLOOKUP(D744,Tabelle7!$A:$C,3,FALSE)</f>
        <v>4.0224969288732378E-2</v>
      </c>
      <c r="K744">
        <f>VLOOKUP($E744,Dispa_data!E:W,7,FALSE)</f>
        <v>35280.964999999997</v>
      </c>
      <c r="L744">
        <f>IFERROR(VLOOKUP($E744,Dispa_data!E:W,8,FALSE),0)</f>
        <v>0</v>
      </c>
      <c r="M744">
        <f>IFERROR(VLOOKUP($E744,Dispa_data!E:W,9,FALSE),0)</f>
        <v>0</v>
      </c>
      <c r="N744">
        <f>IFERROR(VLOOKUP($E744,Dispa_data!$E:$W,10,FALSE),0)</f>
        <v>0.3</v>
      </c>
      <c r="O744">
        <f>IFERROR(VLOOKUP($E744,Dispa_data!$E:$W,11,FALSE),0)</f>
        <v>0.41</v>
      </c>
      <c r="P744">
        <f>IFERROR(VLOOKUP($E744,Dispa_data!$E:$W,12,FALSE),0)</f>
        <v>7</v>
      </c>
      <c r="Q744">
        <f>IFERROR(VLOOKUP($E744,Dispa_data!$E:$W,13,FALSE),0)</f>
        <v>0.79</v>
      </c>
      <c r="S744">
        <f t="shared" si="92"/>
        <v>32.450000000000003</v>
      </c>
      <c r="T744" t="str">
        <f t="shared" si="93"/>
        <v/>
      </c>
      <c r="U744" t="str">
        <f t="shared" si="94"/>
        <v/>
      </c>
      <c r="V744" t="str">
        <f t="shared" si="95"/>
        <v/>
      </c>
      <c r="W744" t="str">
        <f t="shared" si="96"/>
        <v/>
      </c>
      <c r="X744" s="1" t="s">
        <v>780</v>
      </c>
      <c r="Y744" s="6" t="e">
        <f>VLOOKUP(B744,Dispa_data!B:B,1,FALSE)</f>
        <v>#N/A</v>
      </c>
      <c r="Z744" t="s">
        <v>1420</v>
      </c>
      <c r="AA744" t="s">
        <v>1815</v>
      </c>
      <c r="AB744" t="s">
        <v>2104</v>
      </c>
      <c r="AC744" t="s">
        <v>2347</v>
      </c>
      <c r="AE744" t="s">
        <v>3130</v>
      </c>
      <c r="AF744" t="s">
        <v>3443</v>
      </c>
      <c r="AG744" t="s">
        <v>3346</v>
      </c>
      <c r="AH744" t="s">
        <v>3492</v>
      </c>
      <c r="AI744">
        <v>59</v>
      </c>
      <c r="AJ744">
        <v>66.430279999999996</v>
      </c>
      <c r="AK744" t="s">
        <v>3502</v>
      </c>
      <c r="AL744" t="s">
        <v>3506</v>
      </c>
      <c r="AM744" t="s">
        <v>3515</v>
      </c>
      <c r="AN744">
        <v>32.450000000000003</v>
      </c>
      <c r="AO744">
        <v>2011</v>
      </c>
      <c r="AP744" t="s">
        <v>3544</v>
      </c>
      <c r="AS744" t="s">
        <v>3625</v>
      </c>
      <c r="AT744" t="s">
        <v>3629</v>
      </c>
      <c r="AU744">
        <v>53.098180000000013</v>
      </c>
      <c r="AV744">
        <v>14.234540000000001</v>
      </c>
      <c r="BA744">
        <v>0.39710000000000001</v>
      </c>
      <c r="BB744" t="s">
        <v>3997</v>
      </c>
      <c r="BC744" t="s">
        <v>3502</v>
      </c>
      <c r="BE744" t="s">
        <v>3515</v>
      </c>
      <c r="BF744" t="s">
        <v>4336</v>
      </c>
      <c r="BG744" t="s">
        <v>4406</v>
      </c>
      <c r="BH744" t="s">
        <v>4436</v>
      </c>
      <c r="BI744" t="s">
        <v>4592</v>
      </c>
    </row>
    <row r="745" spans="1:61" x14ac:dyDescent="0.25">
      <c r="A745">
        <f t="shared" si="90"/>
        <v>11.4</v>
      </c>
      <c r="B745" t="str">
        <f t="shared" si="91"/>
        <v>DKW Leinau_BNA1227</v>
      </c>
      <c r="C745" t="s">
        <v>3492</v>
      </c>
      <c r="D745" t="str">
        <f>VLOOKUP(AL745,REF_TABLE!$A$19:$B$26,2,FALSE)</f>
        <v>STUR</v>
      </c>
      <c r="E745" t="str">
        <f>VLOOKUP(AK745,REF_TABLE!A:B,2,FALSE)</f>
        <v>OIL</v>
      </c>
      <c r="F745">
        <f t="shared" si="89"/>
        <v>0.36630000000000001</v>
      </c>
      <c r="G745">
        <f>VLOOKUP(Backup_0521!D745,REF_TABLE!M:Q,2,FALSE)</f>
        <v>9.5587323943661975</v>
      </c>
      <c r="H745">
        <f>VLOOKUP(Backup_0521!D745,REF_TABLE!M:Q,3,FALSE)</f>
        <v>7.8122535211267614</v>
      </c>
      <c r="I745">
        <f>VLOOKUP(D745,Tabelle7!$A:$B,2,FALSE)</f>
        <v>4.0224969288732378E-2</v>
      </c>
      <c r="J745">
        <f>VLOOKUP(D745,Tabelle7!$A:$C,3,FALSE)</f>
        <v>4.0224969288732378E-2</v>
      </c>
      <c r="K745">
        <f>VLOOKUP($E745,Dispa_data!E:W,7,FALSE)</f>
        <v>35280.964999999997</v>
      </c>
      <c r="L745">
        <f>IFERROR(VLOOKUP($E745,Dispa_data!E:W,8,FALSE),0)</f>
        <v>0</v>
      </c>
      <c r="M745">
        <f>IFERROR(VLOOKUP($E745,Dispa_data!E:W,9,FALSE),0)</f>
        <v>0</v>
      </c>
      <c r="N745">
        <f>IFERROR(VLOOKUP($E745,Dispa_data!$E:$W,10,FALSE),0)</f>
        <v>0.3</v>
      </c>
      <c r="O745">
        <f>IFERROR(VLOOKUP($E745,Dispa_data!$E:$W,11,FALSE),0)</f>
        <v>0.41</v>
      </c>
      <c r="P745">
        <f>IFERROR(VLOOKUP($E745,Dispa_data!$E:$W,12,FALSE),0)</f>
        <v>7</v>
      </c>
      <c r="Q745">
        <f>IFERROR(VLOOKUP($E745,Dispa_data!$E:$W,13,FALSE),0)</f>
        <v>0.79</v>
      </c>
      <c r="S745" t="str">
        <f t="shared" si="92"/>
        <v/>
      </c>
      <c r="T745" t="str">
        <f t="shared" si="93"/>
        <v/>
      </c>
      <c r="U745" t="str">
        <f t="shared" si="94"/>
        <v/>
      </c>
      <c r="V745" t="str">
        <f t="shared" si="95"/>
        <v/>
      </c>
      <c r="W745" t="str">
        <f t="shared" si="96"/>
        <v/>
      </c>
      <c r="X745" s="1" t="s">
        <v>781</v>
      </c>
      <c r="Y745" s="6" t="e">
        <f>VLOOKUP(B745,Dispa_data!B:B,1,FALSE)</f>
        <v>#N/A</v>
      </c>
      <c r="Z745" t="s">
        <v>1421</v>
      </c>
      <c r="AC745" t="s">
        <v>2346</v>
      </c>
      <c r="AD745" t="s">
        <v>2503</v>
      </c>
      <c r="AE745" t="s">
        <v>3131</v>
      </c>
      <c r="AF745" t="s">
        <v>3444</v>
      </c>
      <c r="AG745" t="s">
        <v>3478</v>
      </c>
      <c r="AH745" t="s">
        <v>3492</v>
      </c>
      <c r="AI745">
        <v>11.4</v>
      </c>
      <c r="AK745" t="s">
        <v>3502</v>
      </c>
      <c r="AL745" t="s">
        <v>3506</v>
      </c>
      <c r="AM745" t="s">
        <v>3515</v>
      </c>
      <c r="AO745">
        <v>1983</v>
      </c>
      <c r="AP745" t="s">
        <v>3621</v>
      </c>
      <c r="AS745" t="s">
        <v>3625</v>
      </c>
      <c r="AU745">
        <v>47.912537</v>
      </c>
      <c r="AV745">
        <v>10.611739999999999</v>
      </c>
      <c r="BA745">
        <v>0.36630000000000001</v>
      </c>
      <c r="BB745" t="s">
        <v>3997</v>
      </c>
      <c r="BC745" t="s">
        <v>3502</v>
      </c>
      <c r="BE745" t="s">
        <v>3515</v>
      </c>
      <c r="BF745" t="s">
        <v>4337</v>
      </c>
      <c r="BG745" t="s">
        <v>1559</v>
      </c>
      <c r="BH745" t="s">
        <v>4566</v>
      </c>
    </row>
    <row r="746" spans="1:61" x14ac:dyDescent="0.25">
      <c r="A746">
        <f t="shared" si="90"/>
        <v>23.3</v>
      </c>
      <c r="B746" t="str">
        <f t="shared" si="91"/>
        <v>Restmüll-Heizkraftwerk Stuttgart-Münster_BNA0937</v>
      </c>
      <c r="C746" t="s">
        <v>3492</v>
      </c>
      <c r="D746" t="str">
        <f>VLOOKUP(AL746,REF_TABLE!$A$19:$B$26,2,FALSE)</f>
        <v>GTUR</v>
      </c>
      <c r="E746" t="str">
        <f>VLOOKUP(AK746,REF_TABLE!A:B,2,FALSE)</f>
        <v>OIL</v>
      </c>
      <c r="F746">
        <f t="shared" ref="F746:F765" si="97">IF(BA746=0,IF(AY746=0,AZ746,AY746),BA746)</f>
        <v>0.31240000000000001</v>
      </c>
      <c r="G746">
        <f>VLOOKUP(Backup_0521!D746,REF_TABLE!M:Q,2,FALSE)</f>
        <v>0</v>
      </c>
      <c r="H746">
        <f>VLOOKUP(Backup_0521!D746,REF_TABLE!M:Q,3,FALSE)</f>
        <v>0</v>
      </c>
      <c r="I746">
        <f>VLOOKUP(D746,Tabelle7!$A:$B,2,FALSE)</f>
        <v>1</v>
      </c>
      <c r="J746">
        <f>VLOOKUP(D746,Tabelle7!$A:$C,3,FALSE)</f>
        <v>1</v>
      </c>
      <c r="K746">
        <f>VLOOKUP($E746,Dispa_data!E:W,7,FALSE)</f>
        <v>35280.964999999997</v>
      </c>
      <c r="L746">
        <f>IFERROR(VLOOKUP($E746,Dispa_data!E:W,8,FALSE),0)</f>
        <v>0</v>
      </c>
      <c r="M746">
        <f>IFERROR(VLOOKUP($E746,Dispa_data!E:W,9,FALSE),0)</f>
        <v>0</v>
      </c>
      <c r="N746">
        <f>IFERROR(VLOOKUP($E746,Dispa_data!$E:$W,10,FALSE),0)</f>
        <v>0.3</v>
      </c>
      <c r="O746">
        <f>IFERROR(VLOOKUP($E746,Dispa_data!$E:$W,11,FALSE),0)</f>
        <v>0.41</v>
      </c>
      <c r="P746">
        <f>IFERROR(VLOOKUP($E746,Dispa_data!$E:$W,12,FALSE),0)</f>
        <v>7</v>
      </c>
      <c r="Q746">
        <f>IFERROR(VLOOKUP($E746,Dispa_data!$E:$W,13,FALSE),0)</f>
        <v>0.79</v>
      </c>
      <c r="S746">
        <f t="shared" si="92"/>
        <v>95.115068493150687</v>
      </c>
      <c r="T746" t="str">
        <f t="shared" si="93"/>
        <v/>
      </c>
      <c r="U746" t="str">
        <f t="shared" si="94"/>
        <v/>
      </c>
      <c r="V746" t="str">
        <f t="shared" si="95"/>
        <v/>
      </c>
      <c r="W746" t="str">
        <f t="shared" si="96"/>
        <v/>
      </c>
      <c r="X746" s="1" t="s">
        <v>782</v>
      </c>
      <c r="Y746" s="6" t="e">
        <f>VLOOKUP(B746,Dispa_data!B:B,1,FALSE)</f>
        <v>#N/A</v>
      </c>
      <c r="Z746" t="s">
        <v>1016</v>
      </c>
      <c r="AA746" t="s">
        <v>1816</v>
      </c>
      <c r="AB746" t="s">
        <v>1925</v>
      </c>
      <c r="AC746" t="s">
        <v>2158</v>
      </c>
      <c r="AD746" t="s">
        <v>2463</v>
      </c>
      <c r="AE746" t="s">
        <v>2801</v>
      </c>
      <c r="AF746" t="s">
        <v>3242</v>
      </c>
      <c r="AG746" t="s">
        <v>3482</v>
      </c>
      <c r="AH746" t="s">
        <v>3492</v>
      </c>
      <c r="AI746">
        <v>23.3</v>
      </c>
      <c r="AJ746">
        <v>24.728649999999998</v>
      </c>
      <c r="AK746" t="s">
        <v>3502</v>
      </c>
      <c r="AL746" t="s">
        <v>3512</v>
      </c>
      <c r="AM746" t="s">
        <v>3515</v>
      </c>
      <c r="AN746">
        <v>95.115068493150687</v>
      </c>
      <c r="AO746">
        <v>1974</v>
      </c>
      <c r="AP746" t="s">
        <v>3576</v>
      </c>
      <c r="AS746" t="s">
        <v>3625</v>
      </c>
      <c r="AT746" t="s">
        <v>3629</v>
      </c>
      <c r="AU746">
        <v>48.815832999999998</v>
      </c>
      <c r="AV746">
        <v>9.2211110000000005</v>
      </c>
      <c r="AY746">
        <v>0.23</v>
      </c>
      <c r="BA746">
        <v>0.31240000000000001</v>
      </c>
      <c r="BB746" t="s">
        <v>3997</v>
      </c>
      <c r="BC746" t="s">
        <v>3502</v>
      </c>
      <c r="BE746" t="s">
        <v>3515</v>
      </c>
      <c r="BF746" t="s">
        <v>3391</v>
      </c>
      <c r="BG746" t="s">
        <v>4406</v>
      </c>
      <c r="BH746" t="s">
        <v>4442</v>
      </c>
      <c r="BI746" t="s">
        <v>4592</v>
      </c>
    </row>
    <row r="747" spans="1:61" x14ac:dyDescent="0.25">
      <c r="A747">
        <f t="shared" si="90"/>
        <v>23.3</v>
      </c>
      <c r="B747" t="str">
        <f t="shared" si="91"/>
        <v>Restmüll-Heizkraftwerk Stuttgart-Münster_BNA0938</v>
      </c>
      <c r="C747" t="s">
        <v>3492</v>
      </c>
      <c r="D747" t="str">
        <f>VLOOKUP(AL747,REF_TABLE!$A$19:$B$26,2,FALSE)</f>
        <v>GTUR</v>
      </c>
      <c r="E747" t="str">
        <f>VLOOKUP(AK747,REF_TABLE!A:B,2,FALSE)</f>
        <v>OIL</v>
      </c>
      <c r="F747">
        <f t="shared" si="97"/>
        <v>0.31240000000000001</v>
      </c>
      <c r="G747">
        <f>VLOOKUP(Backup_0521!D747,REF_TABLE!M:Q,2,FALSE)</f>
        <v>0</v>
      </c>
      <c r="H747">
        <f>VLOOKUP(Backup_0521!D747,REF_TABLE!M:Q,3,FALSE)</f>
        <v>0</v>
      </c>
      <c r="I747">
        <f>VLOOKUP(D747,Tabelle7!$A:$B,2,FALSE)</f>
        <v>1</v>
      </c>
      <c r="J747">
        <f>VLOOKUP(D747,Tabelle7!$A:$C,3,FALSE)</f>
        <v>1</v>
      </c>
      <c r="K747">
        <f>VLOOKUP($E747,Dispa_data!E:W,7,FALSE)</f>
        <v>35280.964999999997</v>
      </c>
      <c r="L747">
        <f>IFERROR(VLOOKUP($E747,Dispa_data!E:W,8,FALSE),0)</f>
        <v>0</v>
      </c>
      <c r="M747">
        <f>IFERROR(VLOOKUP($E747,Dispa_data!E:W,9,FALSE),0)</f>
        <v>0</v>
      </c>
      <c r="N747">
        <f>IFERROR(VLOOKUP($E747,Dispa_data!$E:$W,10,FALSE),0)</f>
        <v>0.3</v>
      </c>
      <c r="O747">
        <f>IFERROR(VLOOKUP($E747,Dispa_data!$E:$W,11,FALSE),0)</f>
        <v>0.41</v>
      </c>
      <c r="P747">
        <f>IFERROR(VLOOKUP($E747,Dispa_data!$E:$W,12,FALSE),0)</f>
        <v>7</v>
      </c>
      <c r="Q747">
        <f>IFERROR(VLOOKUP($E747,Dispa_data!$E:$W,13,FALSE),0)</f>
        <v>0.79</v>
      </c>
      <c r="S747">
        <f t="shared" si="92"/>
        <v>95.115068493150687</v>
      </c>
      <c r="T747" t="str">
        <f t="shared" si="93"/>
        <v/>
      </c>
      <c r="U747" t="str">
        <f t="shared" si="94"/>
        <v/>
      </c>
      <c r="V747" t="str">
        <f t="shared" si="95"/>
        <v/>
      </c>
      <c r="W747" t="str">
        <f t="shared" si="96"/>
        <v/>
      </c>
      <c r="X747" s="1" t="s">
        <v>783</v>
      </c>
      <c r="Y747" s="6" t="e">
        <f>VLOOKUP(B747,Dispa_data!B:B,1,FALSE)</f>
        <v>#N/A</v>
      </c>
      <c r="Z747" t="s">
        <v>1016</v>
      </c>
      <c r="AA747" t="s">
        <v>1817</v>
      </c>
      <c r="AB747" t="s">
        <v>1925</v>
      </c>
      <c r="AC747" t="s">
        <v>2158</v>
      </c>
      <c r="AD747" t="s">
        <v>2463</v>
      </c>
      <c r="AE747" t="s">
        <v>2801</v>
      </c>
      <c r="AF747" t="s">
        <v>3242</v>
      </c>
      <c r="AG747" t="s">
        <v>3482</v>
      </c>
      <c r="AH747" t="s">
        <v>3492</v>
      </c>
      <c r="AI747">
        <v>23.3</v>
      </c>
      <c r="AJ747">
        <v>24.728649999999998</v>
      </c>
      <c r="AK747" t="s">
        <v>3502</v>
      </c>
      <c r="AL747" t="s">
        <v>3512</v>
      </c>
      <c r="AM747" t="s">
        <v>3515</v>
      </c>
      <c r="AN747">
        <v>95.115068493150687</v>
      </c>
      <c r="AO747">
        <v>1974</v>
      </c>
      <c r="AP747" t="s">
        <v>3576</v>
      </c>
      <c r="AS747" t="s">
        <v>3625</v>
      </c>
      <c r="AT747" t="s">
        <v>3629</v>
      </c>
      <c r="AU747">
        <v>48.815832999999998</v>
      </c>
      <c r="AV747">
        <v>9.2211110000000005</v>
      </c>
      <c r="AY747">
        <v>0.23</v>
      </c>
      <c r="BA747">
        <v>0.31240000000000001</v>
      </c>
      <c r="BB747" t="s">
        <v>3997</v>
      </c>
      <c r="BC747" t="s">
        <v>3502</v>
      </c>
      <c r="BE747" t="s">
        <v>3515</v>
      </c>
      <c r="BF747" t="s">
        <v>3391</v>
      </c>
      <c r="BG747" t="s">
        <v>4406</v>
      </c>
      <c r="BH747" t="s">
        <v>4442</v>
      </c>
      <c r="BI747" t="s">
        <v>4592</v>
      </c>
    </row>
    <row r="748" spans="1:61" x14ac:dyDescent="0.25">
      <c r="A748">
        <f t="shared" si="90"/>
        <v>23.3</v>
      </c>
      <c r="B748" t="str">
        <f t="shared" si="91"/>
        <v>Restmüll-Heizkraftwerk Stuttgart-Münster_BNA0939b</v>
      </c>
      <c r="C748" t="s">
        <v>3492</v>
      </c>
      <c r="D748" t="str">
        <f>VLOOKUP(AL748,REF_TABLE!$A$19:$B$26,2,FALSE)</f>
        <v>GTUR</v>
      </c>
      <c r="E748" t="str">
        <f>VLOOKUP(AK748,REF_TABLE!A:B,2,FALSE)</f>
        <v>OIL</v>
      </c>
      <c r="F748">
        <f t="shared" si="97"/>
        <v>0.31240000000000001</v>
      </c>
      <c r="G748">
        <f>VLOOKUP(Backup_0521!D748,REF_TABLE!M:Q,2,FALSE)</f>
        <v>0</v>
      </c>
      <c r="H748">
        <f>VLOOKUP(Backup_0521!D748,REF_TABLE!M:Q,3,FALSE)</f>
        <v>0</v>
      </c>
      <c r="I748">
        <f>VLOOKUP(D748,Tabelle7!$A:$B,2,FALSE)</f>
        <v>1</v>
      </c>
      <c r="J748">
        <f>VLOOKUP(D748,Tabelle7!$A:$C,3,FALSE)</f>
        <v>1</v>
      </c>
      <c r="K748">
        <f>VLOOKUP($E748,Dispa_data!E:W,7,FALSE)</f>
        <v>35280.964999999997</v>
      </c>
      <c r="L748">
        <f>IFERROR(VLOOKUP($E748,Dispa_data!E:W,8,FALSE),0)</f>
        <v>0</v>
      </c>
      <c r="M748">
        <f>IFERROR(VLOOKUP($E748,Dispa_data!E:W,9,FALSE),0)</f>
        <v>0</v>
      </c>
      <c r="N748">
        <f>IFERROR(VLOOKUP($E748,Dispa_data!$E:$W,10,FALSE),0)</f>
        <v>0.3</v>
      </c>
      <c r="O748">
        <f>IFERROR(VLOOKUP($E748,Dispa_data!$E:$W,11,FALSE),0)</f>
        <v>0.41</v>
      </c>
      <c r="P748">
        <f>IFERROR(VLOOKUP($E748,Dispa_data!$E:$W,12,FALSE),0)</f>
        <v>7</v>
      </c>
      <c r="Q748">
        <f>IFERROR(VLOOKUP($E748,Dispa_data!$E:$W,13,FALSE),0)</f>
        <v>0.79</v>
      </c>
      <c r="S748">
        <f t="shared" si="92"/>
        <v>95.115068493150687</v>
      </c>
      <c r="T748" t="str">
        <f t="shared" si="93"/>
        <v/>
      </c>
      <c r="U748" t="str">
        <f t="shared" si="94"/>
        <v/>
      </c>
      <c r="V748" t="str">
        <f t="shared" si="95"/>
        <v/>
      </c>
      <c r="W748" t="str">
        <f t="shared" si="96"/>
        <v/>
      </c>
      <c r="X748" s="1" t="s">
        <v>784</v>
      </c>
      <c r="Y748" s="6" t="e">
        <f>VLOOKUP(B748,Dispa_data!B:B,1,FALSE)</f>
        <v>#N/A</v>
      </c>
      <c r="Z748" t="s">
        <v>1016</v>
      </c>
      <c r="AA748" t="s">
        <v>1818</v>
      </c>
      <c r="AB748" t="s">
        <v>1925</v>
      </c>
      <c r="AC748" t="s">
        <v>2158</v>
      </c>
      <c r="AD748" t="s">
        <v>2463</v>
      </c>
      <c r="AE748" t="s">
        <v>2801</v>
      </c>
      <c r="AF748" t="s">
        <v>3242</v>
      </c>
      <c r="AG748" t="s">
        <v>3482</v>
      </c>
      <c r="AH748" t="s">
        <v>3492</v>
      </c>
      <c r="AI748">
        <v>23.3</v>
      </c>
      <c r="AJ748">
        <v>24.728649999999998</v>
      </c>
      <c r="AK748" t="s">
        <v>3502</v>
      </c>
      <c r="AL748" t="s">
        <v>3512</v>
      </c>
      <c r="AM748" t="s">
        <v>3515</v>
      </c>
      <c r="AN748">
        <v>95.115068493150687</v>
      </c>
      <c r="AO748">
        <v>1974</v>
      </c>
      <c r="AP748" t="s">
        <v>3576</v>
      </c>
      <c r="AS748" t="s">
        <v>3625</v>
      </c>
      <c r="AT748" t="s">
        <v>3629</v>
      </c>
      <c r="AU748">
        <v>48.815832999999998</v>
      </c>
      <c r="AV748">
        <v>9.2211110000000005</v>
      </c>
      <c r="AY748">
        <v>0.23</v>
      </c>
      <c r="BA748">
        <v>0.31240000000000001</v>
      </c>
      <c r="BB748" t="s">
        <v>3997</v>
      </c>
      <c r="BC748" t="s">
        <v>3502</v>
      </c>
      <c r="BE748" t="s">
        <v>3515</v>
      </c>
      <c r="BF748" t="s">
        <v>3391</v>
      </c>
      <c r="BG748" t="s">
        <v>4406</v>
      </c>
      <c r="BH748" t="s">
        <v>4442</v>
      </c>
      <c r="BI748" t="s">
        <v>4592</v>
      </c>
    </row>
    <row r="749" spans="1:61" x14ac:dyDescent="0.25">
      <c r="A749">
        <f t="shared" si="90"/>
        <v>415</v>
      </c>
      <c r="B749" t="str">
        <f t="shared" si="91"/>
        <v>Irsching_BNA0993</v>
      </c>
      <c r="C749" t="s">
        <v>3492</v>
      </c>
      <c r="D749" t="str">
        <f>VLOOKUP(AL749,REF_TABLE!$A$19:$B$26,2,FALSE)</f>
        <v>STUR</v>
      </c>
      <c r="E749" t="str">
        <f>VLOOKUP(AK749,REF_TABLE!A:B,2,FALSE)</f>
        <v>OIL</v>
      </c>
      <c r="F749">
        <f t="shared" si="97"/>
        <v>0.35639999999999999</v>
      </c>
      <c r="G749">
        <f>VLOOKUP(Backup_0521!D749,REF_TABLE!M:Q,2,FALSE)</f>
        <v>9.5587323943661975</v>
      </c>
      <c r="H749">
        <f>VLOOKUP(Backup_0521!D749,REF_TABLE!M:Q,3,FALSE)</f>
        <v>7.8122535211267614</v>
      </c>
      <c r="I749">
        <f>VLOOKUP(D749,Tabelle7!$A:$B,2,FALSE)</f>
        <v>4.0224969288732378E-2</v>
      </c>
      <c r="J749">
        <f>VLOOKUP(D749,Tabelle7!$A:$C,3,FALSE)</f>
        <v>4.0224969288732378E-2</v>
      </c>
      <c r="K749">
        <f>VLOOKUP($E749,Dispa_data!E:W,7,FALSE)</f>
        <v>35280.964999999997</v>
      </c>
      <c r="L749">
        <f>IFERROR(VLOOKUP($E749,Dispa_data!E:W,8,FALSE),0)</f>
        <v>0</v>
      </c>
      <c r="M749">
        <f>IFERROR(VLOOKUP($E749,Dispa_data!E:W,9,FALSE),0)</f>
        <v>0</v>
      </c>
      <c r="N749">
        <f>IFERROR(VLOOKUP($E749,Dispa_data!$E:$W,10,FALSE),0)</f>
        <v>0.3</v>
      </c>
      <c r="O749">
        <f>IFERROR(VLOOKUP($E749,Dispa_data!$E:$W,11,FALSE),0)</f>
        <v>0.41</v>
      </c>
      <c r="P749">
        <f>IFERROR(VLOOKUP($E749,Dispa_data!$E:$W,12,FALSE),0)</f>
        <v>7</v>
      </c>
      <c r="Q749">
        <f>IFERROR(VLOOKUP($E749,Dispa_data!$E:$W,13,FALSE),0)</f>
        <v>0.79</v>
      </c>
      <c r="S749">
        <f t="shared" si="92"/>
        <v>25</v>
      </c>
      <c r="T749" t="str">
        <f t="shared" si="93"/>
        <v/>
      </c>
      <c r="U749" t="str">
        <f t="shared" si="94"/>
        <v/>
      </c>
      <c r="V749" t="str">
        <f t="shared" si="95"/>
        <v/>
      </c>
      <c r="W749" t="str">
        <f t="shared" si="96"/>
        <v/>
      </c>
      <c r="X749" s="1" t="s">
        <v>785</v>
      </c>
      <c r="Y749" s="6" t="e">
        <f>VLOOKUP(B749,Dispa_data!B:B,1,FALSE)</f>
        <v>#N/A</v>
      </c>
      <c r="Z749" t="s">
        <v>1422</v>
      </c>
      <c r="AA749" t="s">
        <v>1590</v>
      </c>
      <c r="AB749" t="s">
        <v>2105</v>
      </c>
      <c r="AC749" t="s">
        <v>2172</v>
      </c>
      <c r="AE749" t="s">
        <v>2924</v>
      </c>
      <c r="AF749" t="s">
        <v>1155</v>
      </c>
      <c r="AG749" t="s">
        <v>3478</v>
      </c>
      <c r="AH749" t="s">
        <v>3492</v>
      </c>
      <c r="AI749">
        <v>415</v>
      </c>
      <c r="AJ749">
        <v>440</v>
      </c>
      <c r="AK749" t="s">
        <v>3502</v>
      </c>
      <c r="AL749" t="s">
        <v>3506</v>
      </c>
      <c r="AM749" t="s">
        <v>3515</v>
      </c>
      <c r="AN749">
        <v>25</v>
      </c>
      <c r="AO749">
        <v>1974</v>
      </c>
      <c r="AP749" t="s">
        <v>3576</v>
      </c>
      <c r="AS749" t="s">
        <v>3626</v>
      </c>
      <c r="AU749">
        <v>48.767020000000002</v>
      </c>
      <c r="AV749">
        <v>11.580033</v>
      </c>
      <c r="AW749" t="s">
        <v>3719</v>
      </c>
      <c r="AX749" t="s">
        <v>3914</v>
      </c>
      <c r="BA749">
        <v>0.35639999999999999</v>
      </c>
      <c r="BB749" t="s">
        <v>3997</v>
      </c>
      <c r="BC749" t="s">
        <v>3502</v>
      </c>
      <c r="BE749" t="s">
        <v>3515</v>
      </c>
      <c r="BF749" t="s">
        <v>1422</v>
      </c>
      <c r="BG749" t="s">
        <v>4408</v>
      </c>
      <c r="BH749" t="s">
        <v>4463</v>
      </c>
      <c r="BI749" t="s">
        <v>4591</v>
      </c>
    </row>
    <row r="750" spans="1:61" x14ac:dyDescent="0.25">
      <c r="A750">
        <f t="shared" si="90"/>
        <v>136</v>
      </c>
      <c r="B750" t="str">
        <f t="shared" si="91"/>
        <v>Kraftwerk Walheim_BNA1004</v>
      </c>
      <c r="C750" t="s">
        <v>3492</v>
      </c>
      <c r="D750" t="str">
        <f>VLOOKUP(AL750,REF_TABLE!$A$19:$B$26,2,FALSE)</f>
        <v>GTUR</v>
      </c>
      <c r="E750" t="str">
        <f>VLOOKUP(AK750,REF_TABLE!A:B,2,FALSE)</f>
        <v>OIL</v>
      </c>
      <c r="F750">
        <f t="shared" si="97"/>
        <v>0.3306</v>
      </c>
      <c r="G750">
        <f>VLOOKUP(Backup_0521!D750,REF_TABLE!M:Q,2,FALSE)</f>
        <v>0</v>
      </c>
      <c r="H750">
        <f>VLOOKUP(Backup_0521!D750,REF_TABLE!M:Q,3,FALSE)</f>
        <v>0</v>
      </c>
      <c r="I750">
        <f>VLOOKUP(D750,Tabelle7!$A:$B,2,FALSE)</f>
        <v>1</v>
      </c>
      <c r="J750">
        <f>VLOOKUP(D750,Tabelle7!$A:$C,3,FALSE)</f>
        <v>1</v>
      </c>
      <c r="K750">
        <f>VLOOKUP($E750,Dispa_data!E:W,7,FALSE)</f>
        <v>35280.964999999997</v>
      </c>
      <c r="L750">
        <f>IFERROR(VLOOKUP($E750,Dispa_data!E:W,8,FALSE),0)</f>
        <v>0</v>
      </c>
      <c r="M750">
        <f>IFERROR(VLOOKUP($E750,Dispa_data!E:W,9,FALSE),0)</f>
        <v>0</v>
      </c>
      <c r="N750">
        <f>IFERROR(VLOOKUP($E750,Dispa_data!$E:$W,10,FALSE),0)</f>
        <v>0.3</v>
      </c>
      <c r="O750">
        <f>IFERROR(VLOOKUP($E750,Dispa_data!$E:$W,11,FALSE),0)</f>
        <v>0.41</v>
      </c>
      <c r="P750">
        <f>IFERROR(VLOOKUP($E750,Dispa_data!$E:$W,12,FALSE),0)</f>
        <v>7</v>
      </c>
      <c r="Q750">
        <f>IFERROR(VLOOKUP($E750,Dispa_data!$E:$W,13,FALSE),0)</f>
        <v>0.79</v>
      </c>
      <c r="S750" t="str">
        <f t="shared" si="92"/>
        <v/>
      </c>
      <c r="T750" t="str">
        <f t="shared" si="93"/>
        <v/>
      </c>
      <c r="U750" t="str">
        <f t="shared" si="94"/>
        <v/>
      </c>
      <c r="V750" t="str">
        <f t="shared" si="95"/>
        <v/>
      </c>
      <c r="W750" t="str">
        <f t="shared" si="96"/>
        <v/>
      </c>
      <c r="X750" s="1" t="s">
        <v>786</v>
      </c>
      <c r="Y750" s="6" t="e">
        <f>VLOOKUP(B750,Dispa_data!B:B,1,FALSE)</f>
        <v>#N/A</v>
      </c>
      <c r="Z750" t="s">
        <v>1021</v>
      </c>
      <c r="AA750" t="s">
        <v>1819</v>
      </c>
      <c r="AB750" t="s">
        <v>2106</v>
      </c>
      <c r="AC750" t="s">
        <v>2158</v>
      </c>
      <c r="AD750" t="s">
        <v>2466</v>
      </c>
      <c r="AE750" t="s">
        <v>2805</v>
      </c>
      <c r="AF750" t="s">
        <v>3246</v>
      </c>
      <c r="AG750" t="s">
        <v>3482</v>
      </c>
      <c r="AH750" t="s">
        <v>3492</v>
      </c>
      <c r="AI750">
        <v>136</v>
      </c>
      <c r="AJ750">
        <v>143</v>
      </c>
      <c r="AK750" t="s">
        <v>3502</v>
      </c>
      <c r="AL750" t="s">
        <v>3512</v>
      </c>
      <c r="AM750" t="s">
        <v>3515</v>
      </c>
      <c r="AO750">
        <v>1981</v>
      </c>
      <c r="AP750" t="s">
        <v>3536</v>
      </c>
      <c r="AS750" t="s">
        <v>3625</v>
      </c>
      <c r="AU750">
        <v>49.017471999999998</v>
      </c>
      <c r="AV750">
        <v>9.1573890000000002</v>
      </c>
      <c r="AW750" t="s">
        <v>3729</v>
      </c>
      <c r="AX750" t="s">
        <v>3915</v>
      </c>
      <c r="BA750">
        <v>0.3306</v>
      </c>
      <c r="BB750" t="s">
        <v>3997</v>
      </c>
      <c r="BC750" t="s">
        <v>3502</v>
      </c>
      <c r="BE750" t="s">
        <v>3515</v>
      </c>
      <c r="BF750" t="s">
        <v>3246</v>
      </c>
      <c r="BG750" t="s">
        <v>4406</v>
      </c>
      <c r="BH750" t="s">
        <v>4442</v>
      </c>
      <c r="BI750" t="s">
        <v>4591</v>
      </c>
    </row>
    <row r="751" spans="1:61" x14ac:dyDescent="0.25">
      <c r="A751">
        <f t="shared" si="90"/>
        <v>24</v>
      </c>
      <c r="B751" t="str">
        <f t="shared" si="91"/>
        <v>SKW Gasturbine_BNA1007a</v>
      </c>
      <c r="C751" t="s">
        <v>3492</v>
      </c>
      <c r="D751" t="str">
        <f>VLOOKUP(AL751,REF_TABLE!$A$19:$B$26,2,FALSE)</f>
        <v>GTUR</v>
      </c>
      <c r="E751" t="str">
        <f>VLOOKUP(AK751,REF_TABLE!A:B,2,FALSE)</f>
        <v>OIL</v>
      </c>
      <c r="F751">
        <f t="shared" si="97"/>
        <v>0.3488</v>
      </c>
      <c r="G751">
        <f>VLOOKUP(Backup_0521!D751,REF_TABLE!M:Q,2,FALSE)</f>
        <v>0</v>
      </c>
      <c r="H751">
        <f>VLOOKUP(Backup_0521!D751,REF_TABLE!M:Q,3,FALSE)</f>
        <v>0</v>
      </c>
      <c r="I751">
        <f>VLOOKUP(D751,Tabelle7!$A:$B,2,FALSE)</f>
        <v>1</v>
      </c>
      <c r="J751">
        <f>VLOOKUP(D751,Tabelle7!$A:$C,3,FALSE)</f>
        <v>1</v>
      </c>
      <c r="K751">
        <f>VLOOKUP($E751,Dispa_data!E:W,7,FALSE)</f>
        <v>35280.964999999997</v>
      </c>
      <c r="L751">
        <f>IFERROR(VLOOKUP($E751,Dispa_data!E:W,8,FALSE),0)</f>
        <v>0</v>
      </c>
      <c r="M751">
        <f>IFERROR(VLOOKUP($E751,Dispa_data!E:W,9,FALSE),0)</f>
        <v>0</v>
      </c>
      <c r="N751">
        <f>IFERROR(VLOOKUP($E751,Dispa_data!$E:$W,10,FALSE),0)</f>
        <v>0.3</v>
      </c>
      <c r="O751">
        <f>IFERROR(VLOOKUP($E751,Dispa_data!$E:$W,11,FALSE),0)</f>
        <v>0.41</v>
      </c>
      <c r="P751">
        <f>IFERROR(VLOOKUP($E751,Dispa_data!$E:$W,12,FALSE),0)</f>
        <v>7</v>
      </c>
      <c r="Q751">
        <f>IFERROR(VLOOKUP($E751,Dispa_data!$E:$W,13,FALSE),0)</f>
        <v>0.79</v>
      </c>
      <c r="S751" t="str">
        <f t="shared" si="92"/>
        <v/>
      </c>
      <c r="T751" t="str">
        <f t="shared" si="93"/>
        <v/>
      </c>
      <c r="U751" t="str">
        <f t="shared" si="94"/>
        <v/>
      </c>
      <c r="V751" t="str">
        <f t="shared" si="95"/>
        <v/>
      </c>
      <c r="W751" t="str">
        <f t="shared" si="96"/>
        <v/>
      </c>
      <c r="X751" s="1" t="s">
        <v>787</v>
      </c>
      <c r="Y751" s="6" t="e">
        <f>VLOOKUP(B751,Dispa_data!B:B,1,FALSE)</f>
        <v>#N/A</v>
      </c>
      <c r="Z751" t="s">
        <v>1423</v>
      </c>
      <c r="AA751" t="s">
        <v>1423</v>
      </c>
      <c r="AC751" t="s">
        <v>2348</v>
      </c>
      <c r="AD751" t="s">
        <v>2665</v>
      </c>
      <c r="AE751" t="s">
        <v>3132</v>
      </c>
      <c r="AF751" t="s">
        <v>3445</v>
      </c>
      <c r="AG751" t="s">
        <v>3478</v>
      </c>
      <c r="AH751" t="s">
        <v>3492</v>
      </c>
      <c r="AI751">
        <v>24</v>
      </c>
      <c r="AK751" t="s">
        <v>3502</v>
      </c>
      <c r="AL751" t="s">
        <v>3512</v>
      </c>
      <c r="AM751" t="s">
        <v>3515</v>
      </c>
      <c r="AO751">
        <v>1988</v>
      </c>
      <c r="AP751" t="s">
        <v>3516</v>
      </c>
      <c r="AS751" t="s">
        <v>3625</v>
      </c>
      <c r="AU751">
        <v>47.683464000000001</v>
      </c>
      <c r="AV751">
        <v>10.31911</v>
      </c>
      <c r="BA751">
        <v>0.3488</v>
      </c>
      <c r="BB751" t="s">
        <v>3997</v>
      </c>
      <c r="BC751" t="s">
        <v>3502</v>
      </c>
      <c r="BE751" t="s">
        <v>3515</v>
      </c>
      <c r="BF751" t="s">
        <v>4338</v>
      </c>
      <c r="BG751" t="s">
        <v>4406</v>
      </c>
      <c r="BH751" t="s">
        <v>4568</v>
      </c>
    </row>
    <row r="752" spans="1:61" x14ac:dyDescent="0.25">
      <c r="A752">
        <f t="shared" si="90"/>
        <v>10.5</v>
      </c>
      <c r="B752" t="str">
        <f t="shared" si="91"/>
        <v>SKW Diesel_BNA1007b</v>
      </c>
      <c r="C752" t="s">
        <v>3492</v>
      </c>
      <c r="D752" t="str">
        <f>VLOOKUP(AL752,REF_TABLE!$A$19:$B$26,2,FALSE)</f>
        <v>STUR</v>
      </c>
      <c r="E752" t="str">
        <f>VLOOKUP(AK752,REF_TABLE!A:B,2,FALSE)</f>
        <v>OIL</v>
      </c>
      <c r="F752">
        <f t="shared" si="97"/>
        <v>0.36080000000000001</v>
      </c>
      <c r="G752">
        <f>VLOOKUP(Backup_0521!D752,REF_TABLE!M:Q,2,FALSE)</f>
        <v>9.5587323943661975</v>
      </c>
      <c r="H752">
        <f>VLOOKUP(Backup_0521!D752,REF_TABLE!M:Q,3,FALSE)</f>
        <v>7.8122535211267614</v>
      </c>
      <c r="I752">
        <f>VLOOKUP(D752,Tabelle7!$A:$B,2,FALSE)</f>
        <v>4.0224969288732378E-2</v>
      </c>
      <c r="J752">
        <f>VLOOKUP(D752,Tabelle7!$A:$C,3,FALSE)</f>
        <v>4.0224969288732378E-2</v>
      </c>
      <c r="K752">
        <f>VLOOKUP($E752,Dispa_data!E:W,7,FALSE)</f>
        <v>35280.964999999997</v>
      </c>
      <c r="L752">
        <f>IFERROR(VLOOKUP($E752,Dispa_data!E:W,8,FALSE),0)</f>
        <v>0</v>
      </c>
      <c r="M752">
        <f>IFERROR(VLOOKUP($E752,Dispa_data!E:W,9,FALSE),0)</f>
        <v>0</v>
      </c>
      <c r="N752">
        <f>IFERROR(VLOOKUP($E752,Dispa_data!$E:$W,10,FALSE),0)</f>
        <v>0.3</v>
      </c>
      <c r="O752">
        <f>IFERROR(VLOOKUP($E752,Dispa_data!$E:$W,11,FALSE),0)</f>
        <v>0.41</v>
      </c>
      <c r="P752">
        <f>IFERROR(VLOOKUP($E752,Dispa_data!$E:$W,12,FALSE),0)</f>
        <v>7</v>
      </c>
      <c r="Q752">
        <f>IFERROR(VLOOKUP($E752,Dispa_data!$E:$W,13,FALSE),0)</f>
        <v>0.79</v>
      </c>
      <c r="S752" t="str">
        <f t="shared" si="92"/>
        <v/>
      </c>
      <c r="T752" t="str">
        <f t="shared" si="93"/>
        <v/>
      </c>
      <c r="U752" t="str">
        <f t="shared" si="94"/>
        <v/>
      </c>
      <c r="V752" t="str">
        <f t="shared" si="95"/>
        <v/>
      </c>
      <c r="W752" t="str">
        <f t="shared" si="96"/>
        <v/>
      </c>
      <c r="X752" s="1" t="s">
        <v>788</v>
      </c>
      <c r="Y752" s="6" t="e">
        <f>VLOOKUP(B752,Dispa_data!B:B,1,FALSE)</f>
        <v>#N/A</v>
      </c>
      <c r="Z752" t="s">
        <v>1424</v>
      </c>
      <c r="AA752" t="s">
        <v>1424</v>
      </c>
      <c r="AC752" t="s">
        <v>2348</v>
      </c>
      <c r="AD752" t="s">
        <v>2665</v>
      </c>
      <c r="AE752" t="s">
        <v>3132</v>
      </c>
      <c r="AF752" t="s">
        <v>3445</v>
      </c>
      <c r="AG752" t="s">
        <v>3478</v>
      </c>
      <c r="AH752" t="s">
        <v>3492</v>
      </c>
      <c r="AI752">
        <v>10.5</v>
      </c>
      <c r="AK752" t="s">
        <v>3502</v>
      </c>
      <c r="AL752" t="s">
        <v>3506</v>
      </c>
      <c r="AM752" t="s">
        <v>3515</v>
      </c>
      <c r="AO752">
        <v>1978</v>
      </c>
      <c r="AP752" t="s">
        <v>3563</v>
      </c>
      <c r="AS752" t="s">
        <v>3625</v>
      </c>
      <c r="AU752">
        <v>47.683464000000001</v>
      </c>
      <c r="AV752">
        <v>10.31911</v>
      </c>
      <c r="BA752">
        <v>0.36080000000000001</v>
      </c>
      <c r="BB752" t="s">
        <v>3997</v>
      </c>
      <c r="BC752" t="s">
        <v>3502</v>
      </c>
      <c r="BE752" t="s">
        <v>3515</v>
      </c>
      <c r="BF752" t="s">
        <v>4338</v>
      </c>
      <c r="BG752" t="s">
        <v>1559</v>
      </c>
      <c r="BH752" t="s">
        <v>4568</v>
      </c>
    </row>
    <row r="753" spans="1:61" x14ac:dyDescent="0.25">
      <c r="A753">
        <f t="shared" si="90"/>
        <v>50.5</v>
      </c>
      <c r="B753" t="str">
        <f t="shared" si="91"/>
        <v>Wedel_BNA1015</v>
      </c>
      <c r="C753" t="s">
        <v>3492</v>
      </c>
      <c r="D753" t="str">
        <f>VLOOKUP(AL753,REF_TABLE!$A$19:$B$26,2,FALSE)</f>
        <v>GTUR</v>
      </c>
      <c r="E753" t="str">
        <f>VLOOKUP(AK753,REF_TABLE!A:B,2,FALSE)</f>
        <v>OIL</v>
      </c>
      <c r="F753">
        <f t="shared" si="97"/>
        <v>0.30719999999999997</v>
      </c>
      <c r="G753">
        <f>VLOOKUP(Backup_0521!D753,REF_TABLE!M:Q,2,FALSE)</f>
        <v>0</v>
      </c>
      <c r="H753">
        <f>VLOOKUP(Backup_0521!D753,REF_TABLE!M:Q,3,FALSE)</f>
        <v>0</v>
      </c>
      <c r="I753">
        <f>VLOOKUP(D753,Tabelle7!$A:$B,2,FALSE)</f>
        <v>1</v>
      </c>
      <c r="J753">
        <f>VLOOKUP(D753,Tabelle7!$A:$C,3,FALSE)</f>
        <v>1</v>
      </c>
      <c r="K753">
        <f>VLOOKUP($E753,Dispa_data!E:W,7,FALSE)</f>
        <v>35280.964999999997</v>
      </c>
      <c r="L753">
        <f>IFERROR(VLOOKUP($E753,Dispa_data!E:W,8,FALSE),0)</f>
        <v>0</v>
      </c>
      <c r="M753">
        <f>IFERROR(VLOOKUP($E753,Dispa_data!E:W,9,FALSE),0)</f>
        <v>0</v>
      </c>
      <c r="N753">
        <f>IFERROR(VLOOKUP($E753,Dispa_data!$E:$W,10,FALSE),0)</f>
        <v>0.3</v>
      </c>
      <c r="O753">
        <f>IFERROR(VLOOKUP($E753,Dispa_data!$E:$W,11,FALSE),0)</f>
        <v>0.41</v>
      </c>
      <c r="P753">
        <f>IFERROR(VLOOKUP($E753,Dispa_data!$E:$W,12,FALSE),0)</f>
        <v>7</v>
      </c>
      <c r="Q753">
        <f>IFERROR(VLOOKUP($E753,Dispa_data!$E:$W,13,FALSE),0)</f>
        <v>0.79</v>
      </c>
      <c r="S753" t="str">
        <f t="shared" si="92"/>
        <v/>
      </c>
      <c r="T753" t="str">
        <f t="shared" si="93"/>
        <v/>
      </c>
      <c r="U753" t="str">
        <f t="shared" si="94"/>
        <v/>
      </c>
      <c r="V753" t="str">
        <f t="shared" si="95"/>
        <v/>
      </c>
      <c r="W753" t="str">
        <f t="shared" si="96"/>
        <v/>
      </c>
      <c r="X753" s="1" t="s">
        <v>789</v>
      </c>
      <c r="Y753" s="6" t="e">
        <f>VLOOKUP(B753,Dispa_data!B:B,1,FALSE)</f>
        <v>#N/A</v>
      </c>
      <c r="Z753" t="s">
        <v>1022</v>
      </c>
      <c r="AA753" t="s">
        <v>1674</v>
      </c>
      <c r="AB753" t="s">
        <v>2107</v>
      </c>
      <c r="AC753" t="s">
        <v>2174</v>
      </c>
      <c r="AE753" t="s">
        <v>2806</v>
      </c>
      <c r="AF753" t="s">
        <v>1022</v>
      </c>
      <c r="AG753" t="s">
        <v>3486</v>
      </c>
      <c r="AH753" t="s">
        <v>3492</v>
      </c>
      <c r="AI753">
        <v>50.5</v>
      </c>
      <c r="AJ753">
        <v>51</v>
      </c>
      <c r="AK753" t="s">
        <v>3502</v>
      </c>
      <c r="AL753" t="s">
        <v>3512</v>
      </c>
      <c r="AM753" t="s">
        <v>3515</v>
      </c>
      <c r="AO753">
        <v>1972</v>
      </c>
      <c r="AP753" t="s">
        <v>3608</v>
      </c>
      <c r="AS753" t="s">
        <v>3625</v>
      </c>
      <c r="AU753">
        <v>53.566251039999997</v>
      </c>
      <c r="AV753">
        <v>9.728479385</v>
      </c>
      <c r="AY753">
        <v>0.55000000000000004</v>
      </c>
      <c r="AZ753" s="2" t="s">
        <v>3994</v>
      </c>
      <c r="BA753">
        <v>0.30719999999999997</v>
      </c>
      <c r="BB753" t="s">
        <v>3997</v>
      </c>
      <c r="BC753" t="s">
        <v>3502</v>
      </c>
      <c r="BE753" t="s">
        <v>3515</v>
      </c>
      <c r="BF753" t="s">
        <v>1022</v>
      </c>
      <c r="BG753" t="s">
        <v>4406</v>
      </c>
      <c r="BH753" t="s">
        <v>4448</v>
      </c>
      <c r="BI753" t="s">
        <v>4592</v>
      </c>
    </row>
    <row r="754" spans="1:61" x14ac:dyDescent="0.25">
      <c r="A754">
        <f t="shared" si="90"/>
        <v>50.5</v>
      </c>
      <c r="B754" t="str">
        <f t="shared" si="91"/>
        <v>Wedel_BNA1016</v>
      </c>
      <c r="C754" t="s">
        <v>3492</v>
      </c>
      <c r="D754" t="str">
        <f>VLOOKUP(AL754,REF_TABLE!$A$19:$B$26,2,FALSE)</f>
        <v>GTUR</v>
      </c>
      <c r="E754" t="str">
        <f>VLOOKUP(AK754,REF_TABLE!A:B,2,FALSE)</f>
        <v>OIL</v>
      </c>
      <c r="F754">
        <f t="shared" si="97"/>
        <v>0.30719999999999997</v>
      </c>
      <c r="G754">
        <f>VLOOKUP(Backup_0521!D754,REF_TABLE!M:Q,2,FALSE)</f>
        <v>0</v>
      </c>
      <c r="H754">
        <f>VLOOKUP(Backup_0521!D754,REF_TABLE!M:Q,3,FALSE)</f>
        <v>0</v>
      </c>
      <c r="I754">
        <f>VLOOKUP(D754,Tabelle7!$A:$B,2,FALSE)</f>
        <v>1</v>
      </c>
      <c r="J754">
        <f>VLOOKUP(D754,Tabelle7!$A:$C,3,FALSE)</f>
        <v>1</v>
      </c>
      <c r="K754">
        <f>VLOOKUP($E754,Dispa_data!E:W,7,FALSE)</f>
        <v>35280.964999999997</v>
      </c>
      <c r="L754">
        <f>IFERROR(VLOOKUP($E754,Dispa_data!E:W,8,FALSE),0)</f>
        <v>0</v>
      </c>
      <c r="M754">
        <f>IFERROR(VLOOKUP($E754,Dispa_data!E:W,9,FALSE),0)</f>
        <v>0</v>
      </c>
      <c r="N754">
        <f>IFERROR(VLOOKUP($E754,Dispa_data!$E:$W,10,FALSE),0)</f>
        <v>0.3</v>
      </c>
      <c r="O754">
        <f>IFERROR(VLOOKUP($E754,Dispa_data!$E:$W,11,FALSE),0)</f>
        <v>0.41</v>
      </c>
      <c r="P754">
        <f>IFERROR(VLOOKUP($E754,Dispa_data!$E:$W,12,FALSE),0)</f>
        <v>7</v>
      </c>
      <c r="Q754">
        <f>IFERROR(VLOOKUP($E754,Dispa_data!$E:$W,13,FALSE),0)</f>
        <v>0.79</v>
      </c>
      <c r="S754" t="str">
        <f t="shared" si="92"/>
        <v/>
      </c>
      <c r="T754" t="str">
        <f t="shared" si="93"/>
        <v/>
      </c>
      <c r="U754" t="str">
        <f t="shared" si="94"/>
        <v/>
      </c>
      <c r="V754" t="str">
        <f t="shared" si="95"/>
        <v/>
      </c>
      <c r="W754" t="str">
        <f t="shared" si="96"/>
        <v/>
      </c>
      <c r="X754" s="1" t="s">
        <v>790</v>
      </c>
      <c r="Y754" s="6" t="e">
        <f>VLOOKUP(B754,Dispa_data!B:B,1,FALSE)</f>
        <v>#N/A</v>
      </c>
      <c r="Z754" t="s">
        <v>1022</v>
      </c>
      <c r="AA754" t="s">
        <v>1675</v>
      </c>
      <c r="AB754" t="s">
        <v>2107</v>
      </c>
      <c r="AC754" t="s">
        <v>2174</v>
      </c>
      <c r="AE754" t="s">
        <v>2806</v>
      </c>
      <c r="AF754" t="s">
        <v>1022</v>
      </c>
      <c r="AG754" t="s">
        <v>3486</v>
      </c>
      <c r="AH754" t="s">
        <v>3492</v>
      </c>
      <c r="AI754">
        <v>50.5</v>
      </c>
      <c r="AJ754">
        <v>51</v>
      </c>
      <c r="AK754" t="s">
        <v>3502</v>
      </c>
      <c r="AL754" t="s">
        <v>3512</v>
      </c>
      <c r="AM754" t="s">
        <v>3515</v>
      </c>
      <c r="AO754">
        <v>1972</v>
      </c>
      <c r="AP754" t="s">
        <v>3608</v>
      </c>
      <c r="AS754" t="s">
        <v>3625</v>
      </c>
      <c r="AU754">
        <v>53.566251039999997</v>
      </c>
      <c r="AV754">
        <v>9.728479385</v>
      </c>
      <c r="AY754">
        <v>0.55000000000000004</v>
      </c>
      <c r="AZ754" s="2" t="s">
        <v>3994</v>
      </c>
      <c r="BA754">
        <v>0.30719999999999997</v>
      </c>
      <c r="BB754" t="s">
        <v>3997</v>
      </c>
      <c r="BC754" t="s">
        <v>3502</v>
      </c>
      <c r="BE754" t="s">
        <v>3515</v>
      </c>
      <c r="BF754" t="s">
        <v>1022</v>
      </c>
      <c r="BG754" t="s">
        <v>4406</v>
      </c>
      <c r="BH754" t="s">
        <v>4448</v>
      </c>
      <c r="BI754" t="s">
        <v>4592</v>
      </c>
    </row>
    <row r="755" spans="1:61" x14ac:dyDescent="0.25">
      <c r="A755">
        <f t="shared" si="90"/>
        <v>206</v>
      </c>
      <c r="B755" t="str">
        <f t="shared" si="91"/>
        <v>Kraftwerk Werdohl-Elverlingsen_BNA1036</v>
      </c>
      <c r="C755" t="s">
        <v>3492</v>
      </c>
      <c r="D755" t="str">
        <f>VLOOKUP(AL755,REF_TABLE!$A$19:$B$26,2,FALSE)</f>
        <v>COMC</v>
      </c>
      <c r="E755" t="str">
        <f>VLOOKUP(AK755,REF_TABLE!A:B,2,FALSE)</f>
        <v>OIL</v>
      </c>
      <c r="F755">
        <f t="shared" si="97"/>
        <v>0.38</v>
      </c>
      <c r="G755">
        <f>VLOOKUP(Backup_0521!D755,REF_TABLE!M:Q,2,FALSE)</f>
        <v>5</v>
      </c>
      <c r="H755">
        <f>VLOOKUP(Backup_0521!D755,REF_TABLE!M:Q,3,FALSE)</f>
        <v>1</v>
      </c>
      <c r="I755">
        <f>VLOOKUP(D755,Tabelle7!$A:$B,2,FALSE)</f>
        <v>3.8508725075675675E-2</v>
      </c>
      <c r="J755">
        <f>VLOOKUP(D755,Tabelle7!$A:$C,3,FALSE)</f>
        <v>3.8508725075675675E-2</v>
      </c>
      <c r="K755">
        <f>VLOOKUP($E755,Dispa_data!E:W,7,FALSE)</f>
        <v>35280.964999999997</v>
      </c>
      <c r="L755">
        <f>IFERROR(VLOOKUP($E755,Dispa_data!E:W,8,FALSE),0)</f>
        <v>0</v>
      </c>
      <c r="M755">
        <f>IFERROR(VLOOKUP($E755,Dispa_data!E:W,9,FALSE),0)</f>
        <v>0</v>
      </c>
      <c r="N755">
        <f>IFERROR(VLOOKUP($E755,Dispa_data!$E:$W,10,FALSE),0)</f>
        <v>0.3</v>
      </c>
      <c r="O755">
        <f>IFERROR(VLOOKUP($E755,Dispa_data!$E:$W,11,FALSE),0)</f>
        <v>0.41</v>
      </c>
      <c r="P755">
        <f>IFERROR(VLOOKUP($E755,Dispa_data!$E:$W,12,FALSE),0)</f>
        <v>7</v>
      </c>
      <c r="Q755">
        <f>IFERROR(VLOOKUP($E755,Dispa_data!$E:$W,13,FALSE),0)</f>
        <v>0.79</v>
      </c>
      <c r="S755" t="str">
        <f t="shared" si="92"/>
        <v/>
      </c>
      <c r="T755" t="str">
        <f t="shared" si="93"/>
        <v/>
      </c>
      <c r="U755" t="str">
        <f t="shared" si="94"/>
        <v/>
      </c>
      <c r="V755" t="str">
        <f t="shared" si="95"/>
        <v/>
      </c>
      <c r="W755" t="str">
        <f t="shared" si="96"/>
        <v/>
      </c>
      <c r="X755" s="1" t="s">
        <v>791</v>
      </c>
      <c r="Y755" s="6" t="e">
        <f>VLOOKUP(B755,Dispa_data!B:B,1,FALSE)</f>
        <v>#N/A</v>
      </c>
      <c r="Z755" t="s">
        <v>1023</v>
      </c>
      <c r="AA755" t="s">
        <v>1820</v>
      </c>
      <c r="AB755" t="s">
        <v>2108</v>
      </c>
      <c r="AC755" t="s">
        <v>2138</v>
      </c>
      <c r="AE755" t="s">
        <v>2807</v>
      </c>
      <c r="AF755" t="s">
        <v>3247</v>
      </c>
      <c r="AG755" t="s">
        <v>3480</v>
      </c>
      <c r="AH755" t="s">
        <v>3492</v>
      </c>
      <c r="AI755">
        <v>206</v>
      </c>
      <c r="AJ755">
        <v>220</v>
      </c>
      <c r="AK755" t="s">
        <v>3502</v>
      </c>
      <c r="AL755" t="s">
        <v>3508</v>
      </c>
      <c r="AM755" t="s">
        <v>3515</v>
      </c>
      <c r="AO755">
        <v>1975</v>
      </c>
      <c r="AP755" t="s">
        <v>3590</v>
      </c>
      <c r="AS755" t="s">
        <v>3628</v>
      </c>
      <c r="AU755">
        <v>51.275590000000001</v>
      </c>
      <c r="AV755">
        <v>7.7063699999999997</v>
      </c>
      <c r="BA755">
        <v>0.38</v>
      </c>
      <c r="BB755" t="s">
        <v>3997</v>
      </c>
      <c r="BC755" t="s">
        <v>3502</v>
      </c>
      <c r="BE755" t="s">
        <v>3515</v>
      </c>
      <c r="BF755" t="s">
        <v>4339</v>
      </c>
      <c r="BG755" t="s">
        <v>4407</v>
      </c>
      <c r="BH755" t="s">
        <v>4447</v>
      </c>
      <c r="BI755" t="s">
        <v>4591</v>
      </c>
    </row>
    <row r="756" spans="1:61" x14ac:dyDescent="0.25">
      <c r="A756">
        <f t="shared" si="90"/>
        <v>66.3</v>
      </c>
      <c r="B756" t="str">
        <f t="shared" si="91"/>
        <v>Kraftwerk_BNA1280</v>
      </c>
      <c r="C756" t="s">
        <v>3492</v>
      </c>
      <c r="D756" t="str">
        <f>VLOOKUP(AL756,REF_TABLE!$A$19:$B$26,2,FALSE)</f>
        <v>COMC</v>
      </c>
      <c r="E756" t="str">
        <f>VLOOKUP(AK756,REF_TABLE!A:B,2,FALSE)</f>
        <v>OIL</v>
      </c>
      <c r="F756">
        <f t="shared" si="97"/>
        <v>0.38</v>
      </c>
      <c r="G756">
        <f>VLOOKUP(Backup_0521!D756,REF_TABLE!M:Q,2,FALSE)</f>
        <v>5</v>
      </c>
      <c r="H756">
        <f>VLOOKUP(Backup_0521!D756,REF_TABLE!M:Q,3,FALSE)</f>
        <v>1</v>
      </c>
      <c r="I756">
        <f>VLOOKUP(D756,Tabelle7!$A:$B,2,FALSE)</f>
        <v>3.8508725075675675E-2</v>
      </c>
      <c r="J756">
        <f>VLOOKUP(D756,Tabelle7!$A:$C,3,FALSE)</f>
        <v>3.8508725075675675E-2</v>
      </c>
      <c r="K756">
        <f>VLOOKUP($E756,Dispa_data!E:W,7,FALSE)</f>
        <v>35280.964999999997</v>
      </c>
      <c r="L756">
        <f>IFERROR(VLOOKUP($E756,Dispa_data!E:W,8,FALSE),0)</f>
        <v>0</v>
      </c>
      <c r="M756">
        <f>IFERROR(VLOOKUP($E756,Dispa_data!E:W,9,FALSE),0)</f>
        <v>0</v>
      </c>
      <c r="N756">
        <f>IFERROR(VLOOKUP($E756,Dispa_data!$E:$W,10,FALSE),0)</f>
        <v>0.3</v>
      </c>
      <c r="O756">
        <f>IFERROR(VLOOKUP($E756,Dispa_data!$E:$W,11,FALSE),0)</f>
        <v>0.41</v>
      </c>
      <c r="P756">
        <f>IFERROR(VLOOKUP($E756,Dispa_data!$E:$W,12,FALSE),0)</f>
        <v>7</v>
      </c>
      <c r="Q756">
        <f>IFERROR(VLOOKUP($E756,Dispa_data!$E:$W,13,FALSE),0)</f>
        <v>0.79</v>
      </c>
      <c r="S756" t="str">
        <f t="shared" si="92"/>
        <v/>
      </c>
      <c r="T756" t="str">
        <f t="shared" si="93"/>
        <v/>
      </c>
      <c r="U756" t="str">
        <f t="shared" si="94"/>
        <v/>
      </c>
      <c r="V756" t="str">
        <f t="shared" si="95"/>
        <v/>
      </c>
      <c r="W756" t="str">
        <f t="shared" si="96"/>
        <v/>
      </c>
      <c r="X756" s="1" t="s">
        <v>792</v>
      </c>
      <c r="Y756" s="6" t="e">
        <f>VLOOKUP(B756,Dispa_data!B:B,1,FALSE)</f>
        <v>#N/A</v>
      </c>
      <c r="Z756" t="s">
        <v>1169</v>
      </c>
      <c r="AA756" t="s">
        <v>1821</v>
      </c>
      <c r="AB756" t="s">
        <v>2084</v>
      </c>
      <c r="AC756" t="s">
        <v>2330</v>
      </c>
      <c r="AE756" t="s">
        <v>3092</v>
      </c>
      <c r="AF756" t="s">
        <v>3419</v>
      </c>
      <c r="AG756" t="s">
        <v>3480</v>
      </c>
      <c r="AH756" t="s">
        <v>3492</v>
      </c>
      <c r="AI756">
        <v>66.3</v>
      </c>
      <c r="AJ756">
        <v>94.233500000000006</v>
      </c>
      <c r="AK756" t="s">
        <v>3502</v>
      </c>
      <c r="AL756" t="s">
        <v>3508</v>
      </c>
      <c r="AM756" t="s">
        <v>3514</v>
      </c>
      <c r="AO756">
        <v>1962</v>
      </c>
      <c r="AP756" t="s">
        <v>3557</v>
      </c>
      <c r="AS756" t="s">
        <v>3625</v>
      </c>
      <c r="AT756" t="s">
        <v>3630</v>
      </c>
      <c r="AU756">
        <v>50.830509999999997</v>
      </c>
      <c r="AV756">
        <v>6.9593600000000002</v>
      </c>
      <c r="BA756">
        <v>0.38</v>
      </c>
      <c r="BB756" t="s">
        <v>3997</v>
      </c>
      <c r="BC756" t="s">
        <v>3502</v>
      </c>
      <c r="BE756" t="s">
        <v>3515</v>
      </c>
      <c r="BG756" t="s">
        <v>4402</v>
      </c>
      <c r="BH756" t="s">
        <v>4532</v>
      </c>
      <c r="BI756" t="s">
        <v>4592</v>
      </c>
    </row>
    <row r="757" spans="1:61" x14ac:dyDescent="0.25">
      <c r="A757">
        <f t="shared" si="90"/>
        <v>56</v>
      </c>
      <c r="B757" t="str">
        <f t="shared" si="91"/>
        <v>Wilhelmshaven_BNA1060</v>
      </c>
      <c r="C757" t="s">
        <v>3492</v>
      </c>
      <c r="D757" t="str">
        <f>VLOOKUP(AL757,REF_TABLE!$A$19:$B$26,2,FALSE)</f>
        <v>GTUR</v>
      </c>
      <c r="E757" t="str">
        <f>VLOOKUP(AK757,REF_TABLE!A:B,2,FALSE)</f>
        <v>OIL</v>
      </c>
      <c r="F757">
        <f t="shared" si="97"/>
        <v>0.30980000000000002</v>
      </c>
      <c r="G757">
        <f>VLOOKUP(Backup_0521!D757,REF_TABLE!M:Q,2,FALSE)</f>
        <v>0</v>
      </c>
      <c r="H757">
        <f>VLOOKUP(Backup_0521!D757,REF_TABLE!M:Q,3,FALSE)</f>
        <v>0</v>
      </c>
      <c r="I757">
        <f>VLOOKUP(D757,Tabelle7!$A:$B,2,FALSE)</f>
        <v>1</v>
      </c>
      <c r="J757">
        <f>VLOOKUP(D757,Tabelle7!$A:$C,3,FALSE)</f>
        <v>1</v>
      </c>
      <c r="K757">
        <f>VLOOKUP($E757,Dispa_data!E:W,7,FALSE)</f>
        <v>35280.964999999997</v>
      </c>
      <c r="L757">
        <f>IFERROR(VLOOKUP($E757,Dispa_data!E:W,8,FALSE),0)</f>
        <v>0</v>
      </c>
      <c r="M757">
        <f>IFERROR(VLOOKUP($E757,Dispa_data!E:W,9,FALSE),0)</f>
        <v>0</v>
      </c>
      <c r="N757">
        <f>IFERROR(VLOOKUP($E757,Dispa_data!$E:$W,10,FALSE),0)</f>
        <v>0.3</v>
      </c>
      <c r="O757">
        <f>IFERROR(VLOOKUP($E757,Dispa_data!$E:$W,11,FALSE),0)</f>
        <v>0.41</v>
      </c>
      <c r="P757">
        <f>IFERROR(VLOOKUP($E757,Dispa_data!$E:$W,12,FALSE),0)</f>
        <v>7</v>
      </c>
      <c r="Q757">
        <f>IFERROR(VLOOKUP($E757,Dispa_data!$E:$W,13,FALSE),0)</f>
        <v>0.79</v>
      </c>
      <c r="S757" t="str">
        <f t="shared" si="92"/>
        <v/>
      </c>
      <c r="T757" t="str">
        <f t="shared" si="93"/>
        <v/>
      </c>
      <c r="U757" t="str">
        <f t="shared" si="94"/>
        <v/>
      </c>
      <c r="V757" t="str">
        <f t="shared" si="95"/>
        <v/>
      </c>
      <c r="W757" t="str">
        <f t="shared" si="96"/>
        <v/>
      </c>
      <c r="X757" s="1" t="s">
        <v>793</v>
      </c>
      <c r="Y757" s="6" t="e">
        <f>VLOOKUP(B757,Dispa_data!B:B,1,FALSE)</f>
        <v>#N/A</v>
      </c>
      <c r="Z757" t="s">
        <v>1025</v>
      </c>
      <c r="AA757" t="s">
        <v>1244</v>
      </c>
      <c r="AC757" t="s">
        <v>2172</v>
      </c>
      <c r="AE757" t="s">
        <v>2809</v>
      </c>
      <c r="AF757" t="s">
        <v>1025</v>
      </c>
      <c r="AG757" t="s">
        <v>3477</v>
      </c>
      <c r="AH757" t="s">
        <v>3492</v>
      </c>
      <c r="AI757">
        <v>56</v>
      </c>
      <c r="AK757" t="s">
        <v>3502</v>
      </c>
      <c r="AL757" t="s">
        <v>3512</v>
      </c>
      <c r="AM757" t="s">
        <v>3515</v>
      </c>
      <c r="AO757">
        <v>1973</v>
      </c>
      <c r="AP757" t="s">
        <v>3607</v>
      </c>
      <c r="AS757" t="s">
        <v>3625</v>
      </c>
      <c r="AU757">
        <v>53.565818999999998</v>
      </c>
      <c r="AV757">
        <v>8.1462450000000004</v>
      </c>
      <c r="BA757">
        <v>0.30980000000000002</v>
      </c>
      <c r="BB757" t="s">
        <v>3997</v>
      </c>
      <c r="BC757" t="s">
        <v>3502</v>
      </c>
      <c r="BE757" t="s">
        <v>3515</v>
      </c>
      <c r="BF757" t="s">
        <v>4340</v>
      </c>
      <c r="BG757" t="s">
        <v>4406</v>
      </c>
      <c r="BH757" t="s">
        <v>4443</v>
      </c>
    </row>
    <row r="758" spans="1:61" x14ac:dyDescent="0.25">
      <c r="A758">
        <f t="shared" si="90"/>
        <v>60</v>
      </c>
      <c r="B758" t="str">
        <f t="shared" si="91"/>
        <v>Spitzenlastanlage Barmen_BNA1083</v>
      </c>
      <c r="C758" t="s">
        <v>3492</v>
      </c>
      <c r="D758" t="str">
        <f>VLOOKUP(AL758,REF_TABLE!$A$19:$B$26,2,FALSE)</f>
        <v>COMC</v>
      </c>
      <c r="E758" t="str">
        <f>VLOOKUP(AK758,REF_TABLE!A:B,2,FALSE)</f>
        <v>OIL</v>
      </c>
      <c r="F758">
        <f t="shared" si="97"/>
        <v>0.38</v>
      </c>
      <c r="G758">
        <f>VLOOKUP(Backup_0521!D758,REF_TABLE!M:Q,2,FALSE)</f>
        <v>5</v>
      </c>
      <c r="H758">
        <f>VLOOKUP(Backup_0521!D758,REF_TABLE!M:Q,3,FALSE)</f>
        <v>1</v>
      </c>
      <c r="I758">
        <f>VLOOKUP(D758,Tabelle7!$A:$B,2,FALSE)</f>
        <v>3.8508725075675675E-2</v>
      </c>
      <c r="J758">
        <f>VLOOKUP(D758,Tabelle7!$A:$C,3,FALSE)</f>
        <v>3.8508725075675675E-2</v>
      </c>
      <c r="K758">
        <f>VLOOKUP($E758,Dispa_data!E:W,7,FALSE)</f>
        <v>35280.964999999997</v>
      </c>
      <c r="L758">
        <f>IFERROR(VLOOKUP($E758,Dispa_data!E:W,8,FALSE),0)</f>
        <v>0</v>
      </c>
      <c r="M758">
        <f>IFERROR(VLOOKUP($E758,Dispa_data!E:W,9,FALSE),0)</f>
        <v>0</v>
      </c>
      <c r="N758">
        <f>IFERROR(VLOOKUP($E758,Dispa_data!$E:$W,10,FALSE),0)</f>
        <v>0.3</v>
      </c>
      <c r="O758">
        <f>IFERROR(VLOOKUP($E758,Dispa_data!$E:$W,11,FALSE),0)</f>
        <v>0.41</v>
      </c>
      <c r="P758">
        <f>IFERROR(VLOOKUP($E758,Dispa_data!$E:$W,12,FALSE),0)</f>
        <v>7</v>
      </c>
      <c r="Q758">
        <f>IFERROR(VLOOKUP($E758,Dispa_data!$E:$W,13,FALSE),0)</f>
        <v>0.79</v>
      </c>
      <c r="S758">
        <f t="shared" si="92"/>
        <v>80.487804878048777</v>
      </c>
      <c r="T758" t="str">
        <f t="shared" si="93"/>
        <v/>
      </c>
      <c r="U758" t="str">
        <f t="shared" si="94"/>
        <v/>
      </c>
      <c r="V758" t="str">
        <f t="shared" si="95"/>
        <v/>
      </c>
      <c r="W758" t="str">
        <f t="shared" si="96"/>
        <v/>
      </c>
      <c r="X758" s="1" t="s">
        <v>794</v>
      </c>
      <c r="Y758" s="6" t="e">
        <f>VLOOKUP(B758,Dispa_data!B:B,1,FALSE)</f>
        <v>#N/A</v>
      </c>
      <c r="Z758" t="s">
        <v>1425</v>
      </c>
      <c r="AA758" t="s">
        <v>1524</v>
      </c>
      <c r="AB758" t="s">
        <v>2085</v>
      </c>
      <c r="AC758" t="s">
        <v>2188</v>
      </c>
      <c r="AE758" t="s">
        <v>3099</v>
      </c>
      <c r="AF758" t="s">
        <v>3250</v>
      </c>
      <c r="AG758" t="s">
        <v>3480</v>
      </c>
      <c r="AH758" t="s">
        <v>3492</v>
      </c>
      <c r="AI758">
        <v>60</v>
      </c>
      <c r="AJ758">
        <v>61.267609999999998</v>
      </c>
      <c r="AK758" t="s">
        <v>3502</v>
      </c>
      <c r="AL758" t="s">
        <v>3508</v>
      </c>
      <c r="AM758" t="s">
        <v>3515</v>
      </c>
      <c r="AN758">
        <v>80.487804878048777</v>
      </c>
      <c r="AO758">
        <v>2008</v>
      </c>
      <c r="AP758" t="s">
        <v>3597</v>
      </c>
      <c r="AS758" t="s">
        <v>3625</v>
      </c>
      <c r="AU758">
        <v>51.268889000000001</v>
      </c>
      <c r="AV758">
        <v>7.200278</v>
      </c>
      <c r="BA758">
        <v>0.38</v>
      </c>
      <c r="BB758" t="s">
        <v>3997</v>
      </c>
      <c r="BC758" t="s">
        <v>3502</v>
      </c>
      <c r="BE758" t="s">
        <v>3515</v>
      </c>
      <c r="BG758" t="s">
        <v>4406</v>
      </c>
      <c r="BH758" t="s">
        <v>4478</v>
      </c>
      <c r="BI758" t="s">
        <v>4592</v>
      </c>
    </row>
    <row r="759" spans="1:61" x14ac:dyDescent="0.25">
      <c r="A759">
        <f t="shared" si="90"/>
        <v>23.3</v>
      </c>
      <c r="B759" t="str">
        <f t="shared" si="91"/>
        <v>EZ1_BNA1400b</v>
      </c>
      <c r="C759" t="s">
        <v>3492</v>
      </c>
      <c r="D759" t="str">
        <f>VLOOKUP(AL759,REF_TABLE!$A$19:$B$26,2,FALSE)</f>
        <v>STUR</v>
      </c>
      <c r="E759" t="str">
        <f>VLOOKUP(AK759,REF_TABLE!A:B,2,FALSE)</f>
        <v>OIL</v>
      </c>
      <c r="F759">
        <f t="shared" si="97"/>
        <v>0.37730000000000002</v>
      </c>
      <c r="G759">
        <f>VLOOKUP(Backup_0521!D759,REF_TABLE!M:Q,2,FALSE)</f>
        <v>9.5587323943661975</v>
      </c>
      <c r="H759">
        <f>VLOOKUP(Backup_0521!D759,REF_TABLE!M:Q,3,FALSE)</f>
        <v>7.8122535211267614</v>
      </c>
      <c r="I759">
        <f>VLOOKUP(D759,Tabelle7!$A:$B,2,FALSE)</f>
        <v>4.0224969288732378E-2</v>
      </c>
      <c r="J759">
        <f>VLOOKUP(D759,Tabelle7!$A:$C,3,FALSE)</f>
        <v>4.0224969288732378E-2</v>
      </c>
      <c r="K759">
        <f>VLOOKUP($E759,Dispa_data!E:W,7,FALSE)</f>
        <v>35280.964999999997</v>
      </c>
      <c r="L759">
        <f>IFERROR(VLOOKUP($E759,Dispa_data!E:W,8,FALSE),0)</f>
        <v>0</v>
      </c>
      <c r="M759">
        <f>IFERROR(VLOOKUP($E759,Dispa_data!E:W,9,FALSE),0)</f>
        <v>0</v>
      </c>
      <c r="N759">
        <f>IFERROR(VLOOKUP($E759,Dispa_data!$E:$W,10,FALSE),0)</f>
        <v>0.3</v>
      </c>
      <c r="O759">
        <f>IFERROR(VLOOKUP($E759,Dispa_data!$E:$W,11,FALSE),0)</f>
        <v>0.41</v>
      </c>
      <c r="P759">
        <f>IFERROR(VLOOKUP($E759,Dispa_data!$E:$W,12,FALSE),0)</f>
        <v>7</v>
      </c>
      <c r="Q759">
        <f>IFERROR(VLOOKUP($E759,Dispa_data!$E:$W,13,FALSE),0)</f>
        <v>0.79</v>
      </c>
      <c r="S759" t="str">
        <f t="shared" si="92"/>
        <v/>
      </c>
      <c r="T759" t="str">
        <f t="shared" si="93"/>
        <v/>
      </c>
      <c r="U759" t="str">
        <f t="shared" si="94"/>
        <v/>
      </c>
      <c r="V759" t="str">
        <f t="shared" si="95"/>
        <v/>
      </c>
      <c r="W759" t="str">
        <f t="shared" si="96"/>
        <v/>
      </c>
      <c r="X759" s="1" t="s">
        <v>795</v>
      </c>
      <c r="Y759" s="6" t="e">
        <f>VLOOKUP(B759,Dispa_data!B:B,1,FALSE)</f>
        <v>#N/A</v>
      </c>
      <c r="Z759" t="s">
        <v>1199</v>
      </c>
      <c r="AA759" t="s">
        <v>1822</v>
      </c>
      <c r="AC759" t="s">
        <v>2228</v>
      </c>
      <c r="AD759" t="s">
        <v>2556</v>
      </c>
      <c r="AE759" t="s">
        <v>2962</v>
      </c>
      <c r="AF759" t="s">
        <v>3334</v>
      </c>
      <c r="AG759" t="s">
        <v>3479</v>
      </c>
      <c r="AH759" t="s">
        <v>3492</v>
      </c>
      <c r="AI759">
        <v>23.3</v>
      </c>
      <c r="AK759" t="s">
        <v>3502</v>
      </c>
      <c r="AL759" t="s">
        <v>3506</v>
      </c>
      <c r="AM759" t="s">
        <v>3514</v>
      </c>
      <c r="AO759">
        <v>1993</v>
      </c>
      <c r="AP759" t="s">
        <v>3530</v>
      </c>
      <c r="AS759" t="s">
        <v>3625</v>
      </c>
      <c r="AU759">
        <v>51.048850000000002</v>
      </c>
      <c r="AV759">
        <v>12.110379999999999</v>
      </c>
      <c r="BA759">
        <v>0.37730000000000002</v>
      </c>
      <c r="BB759" t="s">
        <v>3997</v>
      </c>
      <c r="BC759" t="s">
        <v>3502</v>
      </c>
      <c r="BE759" t="s">
        <v>3515</v>
      </c>
      <c r="BF759" t="s">
        <v>4341</v>
      </c>
      <c r="BG759" t="s">
        <v>4423</v>
      </c>
      <c r="BH759" t="s">
        <v>4501</v>
      </c>
    </row>
    <row r="760" spans="1:61" x14ac:dyDescent="0.25">
      <c r="A760">
        <f t="shared" si="90"/>
        <v>46</v>
      </c>
      <c r="B760" t="str">
        <f t="shared" si="91"/>
        <v>Zolling_BNA1092</v>
      </c>
      <c r="C760" t="s">
        <v>3492</v>
      </c>
      <c r="D760" t="str">
        <f>VLOOKUP(AL760,REF_TABLE!$A$19:$B$26,2,FALSE)</f>
        <v>GTUR</v>
      </c>
      <c r="E760" t="str">
        <f>VLOOKUP(AK760,REF_TABLE!A:B,2,FALSE)</f>
        <v>OIL</v>
      </c>
      <c r="F760">
        <f t="shared" si="97"/>
        <v>0.31759999999999999</v>
      </c>
      <c r="G760">
        <f>VLOOKUP(Backup_0521!D760,REF_TABLE!M:Q,2,FALSE)</f>
        <v>0</v>
      </c>
      <c r="H760">
        <f>VLOOKUP(Backup_0521!D760,REF_TABLE!M:Q,3,FALSE)</f>
        <v>0</v>
      </c>
      <c r="I760">
        <f>VLOOKUP(D760,Tabelle7!$A:$B,2,FALSE)</f>
        <v>1</v>
      </c>
      <c r="J760">
        <f>VLOOKUP(D760,Tabelle7!$A:$C,3,FALSE)</f>
        <v>1</v>
      </c>
      <c r="K760">
        <f>VLOOKUP($E760,Dispa_data!E:W,7,FALSE)</f>
        <v>35280.964999999997</v>
      </c>
      <c r="L760">
        <f>IFERROR(VLOOKUP($E760,Dispa_data!E:W,8,FALSE),0)</f>
        <v>0</v>
      </c>
      <c r="M760">
        <f>IFERROR(VLOOKUP($E760,Dispa_data!E:W,9,FALSE),0)</f>
        <v>0</v>
      </c>
      <c r="N760">
        <f>IFERROR(VLOOKUP($E760,Dispa_data!$E:$W,10,FALSE),0)</f>
        <v>0.3</v>
      </c>
      <c r="O760">
        <f>IFERROR(VLOOKUP($E760,Dispa_data!$E:$W,11,FALSE),0)</f>
        <v>0.41</v>
      </c>
      <c r="P760">
        <f>IFERROR(VLOOKUP($E760,Dispa_data!$E:$W,12,FALSE),0)</f>
        <v>7</v>
      </c>
      <c r="Q760">
        <f>IFERROR(VLOOKUP($E760,Dispa_data!$E:$W,13,FALSE),0)</f>
        <v>0.79</v>
      </c>
      <c r="S760" t="str">
        <f t="shared" si="92"/>
        <v/>
      </c>
      <c r="T760" t="str">
        <f t="shared" si="93"/>
        <v/>
      </c>
      <c r="U760" t="str">
        <f t="shared" si="94"/>
        <v/>
      </c>
      <c r="V760" t="str">
        <f t="shared" si="95"/>
        <v/>
      </c>
      <c r="W760" t="str">
        <f t="shared" si="96"/>
        <v/>
      </c>
      <c r="X760" s="1" t="s">
        <v>796</v>
      </c>
      <c r="Y760" s="6" t="e">
        <f>VLOOKUP(B760,Dispa_data!B:B,1,FALSE)</f>
        <v>#N/A</v>
      </c>
      <c r="Z760" t="s">
        <v>967</v>
      </c>
      <c r="AA760" t="s">
        <v>1823</v>
      </c>
      <c r="AC760" t="s">
        <v>2157</v>
      </c>
      <c r="AD760" t="s">
        <v>2431</v>
      </c>
      <c r="AE760" t="s">
        <v>2762</v>
      </c>
      <c r="AF760" t="s">
        <v>967</v>
      </c>
      <c r="AG760" t="s">
        <v>3478</v>
      </c>
      <c r="AH760" t="s">
        <v>3492</v>
      </c>
      <c r="AI760">
        <v>46</v>
      </c>
      <c r="AK760" t="s">
        <v>3502</v>
      </c>
      <c r="AL760" t="s">
        <v>3512</v>
      </c>
      <c r="AM760" t="s">
        <v>3515</v>
      </c>
      <c r="AO760">
        <v>1976</v>
      </c>
      <c r="AP760" t="s">
        <v>3560</v>
      </c>
      <c r="AS760" t="s">
        <v>3625</v>
      </c>
      <c r="AU760">
        <v>48.45534</v>
      </c>
      <c r="AV760">
        <v>11.8019</v>
      </c>
      <c r="BA760">
        <v>0.31759999999999999</v>
      </c>
      <c r="BB760" t="s">
        <v>3997</v>
      </c>
      <c r="BC760" t="s">
        <v>3502</v>
      </c>
      <c r="BE760" t="s">
        <v>3515</v>
      </c>
      <c r="BF760" t="s">
        <v>4342</v>
      </c>
      <c r="BG760" t="s">
        <v>4406</v>
      </c>
      <c r="BH760" t="s">
        <v>4451</v>
      </c>
    </row>
    <row r="761" spans="1:61" x14ac:dyDescent="0.25">
      <c r="A761">
        <f t="shared" si="90"/>
        <v>30</v>
      </c>
      <c r="B761" t="str">
        <f t="shared" si="91"/>
        <v>HKW Flensburg_BNA0269</v>
      </c>
      <c r="C761" t="s">
        <v>3492</v>
      </c>
      <c r="D761" t="str">
        <f>VLOOKUP(AL761,REF_TABLE!$A$19:$B$26,2,FALSE)</f>
        <v>COMC</v>
      </c>
      <c r="E761" t="str">
        <f>VLOOKUP(AK761,REF_TABLE!A:B,2,FALSE)</f>
        <v>OIL</v>
      </c>
      <c r="F761">
        <f t="shared" si="97"/>
        <v>0.38</v>
      </c>
      <c r="G761">
        <f>VLOOKUP(Backup_0521!D761,REF_TABLE!M:Q,2,FALSE)</f>
        <v>5</v>
      </c>
      <c r="H761">
        <f>VLOOKUP(Backup_0521!D761,REF_TABLE!M:Q,3,FALSE)</f>
        <v>1</v>
      </c>
      <c r="I761">
        <f>VLOOKUP(D761,Tabelle7!$A:$B,2,FALSE)</f>
        <v>3.8508725075675675E-2</v>
      </c>
      <c r="J761">
        <f>VLOOKUP(D761,Tabelle7!$A:$C,3,FALSE)</f>
        <v>3.8508725075675675E-2</v>
      </c>
      <c r="K761">
        <f>VLOOKUP($E761,Dispa_data!E:W,7,FALSE)</f>
        <v>35280.964999999997</v>
      </c>
      <c r="L761">
        <f>IFERROR(VLOOKUP($E761,Dispa_data!E:W,8,FALSE),0)</f>
        <v>0</v>
      </c>
      <c r="M761">
        <f>IFERROR(VLOOKUP($E761,Dispa_data!E:W,9,FALSE),0)</f>
        <v>0</v>
      </c>
      <c r="N761">
        <f>IFERROR(VLOOKUP($E761,Dispa_data!$E:$W,10,FALSE),0)</f>
        <v>0.3</v>
      </c>
      <c r="O761">
        <f>IFERROR(VLOOKUP($E761,Dispa_data!$E:$W,11,FALSE),0)</f>
        <v>0.41</v>
      </c>
      <c r="P761">
        <f>IFERROR(VLOOKUP($E761,Dispa_data!$E:$W,12,FALSE),0)</f>
        <v>7</v>
      </c>
      <c r="Q761">
        <f>IFERROR(VLOOKUP($E761,Dispa_data!$E:$W,13,FALSE),0)</f>
        <v>0.79</v>
      </c>
      <c r="S761">
        <f t="shared" si="92"/>
        <v>45</v>
      </c>
      <c r="T761" t="str">
        <f t="shared" si="93"/>
        <v/>
      </c>
      <c r="U761" t="str">
        <f t="shared" si="94"/>
        <v/>
      </c>
      <c r="V761" t="str">
        <f t="shared" si="95"/>
        <v/>
      </c>
      <c r="W761" t="str">
        <f t="shared" si="96"/>
        <v/>
      </c>
      <c r="X761" s="1" t="s">
        <v>797</v>
      </c>
      <c r="Y761" s="6" t="e">
        <f>VLOOKUP(B761,Dispa_data!B:B,1,FALSE)</f>
        <v>#N/A</v>
      </c>
      <c r="Z761" t="s">
        <v>1426</v>
      </c>
      <c r="AA761" t="s">
        <v>1597</v>
      </c>
      <c r="AB761" t="s">
        <v>1897</v>
      </c>
      <c r="AC761" t="s">
        <v>2171</v>
      </c>
      <c r="AD761" t="s">
        <v>2446</v>
      </c>
      <c r="AE761" t="s">
        <v>2776</v>
      </c>
      <c r="AF761" t="s">
        <v>3225</v>
      </c>
      <c r="AG761" t="s">
        <v>3486</v>
      </c>
      <c r="AH761" t="s">
        <v>3492</v>
      </c>
      <c r="AI761">
        <v>30</v>
      </c>
      <c r="AJ761">
        <v>27.371130000000001</v>
      </c>
      <c r="AK761" t="s">
        <v>3502</v>
      </c>
      <c r="AL761" t="s">
        <v>3508</v>
      </c>
      <c r="AM761" t="s">
        <v>3514</v>
      </c>
      <c r="AN761">
        <v>45</v>
      </c>
      <c r="AO761">
        <v>1974</v>
      </c>
      <c r="AP761" t="s">
        <v>3576</v>
      </c>
      <c r="AR761">
        <v>2012</v>
      </c>
      <c r="AS761" t="s">
        <v>18</v>
      </c>
      <c r="AT761" t="s">
        <v>3629</v>
      </c>
      <c r="AU761">
        <v>54.805059999999997</v>
      </c>
      <c r="AV761">
        <v>9.4323800000000002</v>
      </c>
      <c r="BA761">
        <v>0.38</v>
      </c>
      <c r="BB761" t="s">
        <v>3997</v>
      </c>
      <c r="BC761" t="s">
        <v>3502</v>
      </c>
      <c r="BE761" t="s">
        <v>3515</v>
      </c>
      <c r="BF761" t="s">
        <v>2171</v>
      </c>
      <c r="BG761" t="s">
        <v>4409</v>
      </c>
      <c r="BH761" t="s">
        <v>2171</v>
      </c>
      <c r="BI761" t="s">
        <v>4592</v>
      </c>
    </row>
    <row r="762" spans="1:61" x14ac:dyDescent="0.25">
      <c r="A762">
        <f t="shared" si="90"/>
        <v>19</v>
      </c>
      <c r="B762" t="str">
        <f t="shared" si="91"/>
        <v>Spitzenkraftwerk_BNA1338</v>
      </c>
      <c r="C762" t="s">
        <v>3492</v>
      </c>
      <c r="D762" t="str">
        <f>VLOOKUP(AL762,REF_TABLE!$A$19:$B$26,2,FALSE)</f>
        <v>STUR</v>
      </c>
      <c r="E762" t="str">
        <f>VLOOKUP(AK762,REF_TABLE!A:B,2,FALSE)</f>
        <v>OIL</v>
      </c>
      <c r="F762">
        <f t="shared" si="97"/>
        <v>0.36080000000000001</v>
      </c>
      <c r="G762">
        <f>VLOOKUP(Backup_0521!D762,REF_TABLE!M:Q,2,FALSE)</f>
        <v>9.5587323943661975</v>
      </c>
      <c r="H762">
        <f>VLOOKUP(Backup_0521!D762,REF_TABLE!M:Q,3,FALSE)</f>
        <v>7.8122535211267614</v>
      </c>
      <c r="I762">
        <f>VLOOKUP(D762,Tabelle7!$A:$B,2,FALSE)</f>
        <v>4.0224969288732378E-2</v>
      </c>
      <c r="J762">
        <f>VLOOKUP(D762,Tabelle7!$A:$C,3,FALSE)</f>
        <v>4.0224969288732378E-2</v>
      </c>
      <c r="K762">
        <f>VLOOKUP($E762,Dispa_data!E:W,7,FALSE)</f>
        <v>35280.964999999997</v>
      </c>
      <c r="L762">
        <f>IFERROR(VLOOKUP($E762,Dispa_data!E:W,8,FALSE),0)</f>
        <v>0</v>
      </c>
      <c r="M762">
        <f>IFERROR(VLOOKUP($E762,Dispa_data!E:W,9,FALSE),0)</f>
        <v>0</v>
      </c>
      <c r="N762">
        <f>IFERROR(VLOOKUP($E762,Dispa_data!$E:$W,10,FALSE),0)</f>
        <v>0.3</v>
      </c>
      <c r="O762">
        <f>IFERROR(VLOOKUP($E762,Dispa_data!$E:$W,11,FALSE),0)</f>
        <v>0.41</v>
      </c>
      <c r="P762">
        <f>IFERROR(VLOOKUP($E762,Dispa_data!$E:$W,12,FALSE),0)</f>
        <v>7</v>
      </c>
      <c r="Q762">
        <f>IFERROR(VLOOKUP($E762,Dispa_data!$E:$W,13,FALSE),0)</f>
        <v>0.79</v>
      </c>
      <c r="S762" t="str">
        <f t="shared" si="92"/>
        <v/>
      </c>
      <c r="T762" t="str">
        <f t="shared" si="93"/>
        <v/>
      </c>
      <c r="U762" t="str">
        <f t="shared" si="94"/>
        <v/>
      </c>
      <c r="V762" t="str">
        <f t="shared" si="95"/>
        <v/>
      </c>
      <c r="W762" t="str">
        <f t="shared" si="96"/>
        <v/>
      </c>
      <c r="X762" s="1" t="s">
        <v>798</v>
      </c>
      <c r="Y762" s="6" t="e">
        <f>VLOOKUP(B762,Dispa_data!B:B,1,FALSE)</f>
        <v>#N/A</v>
      </c>
      <c r="Z762" t="s">
        <v>1427</v>
      </c>
      <c r="AA762" t="s">
        <v>1824</v>
      </c>
      <c r="AC762" t="s">
        <v>2349</v>
      </c>
      <c r="AD762" t="s">
        <v>2666</v>
      </c>
      <c r="AE762" t="s">
        <v>3133</v>
      </c>
      <c r="AF762" t="s">
        <v>3446</v>
      </c>
      <c r="AG762" t="s">
        <v>3478</v>
      </c>
      <c r="AH762" t="s">
        <v>3492</v>
      </c>
      <c r="AI762">
        <v>19</v>
      </c>
      <c r="AK762" t="s">
        <v>3502</v>
      </c>
      <c r="AL762" t="s">
        <v>3506</v>
      </c>
      <c r="AM762" t="s">
        <v>3514</v>
      </c>
      <c r="AO762">
        <v>1978</v>
      </c>
      <c r="AP762" t="s">
        <v>3563</v>
      </c>
      <c r="AR762">
        <v>2014</v>
      </c>
      <c r="AS762" t="s">
        <v>18</v>
      </c>
      <c r="AU762">
        <v>48.859059999999999</v>
      </c>
      <c r="AV762">
        <v>13.006919999999999</v>
      </c>
      <c r="BA762">
        <v>0.36080000000000001</v>
      </c>
      <c r="BB762" t="s">
        <v>3997</v>
      </c>
      <c r="BC762" t="s">
        <v>3502</v>
      </c>
      <c r="BE762" t="s">
        <v>3515</v>
      </c>
      <c r="BF762" t="s">
        <v>4343</v>
      </c>
      <c r="BG762" t="s">
        <v>1559</v>
      </c>
      <c r="BH762" t="s">
        <v>4451</v>
      </c>
    </row>
    <row r="763" spans="1:61" x14ac:dyDescent="0.25">
      <c r="A763">
        <f t="shared" si="90"/>
        <v>63.5</v>
      </c>
      <c r="B763" t="str">
        <f t="shared" si="91"/>
        <v>Brunsbüttel_BNA0162</v>
      </c>
      <c r="C763" t="s">
        <v>3492</v>
      </c>
      <c r="D763" t="str">
        <f>VLOOKUP(AL763,REF_TABLE!$A$19:$B$26,2,FALSE)</f>
        <v>GTUR</v>
      </c>
      <c r="E763" t="str">
        <f>VLOOKUP(AK763,REF_TABLE!A:B,2,FALSE)</f>
        <v>OIL</v>
      </c>
      <c r="F763">
        <f t="shared" si="97"/>
        <v>0.30980000000000002</v>
      </c>
      <c r="G763">
        <f>VLOOKUP(Backup_0521!D763,REF_TABLE!M:Q,2,FALSE)</f>
        <v>0</v>
      </c>
      <c r="H763">
        <f>VLOOKUP(Backup_0521!D763,REF_TABLE!M:Q,3,FALSE)</f>
        <v>0</v>
      </c>
      <c r="I763">
        <f>VLOOKUP(D763,Tabelle7!$A:$B,2,FALSE)</f>
        <v>1</v>
      </c>
      <c r="J763">
        <f>VLOOKUP(D763,Tabelle7!$A:$C,3,FALSE)</f>
        <v>1</v>
      </c>
      <c r="K763">
        <f>VLOOKUP($E763,Dispa_data!E:W,7,FALSE)</f>
        <v>35280.964999999997</v>
      </c>
      <c r="L763">
        <f>IFERROR(VLOOKUP($E763,Dispa_data!E:W,8,FALSE),0)</f>
        <v>0</v>
      </c>
      <c r="M763">
        <f>IFERROR(VLOOKUP($E763,Dispa_data!E:W,9,FALSE),0)</f>
        <v>0</v>
      </c>
      <c r="N763">
        <f>IFERROR(VLOOKUP($E763,Dispa_data!$E:$W,10,FALSE),0)</f>
        <v>0.3</v>
      </c>
      <c r="O763">
        <f>IFERROR(VLOOKUP($E763,Dispa_data!$E:$W,11,FALSE),0)</f>
        <v>0.41</v>
      </c>
      <c r="P763">
        <f>IFERROR(VLOOKUP($E763,Dispa_data!$E:$W,12,FALSE),0)</f>
        <v>7</v>
      </c>
      <c r="Q763">
        <f>IFERROR(VLOOKUP($E763,Dispa_data!$E:$W,13,FALSE),0)</f>
        <v>0.79</v>
      </c>
      <c r="S763" t="str">
        <f t="shared" si="92"/>
        <v/>
      </c>
      <c r="T763" t="str">
        <f t="shared" si="93"/>
        <v/>
      </c>
      <c r="U763" t="str">
        <f t="shared" si="94"/>
        <v/>
      </c>
      <c r="V763" t="str">
        <f t="shared" si="95"/>
        <v/>
      </c>
      <c r="W763" t="str">
        <f t="shared" si="96"/>
        <v/>
      </c>
      <c r="X763" s="1" t="s">
        <v>799</v>
      </c>
      <c r="Y763" s="6" t="e">
        <f>VLOOKUP(B763,Dispa_data!B:B,1,FALSE)</f>
        <v>#N/A</v>
      </c>
      <c r="Z763" t="s">
        <v>1428</v>
      </c>
      <c r="AA763" t="s">
        <v>1675</v>
      </c>
      <c r="AC763" t="s">
        <v>2350</v>
      </c>
      <c r="AD763" t="s">
        <v>2667</v>
      </c>
      <c r="AE763" t="s">
        <v>3134</v>
      </c>
      <c r="AF763" t="s">
        <v>1428</v>
      </c>
      <c r="AG763" t="s">
        <v>3486</v>
      </c>
      <c r="AH763" t="s">
        <v>3492</v>
      </c>
      <c r="AI763">
        <v>63.5</v>
      </c>
      <c r="AK763" t="s">
        <v>3502</v>
      </c>
      <c r="AL763" t="s">
        <v>3512</v>
      </c>
      <c r="AM763" t="s">
        <v>3515</v>
      </c>
      <c r="AO763">
        <v>1973</v>
      </c>
      <c r="AP763" t="s">
        <v>3607</v>
      </c>
      <c r="AR763">
        <v>2017</v>
      </c>
      <c r="AS763" t="s">
        <v>18</v>
      </c>
      <c r="AU763">
        <v>53.892519239999999</v>
      </c>
      <c r="AV763">
        <v>9.201135635</v>
      </c>
      <c r="BA763">
        <v>0.30980000000000002</v>
      </c>
      <c r="BB763" t="s">
        <v>3997</v>
      </c>
      <c r="BC763" t="s">
        <v>3502</v>
      </c>
      <c r="BE763" t="s">
        <v>3515</v>
      </c>
      <c r="BF763" t="s">
        <v>1428</v>
      </c>
      <c r="BG763" t="s">
        <v>4408</v>
      </c>
      <c r="BH763" t="s">
        <v>4439</v>
      </c>
    </row>
    <row r="764" spans="1:61" x14ac:dyDescent="0.25">
      <c r="A764">
        <f t="shared" si="90"/>
        <v>63.5</v>
      </c>
      <c r="B764" t="str">
        <f t="shared" si="91"/>
        <v>Brunsbüttel_BNA0163</v>
      </c>
      <c r="C764" t="s">
        <v>3492</v>
      </c>
      <c r="D764" t="str">
        <f>VLOOKUP(AL764,REF_TABLE!$A$19:$B$26,2,FALSE)</f>
        <v>GTUR</v>
      </c>
      <c r="E764" t="str">
        <f>VLOOKUP(AK764,REF_TABLE!A:B,2,FALSE)</f>
        <v>OIL</v>
      </c>
      <c r="F764">
        <f t="shared" si="97"/>
        <v>0.30980000000000002</v>
      </c>
      <c r="G764">
        <f>VLOOKUP(Backup_0521!D764,REF_TABLE!M:Q,2,FALSE)</f>
        <v>0</v>
      </c>
      <c r="H764">
        <f>VLOOKUP(Backup_0521!D764,REF_TABLE!M:Q,3,FALSE)</f>
        <v>0</v>
      </c>
      <c r="I764">
        <f>VLOOKUP(D764,Tabelle7!$A:$B,2,FALSE)</f>
        <v>1</v>
      </c>
      <c r="J764">
        <f>VLOOKUP(D764,Tabelle7!$A:$C,3,FALSE)</f>
        <v>1</v>
      </c>
      <c r="K764">
        <f>VLOOKUP($E764,Dispa_data!E:W,7,FALSE)</f>
        <v>35280.964999999997</v>
      </c>
      <c r="L764">
        <f>IFERROR(VLOOKUP($E764,Dispa_data!E:W,8,FALSE),0)</f>
        <v>0</v>
      </c>
      <c r="M764">
        <f>IFERROR(VLOOKUP($E764,Dispa_data!E:W,9,FALSE),0)</f>
        <v>0</v>
      </c>
      <c r="N764">
        <f>IFERROR(VLOOKUP($E764,Dispa_data!$E:$W,10,FALSE),0)</f>
        <v>0.3</v>
      </c>
      <c r="O764">
        <f>IFERROR(VLOOKUP($E764,Dispa_data!$E:$W,11,FALSE),0)</f>
        <v>0.41</v>
      </c>
      <c r="P764">
        <f>IFERROR(VLOOKUP($E764,Dispa_data!$E:$W,12,FALSE),0)</f>
        <v>7</v>
      </c>
      <c r="Q764">
        <f>IFERROR(VLOOKUP($E764,Dispa_data!$E:$W,13,FALSE),0)</f>
        <v>0.79</v>
      </c>
      <c r="S764" t="str">
        <f t="shared" si="92"/>
        <v/>
      </c>
      <c r="T764" t="str">
        <f t="shared" si="93"/>
        <v/>
      </c>
      <c r="U764" t="str">
        <f t="shared" si="94"/>
        <v/>
      </c>
      <c r="V764" t="str">
        <f t="shared" si="95"/>
        <v/>
      </c>
      <c r="W764" t="str">
        <f t="shared" si="96"/>
        <v/>
      </c>
      <c r="X764" s="1" t="s">
        <v>800</v>
      </c>
      <c r="Y764" s="6" t="e">
        <f>VLOOKUP(B764,Dispa_data!B:B,1,FALSE)</f>
        <v>#N/A</v>
      </c>
      <c r="Z764" t="s">
        <v>1428</v>
      </c>
      <c r="AA764" t="s">
        <v>1676</v>
      </c>
      <c r="AC764" t="s">
        <v>2350</v>
      </c>
      <c r="AD764" t="s">
        <v>2667</v>
      </c>
      <c r="AE764" t="s">
        <v>3134</v>
      </c>
      <c r="AF764" t="s">
        <v>1428</v>
      </c>
      <c r="AG764" t="s">
        <v>3486</v>
      </c>
      <c r="AH764" t="s">
        <v>3492</v>
      </c>
      <c r="AI764">
        <v>63.5</v>
      </c>
      <c r="AK764" t="s">
        <v>3502</v>
      </c>
      <c r="AL764" t="s">
        <v>3512</v>
      </c>
      <c r="AM764" t="s">
        <v>3515</v>
      </c>
      <c r="AO764">
        <v>1973</v>
      </c>
      <c r="AP764" t="s">
        <v>3607</v>
      </c>
      <c r="AR764">
        <v>2017</v>
      </c>
      <c r="AS764" t="s">
        <v>18</v>
      </c>
      <c r="AU764">
        <v>53.892519239999999</v>
      </c>
      <c r="AV764">
        <v>9.201135635</v>
      </c>
      <c r="BA764">
        <v>0.30980000000000002</v>
      </c>
      <c r="BB764" t="s">
        <v>3997</v>
      </c>
      <c r="BC764" t="s">
        <v>3502</v>
      </c>
      <c r="BE764" t="s">
        <v>3515</v>
      </c>
      <c r="BF764" t="s">
        <v>1428</v>
      </c>
      <c r="BG764" t="s">
        <v>4408</v>
      </c>
      <c r="BH764" t="s">
        <v>4439</v>
      </c>
    </row>
    <row r="765" spans="1:61" x14ac:dyDescent="0.25">
      <c r="A765">
        <f t="shared" si="90"/>
        <v>63.5</v>
      </c>
      <c r="B765" t="str">
        <f t="shared" si="91"/>
        <v>Brunsbüttel_BNA0164</v>
      </c>
      <c r="C765" t="s">
        <v>3492</v>
      </c>
      <c r="D765" t="str">
        <f>VLOOKUP(AL765,REF_TABLE!$A$19:$B$26,2,FALSE)</f>
        <v>GTUR</v>
      </c>
      <c r="E765" t="str">
        <f>VLOOKUP(AK765,REF_TABLE!A:B,2,FALSE)</f>
        <v>OIL</v>
      </c>
      <c r="F765">
        <f t="shared" si="97"/>
        <v>0.30980000000000002</v>
      </c>
      <c r="G765">
        <f>VLOOKUP(Backup_0521!D765,REF_TABLE!M:Q,2,FALSE)</f>
        <v>0</v>
      </c>
      <c r="H765">
        <f>VLOOKUP(Backup_0521!D765,REF_TABLE!M:Q,3,FALSE)</f>
        <v>0</v>
      </c>
      <c r="I765">
        <f>VLOOKUP(D765,Tabelle7!$A:$B,2,FALSE)</f>
        <v>1</v>
      </c>
      <c r="J765">
        <f>VLOOKUP(D765,Tabelle7!$A:$C,3,FALSE)</f>
        <v>1</v>
      </c>
      <c r="K765">
        <f>VLOOKUP($E765,Dispa_data!E:W,7,FALSE)</f>
        <v>35280.964999999997</v>
      </c>
      <c r="L765">
        <f>IFERROR(VLOOKUP($E765,Dispa_data!E:W,8,FALSE),0)</f>
        <v>0</v>
      </c>
      <c r="M765">
        <f>IFERROR(VLOOKUP($E765,Dispa_data!E:W,9,FALSE),0)</f>
        <v>0</v>
      </c>
      <c r="N765">
        <f>IFERROR(VLOOKUP($E765,Dispa_data!$E:$W,10,FALSE),0)</f>
        <v>0.3</v>
      </c>
      <c r="O765">
        <f>IFERROR(VLOOKUP($E765,Dispa_data!$E:$W,11,FALSE),0)</f>
        <v>0.41</v>
      </c>
      <c r="P765">
        <f>IFERROR(VLOOKUP($E765,Dispa_data!$E:$W,12,FALSE),0)</f>
        <v>7</v>
      </c>
      <c r="Q765">
        <f>IFERROR(VLOOKUP($E765,Dispa_data!$E:$W,13,FALSE),0)</f>
        <v>0.79</v>
      </c>
      <c r="S765" t="str">
        <f t="shared" si="92"/>
        <v/>
      </c>
      <c r="T765" t="str">
        <f t="shared" si="93"/>
        <v/>
      </c>
      <c r="U765" t="str">
        <f t="shared" si="94"/>
        <v/>
      </c>
      <c r="V765" t="str">
        <f t="shared" si="95"/>
        <v/>
      </c>
      <c r="W765" t="str">
        <f t="shared" si="96"/>
        <v/>
      </c>
      <c r="X765" s="1" t="s">
        <v>801</v>
      </c>
      <c r="Y765" s="6" t="e">
        <f>VLOOKUP(B765,Dispa_data!B:B,1,FALSE)</f>
        <v>#N/A</v>
      </c>
      <c r="Z765" t="s">
        <v>1428</v>
      </c>
      <c r="AA765" t="s">
        <v>1677</v>
      </c>
      <c r="AC765" t="s">
        <v>2350</v>
      </c>
      <c r="AD765" t="s">
        <v>2667</v>
      </c>
      <c r="AE765" t="s">
        <v>3134</v>
      </c>
      <c r="AF765" t="s">
        <v>1428</v>
      </c>
      <c r="AG765" t="s">
        <v>3486</v>
      </c>
      <c r="AH765" t="s">
        <v>3492</v>
      </c>
      <c r="AI765">
        <v>63.5</v>
      </c>
      <c r="AK765" t="s">
        <v>3502</v>
      </c>
      <c r="AL765" t="s">
        <v>3512</v>
      </c>
      <c r="AM765" t="s">
        <v>3515</v>
      </c>
      <c r="AO765">
        <v>1973</v>
      </c>
      <c r="AP765" t="s">
        <v>3607</v>
      </c>
      <c r="AR765">
        <v>2017</v>
      </c>
      <c r="AS765" t="s">
        <v>18</v>
      </c>
      <c r="AU765">
        <v>53.892519239999999</v>
      </c>
      <c r="AV765">
        <v>9.201135635</v>
      </c>
      <c r="BA765">
        <v>0.30980000000000002</v>
      </c>
      <c r="BB765" t="s">
        <v>3997</v>
      </c>
      <c r="BC765" t="s">
        <v>3502</v>
      </c>
      <c r="BE765" t="s">
        <v>3515</v>
      </c>
      <c r="BF765" t="s">
        <v>1428</v>
      </c>
      <c r="BG765" t="s">
        <v>4408</v>
      </c>
      <c r="BH765" t="s">
        <v>4439</v>
      </c>
    </row>
    <row r="777" spans="1:61" x14ac:dyDescent="0.25">
      <c r="A777">
        <f t="shared" ref="A777:A840" si="98">AI777</f>
        <v>12.5</v>
      </c>
      <c r="B777" t="str">
        <f t="shared" ref="B777:B840" si="99">CONCATENATE(Z777,"_",X777)</f>
        <v>IHKW Andernach_BNA1291</v>
      </c>
      <c r="C777" t="s">
        <v>3492</v>
      </c>
      <c r="D777" t="str">
        <f>VLOOKUP(AL777,REF_TABLE!$A$19:$B$26,2,FALSE)</f>
        <v>STUR</v>
      </c>
      <c r="E777" t="str">
        <f>VLOOKUP(AK777,REF_TABLE!A:B,2,FALSE)</f>
        <v>WST</v>
      </c>
      <c r="F777">
        <f t="shared" ref="F777:F840" si="100">IF(BA777=0,IF(AY777=0,AZ777,AY777),BA777)</f>
        <v>0.33</v>
      </c>
      <c r="G777">
        <f>VLOOKUP(Backup_0521!D777,REF_TABLE!M:Q,2,FALSE)</f>
        <v>9.5587323943661975</v>
      </c>
      <c r="H777">
        <f>VLOOKUP(Backup_0521!D777,REF_TABLE!M:Q,3,FALSE)</f>
        <v>7.8122535211267614</v>
      </c>
      <c r="I777">
        <f>VLOOKUP(D777,Tabelle7!$A:$B,2,FALSE)</f>
        <v>4.0224969288732378E-2</v>
      </c>
      <c r="J777">
        <f>VLOOKUP(D777,Tabelle7!$A:$C,3,FALSE)</f>
        <v>4.0224969288732378E-2</v>
      </c>
      <c r="K777">
        <f>VLOOKUP($E777,Dispa_data!E:W,7,FALSE)</f>
        <v>0</v>
      </c>
      <c r="L777">
        <f>IFERROR(VLOOKUP($E777,Dispa_data!E:W,8,FALSE),0)</f>
        <v>0</v>
      </c>
      <c r="M777">
        <f>IFERROR(VLOOKUP($E777,Dispa_data!E:W,9,FALSE),0)</f>
        <v>0</v>
      </c>
      <c r="N777">
        <f>IFERROR(VLOOKUP($E777,Dispa_data!$E:$W,10,FALSE),0)</f>
        <v>0.3</v>
      </c>
      <c r="O777">
        <f>IFERROR(VLOOKUP($E777,Dispa_data!$E:$W,11,FALSE),0)</f>
        <v>0.46500000000000002</v>
      </c>
      <c r="P777">
        <f>IFERROR(VLOOKUP($E777,Dispa_data!$E:$W,12,FALSE),0)</f>
        <v>0</v>
      </c>
      <c r="Q777">
        <f>IFERROR(VLOOKUP($E777,Dispa_data!$E:$W,13,FALSE),0)</f>
        <v>0</v>
      </c>
      <c r="S777" t="str">
        <f t="shared" ref="S777:S840" si="101">IF(AN777="","",AN777)</f>
        <v/>
      </c>
      <c r="T777" t="str">
        <f t="shared" ref="T777:T840" si="102">IF(D777="HPHS",A777*6.3,"")</f>
        <v/>
      </c>
      <c r="U777" t="str">
        <f t="shared" ref="U777:U840" si="103">IF(D777="HPHS",0,"")</f>
        <v/>
      </c>
      <c r="V777" t="str">
        <f t="shared" ref="V777:V840" si="104">IF(D777="HPHS",A777,"")</f>
        <v/>
      </c>
      <c r="W777" t="str">
        <f t="shared" ref="W777:W840" si="105">IF(D777="HPHS",0.86,"")</f>
        <v/>
      </c>
      <c r="X777" s="1" t="s">
        <v>842</v>
      </c>
      <c r="Y777" s="6" t="e">
        <f>VLOOKUP(B777,Dispa_data!B:B,1,FALSE)</f>
        <v>#N/A</v>
      </c>
      <c r="Z777" t="s">
        <v>1454</v>
      </c>
      <c r="AC777" t="s">
        <v>2365</v>
      </c>
      <c r="AD777" t="s">
        <v>2679</v>
      </c>
      <c r="AE777" t="s">
        <v>3142</v>
      </c>
      <c r="AF777" t="s">
        <v>3455</v>
      </c>
      <c r="AG777" t="s">
        <v>3487</v>
      </c>
      <c r="AH777" t="s">
        <v>3492</v>
      </c>
      <c r="AI777">
        <v>12.5</v>
      </c>
      <c r="AK777" t="s">
        <v>3504</v>
      </c>
      <c r="AL777" t="s">
        <v>3506</v>
      </c>
      <c r="AM777" t="s">
        <v>3514</v>
      </c>
      <c r="AO777">
        <v>2009</v>
      </c>
      <c r="AP777" t="s">
        <v>3533</v>
      </c>
      <c r="AS777" t="s">
        <v>3625</v>
      </c>
      <c r="AU777">
        <v>50.43486</v>
      </c>
      <c r="AV777">
        <v>7.4321100000000007</v>
      </c>
      <c r="BA777">
        <v>0.33</v>
      </c>
      <c r="BB777" t="s">
        <v>3999</v>
      </c>
      <c r="BC777" t="s">
        <v>3504</v>
      </c>
      <c r="BE777" t="s">
        <v>3515</v>
      </c>
      <c r="BG777" t="s">
        <v>1559</v>
      </c>
      <c r="BH777" t="s">
        <v>4572</v>
      </c>
    </row>
    <row r="778" spans="1:61" x14ac:dyDescent="0.25">
      <c r="A778">
        <f t="shared" si="98"/>
        <v>10</v>
      </c>
      <c r="B778" t="str">
        <f t="shared" si="99"/>
        <v>AVA GmbH_BNA1295</v>
      </c>
      <c r="C778" t="s">
        <v>3492</v>
      </c>
      <c r="D778" t="str">
        <f>VLOOKUP(AL778,REF_TABLE!$A$19:$B$26,2,FALSE)</f>
        <v>STUR</v>
      </c>
      <c r="E778" t="str">
        <f>VLOOKUP(AK778,REF_TABLE!A:B,2,FALSE)</f>
        <v>WST</v>
      </c>
      <c r="F778">
        <f t="shared" si="100"/>
        <v>0.33</v>
      </c>
      <c r="G778">
        <f>VLOOKUP(Backup_0521!D778,REF_TABLE!M:Q,2,FALSE)</f>
        <v>9.5587323943661975</v>
      </c>
      <c r="H778">
        <f>VLOOKUP(Backup_0521!D778,REF_TABLE!M:Q,3,FALSE)</f>
        <v>7.8122535211267614</v>
      </c>
      <c r="I778">
        <f>VLOOKUP(D778,Tabelle7!$A:$B,2,FALSE)</f>
        <v>4.0224969288732378E-2</v>
      </c>
      <c r="J778">
        <f>VLOOKUP(D778,Tabelle7!$A:$C,3,FALSE)</f>
        <v>4.0224969288732378E-2</v>
      </c>
      <c r="K778">
        <f>VLOOKUP($E778,Dispa_data!E:W,7,FALSE)</f>
        <v>0</v>
      </c>
      <c r="L778">
        <f>IFERROR(VLOOKUP($E778,Dispa_data!E:W,8,FALSE),0)</f>
        <v>0</v>
      </c>
      <c r="M778">
        <f>IFERROR(VLOOKUP($E778,Dispa_data!E:W,9,FALSE),0)</f>
        <v>0</v>
      </c>
      <c r="N778">
        <f>IFERROR(VLOOKUP($E778,Dispa_data!$E:$W,10,FALSE),0)</f>
        <v>0.3</v>
      </c>
      <c r="O778">
        <f>IFERROR(VLOOKUP($E778,Dispa_data!$E:$W,11,FALSE),0)</f>
        <v>0.46500000000000002</v>
      </c>
      <c r="P778">
        <f>IFERROR(VLOOKUP($E778,Dispa_data!$E:$W,12,FALSE),0)</f>
        <v>0</v>
      </c>
      <c r="Q778">
        <f>IFERROR(VLOOKUP($E778,Dispa_data!$E:$W,13,FALSE),0)</f>
        <v>0</v>
      </c>
      <c r="S778" t="str">
        <f t="shared" si="101"/>
        <v/>
      </c>
      <c r="T778" t="str">
        <f t="shared" si="102"/>
        <v/>
      </c>
      <c r="U778" t="str">
        <f t="shared" si="103"/>
        <v/>
      </c>
      <c r="V778" t="str">
        <f t="shared" si="104"/>
        <v/>
      </c>
      <c r="W778" t="str">
        <f t="shared" si="105"/>
        <v/>
      </c>
      <c r="X778" s="1" t="s">
        <v>843</v>
      </c>
      <c r="Y778" s="6" t="e">
        <f>VLOOKUP(B778,Dispa_data!B:B,1,FALSE)</f>
        <v>#N/A</v>
      </c>
      <c r="Z778" t="s">
        <v>1455</v>
      </c>
      <c r="AA778" t="s">
        <v>1844</v>
      </c>
      <c r="AC778" t="s">
        <v>2366</v>
      </c>
      <c r="AD778" t="s">
        <v>2680</v>
      </c>
      <c r="AE778" t="s">
        <v>3143</v>
      </c>
      <c r="AF778" t="s">
        <v>3337</v>
      </c>
      <c r="AG778" t="s">
        <v>3478</v>
      </c>
      <c r="AH778" t="s">
        <v>3492</v>
      </c>
      <c r="AI778">
        <v>10</v>
      </c>
      <c r="AK778" t="s">
        <v>3504</v>
      </c>
      <c r="AL778" t="s">
        <v>3506</v>
      </c>
      <c r="AM778" t="s">
        <v>3514</v>
      </c>
      <c r="AO778">
        <v>1993</v>
      </c>
      <c r="AP778" t="s">
        <v>3530</v>
      </c>
      <c r="AS778" t="s">
        <v>3625</v>
      </c>
      <c r="AU778">
        <v>48.401130000000002</v>
      </c>
      <c r="AV778">
        <v>10.935600000000001</v>
      </c>
      <c r="BA778">
        <v>0.33</v>
      </c>
      <c r="BB778" t="s">
        <v>3999</v>
      </c>
      <c r="BC778" t="s">
        <v>3504</v>
      </c>
      <c r="BE778" t="s">
        <v>3515</v>
      </c>
      <c r="BF778" t="s">
        <v>4363</v>
      </c>
      <c r="BG778" t="s">
        <v>1715</v>
      </c>
      <c r="BH778" t="s">
        <v>4503</v>
      </c>
    </row>
    <row r="779" spans="1:61" x14ac:dyDescent="0.25">
      <c r="A779">
        <f t="shared" si="98"/>
        <v>36</v>
      </c>
      <c r="B779" t="str">
        <f t="shared" si="99"/>
        <v>Reuter_BNA0084</v>
      </c>
      <c r="C779" t="s">
        <v>3492</v>
      </c>
      <c r="D779" t="str">
        <f>VLOOKUP(AL779,REF_TABLE!$A$19:$B$26,2,FALSE)</f>
        <v>STUR</v>
      </c>
      <c r="E779" t="str">
        <f>VLOOKUP(AK779,REF_TABLE!A:B,2,FALSE)</f>
        <v>WST</v>
      </c>
      <c r="F779">
        <f t="shared" si="100"/>
        <v>0.33</v>
      </c>
      <c r="G779">
        <f>VLOOKUP(Backup_0521!D779,REF_TABLE!M:Q,2,FALSE)</f>
        <v>9.5587323943661975</v>
      </c>
      <c r="H779">
        <f>VLOOKUP(Backup_0521!D779,REF_TABLE!M:Q,3,FALSE)</f>
        <v>7.8122535211267614</v>
      </c>
      <c r="I779">
        <f>VLOOKUP(D779,Tabelle7!$A:$B,2,FALSE)</f>
        <v>4.0224969288732378E-2</v>
      </c>
      <c r="J779">
        <f>VLOOKUP(D779,Tabelle7!$A:$C,3,FALSE)</f>
        <v>4.0224969288732378E-2</v>
      </c>
      <c r="K779">
        <f>VLOOKUP($E779,Dispa_data!E:W,7,FALSE)</f>
        <v>0</v>
      </c>
      <c r="L779">
        <f>IFERROR(VLOOKUP($E779,Dispa_data!E:W,8,FALSE),0)</f>
        <v>0</v>
      </c>
      <c r="M779">
        <f>IFERROR(VLOOKUP($E779,Dispa_data!E:W,9,FALSE),0)</f>
        <v>0</v>
      </c>
      <c r="N779">
        <f>IFERROR(VLOOKUP($E779,Dispa_data!$E:$W,10,FALSE),0)</f>
        <v>0.3</v>
      </c>
      <c r="O779">
        <f>IFERROR(VLOOKUP($E779,Dispa_data!$E:$W,11,FALSE),0)</f>
        <v>0.46500000000000002</v>
      </c>
      <c r="P779">
        <f>IFERROR(VLOOKUP($E779,Dispa_data!$E:$W,12,FALSE),0)</f>
        <v>0</v>
      </c>
      <c r="Q779">
        <f>IFERROR(VLOOKUP($E779,Dispa_data!$E:$W,13,FALSE),0)</f>
        <v>0</v>
      </c>
      <c r="S779" t="str">
        <f t="shared" si="101"/>
        <v/>
      </c>
      <c r="T779" t="str">
        <f t="shared" si="102"/>
        <v/>
      </c>
      <c r="U779" t="str">
        <f t="shared" si="103"/>
        <v/>
      </c>
      <c r="V779" t="str">
        <f t="shared" si="104"/>
        <v/>
      </c>
      <c r="W779" t="str">
        <f t="shared" si="105"/>
        <v/>
      </c>
      <c r="X779" s="1" t="s">
        <v>844</v>
      </c>
      <c r="Y779" s="6" t="e">
        <f>VLOOKUP(B779,Dispa_data!B:B,1,FALSE)</f>
        <v>#N/A</v>
      </c>
      <c r="Z779" t="s">
        <v>971</v>
      </c>
      <c r="AA779" t="s">
        <v>1845</v>
      </c>
      <c r="AC779" t="s">
        <v>2161</v>
      </c>
      <c r="AD779" t="s">
        <v>2434</v>
      </c>
      <c r="AE779" t="s">
        <v>2765</v>
      </c>
      <c r="AF779" t="s">
        <v>3186</v>
      </c>
      <c r="AG779" t="s">
        <v>3186</v>
      </c>
      <c r="AH779" t="s">
        <v>3492</v>
      </c>
      <c r="AI779">
        <v>36</v>
      </c>
      <c r="AK779" t="s">
        <v>3504</v>
      </c>
      <c r="AL779" t="s">
        <v>3506</v>
      </c>
      <c r="AM779" t="s">
        <v>3514</v>
      </c>
      <c r="AO779">
        <v>1998</v>
      </c>
      <c r="AP779" t="s">
        <v>3609</v>
      </c>
      <c r="AS779" t="s">
        <v>3625</v>
      </c>
      <c r="AU779">
        <v>52.532145999999997</v>
      </c>
      <c r="AV779">
        <v>13.246072</v>
      </c>
      <c r="BA779">
        <v>0.33</v>
      </c>
      <c r="BB779" t="s">
        <v>3999</v>
      </c>
      <c r="BC779" t="s">
        <v>3504</v>
      </c>
      <c r="BE779" t="s">
        <v>3515</v>
      </c>
      <c r="BF779" t="s">
        <v>971</v>
      </c>
      <c r="BG779" t="s">
        <v>4406</v>
      </c>
      <c r="BH779" t="s">
        <v>4438</v>
      </c>
    </row>
    <row r="780" spans="1:61" x14ac:dyDescent="0.25">
      <c r="A780">
        <f t="shared" si="98"/>
        <v>35</v>
      </c>
      <c r="B780" t="str">
        <f t="shared" si="99"/>
        <v>Dampfturbinenanlage der EBS-Kessel_BNA0088b</v>
      </c>
      <c r="C780" t="s">
        <v>3492</v>
      </c>
      <c r="D780" t="str">
        <f>VLOOKUP(AL780,REF_TABLE!$A$19:$B$26,2,FALSE)</f>
        <v>COMC</v>
      </c>
      <c r="E780" t="str">
        <f>VLOOKUP(AK780,REF_TABLE!A:B,2,FALSE)</f>
        <v>WST</v>
      </c>
      <c r="F780">
        <f t="shared" si="100"/>
        <v>0.33</v>
      </c>
      <c r="G780">
        <f>VLOOKUP(Backup_0521!D780,REF_TABLE!M:Q,2,FALSE)</f>
        <v>5</v>
      </c>
      <c r="H780">
        <f>VLOOKUP(Backup_0521!D780,REF_TABLE!M:Q,3,FALSE)</f>
        <v>1</v>
      </c>
      <c r="I780">
        <f>VLOOKUP(D780,Tabelle7!$A:$B,2,FALSE)</f>
        <v>3.8508725075675675E-2</v>
      </c>
      <c r="J780">
        <f>VLOOKUP(D780,Tabelle7!$A:$C,3,FALSE)</f>
        <v>3.8508725075675675E-2</v>
      </c>
      <c r="K780">
        <f>VLOOKUP($E780,Dispa_data!E:W,7,FALSE)</f>
        <v>0</v>
      </c>
      <c r="L780">
        <f>IFERROR(VLOOKUP($E780,Dispa_data!E:W,8,FALSE),0)</f>
        <v>0</v>
      </c>
      <c r="M780">
        <f>IFERROR(VLOOKUP($E780,Dispa_data!E:W,9,FALSE),0)</f>
        <v>0</v>
      </c>
      <c r="N780">
        <f>IFERROR(VLOOKUP($E780,Dispa_data!$E:$W,10,FALSE),0)</f>
        <v>0.3</v>
      </c>
      <c r="O780">
        <f>IFERROR(VLOOKUP($E780,Dispa_data!$E:$W,11,FALSE),0)</f>
        <v>0.46500000000000002</v>
      </c>
      <c r="P780">
        <f>IFERROR(VLOOKUP($E780,Dispa_data!$E:$W,12,FALSE),0)</f>
        <v>0</v>
      </c>
      <c r="Q780">
        <f>IFERROR(VLOOKUP($E780,Dispa_data!$E:$W,13,FALSE),0)</f>
        <v>0</v>
      </c>
      <c r="S780">
        <f t="shared" si="101"/>
        <v>80.396039603960389</v>
      </c>
      <c r="T780" t="str">
        <f t="shared" si="102"/>
        <v/>
      </c>
      <c r="U780" t="str">
        <f t="shared" si="103"/>
        <v/>
      </c>
      <c r="V780" t="str">
        <f t="shared" si="104"/>
        <v/>
      </c>
      <c r="W780" t="str">
        <f t="shared" si="105"/>
        <v/>
      </c>
      <c r="X780" s="1" t="s">
        <v>845</v>
      </c>
      <c r="Y780" s="6" t="e">
        <f>VLOOKUP(B780,Dispa_data!B:B,1,FALSE)</f>
        <v>#N/A</v>
      </c>
      <c r="Z780" t="s">
        <v>1456</v>
      </c>
      <c r="AB780" t="s">
        <v>2021</v>
      </c>
      <c r="AC780" t="s">
        <v>2236</v>
      </c>
      <c r="AE780" t="s">
        <v>2977</v>
      </c>
      <c r="AF780" t="s">
        <v>2021</v>
      </c>
      <c r="AG780" t="s">
        <v>3479</v>
      </c>
      <c r="AH780" t="s">
        <v>3492</v>
      </c>
      <c r="AI780">
        <v>35</v>
      </c>
      <c r="AJ780">
        <v>53.712870000000002</v>
      </c>
      <c r="AK780" t="s">
        <v>3504</v>
      </c>
      <c r="AL780" t="s">
        <v>3508</v>
      </c>
      <c r="AM780" t="s">
        <v>3514</v>
      </c>
      <c r="AN780">
        <v>80.396039603960389</v>
      </c>
      <c r="AO780">
        <v>2010</v>
      </c>
      <c r="AP780" t="s">
        <v>3520</v>
      </c>
      <c r="AS780" t="s">
        <v>3625</v>
      </c>
      <c r="AT780" t="s">
        <v>3630</v>
      </c>
      <c r="AU780">
        <v>51.801239000000002</v>
      </c>
      <c r="AV780">
        <v>11.75441</v>
      </c>
      <c r="BA780">
        <v>0.33</v>
      </c>
      <c r="BB780" t="s">
        <v>3999</v>
      </c>
      <c r="BC780" t="s">
        <v>3504</v>
      </c>
      <c r="BE780" t="s">
        <v>3515</v>
      </c>
      <c r="BF780" t="s">
        <v>4364</v>
      </c>
      <c r="BG780" t="s">
        <v>4406</v>
      </c>
      <c r="BH780" t="s">
        <v>4458</v>
      </c>
      <c r="BI780" t="s">
        <v>4592</v>
      </c>
    </row>
    <row r="781" spans="1:61" x14ac:dyDescent="0.25">
      <c r="A781">
        <f t="shared" si="98"/>
        <v>34</v>
      </c>
      <c r="B781" t="str">
        <f t="shared" si="99"/>
        <v>MVA Bielefeld_BNA0097</v>
      </c>
      <c r="C781" t="s">
        <v>3492</v>
      </c>
      <c r="D781" t="str">
        <f>VLOOKUP(AL781,REF_TABLE!$A$19:$B$26,2,FALSE)</f>
        <v>STUR</v>
      </c>
      <c r="E781" t="str">
        <f>VLOOKUP(AK781,REF_TABLE!A:B,2,FALSE)</f>
        <v>WST</v>
      </c>
      <c r="F781">
        <f t="shared" si="100"/>
        <v>0.33</v>
      </c>
      <c r="G781">
        <f>VLOOKUP(Backup_0521!D781,REF_TABLE!M:Q,2,FALSE)</f>
        <v>9.5587323943661975</v>
      </c>
      <c r="H781">
        <f>VLOOKUP(Backup_0521!D781,REF_TABLE!M:Q,3,FALSE)</f>
        <v>7.8122535211267614</v>
      </c>
      <c r="I781">
        <f>VLOOKUP(D781,Tabelle7!$A:$B,2,FALSE)</f>
        <v>4.0224969288732378E-2</v>
      </c>
      <c r="J781">
        <f>VLOOKUP(D781,Tabelle7!$A:$C,3,FALSE)</f>
        <v>4.0224969288732378E-2</v>
      </c>
      <c r="K781">
        <f>VLOOKUP($E781,Dispa_data!E:W,7,FALSE)</f>
        <v>0</v>
      </c>
      <c r="L781">
        <f>IFERROR(VLOOKUP($E781,Dispa_data!E:W,8,FALSE),0)</f>
        <v>0</v>
      </c>
      <c r="M781">
        <f>IFERROR(VLOOKUP($E781,Dispa_data!E:W,9,FALSE),0)</f>
        <v>0</v>
      </c>
      <c r="N781">
        <f>IFERROR(VLOOKUP($E781,Dispa_data!$E:$W,10,FALSE),0)</f>
        <v>0.3</v>
      </c>
      <c r="O781">
        <f>IFERROR(VLOOKUP($E781,Dispa_data!$E:$W,11,FALSE),0)</f>
        <v>0.46500000000000002</v>
      </c>
      <c r="P781">
        <f>IFERROR(VLOOKUP($E781,Dispa_data!$E:$W,12,FALSE),0)</f>
        <v>0</v>
      </c>
      <c r="Q781">
        <f>IFERROR(VLOOKUP($E781,Dispa_data!$E:$W,13,FALSE),0)</f>
        <v>0</v>
      </c>
      <c r="S781" t="str">
        <f t="shared" si="101"/>
        <v/>
      </c>
      <c r="T781" t="str">
        <f t="shared" si="102"/>
        <v/>
      </c>
      <c r="U781" t="str">
        <f t="shared" si="103"/>
        <v/>
      </c>
      <c r="V781" t="str">
        <f t="shared" si="104"/>
        <v/>
      </c>
      <c r="W781" t="str">
        <f t="shared" si="105"/>
        <v/>
      </c>
      <c r="X781" s="1" t="s">
        <v>846</v>
      </c>
      <c r="Y781" s="6" t="e">
        <f>VLOOKUP(B781,Dispa_data!B:B,1,FALSE)</f>
        <v>#N/A</v>
      </c>
      <c r="Z781" t="s">
        <v>1457</v>
      </c>
      <c r="AA781" t="s">
        <v>1846</v>
      </c>
      <c r="AC781" t="s">
        <v>2367</v>
      </c>
      <c r="AD781" t="s">
        <v>2681</v>
      </c>
      <c r="AE781" t="s">
        <v>3144</v>
      </c>
      <c r="AF781" t="s">
        <v>3342</v>
      </c>
      <c r="AG781" t="s">
        <v>3480</v>
      </c>
      <c r="AH781" t="s">
        <v>3492</v>
      </c>
      <c r="AI781">
        <v>34</v>
      </c>
      <c r="AK781" t="s">
        <v>3504</v>
      </c>
      <c r="AL781" t="s">
        <v>3506</v>
      </c>
      <c r="AM781" t="s">
        <v>3514</v>
      </c>
      <c r="AO781">
        <v>1981</v>
      </c>
      <c r="AP781" t="s">
        <v>3536</v>
      </c>
      <c r="AS781" t="s">
        <v>3625</v>
      </c>
      <c r="AU781">
        <v>52.04269</v>
      </c>
      <c r="AV781">
        <v>8.6071899999999992</v>
      </c>
      <c r="BA781">
        <v>0.33</v>
      </c>
      <c r="BB781" t="s">
        <v>3999</v>
      </c>
      <c r="BC781" t="s">
        <v>3504</v>
      </c>
      <c r="BE781" t="s">
        <v>3515</v>
      </c>
      <c r="BF781" t="s">
        <v>4365</v>
      </c>
      <c r="BG781" t="s">
        <v>4406</v>
      </c>
      <c r="BH781" t="s">
        <v>4504</v>
      </c>
    </row>
    <row r="782" spans="1:61" x14ac:dyDescent="0.25">
      <c r="A782">
        <f t="shared" si="98"/>
        <v>9.9</v>
      </c>
      <c r="B782" t="str">
        <f t="shared" si="99"/>
        <v>PD energy GmbH_BNA1108</v>
      </c>
      <c r="C782" t="s">
        <v>3492</v>
      </c>
      <c r="D782" t="str">
        <f>VLOOKUP(AL782,REF_TABLE!$A$19:$B$26,2,FALSE)</f>
        <v>STUR</v>
      </c>
      <c r="E782" t="str">
        <f>VLOOKUP(AK782,REF_TABLE!A:B,2,FALSE)</f>
        <v>WST</v>
      </c>
      <c r="F782">
        <f t="shared" si="100"/>
        <v>0.33</v>
      </c>
      <c r="G782">
        <f>VLOOKUP(Backup_0521!D782,REF_TABLE!M:Q,2,FALSE)</f>
        <v>9.5587323943661975</v>
      </c>
      <c r="H782">
        <f>VLOOKUP(Backup_0521!D782,REF_TABLE!M:Q,3,FALSE)</f>
        <v>7.8122535211267614</v>
      </c>
      <c r="I782">
        <f>VLOOKUP(D782,Tabelle7!$A:$B,2,FALSE)</f>
        <v>4.0224969288732378E-2</v>
      </c>
      <c r="J782">
        <f>VLOOKUP(D782,Tabelle7!$A:$C,3,FALSE)</f>
        <v>4.0224969288732378E-2</v>
      </c>
      <c r="K782">
        <f>VLOOKUP($E782,Dispa_data!E:W,7,FALSE)</f>
        <v>0</v>
      </c>
      <c r="L782">
        <f>IFERROR(VLOOKUP($E782,Dispa_data!E:W,8,FALSE),0)</f>
        <v>0</v>
      </c>
      <c r="M782">
        <f>IFERROR(VLOOKUP($E782,Dispa_data!E:W,9,FALSE),0)</f>
        <v>0</v>
      </c>
      <c r="N782">
        <f>IFERROR(VLOOKUP($E782,Dispa_data!$E:$W,10,FALSE),0)</f>
        <v>0.3</v>
      </c>
      <c r="O782">
        <f>IFERROR(VLOOKUP($E782,Dispa_data!$E:$W,11,FALSE),0)</f>
        <v>0.46500000000000002</v>
      </c>
      <c r="P782">
        <f>IFERROR(VLOOKUP($E782,Dispa_data!$E:$W,12,FALSE),0)</f>
        <v>0</v>
      </c>
      <c r="Q782">
        <f>IFERROR(VLOOKUP($E782,Dispa_data!$E:$W,13,FALSE),0)</f>
        <v>0</v>
      </c>
      <c r="S782" t="str">
        <f t="shared" si="101"/>
        <v/>
      </c>
      <c r="T782" t="str">
        <f t="shared" si="102"/>
        <v/>
      </c>
      <c r="U782" t="str">
        <f t="shared" si="103"/>
        <v/>
      </c>
      <c r="V782" t="str">
        <f t="shared" si="104"/>
        <v/>
      </c>
      <c r="W782" t="str">
        <f t="shared" si="105"/>
        <v/>
      </c>
      <c r="X782" s="1" t="s">
        <v>847</v>
      </c>
      <c r="Y782" s="6" t="e">
        <f>VLOOKUP(B782,Dispa_data!B:B,1,FALSE)</f>
        <v>#N/A</v>
      </c>
      <c r="Z782" t="s">
        <v>1458</v>
      </c>
      <c r="AC782" t="s">
        <v>1458</v>
      </c>
      <c r="AD782" t="s">
        <v>2682</v>
      </c>
      <c r="AE782" t="s">
        <v>2980</v>
      </c>
      <c r="AF782" t="s">
        <v>3456</v>
      </c>
      <c r="AG782" t="s">
        <v>3479</v>
      </c>
      <c r="AH782" t="s">
        <v>3492</v>
      </c>
      <c r="AI782">
        <v>9.9</v>
      </c>
      <c r="AK782" t="s">
        <v>3504</v>
      </c>
      <c r="AL782" t="s">
        <v>3506</v>
      </c>
      <c r="AM782" t="s">
        <v>3514</v>
      </c>
      <c r="AO782">
        <v>2010</v>
      </c>
      <c r="AP782" t="s">
        <v>3520</v>
      </c>
      <c r="AS782" t="s">
        <v>3625</v>
      </c>
      <c r="AU782">
        <v>51.629649999999998</v>
      </c>
      <c r="AV782">
        <v>12.28922</v>
      </c>
      <c r="BA782">
        <v>0.33</v>
      </c>
      <c r="BB782" t="s">
        <v>3999</v>
      </c>
      <c r="BC782" t="s">
        <v>3504</v>
      </c>
      <c r="BE782" t="s">
        <v>3515</v>
      </c>
      <c r="BF782" t="s">
        <v>4366</v>
      </c>
      <c r="BG782" t="s">
        <v>1559</v>
      </c>
      <c r="BH782" t="s">
        <v>4458</v>
      </c>
    </row>
    <row r="783" spans="1:61" x14ac:dyDescent="0.25">
      <c r="A783">
        <f t="shared" si="98"/>
        <v>9.5</v>
      </c>
      <c r="B783" t="str">
        <f t="shared" si="99"/>
        <v>Restmüllheizkraftwerk Böblingen_BNA1110</v>
      </c>
      <c r="C783" t="s">
        <v>3492</v>
      </c>
      <c r="D783" t="str">
        <f>VLOOKUP(AL783,REF_TABLE!$A$19:$B$26,2,FALSE)</f>
        <v>STUR</v>
      </c>
      <c r="E783" t="str">
        <f>VLOOKUP(AK783,REF_TABLE!A:B,2,FALSE)</f>
        <v>WST</v>
      </c>
      <c r="F783">
        <f t="shared" si="100"/>
        <v>0.33</v>
      </c>
      <c r="G783">
        <f>VLOOKUP(Backup_0521!D783,REF_TABLE!M:Q,2,FALSE)</f>
        <v>9.5587323943661975</v>
      </c>
      <c r="H783">
        <f>VLOOKUP(Backup_0521!D783,REF_TABLE!M:Q,3,FALSE)</f>
        <v>7.8122535211267614</v>
      </c>
      <c r="I783">
        <f>VLOOKUP(D783,Tabelle7!$A:$B,2,FALSE)</f>
        <v>4.0224969288732378E-2</v>
      </c>
      <c r="J783">
        <f>VLOOKUP(D783,Tabelle7!$A:$C,3,FALSE)</f>
        <v>4.0224969288732378E-2</v>
      </c>
      <c r="K783">
        <f>VLOOKUP($E783,Dispa_data!E:W,7,FALSE)</f>
        <v>0</v>
      </c>
      <c r="L783">
        <f>IFERROR(VLOOKUP($E783,Dispa_data!E:W,8,FALSE),0)</f>
        <v>0</v>
      </c>
      <c r="M783">
        <f>IFERROR(VLOOKUP($E783,Dispa_data!E:W,9,FALSE),0)</f>
        <v>0</v>
      </c>
      <c r="N783">
        <f>IFERROR(VLOOKUP($E783,Dispa_data!$E:$W,10,FALSE),0)</f>
        <v>0.3</v>
      </c>
      <c r="O783">
        <f>IFERROR(VLOOKUP($E783,Dispa_data!$E:$W,11,FALSE),0)</f>
        <v>0.46500000000000002</v>
      </c>
      <c r="P783">
        <f>IFERROR(VLOOKUP($E783,Dispa_data!$E:$W,12,FALSE),0)</f>
        <v>0</v>
      </c>
      <c r="Q783">
        <f>IFERROR(VLOOKUP($E783,Dispa_data!$E:$W,13,FALSE),0)</f>
        <v>0</v>
      </c>
      <c r="S783" t="str">
        <f t="shared" si="101"/>
        <v/>
      </c>
      <c r="T783" t="str">
        <f t="shared" si="102"/>
        <v/>
      </c>
      <c r="U783" t="str">
        <f t="shared" si="103"/>
        <v/>
      </c>
      <c r="V783" t="str">
        <f t="shared" si="104"/>
        <v/>
      </c>
      <c r="W783" t="str">
        <f t="shared" si="105"/>
        <v/>
      </c>
      <c r="X783" s="1" t="s">
        <v>848</v>
      </c>
      <c r="Y783" s="6" t="e">
        <f>VLOOKUP(B783,Dispa_data!B:B,1,FALSE)</f>
        <v>#N/A</v>
      </c>
      <c r="Z783" t="s">
        <v>1459</v>
      </c>
      <c r="AA783" t="s">
        <v>1847</v>
      </c>
      <c r="AC783" t="s">
        <v>2368</v>
      </c>
      <c r="AD783" t="s">
        <v>2683</v>
      </c>
      <c r="AE783" t="s">
        <v>3145</v>
      </c>
      <c r="AF783" t="s">
        <v>3457</v>
      </c>
      <c r="AG783" t="s">
        <v>3482</v>
      </c>
      <c r="AH783" t="s">
        <v>3492</v>
      </c>
      <c r="AI783">
        <v>9.5</v>
      </c>
      <c r="AK783" t="s">
        <v>3504</v>
      </c>
      <c r="AL783" t="s">
        <v>3506</v>
      </c>
      <c r="AM783" t="s">
        <v>3515</v>
      </c>
      <c r="AO783">
        <v>1999</v>
      </c>
      <c r="AP783" t="s">
        <v>3517</v>
      </c>
      <c r="AS783" t="s">
        <v>3625</v>
      </c>
      <c r="AU783">
        <v>48.685523150000002</v>
      </c>
      <c r="AV783">
        <v>9.0495256949999998</v>
      </c>
      <c r="BA783">
        <v>0.33</v>
      </c>
      <c r="BB783" t="s">
        <v>3999</v>
      </c>
      <c r="BC783" t="s">
        <v>3504</v>
      </c>
      <c r="BE783" t="s">
        <v>3515</v>
      </c>
      <c r="BG783" t="s">
        <v>1715</v>
      </c>
      <c r="BH783" t="s">
        <v>4442</v>
      </c>
    </row>
    <row r="784" spans="1:61" x14ac:dyDescent="0.25">
      <c r="A784">
        <f t="shared" si="98"/>
        <v>12</v>
      </c>
      <c r="B784" t="str">
        <f t="shared" si="99"/>
        <v>Heizkraftwerk Karlstraße_BNA0117a</v>
      </c>
      <c r="C784" t="s">
        <v>3492</v>
      </c>
      <c r="D784" t="str">
        <f>VLOOKUP(AL784,REF_TABLE!$A$19:$B$26,2,FALSE)</f>
        <v>STUR</v>
      </c>
      <c r="E784" t="str">
        <f>VLOOKUP(AK784,REF_TABLE!A:B,2,FALSE)</f>
        <v>WST</v>
      </c>
      <c r="F784">
        <f t="shared" si="100"/>
        <v>0.33</v>
      </c>
      <c r="G784">
        <f>VLOOKUP(Backup_0521!D784,REF_TABLE!M:Q,2,FALSE)</f>
        <v>9.5587323943661975</v>
      </c>
      <c r="H784">
        <f>VLOOKUP(Backup_0521!D784,REF_TABLE!M:Q,3,FALSE)</f>
        <v>7.8122535211267614</v>
      </c>
      <c r="I784">
        <f>VLOOKUP(D784,Tabelle7!$A:$B,2,FALSE)</f>
        <v>4.0224969288732378E-2</v>
      </c>
      <c r="J784">
        <f>VLOOKUP(D784,Tabelle7!$A:$C,3,FALSE)</f>
        <v>4.0224969288732378E-2</v>
      </c>
      <c r="K784">
        <f>VLOOKUP($E784,Dispa_data!E:W,7,FALSE)</f>
        <v>0</v>
      </c>
      <c r="L784">
        <f>IFERROR(VLOOKUP($E784,Dispa_data!E:W,8,FALSE),0)</f>
        <v>0</v>
      </c>
      <c r="M784">
        <f>IFERROR(VLOOKUP($E784,Dispa_data!E:W,9,FALSE),0)</f>
        <v>0</v>
      </c>
      <c r="N784">
        <f>IFERROR(VLOOKUP($E784,Dispa_data!$E:$W,10,FALSE),0)</f>
        <v>0.3</v>
      </c>
      <c r="O784">
        <f>IFERROR(VLOOKUP($E784,Dispa_data!$E:$W,11,FALSE),0)</f>
        <v>0.46500000000000002</v>
      </c>
      <c r="P784">
        <f>IFERROR(VLOOKUP($E784,Dispa_data!$E:$W,12,FALSE),0)</f>
        <v>0</v>
      </c>
      <c r="Q784">
        <f>IFERROR(VLOOKUP($E784,Dispa_data!$E:$W,13,FALSE),0)</f>
        <v>0</v>
      </c>
      <c r="S784" t="str">
        <f t="shared" si="101"/>
        <v/>
      </c>
      <c r="T784" t="str">
        <f t="shared" si="102"/>
        <v/>
      </c>
      <c r="U784" t="str">
        <f t="shared" si="103"/>
        <v/>
      </c>
      <c r="V784" t="str">
        <f t="shared" si="104"/>
        <v/>
      </c>
      <c r="W784" t="str">
        <f t="shared" si="105"/>
        <v/>
      </c>
      <c r="X784" s="1" t="s">
        <v>849</v>
      </c>
      <c r="Y784" s="6" t="e">
        <f>VLOOKUP(B784,Dispa_data!B:B,1,FALSE)</f>
        <v>#N/A</v>
      </c>
      <c r="Z784" t="s">
        <v>1222</v>
      </c>
      <c r="AA784" t="s">
        <v>1222</v>
      </c>
      <c r="AC784" t="s">
        <v>2240</v>
      </c>
      <c r="AE784" t="s">
        <v>2984</v>
      </c>
      <c r="AF784" t="s">
        <v>3345</v>
      </c>
      <c r="AG784" t="s">
        <v>3480</v>
      </c>
      <c r="AH784" t="s">
        <v>3492</v>
      </c>
      <c r="AI784">
        <v>12</v>
      </c>
      <c r="AK784" t="s">
        <v>3504</v>
      </c>
      <c r="AL784" t="s">
        <v>3506</v>
      </c>
      <c r="AM784" t="s">
        <v>3514</v>
      </c>
      <c r="AO784">
        <v>1991</v>
      </c>
      <c r="AP784" t="s">
        <v>3564</v>
      </c>
      <c r="AS784" t="s">
        <v>3625</v>
      </c>
      <c r="AU784">
        <v>50.733820000000001</v>
      </c>
      <c r="AV784">
        <v>7.0805499999999997</v>
      </c>
      <c r="BA784">
        <v>0.33</v>
      </c>
      <c r="BB784" t="s">
        <v>3999</v>
      </c>
      <c r="BC784" t="s">
        <v>3504</v>
      </c>
      <c r="BE784" t="s">
        <v>3515</v>
      </c>
      <c r="BF784" t="s">
        <v>4367</v>
      </c>
      <c r="BG784" t="s">
        <v>1715</v>
      </c>
      <c r="BH784" t="s">
        <v>4563</v>
      </c>
    </row>
    <row r="785" spans="1:60" x14ac:dyDescent="0.25">
      <c r="A785">
        <f t="shared" si="98"/>
        <v>33</v>
      </c>
      <c r="B785" t="str">
        <f t="shared" si="99"/>
        <v>KW Hafen_BNA0139</v>
      </c>
      <c r="C785" t="s">
        <v>3492</v>
      </c>
      <c r="D785" t="str">
        <f>VLOOKUP(AL785,REF_TABLE!$A$19:$B$26,2,FALSE)</f>
        <v>STUR</v>
      </c>
      <c r="E785" t="str">
        <f>VLOOKUP(AK785,REF_TABLE!A:B,2,FALSE)</f>
        <v>WST</v>
      </c>
      <c r="F785">
        <f t="shared" si="100"/>
        <v>0.33</v>
      </c>
      <c r="G785">
        <f>VLOOKUP(Backup_0521!D785,REF_TABLE!M:Q,2,FALSE)</f>
        <v>9.5587323943661975</v>
      </c>
      <c r="H785">
        <f>VLOOKUP(Backup_0521!D785,REF_TABLE!M:Q,3,FALSE)</f>
        <v>7.8122535211267614</v>
      </c>
      <c r="I785">
        <f>VLOOKUP(D785,Tabelle7!$A:$B,2,FALSE)</f>
        <v>4.0224969288732378E-2</v>
      </c>
      <c r="J785">
        <f>VLOOKUP(D785,Tabelle7!$A:$C,3,FALSE)</f>
        <v>4.0224969288732378E-2</v>
      </c>
      <c r="K785">
        <f>VLOOKUP($E785,Dispa_data!E:W,7,FALSE)</f>
        <v>0</v>
      </c>
      <c r="L785">
        <f>IFERROR(VLOOKUP($E785,Dispa_data!E:W,8,FALSE),0)</f>
        <v>0</v>
      </c>
      <c r="M785">
        <f>IFERROR(VLOOKUP($E785,Dispa_data!E:W,9,FALSE),0)</f>
        <v>0</v>
      </c>
      <c r="N785">
        <f>IFERROR(VLOOKUP($E785,Dispa_data!$E:$W,10,FALSE),0)</f>
        <v>0.3</v>
      </c>
      <c r="O785">
        <f>IFERROR(VLOOKUP($E785,Dispa_data!$E:$W,11,FALSE),0)</f>
        <v>0.46500000000000002</v>
      </c>
      <c r="P785">
        <f>IFERROR(VLOOKUP($E785,Dispa_data!$E:$W,12,FALSE),0)</f>
        <v>0</v>
      </c>
      <c r="Q785">
        <f>IFERROR(VLOOKUP($E785,Dispa_data!$E:$W,13,FALSE),0)</f>
        <v>0</v>
      </c>
      <c r="S785" t="str">
        <f t="shared" si="101"/>
        <v/>
      </c>
      <c r="T785" t="str">
        <f t="shared" si="102"/>
        <v/>
      </c>
      <c r="U785" t="str">
        <f t="shared" si="103"/>
        <v/>
      </c>
      <c r="V785" t="str">
        <f t="shared" si="104"/>
        <v/>
      </c>
      <c r="W785" t="str">
        <f t="shared" si="105"/>
        <v/>
      </c>
      <c r="X785" s="1" t="s">
        <v>850</v>
      </c>
      <c r="Y785" s="6" t="e">
        <f>VLOOKUP(B785,Dispa_data!B:B,1,FALSE)</f>
        <v>#N/A</v>
      </c>
      <c r="Z785" t="s">
        <v>977</v>
      </c>
      <c r="AA785" t="s">
        <v>1848</v>
      </c>
      <c r="AC785" t="s">
        <v>2369</v>
      </c>
      <c r="AD785" t="s">
        <v>2439</v>
      </c>
      <c r="AE785" t="s">
        <v>2770</v>
      </c>
      <c r="AF785" t="s">
        <v>3221</v>
      </c>
      <c r="AG785" t="s">
        <v>3221</v>
      </c>
      <c r="AH785" t="s">
        <v>3492</v>
      </c>
      <c r="AI785">
        <v>33</v>
      </c>
      <c r="AK785" t="s">
        <v>3504</v>
      </c>
      <c r="AL785" t="s">
        <v>3506</v>
      </c>
      <c r="AM785" t="s">
        <v>3515</v>
      </c>
      <c r="AO785">
        <v>2009</v>
      </c>
      <c r="AP785" t="s">
        <v>3533</v>
      </c>
      <c r="AS785" t="s">
        <v>3625</v>
      </c>
      <c r="AU785">
        <v>53.124819999999993</v>
      </c>
      <c r="AV785">
        <v>8.7288700000000006</v>
      </c>
      <c r="BA785">
        <v>0.33</v>
      </c>
      <c r="BB785" t="s">
        <v>3999</v>
      </c>
      <c r="BC785" t="s">
        <v>3504</v>
      </c>
      <c r="BE785" t="s">
        <v>3515</v>
      </c>
      <c r="BF785" t="s">
        <v>4368</v>
      </c>
      <c r="BG785" t="s">
        <v>4406</v>
      </c>
      <c r="BH785" t="s">
        <v>4462</v>
      </c>
    </row>
    <row r="786" spans="1:60" x14ac:dyDescent="0.25">
      <c r="A786">
        <f t="shared" si="98"/>
        <v>44</v>
      </c>
      <c r="B786" t="str">
        <f t="shared" si="99"/>
        <v>MHKW_BNA1114</v>
      </c>
      <c r="C786" t="s">
        <v>3492</v>
      </c>
      <c r="D786" t="str">
        <f>VLOOKUP(AL786,REF_TABLE!$A$19:$B$26,2,FALSE)</f>
        <v>STUR</v>
      </c>
      <c r="E786" t="str">
        <f>VLOOKUP(AK786,REF_TABLE!A:B,2,FALSE)</f>
        <v>WST</v>
      </c>
      <c r="F786">
        <f t="shared" si="100"/>
        <v>0.33</v>
      </c>
      <c r="G786">
        <f>VLOOKUP(Backup_0521!D786,REF_TABLE!M:Q,2,FALSE)</f>
        <v>9.5587323943661975</v>
      </c>
      <c r="H786">
        <f>VLOOKUP(Backup_0521!D786,REF_TABLE!M:Q,3,FALSE)</f>
        <v>7.8122535211267614</v>
      </c>
      <c r="I786">
        <f>VLOOKUP(D786,Tabelle7!$A:$B,2,FALSE)</f>
        <v>4.0224969288732378E-2</v>
      </c>
      <c r="J786">
        <f>VLOOKUP(D786,Tabelle7!$A:$C,3,FALSE)</f>
        <v>4.0224969288732378E-2</v>
      </c>
      <c r="K786">
        <f>VLOOKUP($E786,Dispa_data!E:W,7,FALSE)</f>
        <v>0</v>
      </c>
      <c r="L786">
        <f>IFERROR(VLOOKUP($E786,Dispa_data!E:W,8,FALSE),0)</f>
        <v>0</v>
      </c>
      <c r="M786">
        <f>IFERROR(VLOOKUP($E786,Dispa_data!E:W,9,FALSE),0)</f>
        <v>0</v>
      </c>
      <c r="N786">
        <f>IFERROR(VLOOKUP($E786,Dispa_data!$E:$W,10,FALSE),0)</f>
        <v>0.3</v>
      </c>
      <c r="O786">
        <f>IFERROR(VLOOKUP($E786,Dispa_data!$E:$W,11,FALSE),0)</f>
        <v>0.46500000000000002</v>
      </c>
      <c r="P786">
        <f>IFERROR(VLOOKUP($E786,Dispa_data!$E:$W,12,FALSE),0)</f>
        <v>0</v>
      </c>
      <c r="Q786">
        <f>IFERROR(VLOOKUP($E786,Dispa_data!$E:$W,13,FALSE),0)</f>
        <v>0</v>
      </c>
      <c r="S786" t="str">
        <f t="shared" si="101"/>
        <v/>
      </c>
      <c r="T786" t="str">
        <f t="shared" si="102"/>
        <v/>
      </c>
      <c r="U786" t="str">
        <f t="shared" si="103"/>
        <v/>
      </c>
      <c r="V786" t="str">
        <f t="shared" si="104"/>
        <v/>
      </c>
      <c r="W786" t="str">
        <f t="shared" si="105"/>
        <v/>
      </c>
      <c r="X786" s="1" t="s">
        <v>851</v>
      </c>
      <c r="Y786" s="6" t="e">
        <f>VLOOKUP(B786,Dispa_data!B:B,1,FALSE)</f>
        <v>#N/A</v>
      </c>
      <c r="Z786" t="s">
        <v>1460</v>
      </c>
      <c r="AA786" t="s">
        <v>1460</v>
      </c>
      <c r="AC786" t="s">
        <v>2369</v>
      </c>
      <c r="AD786" t="s">
        <v>2684</v>
      </c>
      <c r="AE786" t="s">
        <v>3146</v>
      </c>
      <c r="AF786" t="s">
        <v>3221</v>
      </c>
      <c r="AG786" t="s">
        <v>3221</v>
      </c>
      <c r="AH786" t="s">
        <v>3492</v>
      </c>
      <c r="AI786">
        <v>44</v>
      </c>
      <c r="AK786" t="s">
        <v>3504</v>
      </c>
      <c r="AL786" t="s">
        <v>3506</v>
      </c>
      <c r="AM786" t="s">
        <v>3514</v>
      </c>
      <c r="AO786">
        <v>2012</v>
      </c>
      <c r="AP786" t="s">
        <v>3624</v>
      </c>
      <c r="AS786" t="s">
        <v>3625</v>
      </c>
      <c r="AU786">
        <v>53.114561999999999</v>
      </c>
      <c r="AV786">
        <v>8.8181860000000007</v>
      </c>
      <c r="BA786">
        <v>0.33</v>
      </c>
      <c r="BB786" t="s">
        <v>3999</v>
      </c>
      <c r="BC786" t="s">
        <v>3504</v>
      </c>
      <c r="BE786" t="s">
        <v>3515</v>
      </c>
      <c r="BG786" t="s">
        <v>1715</v>
      </c>
      <c r="BH786" t="s">
        <v>4462</v>
      </c>
    </row>
    <row r="787" spans="1:60" x14ac:dyDescent="0.25">
      <c r="A787">
        <f t="shared" si="98"/>
        <v>14</v>
      </c>
      <c r="B787" t="str">
        <f t="shared" si="99"/>
        <v>BEG_BNA1116</v>
      </c>
      <c r="C787" t="s">
        <v>3492</v>
      </c>
      <c r="D787" t="str">
        <f>VLOOKUP(AL787,REF_TABLE!$A$19:$B$26,2,FALSE)</f>
        <v>STUR</v>
      </c>
      <c r="E787" t="str">
        <f>VLOOKUP(AK787,REF_TABLE!A:B,2,FALSE)</f>
        <v>WST</v>
      </c>
      <c r="F787">
        <f t="shared" si="100"/>
        <v>0.33</v>
      </c>
      <c r="G787">
        <f>VLOOKUP(Backup_0521!D787,REF_TABLE!M:Q,2,FALSE)</f>
        <v>9.5587323943661975</v>
      </c>
      <c r="H787">
        <f>VLOOKUP(Backup_0521!D787,REF_TABLE!M:Q,3,FALSE)</f>
        <v>7.8122535211267614</v>
      </c>
      <c r="I787">
        <f>VLOOKUP(D787,Tabelle7!$A:$B,2,FALSE)</f>
        <v>4.0224969288732378E-2</v>
      </c>
      <c r="J787">
        <f>VLOOKUP(D787,Tabelle7!$A:$C,3,FALSE)</f>
        <v>4.0224969288732378E-2</v>
      </c>
      <c r="K787">
        <f>VLOOKUP($E787,Dispa_data!E:W,7,FALSE)</f>
        <v>0</v>
      </c>
      <c r="L787">
        <f>IFERROR(VLOOKUP($E787,Dispa_data!E:W,8,FALSE),0)</f>
        <v>0</v>
      </c>
      <c r="M787">
        <f>IFERROR(VLOOKUP($E787,Dispa_data!E:W,9,FALSE),0)</f>
        <v>0</v>
      </c>
      <c r="N787">
        <f>IFERROR(VLOOKUP($E787,Dispa_data!$E:$W,10,FALSE),0)</f>
        <v>0.3</v>
      </c>
      <c r="O787">
        <f>IFERROR(VLOOKUP($E787,Dispa_data!$E:$W,11,FALSE),0)</f>
        <v>0.46500000000000002</v>
      </c>
      <c r="P787">
        <f>IFERROR(VLOOKUP($E787,Dispa_data!$E:$W,12,FALSE),0)</f>
        <v>0</v>
      </c>
      <c r="Q787">
        <f>IFERROR(VLOOKUP($E787,Dispa_data!$E:$W,13,FALSE),0)</f>
        <v>0</v>
      </c>
      <c r="S787" t="str">
        <f t="shared" si="101"/>
        <v/>
      </c>
      <c r="T787" t="str">
        <f t="shared" si="102"/>
        <v/>
      </c>
      <c r="U787" t="str">
        <f t="shared" si="103"/>
        <v/>
      </c>
      <c r="V787" t="str">
        <f t="shared" si="104"/>
        <v/>
      </c>
      <c r="W787" t="str">
        <f t="shared" si="105"/>
        <v/>
      </c>
      <c r="X787" s="1" t="s">
        <v>852</v>
      </c>
      <c r="Y787" s="6" t="e">
        <f>VLOOKUP(B787,Dispa_data!B:B,1,FALSE)</f>
        <v>#N/A</v>
      </c>
      <c r="Z787" t="s">
        <v>1461</v>
      </c>
      <c r="AC787" t="s">
        <v>2370</v>
      </c>
      <c r="AD787" t="s">
        <v>2685</v>
      </c>
      <c r="AE787" t="s">
        <v>3147</v>
      </c>
      <c r="AF787" t="s">
        <v>3458</v>
      </c>
      <c r="AG787" t="s">
        <v>3221</v>
      </c>
      <c r="AH787" t="s">
        <v>3492</v>
      </c>
      <c r="AI787">
        <v>14</v>
      </c>
      <c r="AK787" t="s">
        <v>3504</v>
      </c>
      <c r="AL787" t="s">
        <v>3506</v>
      </c>
      <c r="AM787" t="s">
        <v>3514</v>
      </c>
      <c r="AO787">
        <v>1977</v>
      </c>
      <c r="AP787" t="s">
        <v>3599</v>
      </c>
      <c r="AS787" t="s">
        <v>3625</v>
      </c>
      <c r="AU787">
        <v>53.547819999999987</v>
      </c>
      <c r="AV787">
        <v>8.6179199999999998</v>
      </c>
      <c r="BA787">
        <v>0.33</v>
      </c>
      <c r="BB787" t="s">
        <v>3999</v>
      </c>
      <c r="BC787" t="s">
        <v>3504</v>
      </c>
      <c r="BE787" t="s">
        <v>3514</v>
      </c>
      <c r="BF787" t="s">
        <v>4369</v>
      </c>
      <c r="BG787" t="s">
        <v>1559</v>
      </c>
      <c r="BH787" t="s">
        <v>4462</v>
      </c>
    </row>
    <row r="788" spans="1:60" x14ac:dyDescent="0.25">
      <c r="A788">
        <f t="shared" si="98"/>
        <v>12.5</v>
      </c>
      <c r="B788" t="str">
        <f t="shared" si="99"/>
        <v>MHKW Burgkirchen_BNA1119</v>
      </c>
      <c r="C788" t="s">
        <v>3492</v>
      </c>
      <c r="D788" t="str">
        <f>VLOOKUP(AL788,REF_TABLE!$A$19:$B$26,2,FALSE)</f>
        <v>STUR</v>
      </c>
      <c r="E788" t="str">
        <f>VLOOKUP(AK788,REF_TABLE!A:B,2,FALSE)</f>
        <v>WST</v>
      </c>
      <c r="F788">
        <f t="shared" si="100"/>
        <v>0.33</v>
      </c>
      <c r="G788">
        <f>VLOOKUP(Backup_0521!D788,REF_TABLE!M:Q,2,FALSE)</f>
        <v>9.5587323943661975</v>
      </c>
      <c r="H788">
        <f>VLOOKUP(Backup_0521!D788,REF_TABLE!M:Q,3,FALSE)</f>
        <v>7.8122535211267614</v>
      </c>
      <c r="I788">
        <f>VLOOKUP(D788,Tabelle7!$A:$B,2,FALSE)</f>
        <v>4.0224969288732378E-2</v>
      </c>
      <c r="J788">
        <f>VLOOKUP(D788,Tabelle7!$A:$C,3,FALSE)</f>
        <v>4.0224969288732378E-2</v>
      </c>
      <c r="K788">
        <f>VLOOKUP($E788,Dispa_data!E:W,7,FALSE)</f>
        <v>0</v>
      </c>
      <c r="L788">
        <f>IFERROR(VLOOKUP($E788,Dispa_data!E:W,8,FALSE),0)</f>
        <v>0</v>
      </c>
      <c r="M788">
        <f>IFERROR(VLOOKUP($E788,Dispa_data!E:W,9,FALSE),0)</f>
        <v>0</v>
      </c>
      <c r="N788">
        <f>IFERROR(VLOOKUP($E788,Dispa_data!$E:$W,10,FALSE),0)</f>
        <v>0.3</v>
      </c>
      <c r="O788">
        <f>IFERROR(VLOOKUP($E788,Dispa_data!$E:$W,11,FALSE),0)</f>
        <v>0.46500000000000002</v>
      </c>
      <c r="P788">
        <f>IFERROR(VLOOKUP($E788,Dispa_data!$E:$W,12,FALSE),0)</f>
        <v>0</v>
      </c>
      <c r="Q788">
        <f>IFERROR(VLOOKUP($E788,Dispa_data!$E:$W,13,FALSE),0)</f>
        <v>0</v>
      </c>
      <c r="S788" t="str">
        <f t="shared" si="101"/>
        <v/>
      </c>
      <c r="T788" t="str">
        <f t="shared" si="102"/>
        <v/>
      </c>
      <c r="U788" t="str">
        <f t="shared" si="103"/>
        <v/>
      </c>
      <c r="V788" t="str">
        <f t="shared" si="104"/>
        <v/>
      </c>
      <c r="W788" t="str">
        <f t="shared" si="105"/>
        <v/>
      </c>
      <c r="X788" s="1" t="s">
        <v>853</v>
      </c>
      <c r="Y788" s="6" t="e">
        <f>VLOOKUP(B788,Dispa_data!B:B,1,FALSE)</f>
        <v>#N/A</v>
      </c>
      <c r="Z788" t="s">
        <v>1462</v>
      </c>
      <c r="AC788" t="s">
        <v>2371</v>
      </c>
      <c r="AD788" t="s">
        <v>2686</v>
      </c>
      <c r="AE788" t="s">
        <v>2989</v>
      </c>
      <c r="AF788" t="s">
        <v>3348</v>
      </c>
      <c r="AG788" t="s">
        <v>3478</v>
      </c>
      <c r="AH788" t="s">
        <v>3492</v>
      </c>
      <c r="AI788">
        <v>12.5</v>
      </c>
      <c r="AK788" t="s">
        <v>3504</v>
      </c>
      <c r="AL788" t="s">
        <v>3506</v>
      </c>
      <c r="AM788" t="s">
        <v>3515</v>
      </c>
      <c r="AO788">
        <v>1994</v>
      </c>
      <c r="AP788" t="s">
        <v>3561</v>
      </c>
      <c r="AS788" t="s">
        <v>3625</v>
      </c>
      <c r="AU788">
        <v>48.185079999999999</v>
      </c>
      <c r="AV788">
        <v>12.73606</v>
      </c>
      <c r="BA788">
        <v>0.33</v>
      </c>
      <c r="BB788" t="s">
        <v>3999</v>
      </c>
      <c r="BC788" t="s">
        <v>3504</v>
      </c>
      <c r="BE788" t="s">
        <v>3515</v>
      </c>
      <c r="BF788" t="s">
        <v>4370</v>
      </c>
      <c r="BG788" t="s">
        <v>4402</v>
      </c>
      <c r="BH788" t="s">
        <v>2246</v>
      </c>
    </row>
    <row r="789" spans="1:60" x14ac:dyDescent="0.25">
      <c r="A789">
        <f t="shared" si="98"/>
        <v>48.9</v>
      </c>
      <c r="B789" t="str">
        <f t="shared" si="99"/>
        <v>DT_BNA0223a</v>
      </c>
      <c r="C789" t="s">
        <v>3492</v>
      </c>
      <c r="D789" t="str">
        <f>VLOOKUP(AL789,REF_TABLE!$A$19:$B$26,2,FALSE)</f>
        <v>STUR</v>
      </c>
      <c r="E789" t="str">
        <f>VLOOKUP(AK789,REF_TABLE!A:B,2,FALSE)</f>
        <v>WST</v>
      </c>
      <c r="F789">
        <f t="shared" si="100"/>
        <v>0.33</v>
      </c>
      <c r="G789">
        <f>VLOOKUP(Backup_0521!D789,REF_TABLE!M:Q,2,FALSE)</f>
        <v>9.5587323943661975</v>
      </c>
      <c r="H789">
        <f>VLOOKUP(Backup_0521!D789,REF_TABLE!M:Q,3,FALSE)</f>
        <v>7.8122535211267614</v>
      </c>
      <c r="I789">
        <f>VLOOKUP(D789,Tabelle7!$A:$B,2,FALSE)</f>
        <v>4.0224969288732378E-2</v>
      </c>
      <c r="J789">
        <f>VLOOKUP(D789,Tabelle7!$A:$C,3,FALSE)</f>
        <v>4.0224969288732378E-2</v>
      </c>
      <c r="K789">
        <f>VLOOKUP($E789,Dispa_data!E:W,7,FALSE)</f>
        <v>0</v>
      </c>
      <c r="L789">
        <f>IFERROR(VLOOKUP($E789,Dispa_data!E:W,8,FALSE),0)</f>
        <v>0</v>
      </c>
      <c r="M789">
        <f>IFERROR(VLOOKUP($E789,Dispa_data!E:W,9,FALSE),0)</f>
        <v>0</v>
      </c>
      <c r="N789">
        <f>IFERROR(VLOOKUP($E789,Dispa_data!$E:$W,10,FALSE),0)</f>
        <v>0.3</v>
      </c>
      <c r="O789">
        <f>IFERROR(VLOOKUP($E789,Dispa_data!$E:$W,11,FALSE),0)</f>
        <v>0.46500000000000002</v>
      </c>
      <c r="P789">
        <f>IFERROR(VLOOKUP($E789,Dispa_data!$E:$W,12,FALSE),0)</f>
        <v>0</v>
      </c>
      <c r="Q789">
        <f>IFERROR(VLOOKUP($E789,Dispa_data!$E:$W,13,FALSE),0)</f>
        <v>0</v>
      </c>
      <c r="S789" t="str">
        <f t="shared" si="101"/>
        <v/>
      </c>
      <c r="T789" t="str">
        <f t="shared" si="102"/>
        <v/>
      </c>
      <c r="U789" t="str">
        <f t="shared" si="103"/>
        <v/>
      </c>
      <c r="V789" t="str">
        <f t="shared" si="104"/>
        <v/>
      </c>
      <c r="W789" t="str">
        <f t="shared" si="105"/>
        <v/>
      </c>
      <c r="X789" s="1" t="s">
        <v>854</v>
      </c>
      <c r="Y789" s="6" t="e">
        <f>VLOOKUP(B789,Dispa_data!B:B,1,FALSE)</f>
        <v>#N/A</v>
      </c>
      <c r="Z789" t="s">
        <v>1463</v>
      </c>
      <c r="AA789" t="s">
        <v>1849</v>
      </c>
      <c r="AC789" t="s">
        <v>2253</v>
      </c>
      <c r="AD789" t="s">
        <v>2658</v>
      </c>
      <c r="AE789" t="s">
        <v>3117</v>
      </c>
      <c r="AF789" t="s">
        <v>3352</v>
      </c>
      <c r="AG789" t="s">
        <v>3480</v>
      </c>
      <c r="AH789" t="s">
        <v>3492</v>
      </c>
      <c r="AI789">
        <v>48.9</v>
      </c>
      <c r="AK789" t="s">
        <v>3504</v>
      </c>
      <c r="AL789" t="s">
        <v>3506</v>
      </c>
      <c r="AM789" t="s">
        <v>3515</v>
      </c>
      <c r="AO789">
        <v>1955</v>
      </c>
      <c r="AP789" t="s">
        <v>3586</v>
      </c>
      <c r="AS789" t="s">
        <v>3627</v>
      </c>
      <c r="AU789">
        <v>51.224550000000001</v>
      </c>
      <c r="AV789">
        <v>6.8154300000000001</v>
      </c>
      <c r="BA789">
        <v>0.33</v>
      </c>
      <c r="BB789" t="s">
        <v>3999</v>
      </c>
      <c r="BC789" t="s">
        <v>3504</v>
      </c>
      <c r="BE789" t="s">
        <v>3515</v>
      </c>
      <c r="BF789" t="s">
        <v>4325</v>
      </c>
      <c r="BG789" t="s">
        <v>4412</v>
      </c>
      <c r="BH789" t="s">
        <v>4512</v>
      </c>
    </row>
    <row r="790" spans="1:60" x14ac:dyDescent="0.25">
      <c r="A790">
        <f t="shared" si="98"/>
        <v>53.7</v>
      </c>
      <c r="B790" t="str">
        <f t="shared" si="99"/>
        <v>DT_BNA0223b</v>
      </c>
      <c r="C790" t="s">
        <v>3492</v>
      </c>
      <c r="D790" t="str">
        <f>VLOOKUP(AL790,REF_TABLE!$A$19:$B$26,2,FALSE)</f>
        <v>STUR</v>
      </c>
      <c r="E790" t="str">
        <f>VLOOKUP(AK790,REF_TABLE!A:B,2,FALSE)</f>
        <v>WST</v>
      </c>
      <c r="F790">
        <f t="shared" si="100"/>
        <v>0.33</v>
      </c>
      <c r="G790">
        <f>VLOOKUP(Backup_0521!D790,REF_TABLE!M:Q,2,FALSE)</f>
        <v>9.5587323943661975</v>
      </c>
      <c r="H790">
        <f>VLOOKUP(Backup_0521!D790,REF_TABLE!M:Q,3,FALSE)</f>
        <v>7.8122535211267614</v>
      </c>
      <c r="I790">
        <f>VLOOKUP(D790,Tabelle7!$A:$B,2,FALSE)</f>
        <v>4.0224969288732378E-2</v>
      </c>
      <c r="J790">
        <f>VLOOKUP(D790,Tabelle7!$A:$C,3,FALSE)</f>
        <v>4.0224969288732378E-2</v>
      </c>
      <c r="K790">
        <f>VLOOKUP($E790,Dispa_data!E:W,7,FALSE)</f>
        <v>0</v>
      </c>
      <c r="L790">
        <f>IFERROR(VLOOKUP($E790,Dispa_data!E:W,8,FALSE),0)</f>
        <v>0</v>
      </c>
      <c r="M790">
        <f>IFERROR(VLOOKUP($E790,Dispa_data!E:W,9,FALSE),0)</f>
        <v>0</v>
      </c>
      <c r="N790">
        <f>IFERROR(VLOOKUP($E790,Dispa_data!$E:$W,10,FALSE),0)</f>
        <v>0.3</v>
      </c>
      <c r="O790">
        <f>IFERROR(VLOOKUP($E790,Dispa_data!$E:$W,11,FALSE),0)</f>
        <v>0.46500000000000002</v>
      </c>
      <c r="P790">
        <f>IFERROR(VLOOKUP($E790,Dispa_data!$E:$W,12,FALSE),0)</f>
        <v>0</v>
      </c>
      <c r="Q790">
        <f>IFERROR(VLOOKUP($E790,Dispa_data!$E:$W,13,FALSE),0)</f>
        <v>0</v>
      </c>
      <c r="S790" t="str">
        <f t="shared" si="101"/>
        <v/>
      </c>
      <c r="T790" t="str">
        <f t="shared" si="102"/>
        <v/>
      </c>
      <c r="U790" t="str">
        <f t="shared" si="103"/>
        <v/>
      </c>
      <c r="V790" t="str">
        <f t="shared" si="104"/>
        <v/>
      </c>
      <c r="W790" t="str">
        <f t="shared" si="105"/>
        <v/>
      </c>
      <c r="X790" s="1" t="s">
        <v>855</v>
      </c>
      <c r="Y790" s="6" t="e">
        <f>VLOOKUP(B790,Dispa_data!B:B,1,FALSE)</f>
        <v>#N/A</v>
      </c>
      <c r="Z790" t="s">
        <v>1463</v>
      </c>
      <c r="AA790" t="s">
        <v>1850</v>
      </c>
      <c r="AC790" t="s">
        <v>2253</v>
      </c>
      <c r="AD790" t="s">
        <v>2658</v>
      </c>
      <c r="AE790" t="s">
        <v>3117</v>
      </c>
      <c r="AF790" t="s">
        <v>3352</v>
      </c>
      <c r="AG790" t="s">
        <v>3480</v>
      </c>
      <c r="AH790" t="s">
        <v>3492</v>
      </c>
      <c r="AI790">
        <v>53.7</v>
      </c>
      <c r="AK790" t="s">
        <v>3504</v>
      </c>
      <c r="AL790" t="s">
        <v>3506</v>
      </c>
      <c r="AM790" t="s">
        <v>3514</v>
      </c>
      <c r="AO790">
        <v>2000</v>
      </c>
      <c r="AP790" t="s">
        <v>3567</v>
      </c>
      <c r="AS790" t="s">
        <v>3625</v>
      </c>
      <c r="AU790">
        <v>51.222794</v>
      </c>
      <c r="AV790">
        <v>6.8136960000000002</v>
      </c>
      <c r="BA790">
        <v>0.33</v>
      </c>
      <c r="BB790" t="s">
        <v>3999</v>
      </c>
      <c r="BC790" t="s">
        <v>3504</v>
      </c>
      <c r="BE790" t="s">
        <v>3515</v>
      </c>
      <c r="BF790" t="s">
        <v>4325</v>
      </c>
      <c r="BG790" t="s">
        <v>4412</v>
      </c>
      <c r="BH790" t="s">
        <v>4512</v>
      </c>
    </row>
    <row r="791" spans="1:60" x14ac:dyDescent="0.25">
      <c r="A791">
        <f t="shared" si="98"/>
        <v>13.6</v>
      </c>
      <c r="B791" t="str">
        <f t="shared" si="99"/>
        <v>TREA Breisgau_BNA1139</v>
      </c>
      <c r="C791" t="s">
        <v>3492</v>
      </c>
      <c r="D791" t="str">
        <f>VLOOKUP(AL791,REF_TABLE!$A$19:$B$26,2,FALSE)</f>
        <v>STUR</v>
      </c>
      <c r="E791" t="str">
        <f>VLOOKUP(AK791,REF_TABLE!A:B,2,FALSE)</f>
        <v>WST</v>
      </c>
      <c r="F791">
        <f t="shared" si="100"/>
        <v>0.33</v>
      </c>
      <c r="G791">
        <f>VLOOKUP(Backup_0521!D791,REF_TABLE!M:Q,2,FALSE)</f>
        <v>9.5587323943661975</v>
      </c>
      <c r="H791">
        <f>VLOOKUP(Backup_0521!D791,REF_TABLE!M:Q,3,FALSE)</f>
        <v>7.8122535211267614</v>
      </c>
      <c r="I791">
        <f>VLOOKUP(D791,Tabelle7!$A:$B,2,FALSE)</f>
        <v>4.0224969288732378E-2</v>
      </c>
      <c r="J791">
        <f>VLOOKUP(D791,Tabelle7!$A:$C,3,FALSE)</f>
        <v>4.0224969288732378E-2</v>
      </c>
      <c r="K791">
        <f>VLOOKUP($E791,Dispa_data!E:W,7,FALSE)</f>
        <v>0</v>
      </c>
      <c r="L791">
        <f>IFERROR(VLOOKUP($E791,Dispa_data!E:W,8,FALSE),0)</f>
        <v>0</v>
      </c>
      <c r="M791">
        <f>IFERROR(VLOOKUP($E791,Dispa_data!E:W,9,FALSE),0)</f>
        <v>0</v>
      </c>
      <c r="N791">
        <f>IFERROR(VLOOKUP($E791,Dispa_data!$E:$W,10,FALSE),0)</f>
        <v>0.3</v>
      </c>
      <c r="O791">
        <f>IFERROR(VLOOKUP($E791,Dispa_data!$E:$W,11,FALSE),0)</f>
        <v>0.46500000000000002</v>
      </c>
      <c r="P791">
        <f>IFERROR(VLOOKUP($E791,Dispa_data!$E:$W,12,FALSE),0)</f>
        <v>0</v>
      </c>
      <c r="Q791">
        <f>IFERROR(VLOOKUP($E791,Dispa_data!$E:$W,13,FALSE),0)</f>
        <v>0</v>
      </c>
      <c r="S791" t="str">
        <f t="shared" si="101"/>
        <v/>
      </c>
      <c r="T791" t="str">
        <f t="shared" si="102"/>
        <v/>
      </c>
      <c r="U791" t="str">
        <f t="shared" si="103"/>
        <v/>
      </c>
      <c r="V791" t="str">
        <f t="shared" si="104"/>
        <v/>
      </c>
      <c r="W791" t="str">
        <f t="shared" si="105"/>
        <v/>
      </c>
      <c r="X791" s="1" t="s">
        <v>856</v>
      </c>
      <c r="Y791" s="6" t="e">
        <f>VLOOKUP(B791,Dispa_data!B:B,1,FALSE)</f>
        <v>#N/A</v>
      </c>
      <c r="Z791" t="s">
        <v>1464</v>
      </c>
      <c r="AC791" t="s">
        <v>2372</v>
      </c>
      <c r="AD791" t="s">
        <v>2687</v>
      </c>
      <c r="AE791" t="s">
        <v>3148</v>
      </c>
      <c r="AF791" t="s">
        <v>3459</v>
      </c>
      <c r="AG791" t="s">
        <v>3482</v>
      </c>
      <c r="AH791" t="s">
        <v>3492</v>
      </c>
      <c r="AI791">
        <v>13.6</v>
      </c>
      <c r="AK791" t="s">
        <v>3504</v>
      </c>
      <c r="AL791" t="s">
        <v>3506</v>
      </c>
      <c r="AM791" t="s">
        <v>3514</v>
      </c>
      <c r="AO791">
        <v>2005</v>
      </c>
      <c r="AP791" t="s">
        <v>3519</v>
      </c>
      <c r="AS791" t="s">
        <v>3625</v>
      </c>
      <c r="AU791">
        <v>47.890610000000002</v>
      </c>
      <c r="AV791">
        <v>7.6160800000000002</v>
      </c>
      <c r="BA791">
        <v>0.33</v>
      </c>
      <c r="BB791" t="s">
        <v>3999</v>
      </c>
      <c r="BC791" t="s">
        <v>3504</v>
      </c>
      <c r="BE791" t="s">
        <v>3515</v>
      </c>
      <c r="BF791" t="s">
        <v>4371</v>
      </c>
      <c r="BG791" t="s">
        <v>1559</v>
      </c>
      <c r="BH791" t="s">
        <v>4517</v>
      </c>
    </row>
    <row r="792" spans="1:60" x14ac:dyDescent="0.25">
      <c r="A792">
        <f t="shared" si="98"/>
        <v>38</v>
      </c>
      <c r="B792" t="str">
        <f t="shared" si="99"/>
        <v>Karnap_BNA0519</v>
      </c>
      <c r="C792" t="s">
        <v>3492</v>
      </c>
      <c r="D792" t="str">
        <f>VLOOKUP(AL792,REF_TABLE!$A$19:$B$26,2,FALSE)</f>
        <v>STUR</v>
      </c>
      <c r="E792" t="str">
        <f>VLOOKUP(AK792,REF_TABLE!A:B,2,FALSE)</f>
        <v>WST</v>
      </c>
      <c r="F792">
        <f t="shared" si="100"/>
        <v>0.33</v>
      </c>
      <c r="G792">
        <f>VLOOKUP(Backup_0521!D792,REF_TABLE!M:Q,2,FALSE)</f>
        <v>9.5587323943661975</v>
      </c>
      <c r="H792">
        <f>VLOOKUP(Backup_0521!D792,REF_TABLE!M:Q,3,FALSE)</f>
        <v>7.8122535211267614</v>
      </c>
      <c r="I792">
        <f>VLOOKUP(D792,Tabelle7!$A:$B,2,FALSE)</f>
        <v>4.0224969288732378E-2</v>
      </c>
      <c r="J792">
        <f>VLOOKUP(D792,Tabelle7!$A:$C,3,FALSE)</f>
        <v>4.0224969288732378E-2</v>
      </c>
      <c r="K792">
        <f>VLOOKUP($E792,Dispa_data!E:W,7,FALSE)</f>
        <v>0</v>
      </c>
      <c r="L792">
        <f>IFERROR(VLOOKUP($E792,Dispa_data!E:W,8,FALSE),0)</f>
        <v>0</v>
      </c>
      <c r="M792">
        <f>IFERROR(VLOOKUP($E792,Dispa_data!E:W,9,FALSE),0)</f>
        <v>0</v>
      </c>
      <c r="N792">
        <f>IFERROR(VLOOKUP($E792,Dispa_data!$E:$W,10,FALSE),0)</f>
        <v>0.3</v>
      </c>
      <c r="O792">
        <f>IFERROR(VLOOKUP($E792,Dispa_data!$E:$W,11,FALSE),0)</f>
        <v>0.46500000000000002</v>
      </c>
      <c r="P792">
        <f>IFERROR(VLOOKUP($E792,Dispa_data!$E:$W,12,FALSE),0)</f>
        <v>0</v>
      </c>
      <c r="Q792">
        <f>IFERROR(VLOOKUP($E792,Dispa_data!$E:$W,13,FALSE),0)</f>
        <v>0</v>
      </c>
      <c r="S792" t="str">
        <f t="shared" si="101"/>
        <v/>
      </c>
      <c r="T792" t="str">
        <f t="shared" si="102"/>
        <v/>
      </c>
      <c r="U792" t="str">
        <f t="shared" si="103"/>
        <v/>
      </c>
      <c r="V792" t="str">
        <f t="shared" si="104"/>
        <v/>
      </c>
      <c r="W792" t="str">
        <f t="shared" si="105"/>
        <v/>
      </c>
      <c r="X792" s="1" t="s">
        <v>857</v>
      </c>
      <c r="Y792" s="6" t="e">
        <f>VLOOKUP(B792,Dispa_data!B:B,1,FALSE)</f>
        <v>#N/A</v>
      </c>
      <c r="Z792" t="s">
        <v>1465</v>
      </c>
      <c r="AA792" t="s">
        <v>1548</v>
      </c>
      <c r="AC792" t="s">
        <v>2160</v>
      </c>
      <c r="AE792" t="s">
        <v>3149</v>
      </c>
      <c r="AF792" t="s">
        <v>3460</v>
      </c>
      <c r="AG792" t="s">
        <v>3480</v>
      </c>
      <c r="AH792" t="s">
        <v>3492</v>
      </c>
      <c r="AI792">
        <v>38</v>
      </c>
      <c r="AK792" t="s">
        <v>3504</v>
      </c>
      <c r="AL792" t="s">
        <v>3506</v>
      </c>
      <c r="AM792" t="s">
        <v>3514</v>
      </c>
      <c r="AO792">
        <v>1987</v>
      </c>
      <c r="AP792" t="s">
        <v>3538</v>
      </c>
      <c r="AS792" t="s">
        <v>3625</v>
      </c>
      <c r="AU792">
        <v>51.515430000000002</v>
      </c>
      <c r="AV792">
        <v>6.9938199999999986</v>
      </c>
      <c r="BA792">
        <v>0.33</v>
      </c>
      <c r="BB792" t="s">
        <v>3999</v>
      </c>
      <c r="BC792" t="s">
        <v>3504</v>
      </c>
      <c r="BE792" t="s">
        <v>3515</v>
      </c>
      <c r="BF792" t="s">
        <v>1465</v>
      </c>
      <c r="BG792" t="s">
        <v>4406</v>
      </c>
      <c r="BH792" t="s">
        <v>4441</v>
      </c>
    </row>
    <row r="793" spans="1:60" x14ac:dyDescent="0.25">
      <c r="A793">
        <f t="shared" si="98"/>
        <v>26</v>
      </c>
      <c r="B793" t="str">
        <f t="shared" si="99"/>
        <v>MHKW Frankfurt_BNA0287a</v>
      </c>
      <c r="C793" t="s">
        <v>3492</v>
      </c>
      <c r="D793" t="str">
        <f>VLOOKUP(AL793,REF_TABLE!$A$19:$B$26,2,FALSE)</f>
        <v>STUR</v>
      </c>
      <c r="E793" t="str">
        <f>VLOOKUP(AK793,REF_TABLE!A:B,2,FALSE)</f>
        <v>WST</v>
      </c>
      <c r="F793">
        <f t="shared" si="100"/>
        <v>0.33</v>
      </c>
      <c r="G793">
        <f>VLOOKUP(Backup_0521!D793,REF_TABLE!M:Q,2,FALSE)</f>
        <v>9.5587323943661975</v>
      </c>
      <c r="H793">
        <f>VLOOKUP(Backup_0521!D793,REF_TABLE!M:Q,3,FALSE)</f>
        <v>7.8122535211267614</v>
      </c>
      <c r="I793">
        <f>VLOOKUP(D793,Tabelle7!$A:$B,2,FALSE)</f>
        <v>4.0224969288732378E-2</v>
      </c>
      <c r="J793">
        <f>VLOOKUP(D793,Tabelle7!$A:$C,3,FALSE)</f>
        <v>4.0224969288732378E-2</v>
      </c>
      <c r="K793">
        <f>VLOOKUP($E793,Dispa_data!E:W,7,FALSE)</f>
        <v>0</v>
      </c>
      <c r="L793">
        <f>IFERROR(VLOOKUP($E793,Dispa_data!E:W,8,FALSE),0)</f>
        <v>0</v>
      </c>
      <c r="M793">
        <f>IFERROR(VLOOKUP($E793,Dispa_data!E:W,9,FALSE),0)</f>
        <v>0</v>
      </c>
      <c r="N793">
        <f>IFERROR(VLOOKUP($E793,Dispa_data!$E:$W,10,FALSE),0)</f>
        <v>0.3</v>
      </c>
      <c r="O793">
        <f>IFERROR(VLOOKUP($E793,Dispa_data!$E:$W,11,FALSE),0)</f>
        <v>0.46500000000000002</v>
      </c>
      <c r="P793">
        <f>IFERROR(VLOOKUP($E793,Dispa_data!$E:$W,12,FALSE),0)</f>
        <v>0</v>
      </c>
      <c r="Q793">
        <f>IFERROR(VLOOKUP($E793,Dispa_data!$E:$W,13,FALSE),0)</f>
        <v>0</v>
      </c>
      <c r="S793" t="str">
        <f t="shared" si="101"/>
        <v/>
      </c>
      <c r="T793" t="str">
        <f t="shared" si="102"/>
        <v/>
      </c>
      <c r="U793" t="str">
        <f t="shared" si="103"/>
        <v/>
      </c>
      <c r="V793" t="str">
        <f t="shared" si="104"/>
        <v/>
      </c>
      <c r="W793" t="str">
        <f t="shared" si="105"/>
        <v/>
      </c>
      <c r="X793" s="1" t="s">
        <v>858</v>
      </c>
      <c r="Y793" s="6" t="e">
        <f>VLOOKUP(B793,Dispa_data!B:B,1,FALSE)</f>
        <v>#N/A</v>
      </c>
      <c r="Z793" t="s">
        <v>1466</v>
      </c>
      <c r="AA793" t="s">
        <v>1851</v>
      </c>
      <c r="AC793" t="s">
        <v>2136</v>
      </c>
      <c r="AD793" t="s">
        <v>2688</v>
      </c>
      <c r="AE793" t="s">
        <v>3150</v>
      </c>
      <c r="AF793" t="s">
        <v>3194</v>
      </c>
      <c r="AG793" t="s">
        <v>3483</v>
      </c>
      <c r="AH793" t="s">
        <v>3492</v>
      </c>
      <c r="AI793">
        <v>26</v>
      </c>
      <c r="AK793" t="s">
        <v>3504</v>
      </c>
      <c r="AL793" t="s">
        <v>3506</v>
      </c>
      <c r="AM793" t="s">
        <v>3514</v>
      </c>
      <c r="AO793">
        <v>1998</v>
      </c>
      <c r="AP793" t="s">
        <v>3609</v>
      </c>
      <c r="AS793" t="s">
        <v>3625</v>
      </c>
      <c r="AU793">
        <v>50.161729999999999</v>
      </c>
      <c r="AV793">
        <v>8.6359600000000007</v>
      </c>
      <c r="BA793">
        <v>0.33</v>
      </c>
      <c r="BB793" t="s">
        <v>3999</v>
      </c>
      <c r="BC793" t="s">
        <v>3504</v>
      </c>
      <c r="BE793" t="s">
        <v>3515</v>
      </c>
      <c r="BF793" t="s">
        <v>4372</v>
      </c>
      <c r="BG793" t="s">
        <v>4404</v>
      </c>
      <c r="BH793" t="s">
        <v>4445</v>
      </c>
    </row>
    <row r="794" spans="1:60" x14ac:dyDescent="0.25">
      <c r="A794">
        <f t="shared" si="98"/>
        <v>46.5</v>
      </c>
      <c r="B794" t="str">
        <f t="shared" si="99"/>
        <v>MHKW Frankfurt_BNA0287b</v>
      </c>
      <c r="C794" t="s">
        <v>3492</v>
      </c>
      <c r="D794" t="str">
        <f>VLOOKUP(AL794,REF_TABLE!$A$19:$B$26,2,FALSE)</f>
        <v>STUR</v>
      </c>
      <c r="E794" t="str">
        <f>VLOOKUP(AK794,REF_TABLE!A:B,2,FALSE)</f>
        <v>WST</v>
      </c>
      <c r="F794">
        <f t="shared" si="100"/>
        <v>0.33</v>
      </c>
      <c r="G794">
        <f>VLOOKUP(Backup_0521!D794,REF_TABLE!M:Q,2,FALSE)</f>
        <v>9.5587323943661975</v>
      </c>
      <c r="H794">
        <f>VLOOKUP(Backup_0521!D794,REF_TABLE!M:Q,3,FALSE)</f>
        <v>7.8122535211267614</v>
      </c>
      <c r="I794">
        <f>VLOOKUP(D794,Tabelle7!$A:$B,2,FALSE)</f>
        <v>4.0224969288732378E-2</v>
      </c>
      <c r="J794">
        <f>VLOOKUP(D794,Tabelle7!$A:$C,3,FALSE)</f>
        <v>4.0224969288732378E-2</v>
      </c>
      <c r="K794">
        <f>VLOOKUP($E794,Dispa_data!E:W,7,FALSE)</f>
        <v>0</v>
      </c>
      <c r="L794">
        <f>IFERROR(VLOOKUP($E794,Dispa_data!E:W,8,FALSE),0)</f>
        <v>0</v>
      </c>
      <c r="M794">
        <f>IFERROR(VLOOKUP($E794,Dispa_data!E:W,9,FALSE),0)</f>
        <v>0</v>
      </c>
      <c r="N794">
        <f>IFERROR(VLOOKUP($E794,Dispa_data!$E:$W,10,FALSE),0)</f>
        <v>0.3</v>
      </c>
      <c r="O794">
        <f>IFERROR(VLOOKUP($E794,Dispa_data!$E:$W,11,FALSE),0)</f>
        <v>0.46500000000000002</v>
      </c>
      <c r="P794">
        <f>IFERROR(VLOOKUP($E794,Dispa_data!$E:$W,12,FALSE),0)</f>
        <v>0</v>
      </c>
      <c r="Q794">
        <f>IFERROR(VLOOKUP($E794,Dispa_data!$E:$W,13,FALSE),0)</f>
        <v>0</v>
      </c>
      <c r="S794" t="str">
        <f t="shared" si="101"/>
        <v/>
      </c>
      <c r="T794" t="str">
        <f t="shared" si="102"/>
        <v/>
      </c>
      <c r="U794" t="str">
        <f t="shared" si="103"/>
        <v/>
      </c>
      <c r="V794" t="str">
        <f t="shared" si="104"/>
        <v/>
      </c>
      <c r="W794" t="str">
        <f t="shared" si="105"/>
        <v/>
      </c>
      <c r="X794" s="1" t="s">
        <v>859</v>
      </c>
      <c r="Y794" s="6" t="e">
        <f>VLOOKUP(B794,Dispa_data!B:B,1,FALSE)</f>
        <v>#N/A</v>
      </c>
      <c r="Z794" t="s">
        <v>1466</v>
      </c>
      <c r="AA794" t="s">
        <v>1852</v>
      </c>
      <c r="AC794" t="s">
        <v>2136</v>
      </c>
      <c r="AD794" t="s">
        <v>2689</v>
      </c>
      <c r="AE794" t="s">
        <v>3151</v>
      </c>
      <c r="AF794" t="s">
        <v>3194</v>
      </c>
      <c r="AG794" t="s">
        <v>3483</v>
      </c>
      <c r="AH794" t="s">
        <v>3492</v>
      </c>
      <c r="AI794">
        <v>46.5</v>
      </c>
      <c r="AK794" t="s">
        <v>3504</v>
      </c>
      <c r="AL794" t="s">
        <v>3506</v>
      </c>
      <c r="AM794" t="s">
        <v>3514</v>
      </c>
      <c r="AO794">
        <v>2006</v>
      </c>
      <c r="AP794" t="s">
        <v>3524</v>
      </c>
      <c r="AS794" t="s">
        <v>3625</v>
      </c>
      <c r="AU794">
        <v>50.161709999999999</v>
      </c>
      <c r="AV794">
        <v>8.6362500000000004</v>
      </c>
      <c r="BA794">
        <v>0.33</v>
      </c>
      <c r="BB794" t="s">
        <v>3999</v>
      </c>
      <c r="BC794" t="s">
        <v>3504</v>
      </c>
      <c r="BE794" t="s">
        <v>3515</v>
      </c>
      <c r="BF794" t="s">
        <v>4372</v>
      </c>
      <c r="BG794" t="s">
        <v>4404</v>
      </c>
      <c r="BH794" t="s">
        <v>4445</v>
      </c>
    </row>
    <row r="795" spans="1:60" x14ac:dyDescent="0.25">
      <c r="A795">
        <f t="shared" si="98"/>
        <v>17</v>
      </c>
      <c r="B795" t="str">
        <f t="shared" si="99"/>
        <v>Steinbeis Energie_BNA1330</v>
      </c>
      <c r="C795" t="s">
        <v>3492</v>
      </c>
      <c r="D795" t="str">
        <f>VLOOKUP(AL795,REF_TABLE!$A$19:$B$26,2,FALSE)</f>
        <v>STUR</v>
      </c>
      <c r="E795" t="str">
        <f>VLOOKUP(AK795,REF_TABLE!A:B,2,FALSE)</f>
        <v>WST</v>
      </c>
      <c r="F795">
        <f t="shared" si="100"/>
        <v>0.33</v>
      </c>
      <c r="G795">
        <f>VLOOKUP(Backup_0521!D795,REF_TABLE!M:Q,2,FALSE)</f>
        <v>9.5587323943661975</v>
      </c>
      <c r="H795">
        <f>VLOOKUP(Backup_0521!D795,REF_TABLE!M:Q,3,FALSE)</f>
        <v>7.8122535211267614</v>
      </c>
      <c r="I795">
        <f>VLOOKUP(D795,Tabelle7!$A:$B,2,FALSE)</f>
        <v>4.0224969288732378E-2</v>
      </c>
      <c r="J795">
        <f>VLOOKUP(D795,Tabelle7!$A:$C,3,FALSE)</f>
        <v>4.0224969288732378E-2</v>
      </c>
      <c r="K795">
        <f>VLOOKUP($E795,Dispa_data!E:W,7,FALSE)</f>
        <v>0</v>
      </c>
      <c r="L795">
        <f>IFERROR(VLOOKUP($E795,Dispa_data!E:W,8,FALSE),0)</f>
        <v>0</v>
      </c>
      <c r="M795">
        <f>IFERROR(VLOOKUP($E795,Dispa_data!E:W,9,FALSE),0)</f>
        <v>0</v>
      </c>
      <c r="N795">
        <f>IFERROR(VLOOKUP($E795,Dispa_data!$E:$W,10,FALSE),0)</f>
        <v>0.3</v>
      </c>
      <c r="O795">
        <f>IFERROR(VLOOKUP($E795,Dispa_data!$E:$W,11,FALSE),0)</f>
        <v>0.46500000000000002</v>
      </c>
      <c r="P795">
        <f>IFERROR(VLOOKUP($E795,Dispa_data!$E:$W,12,FALSE),0)</f>
        <v>0</v>
      </c>
      <c r="Q795">
        <f>IFERROR(VLOOKUP($E795,Dispa_data!$E:$W,13,FALSE),0)</f>
        <v>0</v>
      </c>
      <c r="S795" t="str">
        <f t="shared" si="101"/>
        <v/>
      </c>
      <c r="T795" t="str">
        <f t="shared" si="102"/>
        <v/>
      </c>
      <c r="U795" t="str">
        <f t="shared" si="103"/>
        <v/>
      </c>
      <c r="V795" t="str">
        <f t="shared" si="104"/>
        <v/>
      </c>
      <c r="W795" t="str">
        <f t="shared" si="105"/>
        <v/>
      </c>
      <c r="X795" s="1" t="s">
        <v>860</v>
      </c>
      <c r="Y795" s="6" t="e">
        <f>VLOOKUP(B795,Dispa_data!B:B,1,FALSE)</f>
        <v>#N/A</v>
      </c>
      <c r="Z795" t="s">
        <v>1467</v>
      </c>
      <c r="AC795" t="s">
        <v>2373</v>
      </c>
      <c r="AD795" t="s">
        <v>2690</v>
      </c>
      <c r="AE795" t="s">
        <v>3152</v>
      </c>
      <c r="AF795" t="s">
        <v>3461</v>
      </c>
      <c r="AG795" t="s">
        <v>3486</v>
      </c>
      <c r="AH795" t="s">
        <v>3492</v>
      </c>
      <c r="AI795">
        <v>17</v>
      </c>
      <c r="AK795" t="s">
        <v>3504</v>
      </c>
      <c r="AL795" t="s">
        <v>3506</v>
      </c>
      <c r="AM795" t="s">
        <v>3514</v>
      </c>
      <c r="AO795">
        <v>2010</v>
      </c>
      <c r="AP795" t="s">
        <v>3520</v>
      </c>
      <c r="AS795" t="s">
        <v>3625</v>
      </c>
      <c r="AU795">
        <v>53.78181</v>
      </c>
      <c r="AV795">
        <v>9.42577</v>
      </c>
      <c r="BA795">
        <v>0.33</v>
      </c>
      <c r="BB795" t="s">
        <v>3999</v>
      </c>
      <c r="BC795" t="s">
        <v>3504</v>
      </c>
      <c r="BE795" t="s">
        <v>3515</v>
      </c>
      <c r="BG795" t="s">
        <v>1715</v>
      </c>
      <c r="BH795" t="s">
        <v>4573</v>
      </c>
    </row>
    <row r="796" spans="1:60" x14ac:dyDescent="0.25">
      <c r="A796">
        <f t="shared" si="98"/>
        <v>11</v>
      </c>
      <c r="B796" t="str">
        <f t="shared" si="99"/>
        <v>EEW Göppingen_BNA1144</v>
      </c>
      <c r="C796" t="s">
        <v>3492</v>
      </c>
      <c r="D796" t="str">
        <f>VLOOKUP(AL796,REF_TABLE!$A$19:$B$26,2,FALSE)</f>
        <v>STUR</v>
      </c>
      <c r="E796" t="str">
        <f>VLOOKUP(AK796,REF_TABLE!A:B,2,FALSE)</f>
        <v>WST</v>
      </c>
      <c r="F796">
        <f t="shared" si="100"/>
        <v>0.33</v>
      </c>
      <c r="G796">
        <f>VLOOKUP(Backup_0521!D796,REF_TABLE!M:Q,2,FALSE)</f>
        <v>9.5587323943661975</v>
      </c>
      <c r="H796">
        <f>VLOOKUP(Backup_0521!D796,REF_TABLE!M:Q,3,FALSE)</f>
        <v>7.8122535211267614</v>
      </c>
      <c r="I796">
        <f>VLOOKUP(D796,Tabelle7!$A:$B,2,FALSE)</f>
        <v>4.0224969288732378E-2</v>
      </c>
      <c r="J796">
        <f>VLOOKUP(D796,Tabelle7!$A:$C,3,FALSE)</f>
        <v>4.0224969288732378E-2</v>
      </c>
      <c r="K796">
        <f>VLOOKUP($E796,Dispa_data!E:W,7,FALSE)</f>
        <v>0</v>
      </c>
      <c r="L796">
        <f>IFERROR(VLOOKUP($E796,Dispa_data!E:W,8,FALSE),0)</f>
        <v>0</v>
      </c>
      <c r="M796">
        <f>IFERROR(VLOOKUP($E796,Dispa_data!E:W,9,FALSE),0)</f>
        <v>0</v>
      </c>
      <c r="N796">
        <f>IFERROR(VLOOKUP($E796,Dispa_data!$E:$W,10,FALSE),0)</f>
        <v>0.3</v>
      </c>
      <c r="O796">
        <f>IFERROR(VLOOKUP($E796,Dispa_data!$E:$W,11,FALSE),0)</f>
        <v>0.46500000000000002</v>
      </c>
      <c r="P796">
        <f>IFERROR(VLOOKUP($E796,Dispa_data!$E:$W,12,FALSE),0)</f>
        <v>0</v>
      </c>
      <c r="Q796">
        <f>IFERROR(VLOOKUP($E796,Dispa_data!$E:$W,13,FALSE),0)</f>
        <v>0</v>
      </c>
      <c r="S796" t="str">
        <f t="shared" si="101"/>
        <v/>
      </c>
      <c r="T796" t="str">
        <f t="shared" si="102"/>
        <v/>
      </c>
      <c r="U796" t="str">
        <f t="shared" si="103"/>
        <v/>
      </c>
      <c r="V796" t="str">
        <f t="shared" si="104"/>
        <v/>
      </c>
      <c r="W796" t="str">
        <f t="shared" si="105"/>
        <v/>
      </c>
      <c r="X796" s="1" t="s">
        <v>861</v>
      </c>
      <c r="Y796" s="6" t="e">
        <f>VLOOKUP(B796,Dispa_data!B:B,1,FALSE)</f>
        <v>#N/A</v>
      </c>
      <c r="Z796" t="s">
        <v>1468</v>
      </c>
      <c r="AA796" t="s">
        <v>1853</v>
      </c>
      <c r="AC796" t="s">
        <v>2374</v>
      </c>
      <c r="AE796" t="s">
        <v>3153</v>
      </c>
      <c r="AF796" t="s">
        <v>3462</v>
      </c>
      <c r="AG796" t="s">
        <v>3482</v>
      </c>
      <c r="AH796" t="s">
        <v>3492</v>
      </c>
      <c r="AI796">
        <v>11</v>
      </c>
      <c r="AK796" t="s">
        <v>3504</v>
      </c>
      <c r="AL796" t="s">
        <v>3506</v>
      </c>
      <c r="AM796" t="s">
        <v>3514</v>
      </c>
      <c r="AO796">
        <v>2009</v>
      </c>
      <c r="AP796" t="s">
        <v>3533</v>
      </c>
      <c r="AS796" t="s">
        <v>3625</v>
      </c>
      <c r="AU796">
        <v>48.682319999999997</v>
      </c>
      <c r="AV796">
        <v>9.6712600000000002</v>
      </c>
      <c r="BA796">
        <v>0.33</v>
      </c>
      <c r="BB796" t="s">
        <v>3999</v>
      </c>
      <c r="BC796" t="s">
        <v>3504</v>
      </c>
      <c r="BE796" t="s">
        <v>3515</v>
      </c>
      <c r="BF796" t="s">
        <v>4373</v>
      </c>
      <c r="BG796" t="s">
        <v>4404</v>
      </c>
      <c r="BH796" t="s">
        <v>4442</v>
      </c>
    </row>
    <row r="797" spans="1:60" x14ac:dyDescent="0.25">
      <c r="A797">
        <f t="shared" si="98"/>
        <v>23.3</v>
      </c>
      <c r="B797" t="str">
        <f t="shared" si="99"/>
        <v>EEW Großräschen_BNA0380</v>
      </c>
      <c r="C797" t="s">
        <v>3492</v>
      </c>
      <c r="D797" t="str">
        <f>VLOOKUP(AL797,REF_TABLE!$A$19:$B$26,2,FALSE)</f>
        <v>STUR</v>
      </c>
      <c r="E797" t="str">
        <f>VLOOKUP(AK797,REF_TABLE!A:B,2,FALSE)</f>
        <v>WST</v>
      </c>
      <c r="F797">
        <f t="shared" si="100"/>
        <v>0.33</v>
      </c>
      <c r="G797">
        <f>VLOOKUP(Backup_0521!D797,REF_TABLE!M:Q,2,FALSE)</f>
        <v>9.5587323943661975</v>
      </c>
      <c r="H797">
        <f>VLOOKUP(Backup_0521!D797,REF_TABLE!M:Q,3,FALSE)</f>
        <v>7.8122535211267614</v>
      </c>
      <c r="I797">
        <f>VLOOKUP(D797,Tabelle7!$A:$B,2,FALSE)</f>
        <v>4.0224969288732378E-2</v>
      </c>
      <c r="J797">
        <f>VLOOKUP(D797,Tabelle7!$A:$C,3,FALSE)</f>
        <v>4.0224969288732378E-2</v>
      </c>
      <c r="K797">
        <f>VLOOKUP($E797,Dispa_data!E:W,7,FALSE)</f>
        <v>0</v>
      </c>
      <c r="L797">
        <f>IFERROR(VLOOKUP($E797,Dispa_data!E:W,8,FALSE),0)</f>
        <v>0</v>
      </c>
      <c r="M797">
        <f>IFERROR(VLOOKUP($E797,Dispa_data!E:W,9,FALSE),0)</f>
        <v>0</v>
      </c>
      <c r="N797">
        <f>IFERROR(VLOOKUP($E797,Dispa_data!$E:$W,10,FALSE),0)</f>
        <v>0.3</v>
      </c>
      <c r="O797">
        <f>IFERROR(VLOOKUP($E797,Dispa_data!$E:$W,11,FALSE),0)</f>
        <v>0.46500000000000002</v>
      </c>
      <c r="P797">
        <f>IFERROR(VLOOKUP($E797,Dispa_data!$E:$W,12,FALSE),0)</f>
        <v>0</v>
      </c>
      <c r="Q797">
        <f>IFERROR(VLOOKUP($E797,Dispa_data!$E:$W,13,FALSE),0)</f>
        <v>0</v>
      </c>
      <c r="S797" t="str">
        <f t="shared" si="101"/>
        <v/>
      </c>
      <c r="T797" t="str">
        <f t="shared" si="102"/>
        <v/>
      </c>
      <c r="U797" t="str">
        <f t="shared" si="103"/>
        <v/>
      </c>
      <c r="V797" t="str">
        <f t="shared" si="104"/>
        <v/>
      </c>
      <c r="W797" t="str">
        <f t="shared" si="105"/>
        <v/>
      </c>
      <c r="X797" s="1" t="s">
        <v>862</v>
      </c>
      <c r="Y797" s="6" t="e">
        <f>VLOOKUP(B797,Dispa_data!B:B,1,FALSE)</f>
        <v>#N/A</v>
      </c>
      <c r="Z797" t="s">
        <v>1469</v>
      </c>
      <c r="AC797" t="s">
        <v>2375</v>
      </c>
      <c r="AE797" t="s">
        <v>3154</v>
      </c>
      <c r="AF797" t="s">
        <v>3463</v>
      </c>
      <c r="AG797" t="s">
        <v>3346</v>
      </c>
      <c r="AH797" t="s">
        <v>3492</v>
      </c>
      <c r="AI797">
        <v>23.3</v>
      </c>
      <c r="AK797" t="s">
        <v>3504</v>
      </c>
      <c r="AL797" t="s">
        <v>3506</v>
      </c>
      <c r="AM797" t="s">
        <v>3514</v>
      </c>
      <c r="AO797">
        <v>2008</v>
      </c>
      <c r="AP797" t="s">
        <v>3597</v>
      </c>
      <c r="AS797" t="s">
        <v>3625</v>
      </c>
      <c r="AU797">
        <v>51.5929</v>
      </c>
      <c r="AV797">
        <v>14.024100000000001</v>
      </c>
      <c r="BA797">
        <v>0.33</v>
      </c>
      <c r="BB797" t="s">
        <v>3999</v>
      </c>
      <c r="BC797" t="s">
        <v>3504</v>
      </c>
      <c r="BE797" t="s">
        <v>3515</v>
      </c>
      <c r="BF797" t="s">
        <v>4374</v>
      </c>
      <c r="BG797" t="s">
        <v>4406</v>
      </c>
      <c r="BH797" t="s">
        <v>4458</v>
      </c>
    </row>
    <row r="798" spans="1:60" x14ac:dyDescent="0.25">
      <c r="A798">
        <f t="shared" si="98"/>
        <v>24</v>
      </c>
      <c r="B798" t="str">
        <f t="shared" si="99"/>
        <v>MVR Müllverwertung Rugenberger Damm GmbH &amp; Co. KG_BNA0398</v>
      </c>
      <c r="C798" t="s">
        <v>3492</v>
      </c>
      <c r="D798" t="str">
        <f>VLOOKUP(AL798,REF_TABLE!$A$19:$B$26,2,FALSE)</f>
        <v>STUR</v>
      </c>
      <c r="E798" t="str">
        <f>VLOOKUP(AK798,REF_TABLE!A:B,2,FALSE)</f>
        <v>WST</v>
      </c>
      <c r="F798">
        <f t="shared" si="100"/>
        <v>0.33</v>
      </c>
      <c r="G798">
        <f>VLOOKUP(Backup_0521!D798,REF_TABLE!M:Q,2,FALSE)</f>
        <v>9.5587323943661975</v>
      </c>
      <c r="H798">
        <f>VLOOKUP(Backup_0521!D798,REF_TABLE!M:Q,3,FALSE)</f>
        <v>7.8122535211267614</v>
      </c>
      <c r="I798">
        <f>VLOOKUP(D798,Tabelle7!$A:$B,2,FALSE)</f>
        <v>4.0224969288732378E-2</v>
      </c>
      <c r="J798">
        <f>VLOOKUP(D798,Tabelle7!$A:$C,3,FALSE)</f>
        <v>4.0224969288732378E-2</v>
      </c>
      <c r="K798">
        <f>VLOOKUP($E798,Dispa_data!E:W,7,FALSE)</f>
        <v>0</v>
      </c>
      <c r="L798">
        <f>IFERROR(VLOOKUP($E798,Dispa_data!E:W,8,FALSE),0)</f>
        <v>0</v>
      </c>
      <c r="M798">
        <f>IFERROR(VLOOKUP($E798,Dispa_data!E:W,9,FALSE),0)</f>
        <v>0</v>
      </c>
      <c r="N798">
        <f>IFERROR(VLOOKUP($E798,Dispa_data!$E:$W,10,FALSE),0)</f>
        <v>0.3</v>
      </c>
      <c r="O798">
        <f>IFERROR(VLOOKUP($E798,Dispa_data!$E:$W,11,FALSE),0)</f>
        <v>0.46500000000000002</v>
      </c>
      <c r="P798">
        <f>IFERROR(VLOOKUP($E798,Dispa_data!$E:$W,12,FALSE),0)</f>
        <v>0</v>
      </c>
      <c r="Q798">
        <f>IFERROR(VLOOKUP($E798,Dispa_data!$E:$W,13,FALSE),0)</f>
        <v>0</v>
      </c>
      <c r="S798" t="str">
        <f t="shared" si="101"/>
        <v/>
      </c>
      <c r="T798" t="str">
        <f t="shared" si="102"/>
        <v/>
      </c>
      <c r="U798" t="str">
        <f t="shared" si="103"/>
        <v/>
      </c>
      <c r="V798" t="str">
        <f t="shared" si="104"/>
        <v/>
      </c>
      <c r="W798" t="str">
        <f t="shared" si="105"/>
        <v/>
      </c>
      <c r="X798" s="1" t="s">
        <v>863</v>
      </c>
      <c r="Y798" s="6" t="e">
        <f>VLOOKUP(B798,Dispa_data!B:B,1,FALSE)</f>
        <v>#N/A</v>
      </c>
      <c r="Z798" t="s">
        <v>1470</v>
      </c>
      <c r="AC798" t="s">
        <v>1470</v>
      </c>
      <c r="AD798" t="s">
        <v>2691</v>
      </c>
      <c r="AE798" t="s">
        <v>3155</v>
      </c>
      <c r="AF798" t="s">
        <v>3197</v>
      </c>
      <c r="AG798" t="s">
        <v>3197</v>
      </c>
      <c r="AH798" t="s">
        <v>3492</v>
      </c>
      <c r="AI798">
        <v>24</v>
      </c>
      <c r="AK798" t="s">
        <v>3504</v>
      </c>
      <c r="AL798" t="s">
        <v>3506</v>
      </c>
      <c r="AM798" t="s">
        <v>3514</v>
      </c>
      <c r="AO798">
        <v>1999</v>
      </c>
      <c r="AP798" t="s">
        <v>3517</v>
      </c>
      <c r="AS798" t="s">
        <v>3625</v>
      </c>
      <c r="AU798">
        <v>53.520885139999997</v>
      </c>
      <c r="AV798">
        <v>9.9347734449999994</v>
      </c>
      <c r="BA798">
        <v>0.33</v>
      </c>
      <c r="BB798" t="s">
        <v>3999</v>
      </c>
      <c r="BC798" t="s">
        <v>3504</v>
      </c>
      <c r="BE798" t="s">
        <v>3515</v>
      </c>
      <c r="BF798" t="s">
        <v>4375</v>
      </c>
      <c r="BG798" t="s">
        <v>4412</v>
      </c>
      <c r="BH798" t="s">
        <v>4448</v>
      </c>
    </row>
    <row r="799" spans="1:60" x14ac:dyDescent="0.25">
      <c r="A799">
        <f t="shared" si="98"/>
        <v>14.7</v>
      </c>
      <c r="B799" t="str">
        <f t="shared" si="99"/>
        <v>Enertec Hameln_BNA0407</v>
      </c>
      <c r="C799" t="s">
        <v>3492</v>
      </c>
      <c r="D799" t="str">
        <f>VLOOKUP(AL799,REF_TABLE!$A$19:$B$26,2,FALSE)</f>
        <v>STUR</v>
      </c>
      <c r="E799" t="str">
        <f>VLOOKUP(AK799,REF_TABLE!A:B,2,FALSE)</f>
        <v>WST</v>
      </c>
      <c r="F799">
        <f t="shared" si="100"/>
        <v>0.33</v>
      </c>
      <c r="G799">
        <f>VLOOKUP(Backup_0521!D799,REF_TABLE!M:Q,2,FALSE)</f>
        <v>9.5587323943661975</v>
      </c>
      <c r="H799">
        <f>VLOOKUP(Backup_0521!D799,REF_TABLE!M:Q,3,FALSE)</f>
        <v>7.8122535211267614</v>
      </c>
      <c r="I799">
        <f>VLOOKUP(D799,Tabelle7!$A:$B,2,FALSE)</f>
        <v>4.0224969288732378E-2</v>
      </c>
      <c r="J799">
        <f>VLOOKUP(D799,Tabelle7!$A:$C,3,FALSE)</f>
        <v>4.0224969288732378E-2</v>
      </c>
      <c r="K799">
        <f>VLOOKUP($E799,Dispa_data!E:W,7,FALSE)</f>
        <v>0</v>
      </c>
      <c r="L799">
        <f>IFERROR(VLOOKUP($E799,Dispa_data!E:W,8,FALSE),0)</f>
        <v>0</v>
      </c>
      <c r="M799">
        <f>IFERROR(VLOOKUP($E799,Dispa_data!E:W,9,FALSE),0)</f>
        <v>0</v>
      </c>
      <c r="N799">
        <f>IFERROR(VLOOKUP($E799,Dispa_data!$E:$W,10,FALSE),0)</f>
        <v>0.3</v>
      </c>
      <c r="O799">
        <f>IFERROR(VLOOKUP($E799,Dispa_data!$E:$W,11,FALSE),0)</f>
        <v>0.46500000000000002</v>
      </c>
      <c r="P799">
        <f>IFERROR(VLOOKUP($E799,Dispa_data!$E:$W,12,FALSE),0)</f>
        <v>0</v>
      </c>
      <c r="Q799">
        <f>IFERROR(VLOOKUP($E799,Dispa_data!$E:$W,13,FALSE),0)</f>
        <v>0</v>
      </c>
      <c r="S799" t="str">
        <f t="shared" si="101"/>
        <v/>
      </c>
      <c r="T799" t="str">
        <f t="shared" si="102"/>
        <v/>
      </c>
      <c r="U799" t="str">
        <f t="shared" si="103"/>
        <v/>
      </c>
      <c r="V799" t="str">
        <f t="shared" si="104"/>
        <v/>
      </c>
      <c r="W799" t="str">
        <f t="shared" si="105"/>
        <v/>
      </c>
      <c r="X799" s="1" t="s">
        <v>864</v>
      </c>
      <c r="Y799" s="6" t="e">
        <f>VLOOKUP(B799,Dispa_data!B:B,1,FALSE)</f>
        <v>#N/A</v>
      </c>
      <c r="Z799" t="s">
        <v>945</v>
      </c>
      <c r="AA799" t="s">
        <v>1854</v>
      </c>
      <c r="AC799" t="s">
        <v>2140</v>
      </c>
      <c r="AE799" t="s">
        <v>2740</v>
      </c>
      <c r="AF799" t="s">
        <v>3198</v>
      </c>
      <c r="AG799" t="s">
        <v>3477</v>
      </c>
      <c r="AH799" t="s">
        <v>3492</v>
      </c>
      <c r="AI799">
        <v>14.7</v>
      </c>
      <c r="AK799" t="s">
        <v>3504</v>
      </c>
      <c r="AL799" t="s">
        <v>3506</v>
      </c>
      <c r="AM799" t="s">
        <v>3514</v>
      </c>
      <c r="AO799">
        <v>1912</v>
      </c>
      <c r="AP799" t="s">
        <v>3571</v>
      </c>
      <c r="AS799" t="s">
        <v>3625</v>
      </c>
      <c r="AU799">
        <v>52.098750000000003</v>
      </c>
      <c r="AV799">
        <v>9.3882100000000008</v>
      </c>
      <c r="BA799">
        <v>0.33</v>
      </c>
      <c r="BB799" t="s">
        <v>3999</v>
      </c>
      <c r="BC799" t="s">
        <v>3504</v>
      </c>
      <c r="BE799" t="s">
        <v>3515</v>
      </c>
      <c r="BF799" t="s">
        <v>4012</v>
      </c>
      <c r="BG799" t="s">
        <v>4406</v>
      </c>
      <c r="BH799" t="s">
        <v>4449</v>
      </c>
    </row>
    <row r="800" spans="1:60" x14ac:dyDescent="0.25">
      <c r="A800">
        <f t="shared" si="98"/>
        <v>14.6</v>
      </c>
      <c r="B800" t="str">
        <f t="shared" si="99"/>
        <v>MVA Hamm_BNA1148</v>
      </c>
      <c r="C800" t="s">
        <v>3492</v>
      </c>
      <c r="D800" t="str">
        <f>VLOOKUP(AL800,REF_TABLE!$A$19:$B$26,2,FALSE)</f>
        <v>STUR</v>
      </c>
      <c r="E800" t="str">
        <f>VLOOKUP(AK800,REF_TABLE!A:B,2,FALSE)</f>
        <v>WST</v>
      </c>
      <c r="F800">
        <f t="shared" si="100"/>
        <v>0.33</v>
      </c>
      <c r="G800">
        <f>VLOOKUP(Backup_0521!D800,REF_TABLE!M:Q,2,FALSE)</f>
        <v>9.5587323943661975</v>
      </c>
      <c r="H800">
        <f>VLOOKUP(Backup_0521!D800,REF_TABLE!M:Q,3,FALSE)</f>
        <v>7.8122535211267614</v>
      </c>
      <c r="I800">
        <f>VLOOKUP(D800,Tabelle7!$A:$B,2,FALSE)</f>
        <v>4.0224969288732378E-2</v>
      </c>
      <c r="J800">
        <f>VLOOKUP(D800,Tabelle7!$A:$C,3,FALSE)</f>
        <v>4.0224969288732378E-2</v>
      </c>
      <c r="K800">
        <f>VLOOKUP($E800,Dispa_data!E:W,7,FALSE)</f>
        <v>0</v>
      </c>
      <c r="L800">
        <f>IFERROR(VLOOKUP($E800,Dispa_data!E:W,8,FALSE),0)</f>
        <v>0</v>
      </c>
      <c r="M800">
        <f>IFERROR(VLOOKUP($E800,Dispa_data!E:W,9,FALSE),0)</f>
        <v>0</v>
      </c>
      <c r="N800">
        <f>IFERROR(VLOOKUP($E800,Dispa_data!$E:$W,10,FALSE),0)</f>
        <v>0.3</v>
      </c>
      <c r="O800">
        <f>IFERROR(VLOOKUP($E800,Dispa_data!$E:$W,11,FALSE),0)</f>
        <v>0.46500000000000002</v>
      </c>
      <c r="P800">
        <f>IFERROR(VLOOKUP($E800,Dispa_data!$E:$W,12,FALSE),0)</f>
        <v>0</v>
      </c>
      <c r="Q800">
        <f>IFERROR(VLOOKUP($E800,Dispa_data!$E:$W,13,FALSE),0)</f>
        <v>0</v>
      </c>
      <c r="S800" t="str">
        <f t="shared" si="101"/>
        <v/>
      </c>
      <c r="T800" t="str">
        <f t="shared" si="102"/>
        <v/>
      </c>
      <c r="U800" t="str">
        <f t="shared" si="103"/>
        <v/>
      </c>
      <c r="V800" t="str">
        <f t="shared" si="104"/>
        <v/>
      </c>
      <c r="W800" t="str">
        <f t="shared" si="105"/>
        <v/>
      </c>
      <c r="X800" s="1" t="s">
        <v>865</v>
      </c>
      <c r="Y800" s="6" t="e">
        <f>VLOOKUP(B800,Dispa_data!B:B,1,FALSE)</f>
        <v>#N/A</v>
      </c>
      <c r="Z800" t="s">
        <v>1471</v>
      </c>
      <c r="AC800" t="s">
        <v>2376</v>
      </c>
      <c r="AD800" t="s">
        <v>2692</v>
      </c>
      <c r="AE800" t="s">
        <v>3156</v>
      </c>
      <c r="AF800" t="s">
        <v>3366</v>
      </c>
      <c r="AG800" t="s">
        <v>3480</v>
      </c>
      <c r="AH800" t="s">
        <v>3492</v>
      </c>
      <c r="AI800">
        <v>14.6</v>
      </c>
      <c r="AK800" t="s">
        <v>3504</v>
      </c>
      <c r="AL800" t="s">
        <v>3506</v>
      </c>
      <c r="AM800" t="s">
        <v>3514</v>
      </c>
      <c r="AO800">
        <v>1985</v>
      </c>
      <c r="AP800" t="s">
        <v>3534</v>
      </c>
      <c r="AS800" t="s">
        <v>3625</v>
      </c>
      <c r="AU800">
        <v>51.680390000000003</v>
      </c>
      <c r="AV800">
        <v>7.7442199999999994</v>
      </c>
      <c r="BA800">
        <v>0.33</v>
      </c>
      <c r="BB800" t="s">
        <v>3999</v>
      </c>
      <c r="BC800" t="s">
        <v>3504</v>
      </c>
      <c r="BE800" t="s">
        <v>3515</v>
      </c>
      <c r="BF800" t="s">
        <v>4376</v>
      </c>
      <c r="BG800" t="s">
        <v>4430</v>
      </c>
      <c r="BH800" t="s">
        <v>4441</v>
      </c>
    </row>
    <row r="801" spans="1:60" x14ac:dyDescent="0.25">
      <c r="A801">
        <f t="shared" si="98"/>
        <v>22.5</v>
      </c>
      <c r="B801" t="str">
        <f t="shared" si="99"/>
        <v>EEW Energy from Waste Hannover GmbH_BNA0417</v>
      </c>
      <c r="C801" t="s">
        <v>3492</v>
      </c>
      <c r="D801" t="str">
        <f>VLOOKUP(AL801,REF_TABLE!$A$19:$B$26,2,FALSE)</f>
        <v>STUR</v>
      </c>
      <c r="E801" t="str">
        <f>VLOOKUP(AK801,REF_TABLE!A:B,2,FALSE)</f>
        <v>WST</v>
      </c>
      <c r="F801">
        <f t="shared" si="100"/>
        <v>0.33</v>
      </c>
      <c r="G801">
        <f>VLOOKUP(Backup_0521!D801,REF_TABLE!M:Q,2,FALSE)</f>
        <v>9.5587323943661975</v>
      </c>
      <c r="H801">
        <f>VLOOKUP(Backup_0521!D801,REF_TABLE!M:Q,3,FALSE)</f>
        <v>7.8122535211267614</v>
      </c>
      <c r="I801">
        <f>VLOOKUP(D801,Tabelle7!$A:$B,2,FALSE)</f>
        <v>4.0224969288732378E-2</v>
      </c>
      <c r="J801">
        <f>VLOOKUP(D801,Tabelle7!$A:$C,3,FALSE)</f>
        <v>4.0224969288732378E-2</v>
      </c>
      <c r="K801">
        <f>VLOOKUP($E801,Dispa_data!E:W,7,FALSE)</f>
        <v>0</v>
      </c>
      <c r="L801">
        <f>IFERROR(VLOOKUP($E801,Dispa_data!E:W,8,FALSE),0)</f>
        <v>0</v>
      </c>
      <c r="M801">
        <f>IFERROR(VLOOKUP($E801,Dispa_data!E:W,9,FALSE),0)</f>
        <v>0</v>
      </c>
      <c r="N801">
        <f>IFERROR(VLOOKUP($E801,Dispa_data!$E:$W,10,FALSE),0)</f>
        <v>0.3</v>
      </c>
      <c r="O801">
        <f>IFERROR(VLOOKUP($E801,Dispa_data!$E:$W,11,FALSE),0)</f>
        <v>0.46500000000000002</v>
      </c>
      <c r="P801">
        <f>IFERROR(VLOOKUP($E801,Dispa_data!$E:$W,12,FALSE),0)</f>
        <v>0</v>
      </c>
      <c r="Q801">
        <f>IFERROR(VLOOKUP($E801,Dispa_data!$E:$W,13,FALSE),0)</f>
        <v>0</v>
      </c>
      <c r="S801" t="str">
        <f t="shared" si="101"/>
        <v/>
      </c>
      <c r="T801" t="str">
        <f t="shared" si="102"/>
        <v/>
      </c>
      <c r="U801" t="str">
        <f t="shared" si="103"/>
        <v/>
      </c>
      <c r="V801" t="str">
        <f t="shared" si="104"/>
        <v/>
      </c>
      <c r="W801" t="str">
        <f t="shared" si="105"/>
        <v/>
      </c>
      <c r="X801" s="1" t="s">
        <v>866</v>
      </c>
      <c r="Y801" s="6" t="e">
        <f>VLOOKUP(B801,Dispa_data!B:B,1,FALSE)</f>
        <v>#N/A</v>
      </c>
      <c r="Z801" t="s">
        <v>1472</v>
      </c>
      <c r="AA801" t="s">
        <v>1855</v>
      </c>
      <c r="AC801" t="s">
        <v>1472</v>
      </c>
      <c r="AE801" t="s">
        <v>3157</v>
      </c>
      <c r="AF801" t="s">
        <v>1855</v>
      </c>
      <c r="AG801" t="s">
        <v>3477</v>
      </c>
      <c r="AH801" t="s">
        <v>3492</v>
      </c>
      <c r="AI801">
        <v>22.5</v>
      </c>
      <c r="AK801" t="s">
        <v>3504</v>
      </c>
      <c r="AL801" t="s">
        <v>3506</v>
      </c>
      <c r="AM801" t="s">
        <v>3515</v>
      </c>
      <c r="AO801">
        <v>2005</v>
      </c>
      <c r="AP801" t="s">
        <v>3519</v>
      </c>
      <c r="AS801" t="s">
        <v>3625</v>
      </c>
      <c r="AU801">
        <v>52.41178</v>
      </c>
      <c r="AV801">
        <v>9.8529699999999991</v>
      </c>
      <c r="BA801">
        <v>0.33</v>
      </c>
      <c r="BB801" t="s">
        <v>3999</v>
      </c>
      <c r="BC801" t="s">
        <v>3504</v>
      </c>
      <c r="BE801" t="s">
        <v>3515</v>
      </c>
      <c r="BF801" t="s">
        <v>4377</v>
      </c>
      <c r="BG801" t="s">
        <v>4406</v>
      </c>
      <c r="BH801" t="s">
        <v>4443</v>
      </c>
    </row>
    <row r="802" spans="1:60" x14ac:dyDescent="0.25">
      <c r="A802">
        <f t="shared" si="98"/>
        <v>37.5</v>
      </c>
      <c r="B802" t="str">
        <f t="shared" si="99"/>
        <v>TRV Buschhaus_BNA0438</v>
      </c>
      <c r="C802" t="s">
        <v>3492</v>
      </c>
      <c r="D802" t="str">
        <f>VLOOKUP(AL802,REF_TABLE!$A$19:$B$26,2,FALSE)</f>
        <v>STUR</v>
      </c>
      <c r="E802" t="str">
        <f>VLOOKUP(AK802,REF_TABLE!A:B,2,FALSE)</f>
        <v>WST</v>
      </c>
      <c r="F802">
        <f t="shared" si="100"/>
        <v>0.33</v>
      </c>
      <c r="G802">
        <f>VLOOKUP(Backup_0521!D802,REF_TABLE!M:Q,2,FALSE)</f>
        <v>9.5587323943661975</v>
      </c>
      <c r="H802">
        <f>VLOOKUP(Backup_0521!D802,REF_TABLE!M:Q,3,FALSE)</f>
        <v>7.8122535211267614</v>
      </c>
      <c r="I802">
        <f>VLOOKUP(D802,Tabelle7!$A:$B,2,FALSE)</f>
        <v>4.0224969288732378E-2</v>
      </c>
      <c r="J802">
        <f>VLOOKUP(D802,Tabelle7!$A:$C,3,FALSE)</f>
        <v>4.0224969288732378E-2</v>
      </c>
      <c r="K802">
        <f>VLOOKUP($E802,Dispa_data!E:W,7,FALSE)</f>
        <v>0</v>
      </c>
      <c r="L802">
        <f>IFERROR(VLOOKUP($E802,Dispa_data!E:W,8,FALSE),0)</f>
        <v>0</v>
      </c>
      <c r="M802">
        <f>IFERROR(VLOOKUP($E802,Dispa_data!E:W,9,FALSE),0)</f>
        <v>0</v>
      </c>
      <c r="N802">
        <f>IFERROR(VLOOKUP($E802,Dispa_data!$E:$W,10,FALSE),0)</f>
        <v>0.3</v>
      </c>
      <c r="O802">
        <f>IFERROR(VLOOKUP($E802,Dispa_data!$E:$W,11,FALSE),0)</f>
        <v>0.46500000000000002</v>
      </c>
      <c r="P802">
        <f>IFERROR(VLOOKUP($E802,Dispa_data!$E:$W,12,FALSE),0)</f>
        <v>0</v>
      </c>
      <c r="Q802">
        <f>IFERROR(VLOOKUP($E802,Dispa_data!$E:$W,13,FALSE),0)</f>
        <v>0</v>
      </c>
      <c r="S802" t="str">
        <f t="shared" si="101"/>
        <v/>
      </c>
      <c r="T802" t="str">
        <f t="shared" si="102"/>
        <v/>
      </c>
      <c r="U802" t="str">
        <f t="shared" si="103"/>
        <v/>
      </c>
      <c r="V802" t="str">
        <f t="shared" si="104"/>
        <v/>
      </c>
      <c r="W802" t="str">
        <f t="shared" si="105"/>
        <v/>
      </c>
      <c r="X802" s="1" t="s">
        <v>867</v>
      </c>
      <c r="Y802" s="6" t="e">
        <f>VLOOKUP(B802,Dispa_data!B:B,1,FALSE)</f>
        <v>#N/A</v>
      </c>
      <c r="Z802" t="s">
        <v>1473</v>
      </c>
      <c r="AA802" t="s">
        <v>1856</v>
      </c>
      <c r="AC802" t="s">
        <v>2377</v>
      </c>
      <c r="AE802" t="s">
        <v>2950</v>
      </c>
      <c r="AF802" t="s">
        <v>3324</v>
      </c>
      <c r="AG802" t="s">
        <v>3477</v>
      </c>
      <c r="AH802" t="s">
        <v>3492</v>
      </c>
      <c r="AI802">
        <v>37.5</v>
      </c>
      <c r="AK802" t="s">
        <v>3504</v>
      </c>
      <c r="AL802" t="s">
        <v>3506</v>
      </c>
      <c r="AM802" t="s">
        <v>3515</v>
      </c>
      <c r="AO802">
        <v>1998</v>
      </c>
      <c r="AP802" t="s">
        <v>3609</v>
      </c>
      <c r="AS802" t="s">
        <v>3625</v>
      </c>
      <c r="AU802">
        <v>52.171379999999999</v>
      </c>
      <c r="AV802">
        <v>10.976369999999999</v>
      </c>
      <c r="BA802">
        <v>0.33</v>
      </c>
      <c r="BB802" t="s">
        <v>3999</v>
      </c>
      <c r="BC802" t="s">
        <v>3504</v>
      </c>
      <c r="BE802" t="s">
        <v>3515</v>
      </c>
      <c r="BF802" t="s">
        <v>4378</v>
      </c>
      <c r="BG802" t="s">
        <v>4406</v>
      </c>
      <c r="BH802" t="s">
        <v>4443</v>
      </c>
    </row>
    <row r="803" spans="1:60" x14ac:dyDescent="0.25">
      <c r="A803">
        <f t="shared" si="98"/>
        <v>12.5</v>
      </c>
      <c r="B803" t="str">
        <f t="shared" si="99"/>
        <v>RZR Herten I_BNA1154</v>
      </c>
      <c r="C803" t="s">
        <v>3492</v>
      </c>
      <c r="D803" t="str">
        <f>VLOOKUP(AL803,REF_TABLE!$A$19:$B$26,2,FALSE)</f>
        <v>STUR</v>
      </c>
      <c r="E803" t="str">
        <f>VLOOKUP(AK803,REF_TABLE!A:B,2,FALSE)</f>
        <v>WST</v>
      </c>
      <c r="F803">
        <f t="shared" si="100"/>
        <v>0.33</v>
      </c>
      <c r="G803">
        <f>VLOOKUP(Backup_0521!D803,REF_TABLE!M:Q,2,FALSE)</f>
        <v>9.5587323943661975</v>
      </c>
      <c r="H803">
        <f>VLOOKUP(Backup_0521!D803,REF_TABLE!M:Q,3,FALSE)</f>
        <v>7.8122535211267614</v>
      </c>
      <c r="I803">
        <f>VLOOKUP(D803,Tabelle7!$A:$B,2,FALSE)</f>
        <v>4.0224969288732378E-2</v>
      </c>
      <c r="J803">
        <f>VLOOKUP(D803,Tabelle7!$A:$C,3,FALSE)</f>
        <v>4.0224969288732378E-2</v>
      </c>
      <c r="K803">
        <f>VLOOKUP($E803,Dispa_data!E:W,7,FALSE)</f>
        <v>0</v>
      </c>
      <c r="L803">
        <f>IFERROR(VLOOKUP($E803,Dispa_data!E:W,8,FALSE),0)</f>
        <v>0</v>
      </c>
      <c r="M803">
        <f>IFERROR(VLOOKUP($E803,Dispa_data!E:W,9,FALSE),0)</f>
        <v>0</v>
      </c>
      <c r="N803">
        <f>IFERROR(VLOOKUP($E803,Dispa_data!$E:$W,10,FALSE),0)</f>
        <v>0.3</v>
      </c>
      <c r="O803">
        <f>IFERROR(VLOOKUP($E803,Dispa_data!$E:$W,11,FALSE),0)</f>
        <v>0.46500000000000002</v>
      </c>
      <c r="P803">
        <f>IFERROR(VLOOKUP($E803,Dispa_data!$E:$W,12,FALSE),0)</f>
        <v>0</v>
      </c>
      <c r="Q803">
        <f>IFERROR(VLOOKUP($E803,Dispa_data!$E:$W,13,FALSE),0)</f>
        <v>0</v>
      </c>
      <c r="S803" t="str">
        <f t="shared" si="101"/>
        <v/>
      </c>
      <c r="T803" t="str">
        <f t="shared" si="102"/>
        <v/>
      </c>
      <c r="U803" t="str">
        <f t="shared" si="103"/>
        <v/>
      </c>
      <c r="V803" t="str">
        <f t="shared" si="104"/>
        <v/>
      </c>
      <c r="W803" t="str">
        <f t="shared" si="105"/>
        <v/>
      </c>
      <c r="X803" s="1" t="s">
        <v>868</v>
      </c>
      <c r="Y803" s="6" t="e">
        <f>VLOOKUP(B803,Dispa_data!B:B,1,FALSE)</f>
        <v>#N/A</v>
      </c>
      <c r="Z803" t="s">
        <v>1474</v>
      </c>
      <c r="AA803" t="s">
        <v>1857</v>
      </c>
      <c r="AC803" t="s">
        <v>2378</v>
      </c>
      <c r="AD803" t="s">
        <v>2693</v>
      </c>
      <c r="AE803" t="s">
        <v>3158</v>
      </c>
      <c r="AF803" t="s">
        <v>3464</v>
      </c>
      <c r="AG803" t="s">
        <v>3480</v>
      </c>
      <c r="AH803" t="s">
        <v>3492</v>
      </c>
      <c r="AI803">
        <v>12.5</v>
      </c>
      <c r="AK803" t="s">
        <v>3504</v>
      </c>
      <c r="AL803" t="s">
        <v>3506</v>
      </c>
      <c r="AM803" t="s">
        <v>3514</v>
      </c>
      <c r="AO803">
        <v>1982</v>
      </c>
      <c r="AP803" t="s">
        <v>3558</v>
      </c>
      <c r="AS803" t="s">
        <v>3625</v>
      </c>
      <c r="AU803">
        <v>51.557279999999999</v>
      </c>
      <c r="AV803">
        <v>7.164060000000001</v>
      </c>
      <c r="BA803">
        <v>0.33</v>
      </c>
      <c r="BB803" t="s">
        <v>3999</v>
      </c>
      <c r="BC803" t="s">
        <v>3504</v>
      </c>
      <c r="BE803" t="s">
        <v>3515</v>
      </c>
      <c r="BG803" t="s">
        <v>1715</v>
      </c>
      <c r="BH803" t="s">
        <v>4574</v>
      </c>
    </row>
    <row r="804" spans="1:60" x14ac:dyDescent="0.25">
      <c r="A804">
        <f t="shared" si="98"/>
        <v>17.100000000000001</v>
      </c>
      <c r="B804" t="str">
        <f t="shared" si="99"/>
        <v>RZR Herten II_BNA1155</v>
      </c>
      <c r="C804" t="s">
        <v>3492</v>
      </c>
      <c r="D804" t="str">
        <f>VLOOKUP(AL804,REF_TABLE!$A$19:$B$26,2,FALSE)</f>
        <v>STUR</v>
      </c>
      <c r="E804" t="str">
        <f>VLOOKUP(AK804,REF_TABLE!A:B,2,FALSE)</f>
        <v>WST</v>
      </c>
      <c r="F804">
        <f t="shared" si="100"/>
        <v>0.33</v>
      </c>
      <c r="G804">
        <f>VLOOKUP(Backup_0521!D804,REF_TABLE!M:Q,2,FALSE)</f>
        <v>9.5587323943661975</v>
      </c>
      <c r="H804">
        <f>VLOOKUP(Backup_0521!D804,REF_TABLE!M:Q,3,FALSE)</f>
        <v>7.8122535211267614</v>
      </c>
      <c r="I804">
        <f>VLOOKUP(D804,Tabelle7!$A:$B,2,FALSE)</f>
        <v>4.0224969288732378E-2</v>
      </c>
      <c r="J804">
        <f>VLOOKUP(D804,Tabelle7!$A:$C,3,FALSE)</f>
        <v>4.0224969288732378E-2</v>
      </c>
      <c r="K804">
        <f>VLOOKUP($E804,Dispa_data!E:W,7,FALSE)</f>
        <v>0</v>
      </c>
      <c r="L804">
        <f>IFERROR(VLOOKUP($E804,Dispa_data!E:W,8,FALSE),0)</f>
        <v>0</v>
      </c>
      <c r="M804">
        <f>IFERROR(VLOOKUP($E804,Dispa_data!E:W,9,FALSE),0)</f>
        <v>0</v>
      </c>
      <c r="N804">
        <f>IFERROR(VLOOKUP($E804,Dispa_data!$E:$W,10,FALSE),0)</f>
        <v>0.3</v>
      </c>
      <c r="O804">
        <f>IFERROR(VLOOKUP($E804,Dispa_data!$E:$W,11,FALSE),0)</f>
        <v>0.46500000000000002</v>
      </c>
      <c r="P804">
        <f>IFERROR(VLOOKUP($E804,Dispa_data!$E:$W,12,FALSE),0)</f>
        <v>0</v>
      </c>
      <c r="Q804">
        <f>IFERROR(VLOOKUP($E804,Dispa_data!$E:$W,13,FALSE),0)</f>
        <v>0</v>
      </c>
      <c r="S804" t="str">
        <f t="shared" si="101"/>
        <v/>
      </c>
      <c r="T804" t="str">
        <f t="shared" si="102"/>
        <v/>
      </c>
      <c r="U804" t="str">
        <f t="shared" si="103"/>
        <v/>
      </c>
      <c r="V804" t="str">
        <f t="shared" si="104"/>
        <v/>
      </c>
      <c r="W804" t="str">
        <f t="shared" si="105"/>
        <v/>
      </c>
      <c r="X804" s="1" t="s">
        <v>869</v>
      </c>
      <c r="Y804" s="6" t="e">
        <f>VLOOKUP(B804,Dispa_data!B:B,1,FALSE)</f>
        <v>#N/A</v>
      </c>
      <c r="Z804" t="s">
        <v>1475</v>
      </c>
      <c r="AA804" t="s">
        <v>1858</v>
      </c>
      <c r="AC804" t="s">
        <v>2378</v>
      </c>
      <c r="AD804" t="s">
        <v>2693</v>
      </c>
      <c r="AE804" t="s">
        <v>3158</v>
      </c>
      <c r="AF804" t="s">
        <v>3464</v>
      </c>
      <c r="AG804" t="s">
        <v>3480</v>
      </c>
      <c r="AH804" t="s">
        <v>3492</v>
      </c>
      <c r="AI804">
        <v>17.100000000000001</v>
      </c>
      <c r="AK804" t="s">
        <v>3504</v>
      </c>
      <c r="AL804" t="s">
        <v>3506</v>
      </c>
      <c r="AM804" t="s">
        <v>3515</v>
      </c>
      <c r="AO804">
        <v>2009</v>
      </c>
      <c r="AP804" t="s">
        <v>3533</v>
      </c>
      <c r="AS804" t="s">
        <v>3625</v>
      </c>
      <c r="AU804">
        <v>51.557279999999999</v>
      </c>
      <c r="AV804">
        <v>7.164060000000001</v>
      </c>
      <c r="BA804">
        <v>0.33</v>
      </c>
      <c r="BB804" t="s">
        <v>3999</v>
      </c>
      <c r="BC804" t="s">
        <v>3504</v>
      </c>
      <c r="BE804" t="s">
        <v>3515</v>
      </c>
      <c r="BG804" t="s">
        <v>1715</v>
      </c>
      <c r="BH804" t="s">
        <v>4574</v>
      </c>
    </row>
    <row r="805" spans="1:60" x14ac:dyDescent="0.25">
      <c r="A805">
        <f t="shared" si="98"/>
        <v>33.4</v>
      </c>
      <c r="B805" t="str">
        <f t="shared" si="99"/>
        <v>EBKW Knapsack_BNA1490</v>
      </c>
      <c r="C805" t="s">
        <v>3492</v>
      </c>
      <c r="D805" t="str">
        <f>VLOOKUP(AL805,REF_TABLE!$A$19:$B$26,2,FALSE)</f>
        <v>STUR</v>
      </c>
      <c r="E805" t="str">
        <f>VLOOKUP(AK805,REF_TABLE!A:B,2,FALSE)</f>
        <v>WST</v>
      </c>
      <c r="F805">
        <f t="shared" si="100"/>
        <v>0.33</v>
      </c>
      <c r="G805">
        <f>VLOOKUP(Backup_0521!D805,REF_TABLE!M:Q,2,FALSE)</f>
        <v>9.5587323943661975</v>
      </c>
      <c r="H805">
        <f>VLOOKUP(Backup_0521!D805,REF_TABLE!M:Q,3,FALSE)</f>
        <v>7.8122535211267614</v>
      </c>
      <c r="I805">
        <f>VLOOKUP(D805,Tabelle7!$A:$B,2,FALSE)</f>
        <v>4.0224969288732378E-2</v>
      </c>
      <c r="J805">
        <f>VLOOKUP(D805,Tabelle7!$A:$C,3,FALSE)</f>
        <v>4.0224969288732378E-2</v>
      </c>
      <c r="K805">
        <f>VLOOKUP($E805,Dispa_data!E:W,7,FALSE)</f>
        <v>0</v>
      </c>
      <c r="L805">
        <f>IFERROR(VLOOKUP($E805,Dispa_data!E:W,8,FALSE),0)</f>
        <v>0</v>
      </c>
      <c r="M805">
        <f>IFERROR(VLOOKUP($E805,Dispa_data!E:W,9,FALSE),0)</f>
        <v>0</v>
      </c>
      <c r="N805">
        <f>IFERROR(VLOOKUP($E805,Dispa_data!$E:$W,10,FALSE),0)</f>
        <v>0.3</v>
      </c>
      <c r="O805">
        <f>IFERROR(VLOOKUP($E805,Dispa_data!$E:$W,11,FALSE),0)</f>
        <v>0.46500000000000002</v>
      </c>
      <c r="P805">
        <f>IFERROR(VLOOKUP($E805,Dispa_data!$E:$W,12,FALSE),0)</f>
        <v>0</v>
      </c>
      <c r="Q805">
        <f>IFERROR(VLOOKUP($E805,Dispa_data!$E:$W,13,FALSE),0)</f>
        <v>0</v>
      </c>
      <c r="S805" t="str">
        <f t="shared" si="101"/>
        <v/>
      </c>
      <c r="T805" t="str">
        <f t="shared" si="102"/>
        <v/>
      </c>
      <c r="U805" t="str">
        <f t="shared" si="103"/>
        <v/>
      </c>
      <c r="V805" t="str">
        <f t="shared" si="104"/>
        <v/>
      </c>
      <c r="W805" t="str">
        <f t="shared" si="105"/>
        <v/>
      </c>
      <c r="X805" s="1" t="s">
        <v>870</v>
      </c>
      <c r="Y805" s="6" t="e">
        <f>VLOOKUP(B805,Dispa_data!B:B,1,FALSE)</f>
        <v>#N/A</v>
      </c>
      <c r="Z805" t="s">
        <v>1476</v>
      </c>
      <c r="AC805" t="s">
        <v>2379</v>
      </c>
      <c r="AD805" t="s">
        <v>2694</v>
      </c>
      <c r="AE805" t="s">
        <v>2951</v>
      </c>
      <c r="AF805" t="s">
        <v>3325</v>
      </c>
      <c r="AG805" t="s">
        <v>3480</v>
      </c>
      <c r="AH805" t="s">
        <v>3492</v>
      </c>
      <c r="AI805">
        <v>33.4</v>
      </c>
      <c r="AK805" t="s">
        <v>3504</v>
      </c>
      <c r="AL805" t="s">
        <v>3506</v>
      </c>
      <c r="AM805" t="s">
        <v>3514</v>
      </c>
      <c r="AO805">
        <v>2008</v>
      </c>
      <c r="AP805" t="s">
        <v>3597</v>
      </c>
      <c r="AS805" t="s">
        <v>3625</v>
      </c>
      <c r="AU805">
        <v>50.857718900000002</v>
      </c>
      <c r="AV805">
        <v>6.8501750000000001</v>
      </c>
      <c r="BA805">
        <v>0.33</v>
      </c>
      <c r="BB805" t="s">
        <v>3999</v>
      </c>
      <c r="BC805" t="s">
        <v>3504</v>
      </c>
      <c r="BE805" t="s">
        <v>3515</v>
      </c>
      <c r="BG805" t="s">
        <v>1715</v>
      </c>
      <c r="BH805" t="s">
        <v>4575</v>
      </c>
    </row>
    <row r="806" spans="1:60" x14ac:dyDescent="0.25">
      <c r="A806">
        <f t="shared" si="98"/>
        <v>25.5</v>
      </c>
      <c r="B806" t="str">
        <f t="shared" si="99"/>
        <v>MVA Ingolstadt_BNA1161</v>
      </c>
      <c r="C806" t="s">
        <v>3492</v>
      </c>
      <c r="D806" t="str">
        <f>VLOOKUP(AL806,REF_TABLE!$A$19:$B$26,2,FALSE)</f>
        <v>STUR</v>
      </c>
      <c r="E806" t="str">
        <f>VLOOKUP(AK806,REF_TABLE!A:B,2,FALSE)</f>
        <v>WST</v>
      </c>
      <c r="F806">
        <f t="shared" si="100"/>
        <v>0.33</v>
      </c>
      <c r="G806">
        <f>VLOOKUP(Backup_0521!D806,REF_TABLE!M:Q,2,FALSE)</f>
        <v>9.5587323943661975</v>
      </c>
      <c r="H806">
        <f>VLOOKUP(Backup_0521!D806,REF_TABLE!M:Q,3,FALSE)</f>
        <v>7.8122535211267614</v>
      </c>
      <c r="I806">
        <f>VLOOKUP(D806,Tabelle7!$A:$B,2,FALSE)</f>
        <v>4.0224969288732378E-2</v>
      </c>
      <c r="J806">
        <f>VLOOKUP(D806,Tabelle7!$A:$C,3,FALSE)</f>
        <v>4.0224969288732378E-2</v>
      </c>
      <c r="K806">
        <f>VLOOKUP($E806,Dispa_data!E:W,7,FALSE)</f>
        <v>0</v>
      </c>
      <c r="L806">
        <f>IFERROR(VLOOKUP($E806,Dispa_data!E:W,8,FALSE),0)</f>
        <v>0</v>
      </c>
      <c r="M806">
        <f>IFERROR(VLOOKUP($E806,Dispa_data!E:W,9,FALSE),0)</f>
        <v>0</v>
      </c>
      <c r="N806">
        <f>IFERROR(VLOOKUP($E806,Dispa_data!$E:$W,10,FALSE),0)</f>
        <v>0.3</v>
      </c>
      <c r="O806">
        <f>IFERROR(VLOOKUP($E806,Dispa_data!$E:$W,11,FALSE),0)</f>
        <v>0.46500000000000002</v>
      </c>
      <c r="P806">
        <f>IFERROR(VLOOKUP($E806,Dispa_data!$E:$W,12,FALSE),0)</f>
        <v>0</v>
      </c>
      <c r="Q806">
        <f>IFERROR(VLOOKUP($E806,Dispa_data!$E:$W,13,FALSE),0)</f>
        <v>0</v>
      </c>
      <c r="S806" t="str">
        <f t="shared" si="101"/>
        <v/>
      </c>
      <c r="T806" t="str">
        <f t="shared" si="102"/>
        <v/>
      </c>
      <c r="U806" t="str">
        <f t="shared" si="103"/>
        <v/>
      </c>
      <c r="V806" t="str">
        <f t="shared" si="104"/>
        <v/>
      </c>
      <c r="W806" t="str">
        <f t="shared" si="105"/>
        <v/>
      </c>
      <c r="X806" s="1" t="s">
        <v>871</v>
      </c>
      <c r="Y806" s="6" t="e">
        <f>VLOOKUP(B806,Dispa_data!B:B,1,FALSE)</f>
        <v>#N/A</v>
      </c>
      <c r="Z806" t="s">
        <v>1477</v>
      </c>
      <c r="AA806" t="s">
        <v>1859</v>
      </c>
      <c r="AC806" t="s">
        <v>2380</v>
      </c>
      <c r="AD806" t="s">
        <v>2695</v>
      </c>
      <c r="AE806" t="s">
        <v>3159</v>
      </c>
      <c r="AF806" t="s">
        <v>1079</v>
      </c>
      <c r="AG806" t="s">
        <v>3478</v>
      </c>
      <c r="AH806" t="s">
        <v>3492</v>
      </c>
      <c r="AI806">
        <v>25.5</v>
      </c>
      <c r="AK806" t="s">
        <v>3504</v>
      </c>
      <c r="AL806" t="s">
        <v>3506</v>
      </c>
      <c r="AM806" t="s">
        <v>3514</v>
      </c>
      <c r="AO806">
        <v>1984</v>
      </c>
      <c r="AP806" t="s">
        <v>3540</v>
      </c>
      <c r="AS806" t="s">
        <v>3625</v>
      </c>
      <c r="AU806">
        <v>48.764499999999998</v>
      </c>
      <c r="AV806">
        <v>11.491849999999999</v>
      </c>
      <c r="BA806">
        <v>0.33</v>
      </c>
      <c r="BB806" t="s">
        <v>3999</v>
      </c>
      <c r="BC806" t="s">
        <v>3504</v>
      </c>
      <c r="BE806" t="s">
        <v>3515</v>
      </c>
      <c r="BF806" t="s">
        <v>4379</v>
      </c>
      <c r="BG806" t="s">
        <v>1559</v>
      </c>
      <c r="BH806" t="s">
        <v>4576</v>
      </c>
    </row>
    <row r="807" spans="1:60" x14ac:dyDescent="0.25">
      <c r="A807">
        <f t="shared" si="98"/>
        <v>12.6</v>
      </c>
      <c r="B807" t="str">
        <f t="shared" si="99"/>
        <v>AMK - Abfallentsorgungsgesellschaft des Märkischen Kreises mbH_BNA1289</v>
      </c>
      <c r="C807" t="s">
        <v>3492</v>
      </c>
      <c r="D807" t="str">
        <f>VLOOKUP(AL807,REF_TABLE!$A$19:$B$26,2,FALSE)</f>
        <v>STUR</v>
      </c>
      <c r="E807" t="str">
        <f>VLOOKUP(AK807,REF_TABLE!A:B,2,FALSE)</f>
        <v>WST</v>
      </c>
      <c r="F807">
        <f t="shared" si="100"/>
        <v>0.33</v>
      </c>
      <c r="G807">
        <f>VLOOKUP(Backup_0521!D807,REF_TABLE!M:Q,2,FALSE)</f>
        <v>9.5587323943661975</v>
      </c>
      <c r="H807">
        <f>VLOOKUP(Backup_0521!D807,REF_TABLE!M:Q,3,FALSE)</f>
        <v>7.8122535211267614</v>
      </c>
      <c r="I807">
        <f>VLOOKUP(D807,Tabelle7!$A:$B,2,FALSE)</f>
        <v>4.0224969288732378E-2</v>
      </c>
      <c r="J807">
        <f>VLOOKUP(D807,Tabelle7!$A:$C,3,FALSE)</f>
        <v>4.0224969288732378E-2</v>
      </c>
      <c r="K807">
        <f>VLOOKUP($E807,Dispa_data!E:W,7,FALSE)</f>
        <v>0</v>
      </c>
      <c r="L807">
        <f>IFERROR(VLOOKUP($E807,Dispa_data!E:W,8,FALSE),0)</f>
        <v>0</v>
      </c>
      <c r="M807">
        <f>IFERROR(VLOOKUP($E807,Dispa_data!E:W,9,FALSE),0)</f>
        <v>0</v>
      </c>
      <c r="N807">
        <f>IFERROR(VLOOKUP($E807,Dispa_data!$E:$W,10,FALSE),0)</f>
        <v>0.3</v>
      </c>
      <c r="O807">
        <f>IFERROR(VLOOKUP($E807,Dispa_data!$E:$W,11,FALSE),0)</f>
        <v>0.46500000000000002</v>
      </c>
      <c r="P807">
        <f>IFERROR(VLOOKUP($E807,Dispa_data!$E:$W,12,FALSE),0)</f>
        <v>0</v>
      </c>
      <c r="Q807">
        <f>IFERROR(VLOOKUP($E807,Dispa_data!$E:$W,13,FALSE),0)</f>
        <v>0</v>
      </c>
      <c r="S807" t="str">
        <f t="shared" si="101"/>
        <v/>
      </c>
      <c r="T807" t="str">
        <f t="shared" si="102"/>
        <v/>
      </c>
      <c r="U807" t="str">
        <f t="shared" si="103"/>
        <v/>
      </c>
      <c r="V807" t="str">
        <f t="shared" si="104"/>
        <v/>
      </c>
      <c r="W807" t="str">
        <f t="shared" si="105"/>
        <v/>
      </c>
      <c r="X807" s="1" t="s">
        <v>872</v>
      </c>
      <c r="Y807" s="6" t="e">
        <f>VLOOKUP(B807,Dispa_data!B:B,1,FALSE)</f>
        <v>#N/A</v>
      </c>
      <c r="Z807" t="s">
        <v>1478</v>
      </c>
      <c r="AC807" t="s">
        <v>1478</v>
      </c>
      <c r="AD807" t="s">
        <v>2696</v>
      </c>
      <c r="AE807" t="s">
        <v>3160</v>
      </c>
      <c r="AF807" t="s">
        <v>3465</v>
      </c>
      <c r="AG807" t="s">
        <v>3480</v>
      </c>
      <c r="AH807" t="s">
        <v>3492</v>
      </c>
      <c r="AI807">
        <v>12.6</v>
      </c>
      <c r="AK807" t="s">
        <v>3504</v>
      </c>
      <c r="AL807" t="s">
        <v>3506</v>
      </c>
      <c r="AM807" t="s">
        <v>3514</v>
      </c>
      <c r="AO807">
        <v>1981</v>
      </c>
      <c r="AP807" t="s">
        <v>3536</v>
      </c>
      <c r="AS807" t="s">
        <v>3625</v>
      </c>
      <c r="AU807">
        <v>51.397100000000002</v>
      </c>
      <c r="AV807">
        <v>7.6967399999999992</v>
      </c>
      <c r="BA807">
        <v>0.33</v>
      </c>
      <c r="BB807" t="s">
        <v>3999</v>
      </c>
      <c r="BC807" t="s">
        <v>3504</v>
      </c>
      <c r="BE807" t="s">
        <v>3515</v>
      </c>
      <c r="BF807" t="s">
        <v>4380</v>
      </c>
      <c r="BG807" t="s">
        <v>1715</v>
      </c>
      <c r="BH807" t="s">
        <v>4577</v>
      </c>
    </row>
    <row r="808" spans="1:60" x14ac:dyDescent="0.25">
      <c r="A808">
        <f t="shared" si="98"/>
        <v>16</v>
      </c>
      <c r="B808" t="str">
        <f t="shared" si="99"/>
        <v>Abfallentsorgungszentrum Asdonkshof_BNA1167</v>
      </c>
      <c r="C808" t="s">
        <v>3492</v>
      </c>
      <c r="D808" t="str">
        <f>VLOOKUP(AL808,REF_TABLE!$A$19:$B$26,2,FALSE)</f>
        <v>STUR</v>
      </c>
      <c r="E808" t="str">
        <f>VLOOKUP(AK808,REF_TABLE!A:B,2,FALSE)</f>
        <v>WST</v>
      </c>
      <c r="F808">
        <f t="shared" si="100"/>
        <v>0.33</v>
      </c>
      <c r="G808">
        <f>VLOOKUP(Backup_0521!D808,REF_TABLE!M:Q,2,FALSE)</f>
        <v>9.5587323943661975</v>
      </c>
      <c r="H808">
        <f>VLOOKUP(Backup_0521!D808,REF_TABLE!M:Q,3,FALSE)</f>
        <v>7.8122535211267614</v>
      </c>
      <c r="I808">
        <f>VLOOKUP(D808,Tabelle7!$A:$B,2,FALSE)</f>
        <v>4.0224969288732378E-2</v>
      </c>
      <c r="J808">
        <f>VLOOKUP(D808,Tabelle7!$A:$C,3,FALSE)</f>
        <v>4.0224969288732378E-2</v>
      </c>
      <c r="K808">
        <f>VLOOKUP($E808,Dispa_data!E:W,7,FALSE)</f>
        <v>0</v>
      </c>
      <c r="L808">
        <f>IFERROR(VLOOKUP($E808,Dispa_data!E:W,8,FALSE),0)</f>
        <v>0</v>
      </c>
      <c r="M808">
        <f>IFERROR(VLOOKUP($E808,Dispa_data!E:W,9,FALSE),0)</f>
        <v>0</v>
      </c>
      <c r="N808">
        <f>IFERROR(VLOOKUP($E808,Dispa_data!$E:$W,10,FALSE),0)</f>
        <v>0.3</v>
      </c>
      <c r="O808">
        <f>IFERROR(VLOOKUP($E808,Dispa_data!$E:$W,11,FALSE),0)</f>
        <v>0.46500000000000002</v>
      </c>
      <c r="P808">
        <f>IFERROR(VLOOKUP($E808,Dispa_data!$E:$W,12,FALSE),0)</f>
        <v>0</v>
      </c>
      <c r="Q808">
        <f>IFERROR(VLOOKUP($E808,Dispa_data!$E:$W,13,FALSE),0)</f>
        <v>0</v>
      </c>
      <c r="S808" t="str">
        <f t="shared" si="101"/>
        <v/>
      </c>
      <c r="T808" t="str">
        <f t="shared" si="102"/>
        <v/>
      </c>
      <c r="U808" t="str">
        <f t="shared" si="103"/>
        <v/>
      </c>
      <c r="V808" t="str">
        <f t="shared" si="104"/>
        <v/>
      </c>
      <c r="W808" t="str">
        <f t="shared" si="105"/>
        <v/>
      </c>
      <c r="X808" s="1" t="s">
        <v>873</v>
      </c>
      <c r="Y808" s="6" t="e">
        <f>VLOOKUP(B808,Dispa_data!B:B,1,FALSE)</f>
        <v>#N/A</v>
      </c>
      <c r="Z808" t="s">
        <v>1412</v>
      </c>
      <c r="AA808" t="s">
        <v>1860</v>
      </c>
      <c r="AC808" t="s">
        <v>2343</v>
      </c>
      <c r="AD808" t="s">
        <v>2661</v>
      </c>
      <c r="AE808" t="s">
        <v>3124</v>
      </c>
      <c r="AF808" t="s">
        <v>3438</v>
      </c>
      <c r="AG808" t="s">
        <v>3480</v>
      </c>
      <c r="AH808" t="s">
        <v>3492</v>
      </c>
      <c r="AI808">
        <v>16</v>
      </c>
      <c r="AK808" t="s">
        <v>3504</v>
      </c>
      <c r="AL808" t="s">
        <v>3506</v>
      </c>
      <c r="AM808" t="s">
        <v>3514</v>
      </c>
      <c r="AO808">
        <v>1997</v>
      </c>
      <c r="AP808" t="s">
        <v>3529</v>
      </c>
      <c r="AS808" t="s">
        <v>3625</v>
      </c>
      <c r="AU808">
        <v>51.522419999999997</v>
      </c>
      <c r="AV808">
        <v>6.5746699999999993</v>
      </c>
      <c r="BA808">
        <v>0.33</v>
      </c>
      <c r="BB808" t="s">
        <v>3999</v>
      </c>
      <c r="BC808" t="s">
        <v>3504</v>
      </c>
      <c r="BE808" t="s">
        <v>3515</v>
      </c>
      <c r="BF808" t="s">
        <v>4331</v>
      </c>
      <c r="BG808" t="s">
        <v>4406</v>
      </c>
      <c r="BH808" t="s">
        <v>4441</v>
      </c>
    </row>
    <row r="809" spans="1:60" x14ac:dyDescent="0.25">
      <c r="A809">
        <f t="shared" si="98"/>
        <v>14.7</v>
      </c>
      <c r="B809" t="str">
        <f t="shared" si="99"/>
        <v>Müllheizkraftwerk_BNA1168</v>
      </c>
      <c r="C809" t="s">
        <v>3492</v>
      </c>
      <c r="D809" t="str">
        <f>VLOOKUP(AL809,REF_TABLE!$A$19:$B$26,2,FALSE)</f>
        <v>STUR</v>
      </c>
      <c r="E809" t="str">
        <f>VLOOKUP(AK809,REF_TABLE!A:B,2,FALSE)</f>
        <v>WST</v>
      </c>
      <c r="F809">
        <f t="shared" si="100"/>
        <v>0.33</v>
      </c>
      <c r="G809">
        <f>VLOOKUP(Backup_0521!D809,REF_TABLE!M:Q,2,FALSE)</f>
        <v>9.5587323943661975</v>
      </c>
      <c r="H809">
        <f>VLOOKUP(Backup_0521!D809,REF_TABLE!M:Q,3,FALSE)</f>
        <v>7.8122535211267614</v>
      </c>
      <c r="I809">
        <f>VLOOKUP(D809,Tabelle7!$A:$B,2,FALSE)</f>
        <v>4.0224969288732378E-2</v>
      </c>
      <c r="J809">
        <f>VLOOKUP(D809,Tabelle7!$A:$C,3,FALSE)</f>
        <v>4.0224969288732378E-2</v>
      </c>
      <c r="K809">
        <f>VLOOKUP($E809,Dispa_data!E:W,7,FALSE)</f>
        <v>0</v>
      </c>
      <c r="L809">
        <f>IFERROR(VLOOKUP($E809,Dispa_data!E:W,8,FALSE),0)</f>
        <v>0</v>
      </c>
      <c r="M809">
        <f>IFERROR(VLOOKUP($E809,Dispa_data!E:W,9,FALSE),0)</f>
        <v>0</v>
      </c>
      <c r="N809">
        <f>IFERROR(VLOOKUP($E809,Dispa_data!$E:$W,10,FALSE),0)</f>
        <v>0.3</v>
      </c>
      <c r="O809">
        <f>IFERROR(VLOOKUP($E809,Dispa_data!$E:$W,11,FALSE),0)</f>
        <v>0.46500000000000002</v>
      </c>
      <c r="P809">
        <f>IFERROR(VLOOKUP($E809,Dispa_data!$E:$W,12,FALSE),0)</f>
        <v>0</v>
      </c>
      <c r="Q809">
        <f>IFERROR(VLOOKUP($E809,Dispa_data!$E:$W,13,FALSE),0)</f>
        <v>0</v>
      </c>
      <c r="S809" t="str">
        <f t="shared" si="101"/>
        <v/>
      </c>
      <c r="T809" t="str">
        <f t="shared" si="102"/>
        <v/>
      </c>
      <c r="U809" t="str">
        <f t="shared" si="103"/>
        <v/>
      </c>
      <c r="V809" t="str">
        <f t="shared" si="104"/>
        <v/>
      </c>
      <c r="W809" t="str">
        <f t="shared" si="105"/>
        <v/>
      </c>
      <c r="X809" s="1" t="s">
        <v>874</v>
      </c>
      <c r="Y809" s="6" t="e">
        <f>VLOOKUP(B809,Dispa_data!B:B,1,FALSE)</f>
        <v>#N/A</v>
      </c>
      <c r="Z809" t="s">
        <v>1479</v>
      </c>
      <c r="AC809" t="s">
        <v>2381</v>
      </c>
      <c r="AE809" t="s">
        <v>3161</v>
      </c>
      <c r="AF809" t="s">
        <v>3327</v>
      </c>
      <c r="AG809" t="s">
        <v>3483</v>
      </c>
      <c r="AH809" t="s">
        <v>3492</v>
      </c>
      <c r="AI809">
        <v>14.7</v>
      </c>
      <c r="AK809" t="s">
        <v>3504</v>
      </c>
      <c r="AL809" t="s">
        <v>3506</v>
      </c>
      <c r="AM809" t="s">
        <v>3514</v>
      </c>
      <c r="AO809">
        <v>1985</v>
      </c>
      <c r="AP809" t="s">
        <v>3534</v>
      </c>
      <c r="AS809" t="s">
        <v>3625</v>
      </c>
      <c r="AU809">
        <v>51.2976283</v>
      </c>
      <c r="AV809">
        <v>9.52410538</v>
      </c>
      <c r="BA809">
        <v>0.33</v>
      </c>
      <c r="BB809" t="s">
        <v>3999</v>
      </c>
      <c r="BC809" t="s">
        <v>3504</v>
      </c>
      <c r="BE809" t="s">
        <v>3515</v>
      </c>
      <c r="BF809" t="s">
        <v>4381</v>
      </c>
      <c r="BG809" t="s">
        <v>4409</v>
      </c>
      <c r="BH809" t="s">
        <v>4525</v>
      </c>
    </row>
    <row r="810" spans="1:60" x14ac:dyDescent="0.25">
      <c r="A810">
        <f t="shared" si="98"/>
        <v>45.1</v>
      </c>
      <c r="B810" t="str">
        <f t="shared" si="99"/>
        <v>RMVA Köln_BNA1184</v>
      </c>
      <c r="C810" t="s">
        <v>3492</v>
      </c>
      <c r="D810" t="str">
        <f>VLOOKUP(AL810,REF_TABLE!$A$19:$B$26,2,FALSE)</f>
        <v>STUR</v>
      </c>
      <c r="E810" t="str">
        <f>VLOOKUP(AK810,REF_TABLE!A:B,2,FALSE)</f>
        <v>WST</v>
      </c>
      <c r="F810">
        <f t="shared" si="100"/>
        <v>0.33</v>
      </c>
      <c r="G810">
        <f>VLOOKUP(Backup_0521!D810,REF_TABLE!M:Q,2,FALSE)</f>
        <v>9.5587323943661975</v>
      </c>
      <c r="H810">
        <f>VLOOKUP(Backup_0521!D810,REF_TABLE!M:Q,3,FALSE)</f>
        <v>7.8122535211267614</v>
      </c>
      <c r="I810">
        <f>VLOOKUP(D810,Tabelle7!$A:$B,2,FALSE)</f>
        <v>4.0224969288732378E-2</v>
      </c>
      <c r="J810">
        <f>VLOOKUP(D810,Tabelle7!$A:$C,3,FALSE)</f>
        <v>4.0224969288732378E-2</v>
      </c>
      <c r="K810">
        <f>VLOOKUP($E810,Dispa_data!E:W,7,FALSE)</f>
        <v>0</v>
      </c>
      <c r="L810">
        <f>IFERROR(VLOOKUP($E810,Dispa_data!E:W,8,FALSE),0)</f>
        <v>0</v>
      </c>
      <c r="M810">
        <f>IFERROR(VLOOKUP($E810,Dispa_data!E:W,9,FALSE),0)</f>
        <v>0</v>
      </c>
      <c r="N810">
        <f>IFERROR(VLOOKUP($E810,Dispa_data!$E:$W,10,FALSE),0)</f>
        <v>0.3</v>
      </c>
      <c r="O810">
        <f>IFERROR(VLOOKUP($E810,Dispa_data!$E:$W,11,FALSE),0)</f>
        <v>0.46500000000000002</v>
      </c>
      <c r="P810">
        <f>IFERROR(VLOOKUP($E810,Dispa_data!$E:$W,12,FALSE),0)</f>
        <v>0</v>
      </c>
      <c r="Q810">
        <f>IFERROR(VLOOKUP($E810,Dispa_data!$E:$W,13,FALSE),0)</f>
        <v>0</v>
      </c>
      <c r="S810" t="str">
        <f t="shared" si="101"/>
        <v/>
      </c>
      <c r="T810" t="str">
        <f t="shared" si="102"/>
        <v/>
      </c>
      <c r="U810" t="str">
        <f t="shared" si="103"/>
        <v/>
      </c>
      <c r="V810" t="str">
        <f t="shared" si="104"/>
        <v/>
      </c>
      <c r="W810" t="str">
        <f t="shared" si="105"/>
        <v/>
      </c>
      <c r="X810" s="1" t="s">
        <v>875</v>
      </c>
      <c r="Y810" s="6" t="e">
        <f>VLOOKUP(B810,Dispa_data!B:B,1,FALSE)</f>
        <v>#N/A</v>
      </c>
      <c r="Z810" t="s">
        <v>1480</v>
      </c>
      <c r="AA810" t="s">
        <v>1480</v>
      </c>
      <c r="AC810" t="s">
        <v>2382</v>
      </c>
      <c r="AD810" t="s">
        <v>2697</v>
      </c>
      <c r="AE810" t="s">
        <v>3030</v>
      </c>
      <c r="AF810" t="s">
        <v>3328</v>
      </c>
      <c r="AG810" t="s">
        <v>3480</v>
      </c>
      <c r="AH810" t="s">
        <v>3492</v>
      </c>
      <c r="AI810">
        <v>45.1</v>
      </c>
      <c r="AK810" t="s">
        <v>3504</v>
      </c>
      <c r="AL810" t="s">
        <v>3506</v>
      </c>
      <c r="AM810" t="s">
        <v>3514</v>
      </c>
      <c r="AO810">
        <v>1997</v>
      </c>
      <c r="AP810" t="s">
        <v>3529</v>
      </c>
      <c r="AS810" t="s">
        <v>3625</v>
      </c>
      <c r="AU810">
        <v>51.000300000000003</v>
      </c>
      <c r="AV810">
        <v>6.9435799999999999</v>
      </c>
      <c r="BA810">
        <v>0.33</v>
      </c>
      <c r="BB810" t="s">
        <v>3999</v>
      </c>
      <c r="BC810" t="s">
        <v>3504</v>
      </c>
      <c r="BE810" t="s">
        <v>3515</v>
      </c>
      <c r="BF810" t="s">
        <v>4162</v>
      </c>
      <c r="BG810" t="s">
        <v>4406</v>
      </c>
      <c r="BH810" t="s">
        <v>4499</v>
      </c>
    </row>
    <row r="811" spans="1:60" x14ac:dyDescent="0.25">
      <c r="A811">
        <f t="shared" si="98"/>
        <v>13.5</v>
      </c>
      <c r="B811" t="str">
        <f t="shared" si="99"/>
        <v>MKVA Krefeld_BNA1186a</v>
      </c>
      <c r="C811" t="s">
        <v>3492</v>
      </c>
      <c r="D811" t="str">
        <f>VLOOKUP(AL811,REF_TABLE!$A$19:$B$26,2,FALSE)</f>
        <v>STUR</v>
      </c>
      <c r="E811" t="str">
        <f>VLOOKUP(AK811,REF_TABLE!A:B,2,FALSE)</f>
        <v>WST</v>
      </c>
      <c r="F811">
        <f t="shared" si="100"/>
        <v>0.33</v>
      </c>
      <c r="G811">
        <f>VLOOKUP(Backup_0521!D811,REF_TABLE!M:Q,2,FALSE)</f>
        <v>9.5587323943661975</v>
      </c>
      <c r="H811">
        <f>VLOOKUP(Backup_0521!D811,REF_TABLE!M:Q,3,FALSE)</f>
        <v>7.8122535211267614</v>
      </c>
      <c r="I811">
        <f>VLOOKUP(D811,Tabelle7!$A:$B,2,FALSE)</f>
        <v>4.0224969288732378E-2</v>
      </c>
      <c r="J811">
        <f>VLOOKUP(D811,Tabelle7!$A:$C,3,FALSE)</f>
        <v>4.0224969288732378E-2</v>
      </c>
      <c r="K811">
        <f>VLOOKUP($E811,Dispa_data!E:W,7,FALSE)</f>
        <v>0</v>
      </c>
      <c r="L811">
        <f>IFERROR(VLOOKUP($E811,Dispa_data!E:W,8,FALSE),0)</f>
        <v>0</v>
      </c>
      <c r="M811">
        <f>IFERROR(VLOOKUP($E811,Dispa_data!E:W,9,FALSE),0)</f>
        <v>0</v>
      </c>
      <c r="N811">
        <f>IFERROR(VLOOKUP($E811,Dispa_data!$E:$W,10,FALSE),0)</f>
        <v>0.3</v>
      </c>
      <c r="O811">
        <f>IFERROR(VLOOKUP($E811,Dispa_data!$E:$W,11,FALSE),0)</f>
        <v>0.46500000000000002</v>
      </c>
      <c r="P811">
        <f>IFERROR(VLOOKUP($E811,Dispa_data!$E:$W,12,FALSE),0)</f>
        <v>0</v>
      </c>
      <c r="Q811">
        <f>IFERROR(VLOOKUP($E811,Dispa_data!$E:$W,13,FALSE),0)</f>
        <v>0</v>
      </c>
      <c r="S811" t="str">
        <f t="shared" si="101"/>
        <v/>
      </c>
      <c r="T811" t="str">
        <f t="shared" si="102"/>
        <v/>
      </c>
      <c r="U811" t="str">
        <f t="shared" si="103"/>
        <v/>
      </c>
      <c r="V811" t="str">
        <f t="shared" si="104"/>
        <v/>
      </c>
      <c r="W811" t="str">
        <f t="shared" si="105"/>
        <v/>
      </c>
      <c r="X811" s="1" t="s">
        <v>876</v>
      </c>
      <c r="Y811" s="6" t="e">
        <f>VLOOKUP(B811,Dispa_data!B:B,1,FALSE)</f>
        <v>#N/A</v>
      </c>
      <c r="Z811" t="s">
        <v>1481</v>
      </c>
      <c r="AA811" t="s">
        <v>1861</v>
      </c>
      <c r="AC811" t="s">
        <v>2383</v>
      </c>
      <c r="AD811" t="s">
        <v>2698</v>
      </c>
      <c r="AE811" t="s">
        <v>3162</v>
      </c>
      <c r="AF811" t="s">
        <v>3376</v>
      </c>
      <c r="AG811" t="s">
        <v>3480</v>
      </c>
      <c r="AH811" t="s">
        <v>3492</v>
      </c>
      <c r="AI811">
        <v>13.5</v>
      </c>
      <c r="AK811" t="s">
        <v>3504</v>
      </c>
      <c r="AL811" t="s">
        <v>3506</v>
      </c>
      <c r="AM811" t="s">
        <v>3514</v>
      </c>
      <c r="AO811">
        <v>1982</v>
      </c>
      <c r="AP811" t="s">
        <v>3558</v>
      </c>
      <c r="AS811" t="s">
        <v>3625</v>
      </c>
      <c r="AU811">
        <v>51.380380000000002</v>
      </c>
      <c r="AV811">
        <v>6.6373199999999999</v>
      </c>
      <c r="BA811">
        <v>0.33</v>
      </c>
      <c r="BB811" t="s">
        <v>3999</v>
      </c>
      <c r="BC811" t="s">
        <v>3504</v>
      </c>
      <c r="BE811" t="s">
        <v>3515</v>
      </c>
      <c r="BG811" t="s">
        <v>1715</v>
      </c>
      <c r="BH811" t="s">
        <v>4578</v>
      </c>
    </row>
    <row r="812" spans="1:60" x14ac:dyDescent="0.25">
      <c r="A812">
        <f t="shared" si="98"/>
        <v>13.8</v>
      </c>
      <c r="B812" t="str">
        <f t="shared" si="99"/>
        <v>MKVA Krefeld_BNA1186b</v>
      </c>
      <c r="C812" t="s">
        <v>3492</v>
      </c>
      <c r="D812" t="str">
        <f>VLOOKUP(AL812,REF_TABLE!$A$19:$B$26,2,FALSE)</f>
        <v>STUR</v>
      </c>
      <c r="E812" t="str">
        <f>VLOOKUP(AK812,REF_TABLE!A:B,2,FALSE)</f>
        <v>WST</v>
      </c>
      <c r="F812">
        <f t="shared" si="100"/>
        <v>0.33</v>
      </c>
      <c r="G812">
        <f>VLOOKUP(Backup_0521!D812,REF_TABLE!M:Q,2,FALSE)</f>
        <v>9.5587323943661975</v>
      </c>
      <c r="H812">
        <f>VLOOKUP(Backup_0521!D812,REF_TABLE!M:Q,3,FALSE)</f>
        <v>7.8122535211267614</v>
      </c>
      <c r="I812">
        <f>VLOOKUP(D812,Tabelle7!$A:$B,2,FALSE)</f>
        <v>4.0224969288732378E-2</v>
      </c>
      <c r="J812">
        <f>VLOOKUP(D812,Tabelle7!$A:$C,3,FALSE)</f>
        <v>4.0224969288732378E-2</v>
      </c>
      <c r="K812">
        <f>VLOOKUP($E812,Dispa_data!E:W,7,FALSE)</f>
        <v>0</v>
      </c>
      <c r="L812">
        <f>IFERROR(VLOOKUP($E812,Dispa_data!E:W,8,FALSE),0)</f>
        <v>0</v>
      </c>
      <c r="M812">
        <f>IFERROR(VLOOKUP($E812,Dispa_data!E:W,9,FALSE),0)</f>
        <v>0</v>
      </c>
      <c r="N812">
        <f>IFERROR(VLOOKUP($E812,Dispa_data!$E:$W,10,FALSE),0)</f>
        <v>0.3</v>
      </c>
      <c r="O812">
        <f>IFERROR(VLOOKUP($E812,Dispa_data!$E:$W,11,FALSE),0)</f>
        <v>0.46500000000000002</v>
      </c>
      <c r="P812">
        <f>IFERROR(VLOOKUP($E812,Dispa_data!$E:$W,12,FALSE),0)</f>
        <v>0</v>
      </c>
      <c r="Q812">
        <f>IFERROR(VLOOKUP($E812,Dispa_data!$E:$W,13,FALSE),0)</f>
        <v>0</v>
      </c>
      <c r="S812" t="str">
        <f t="shared" si="101"/>
        <v/>
      </c>
      <c r="T812" t="str">
        <f t="shared" si="102"/>
        <v/>
      </c>
      <c r="U812" t="str">
        <f t="shared" si="103"/>
        <v/>
      </c>
      <c r="V812" t="str">
        <f t="shared" si="104"/>
        <v/>
      </c>
      <c r="W812" t="str">
        <f t="shared" si="105"/>
        <v/>
      </c>
      <c r="X812" s="1" t="s">
        <v>877</v>
      </c>
      <c r="Y812" s="6" t="e">
        <f>VLOOKUP(B812,Dispa_data!B:B,1,FALSE)</f>
        <v>#N/A</v>
      </c>
      <c r="Z812" t="s">
        <v>1481</v>
      </c>
      <c r="AA812" t="s">
        <v>1862</v>
      </c>
      <c r="AC812" t="s">
        <v>2383</v>
      </c>
      <c r="AD812" t="s">
        <v>2698</v>
      </c>
      <c r="AE812" t="s">
        <v>3162</v>
      </c>
      <c r="AF812" t="s">
        <v>3376</v>
      </c>
      <c r="AG812" t="s">
        <v>3480</v>
      </c>
      <c r="AH812" t="s">
        <v>3492</v>
      </c>
      <c r="AI812">
        <v>13.8</v>
      </c>
      <c r="AK812" t="s">
        <v>3504</v>
      </c>
      <c r="AL812" t="s">
        <v>3506</v>
      </c>
      <c r="AM812" t="s">
        <v>3515</v>
      </c>
      <c r="AO812">
        <v>2001</v>
      </c>
      <c r="AP812" t="s">
        <v>3522</v>
      </c>
      <c r="AS812" t="s">
        <v>3625</v>
      </c>
      <c r="AU812">
        <v>51.380380000000002</v>
      </c>
      <c r="AV812">
        <v>6.6373199999999999</v>
      </c>
      <c r="BA812">
        <v>0.33</v>
      </c>
      <c r="BB812" t="s">
        <v>3999</v>
      </c>
      <c r="BC812" t="s">
        <v>3504</v>
      </c>
      <c r="BE812" t="s">
        <v>3515</v>
      </c>
      <c r="BG812" t="s">
        <v>1715</v>
      </c>
      <c r="BH812" t="s">
        <v>4578</v>
      </c>
    </row>
    <row r="813" spans="1:60" x14ac:dyDescent="0.25">
      <c r="A813">
        <f t="shared" si="98"/>
        <v>1.5</v>
      </c>
      <c r="B813" t="str">
        <f t="shared" si="99"/>
        <v>MKVA Krefeld_BNA1186c</v>
      </c>
      <c r="C813" t="s">
        <v>3492</v>
      </c>
      <c r="D813" t="str">
        <f>VLOOKUP(AL813,REF_TABLE!$A$19:$B$26,2,FALSE)</f>
        <v>STUR</v>
      </c>
      <c r="E813" t="str">
        <f>VLOOKUP(AK813,REF_TABLE!A:B,2,FALSE)</f>
        <v>WST</v>
      </c>
      <c r="F813">
        <f t="shared" si="100"/>
        <v>0.33</v>
      </c>
      <c r="G813">
        <f>VLOOKUP(Backup_0521!D813,REF_TABLE!M:Q,2,FALSE)</f>
        <v>9.5587323943661975</v>
      </c>
      <c r="H813">
        <f>VLOOKUP(Backup_0521!D813,REF_TABLE!M:Q,3,FALSE)</f>
        <v>7.8122535211267614</v>
      </c>
      <c r="I813">
        <f>VLOOKUP(D813,Tabelle7!$A:$B,2,FALSE)</f>
        <v>4.0224969288732378E-2</v>
      </c>
      <c r="J813">
        <f>VLOOKUP(D813,Tabelle7!$A:$C,3,FALSE)</f>
        <v>4.0224969288732378E-2</v>
      </c>
      <c r="K813">
        <f>VLOOKUP($E813,Dispa_data!E:W,7,FALSE)</f>
        <v>0</v>
      </c>
      <c r="L813">
        <f>IFERROR(VLOOKUP($E813,Dispa_data!E:W,8,FALSE),0)</f>
        <v>0</v>
      </c>
      <c r="M813">
        <f>IFERROR(VLOOKUP($E813,Dispa_data!E:W,9,FALSE),0)</f>
        <v>0</v>
      </c>
      <c r="N813">
        <f>IFERROR(VLOOKUP($E813,Dispa_data!$E:$W,10,FALSE),0)</f>
        <v>0.3</v>
      </c>
      <c r="O813">
        <f>IFERROR(VLOOKUP($E813,Dispa_data!$E:$W,11,FALSE),0)</f>
        <v>0.46500000000000002</v>
      </c>
      <c r="P813">
        <f>IFERROR(VLOOKUP($E813,Dispa_data!$E:$W,12,FALSE),0)</f>
        <v>0</v>
      </c>
      <c r="Q813">
        <f>IFERROR(VLOOKUP($E813,Dispa_data!$E:$W,13,FALSE),0)</f>
        <v>0</v>
      </c>
      <c r="S813" t="str">
        <f t="shared" si="101"/>
        <v/>
      </c>
      <c r="T813" t="str">
        <f t="shared" si="102"/>
        <v/>
      </c>
      <c r="U813" t="str">
        <f t="shared" si="103"/>
        <v/>
      </c>
      <c r="V813" t="str">
        <f t="shared" si="104"/>
        <v/>
      </c>
      <c r="W813" t="str">
        <f t="shared" si="105"/>
        <v/>
      </c>
      <c r="X813" s="1" t="s">
        <v>878</v>
      </c>
      <c r="Y813" s="6" t="e">
        <f>VLOOKUP(B813,Dispa_data!B:B,1,FALSE)</f>
        <v>#N/A</v>
      </c>
      <c r="Z813" t="s">
        <v>1481</v>
      </c>
      <c r="AA813" t="s">
        <v>1863</v>
      </c>
      <c r="AC813" t="s">
        <v>2383</v>
      </c>
      <c r="AD813" t="s">
        <v>2698</v>
      </c>
      <c r="AE813" t="s">
        <v>3162</v>
      </c>
      <c r="AF813" t="s">
        <v>3376</v>
      </c>
      <c r="AG813" t="s">
        <v>3480</v>
      </c>
      <c r="AH813" t="s">
        <v>3492</v>
      </c>
      <c r="AI813">
        <v>1.5</v>
      </c>
      <c r="AK813" t="s">
        <v>3504</v>
      </c>
      <c r="AL813" t="s">
        <v>3506</v>
      </c>
      <c r="AM813" t="s">
        <v>3514</v>
      </c>
      <c r="AO813">
        <v>1976</v>
      </c>
      <c r="AP813" t="s">
        <v>3560</v>
      </c>
      <c r="AS813" t="s">
        <v>3625</v>
      </c>
      <c r="AU813">
        <v>51.380380000000002</v>
      </c>
      <c r="AV813">
        <v>6.6373199999999999</v>
      </c>
      <c r="BA813">
        <v>0.33</v>
      </c>
      <c r="BB813" t="s">
        <v>3999</v>
      </c>
      <c r="BC813" t="s">
        <v>3504</v>
      </c>
      <c r="BE813" t="s">
        <v>3515</v>
      </c>
      <c r="BH813" t="s">
        <v>4578</v>
      </c>
    </row>
    <row r="814" spans="1:60" x14ac:dyDescent="0.25">
      <c r="A814">
        <f t="shared" si="98"/>
        <v>2.8</v>
      </c>
      <c r="B814" t="str">
        <f t="shared" si="99"/>
        <v>MKVA Krefeld_BNA1186d</v>
      </c>
      <c r="C814" t="s">
        <v>3492</v>
      </c>
      <c r="D814" t="str">
        <f>VLOOKUP(AL814,REF_TABLE!$A$19:$B$26,2,FALSE)</f>
        <v>STUR</v>
      </c>
      <c r="E814" t="str">
        <f>VLOOKUP(AK814,REF_TABLE!A:B,2,FALSE)</f>
        <v>WST</v>
      </c>
      <c r="F814">
        <f t="shared" si="100"/>
        <v>0.33</v>
      </c>
      <c r="G814">
        <f>VLOOKUP(Backup_0521!D814,REF_TABLE!M:Q,2,FALSE)</f>
        <v>9.5587323943661975</v>
      </c>
      <c r="H814">
        <f>VLOOKUP(Backup_0521!D814,REF_TABLE!M:Q,3,FALSE)</f>
        <v>7.8122535211267614</v>
      </c>
      <c r="I814">
        <f>VLOOKUP(D814,Tabelle7!$A:$B,2,FALSE)</f>
        <v>4.0224969288732378E-2</v>
      </c>
      <c r="J814">
        <f>VLOOKUP(D814,Tabelle7!$A:$C,3,FALSE)</f>
        <v>4.0224969288732378E-2</v>
      </c>
      <c r="K814">
        <f>VLOOKUP($E814,Dispa_data!E:W,7,FALSE)</f>
        <v>0</v>
      </c>
      <c r="L814">
        <f>IFERROR(VLOOKUP($E814,Dispa_data!E:W,8,FALSE),0)</f>
        <v>0</v>
      </c>
      <c r="M814">
        <f>IFERROR(VLOOKUP($E814,Dispa_data!E:W,9,FALSE),0)</f>
        <v>0</v>
      </c>
      <c r="N814">
        <f>IFERROR(VLOOKUP($E814,Dispa_data!$E:$W,10,FALSE),0)</f>
        <v>0.3</v>
      </c>
      <c r="O814">
        <f>IFERROR(VLOOKUP($E814,Dispa_data!$E:$W,11,FALSE),0)</f>
        <v>0.46500000000000002</v>
      </c>
      <c r="P814">
        <f>IFERROR(VLOOKUP($E814,Dispa_data!$E:$W,12,FALSE),0)</f>
        <v>0</v>
      </c>
      <c r="Q814">
        <f>IFERROR(VLOOKUP($E814,Dispa_data!$E:$W,13,FALSE),0)</f>
        <v>0</v>
      </c>
      <c r="S814" t="str">
        <f t="shared" si="101"/>
        <v/>
      </c>
      <c r="T814" t="str">
        <f t="shared" si="102"/>
        <v/>
      </c>
      <c r="U814" t="str">
        <f t="shared" si="103"/>
        <v/>
      </c>
      <c r="V814" t="str">
        <f t="shared" si="104"/>
        <v/>
      </c>
      <c r="W814" t="str">
        <f t="shared" si="105"/>
        <v/>
      </c>
      <c r="X814" s="1" t="s">
        <v>879</v>
      </c>
      <c r="Y814" s="6" t="e">
        <f>VLOOKUP(B814,Dispa_data!B:B,1,FALSE)</f>
        <v>#N/A</v>
      </c>
      <c r="Z814" t="s">
        <v>1481</v>
      </c>
      <c r="AA814" t="s">
        <v>1515</v>
      </c>
      <c r="AC814" t="s">
        <v>2383</v>
      </c>
      <c r="AD814" t="s">
        <v>2698</v>
      </c>
      <c r="AE814" t="s">
        <v>3162</v>
      </c>
      <c r="AF814" t="s">
        <v>3376</v>
      </c>
      <c r="AG814" t="s">
        <v>3480</v>
      </c>
      <c r="AH814" t="s">
        <v>3492</v>
      </c>
      <c r="AI814">
        <v>2.8</v>
      </c>
      <c r="AK814" t="s">
        <v>3504</v>
      </c>
      <c r="AL814" t="s">
        <v>3506</v>
      </c>
      <c r="AM814" t="s">
        <v>3514</v>
      </c>
      <c r="AO814">
        <v>1997</v>
      </c>
      <c r="AP814" t="s">
        <v>3529</v>
      </c>
      <c r="AS814" t="s">
        <v>3625</v>
      </c>
      <c r="AU814">
        <v>51.380380000000002</v>
      </c>
      <c r="AV814">
        <v>6.6373199999999999</v>
      </c>
      <c r="BA814">
        <v>0.33</v>
      </c>
      <c r="BB814" t="s">
        <v>3999</v>
      </c>
      <c r="BC814" t="s">
        <v>3504</v>
      </c>
      <c r="BE814" t="s">
        <v>3515</v>
      </c>
      <c r="BH814" t="s">
        <v>4578</v>
      </c>
    </row>
    <row r="815" spans="1:60" x14ac:dyDescent="0.25">
      <c r="A815">
        <f t="shared" si="98"/>
        <v>1.5</v>
      </c>
      <c r="B815" t="str">
        <f t="shared" si="99"/>
        <v>MKVA Krefeld_BNA1186e</v>
      </c>
      <c r="C815" t="s">
        <v>3492</v>
      </c>
      <c r="D815" t="str">
        <f>VLOOKUP(AL815,REF_TABLE!$A$19:$B$26,2,FALSE)</f>
        <v>STUR</v>
      </c>
      <c r="E815" t="str">
        <f>VLOOKUP(AK815,REF_TABLE!A:B,2,FALSE)</f>
        <v>WST</v>
      </c>
      <c r="F815">
        <f t="shared" si="100"/>
        <v>0.33</v>
      </c>
      <c r="G815">
        <f>VLOOKUP(Backup_0521!D815,REF_TABLE!M:Q,2,FALSE)</f>
        <v>9.5587323943661975</v>
      </c>
      <c r="H815">
        <f>VLOOKUP(Backup_0521!D815,REF_TABLE!M:Q,3,FALSE)</f>
        <v>7.8122535211267614</v>
      </c>
      <c r="I815">
        <f>VLOOKUP(D815,Tabelle7!$A:$B,2,FALSE)</f>
        <v>4.0224969288732378E-2</v>
      </c>
      <c r="J815">
        <f>VLOOKUP(D815,Tabelle7!$A:$C,3,FALSE)</f>
        <v>4.0224969288732378E-2</v>
      </c>
      <c r="K815">
        <f>VLOOKUP($E815,Dispa_data!E:W,7,FALSE)</f>
        <v>0</v>
      </c>
      <c r="L815">
        <f>IFERROR(VLOOKUP($E815,Dispa_data!E:W,8,FALSE),0)</f>
        <v>0</v>
      </c>
      <c r="M815">
        <f>IFERROR(VLOOKUP($E815,Dispa_data!E:W,9,FALSE),0)</f>
        <v>0</v>
      </c>
      <c r="N815">
        <f>IFERROR(VLOOKUP($E815,Dispa_data!$E:$W,10,FALSE),0)</f>
        <v>0.3</v>
      </c>
      <c r="O815">
        <f>IFERROR(VLOOKUP($E815,Dispa_data!$E:$W,11,FALSE),0)</f>
        <v>0.46500000000000002</v>
      </c>
      <c r="P815">
        <f>IFERROR(VLOOKUP($E815,Dispa_data!$E:$W,12,FALSE),0)</f>
        <v>0</v>
      </c>
      <c r="Q815">
        <f>IFERROR(VLOOKUP($E815,Dispa_data!$E:$W,13,FALSE),0)</f>
        <v>0</v>
      </c>
      <c r="S815" t="str">
        <f t="shared" si="101"/>
        <v/>
      </c>
      <c r="T815" t="str">
        <f t="shared" si="102"/>
        <v/>
      </c>
      <c r="U815" t="str">
        <f t="shared" si="103"/>
        <v/>
      </c>
      <c r="V815" t="str">
        <f t="shared" si="104"/>
        <v/>
      </c>
      <c r="W815" t="str">
        <f t="shared" si="105"/>
        <v/>
      </c>
      <c r="X815" s="1" t="s">
        <v>880</v>
      </c>
      <c r="Y815" s="6" t="e">
        <f>VLOOKUP(B815,Dispa_data!B:B,1,FALSE)</f>
        <v>#N/A</v>
      </c>
      <c r="Z815" t="s">
        <v>1481</v>
      </c>
      <c r="AA815" t="s">
        <v>1780</v>
      </c>
      <c r="AC815" t="s">
        <v>2383</v>
      </c>
      <c r="AD815" t="s">
        <v>2698</v>
      </c>
      <c r="AE815" t="s">
        <v>3162</v>
      </c>
      <c r="AF815" t="s">
        <v>3376</v>
      </c>
      <c r="AG815" t="s">
        <v>3480</v>
      </c>
      <c r="AH815" t="s">
        <v>3492</v>
      </c>
      <c r="AI815">
        <v>1.5</v>
      </c>
      <c r="AK815" t="s">
        <v>3504</v>
      </c>
      <c r="AL815" t="s">
        <v>3506</v>
      </c>
      <c r="AM815" t="s">
        <v>3514</v>
      </c>
      <c r="AO815">
        <v>1976</v>
      </c>
      <c r="AP815" t="s">
        <v>3560</v>
      </c>
      <c r="AS815" t="s">
        <v>3625</v>
      </c>
      <c r="AU815">
        <v>51.380380000000002</v>
      </c>
      <c r="AV815">
        <v>6.6373199999999999</v>
      </c>
      <c r="BA815">
        <v>0.33</v>
      </c>
      <c r="BB815" t="s">
        <v>3999</v>
      </c>
      <c r="BC815" t="s">
        <v>3504</v>
      </c>
      <c r="BE815" t="s">
        <v>3515</v>
      </c>
      <c r="BH815" t="s">
        <v>4578</v>
      </c>
    </row>
    <row r="816" spans="1:60" x14ac:dyDescent="0.25">
      <c r="A816">
        <f t="shared" si="98"/>
        <v>15.7</v>
      </c>
      <c r="B816" t="str">
        <f t="shared" si="99"/>
        <v>Thermische Abfallbehandlung Lauta GmbH &amp; Co. oHG_BNA1190</v>
      </c>
      <c r="C816" t="s">
        <v>3492</v>
      </c>
      <c r="D816" t="str">
        <f>VLOOKUP(AL816,REF_TABLE!$A$19:$B$26,2,FALSE)</f>
        <v>STUR</v>
      </c>
      <c r="E816" t="str">
        <f>VLOOKUP(AK816,REF_TABLE!A:B,2,FALSE)</f>
        <v>WST</v>
      </c>
      <c r="F816">
        <f t="shared" si="100"/>
        <v>0.33</v>
      </c>
      <c r="G816">
        <f>VLOOKUP(Backup_0521!D816,REF_TABLE!M:Q,2,FALSE)</f>
        <v>9.5587323943661975</v>
      </c>
      <c r="H816">
        <f>VLOOKUP(Backup_0521!D816,REF_TABLE!M:Q,3,FALSE)</f>
        <v>7.8122535211267614</v>
      </c>
      <c r="I816">
        <f>VLOOKUP(D816,Tabelle7!$A:$B,2,FALSE)</f>
        <v>4.0224969288732378E-2</v>
      </c>
      <c r="J816">
        <f>VLOOKUP(D816,Tabelle7!$A:$C,3,FALSE)</f>
        <v>4.0224969288732378E-2</v>
      </c>
      <c r="K816">
        <f>VLOOKUP($E816,Dispa_data!E:W,7,FALSE)</f>
        <v>0</v>
      </c>
      <c r="L816">
        <f>IFERROR(VLOOKUP($E816,Dispa_data!E:W,8,FALSE),0)</f>
        <v>0</v>
      </c>
      <c r="M816">
        <f>IFERROR(VLOOKUP($E816,Dispa_data!E:W,9,FALSE),0)</f>
        <v>0</v>
      </c>
      <c r="N816">
        <f>IFERROR(VLOOKUP($E816,Dispa_data!$E:$W,10,FALSE),0)</f>
        <v>0.3</v>
      </c>
      <c r="O816">
        <f>IFERROR(VLOOKUP($E816,Dispa_data!$E:$W,11,FALSE),0)</f>
        <v>0.46500000000000002</v>
      </c>
      <c r="P816">
        <f>IFERROR(VLOOKUP($E816,Dispa_data!$E:$W,12,FALSE),0)</f>
        <v>0</v>
      </c>
      <c r="Q816">
        <f>IFERROR(VLOOKUP($E816,Dispa_data!$E:$W,13,FALSE),0)</f>
        <v>0</v>
      </c>
      <c r="S816" t="str">
        <f t="shared" si="101"/>
        <v/>
      </c>
      <c r="T816" t="str">
        <f t="shared" si="102"/>
        <v/>
      </c>
      <c r="U816" t="str">
        <f t="shared" si="103"/>
        <v/>
      </c>
      <c r="V816" t="str">
        <f t="shared" si="104"/>
        <v/>
      </c>
      <c r="W816" t="str">
        <f t="shared" si="105"/>
        <v/>
      </c>
      <c r="X816" s="1" t="s">
        <v>881</v>
      </c>
      <c r="Y816" s="6" t="e">
        <f>VLOOKUP(B816,Dispa_data!B:B,1,FALSE)</f>
        <v>#N/A</v>
      </c>
      <c r="Z816" t="s">
        <v>1482</v>
      </c>
      <c r="AC816" t="s">
        <v>2166</v>
      </c>
      <c r="AD816" t="s">
        <v>2699</v>
      </c>
      <c r="AE816" t="s">
        <v>3163</v>
      </c>
      <c r="AF816" t="s">
        <v>3466</v>
      </c>
      <c r="AG816" t="s">
        <v>3490</v>
      </c>
      <c r="AH816" t="s">
        <v>3492</v>
      </c>
      <c r="AI816">
        <v>15.7</v>
      </c>
      <c r="AK816" t="s">
        <v>3504</v>
      </c>
      <c r="AL816" t="s">
        <v>3506</v>
      </c>
      <c r="AM816" t="s">
        <v>3514</v>
      </c>
      <c r="AO816">
        <v>2004</v>
      </c>
      <c r="AP816" t="s">
        <v>3518</v>
      </c>
      <c r="AS816" t="s">
        <v>3625</v>
      </c>
      <c r="AU816">
        <v>51.450710000000001</v>
      </c>
      <c r="AV816">
        <v>14.11215</v>
      </c>
      <c r="BA816">
        <v>0.33</v>
      </c>
      <c r="BB816" t="s">
        <v>3999</v>
      </c>
      <c r="BC816" t="s">
        <v>3504</v>
      </c>
      <c r="BE816" t="s">
        <v>3515</v>
      </c>
      <c r="BF816" t="s">
        <v>4382</v>
      </c>
      <c r="BG816" t="s">
        <v>4406</v>
      </c>
      <c r="BH816" t="s">
        <v>4458</v>
      </c>
    </row>
    <row r="817" spans="1:61" x14ac:dyDescent="0.25">
      <c r="A817">
        <f t="shared" si="98"/>
        <v>16.3</v>
      </c>
      <c r="B817" t="str">
        <f t="shared" si="99"/>
        <v>TREA Leuna_BNA0590</v>
      </c>
      <c r="C817" t="s">
        <v>3492</v>
      </c>
      <c r="D817" t="str">
        <f>VLOOKUP(AL817,REF_TABLE!$A$19:$B$26,2,FALSE)</f>
        <v>STUR</v>
      </c>
      <c r="E817" t="str">
        <f>VLOOKUP(AK817,REF_TABLE!A:B,2,FALSE)</f>
        <v>WST</v>
      </c>
      <c r="F817">
        <f t="shared" si="100"/>
        <v>0.33</v>
      </c>
      <c r="G817">
        <f>VLOOKUP(Backup_0521!D817,REF_TABLE!M:Q,2,FALSE)</f>
        <v>9.5587323943661975</v>
      </c>
      <c r="H817">
        <f>VLOOKUP(Backup_0521!D817,REF_TABLE!M:Q,3,FALSE)</f>
        <v>7.8122535211267614</v>
      </c>
      <c r="I817">
        <f>VLOOKUP(D817,Tabelle7!$A:$B,2,FALSE)</f>
        <v>4.0224969288732378E-2</v>
      </c>
      <c r="J817">
        <f>VLOOKUP(D817,Tabelle7!$A:$C,3,FALSE)</f>
        <v>4.0224969288732378E-2</v>
      </c>
      <c r="K817">
        <f>VLOOKUP($E817,Dispa_data!E:W,7,FALSE)</f>
        <v>0</v>
      </c>
      <c r="L817">
        <f>IFERROR(VLOOKUP($E817,Dispa_data!E:W,8,FALSE),0)</f>
        <v>0</v>
      </c>
      <c r="M817">
        <f>IFERROR(VLOOKUP($E817,Dispa_data!E:W,9,FALSE),0)</f>
        <v>0</v>
      </c>
      <c r="N817">
        <f>IFERROR(VLOOKUP($E817,Dispa_data!$E:$W,10,FALSE),0)</f>
        <v>0.3</v>
      </c>
      <c r="O817">
        <f>IFERROR(VLOOKUP($E817,Dispa_data!$E:$W,11,FALSE),0)</f>
        <v>0.46500000000000002</v>
      </c>
      <c r="P817">
        <f>IFERROR(VLOOKUP($E817,Dispa_data!$E:$W,12,FALSE),0)</f>
        <v>0</v>
      </c>
      <c r="Q817">
        <f>IFERROR(VLOOKUP($E817,Dispa_data!$E:$W,13,FALSE),0)</f>
        <v>0</v>
      </c>
      <c r="S817" t="str">
        <f t="shared" si="101"/>
        <v/>
      </c>
      <c r="T817" t="str">
        <f t="shared" si="102"/>
        <v/>
      </c>
      <c r="U817" t="str">
        <f t="shared" si="103"/>
        <v/>
      </c>
      <c r="V817" t="str">
        <f t="shared" si="104"/>
        <v/>
      </c>
      <c r="W817" t="str">
        <f t="shared" si="105"/>
        <v/>
      </c>
      <c r="X817" s="1" t="s">
        <v>882</v>
      </c>
      <c r="Y817" s="6" t="e">
        <f>VLOOKUP(B817,Dispa_data!B:B,1,FALSE)</f>
        <v>#N/A</v>
      </c>
      <c r="Z817" t="s">
        <v>1483</v>
      </c>
      <c r="AA817" t="s">
        <v>1864</v>
      </c>
      <c r="AC817" t="s">
        <v>2135</v>
      </c>
      <c r="AD817" t="s">
        <v>2700</v>
      </c>
      <c r="AE817" t="s">
        <v>3039</v>
      </c>
      <c r="AF817" t="s">
        <v>2102</v>
      </c>
      <c r="AG817" t="s">
        <v>3479</v>
      </c>
      <c r="AH817" t="s">
        <v>3492</v>
      </c>
      <c r="AI817">
        <v>16.3</v>
      </c>
      <c r="AK817" t="s">
        <v>3504</v>
      </c>
      <c r="AL817" t="s">
        <v>3506</v>
      </c>
      <c r="AM817" t="s">
        <v>3515</v>
      </c>
      <c r="AO817">
        <v>2005</v>
      </c>
      <c r="AP817" t="s">
        <v>3519</v>
      </c>
      <c r="AS817" t="s">
        <v>3625</v>
      </c>
      <c r="AU817">
        <v>51.299759999999999</v>
      </c>
      <c r="AV817">
        <v>12.019299999999999</v>
      </c>
      <c r="BA817">
        <v>0.33</v>
      </c>
      <c r="BB817" t="s">
        <v>3999</v>
      </c>
      <c r="BC817" t="s">
        <v>3504</v>
      </c>
      <c r="BE817" t="s">
        <v>3515</v>
      </c>
      <c r="BF817" t="s">
        <v>4383</v>
      </c>
      <c r="BG817" t="s">
        <v>4404</v>
      </c>
      <c r="BH817" t="s">
        <v>2285</v>
      </c>
    </row>
    <row r="818" spans="1:61" x14ac:dyDescent="0.25">
      <c r="A818">
        <f t="shared" si="98"/>
        <v>16.3</v>
      </c>
      <c r="B818" t="str">
        <f t="shared" si="99"/>
        <v>TREA Leuna_BNA0591</v>
      </c>
      <c r="C818" t="s">
        <v>3492</v>
      </c>
      <c r="D818" t="str">
        <f>VLOOKUP(AL818,REF_TABLE!$A$19:$B$26,2,FALSE)</f>
        <v>STUR</v>
      </c>
      <c r="E818" t="str">
        <f>VLOOKUP(AK818,REF_TABLE!A:B,2,FALSE)</f>
        <v>WST</v>
      </c>
      <c r="F818">
        <f t="shared" si="100"/>
        <v>0.33</v>
      </c>
      <c r="G818">
        <f>VLOOKUP(Backup_0521!D818,REF_TABLE!M:Q,2,FALSE)</f>
        <v>9.5587323943661975</v>
      </c>
      <c r="H818">
        <f>VLOOKUP(Backup_0521!D818,REF_TABLE!M:Q,3,FALSE)</f>
        <v>7.8122535211267614</v>
      </c>
      <c r="I818">
        <f>VLOOKUP(D818,Tabelle7!$A:$B,2,FALSE)</f>
        <v>4.0224969288732378E-2</v>
      </c>
      <c r="J818">
        <f>VLOOKUP(D818,Tabelle7!$A:$C,3,FALSE)</f>
        <v>4.0224969288732378E-2</v>
      </c>
      <c r="K818">
        <f>VLOOKUP($E818,Dispa_data!E:W,7,FALSE)</f>
        <v>0</v>
      </c>
      <c r="L818">
        <f>IFERROR(VLOOKUP($E818,Dispa_data!E:W,8,FALSE),0)</f>
        <v>0</v>
      </c>
      <c r="M818">
        <f>IFERROR(VLOOKUP($E818,Dispa_data!E:W,9,FALSE),0)</f>
        <v>0</v>
      </c>
      <c r="N818">
        <f>IFERROR(VLOOKUP($E818,Dispa_data!$E:$W,10,FALSE),0)</f>
        <v>0.3</v>
      </c>
      <c r="O818">
        <f>IFERROR(VLOOKUP($E818,Dispa_data!$E:$W,11,FALSE),0)</f>
        <v>0.46500000000000002</v>
      </c>
      <c r="P818">
        <f>IFERROR(VLOOKUP($E818,Dispa_data!$E:$W,12,FALSE),0)</f>
        <v>0</v>
      </c>
      <c r="Q818">
        <f>IFERROR(VLOOKUP($E818,Dispa_data!$E:$W,13,FALSE),0)</f>
        <v>0</v>
      </c>
      <c r="S818" t="str">
        <f t="shared" si="101"/>
        <v/>
      </c>
      <c r="T818" t="str">
        <f t="shared" si="102"/>
        <v/>
      </c>
      <c r="U818" t="str">
        <f t="shared" si="103"/>
        <v/>
      </c>
      <c r="V818" t="str">
        <f t="shared" si="104"/>
        <v/>
      </c>
      <c r="W818" t="str">
        <f t="shared" si="105"/>
        <v/>
      </c>
      <c r="X818" s="1" t="s">
        <v>883</v>
      </c>
      <c r="Y818" s="6" t="e">
        <f>VLOOKUP(B818,Dispa_data!B:B,1,FALSE)</f>
        <v>#N/A</v>
      </c>
      <c r="Z818" t="s">
        <v>1483</v>
      </c>
      <c r="AA818" t="s">
        <v>1865</v>
      </c>
      <c r="AC818" t="s">
        <v>2135</v>
      </c>
      <c r="AD818" t="s">
        <v>2700</v>
      </c>
      <c r="AE818" t="s">
        <v>3039</v>
      </c>
      <c r="AF818" t="s">
        <v>2102</v>
      </c>
      <c r="AG818" t="s">
        <v>3479</v>
      </c>
      <c r="AH818" t="s">
        <v>3492</v>
      </c>
      <c r="AI818">
        <v>16.3</v>
      </c>
      <c r="AK818" t="s">
        <v>3504</v>
      </c>
      <c r="AL818" t="s">
        <v>3506</v>
      </c>
      <c r="AM818" t="s">
        <v>3515</v>
      </c>
      <c r="AO818">
        <v>2007</v>
      </c>
      <c r="AP818" t="s">
        <v>3527</v>
      </c>
      <c r="AS818" t="s">
        <v>3625</v>
      </c>
      <c r="AU818">
        <v>51.299759999999999</v>
      </c>
      <c r="AV818">
        <v>12.019299999999999</v>
      </c>
      <c r="BA818">
        <v>0.33</v>
      </c>
      <c r="BB818" t="s">
        <v>3999</v>
      </c>
      <c r="BC818" t="s">
        <v>3504</v>
      </c>
      <c r="BE818" t="s">
        <v>3515</v>
      </c>
      <c r="BF818" t="s">
        <v>4383</v>
      </c>
      <c r="BG818" t="s">
        <v>4404</v>
      </c>
      <c r="BH818" t="s">
        <v>2285</v>
      </c>
    </row>
    <row r="819" spans="1:61" x14ac:dyDescent="0.25">
      <c r="A819">
        <f t="shared" si="98"/>
        <v>12</v>
      </c>
      <c r="B819" t="str">
        <f t="shared" si="99"/>
        <v>Kläranlage_BNA0616a</v>
      </c>
      <c r="C819" t="s">
        <v>3492</v>
      </c>
      <c r="D819" t="str">
        <f>VLOOKUP(AL819,REF_TABLE!$A$19:$B$26,2,FALSE)</f>
        <v>STUR</v>
      </c>
      <c r="E819" t="str">
        <f>VLOOKUP(AK819,REF_TABLE!A:B,2,FALSE)</f>
        <v>WST</v>
      </c>
      <c r="F819">
        <f t="shared" si="100"/>
        <v>0.33</v>
      </c>
      <c r="G819">
        <f>VLOOKUP(Backup_0521!D819,REF_TABLE!M:Q,2,FALSE)</f>
        <v>9.5587323943661975</v>
      </c>
      <c r="H819">
        <f>VLOOKUP(Backup_0521!D819,REF_TABLE!M:Q,3,FALSE)</f>
        <v>7.8122535211267614</v>
      </c>
      <c r="I819">
        <f>VLOOKUP(D819,Tabelle7!$A:$B,2,FALSE)</f>
        <v>4.0224969288732378E-2</v>
      </c>
      <c r="J819">
        <f>VLOOKUP(D819,Tabelle7!$A:$C,3,FALSE)</f>
        <v>4.0224969288732378E-2</v>
      </c>
      <c r="K819">
        <f>VLOOKUP($E819,Dispa_data!E:W,7,FALSE)</f>
        <v>0</v>
      </c>
      <c r="L819">
        <f>IFERROR(VLOOKUP($E819,Dispa_data!E:W,8,FALSE),0)</f>
        <v>0</v>
      </c>
      <c r="M819">
        <f>IFERROR(VLOOKUP($E819,Dispa_data!E:W,9,FALSE),0)</f>
        <v>0</v>
      </c>
      <c r="N819">
        <f>IFERROR(VLOOKUP($E819,Dispa_data!$E:$W,10,FALSE),0)</f>
        <v>0.3</v>
      </c>
      <c r="O819">
        <f>IFERROR(VLOOKUP($E819,Dispa_data!$E:$W,11,FALSE),0)</f>
        <v>0.46500000000000002</v>
      </c>
      <c r="P819">
        <f>IFERROR(VLOOKUP($E819,Dispa_data!$E:$W,12,FALSE),0)</f>
        <v>0</v>
      </c>
      <c r="Q819">
        <f>IFERROR(VLOOKUP($E819,Dispa_data!$E:$W,13,FALSE),0)</f>
        <v>0</v>
      </c>
      <c r="S819" t="str">
        <f t="shared" si="101"/>
        <v/>
      </c>
      <c r="T819" t="str">
        <f t="shared" si="102"/>
        <v/>
      </c>
      <c r="U819" t="str">
        <f t="shared" si="103"/>
        <v/>
      </c>
      <c r="V819" t="str">
        <f t="shared" si="104"/>
        <v/>
      </c>
      <c r="W819" t="str">
        <f t="shared" si="105"/>
        <v/>
      </c>
      <c r="X819" s="1" t="s">
        <v>884</v>
      </c>
      <c r="Y819" s="6" t="e">
        <f>VLOOKUP(B819,Dispa_data!B:B,1,FALSE)</f>
        <v>#N/A</v>
      </c>
      <c r="Z819" t="s">
        <v>1484</v>
      </c>
      <c r="AA819" t="s">
        <v>1866</v>
      </c>
      <c r="AC819" t="s">
        <v>2289</v>
      </c>
      <c r="AD819" t="s">
        <v>2701</v>
      </c>
      <c r="AE819" t="s">
        <v>3043</v>
      </c>
      <c r="AF819" t="s">
        <v>3385</v>
      </c>
      <c r="AG819" t="s">
        <v>3487</v>
      </c>
      <c r="AH819" t="s">
        <v>3492</v>
      </c>
      <c r="AI819">
        <v>12</v>
      </c>
      <c r="AK819" t="s">
        <v>3504</v>
      </c>
      <c r="AL819" t="s">
        <v>3506</v>
      </c>
      <c r="AM819" t="s">
        <v>3514</v>
      </c>
      <c r="AO819">
        <v>1992</v>
      </c>
      <c r="AP819" t="s">
        <v>3547</v>
      </c>
      <c r="AS819" t="s">
        <v>3625</v>
      </c>
      <c r="AU819">
        <v>48.552940999999997</v>
      </c>
      <c r="AV819">
        <v>8.4074010000000001</v>
      </c>
      <c r="BA819">
        <v>0.33</v>
      </c>
      <c r="BB819" t="s">
        <v>3999</v>
      </c>
      <c r="BC819" t="s">
        <v>3504</v>
      </c>
      <c r="BE819" t="s">
        <v>3515</v>
      </c>
      <c r="BG819" t="s">
        <v>4359</v>
      </c>
      <c r="BH819" t="s">
        <v>4532</v>
      </c>
    </row>
    <row r="820" spans="1:61" x14ac:dyDescent="0.25">
      <c r="A820">
        <f t="shared" si="98"/>
        <v>28</v>
      </c>
      <c r="B820" t="str">
        <f t="shared" si="99"/>
        <v>FHKW Ludwigshafen_BNA1197</v>
      </c>
      <c r="C820" t="s">
        <v>3492</v>
      </c>
      <c r="D820" t="str">
        <f>VLOOKUP(AL820,REF_TABLE!$A$19:$B$26,2,FALSE)</f>
        <v>STUR</v>
      </c>
      <c r="E820" t="str">
        <f>VLOOKUP(AK820,REF_TABLE!A:B,2,FALSE)</f>
        <v>WST</v>
      </c>
      <c r="F820">
        <f t="shared" si="100"/>
        <v>0.33</v>
      </c>
      <c r="G820">
        <f>VLOOKUP(Backup_0521!D820,REF_TABLE!M:Q,2,FALSE)</f>
        <v>9.5587323943661975</v>
      </c>
      <c r="H820">
        <f>VLOOKUP(Backup_0521!D820,REF_TABLE!M:Q,3,FALSE)</f>
        <v>7.8122535211267614</v>
      </c>
      <c r="I820">
        <f>VLOOKUP(D820,Tabelle7!$A:$B,2,FALSE)</f>
        <v>4.0224969288732378E-2</v>
      </c>
      <c r="J820">
        <f>VLOOKUP(D820,Tabelle7!$A:$C,3,FALSE)</f>
        <v>4.0224969288732378E-2</v>
      </c>
      <c r="K820">
        <f>VLOOKUP($E820,Dispa_data!E:W,7,FALSE)</f>
        <v>0</v>
      </c>
      <c r="L820">
        <f>IFERROR(VLOOKUP($E820,Dispa_data!E:W,8,FALSE),0)</f>
        <v>0</v>
      </c>
      <c r="M820">
        <f>IFERROR(VLOOKUP($E820,Dispa_data!E:W,9,FALSE),0)</f>
        <v>0</v>
      </c>
      <c r="N820">
        <f>IFERROR(VLOOKUP($E820,Dispa_data!$E:$W,10,FALSE),0)</f>
        <v>0.3</v>
      </c>
      <c r="O820">
        <f>IFERROR(VLOOKUP($E820,Dispa_data!$E:$W,11,FALSE),0)</f>
        <v>0.46500000000000002</v>
      </c>
      <c r="P820">
        <f>IFERROR(VLOOKUP($E820,Dispa_data!$E:$W,12,FALSE),0)</f>
        <v>0</v>
      </c>
      <c r="Q820">
        <f>IFERROR(VLOOKUP($E820,Dispa_data!$E:$W,13,FALSE),0)</f>
        <v>0</v>
      </c>
      <c r="S820" t="str">
        <f t="shared" si="101"/>
        <v/>
      </c>
      <c r="T820" t="str">
        <f t="shared" si="102"/>
        <v/>
      </c>
      <c r="U820" t="str">
        <f t="shared" si="103"/>
        <v/>
      </c>
      <c r="V820" t="str">
        <f t="shared" si="104"/>
        <v/>
      </c>
      <c r="W820" t="str">
        <f t="shared" si="105"/>
        <v/>
      </c>
      <c r="X820" s="1" t="s">
        <v>885</v>
      </c>
      <c r="Y820" s="6" t="e">
        <f>VLOOKUP(B820,Dispa_data!B:B,1,FALSE)</f>
        <v>#N/A</v>
      </c>
      <c r="Z820" t="s">
        <v>1485</v>
      </c>
      <c r="AA820" t="s">
        <v>1867</v>
      </c>
      <c r="AC820" t="s">
        <v>2384</v>
      </c>
      <c r="AD820" t="s">
        <v>2702</v>
      </c>
      <c r="AE820" t="s">
        <v>3164</v>
      </c>
      <c r="AF820" t="s">
        <v>3385</v>
      </c>
      <c r="AG820" t="s">
        <v>3487</v>
      </c>
      <c r="AH820" t="s">
        <v>3492</v>
      </c>
      <c r="AI820">
        <v>28</v>
      </c>
      <c r="AK820" t="s">
        <v>3504</v>
      </c>
      <c r="AL820" t="s">
        <v>3506</v>
      </c>
      <c r="AM820" t="s">
        <v>3514</v>
      </c>
      <c r="AO820">
        <v>1967</v>
      </c>
      <c r="AP820" t="s">
        <v>3566</v>
      </c>
      <c r="AS820" t="s">
        <v>3625</v>
      </c>
      <c r="AU820">
        <v>49.485050000000001</v>
      </c>
      <c r="AV820">
        <v>8.4262199999999989</v>
      </c>
      <c r="BA820">
        <v>0.33</v>
      </c>
      <c r="BB820" t="s">
        <v>3999</v>
      </c>
      <c r="BC820" t="s">
        <v>3504</v>
      </c>
      <c r="BE820" t="s">
        <v>3515</v>
      </c>
      <c r="BF820" t="s">
        <v>4384</v>
      </c>
      <c r="BG820" t="s">
        <v>1559</v>
      </c>
      <c r="BH820" t="s">
        <v>4579</v>
      </c>
    </row>
    <row r="821" spans="1:61" x14ac:dyDescent="0.25">
      <c r="A821">
        <f t="shared" si="98"/>
        <v>25.4</v>
      </c>
      <c r="B821" t="str">
        <f t="shared" si="99"/>
        <v>SITA Abfallverwertung GmbH _BNA1198</v>
      </c>
      <c r="C821" t="s">
        <v>3492</v>
      </c>
      <c r="D821" t="str">
        <f>VLOOKUP(AL821,REF_TABLE!$A$19:$B$26,2,FALSE)</f>
        <v>STUR</v>
      </c>
      <c r="E821" t="str">
        <f>VLOOKUP(AK821,REF_TABLE!A:B,2,FALSE)</f>
        <v>WST</v>
      </c>
      <c r="F821">
        <f t="shared" si="100"/>
        <v>0.33</v>
      </c>
      <c r="G821">
        <f>VLOOKUP(Backup_0521!D821,REF_TABLE!M:Q,2,FALSE)</f>
        <v>9.5587323943661975</v>
      </c>
      <c r="H821">
        <f>VLOOKUP(Backup_0521!D821,REF_TABLE!M:Q,3,FALSE)</f>
        <v>7.8122535211267614</v>
      </c>
      <c r="I821">
        <f>VLOOKUP(D821,Tabelle7!$A:$B,2,FALSE)</f>
        <v>4.0224969288732378E-2</v>
      </c>
      <c r="J821">
        <f>VLOOKUP(D821,Tabelle7!$A:$C,3,FALSE)</f>
        <v>4.0224969288732378E-2</v>
      </c>
      <c r="K821">
        <f>VLOOKUP($E821,Dispa_data!E:W,7,FALSE)</f>
        <v>0</v>
      </c>
      <c r="L821">
        <f>IFERROR(VLOOKUP($E821,Dispa_data!E:W,8,FALSE),0)</f>
        <v>0</v>
      </c>
      <c r="M821">
        <f>IFERROR(VLOOKUP($E821,Dispa_data!E:W,9,FALSE),0)</f>
        <v>0</v>
      </c>
      <c r="N821">
        <f>IFERROR(VLOOKUP($E821,Dispa_data!$E:$W,10,FALSE),0)</f>
        <v>0.3</v>
      </c>
      <c r="O821">
        <f>IFERROR(VLOOKUP($E821,Dispa_data!$E:$W,11,FALSE),0)</f>
        <v>0.46500000000000002</v>
      </c>
      <c r="P821">
        <f>IFERROR(VLOOKUP($E821,Dispa_data!$E:$W,12,FALSE),0)</f>
        <v>0</v>
      </c>
      <c r="Q821">
        <f>IFERROR(VLOOKUP($E821,Dispa_data!$E:$W,13,FALSE),0)</f>
        <v>0</v>
      </c>
      <c r="S821" t="str">
        <f t="shared" si="101"/>
        <v/>
      </c>
      <c r="T821" t="str">
        <f t="shared" si="102"/>
        <v/>
      </c>
      <c r="U821" t="str">
        <f t="shared" si="103"/>
        <v/>
      </c>
      <c r="V821" t="str">
        <f t="shared" si="104"/>
        <v/>
      </c>
      <c r="W821" t="str">
        <f t="shared" si="105"/>
        <v/>
      </c>
      <c r="X821" s="1" t="s">
        <v>886</v>
      </c>
      <c r="Y821" s="6" t="e">
        <f>VLOOKUP(B821,Dispa_data!B:B,1,FALSE)</f>
        <v>#N/A</v>
      </c>
      <c r="Z821" t="s">
        <v>1486</v>
      </c>
      <c r="AC821" t="s">
        <v>2385</v>
      </c>
      <c r="AD821" t="s">
        <v>2703</v>
      </c>
      <c r="AE821" t="s">
        <v>3165</v>
      </c>
      <c r="AF821" t="s">
        <v>3467</v>
      </c>
      <c r="AG821" t="s">
        <v>3479</v>
      </c>
      <c r="AH821" t="s">
        <v>3492</v>
      </c>
      <c r="AI821">
        <v>25.4</v>
      </c>
      <c r="AK821" t="s">
        <v>3504</v>
      </c>
      <c r="AL821" t="s">
        <v>3506</v>
      </c>
      <c r="AM821" t="s">
        <v>3514</v>
      </c>
      <c r="AO821">
        <v>2005</v>
      </c>
      <c r="AP821" t="s">
        <v>3519</v>
      </c>
      <c r="AS821" t="s">
        <v>3625</v>
      </c>
      <c r="AU821">
        <v>51.181579999999997</v>
      </c>
      <c r="AV821">
        <v>12.01965</v>
      </c>
      <c r="BA821">
        <v>0.33</v>
      </c>
      <c r="BB821" t="s">
        <v>3999</v>
      </c>
      <c r="BC821" t="s">
        <v>3504</v>
      </c>
      <c r="BE821" t="s">
        <v>3515</v>
      </c>
      <c r="BF821" t="s">
        <v>4385</v>
      </c>
      <c r="BG821" t="s">
        <v>4406</v>
      </c>
      <c r="BH821" t="s">
        <v>4458</v>
      </c>
    </row>
    <row r="822" spans="1:61" x14ac:dyDescent="0.25">
      <c r="A822">
        <f t="shared" si="98"/>
        <v>29.2</v>
      </c>
      <c r="B822" t="str">
        <f t="shared" si="99"/>
        <v>MHKW Rothensee_BNA0622</v>
      </c>
      <c r="C822" t="s">
        <v>3492</v>
      </c>
      <c r="D822" t="str">
        <f>VLOOKUP(AL822,REF_TABLE!$A$19:$B$26,2,FALSE)</f>
        <v>STUR</v>
      </c>
      <c r="E822" t="str">
        <f>VLOOKUP(AK822,REF_TABLE!A:B,2,FALSE)</f>
        <v>WST</v>
      </c>
      <c r="F822">
        <f t="shared" si="100"/>
        <v>0.33</v>
      </c>
      <c r="G822">
        <f>VLOOKUP(Backup_0521!D822,REF_TABLE!M:Q,2,FALSE)</f>
        <v>9.5587323943661975</v>
      </c>
      <c r="H822">
        <f>VLOOKUP(Backup_0521!D822,REF_TABLE!M:Q,3,FALSE)</f>
        <v>7.8122535211267614</v>
      </c>
      <c r="I822">
        <f>VLOOKUP(D822,Tabelle7!$A:$B,2,FALSE)</f>
        <v>4.0224969288732378E-2</v>
      </c>
      <c r="J822">
        <f>VLOOKUP(D822,Tabelle7!$A:$C,3,FALSE)</f>
        <v>4.0224969288732378E-2</v>
      </c>
      <c r="K822">
        <f>VLOOKUP($E822,Dispa_data!E:W,7,FALSE)</f>
        <v>0</v>
      </c>
      <c r="L822">
        <f>IFERROR(VLOOKUP($E822,Dispa_data!E:W,8,FALSE),0)</f>
        <v>0</v>
      </c>
      <c r="M822">
        <f>IFERROR(VLOOKUP($E822,Dispa_data!E:W,9,FALSE),0)</f>
        <v>0</v>
      </c>
      <c r="N822">
        <f>IFERROR(VLOOKUP($E822,Dispa_data!$E:$W,10,FALSE),0)</f>
        <v>0.3</v>
      </c>
      <c r="O822">
        <f>IFERROR(VLOOKUP($E822,Dispa_data!$E:$W,11,FALSE),0)</f>
        <v>0.46500000000000002</v>
      </c>
      <c r="P822">
        <f>IFERROR(VLOOKUP($E822,Dispa_data!$E:$W,12,FALSE),0)</f>
        <v>0</v>
      </c>
      <c r="Q822">
        <f>IFERROR(VLOOKUP($E822,Dispa_data!$E:$W,13,FALSE),0)</f>
        <v>0</v>
      </c>
      <c r="S822" t="str">
        <f t="shared" si="101"/>
        <v/>
      </c>
      <c r="T822" t="str">
        <f t="shared" si="102"/>
        <v/>
      </c>
      <c r="U822" t="str">
        <f t="shared" si="103"/>
        <v/>
      </c>
      <c r="V822" t="str">
        <f t="shared" si="104"/>
        <v/>
      </c>
      <c r="W822" t="str">
        <f t="shared" si="105"/>
        <v/>
      </c>
      <c r="X822" s="1" t="s">
        <v>887</v>
      </c>
      <c r="Y822" s="6" t="e">
        <f>VLOOKUP(B822,Dispa_data!B:B,1,FALSE)</f>
        <v>#N/A</v>
      </c>
      <c r="Z822" t="s">
        <v>1487</v>
      </c>
      <c r="AA822" t="s">
        <v>1542</v>
      </c>
      <c r="AC822" t="s">
        <v>2386</v>
      </c>
      <c r="AE822" t="s">
        <v>3166</v>
      </c>
      <c r="AF822" t="s">
        <v>3468</v>
      </c>
      <c r="AG822" t="s">
        <v>3479</v>
      </c>
      <c r="AH822" t="s">
        <v>3492</v>
      </c>
      <c r="AI822">
        <v>29.2</v>
      </c>
      <c r="AK822" t="s">
        <v>3504</v>
      </c>
      <c r="AL822" t="s">
        <v>3506</v>
      </c>
      <c r="AM822" t="s">
        <v>3514</v>
      </c>
      <c r="AO822">
        <v>2005</v>
      </c>
      <c r="AP822" t="s">
        <v>3519</v>
      </c>
      <c r="AS822" t="s">
        <v>3625</v>
      </c>
      <c r="AU822">
        <v>52.185339999999997</v>
      </c>
      <c r="AV822">
        <v>11.67906</v>
      </c>
      <c r="BA822">
        <v>0.33</v>
      </c>
      <c r="BB822" t="s">
        <v>3999</v>
      </c>
      <c r="BC822" t="s">
        <v>3504</v>
      </c>
      <c r="BE822" t="s">
        <v>3515</v>
      </c>
      <c r="BF822" t="s">
        <v>4386</v>
      </c>
      <c r="BG822" t="s">
        <v>4404</v>
      </c>
      <c r="BH822" t="s">
        <v>4580</v>
      </c>
    </row>
    <row r="823" spans="1:61" x14ac:dyDescent="0.25">
      <c r="A823">
        <f t="shared" si="98"/>
        <v>29.2</v>
      </c>
      <c r="B823" t="str">
        <f t="shared" si="99"/>
        <v>MHKW Rothensee_BNA0623</v>
      </c>
      <c r="C823" t="s">
        <v>3492</v>
      </c>
      <c r="D823" t="str">
        <f>VLOOKUP(AL823,REF_TABLE!$A$19:$B$26,2,FALSE)</f>
        <v>STUR</v>
      </c>
      <c r="E823" t="str">
        <f>VLOOKUP(AK823,REF_TABLE!A:B,2,FALSE)</f>
        <v>WST</v>
      </c>
      <c r="F823">
        <f t="shared" si="100"/>
        <v>0.33</v>
      </c>
      <c r="G823">
        <f>VLOOKUP(Backup_0521!D823,REF_TABLE!M:Q,2,FALSE)</f>
        <v>9.5587323943661975</v>
      </c>
      <c r="H823">
        <f>VLOOKUP(Backup_0521!D823,REF_TABLE!M:Q,3,FALSE)</f>
        <v>7.8122535211267614</v>
      </c>
      <c r="I823">
        <f>VLOOKUP(D823,Tabelle7!$A:$B,2,FALSE)</f>
        <v>4.0224969288732378E-2</v>
      </c>
      <c r="J823">
        <f>VLOOKUP(D823,Tabelle7!$A:$C,3,FALSE)</f>
        <v>4.0224969288732378E-2</v>
      </c>
      <c r="K823">
        <f>VLOOKUP($E823,Dispa_data!E:W,7,FALSE)</f>
        <v>0</v>
      </c>
      <c r="L823">
        <f>IFERROR(VLOOKUP($E823,Dispa_data!E:W,8,FALSE),0)</f>
        <v>0</v>
      </c>
      <c r="M823">
        <f>IFERROR(VLOOKUP($E823,Dispa_data!E:W,9,FALSE),0)</f>
        <v>0</v>
      </c>
      <c r="N823">
        <f>IFERROR(VLOOKUP($E823,Dispa_data!$E:$W,10,FALSE),0)</f>
        <v>0.3</v>
      </c>
      <c r="O823">
        <f>IFERROR(VLOOKUP($E823,Dispa_data!$E:$W,11,FALSE),0)</f>
        <v>0.46500000000000002</v>
      </c>
      <c r="P823">
        <f>IFERROR(VLOOKUP($E823,Dispa_data!$E:$W,12,FALSE),0)</f>
        <v>0</v>
      </c>
      <c r="Q823">
        <f>IFERROR(VLOOKUP($E823,Dispa_data!$E:$W,13,FALSE),0)</f>
        <v>0</v>
      </c>
      <c r="S823" t="str">
        <f t="shared" si="101"/>
        <v/>
      </c>
      <c r="T823" t="str">
        <f t="shared" si="102"/>
        <v/>
      </c>
      <c r="U823" t="str">
        <f t="shared" si="103"/>
        <v/>
      </c>
      <c r="V823" t="str">
        <f t="shared" si="104"/>
        <v/>
      </c>
      <c r="W823" t="str">
        <f t="shared" si="105"/>
        <v/>
      </c>
      <c r="X823" s="1" t="s">
        <v>888</v>
      </c>
      <c r="Y823" s="6" t="e">
        <f>VLOOKUP(B823,Dispa_data!B:B,1,FALSE)</f>
        <v>#N/A</v>
      </c>
      <c r="Z823" t="s">
        <v>1487</v>
      </c>
      <c r="AA823" t="s">
        <v>1524</v>
      </c>
      <c r="AC823" t="s">
        <v>2386</v>
      </c>
      <c r="AE823" t="s">
        <v>3166</v>
      </c>
      <c r="AF823" t="s">
        <v>3468</v>
      </c>
      <c r="AG823" t="s">
        <v>3479</v>
      </c>
      <c r="AH823" t="s">
        <v>3492</v>
      </c>
      <c r="AI823">
        <v>29.2</v>
      </c>
      <c r="AK823" t="s">
        <v>3504</v>
      </c>
      <c r="AL823" t="s">
        <v>3506</v>
      </c>
      <c r="AM823" t="s">
        <v>3514</v>
      </c>
      <c r="AO823">
        <v>2006</v>
      </c>
      <c r="AP823" t="s">
        <v>3524</v>
      </c>
      <c r="AS823" t="s">
        <v>3625</v>
      </c>
      <c r="AU823">
        <v>52.185339999999997</v>
      </c>
      <c r="AV823">
        <v>11.67906</v>
      </c>
      <c r="BA823">
        <v>0.33</v>
      </c>
      <c r="BB823" t="s">
        <v>3999</v>
      </c>
      <c r="BC823" t="s">
        <v>3504</v>
      </c>
      <c r="BE823" t="s">
        <v>3515</v>
      </c>
      <c r="BF823" t="s">
        <v>4386</v>
      </c>
      <c r="BG823" t="s">
        <v>4404</v>
      </c>
      <c r="BH823" t="s">
        <v>4580</v>
      </c>
    </row>
    <row r="824" spans="1:61" x14ac:dyDescent="0.25">
      <c r="A824">
        <f t="shared" si="98"/>
        <v>15.6</v>
      </c>
      <c r="B824" t="str">
        <f t="shared" si="99"/>
        <v>MHKW Mainz_BNA1199</v>
      </c>
      <c r="C824" t="s">
        <v>3492</v>
      </c>
      <c r="D824" t="str">
        <f>VLOOKUP(AL824,REF_TABLE!$A$19:$B$26,2,FALSE)</f>
        <v>STUR</v>
      </c>
      <c r="E824" t="str">
        <f>VLOOKUP(AK824,REF_TABLE!A:B,2,FALSE)</f>
        <v>WST</v>
      </c>
      <c r="F824">
        <f t="shared" si="100"/>
        <v>0.33</v>
      </c>
      <c r="G824">
        <f>VLOOKUP(Backup_0521!D824,REF_TABLE!M:Q,2,FALSE)</f>
        <v>9.5587323943661975</v>
      </c>
      <c r="H824">
        <f>VLOOKUP(Backup_0521!D824,REF_TABLE!M:Q,3,FALSE)</f>
        <v>7.8122535211267614</v>
      </c>
      <c r="I824">
        <f>VLOOKUP(D824,Tabelle7!$A:$B,2,FALSE)</f>
        <v>4.0224969288732378E-2</v>
      </c>
      <c r="J824">
        <f>VLOOKUP(D824,Tabelle7!$A:$C,3,FALSE)</f>
        <v>4.0224969288732378E-2</v>
      </c>
      <c r="K824">
        <f>VLOOKUP($E824,Dispa_data!E:W,7,FALSE)</f>
        <v>0</v>
      </c>
      <c r="L824">
        <f>IFERROR(VLOOKUP($E824,Dispa_data!E:W,8,FALSE),0)</f>
        <v>0</v>
      </c>
      <c r="M824">
        <f>IFERROR(VLOOKUP($E824,Dispa_data!E:W,9,FALSE),0)</f>
        <v>0</v>
      </c>
      <c r="N824">
        <f>IFERROR(VLOOKUP($E824,Dispa_data!$E:$W,10,FALSE),0)</f>
        <v>0.3</v>
      </c>
      <c r="O824">
        <f>IFERROR(VLOOKUP($E824,Dispa_data!$E:$W,11,FALSE),0)</f>
        <v>0.46500000000000002</v>
      </c>
      <c r="P824">
        <f>IFERROR(VLOOKUP($E824,Dispa_data!$E:$W,12,FALSE),0)</f>
        <v>0</v>
      </c>
      <c r="Q824">
        <f>IFERROR(VLOOKUP($E824,Dispa_data!$E:$W,13,FALSE),0)</f>
        <v>0</v>
      </c>
      <c r="S824" t="str">
        <f t="shared" si="101"/>
        <v/>
      </c>
      <c r="T824" t="str">
        <f t="shared" si="102"/>
        <v/>
      </c>
      <c r="U824" t="str">
        <f t="shared" si="103"/>
        <v/>
      </c>
      <c r="V824" t="str">
        <f t="shared" si="104"/>
        <v/>
      </c>
      <c r="W824" t="str">
        <f t="shared" si="105"/>
        <v/>
      </c>
      <c r="X824" s="1" t="s">
        <v>889</v>
      </c>
      <c r="Y824" s="6" t="e">
        <f>VLOOKUP(B824,Dispa_data!B:B,1,FALSE)</f>
        <v>#N/A</v>
      </c>
      <c r="Z824" t="s">
        <v>1488</v>
      </c>
      <c r="AC824" t="s">
        <v>2387</v>
      </c>
      <c r="AD824" t="s">
        <v>2704</v>
      </c>
      <c r="AE824" t="s">
        <v>3045</v>
      </c>
      <c r="AF824" t="s">
        <v>3386</v>
      </c>
      <c r="AG824" t="s">
        <v>3487</v>
      </c>
      <c r="AH824" t="s">
        <v>3492</v>
      </c>
      <c r="AI824">
        <v>15.6</v>
      </c>
      <c r="AK824" t="s">
        <v>3504</v>
      </c>
      <c r="AL824" t="s">
        <v>3506</v>
      </c>
      <c r="AM824" t="s">
        <v>3514</v>
      </c>
      <c r="AO824">
        <v>2009</v>
      </c>
      <c r="AP824" t="s">
        <v>3533</v>
      </c>
      <c r="AS824" t="s">
        <v>3625</v>
      </c>
      <c r="AU824">
        <v>50.025940000000013</v>
      </c>
      <c r="AV824">
        <v>8.2418300000000002</v>
      </c>
      <c r="BA824">
        <v>0.33</v>
      </c>
      <c r="BB824" t="s">
        <v>3999</v>
      </c>
      <c r="BC824" t="s">
        <v>3504</v>
      </c>
      <c r="BE824" t="s">
        <v>3515</v>
      </c>
      <c r="BF824" t="s">
        <v>4387</v>
      </c>
      <c r="BG824" t="s">
        <v>4406</v>
      </c>
      <c r="BH824" t="s">
        <v>4533</v>
      </c>
    </row>
    <row r="825" spans="1:61" x14ac:dyDescent="0.25">
      <c r="A825">
        <f t="shared" si="98"/>
        <v>8.6999999999999993</v>
      </c>
      <c r="B825" t="str">
        <f t="shared" si="99"/>
        <v>HKW Mannheim_BNA0640</v>
      </c>
      <c r="C825" t="s">
        <v>3492</v>
      </c>
      <c r="D825" t="str">
        <f>VLOOKUP(AL825,REF_TABLE!$A$19:$B$26,2,FALSE)</f>
        <v>STUR</v>
      </c>
      <c r="E825" t="str">
        <f>VLOOKUP(AK825,REF_TABLE!A:B,2,FALSE)</f>
        <v>WST</v>
      </c>
      <c r="F825">
        <f t="shared" si="100"/>
        <v>0.33</v>
      </c>
      <c r="G825">
        <f>VLOOKUP(Backup_0521!D825,REF_TABLE!M:Q,2,FALSE)</f>
        <v>9.5587323943661975</v>
      </c>
      <c r="H825">
        <f>VLOOKUP(Backup_0521!D825,REF_TABLE!M:Q,3,FALSE)</f>
        <v>7.8122535211267614</v>
      </c>
      <c r="I825">
        <f>VLOOKUP(D825,Tabelle7!$A:$B,2,FALSE)</f>
        <v>4.0224969288732378E-2</v>
      </c>
      <c r="J825">
        <f>VLOOKUP(D825,Tabelle7!$A:$C,3,FALSE)</f>
        <v>4.0224969288732378E-2</v>
      </c>
      <c r="K825">
        <f>VLOOKUP($E825,Dispa_data!E:W,7,FALSE)</f>
        <v>0</v>
      </c>
      <c r="L825">
        <f>IFERROR(VLOOKUP($E825,Dispa_data!E:W,8,FALSE),0)</f>
        <v>0</v>
      </c>
      <c r="M825">
        <f>IFERROR(VLOOKUP($E825,Dispa_data!E:W,9,FALSE),0)</f>
        <v>0</v>
      </c>
      <c r="N825">
        <f>IFERROR(VLOOKUP($E825,Dispa_data!$E:$W,10,FALSE),0)</f>
        <v>0.3</v>
      </c>
      <c r="O825">
        <f>IFERROR(VLOOKUP($E825,Dispa_data!$E:$W,11,FALSE),0)</f>
        <v>0.46500000000000002</v>
      </c>
      <c r="P825">
        <f>IFERROR(VLOOKUP($E825,Dispa_data!$E:$W,12,FALSE),0)</f>
        <v>0</v>
      </c>
      <c r="Q825">
        <f>IFERROR(VLOOKUP($E825,Dispa_data!$E:$W,13,FALSE),0)</f>
        <v>0</v>
      </c>
      <c r="S825" t="str">
        <f t="shared" si="101"/>
        <v/>
      </c>
      <c r="T825" t="str">
        <f t="shared" si="102"/>
        <v/>
      </c>
      <c r="U825" t="str">
        <f t="shared" si="103"/>
        <v/>
      </c>
      <c r="V825" t="str">
        <f t="shared" si="104"/>
        <v/>
      </c>
      <c r="W825" t="str">
        <f t="shared" si="105"/>
        <v/>
      </c>
      <c r="X825" s="1" t="s">
        <v>890</v>
      </c>
      <c r="Y825" s="6" t="e">
        <f>VLOOKUP(B825,Dispa_data!B:B,1,FALSE)</f>
        <v>#N/A</v>
      </c>
      <c r="Z825" t="s">
        <v>1489</v>
      </c>
      <c r="AA825" t="s">
        <v>1861</v>
      </c>
      <c r="AC825" t="s">
        <v>2135</v>
      </c>
      <c r="AD825" t="s">
        <v>2705</v>
      </c>
      <c r="AE825" t="s">
        <v>2750</v>
      </c>
      <c r="AF825" t="s">
        <v>3208</v>
      </c>
      <c r="AG825" t="s">
        <v>3482</v>
      </c>
      <c r="AH825" t="s">
        <v>3492</v>
      </c>
      <c r="AI825">
        <v>8.6999999999999993</v>
      </c>
      <c r="AK825" t="s">
        <v>3504</v>
      </c>
      <c r="AL825" t="s">
        <v>3506</v>
      </c>
      <c r="AM825" t="s">
        <v>3515</v>
      </c>
      <c r="AO825">
        <v>2005</v>
      </c>
      <c r="AP825" t="s">
        <v>3519</v>
      </c>
      <c r="AS825" t="s">
        <v>3625</v>
      </c>
      <c r="AU825">
        <v>49.522399999999998</v>
      </c>
      <c r="AV825">
        <v>8.4529399999999999</v>
      </c>
      <c r="BA825">
        <v>0.33</v>
      </c>
      <c r="BB825" t="s">
        <v>3999</v>
      </c>
      <c r="BC825" t="s">
        <v>3504</v>
      </c>
      <c r="BE825" t="s">
        <v>3515</v>
      </c>
      <c r="BF825" t="s">
        <v>4018</v>
      </c>
      <c r="BG825" t="s">
        <v>1559</v>
      </c>
      <c r="BH825" t="s">
        <v>4453</v>
      </c>
    </row>
    <row r="826" spans="1:61" x14ac:dyDescent="0.25">
      <c r="A826">
        <f t="shared" si="98"/>
        <v>22.1</v>
      </c>
      <c r="B826" t="str">
        <f t="shared" si="99"/>
        <v>HKW Mannheim_BNA0641a</v>
      </c>
      <c r="C826" t="s">
        <v>3492</v>
      </c>
      <c r="D826" t="str">
        <f>VLOOKUP(AL826,REF_TABLE!$A$19:$B$26,2,FALSE)</f>
        <v>STUR</v>
      </c>
      <c r="E826" t="str">
        <f>VLOOKUP(AK826,REF_TABLE!A:B,2,FALSE)</f>
        <v>WST</v>
      </c>
      <c r="F826">
        <f t="shared" si="100"/>
        <v>0.33</v>
      </c>
      <c r="G826">
        <f>VLOOKUP(Backup_0521!D826,REF_TABLE!M:Q,2,FALSE)</f>
        <v>9.5587323943661975</v>
      </c>
      <c r="H826">
        <f>VLOOKUP(Backup_0521!D826,REF_TABLE!M:Q,3,FALSE)</f>
        <v>7.8122535211267614</v>
      </c>
      <c r="I826">
        <f>VLOOKUP(D826,Tabelle7!$A:$B,2,FALSE)</f>
        <v>4.0224969288732378E-2</v>
      </c>
      <c r="J826">
        <f>VLOOKUP(D826,Tabelle7!$A:$C,3,FALSE)</f>
        <v>4.0224969288732378E-2</v>
      </c>
      <c r="K826">
        <f>VLOOKUP($E826,Dispa_data!E:W,7,FALSE)</f>
        <v>0</v>
      </c>
      <c r="L826">
        <f>IFERROR(VLOOKUP($E826,Dispa_data!E:W,8,FALSE),0)</f>
        <v>0</v>
      </c>
      <c r="M826">
        <f>IFERROR(VLOOKUP($E826,Dispa_data!E:W,9,FALSE),0)</f>
        <v>0</v>
      </c>
      <c r="N826">
        <f>IFERROR(VLOOKUP($E826,Dispa_data!$E:$W,10,FALSE),0)</f>
        <v>0.3</v>
      </c>
      <c r="O826">
        <f>IFERROR(VLOOKUP($E826,Dispa_data!$E:$W,11,FALSE),0)</f>
        <v>0.46500000000000002</v>
      </c>
      <c r="P826">
        <f>IFERROR(VLOOKUP($E826,Dispa_data!$E:$W,12,FALSE),0)</f>
        <v>0</v>
      </c>
      <c r="Q826">
        <f>IFERROR(VLOOKUP($E826,Dispa_data!$E:$W,13,FALSE),0)</f>
        <v>0</v>
      </c>
      <c r="S826" t="str">
        <f t="shared" si="101"/>
        <v/>
      </c>
      <c r="T826" t="str">
        <f t="shared" si="102"/>
        <v/>
      </c>
      <c r="U826" t="str">
        <f t="shared" si="103"/>
        <v/>
      </c>
      <c r="V826" t="str">
        <f t="shared" si="104"/>
        <v/>
      </c>
      <c r="W826" t="str">
        <f t="shared" si="105"/>
        <v/>
      </c>
      <c r="X826" s="1" t="s">
        <v>891</v>
      </c>
      <c r="Y826" s="6" t="e">
        <f>VLOOKUP(B826,Dispa_data!B:B,1,FALSE)</f>
        <v>#N/A</v>
      </c>
      <c r="Z826" t="s">
        <v>1489</v>
      </c>
      <c r="AA826" t="s">
        <v>1868</v>
      </c>
      <c r="AC826" t="s">
        <v>2135</v>
      </c>
      <c r="AD826" t="s">
        <v>2705</v>
      </c>
      <c r="AE826" t="s">
        <v>2750</v>
      </c>
      <c r="AF826" t="s">
        <v>3208</v>
      </c>
      <c r="AG826" t="s">
        <v>3482</v>
      </c>
      <c r="AH826" t="s">
        <v>3492</v>
      </c>
      <c r="AI826">
        <v>22.1</v>
      </c>
      <c r="AK826" t="s">
        <v>3504</v>
      </c>
      <c r="AL826" t="s">
        <v>3506</v>
      </c>
      <c r="AM826" t="s">
        <v>3514</v>
      </c>
      <c r="AO826">
        <v>2009</v>
      </c>
      <c r="AP826" t="s">
        <v>3533</v>
      </c>
      <c r="AS826" t="s">
        <v>3625</v>
      </c>
      <c r="AU826">
        <v>49.522399999999998</v>
      </c>
      <c r="AV826">
        <v>8.4529399999999999</v>
      </c>
      <c r="BA826">
        <v>0.33</v>
      </c>
      <c r="BB826" t="s">
        <v>3999</v>
      </c>
      <c r="BC826" t="s">
        <v>3504</v>
      </c>
      <c r="BE826" t="s">
        <v>3515</v>
      </c>
      <c r="BF826" t="s">
        <v>4018</v>
      </c>
      <c r="BG826" t="s">
        <v>1559</v>
      </c>
      <c r="BH826" t="s">
        <v>4453</v>
      </c>
    </row>
    <row r="827" spans="1:61" x14ac:dyDescent="0.25">
      <c r="A827">
        <f t="shared" si="98"/>
        <v>8.1</v>
      </c>
      <c r="B827" t="str">
        <f t="shared" si="99"/>
        <v>HKW Mannheim_BNA0641b</v>
      </c>
      <c r="C827" t="s">
        <v>3492</v>
      </c>
      <c r="D827" t="str">
        <f>VLOOKUP(AL827,REF_TABLE!$A$19:$B$26,2,FALSE)</f>
        <v>STUR</v>
      </c>
      <c r="E827" t="str">
        <f>VLOOKUP(AK827,REF_TABLE!A:B,2,FALSE)</f>
        <v>WST</v>
      </c>
      <c r="F827">
        <f t="shared" si="100"/>
        <v>0.33</v>
      </c>
      <c r="G827">
        <f>VLOOKUP(Backup_0521!D827,REF_TABLE!M:Q,2,FALSE)</f>
        <v>9.5587323943661975</v>
      </c>
      <c r="H827">
        <f>VLOOKUP(Backup_0521!D827,REF_TABLE!M:Q,3,FALSE)</f>
        <v>7.8122535211267614</v>
      </c>
      <c r="I827">
        <f>VLOOKUP(D827,Tabelle7!$A:$B,2,FALSE)</f>
        <v>4.0224969288732378E-2</v>
      </c>
      <c r="J827">
        <f>VLOOKUP(D827,Tabelle7!$A:$C,3,FALSE)</f>
        <v>4.0224969288732378E-2</v>
      </c>
      <c r="K827">
        <f>VLOOKUP($E827,Dispa_data!E:W,7,FALSE)</f>
        <v>0</v>
      </c>
      <c r="L827">
        <f>IFERROR(VLOOKUP($E827,Dispa_data!E:W,8,FALSE),0)</f>
        <v>0</v>
      </c>
      <c r="M827">
        <f>IFERROR(VLOOKUP($E827,Dispa_data!E:W,9,FALSE),0)</f>
        <v>0</v>
      </c>
      <c r="N827">
        <f>IFERROR(VLOOKUP($E827,Dispa_data!$E:$W,10,FALSE),0)</f>
        <v>0.3</v>
      </c>
      <c r="O827">
        <f>IFERROR(VLOOKUP($E827,Dispa_data!$E:$W,11,FALSE),0)</f>
        <v>0.46500000000000002</v>
      </c>
      <c r="P827">
        <f>IFERROR(VLOOKUP($E827,Dispa_data!$E:$W,12,FALSE),0)</f>
        <v>0</v>
      </c>
      <c r="Q827">
        <f>IFERROR(VLOOKUP($E827,Dispa_data!$E:$W,13,FALSE),0)</f>
        <v>0</v>
      </c>
      <c r="S827" t="str">
        <f t="shared" si="101"/>
        <v/>
      </c>
      <c r="T827" t="str">
        <f t="shared" si="102"/>
        <v/>
      </c>
      <c r="U827" t="str">
        <f t="shared" si="103"/>
        <v/>
      </c>
      <c r="V827" t="str">
        <f t="shared" si="104"/>
        <v/>
      </c>
      <c r="W827" t="str">
        <f t="shared" si="105"/>
        <v/>
      </c>
      <c r="X827" s="1" t="s">
        <v>892</v>
      </c>
      <c r="Y827" s="6" t="e">
        <f>VLOOKUP(B827,Dispa_data!B:B,1,FALSE)</f>
        <v>#N/A</v>
      </c>
      <c r="Z827" t="s">
        <v>1489</v>
      </c>
      <c r="AA827" t="s">
        <v>1869</v>
      </c>
      <c r="AC827" t="s">
        <v>2135</v>
      </c>
      <c r="AD827" t="s">
        <v>2705</v>
      </c>
      <c r="AE827" t="s">
        <v>2750</v>
      </c>
      <c r="AF827" t="s">
        <v>3208</v>
      </c>
      <c r="AG827" t="s">
        <v>3482</v>
      </c>
      <c r="AH827" t="s">
        <v>3492</v>
      </c>
      <c r="AI827">
        <v>8.1</v>
      </c>
      <c r="AK827" t="s">
        <v>3504</v>
      </c>
      <c r="AL827" t="s">
        <v>3506</v>
      </c>
      <c r="AM827" t="s">
        <v>3514</v>
      </c>
      <c r="AO827">
        <v>2012</v>
      </c>
      <c r="AP827" t="s">
        <v>3531</v>
      </c>
      <c r="AS827" t="s">
        <v>3625</v>
      </c>
      <c r="AU827">
        <v>49.522770000000001</v>
      </c>
      <c r="AV827">
        <v>8.4529199999999989</v>
      </c>
      <c r="BA827">
        <v>0.33</v>
      </c>
      <c r="BB827" t="s">
        <v>3999</v>
      </c>
      <c r="BC827" t="s">
        <v>3504</v>
      </c>
      <c r="BE827" t="s">
        <v>3515</v>
      </c>
      <c r="BF827" t="s">
        <v>4018</v>
      </c>
      <c r="BG827" t="s">
        <v>1559</v>
      </c>
      <c r="BH827" t="s">
        <v>4581</v>
      </c>
    </row>
    <row r="828" spans="1:61" x14ac:dyDescent="0.25">
      <c r="A828">
        <f t="shared" si="98"/>
        <v>5.8</v>
      </c>
      <c r="B828" t="str">
        <f t="shared" si="99"/>
        <v>HKW Mannheim_BNA0641c</v>
      </c>
      <c r="C828" t="s">
        <v>3492</v>
      </c>
      <c r="D828" t="str">
        <f>VLOOKUP(AL828,REF_TABLE!$A$19:$B$26,2,FALSE)</f>
        <v>STUR</v>
      </c>
      <c r="E828" t="str">
        <f>VLOOKUP(AK828,REF_TABLE!A:B,2,FALSE)</f>
        <v>WST</v>
      </c>
      <c r="F828">
        <f t="shared" si="100"/>
        <v>0.33</v>
      </c>
      <c r="G828">
        <f>VLOOKUP(Backup_0521!D828,REF_TABLE!M:Q,2,FALSE)</f>
        <v>9.5587323943661975</v>
      </c>
      <c r="H828">
        <f>VLOOKUP(Backup_0521!D828,REF_TABLE!M:Q,3,FALSE)</f>
        <v>7.8122535211267614</v>
      </c>
      <c r="I828">
        <f>VLOOKUP(D828,Tabelle7!$A:$B,2,FALSE)</f>
        <v>4.0224969288732378E-2</v>
      </c>
      <c r="J828">
        <f>VLOOKUP(D828,Tabelle7!$A:$C,3,FALSE)</f>
        <v>4.0224969288732378E-2</v>
      </c>
      <c r="K828">
        <f>VLOOKUP($E828,Dispa_data!E:W,7,FALSE)</f>
        <v>0</v>
      </c>
      <c r="L828">
        <f>IFERROR(VLOOKUP($E828,Dispa_data!E:W,8,FALSE),0)</f>
        <v>0</v>
      </c>
      <c r="M828">
        <f>IFERROR(VLOOKUP($E828,Dispa_data!E:W,9,FALSE),0)</f>
        <v>0</v>
      </c>
      <c r="N828">
        <f>IFERROR(VLOOKUP($E828,Dispa_data!$E:$W,10,FALSE),0)</f>
        <v>0.3</v>
      </c>
      <c r="O828">
        <f>IFERROR(VLOOKUP($E828,Dispa_data!$E:$W,11,FALSE),0)</f>
        <v>0.46500000000000002</v>
      </c>
      <c r="P828">
        <f>IFERROR(VLOOKUP($E828,Dispa_data!$E:$W,12,FALSE),0)</f>
        <v>0</v>
      </c>
      <c r="Q828">
        <f>IFERROR(VLOOKUP($E828,Dispa_data!$E:$W,13,FALSE),0)</f>
        <v>0</v>
      </c>
      <c r="S828" t="str">
        <f t="shared" si="101"/>
        <v/>
      </c>
      <c r="T828" t="str">
        <f t="shared" si="102"/>
        <v/>
      </c>
      <c r="U828" t="str">
        <f t="shared" si="103"/>
        <v/>
      </c>
      <c r="V828" t="str">
        <f t="shared" si="104"/>
        <v/>
      </c>
      <c r="W828" t="str">
        <f t="shared" si="105"/>
        <v/>
      </c>
      <c r="X828" s="1" t="s">
        <v>893</v>
      </c>
      <c r="Y828" s="6" t="e">
        <f>VLOOKUP(B828,Dispa_data!B:B,1,FALSE)</f>
        <v>#N/A</v>
      </c>
      <c r="Z828" t="s">
        <v>1489</v>
      </c>
      <c r="AA828" t="s">
        <v>1870</v>
      </c>
      <c r="AC828" t="s">
        <v>2135</v>
      </c>
      <c r="AD828" t="s">
        <v>2705</v>
      </c>
      <c r="AE828" t="s">
        <v>2750</v>
      </c>
      <c r="AF828" t="s">
        <v>3208</v>
      </c>
      <c r="AG828" t="s">
        <v>3482</v>
      </c>
      <c r="AH828" t="s">
        <v>3492</v>
      </c>
      <c r="AI828">
        <v>5.8</v>
      </c>
      <c r="AK828" t="s">
        <v>3504</v>
      </c>
      <c r="AL828" t="s">
        <v>3506</v>
      </c>
      <c r="AM828" t="s">
        <v>3514</v>
      </c>
      <c r="AO828">
        <v>2012</v>
      </c>
      <c r="AP828" t="s">
        <v>3531</v>
      </c>
      <c r="AS828" t="s">
        <v>3625</v>
      </c>
      <c r="AU828">
        <v>49.522770000000001</v>
      </c>
      <c r="AV828">
        <v>8.4529199999999989</v>
      </c>
      <c r="BA828">
        <v>0.33</v>
      </c>
      <c r="BB828" t="s">
        <v>3999</v>
      </c>
      <c r="BC828" t="s">
        <v>3504</v>
      </c>
      <c r="BE828" t="s">
        <v>3515</v>
      </c>
      <c r="BF828" t="s">
        <v>4018</v>
      </c>
      <c r="BG828" t="s">
        <v>1559</v>
      </c>
      <c r="BH828" t="s">
        <v>4581</v>
      </c>
    </row>
    <row r="829" spans="1:61" x14ac:dyDescent="0.25">
      <c r="A829">
        <f t="shared" si="98"/>
        <v>11.6</v>
      </c>
      <c r="B829" t="str">
        <f t="shared" si="99"/>
        <v>AHKW Neunkirchen_BNA1448</v>
      </c>
      <c r="C829" t="s">
        <v>3492</v>
      </c>
      <c r="D829" t="str">
        <f>VLOOKUP(AL829,REF_TABLE!$A$19:$B$26,2,FALSE)</f>
        <v>STUR</v>
      </c>
      <c r="E829" t="str">
        <f>VLOOKUP(AK829,REF_TABLE!A:B,2,FALSE)</f>
        <v>WST</v>
      </c>
      <c r="F829">
        <f t="shared" si="100"/>
        <v>0.33</v>
      </c>
      <c r="G829">
        <f>VLOOKUP(Backup_0521!D829,REF_TABLE!M:Q,2,FALSE)</f>
        <v>9.5587323943661975</v>
      </c>
      <c r="H829">
        <f>VLOOKUP(Backup_0521!D829,REF_TABLE!M:Q,3,FALSE)</f>
        <v>7.8122535211267614</v>
      </c>
      <c r="I829">
        <f>VLOOKUP(D829,Tabelle7!$A:$B,2,FALSE)</f>
        <v>4.0224969288732378E-2</v>
      </c>
      <c r="J829">
        <f>VLOOKUP(D829,Tabelle7!$A:$C,3,FALSE)</f>
        <v>4.0224969288732378E-2</v>
      </c>
      <c r="K829">
        <f>VLOOKUP($E829,Dispa_data!E:W,7,FALSE)</f>
        <v>0</v>
      </c>
      <c r="L829">
        <f>IFERROR(VLOOKUP($E829,Dispa_data!E:W,8,FALSE),0)</f>
        <v>0</v>
      </c>
      <c r="M829">
        <f>IFERROR(VLOOKUP($E829,Dispa_data!E:W,9,FALSE),0)</f>
        <v>0</v>
      </c>
      <c r="N829">
        <f>IFERROR(VLOOKUP($E829,Dispa_data!$E:$W,10,FALSE),0)</f>
        <v>0.3</v>
      </c>
      <c r="O829">
        <f>IFERROR(VLOOKUP($E829,Dispa_data!$E:$W,11,FALSE),0)</f>
        <v>0.46500000000000002</v>
      </c>
      <c r="P829">
        <f>IFERROR(VLOOKUP($E829,Dispa_data!$E:$W,12,FALSE),0)</f>
        <v>0</v>
      </c>
      <c r="Q829">
        <f>IFERROR(VLOOKUP($E829,Dispa_data!$E:$W,13,FALSE),0)</f>
        <v>0</v>
      </c>
      <c r="S829" t="str">
        <f t="shared" si="101"/>
        <v/>
      </c>
      <c r="T829" t="str">
        <f t="shared" si="102"/>
        <v/>
      </c>
      <c r="U829" t="str">
        <f t="shared" si="103"/>
        <v/>
      </c>
      <c r="V829" t="str">
        <f t="shared" si="104"/>
        <v/>
      </c>
      <c r="W829" t="str">
        <f t="shared" si="105"/>
        <v/>
      </c>
      <c r="X829" s="1" t="s">
        <v>894</v>
      </c>
      <c r="Y829" s="6" t="e">
        <f>VLOOKUP(B829,Dispa_data!B:B,1,FALSE)</f>
        <v>#N/A</v>
      </c>
      <c r="Z829" t="s">
        <v>1490</v>
      </c>
      <c r="AA829" t="s">
        <v>1871</v>
      </c>
      <c r="AC829" t="s">
        <v>2372</v>
      </c>
      <c r="AD829" t="s">
        <v>2706</v>
      </c>
      <c r="AE829" t="s">
        <v>3167</v>
      </c>
      <c r="AF829" t="s">
        <v>3469</v>
      </c>
      <c r="AG829" t="s">
        <v>3485</v>
      </c>
      <c r="AH829" t="s">
        <v>3492</v>
      </c>
      <c r="AI829">
        <v>11.6</v>
      </c>
      <c r="AK829" t="s">
        <v>3504</v>
      </c>
      <c r="AL829" t="s">
        <v>3506</v>
      </c>
      <c r="AM829" t="s">
        <v>3514</v>
      </c>
      <c r="AO829">
        <v>1999</v>
      </c>
      <c r="AP829" t="s">
        <v>3517</v>
      </c>
      <c r="AS829" t="s">
        <v>3625</v>
      </c>
      <c r="AU829">
        <v>49.338569999999997</v>
      </c>
      <c r="AV829">
        <v>7.1700100000000004</v>
      </c>
      <c r="BA829">
        <v>0.33</v>
      </c>
      <c r="BB829" t="s">
        <v>3999</v>
      </c>
      <c r="BC829" t="s">
        <v>3504</v>
      </c>
      <c r="BE829" t="s">
        <v>3515</v>
      </c>
      <c r="BF829" t="s">
        <v>4388</v>
      </c>
      <c r="BG829" t="s">
        <v>1715</v>
      </c>
      <c r="BH829" t="s">
        <v>4582</v>
      </c>
    </row>
    <row r="830" spans="1:61" x14ac:dyDescent="0.25">
      <c r="A830">
        <f t="shared" si="98"/>
        <v>18</v>
      </c>
      <c r="B830" t="str">
        <f t="shared" si="99"/>
        <v>HKW Sandreuth_BNA0746</v>
      </c>
      <c r="C830" t="s">
        <v>3492</v>
      </c>
      <c r="D830" t="str">
        <f>VLOOKUP(AL830,REF_TABLE!$A$19:$B$26,2,FALSE)</f>
        <v>COMC</v>
      </c>
      <c r="E830" t="str">
        <f>VLOOKUP(AK830,REF_TABLE!A:B,2,FALSE)</f>
        <v>WST</v>
      </c>
      <c r="F830">
        <f t="shared" si="100"/>
        <v>0.33</v>
      </c>
      <c r="G830">
        <f>VLOOKUP(Backup_0521!D830,REF_TABLE!M:Q,2,FALSE)</f>
        <v>5</v>
      </c>
      <c r="H830">
        <f>VLOOKUP(Backup_0521!D830,REF_TABLE!M:Q,3,FALSE)</f>
        <v>1</v>
      </c>
      <c r="I830">
        <f>VLOOKUP(D830,Tabelle7!$A:$B,2,FALSE)</f>
        <v>3.8508725075675675E-2</v>
      </c>
      <c r="J830">
        <f>VLOOKUP(D830,Tabelle7!$A:$C,3,FALSE)</f>
        <v>3.8508725075675675E-2</v>
      </c>
      <c r="K830">
        <f>VLOOKUP($E830,Dispa_data!E:W,7,FALSE)</f>
        <v>0</v>
      </c>
      <c r="L830">
        <f>IFERROR(VLOOKUP($E830,Dispa_data!E:W,8,FALSE),0)</f>
        <v>0</v>
      </c>
      <c r="M830">
        <f>IFERROR(VLOOKUP($E830,Dispa_data!E:W,9,FALSE),0)</f>
        <v>0</v>
      </c>
      <c r="N830">
        <f>IFERROR(VLOOKUP($E830,Dispa_data!$E:$W,10,FALSE),0)</f>
        <v>0.3</v>
      </c>
      <c r="O830">
        <f>IFERROR(VLOOKUP($E830,Dispa_data!$E:$W,11,FALSE),0)</f>
        <v>0.46500000000000002</v>
      </c>
      <c r="P830">
        <f>IFERROR(VLOOKUP($E830,Dispa_data!$E:$W,12,FALSE),0)</f>
        <v>0</v>
      </c>
      <c r="Q830">
        <f>IFERROR(VLOOKUP($E830,Dispa_data!$E:$W,13,FALSE),0)</f>
        <v>0</v>
      </c>
      <c r="S830">
        <f t="shared" si="101"/>
        <v>34.285714285714278</v>
      </c>
      <c r="T830" t="str">
        <f t="shared" si="102"/>
        <v/>
      </c>
      <c r="U830" t="str">
        <f t="shared" si="103"/>
        <v/>
      </c>
      <c r="V830" t="str">
        <f t="shared" si="104"/>
        <v/>
      </c>
      <c r="W830" t="str">
        <f t="shared" si="105"/>
        <v/>
      </c>
      <c r="X830" s="1" t="s">
        <v>895</v>
      </c>
      <c r="Y830" s="6" t="e">
        <f>VLOOKUP(B830,Dispa_data!B:B,1,FALSE)</f>
        <v>#N/A</v>
      </c>
      <c r="Z830" t="s">
        <v>1332</v>
      </c>
      <c r="AB830" t="s">
        <v>2067</v>
      </c>
      <c r="AC830" t="s">
        <v>2302</v>
      </c>
      <c r="AD830" t="s">
        <v>2623</v>
      </c>
      <c r="AE830" t="s">
        <v>3058</v>
      </c>
      <c r="AF830" t="s">
        <v>3398</v>
      </c>
      <c r="AG830" t="s">
        <v>3478</v>
      </c>
      <c r="AH830" t="s">
        <v>3492</v>
      </c>
      <c r="AI830">
        <v>18</v>
      </c>
      <c r="AJ830">
        <v>24.107140000000001</v>
      </c>
      <c r="AK830" t="s">
        <v>3504</v>
      </c>
      <c r="AL830" t="s">
        <v>3508</v>
      </c>
      <c r="AM830" t="s">
        <v>3514</v>
      </c>
      <c r="AN830">
        <v>34.285714285714278</v>
      </c>
      <c r="AO830">
        <v>1996</v>
      </c>
      <c r="AP830" t="s">
        <v>3553</v>
      </c>
      <c r="AS830" t="s">
        <v>3625</v>
      </c>
      <c r="AT830" t="s">
        <v>3629</v>
      </c>
      <c r="AU830">
        <v>49.438611000000002</v>
      </c>
      <c r="AV830">
        <v>11.060556</v>
      </c>
      <c r="BA830">
        <v>0.33</v>
      </c>
      <c r="BB830" t="s">
        <v>3999</v>
      </c>
      <c r="BC830" t="s">
        <v>3504</v>
      </c>
      <c r="BE830" t="s">
        <v>3515</v>
      </c>
      <c r="BF830" t="s">
        <v>4267</v>
      </c>
      <c r="BG830" t="s">
        <v>4406</v>
      </c>
      <c r="BH830" t="s">
        <v>4537</v>
      </c>
      <c r="BI830" t="s">
        <v>4592</v>
      </c>
    </row>
    <row r="831" spans="1:61" x14ac:dyDescent="0.25">
      <c r="A831">
        <f t="shared" si="98"/>
        <v>40.4</v>
      </c>
      <c r="B831" t="str">
        <f t="shared" si="99"/>
        <v>GMVA Niederrhein_BNA0750</v>
      </c>
      <c r="C831" t="s">
        <v>3492</v>
      </c>
      <c r="D831" t="str">
        <f>VLOOKUP(AL831,REF_TABLE!$A$19:$B$26,2,FALSE)</f>
        <v>STUR</v>
      </c>
      <c r="E831" t="str">
        <f>VLOOKUP(AK831,REF_TABLE!A:B,2,FALSE)</f>
        <v>WST</v>
      </c>
      <c r="F831">
        <f t="shared" si="100"/>
        <v>0.33</v>
      </c>
      <c r="G831">
        <f>VLOOKUP(Backup_0521!D831,REF_TABLE!M:Q,2,FALSE)</f>
        <v>9.5587323943661975</v>
      </c>
      <c r="H831">
        <f>VLOOKUP(Backup_0521!D831,REF_TABLE!M:Q,3,FALSE)</f>
        <v>7.8122535211267614</v>
      </c>
      <c r="I831">
        <f>VLOOKUP(D831,Tabelle7!$A:$B,2,FALSE)</f>
        <v>4.0224969288732378E-2</v>
      </c>
      <c r="J831">
        <f>VLOOKUP(D831,Tabelle7!$A:$C,3,FALSE)</f>
        <v>4.0224969288732378E-2</v>
      </c>
      <c r="K831">
        <f>VLOOKUP($E831,Dispa_data!E:W,7,FALSE)</f>
        <v>0</v>
      </c>
      <c r="L831">
        <f>IFERROR(VLOOKUP($E831,Dispa_data!E:W,8,FALSE),0)</f>
        <v>0</v>
      </c>
      <c r="M831">
        <f>IFERROR(VLOOKUP($E831,Dispa_data!E:W,9,FALSE),0)</f>
        <v>0</v>
      </c>
      <c r="N831">
        <f>IFERROR(VLOOKUP($E831,Dispa_data!$E:$W,10,FALSE),0)</f>
        <v>0.3</v>
      </c>
      <c r="O831">
        <f>IFERROR(VLOOKUP($E831,Dispa_data!$E:$W,11,FALSE),0)</f>
        <v>0.46500000000000002</v>
      </c>
      <c r="P831">
        <f>IFERROR(VLOOKUP($E831,Dispa_data!$E:$W,12,FALSE),0)</f>
        <v>0</v>
      </c>
      <c r="Q831">
        <f>IFERROR(VLOOKUP($E831,Dispa_data!$E:$W,13,FALSE),0)</f>
        <v>0</v>
      </c>
      <c r="S831" t="str">
        <f t="shared" si="101"/>
        <v/>
      </c>
      <c r="T831" t="str">
        <f t="shared" si="102"/>
        <v/>
      </c>
      <c r="U831" t="str">
        <f t="shared" si="103"/>
        <v/>
      </c>
      <c r="V831" t="str">
        <f t="shared" si="104"/>
        <v/>
      </c>
      <c r="W831" t="str">
        <f t="shared" si="105"/>
        <v/>
      </c>
      <c r="X831" s="1" t="s">
        <v>896</v>
      </c>
      <c r="Y831" s="6" t="e">
        <f>VLOOKUP(B831,Dispa_data!B:B,1,FALSE)</f>
        <v>#N/A</v>
      </c>
      <c r="Z831" t="s">
        <v>1491</v>
      </c>
      <c r="AA831" t="s">
        <v>1872</v>
      </c>
      <c r="AC831" t="s">
        <v>2388</v>
      </c>
      <c r="AD831" t="s">
        <v>2707</v>
      </c>
      <c r="AE831" t="s">
        <v>3168</v>
      </c>
      <c r="AF831" t="s">
        <v>3399</v>
      </c>
      <c r="AG831" t="s">
        <v>3480</v>
      </c>
      <c r="AH831" t="s">
        <v>3492</v>
      </c>
      <c r="AI831">
        <v>40.4</v>
      </c>
      <c r="AK831" t="s">
        <v>3504</v>
      </c>
      <c r="AL831" t="s">
        <v>3506</v>
      </c>
      <c r="AM831" t="s">
        <v>3514</v>
      </c>
      <c r="AO831">
        <v>1990</v>
      </c>
      <c r="AP831" t="s">
        <v>3525</v>
      </c>
      <c r="AS831" t="s">
        <v>3625</v>
      </c>
      <c r="AU831">
        <v>51.485480000000003</v>
      </c>
      <c r="AV831">
        <v>6.8343999999999996</v>
      </c>
      <c r="BA831">
        <v>0.33</v>
      </c>
      <c r="BB831" t="s">
        <v>3999</v>
      </c>
      <c r="BC831" t="s">
        <v>3504</v>
      </c>
      <c r="BE831" t="s">
        <v>3515</v>
      </c>
      <c r="BF831" t="s">
        <v>4389</v>
      </c>
      <c r="BG831" t="s">
        <v>4406</v>
      </c>
      <c r="BH831" t="s">
        <v>4539</v>
      </c>
    </row>
    <row r="832" spans="1:61" x14ac:dyDescent="0.25">
      <c r="A832">
        <f t="shared" si="98"/>
        <v>21.1</v>
      </c>
      <c r="B832" t="str">
        <f t="shared" si="99"/>
        <v>GMVA Niederrhein_BNA0751</v>
      </c>
      <c r="C832" t="s">
        <v>3492</v>
      </c>
      <c r="D832" t="str">
        <f>VLOOKUP(AL832,REF_TABLE!$A$19:$B$26,2,FALSE)</f>
        <v>STUR</v>
      </c>
      <c r="E832" t="str">
        <f>VLOOKUP(AK832,REF_TABLE!A:B,2,FALSE)</f>
        <v>WST</v>
      </c>
      <c r="F832">
        <f t="shared" si="100"/>
        <v>0.33</v>
      </c>
      <c r="G832">
        <f>VLOOKUP(Backup_0521!D832,REF_TABLE!M:Q,2,FALSE)</f>
        <v>9.5587323943661975</v>
      </c>
      <c r="H832">
        <f>VLOOKUP(Backup_0521!D832,REF_TABLE!M:Q,3,FALSE)</f>
        <v>7.8122535211267614</v>
      </c>
      <c r="I832">
        <f>VLOOKUP(D832,Tabelle7!$A:$B,2,FALSE)</f>
        <v>4.0224969288732378E-2</v>
      </c>
      <c r="J832">
        <f>VLOOKUP(D832,Tabelle7!$A:$C,3,FALSE)</f>
        <v>4.0224969288732378E-2</v>
      </c>
      <c r="K832">
        <f>VLOOKUP($E832,Dispa_data!E:W,7,FALSE)</f>
        <v>0</v>
      </c>
      <c r="L832">
        <f>IFERROR(VLOOKUP($E832,Dispa_data!E:W,8,FALSE),0)</f>
        <v>0</v>
      </c>
      <c r="M832">
        <f>IFERROR(VLOOKUP($E832,Dispa_data!E:W,9,FALSE),0)</f>
        <v>0</v>
      </c>
      <c r="N832">
        <f>IFERROR(VLOOKUP($E832,Dispa_data!$E:$W,10,FALSE),0)</f>
        <v>0.3</v>
      </c>
      <c r="O832">
        <f>IFERROR(VLOOKUP($E832,Dispa_data!$E:$W,11,FALSE),0)</f>
        <v>0.46500000000000002</v>
      </c>
      <c r="P832">
        <f>IFERROR(VLOOKUP($E832,Dispa_data!$E:$W,12,FALSE),0)</f>
        <v>0</v>
      </c>
      <c r="Q832">
        <f>IFERROR(VLOOKUP($E832,Dispa_data!$E:$W,13,FALSE),0)</f>
        <v>0</v>
      </c>
      <c r="S832" t="str">
        <f t="shared" si="101"/>
        <v/>
      </c>
      <c r="T832" t="str">
        <f t="shared" si="102"/>
        <v/>
      </c>
      <c r="U832" t="str">
        <f t="shared" si="103"/>
        <v/>
      </c>
      <c r="V832" t="str">
        <f t="shared" si="104"/>
        <v/>
      </c>
      <c r="W832" t="str">
        <f t="shared" si="105"/>
        <v/>
      </c>
      <c r="X832" s="1" t="s">
        <v>897</v>
      </c>
      <c r="Y832" s="6" t="e">
        <f>VLOOKUP(B832,Dispa_data!B:B,1,FALSE)</f>
        <v>#N/A</v>
      </c>
      <c r="Z832" t="s">
        <v>1491</v>
      </c>
      <c r="AA832" t="s">
        <v>1873</v>
      </c>
      <c r="AC832" t="s">
        <v>2388</v>
      </c>
      <c r="AD832" t="s">
        <v>2707</v>
      </c>
      <c r="AE832" t="s">
        <v>3168</v>
      </c>
      <c r="AF832" t="s">
        <v>3399</v>
      </c>
      <c r="AG832" t="s">
        <v>3480</v>
      </c>
      <c r="AH832" t="s">
        <v>3492</v>
      </c>
      <c r="AI832">
        <v>21.1</v>
      </c>
      <c r="AK832" t="s">
        <v>3504</v>
      </c>
      <c r="AL832" t="s">
        <v>3506</v>
      </c>
      <c r="AM832" t="s">
        <v>3514</v>
      </c>
      <c r="AO832">
        <v>2006</v>
      </c>
      <c r="AP832" t="s">
        <v>3524</v>
      </c>
      <c r="AS832" t="s">
        <v>3625</v>
      </c>
      <c r="AU832">
        <v>51.485480000000003</v>
      </c>
      <c r="AV832">
        <v>6.8343999999999996</v>
      </c>
      <c r="BA832">
        <v>0.33</v>
      </c>
      <c r="BB832" t="s">
        <v>3999</v>
      </c>
      <c r="BC832" t="s">
        <v>3504</v>
      </c>
      <c r="BE832" t="s">
        <v>3515</v>
      </c>
      <c r="BF832" t="s">
        <v>4390</v>
      </c>
      <c r="BG832" t="s">
        <v>4412</v>
      </c>
      <c r="BH832" t="s">
        <v>4583</v>
      </c>
    </row>
    <row r="833" spans="1:61" x14ac:dyDescent="0.25">
      <c r="A833">
        <f t="shared" si="98"/>
        <v>14.5</v>
      </c>
      <c r="B833" t="str">
        <f t="shared" si="99"/>
        <v>Müllheizkraftwerk Offenbach_BNA1222</v>
      </c>
      <c r="C833" t="s">
        <v>3492</v>
      </c>
      <c r="D833" t="str">
        <f>VLOOKUP(AL833,REF_TABLE!$A$19:$B$26,2,FALSE)</f>
        <v>STUR</v>
      </c>
      <c r="E833" t="str">
        <f>VLOOKUP(AK833,REF_TABLE!A:B,2,FALSE)</f>
        <v>WST</v>
      </c>
      <c r="F833">
        <f t="shared" si="100"/>
        <v>0.33</v>
      </c>
      <c r="G833">
        <f>VLOOKUP(Backup_0521!D833,REF_TABLE!M:Q,2,FALSE)</f>
        <v>9.5587323943661975</v>
      </c>
      <c r="H833">
        <f>VLOOKUP(Backup_0521!D833,REF_TABLE!M:Q,3,FALSE)</f>
        <v>7.8122535211267614</v>
      </c>
      <c r="I833">
        <f>VLOOKUP(D833,Tabelle7!$A:$B,2,FALSE)</f>
        <v>4.0224969288732378E-2</v>
      </c>
      <c r="J833">
        <f>VLOOKUP(D833,Tabelle7!$A:$C,3,FALSE)</f>
        <v>4.0224969288732378E-2</v>
      </c>
      <c r="K833">
        <f>VLOOKUP($E833,Dispa_data!E:W,7,FALSE)</f>
        <v>0</v>
      </c>
      <c r="L833">
        <f>IFERROR(VLOOKUP($E833,Dispa_data!E:W,8,FALSE),0)</f>
        <v>0</v>
      </c>
      <c r="M833">
        <f>IFERROR(VLOOKUP($E833,Dispa_data!E:W,9,FALSE),0)</f>
        <v>0</v>
      </c>
      <c r="N833">
        <f>IFERROR(VLOOKUP($E833,Dispa_data!$E:$W,10,FALSE),0)</f>
        <v>0.3</v>
      </c>
      <c r="O833">
        <f>IFERROR(VLOOKUP($E833,Dispa_data!$E:$W,11,FALSE),0)</f>
        <v>0.46500000000000002</v>
      </c>
      <c r="P833">
        <f>IFERROR(VLOOKUP($E833,Dispa_data!$E:$W,12,FALSE),0)</f>
        <v>0</v>
      </c>
      <c r="Q833">
        <f>IFERROR(VLOOKUP($E833,Dispa_data!$E:$W,13,FALSE),0)</f>
        <v>0</v>
      </c>
      <c r="S833" t="str">
        <f t="shared" si="101"/>
        <v/>
      </c>
      <c r="T833" t="str">
        <f t="shared" si="102"/>
        <v/>
      </c>
      <c r="U833" t="str">
        <f t="shared" si="103"/>
        <v/>
      </c>
      <c r="V833" t="str">
        <f t="shared" si="104"/>
        <v/>
      </c>
      <c r="W833" t="str">
        <f t="shared" si="105"/>
        <v/>
      </c>
      <c r="X833" s="1" t="s">
        <v>898</v>
      </c>
      <c r="Y833" s="6" t="e">
        <f>VLOOKUP(B833,Dispa_data!B:B,1,FALSE)</f>
        <v>#N/A</v>
      </c>
      <c r="Z833" t="s">
        <v>1492</v>
      </c>
      <c r="AC833" t="s">
        <v>2183</v>
      </c>
      <c r="AE833" t="s">
        <v>3169</v>
      </c>
      <c r="AF833" t="s">
        <v>3238</v>
      </c>
      <c r="AG833" t="s">
        <v>3483</v>
      </c>
      <c r="AH833" t="s">
        <v>3492</v>
      </c>
      <c r="AI833">
        <v>14.5</v>
      </c>
      <c r="AK833" t="s">
        <v>3504</v>
      </c>
      <c r="AL833" t="s">
        <v>3506</v>
      </c>
      <c r="AM833" t="s">
        <v>3514</v>
      </c>
      <c r="AO833">
        <v>1972</v>
      </c>
      <c r="AP833" t="s">
        <v>3608</v>
      </c>
      <c r="AS833" t="s">
        <v>3625</v>
      </c>
      <c r="AU833">
        <v>50.065330000000003</v>
      </c>
      <c r="AV833">
        <v>8.7689800000000009</v>
      </c>
      <c r="BA833">
        <v>0.33</v>
      </c>
      <c r="BB833" t="s">
        <v>3999</v>
      </c>
      <c r="BC833" t="s">
        <v>3504</v>
      </c>
      <c r="BE833" t="s">
        <v>3515</v>
      </c>
      <c r="BF833" t="s">
        <v>4391</v>
      </c>
      <c r="BG833" t="s">
        <v>1559</v>
      </c>
      <c r="BH833" t="s">
        <v>4584</v>
      </c>
    </row>
    <row r="834" spans="1:61" x14ac:dyDescent="0.25">
      <c r="A834">
        <f t="shared" si="98"/>
        <v>15</v>
      </c>
      <c r="B834" t="str">
        <f t="shared" si="99"/>
        <v>MHKW Pirmasens_BNA1229</v>
      </c>
      <c r="C834" t="s">
        <v>3492</v>
      </c>
      <c r="D834" t="str">
        <f>VLOOKUP(AL834,REF_TABLE!$A$19:$B$26,2,FALSE)</f>
        <v>STUR</v>
      </c>
      <c r="E834" t="str">
        <f>VLOOKUP(AK834,REF_TABLE!A:B,2,FALSE)</f>
        <v>WST</v>
      </c>
      <c r="F834">
        <f t="shared" si="100"/>
        <v>0.33</v>
      </c>
      <c r="G834">
        <f>VLOOKUP(Backup_0521!D834,REF_TABLE!M:Q,2,FALSE)</f>
        <v>9.5587323943661975</v>
      </c>
      <c r="H834">
        <f>VLOOKUP(Backup_0521!D834,REF_TABLE!M:Q,3,FALSE)</f>
        <v>7.8122535211267614</v>
      </c>
      <c r="I834">
        <f>VLOOKUP(D834,Tabelle7!$A:$B,2,FALSE)</f>
        <v>4.0224969288732378E-2</v>
      </c>
      <c r="J834">
        <f>VLOOKUP(D834,Tabelle7!$A:$C,3,FALSE)</f>
        <v>4.0224969288732378E-2</v>
      </c>
      <c r="K834">
        <f>VLOOKUP($E834,Dispa_data!E:W,7,FALSE)</f>
        <v>0</v>
      </c>
      <c r="L834">
        <f>IFERROR(VLOOKUP($E834,Dispa_data!E:W,8,FALSE),0)</f>
        <v>0</v>
      </c>
      <c r="M834">
        <f>IFERROR(VLOOKUP($E834,Dispa_data!E:W,9,FALSE),0)</f>
        <v>0</v>
      </c>
      <c r="N834">
        <f>IFERROR(VLOOKUP($E834,Dispa_data!$E:$W,10,FALSE),0)</f>
        <v>0.3</v>
      </c>
      <c r="O834">
        <f>IFERROR(VLOOKUP($E834,Dispa_data!$E:$W,11,FALSE),0)</f>
        <v>0.46500000000000002</v>
      </c>
      <c r="P834">
        <f>IFERROR(VLOOKUP($E834,Dispa_data!$E:$W,12,FALSE),0)</f>
        <v>0</v>
      </c>
      <c r="Q834">
        <f>IFERROR(VLOOKUP($E834,Dispa_data!$E:$W,13,FALSE),0)</f>
        <v>0</v>
      </c>
      <c r="S834" t="str">
        <f t="shared" si="101"/>
        <v/>
      </c>
      <c r="T834" t="str">
        <f t="shared" si="102"/>
        <v/>
      </c>
      <c r="U834" t="str">
        <f t="shared" si="103"/>
        <v/>
      </c>
      <c r="V834" t="str">
        <f t="shared" si="104"/>
        <v/>
      </c>
      <c r="W834" t="str">
        <f t="shared" si="105"/>
        <v/>
      </c>
      <c r="X834" s="1" t="s">
        <v>899</v>
      </c>
      <c r="Y834" s="6" t="e">
        <f>VLOOKUP(B834,Dispa_data!B:B,1,FALSE)</f>
        <v>#N/A</v>
      </c>
      <c r="Z834" t="s">
        <v>1493</v>
      </c>
      <c r="AC834" t="s">
        <v>2372</v>
      </c>
      <c r="AD834" t="s">
        <v>2708</v>
      </c>
      <c r="AE834" t="s">
        <v>3170</v>
      </c>
      <c r="AF834" t="s">
        <v>3470</v>
      </c>
      <c r="AG834" t="s">
        <v>3487</v>
      </c>
      <c r="AH834" t="s">
        <v>3492</v>
      </c>
      <c r="AI834">
        <v>15</v>
      </c>
      <c r="AK834" t="s">
        <v>3504</v>
      </c>
      <c r="AL834" t="s">
        <v>3506</v>
      </c>
      <c r="AM834" t="s">
        <v>3515</v>
      </c>
      <c r="AO834">
        <v>1999</v>
      </c>
      <c r="AP834" t="s">
        <v>3517</v>
      </c>
      <c r="AS834" t="s">
        <v>3625</v>
      </c>
      <c r="AU834">
        <v>49.22822</v>
      </c>
      <c r="AV834">
        <v>7.5955300000000001</v>
      </c>
      <c r="BA834">
        <v>0.33</v>
      </c>
      <c r="BB834" t="s">
        <v>3999</v>
      </c>
      <c r="BC834" t="s">
        <v>3504</v>
      </c>
      <c r="BE834" t="s">
        <v>3515</v>
      </c>
      <c r="BF834" t="s">
        <v>4392</v>
      </c>
      <c r="BG834" t="s">
        <v>1559</v>
      </c>
      <c r="BH834" t="s">
        <v>4585</v>
      </c>
    </row>
    <row r="835" spans="1:61" x14ac:dyDescent="0.25">
      <c r="A835">
        <f t="shared" si="98"/>
        <v>2.5</v>
      </c>
      <c r="B835" t="str">
        <f t="shared" si="99"/>
        <v>ZWSF_BNA1232</v>
      </c>
      <c r="C835" t="s">
        <v>3492</v>
      </c>
      <c r="D835" t="str">
        <f>VLOOKUP(AL835,REF_TABLE!$A$19:$B$26,2,FALSE)</f>
        <v>STUR</v>
      </c>
      <c r="E835" t="str">
        <f>VLOOKUP(AK835,REF_TABLE!A:B,2,FALSE)</f>
        <v>WST</v>
      </c>
      <c r="F835">
        <f t="shared" si="100"/>
        <v>0.33</v>
      </c>
      <c r="G835">
        <f>VLOOKUP(Backup_0521!D835,REF_TABLE!M:Q,2,FALSE)</f>
        <v>9.5587323943661975</v>
      </c>
      <c r="H835">
        <f>VLOOKUP(Backup_0521!D835,REF_TABLE!M:Q,3,FALSE)</f>
        <v>7.8122535211267614</v>
      </c>
      <c r="I835">
        <f>VLOOKUP(D835,Tabelle7!$A:$B,2,FALSE)</f>
        <v>4.0224969288732378E-2</v>
      </c>
      <c r="J835">
        <f>VLOOKUP(D835,Tabelle7!$A:$C,3,FALSE)</f>
        <v>4.0224969288732378E-2</v>
      </c>
      <c r="K835">
        <f>VLOOKUP($E835,Dispa_data!E:W,7,FALSE)</f>
        <v>0</v>
      </c>
      <c r="L835">
        <f>IFERROR(VLOOKUP($E835,Dispa_data!E:W,8,FALSE),0)</f>
        <v>0</v>
      </c>
      <c r="M835">
        <f>IFERROR(VLOOKUP($E835,Dispa_data!E:W,9,FALSE),0)</f>
        <v>0</v>
      </c>
      <c r="N835">
        <f>IFERROR(VLOOKUP($E835,Dispa_data!$E:$W,10,FALSE),0)</f>
        <v>0.3</v>
      </c>
      <c r="O835">
        <f>IFERROR(VLOOKUP($E835,Dispa_data!$E:$W,11,FALSE),0)</f>
        <v>0.46500000000000002</v>
      </c>
      <c r="P835">
        <f>IFERROR(VLOOKUP($E835,Dispa_data!$E:$W,12,FALSE),0)</f>
        <v>0</v>
      </c>
      <c r="Q835">
        <f>IFERROR(VLOOKUP($E835,Dispa_data!$E:$W,13,FALSE),0)</f>
        <v>0</v>
      </c>
      <c r="S835" t="str">
        <f t="shared" si="101"/>
        <v/>
      </c>
      <c r="T835" t="str">
        <f t="shared" si="102"/>
        <v/>
      </c>
      <c r="U835" t="str">
        <f t="shared" si="103"/>
        <v/>
      </c>
      <c r="V835" t="str">
        <f t="shared" si="104"/>
        <v/>
      </c>
      <c r="W835" t="str">
        <f t="shared" si="105"/>
        <v/>
      </c>
      <c r="X835" s="1" t="s">
        <v>900</v>
      </c>
      <c r="Y835" s="6" t="e">
        <f>VLOOKUP(B835,Dispa_data!B:B,1,FALSE)</f>
        <v>#N/A</v>
      </c>
      <c r="Z835" t="s">
        <v>1494</v>
      </c>
      <c r="AA835" t="s">
        <v>1494</v>
      </c>
      <c r="AC835" t="s">
        <v>2389</v>
      </c>
      <c r="AD835" t="s">
        <v>2709</v>
      </c>
      <c r="AE835" t="s">
        <v>3171</v>
      </c>
      <c r="AF835" t="s">
        <v>3471</v>
      </c>
      <c r="AG835" t="s">
        <v>3346</v>
      </c>
      <c r="AH835" t="s">
        <v>3492</v>
      </c>
      <c r="AI835">
        <v>2.5</v>
      </c>
      <c r="AK835" t="s">
        <v>3504</v>
      </c>
      <c r="AL835" t="s">
        <v>3506</v>
      </c>
      <c r="AM835" t="s">
        <v>3515</v>
      </c>
      <c r="AO835">
        <v>2002</v>
      </c>
      <c r="AP835" t="s">
        <v>3521</v>
      </c>
      <c r="AS835" t="s">
        <v>3625</v>
      </c>
      <c r="AU835">
        <v>52.535049999999998</v>
      </c>
      <c r="AV835">
        <v>12.362590000000001</v>
      </c>
      <c r="BA835">
        <v>0.33</v>
      </c>
      <c r="BB835" t="s">
        <v>3999</v>
      </c>
      <c r="BC835" t="s">
        <v>3504</v>
      </c>
      <c r="BE835" t="s">
        <v>3515</v>
      </c>
      <c r="BF835" t="s">
        <v>4393</v>
      </c>
      <c r="BG835" t="s">
        <v>1559</v>
      </c>
      <c r="BH835" t="s">
        <v>4436</v>
      </c>
    </row>
    <row r="836" spans="1:61" x14ac:dyDescent="0.25">
      <c r="A836">
        <f t="shared" si="98"/>
        <v>14.5</v>
      </c>
      <c r="B836" t="str">
        <f t="shared" si="99"/>
        <v>EVE_BNA1233</v>
      </c>
      <c r="C836" t="s">
        <v>3492</v>
      </c>
      <c r="D836" t="str">
        <f>VLOOKUP(AL836,REF_TABLE!$A$19:$B$26,2,FALSE)</f>
        <v>STUR</v>
      </c>
      <c r="E836" t="str">
        <f>VLOOKUP(AK836,REF_TABLE!A:B,2,FALSE)</f>
        <v>WST</v>
      </c>
      <c r="F836">
        <f t="shared" si="100"/>
        <v>0.33</v>
      </c>
      <c r="G836">
        <f>VLOOKUP(Backup_0521!D836,REF_TABLE!M:Q,2,FALSE)</f>
        <v>9.5587323943661975</v>
      </c>
      <c r="H836">
        <f>VLOOKUP(Backup_0521!D836,REF_TABLE!M:Q,3,FALSE)</f>
        <v>7.8122535211267614</v>
      </c>
      <c r="I836">
        <f>VLOOKUP(D836,Tabelle7!$A:$B,2,FALSE)</f>
        <v>4.0224969288732378E-2</v>
      </c>
      <c r="J836">
        <f>VLOOKUP(D836,Tabelle7!$A:$C,3,FALSE)</f>
        <v>4.0224969288732378E-2</v>
      </c>
      <c r="K836">
        <f>VLOOKUP($E836,Dispa_data!E:W,7,FALSE)</f>
        <v>0</v>
      </c>
      <c r="L836">
        <f>IFERROR(VLOOKUP($E836,Dispa_data!E:W,8,FALSE),0)</f>
        <v>0</v>
      </c>
      <c r="M836">
        <f>IFERROR(VLOOKUP($E836,Dispa_data!E:W,9,FALSE),0)</f>
        <v>0</v>
      </c>
      <c r="N836">
        <f>IFERROR(VLOOKUP($E836,Dispa_data!$E:$W,10,FALSE),0)</f>
        <v>0.3</v>
      </c>
      <c r="O836">
        <f>IFERROR(VLOOKUP($E836,Dispa_data!$E:$W,11,FALSE),0)</f>
        <v>0.46500000000000002</v>
      </c>
      <c r="P836">
        <f>IFERROR(VLOOKUP($E836,Dispa_data!$E:$W,12,FALSE),0)</f>
        <v>0</v>
      </c>
      <c r="Q836">
        <f>IFERROR(VLOOKUP($E836,Dispa_data!$E:$W,13,FALSE),0)</f>
        <v>0</v>
      </c>
      <c r="S836" t="str">
        <f t="shared" si="101"/>
        <v/>
      </c>
      <c r="T836" t="str">
        <f t="shared" si="102"/>
        <v/>
      </c>
      <c r="U836" t="str">
        <f t="shared" si="103"/>
        <v/>
      </c>
      <c r="V836" t="str">
        <f t="shared" si="104"/>
        <v/>
      </c>
      <c r="W836" t="str">
        <f t="shared" si="105"/>
        <v/>
      </c>
      <c r="X836" s="1" t="s">
        <v>901</v>
      </c>
      <c r="Y836" s="6" t="e">
        <f>VLOOKUP(B836,Dispa_data!B:B,1,FALSE)</f>
        <v>#N/A</v>
      </c>
      <c r="Z836" t="s">
        <v>1495</v>
      </c>
      <c r="AA836" t="s">
        <v>1495</v>
      </c>
      <c r="AC836" t="s">
        <v>2389</v>
      </c>
      <c r="AD836" t="s">
        <v>2709</v>
      </c>
      <c r="AE836" t="s">
        <v>3171</v>
      </c>
      <c r="AF836" t="s">
        <v>3471</v>
      </c>
      <c r="AG836" t="s">
        <v>3346</v>
      </c>
      <c r="AH836" t="s">
        <v>3492</v>
      </c>
      <c r="AI836">
        <v>14.5</v>
      </c>
      <c r="AK836" t="s">
        <v>3504</v>
      </c>
      <c r="AL836" t="s">
        <v>3506</v>
      </c>
      <c r="AM836" t="s">
        <v>3514</v>
      </c>
      <c r="AO836">
        <v>2009</v>
      </c>
      <c r="AP836" t="s">
        <v>3533</v>
      </c>
      <c r="AS836" t="s">
        <v>3625</v>
      </c>
      <c r="AU836">
        <v>52.535049999999998</v>
      </c>
      <c r="AV836">
        <v>12.362590000000001</v>
      </c>
      <c r="BA836">
        <v>0.33</v>
      </c>
      <c r="BB836" t="s">
        <v>3999</v>
      </c>
      <c r="BC836" t="s">
        <v>3504</v>
      </c>
      <c r="BE836" t="s">
        <v>3515</v>
      </c>
      <c r="BF836" t="s">
        <v>4393</v>
      </c>
      <c r="BG836" t="s">
        <v>1559</v>
      </c>
      <c r="BH836" t="s">
        <v>4436</v>
      </c>
    </row>
    <row r="837" spans="1:61" x14ac:dyDescent="0.25">
      <c r="A837">
        <f t="shared" si="98"/>
        <v>9</v>
      </c>
      <c r="B837" t="str">
        <f t="shared" si="99"/>
        <v>MHKW, WKW_BNA0845</v>
      </c>
      <c r="C837" t="s">
        <v>3492</v>
      </c>
      <c r="D837" t="str">
        <f>VLOOKUP(AL837,REF_TABLE!$A$19:$B$26,2,FALSE)</f>
        <v>STUR</v>
      </c>
      <c r="E837" t="str">
        <f>VLOOKUP(AK837,REF_TABLE!A:B,2,FALSE)</f>
        <v>WST</v>
      </c>
      <c r="F837">
        <f t="shared" si="100"/>
        <v>0.33</v>
      </c>
      <c r="G837">
        <f>VLOOKUP(Backup_0521!D837,REF_TABLE!M:Q,2,FALSE)</f>
        <v>9.5587323943661975</v>
      </c>
      <c r="H837">
        <f>VLOOKUP(Backup_0521!D837,REF_TABLE!M:Q,3,FALSE)</f>
        <v>7.8122535211267614</v>
      </c>
      <c r="I837">
        <f>VLOOKUP(D837,Tabelle7!$A:$B,2,FALSE)</f>
        <v>4.0224969288732378E-2</v>
      </c>
      <c r="J837">
        <f>VLOOKUP(D837,Tabelle7!$A:$C,3,FALSE)</f>
        <v>4.0224969288732378E-2</v>
      </c>
      <c r="K837">
        <f>VLOOKUP($E837,Dispa_data!E:W,7,FALSE)</f>
        <v>0</v>
      </c>
      <c r="L837">
        <f>IFERROR(VLOOKUP($E837,Dispa_data!E:W,8,FALSE),0)</f>
        <v>0</v>
      </c>
      <c r="M837">
        <f>IFERROR(VLOOKUP($E837,Dispa_data!E:W,9,FALSE),0)</f>
        <v>0</v>
      </c>
      <c r="N837">
        <f>IFERROR(VLOOKUP($E837,Dispa_data!$E:$W,10,FALSE),0)</f>
        <v>0.3</v>
      </c>
      <c r="O837">
        <f>IFERROR(VLOOKUP($E837,Dispa_data!$E:$W,11,FALSE),0)</f>
        <v>0.46500000000000002</v>
      </c>
      <c r="P837">
        <f>IFERROR(VLOOKUP($E837,Dispa_data!$E:$W,12,FALSE),0)</f>
        <v>0</v>
      </c>
      <c r="Q837">
        <f>IFERROR(VLOOKUP($E837,Dispa_data!$E:$W,13,FALSE),0)</f>
        <v>0</v>
      </c>
      <c r="S837" t="str">
        <f t="shared" si="101"/>
        <v/>
      </c>
      <c r="T837" t="str">
        <f t="shared" si="102"/>
        <v/>
      </c>
      <c r="U837" t="str">
        <f t="shared" si="103"/>
        <v/>
      </c>
      <c r="V837" t="str">
        <f t="shared" si="104"/>
        <v/>
      </c>
      <c r="W837" t="str">
        <f t="shared" si="105"/>
        <v/>
      </c>
      <c r="X837" s="1" t="s">
        <v>902</v>
      </c>
      <c r="Y837" s="6" t="e">
        <f>VLOOKUP(B837,Dispa_data!B:B,1,FALSE)</f>
        <v>#N/A</v>
      </c>
      <c r="Z837" t="s">
        <v>1496</v>
      </c>
      <c r="AA837" t="s">
        <v>1874</v>
      </c>
      <c r="AC837" t="s">
        <v>2313</v>
      </c>
      <c r="AD837" t="s">
        <v>2631</v>
      </c>
      <c r="AE837" t="s">
        <v>3072</v>
      </c>
      <c r="AF837" t="s">
        <v>1127</v>
      </c>
      <c r="AG837" t="s">
        <v>3478</v>
      </c>
      <c r="AH837" t="s">
        <v>3492</v>
      </c>
      <c r="AI837">
        <v>9</v>
      </c>
      <c r="AK837" t="s">
        <v>3504</v>
      </c>
      <c r="AL837" t="s">
        <v>3506</v>
      </c>
      <c r="AM837" t="s">
        <v>3514</v>
      </c>
      <c r="AO837">
        <v>1988</v>
      </c>
      <c r="AP837" t="s">
        <v>3516</v>
      </c>
      <c r="AS837" t="s">
        <v>3625</v>
      </c>
      <c r="AU837">
        <v>47.856133999999997</v>
      </c>
      <c r="AV837">
        <v>12.134085000000001</v>
      </c>
      <c r="BA837">
        <v>0.33</v>
      </c>
      <c r="BB837" t="s">
        <v>3999</v>
      </c>
      <c r="BC837" t="s">
        <v>3504</v>
      </c>
      <c r="BE837" t="s">
        <v>3515</v>
      </c>
      <c r="BF837" t="s">
        <v>4282</v>
      </c>
      <c r="BG837" t="s">
        <v>1559</v>
      </c>
      <c r="BH837" t="s">
        <v>4547</v>
      </c>
    </row>
    <row r="838" spans="1:61" x14ac:dyDescent="0.25">
      <c r="A838">
        <f t="shared" si="98"/>
        <v>17</v>
      </c>
      <c r="B838" t="str">
        <f t="shared" si="99"/>
        <v>EBS-HKW Rostock_BNA1243</v>
      </c>
      <c r="C838" t="s">
        <v>3492</v>
      </c>
      <c r="D838" t="str">
        <f>VLOOKUP(AL838,REF_TABLE!$A$19:$B$26,2,FALSE)</f>
        <v>STUR</v>
      </c>
      <c r="E838" t="str">
        <f>VLOOKUP(AK838,REF_TABLE!A:B,2,FALSE)</f>
        <v>WST</v>
      </c>
      <c r="F838">
        <f t="shared" si="100"/>
        <v>0.33</v>
      </c>
      <c r="G838">
        <f>VLOOKUP(Backup_0521!D838,REF_TABLE!M:Q,2,FALSE)</f>
        <v>9.5587323943661975</v>
      </c>
      <c r="H838">
        <f>VLOOKUP(Backup_0521!D838,REF_TABLE!M:Q,3,FALSE)</f>
        <v>7.8122535211267614</v>
      </c>
      <c r="I838">
        <f>VLOOKUP(D838,Tabelle7!$A:$B,2,FALSE)</f>
        <v>4.0224969288732378E-2</v>
      </c>
      <c r="J838">
        <f>VLOOKUP(D838,Tabelle7!$A:$C,3,FALSE)</f>
        <v>4.0224969288732378E-2</v>
      </c>
      <c r="K838">
        <f>VLOOKUP($E838,Dispa_data!E:W,7,FALSE)</f>
        <v>0</v>
      </c>
      <c r="L838">
        <f>IFERROR(VLOOKUP($E838,Dispa_data!E:W,8,FALSE),0)</f>
        <v>0</v>
      </c>
      <c r="M838">
        <f>IFERROR(VLOOKUP($E838,Dispa_data!E:W,9,FALSE),0)</f>
        <v>0</v>
      </c>
      <c r="N838">
        <f>IFERROR(VLOOKUP($E838,Dispa_data!$E:$W,10,FALSE),0)</f>
        <v>0.3</v>
      </c>
      <c r="O838">
        <f>IFERROR(VLOOKUP($E838,Dispa_data!$E:$W,11,FALSE),0)</f>
        <v>0.46500000000000002</v>
      </c>
      <c r="P838">
        <f>IFERROR(VLOOKUP($E838,Dispa_data!$E:$W,12,FALSE),0)</f>
        <v>0</v>
      </c>
      <c r="Q838">
        <f>IFERROR(VLOOKUP($E838,Dispa_data!$E:$W,13,FALSE),0)</f>
        <v>0</v>
      </c>
      <c r="S838" t="str">
        <f t="shared" si="101"/>
        <v/>
      </c>
      <c r="T838" t="str">
        <f t="shared" si="102"/>
        <v/>
      </c>
      <c r="U838" t="str">
        <f t="shared" si="103"/>
        <v/>
      </c>
      <c r="V838" t="str">
        <f t="shared" si="104"/>
        <v/>
      </c>
      <c r="W838" t="str">
        <f t="shared" si="105"/>
        <v/>
      </c>
      <c r="X838" s="1" t="s">
        <v>903</v>
      </c>
      <c r="Y838" s="6" t="e">
        <f>VLOOKUP(B838,Dispa_data!B:B,1,FALSE)</f>
        <v>#N/A</v>
      </c>
      <c r="Z838" t="s">
        <v>1497</v>
      </c>
      <c r="AC838" t="s">
        <v>2390</v>
      </c>
      <c r="AD838" t="s">
        <v>2710</v>
      </c>
      <c r="AE838" t="s">
        <v>2799</v>
      </c>
      <c r="AF838" t="s">
        <v>1571</v>
      </c>
      <c r="AG838" t="s">
        <v>3484</v>
      </c>
      <c r="AH838" t="s">
        <v>3492</v>
      </c>
      <c r="AI838">
        <v>17</v>
      </c>
      <c r="AK838" t="s">
        <v>3504</v>
      </c>
      <c r="AL838" t="s">
        <v>3506</v>
      </c>
      <c r="AM838" t="s">
        <v>3514</v>
      </c>
      <c r="AO838">
        <v>2009</v>
      </c>
      <c r="AP838" t="s">
        <v>3533</v>
      </c>
      <c r="AS838" t="s">
        <v>3625</v>
      </c>
      <c r="AU838">
        <v>54.144649999999999</v>
      </c>
      <c r="AV838">
        <v>12.14123</v>
      </c>
      <c r="BA838">
        <v>0.33</v>
      </c>
      <c r="BB838" t="s">
        <v>3999</v>
      </c>
      <c r="BC838" t="s">
        <v>3504</v>
      </c>
      <c r="BE838" t="s">
        <v>3515</v>
      </c>
      <c r="BF838" t="s">
        <v>4394</v>
      </c>
      <c r="BG838" t="s">
        <v>1559</v>
      </c>
      <c r="BH838" t="s">
        <v>4548</v>
      </c>
    </row>
    <row r="839" spans="1:61" x14ac:dyDescent="0.25">
      <c r="A839">
        <f t="shared" si="98"/>
        <v>30</v>
      </c>
      <c r="B839" t="str">
        <f t="shared" si="99"/>
        <v>IKW Rüdersdorf_BNA0855</v>
      </c>
      <c r="C839" t="s">
        <v>3492</v>
      </c>
      <c r="D839" t="str">
        <f>VLOOKUP(AL839,REF_TABLE!$A$19:$B$26,2,FALSE)</f>
        <v>STUR</v>
      </c>
      <c r="E839" t="str">
        <f>VLOOKUP(AK839,REF_TABLE!A:B,2,FALSE)</f>
        <v>WST</v>
      </c>
      <c r="F839">
        <f t="shared" si="100"/>
        <v>0.33</v>
      </c>
      <c r="G839">
        <f>VLOOKUP(Backup_0521!D839,REF_TABLE!M:Q,2,FALSE)</f>
        <v>9.5587323943661975</v>
      </c>
      <c r="H839">
        <f>VLOOKUP(Backup_0521!D839,REF_TABLE!M:Q,3,FALSE)</f>
        <v>7.8122535211267614</v>
      </c>
      <c r="I839">
        <f>VLOOKUP(D839,Tabelle7!$A:$B,2,FALSE)</f>
        <v>4.0224969288732378E-2</v>
      </c>
      <c r="J839">
        <f>VLOOKUP(D839,Tabelle7!$A:$C,3,FALSE)</f>
        <v>4.0224969288732378E-2</v>
      </c>
      <c r="K839">
        <f>VLOOKUP($E839,Dispa_data!E:W,7,FALSE)</f>
        <v>0</v>
      </c>
      <c r="L839">
        <f>IFERROR(VLOOKUP($E839,Dispa_data!E:W,8,FALSE),0)</f>
        <v>0</v>
      </c>
      <c r="M839">
        <f>IFERROR(VLOOKUP($E839,Dispa_data!E:W,9,FALSE),0)</f>
        <v>0</v>
      </c>
      <c r="N839">
        <f>IFERROR(VLOOKUP($E839,Dispa_data!$E:$W,10,FALSE),0)</f>
        <v>0.3</v>
      </c>
      <c r="O839">
        <f>IFERROR(VLOOKUP($E839,Dispa_data!$E:$W,11,FALSE),0)</f>
        <v>0.46500000000000002</v>
      </c>
      <c r="P839">
        <f>IFERROR(VLOOKUP($E839,Dispa_data!$E:$W,12,FALSE),0)</f>
        <v>0</v>
      </c>
      <c r="Q839">
        <f>IFERROR(VLOOKUP($E839,Dispa_data!$E:$W,13,FALSE),0)</f>
        <v>0</v>
      </c>
      <c r="S839" t="str">
        <f t="shared" si="101"/>
        <v/>
      </c>
      <c r="T839" t="str">
        <f t="shared" si="102"/>
        <v/>
      </c>
      <c r="U839" t="str">
        <f t="shared" si="103"/>
        <v/>
      </c>
      <c r="V839" t="str">
        <f t="shared" si="104"/>
        <v/>
      </c>
      <c r="W839" t="str">
        <f t="shared" si="105"/>
        <v/>
      </c>
      <c r="X839" s="1" t="s">
        <v>904</v>
      </c>
      <c r="Y839" s="6" t="e">
        <f>VLOOKUP(B839,Dispa_data!B:B,1,FALSE)</f>
        <v>#N/A</v>
      </c>
      <c r="Z839" t="s">
        <v>1498</v>
      </c>
      <c r="AC839" t="s">
        <v>2166</v>
      </c>
      <c r="AD839" t="s">
        <v>2711</v>
      </c>
      <c r="AE839" t="s">
        <v>3172</v>
      </c>
      <c r="AF839" t="s">
        <v>3472</v>
      </c>
      <c r="AG839" t="s">
        <v>3346</v>
      </c>
      <c r="AH839" t="s">
        <v>3492</v>
      </c>
      <c r="AI839">
        <v>30</v>
      </c>
      <c r="AK839" t="s">
        <v>3504</v>
      </c>
      <c r="AL839" t="s">
        <v>3506</v>
      </c>
      <c r="AM839" t="s">
        <v>3515</v>
      </c>
      <c r="AO839">
        <v>2009</v>
      </c>
      <c r="AP839" t="s">
        <v>3533</v>
      </c>
      <c r="AS839" t="s">
        <v>3625</v>
      </c>
      <c r="AU839">
        <v>52.490280000000013</v>
      </c>
      <c r="AV839">
        <v>13.82987</v>
      </c>
      <c r="BA839">
        <v>0.33</v>
      </c>
      <c r="BB839" t="s">
        <v>3999</v>
      </c>
      <c r="BC839" t="s">
        <v>3504</v>
      </c>
      <c r="BE839" t="s">
        <v>3515</v>
      </c>
      <c r="BG839" t="s">
        <v>4402</v>
      </c>
      <c r="BH839" t="s">
        <v>4436</v>
      </c>
    </row>
    <row r="840" spans="1:61" x14ac:dyDescent="0.25">
      <c r="A840">
        <f t="shared" si="98"/>
        <v>16</v>
      </c>
      <c r="B840" t="str">
        <f t="shared" si="99"/>
        <v>AVA Velsen_BNA1244</v>
      </c>
      <c r="C840" t="s">
        <v>3492</v>
      </c>
      <c r="D840" t="str">
        <f>VLOOKUP(AL840,REF_TABLE!$A$19:$B$26,2,FALSE)</f>
        <v>STUR</v>
      </c>
      <c r="E840" t="str">
        <f>VLOOKUP(AK840,REF_TABLE!A:B,2,FALSE)</f>
        <v>WST</v>
      </c>
      <c r="F840">
        <f t="shared" si="100"/>
        <v>0.33</v>
      </c>
      <c r="G840">
        <f>VLOOKUP(Backup_0521!D840,REF_TABLE!M:Q,2,FALSE)</f>
        <v>9.5587323943661975</v>
      </c>
      <c r="H840">
        <f>VLOOKUP(Backup_0521!D840,REF_TABLE!M:Q,3,FALSE)</f>
        <v>7.8122535211267614</v>
      </c>
      <c r="I840">
        <f>VLOOKUP(D840,Tabelle7!$A:$B,2,FALSE)</f>
        <v>4.0224969288732378E-2</v>
      </c>
      <c r="J840">
        <f>VLOOKUP(D840,Tabelle7!$A:$C,3,FALSE)</f>
        <v>4.0224969288732378E-2</v>
      </c>
      <c r="K840">
        <f>VLOOKUP($E840,Dispa_data!E:W,7,FALSE)</f>
        <v>0</v>
      </c>
      <c r="L840">
        <f>IFERROR(VLOOKUP($E840,Dispa_data!E:W,8,FALSE),0)</f>
        <v>0</v>
      </c>
      <c r="M840">
        <f>IFERROR(VLOOKUP($E840,Dispa_data!E:W,9,FALSE),0)</f>
        <v>0</v>
      </c>
      <c r="N840">
        <f>IFERROR(VLOOKUP($E840,Dispa_data!$E:$W,10,FALSE),0)</f>
        <v>0.3</v>
      </c>
      <c r="O840">
        <f>IFERROR(VLOOKUP($E840,Dispa_data!$E:$W,11,FALSE),0)</f>
        <v>0.46500000000000002</v>
      </c>
      <c r="P840">
        <f>IFERROR(VLOOKUP($E840,Dispa_data!$E:$W,12,FALSE),0)</f>
        <v>0</v>
      </c>
      <c r="Q840">
        <f>IFERROR(VLOOKUP($E840,Dispa_data!$E:$W,13,FALSE),0)</f>
        <v>0</v>
      </c>
      <c r="S840" t="str">
        <f t="shared" si="101"/>
        <v/>
      </c>
      <c r="T840" t="str">
        <f t="shared" si="102"/>
        <v/>
      </c>
      <c r="U840" t="str">
        <f t="shared" si="103"/>
        <v/>
      </c>
      <c r="V840" t="str">
        <f t="shared" si="104"/>
        <v/>
      </c>
      <c r="W840" t="str">
        <f t="shared" si="105"/>
        <v/>
      </c>
      <c r="X840" s="1" t="s">
        <v>905</v>
      </c>
      <c r="Y840" s="6" t="e">
        <f>VLOOKUP(B840,Dispa_data!B:B,1,FALSE)</f>
        <v>#N/A</v>
      </c>
      <c r="Z840" t="s">
        <v>1499</v>
      </c>
      <c r="AC840" t="s">
        <v>2391</v>
      </c>
      <c r="AD840" t="s">
        <v>2712</v>
      </c>
      <c r="AE840" t="s">
        <v>3173</v>
      </c>
      <c r="AF840" t="s">
        <v>3473</v>
      </c>
      <c r="AG840" t="s">
        <v>3485</v>
      </c>
      <c r="AH840" t="s">
        <v>3492</v>
      </c>
      <c r="AI840">
        <v>16</v>
      </c>
      <c r="AK840" t="s">
        <v>3504</v>
      </c>
      <c r="AL840" t="s">
        <v>3506</v>
      </c>
      <c r="AM840" t="s">
        <v>3515</v>
      </c>
      <c r="AO840">
        <v>1997</v>
      </c>
      <c r="AP840" t="s">
        <v>3529</v>
      </c>
      <c r="AS840" t="s">
        <v>3625</v>
      </c>
      <c r="AU840">
        <v>49.21387</v>
      </c>
      <c r="AV840">
        <v>6.8344500000000004</v>
      </c>
      <c r="BA840">
        <v>0.33</v>
      </c>
      <c r="BB840" t="s">
        <v>3999</v>
      </c>
      <c r="BC840" t="s">
        <v>3504</v>
      </c>
      <c r="BE840" t="s">
        <v>3515</v>
      </c>
      <c r="BF840" t="s">
        <v>4395</v>
      </c>
      <c r="BG840" t="s">
        <v>4431</v>
      </c>
      <c r="BH840" t="s">
        <v>2162</v>
      </c>
    </row>
    <row r="841" spans="1:61" x14ac:dyDescent="0.25">
      <c r="A841">
        <f t="shared" ref="A841:A858" si="106">AI841</f>
        <v>54</v>
      </c>
      <c r="B841" t="str">
        <f t="shared" ref="B841:B893" si="107">CONCATENATE(Z841,"_",X841)</f>
        <v>Müllkraftwerk Schwandorf_BNA1254</v>
      </c>
      <c r="C841" t="s">
        <v>3492</v>
      </c>
      <c r="D841" t="str">
        <f>VLOOKUP(AL841,REF_TABLE!$A$19:$B$26,2,FALSE)</f>
        <v>STUR</v>
      </c>
      <c r="E841" t="str">
        <f>VLOOKUP(AK841,REF_TABLE!A:B,2,FALSE)</f>
        <v>WST</v>
      </c>
      <c r="F841">
        <f t="shared" ref="F841:F858" si="108">IF(BA841=0,IF(AY841=0,AZ841,AY841),BA841)</f>
        <v>0.33</v>
      </c>
      <c r="G841">
        <f>VLOOKUP(Backup_0521!D841,REF_TABLE!M:Q,2,FALSE)</f>
        <v>9.5587323943661975</v>
      </c>
      <c r="H841">
        <f>VLOOKUP(Backup_0521!D841,REF_TABLE!M:Q,3,FALSE)</f>
        <v>7.8122535211267614</v>
      </c>
      <c r="I841">
        <f>VLOOKUP(D841,Tabelle7!$A:$B,2,FALSE)</f>
        <v>4.0224969288732378E-2</v>
      </c>
      <c r="J841">
        <f>VLOOKUP(D841,Tabelle7!$A:$C,3,FALSE)</f>
        <v>4.0224969288732378E-2</v>
      </c>
      <c r="K841">
        <f>VLOOKUP($E841,Dispa_data!E:W,7,FALSE)</f>
        <v>0</v>
      </c>
      <c r="L841">
        <f>IFERROR(VLOOKUP($E841,Dispa_data!E:W,8,FALSE),0)</f>
        <v>0</v>
      </c>
      <c r="M841">
        <f>IFERROR(VLOOKUP($E841,Dispa_data!E:W,9,FALSE),0)</f>
        <v>0</v>
      </c>
      <c r="N841">
        <f>IFERROR(VLOOKUP($E841,Dispa_data!$E:$W,10,FALSE),0)</f>
        <v>0.3</v>
      </c>
      <c r="O841">
        <f>IFERROR(VLOOKUP($E841,Dispa_data!$E:$W,11,FALSE),0)</f>
        <v>0.46500000000000002</v>
      </c>
      <c r="P841">
        <f>IFERROR(VLOOKUP($E841,Dispa_data!$E:$W,12,FALSE),0)</f>
        <v>0</v>
      </c>
      <c r="Q841">
        <f>IFERROR(VLOOKUP($E841,Dispa_data!$E:$W,13,FALSE),0)</f>
        <v>0</v>
      </c>
      <c r="S841" t="str">
        <f t="shared" ref="S841:S858" si="109">IF(AN841="","",AN841)</f>
        <v/>
      </c>
      <c r="T841" t="str">
        <f t="shared" ref="T841:T858" si="110">IF(D841="HPHS",A841*6.3,"")</f>
        <v/>
      </c>
      <c r="U841" t="str">
        <f t="shared" ref="U841:U858" si="111">IF(D841="HPHS",0,"")</f>
        <v/>
      </c>
      <c r="V841" t="str">
        <f t="shared" ref="V841:V858" si="112">IF(D841="HPHS",A841,"")</f>
        <v/>
      </c>
      <c r="W841" t="str">
        <f t="shared" ref="W841:W858" si="113">IF(D841="HPHS",0.86,"")</f>
        <v/>
      </c>
      <c r="X841" s="1" t="s">
        <v>906</v>
      </c>
      <c r="Y841" s="6" t="e">
        <f>VLOOKUP(B841,Dispa_data!B:B,1,FALSE)</f>
        <v>#N/A</v>
      </c>
      <c r="Z841" t="s">
        <v>1500</v>
      </c>
      <c r="AC841" t="s">
        <v>2392</v>
      </c>
      <c r="AD841" t="s">
        <v>2713</v>
      </c>
      <c r="AE841" t="s">
        <v>3174</v>
      </c>
      <c r="AF841" t="s">
        <v>3474</v>
      </c>
      <c r="AG841" t="s">
        <v>3478</v>
      </c>
      <c r="AH841" t="s">
        <v>3492</v>
      </c>
      <c r="AI841">
        <v>54</v>
      </c>
      <c r="AK841" t="s">
        <v>3504</v>
      </c>
      <c r="AL841" t="s">
        <v>3506</v>
      </c>
      <c r="AM841" t="s">
        <v>3514</v>
      </c>
      <c r="AO841">
        <v>1982</v>
      </c>
      <c r="AP841" t="s">
        <v>3558</v>
      </c>
      <c r="AS841" t="s">
        <v>3625</v>
      </c>
      <c r="AU841">
        <v>49.309980000000003</v>
      </c>
      <c r="AV841">
        <v>12.087949999999999</v>
      </c>
      <c r="BA841">
        <v>0.33</v>
      </c>
      <c r="BB841" t="s">
        <v>3999</v>
      </c>
      <c r="BC841" t="s">
        <v>3504</v>
      </c>
      <c r="BE841" t="s">
        <v>3515</v>
      </c>
      <c r="BF841" t="s">
        <v>4396</v>
      </c>
      <c r="BG841" t="s">
        <v>4406</v>
      </c>
      <c r="BH841" t="s">
        <v>4451</v>
      </c>
    </row>
    <row r="842" spans="1:61" x14ac:dyDescent="0.25">
      <c r="A842">
        <f t="shared" si="106"/>
        <v>28.9</v>
      </c>
      <c r="B842" t="str">
        <f t="shared" si="107"/>
        <v>Kraftwerk Schwedt GmbH &amp; Co.KG_BNA1255</v>
      </c>
      <c r="C842" t="s">
        <v>3492</v>
      </c>
      <c r="D842" t="str">
        <f>VLOOKUP(AL842,REF_TABLE!$A$19:$B$26,2,FALSE)</f>
        <v>STUR</v>
      </c>
      <c r="E842" t="str">
        <f>VLOOKUP(AK842,REF_TABLE!A:B,2,FALSE)</f>
        <v>WST</v>
      </c>
      <c r="F842">
        <f t="shared" si="108"/>
        <v>0.33</v>
      </c>
      <c r="G842">
        <f>VLOOKUP(Backup_0521!D842,REF_TABLE!M:Q,2,FALSE)</f>
        <v>9.5587323943661975</v>
      </c>
      <c r="H842">
        <f>VLOOKUP(Backup_0521!D842,REF_TABLE!M:Q,3,FALSE)</f>
        <v>7.8122535211267614</v>
      </c>
      <c r="I842">
        <f>VLOOKUP(D842,Tabelle7!$A:$B,2,FALSE)</f>
        <v>4.0224969288732378E-2</v>
      </c>
      <c r="J842">
        <f>VLOOKUP(D842,Tabelle7!$A:$C,3,FALSE)</f>
        <v>4.0224969288732378E-2</v>
      </c>
      <c r="K842">
        <f>VLOOKUP($E842,Dispa_data!E:W,7,FALSE)</f>
        <v>0</v>
      </c>
      <c r="L842">
        <f>IFERROR(VLOOKUP($E842,Dispa_data!E:W,8,FALSE),0)</f>
        <v>0</v>
      </c>
      <c r="M842">
        <f>IFERROR(VLOOKUP($E842,Dispa_data!E:W,9,FALSE),0)</f>
        <v>0</v>
      </c>
      <c r="N842">
        <f>IFERROR(VLOOKUP($E842,Dispa_data!$E:$W,10,FALSE),0)</f>
        <v>0.3</v>
      </c>
      <c r="O842">
        <f>IFERROR(VLOOKUP($E842,Dispa_data!$E:$W,11,FALSE),0)</f>
        <v>0.46500000000000002</v>
      </c>
      <c r="P842">
        <f>IFERROR(VLOOKUP($E842,Dispa_data!$E:$W,12,FALSE),0)</f>
        <v>0</v>
      </c>
      <c r="Q842">
        <f>IFERROR(VLOOKUP($E842,Dispa_data!$E:$W,13,FALSE),0)</f>
        <v>0</v>
      </c>
      <c r="S842" t="str">
        <f t="shared" si="109"/>
        <v/>
      </c>
      <c r="T842" t="str">
        <f t="shared" si="110"/>
        <v/>
      </c>
      <c r="U842" t="str">
        <f t="shared" si="111"/>
        <v/>
      </c>
      <c r="V842" t="str">
        <f t="shared" si="112"/>
        <v/>
      </c>
      <c r="W842" t="str">
        <f t="shared" si="113"/>
        <v/>
      </c>
      <c r="X842" s="1" t="s">
        <v>907</v>
      </c>
      <c r="Y842" s="6" t="e">
        <f>VLOOKUP(B842,Dispa_data!B:B,1,FALSE)</f>
        <v>#N/A</v>
      </c>
      <c r="Z842" t="s">
        <v>1501</v>
      </c>
      <c r="AC842" t="s">
        <v>2393</v>
      </c>
      <c r="AE842" t="s">
        <v>3130</v>
      </c>
      <c r="AF842" t="s">
        <v>2104</v>
      </c>
      <c r="AG842" t="s">
        <v>3346</v>
      </c>
      <c r="AH842" t="s">
        <v>3492</v>
      </c>
      <c r="AI842">
        <v>28.9</v>
      </c>
      <c r="AK842" t="s">
        <v>3504</v>
      </c>
      <c r="AL842" t="s">
        <v>3506</v>
      </c>
      <c r="AM842" t="s">
        <v>3514</v>
      </c>
      <c r="AO842">
        <v>2011</v>
      </c>
      <c r="AP842" t="s">
        <v>3544</v>
      </c>
      <c r="AS842" t="s">
        <v>3625</v>
      </c>
      <c r="AU842">
        <v>53.083056000000013</v>
      </c>
      <c r="AV842">
        <v>14.321443</v>
      </c>
      <c r="BA842">
        <v>0.33</v>
      </c>
      <c r="BB842" t="s">
        <v>3999</v>
      </c>
      <c r="BC842" t="s">
        <v>3504</v>
      </c>
      <c r="BE842" t="s">
        <v>3515</v>
      </c>
      <c r="BG842" t="s">
        <v>4406</v>
      </c>
      <c r="BH842" t="s">
        <v>4436</v>
      </c>
    </row>
    <row r="843" spans="1:61" x14ac:dyDescent="0.25">
      <c r="A843">
        <f t="shared" si="106"/>
        <v>24.4</v>
      </c>
      <c r="B843" t="str">
        <f t="shared" si="107"/>
        <v>GKS_BNA0895</v>
      </c>
      <c r="C843" t="s">
        <v>3492</v>
      </c>
      <c r="D843" t="str">
        <f>VLOOKUP(AL843,REF_TABLE!$A$19:$B$26,2,FALSE)</f>
        <v>STUR</v>
      </c>
      <c r="E843" t="str">
        <f>VLOOKUP(AK843,REF_TABLE!A:B,2,FALSE)</f>
        <v>WST</v>
      </c>
      <c r="F843">
        <f t="shared" si="108"/>
        <v>0.33</v>
      </c>
      <c r="G843">
        <f>VLOOKUP(Backup_0521!D843,REF_TABLE!M:Q,2,FALSE)</f>
        <v>9.5587323943661975</v>
      </c>
      <c r="H843">
        <f>VLOOKUP(Backup_0521!D843,REF_TABLE!M:Q,3,FALSE)</f>
        <v>7.8122535211267614</v>
      </c>
      <c r="I843">
        <f>VLOOKUP(D843,Tabelle7!$A:$B,2,FALSE)</f>
        <v>4.0224969288732378E-2</v>
      </c>
      <c r="J843">
        <f>VLOOKUP(D843,Tabelle7!$A:$C,3,FALSE)</f>
        <v>4.0224969288732378E-2</v>
      </c>
      <c r="K843">
        <f>VLOOKUP($E843,Dispa_data!E:W,7,FALSE)</f>
        <v>0</v>
      </c>
      <c r="L843">
        <f>IFERROR(VLOOKUP($E843,Dispa_data!E:W,8,FALSE),0)</f>
        <v>0</v>
      </c>
      <c r="M843">
        <f>IFERROR(VLOOKUP($E843,Dispa_data!E:W,9,FALSE),0)</f>
        <v>0</v>
      </c>
      <c r="N843">
        <f>IFERROR(VLOOKUP($E843,Dispa_data!$E:$W,10,FALSE),0)</f>
        <v>0.3</v>
      </c>
      <c r="O843">
        <f>IFERROR(VLOOKUP($E843,Dispa_data!$E:$W,11,FALSE),0)</f>
        <v>0.46500000000000002</v>
      </c>
      <c r="P843">
        <f>IFERROR(VLOOKUP($E843,Dispa_data!$E:$W,12,FALSE),0)</f>
        <v>0</v>
      </c>
      <c r="Q843">
        <f>IFERROR(VLOOKUP($E843,Dispa_data!$E:$W,13,FALSE),0)</f>
        <v>0</v>
      </c>
      <c r="S843" t="str">
        <f t="shared" si="109"/>
        <v/>
      </c>
      <c r="T843" t="str">
        <f t="shared" si="110"/>
        <v/>
      </c>
      <c r="U843" t="str">
        <f t="shared" si="111"/>
        <v/>
      </c>
      <c r="V843" t="str">
        <f t="shared" si="112"/>
        <v/>
      </c>
      <c r="W843" t="str">
        <f t="shared" si="113"/>
        <v/>
      </c>
      <c r="X843" s="1" t="s">
        <v>908</v>
      </c>
      <c r="Y843" s="6" t="e">
        <f>VLOOKUP(B843,Dispa_data!B:B,1,FALSE)</f>
        <v>#N/A</v>
      </c>
      <c r="Z843" t="s">
        <v>1502</v>
      </c>
      <c r="AA843" t="s">
        <v>1604</v>
      </c>
      <c r="AC843" t="s">
        <v>2394</v>
      </c>
      <c r="AD843" t="s">
        <v>2714</v>
      </c>
      <c r="AE843" t="s">
        <v>3175</v>
      </c>
      <c r="AF843" t="s">
        <v>3475</v>
      </c>
      <c r="AG843" t="s">
        <v>3478</v>
      </c>
      <c r="AH843" t="s">
        <v>3492</v>
      </c>
      <c r="AI843">
        <v>24.4</v>
      </c>
      <c r="AK843" t="s">
        <v>3504</v>
      </c>
      <c r="AL843" t="s">
        <v>3506</v>
      </c>
      <c r="AM843" t="s">
        <v>3514</v>
      </c>
      <c r="AO843">
        <v>1994</v>
      </c>
      <c r="AP843" t="s">
        <v>3561</v>
      </c>
      <c r="AS843" t="s">
        <v>3625</v>
      </c>
      <c r="AU843">
        <v>50.029690000000002</v>
      </c>
      <c r="AV843">
        <v>10.224</v>
      </c>
      <c r="BA843">
        <v>0.33</v>
      </c>
      <c r="BB843" t="s">
        <v>3999</v>
      </c>
      <c r="BC843" t="s">
        <v>3504</v>
      </c>
      <c r="BE843" t="s">
        <v>3515</v>
      </c>
      <c r="BF843" t="s">
        <v>4397</v>
      </c>
      <c r="BG843" t="s">
        <v>1559</v>
      </c>
      <c r="BH843" t="s">
        <v>4586</v>
      </c>
    </row>
    <row r="844" spans="1:61" x14ac:dyDescent="0.25">
      <c r="A844">
        <f t="shared" si="106"/>
        <v>18.7</v>
      </c>
      <c r="B844" t="str">
        <f t="shared" si="107"/>
        <v>Hamburger Rieger_BNA1510</v>
      </c>
      <c r="C844" t="s">
        <v>3492</v>
      </c>
      <c r="D844" t="str">
        <f>VLOOKUP(AL844,REF_TABLE!$A$19:$B$26,2,FALSE)</f>
        <v>STUR</v>
      </c>
      <c r="E844" t="str">
        <f>VLOOKUP(AK844,REF_TABLE!A:B,2,FALSE)</f>
        <v>WST</v>
      </c>
      <c r="F844">
        <f t="shared" si="108"/>
        <v>0.33</v>
      </c>
      <c r="G844">
        <f>VLOOKUP(Backup_0521!D844,REF_TABLE!M:Q,2,FALSE)</f>
        <v>9.5587323943661975</v>
      </c>
      <c r="H844">
        <f>VLOOKUP(Backup_0521!D844,REF_TABLE!M:Q,3,FALSE)</f>
        <v>7.8122535211267614</v>
      </c>
      <c r="I844">
        <f>VLOOKUP(D844,Tabelle7!$A:$B,2,FALSE)</f>
        <v>4.0224969288732378E-2</v>
      </c>
      <c r="J844">
        <f>VLOOKUP(D844,Tabelle7!$A:$C,3,FALSE)</f>
        <v>4.0224969288732378E-2</v>
      </c>
      <c r="K844">
        <f>VLOOKUP($E844,Dispa_data!E:W,7,FALSE)</f>
        <v>0</v>
      </c>
      <c r="L844">
        <f>IFERROR(VLOOKUP($E844,Dispa_data!E:W,8,FALSE),0)</f>
        <v>0</v>
      </c>
      <c r="M844">
        <f>IFERROR(VLOOKUP($E844,Dispa_data!E:W,9,FALSE),0)</f>
        <v>0</v>
      </c>
      <c r="N844">
        <f>IFERROR(VLOOKUP($E844,Dispa_data!$E:$W,10,FALSE),0)</f>
        <v>0.3</v>
      </c>
      <c r="O844">
        <f>IFERROR(VLOOKUP($E844,Dispa_data!$E:$W,11,FALSE),0)</f>
        <v>0.46500000000000002</v>
      </c>
      <c r="P844">
        <f>IFERROR(VLOOKUP($E844,Dispa_data!$E:$W,12,FALSE),0)</f>
        <v>0</v>
      </c>
      <c r="Q844">
        <f>IFERROR(VLOOKUP($E844,Dispa_data!$E:$W,13,FALSE),0)</f>
        <v>0</v>
      </c>
      <c r="S844" t="str">
        <f t="shared" si="109"/>
        <v/>
      </c>
      <c r="T844" t="str">
        <f t="shared" si="110"/>
        <v/>
      </c>
      <c r="U844" t="str">
        <f t="shared" si="111"/>
        <v/>
      </c>
      <c r="V844" t="str">
        <f t="shared" si="112"/>
        <v/>
      </c>
      <c r="W844" t="str">
        <f t="shared" si="113"/>
        <v/>
      </c>
      <c r="X844" s="1" t="s">
        <v>909</v>
      </c>
      <c r="Y844" s="6" t="e">
        <f>VLOOKUP(B844,Dispa_data!B:B,1,FALSE)</f>
        <v>#N/A</v>
      </c>
      <c r="Z844" t="s">
        <v>1503</v>
      </c>
      <c r="AC844" t="s">
        <v>2395</v>
      </c>
      <c r="AD844" t="s">
        <v>2715</v>
      </c>
      <c r="AE844" t="s">
        <v>2959</v>
      </c>
      <c r="AF844" t="s">
        <v>3332</v>
      </c>
      <c r="AG844" t="s">
        <v>3346</v>
      </c>
      <c r="AH844" t="s">
        <v>3492</v>
      </c>
      <c r="AI844">
        <v>18.7</v>
      </c>
      <c r="AK844" t="s">
        <v>3504</v>
      </c>
      <c r="AL844" t="s">
        <v>3506</v>
      </c>
      <c r="AM844" t="s">
        <v>3514</v>
      </c>
      <c r="AO844">
        <v>2013</v>
      </c>
      <c r="AP844" t="s">
        <v>3543</v>
      </c>
      <c r="AS844" t="s">
        <v>3625</v>
      </c>
      <c r="AU844">
        <v>51.520131999999997</v>
      </c>
      <c r="AV844">
        <v>14.337383000000001</v>
      </c>
      <c r="BA844">
        <v>0.33</v>
      </c>
      <c r="BB844" t="s">
        <v>3999</v>
      </c>
      <c r="BC844" t="s">
        <v>3504</v>
      </c>
      <c r="BE844" t="s">
        <v>3515</v>
      </c>
      <c r="BG844" t="s">
        <v>4406</v>
      </c>
      <c r="BH844" t="s">
        <v>4458</v>
      </c>
    </row>
    <row r="845" spans="1:61" x14ac:dyDescent="0.25">
      <c r="A845">
        <f t="shared" si="106"/>
        <v>24</v>
      </c>
      <c r="B845" t="str">
        <f t="shared" si="107"/>
        <v>REMONDIS Thermische Abfallverwertung GmbH_BNA1262</v>
      </c>
      <c r="C845" t="s">
        <v>3492</v>
      </c>
      <c r="D845" t="str">
        <f>VLOOKUP(AL845,REF_TABLE!$A$19:$B$26,2,FALSE)</f>
        <v>STUR</v>
      </c>
      <c r="E845" t="str">
        <f>VLOOKUP(AK845,REF_TABLE!A:B,2,FALSE)</f>
        <v>WST</v>
      </c>
      <c r="F845">
        <f t="shared" si="108"/>
        <v>0.33</v>
      </c>
      <c r="G845">
        <f>VLOOKUP(Backup_0521!D845,REF_TABLE!M:Q,2,FALSE)</f>
        <v>9.5587323943661975</v>
      </c>
      <c r="H845">
        <f>VLOOKUP(Backup_0521!D845,REF_TABLE!M:Q,3,FALSE)</f>
        <v>7.8122535211267614</v>
      </c>
      <c r="I845">
        <f>VLOOKUP(D845,Tabelle7!$A:$B,2,FALSE)</f>
        <v>4.0224969288732378E-2</v>
      </c>
      <c r="J845">
        <f>VLOOKUP(D845,Tabelle7!$A:$C,3,FALSE)</f>
        <v>4.0224969288732378E-2</v>
      </c>
      <c r="K845">
        <f>VLOOKUP($E845,Dispa_data!E:W,7,FALSE)</f>
        <v>0</v>
      </c>
      <c r="L845">
        <f>IFERROR(VLOOKUP($E845,Dispa_data!E:W,8,FALSE),0)</f>
        <v>0</v>
      </c>
      <c r="M845">
        <f>IFERROR(VLOOKUP($E845,Dispa_data!E:W,9,FALSE),0)</f>
        <v>0</v>
      </c>
      <c r="N845">
        <f>IFERROR(VLOOKUP($E845,Dispa_data!$E:$W,10,FALSE),0)</f>
        <v>0.3</v>
      </c>
      <c r="O845">
        <f>IFERROR(VLOOKUP($E845,Dispa_data!$E:$W,11,FALSE),0)</f>
        <v>0.46500000000000002</v>
      </c>
      <c r="P845">
        <f>IFERROR(VLOOKUP($E845,Dispa_data!$E:$W,12,FALSE),0)</f>
        <v>0</v>
      </c>
      <c r="Q845">
        <f>IFERROR(VLOOKUP($E845,Dispa_data!$E:$W,13,FALSE),0)</f>
        <v>0</v>
      </c>
      <c r="S845" t="str">
        <f t="shared" si="109"/>
        <v/>
      </c>
      <c r="T845" t="str">
        <f t="shared" si="110"/>
        <v/>
      </c>
      <c r="U845" t="str">
        <f t="shared" si="111"/>
        <v/>
      </c>
      <c r="V845" t="str">
        <f t="shared" si="112"/>
        <v/>
      </c>
      <c r="W845" t="str">
        <f t="shared" si="113"/>
        <v/>
      </c>
      <c r="X845" s="1" t="s">
        <v>910</v>
      </c>
      <c r="Y845" s="6" t="e">
        <f>VLOOKUP(B845,Dispa_data!B:B,1,FALSE)</f>
        <v>#N/A</v>
      </c>
      <c r="Z845" t="s">
        <v>1504</v>
      </c>
      <c r="AC845" t="s">
        <v>1504</v>
      </c>
      <c r="AD845" t="s">
        <v>2716</v>
      </c>
      <c r="AE845" t="s">
        <v>3084</v>
      </c>
      <c r="AF845" t="s">
        <v>3414</v>
      </c>
      <c r="AG845" t="s">
        <v>3479</v>
      </c>
      <c r="AH845" t="s">
        <v>3492</v>
      </c>
      <c r="AI845">
        <v>24</v>
      </c>
      <c r="AK845" t="s">
        <v>3504</v>
      </c>
      <c r="AL845" t="s">
        <v>3506</v>
      </c>
      <c r="AM845" t="s">
        <v>3514</v>
      </c>
      <c r="AO845">
        <v>2008</v>
      </c>
      <c r="AP845" t="s">
        <v>3597</v>
      </c>
      <c r="AS845" t="s">
        <v>3625</v>
      </c>
      <c r="AU845">
        <v>51.866149999999998</v>
      </c>
      <c r="AV845">
        <v>11.576295999999999</v>
      </c>
      <c r="BA845">
        <v>0.33</v>
      </c>
      <c r="BB845" t="s">
        <v>3999</v>
      </c>
      <c r="BC845" t="s">
        <v>3504</v>
      </c>
      <c r="BE845" t="s">
        <v>3515</v>
      </c>
      <c r="BF845" t="s">
        <v>3414</v>
      </c>
      <c r="BG845" t="s">
        <v>4406</v>
      </c>
      <c r="BH845" t="s">
        <v>4493</v>
      </c>
    </row>
    <row r="846" spans="1:61" x14ac:dyDescent="0.25">
      <c r="A846">
        <f t="shared" si="106"/>
        <v>19.5</v>
      </c>
      <c r="B846" t="str">
        <f t="shared" si="107"/>
        <v>Restmüll-Heizkraftwerk Stuttgart-Münster_BNA0939a</v>
      </c>
      <c r="C846" t="s">
        <v>3492</v>
      </c>
      <c r="D846" t="str">
        <f>VLOOKUP(AL846,REF_TABLE!$A$19:$B$26,2,FALSE)</f>
        <v>STUR</v>
      </c>
      <c r="E846" t="str">
        <f>VLOOKUP(AK846,REF_TABLE!A:B,2,FALSE)</f>
        <v>WST</v>
      </c>
      <c r="F846">
        <f t="shared" si="108"/>
        <v>0.33</v>
      </c>
      <c r="G846">
        <f>VLOOKUP(Backup_0521!D846,REF_TABLE!M:Q,2,FALSE)</f>
        <v>9.5587323943661975</v>
      </c>
      <c r="H846">
        <f>VLOOKUP(Backup_0521!D846,REF_TABLE!M:Q,3,FALSE)</f>
        <v>7.8122535211267614</v>
      </c>
      <c r="I846">
        <f>VLOOKUP(D846,Tabelle7!$A:$B,2,FALSE)</f>
        <v>4.0224969288732378E-2</v>
      </c>
      <c r="J846">
        <f>VLOOKUP(D846,Tabelle7!$A:$C,3,FALSE)</f>
        <v>4.0224969288732378E-2</v>
      </c>
      <c r="K846">
        <f>VLOOKUP($E846,Dispa_data!E:W,7,FALSE)</f>
        <v>0</v>
      </c>
      <c r="L846">
        <f>IFERROR(VLOOKUP($E846,Dispa_data!E:W,8,FALSE),0)</f>
        <v>0</v>
      </c>
      <c r="M846">
        <f>IFERROR(VLOOKUP($E846,Dispa_data!E:W,9,FALSE),0)</f>
        <v>0</v>
      </c>
      <c r="N846">
        <f>IFERROR(VLOOKUP($E846,Dispa_data!$E:$W,10,FALSE),0)</f>
        <v>0.3</v>
      </c>
      <c r="O846">
        <f>IFERROR(VLOOKUP($E846,Dispa_data!$E:$W,11,FALSE),0)</f>
        <v>0.46500000000000002</v>
      </c>
      <c r="P846">
        <f>IFERROR(VLOOKUP($E846,Dispa_data!$E:$W,12,FALSE),0)</f>
        <v>0</v>
      </c>
      <c r="Q846">
        <f>IFERROR(VLOOKUP($E846,Dispa_data!$E:$W,13,FALSE),0)</f>
        <v>0</v>
      </c>
      <c r="S846">
        <f t="shared" si="109"/>
        <v>79.602739726027394</v>
      </c>
      <c r="T846" t="str">
        <f t="shared" si="110"/>
        <v/>
      </c>
      <c r="U846" t="str">
        <f t="shared" si="111"/>
        <v/>
      </c>
      <c r="V846" t="str">
        <f t="shared" si="112"/>
        <v/>
      </c>
      <c r="W846" t="str">
        <f t="shared" si="113"/>
        <v/>
      </c>
      <c r="X846" s="1" t="s">
        <v>911</v>
      </c>
      <c r="Y846" s="6" t="e">
        <f>VLOOKUP(B846,Dispa_data!B:B,1,FALSE)</f>
        <v>#N/A</v>
      </c>
      <c r="Z846" t="s">
        <v>1016</v>
      </c>
      <c r="AA846" t="s">
        <v>1875</v>
      </c>
      <c r="AB846" t="s">
        <v>1925</v>
      </c>
      <c r="AC846" t="s">
        <v>2158</v>
      </c>
      <c r="AD846" t="s">
        <v>2463</v>
      </c>
      <c r="AE846" t="s">
        <v>2801</v>
      </c>
      <c r="AF846" t="s">
        <v>3242</v>
      </c>
      <c r="AG846" t="s">
        <v>3482</v>
      </c>
      <c r="AH846" t="s">
        <v>3492</v>
      </c>
      <c r="AI846">
        <v>19.5</v>
      </c>
      <c r="AJ846">
        <v>20.695650000000001</v>
      </c>
      <c r="AK846" t="s">
        <v>3504</v>
      </c>
      <c r="AL846" t="s">
        <v>3506</v>
      </c>
      <c r="AM846" t="s">
        <v>3514</v>
      </c>
      <c r="AN846">
        <v>79.602739726027394</v>
      </c>
      <c r="AO846">
        <v>2009</v>
      </c>
      <c r="AP846" t="s">
        <v>3533</v>
      </c>
      <c r="AS846" t="s">
        <v>3625</v>
      </c>
      <c r="AT846" t="s">
        <v>3629</v>
      </c>
      <c r="AU846">
        <v>48.812530000000002</v>
      </c>
      <c r="AV846">
        <v>9.2189499999999995</v>
      </c>
      <c r="AW846" t="s">
        <v>3660</v>
      </c>
      <c r="AX846" t="s">
        <v>3771</v>
      </c>
      <c r="BA846">
        <v>0.33</v>
      </c>
      <c r="BB846" t="s">
        <v>3999</v>
      </c>
      <c r="BC846" t="s">
        <v>3504</v>
      </c>
      <c r="BE846" t="s">
        <v>3515</v>
      </c>
      <c r="BG846" t="s">
        <v>4421</v>
      </c>
      <c r="BH846" t="s">
        <v>4442</v>
      </c>
      <c r="BI846" t="s">
        <v>4592</v>
      </c>
    </row>
    <row r="847" spans="1:61" x14ac:dyDescent="0.25">
      <c r="A847">
        <f t="shared" si="106"/>
        <v>18</v>
      </c>
      <c r="B847" t="str">
        <f t="shared" si="107"/>
        <v>Nord 1_BNA0969a</v>
      </c>
      <c r="C847" t="s">
        <v>3492</v>
      </c>
      <c r="D847" t="str">
        <f>VLOOKUP(AL847,REF_TABLE!$A$19:$B$26,2,FALSE)</f>
        <v>STUR</v>
      </c>
      <c r="E847" t="str">
        <f>VLOOKUP(AK847,REF_TABLE!A:B,2,FALSE)</f>
        <v>WST</v>
      </c>
      <c r="F847">
        <f t="shared" si="108"/>
        <v>0.33</v>
      </c>
      <c r="G847">
        <f>VLOOKUP(Backup_0521!D847,REF_TABLE!M:Q,2,FALSE)</f>
        <v>9.5587323943661975</v>
      </c>
      <c r="H847">
        <f>VLOOKUP(Backup_0521!D847,REF_TABLE!M:Q,3,FALSE)</f>
        <v>7.8122535211267614</v>
      </c>
      <c r="I847">
        <f>VLOOKUP(D847,Tabelle7!$A:$B,2,FALSE)</f>
        <v>4.0224969288732378E-2</v>
      </c>
      <c r="J847">
        <f>VLOOKUP(D847,Tabelle7!$A:$C,3,FALSE)</f>
        <v>4.0224969288732378E-2</v>
      </c>
      <c r="K847">
        <f>VLOOKUP($E847,Dispa_data!E:W,7,FALSE)</f>
        <v>0</v>
      </c>
      <c r="L847">
        <f>IFERROR(VLOOKUP($E847,Dispa_data!E:W,8,FALSE),0)</f>
        <v>0</v>
      </c>
      <c r="M847">
        <f>IFERROR(VLOOKUP($E847,Dispa_data!E:W,9,FALSE),0)</f>
        <v>0</v>
      </c>
      <c r="N847">
        <f>IFERROR(VLOOKUP($E847,Dispa_data!$E:$W,10,FALSE),0)</f>
        <v>0.3</v>
      </c>
      <c r="O847">
        <f>IFERROR(VLOOKUP($E847,Dispa_data!$E:$W,11,FALSE),0)</f>
        <v>0.46500000000000002</v>
      </c>
      <c r="P847">
        <f>IFERROR(VLOOKUP($E847,Dispa_data!$E:$W,12,FALSE),0)</f>
        <v>0</v>
      </c>
      <c r="Q847">
        <f>IFERROR(VLOOKUP($E847,Dispa_data!$E:$W,13,FALSE),0)</f>
        <v>0</v>
      </c>
      <c r="S847" t="str">
        <f t="shared" si="109"/>
        <v/>
      </c>
      <c r="T847" t="str">
        <f t="shared" si="110"/>
        <v/>
      </c>
      <c r="U847" t="str">
        <f t="shared" si="111"/>
        <v/>
      </c>
      <c r="V847" t="str">
        <f t="shared" si="112"/>
        <v/>
      </c>
      <c r="W847" t="str">
        <f t="shared" si="113"/>
        <v/>
      </c>
      <c r="X847" s="1" t="s">
        <v>912</v>
      </c>
      <c r="Y847" s="6" t="e">
        <f>VLOOKUP(B847,Dispa_data!B:B,1,FALSE)</f>
        <v>#N/A</v>
      </c>
      <c r="Z847" t="s">
        <v>1505</v>
      </c>
      <c r="AA847" t="s">
        <v>1586</v>
      </c>
      <c r="AC847" t="s">
        <v>2186</v>
      </c>
      <c r="AE847" t="s">
        <v>2803</v>
      </c>
      <c r="AF847" t="s">
        <v>3244</v>
      </c>
      <c r="AG847" t="s">
        <v>3478</v>
      </c>
      <c r="AH847" t="s">
        <v>3492</v>
      </c>
      <c r="AI847">
        <v>18</v>
      </c>
      <c r="AK847" t="s">
        <v>3504</v>
      </c>
      <c r="AL847" t="s">
        <v>3506</v>
      </c>
      <c r="AM847" t="s">
        <v>3514</v>
      </c>
      <c r="AO847">
        <v>1992</v>
      </c>
      <c r="AP847" t="s">
        <v>3547</v>
      </c>
      <c r="AS847" t="s">
        <v>3625</v>
      </c>
      <c r="AU847">
        <v>48.180506000000001</v>
      </c>
      <c r="AV847">
        <v>11.639612</v>
      </c>
      <c r="BA847">
        <v>0.33</v>
      </c>
      <c r="BB847" t="s">
        <v>3999</v>
      </c>
      <c r="BC847" t="s">
        <v>3504</v>
      </c>
      <c r="BE847" t="s">
        <v>3515</v>
      </c>
      <c r="BF847" t="s">
        <v>4066</v>
      </c>
      <c r="BG847" t="s">
        <v>4406</v>
      </c>
      <c r="BH847" t="s">
        <v>4475</v>
      </c>
    </row>
    <row r="848" spans="1:61" x14ac:dyDescent="0.25">
      <c r="A848">
        <f t="shared" si="106"/>
        <v>22</v>
      </c>
      <c r="B848" t="str">
        <f t="shared" si="107"/>
        <v>Nord 3_BNA0969c</v>
      </c>
      <c r="C848" t="s">
        <v>3492</v>
      </c>
      <c r="D848" t="str">
        <f>VLOOKUP(AL848,REF_TABLE!$A$19:$B$26,2,FALSE)</f>
        <v>STUR</v>
      </c>
      <c r="E848" t="str">
        <f>VLOOKUP(AK848,REF_TABLE!A:B,2,FALSE)</f>
        <v>WST</v>
      </c>
      <c r="F848">
        <f t="shared" si="108"/>
        <v>0.33</v>
      </c>
      <c r="G848">
        <f>VLOOKUP(Backup_0521!D848,REF_TABLE!M:Q,2,FALSE)</f>
        <v>9.5587323943661975</v>
      </c>
      <c r="H848">
        <f>VLOOKUP(Backup_0521!D848,REF_TABLE!M:Q,3,FALSE)</f>
        <v>7.8122535211267614</v>
      </c>
      <c r="I848">
        <f>VLOOKUP(D848,Tabelle7!$A:$B,2,FALSE)</f>
        <v>4.0224969288732378E-2</v>
      </c>
      <c r="J848">
        <f>VLOOKUP(D848,Tabelle7!$A:$C,3,FALSE)</f>
        <v>4.0224969288732378E-2</v>
      </c>
      <c r="K848">
        <f>VLOOKUP($E848,Dispa_data!E:W,7,FALSE)</f>
        <v>0</v>
      </c>
      <c r="L848">
        <f>IFERROR(VLOOKUP($E848,Dispa_data!E:W,8,FALSE),0)</f>
        <v>0</v>
      </c>
      <c r="M848">
        <f>IFERROR(VLOOKUP($E848,Dispa_data!E:W,9,FALSE),0)</f>
        <v>0</v>
      </c>
      <c r="N848">
        <f>IFERROR(VLOOKUP($E848,Dispa_data!$E:$W,10,FALSE),0)</f>
        <v>0.3</v>
      </c>
      <c r="O848">
        <f>IFERROR(VLOOKUP($E848,Dispa_data!$E:$W,11,FALSE),0)</f>
        <v>0.46500000000000002</v>
      </c>
      <c r="P848">
        <f>IFERROR(VLOOKUP($E848,Dispa_data!$E:$W,12,FALSE),0)</f>
        <v>0</v>
      </c>
      <c r="Q848">
        <f>IFERROR(VLOOKUP($E848,Dispa_data!$E:$W,13,FALSE),0)</f>
        <v>0</v>
      </c>
      <c r="S848" t="str">
        <f t="shared" si="109"/>
        <v/>
      </c>
      <c r="T848" t="str">
        <f t="shared" si="110"/>
        <v/>
      </c>
      <c r="U848" t="str">
        <f t="shared" si="111"/>
        <v/>
      </c>
      <c r="V848" t="str">
        <f t="shared" si="112"/>
        <v/>
      </c>
      <c r="W848" t="str">
        <f t="shared" si="113"/>
        <v/>
      </c>
      <c r="X848" s="1" t="s">
        <v>913</v>
      </c>
      <c r="Y848" s="6" t="e">
        <f>VLOOKUP(B848,Dispa_data!B:B,1,FALSE)</f>
        <v>#N/A</v>
      </c>
      <c r="Z848" t="s">
        <v>1506</v>
      </c>
      <c r="AA848" t="s">
        <v>1590</v>
      </c>
      <c r="AC848" t="s">
        <v>2186</v>
      </c>
      <c r="AE848" t="s">
        <v>2803</v>
      </c>
      <c r="AF848" t="s">
        <v>3244</v>
      </c>
      <c r="AG848" t="s">
        <v>3478</v>
      </c>
      <c r="AH848" t="s">
        <v>3492</v>
      </c>
      <c r="AI848">
        <v>22</v>
      </c>
      <c r="AK848" t="s">
        <v>3504</v>
      </c>
      <c r="AL848" t="s">
        <v>3506</v>
      </c>
      <c r="AM848" t="s">
        <v>3514</v>
      </c>
      <c r="AO848">
        <v>1984</v>
      </c>
      <c r="AP848" t="s">
        <v>3540</v>
      </c>
      <c r="AS848" t="s">
        <v>3625</v>
      </c>
      <c r="AU848">
        <v>48.180506000000001</v>
      </c>
      <c r="AV848">
        <v>11.639612</v>
      </c>
      <c r="BA848">
        <v>0.33</v>
      </c>
      <c r="BB848" t="s">
        <v>3999</v>
      </c>
      <c r="BC848" t="s">
        <v>3504</v>
      </c>
      <c r="BE848" t="s">
        <v>3515</v>
      </c>
      <c r="BF848" t="s">
        <v>4066</v>
      </c>
      <c r="BG848" t="s">
        <v>4406</v>
      </c>
      <c r="BH848" t="s">
        <v>4475</v>
      </c>
    </row>
    <row r="849" spans="1:60" x14ac:dyDescent="0.25">
      <c r="A849">
        <f t="shared" si="106"/>
        <v>27</v>
      </c>
      <c r="B849" t="str">
        <f t="shared" si="107"/>
        <v>MVA Weisweiler_BNA1020</v>
      </c>
      <c r="C849" t="s">
        <v>3492</v>
      </c>
      <c r="D849" t="str">
        <f>VLOOKUP(AL849,REF_TABLE!$A$19:$B$26,2,FALSE)</f>
        <v>STUR</v>
      </c>
      <c r="E849" t="str">
        <f>VLOOKUP(AK849,REF_TABLE!A:B,2,FALSE)</f>
        <v>WST</v>
      </c>
      <c r="F849">
        <f t="shared" si="108"/>
        <v>0.33</v>
      </c>
      <c r="G849">
        <f>VLOOKUP(Backup_0521!D849,REF_TABLE!M:Q,2,FALSE)</f>
        <v>9.5587323943661975</v>
      </c>
      <c r="H849">
        <f>VLOOKUP(Backup_0521!D849,REF_TABLE!M:Q,3,FALSE)</f>
        <v>7.8122535211267614</v>
      </c>
      <c r="I849">
        <f>VLOOKUP(D849,Tabelle7!$A:$B,2,FALSE)</f>
        <v>4.0224969288732378E-2</v>
      </c>
      <c r="J849">
        <f>VLOOKUP(D849,Tabelle7!$A:$C,3,FALSE)</f>
        <v>4.0224969288732378E-2</v>
      </c>
      <c r="K849">
        <f>VLOOKUP($E849,Dispa_data!E:W,7,FALSE)</f>
        <v>0</v>
      </c>
      <c r="L849">
        <f>IFERROR(VLOOKUP($E849,Dispa_data!E:W,8,FALSE),0)</f>
        <v>0</v>
      </c>
      <c r="M849">
        <f>IFERROR(VLOOKUP($E849,Dispa_data!E:W,9,FALSE),0)</f>
        <v>0</v>
      </c>
      <c r="N849">
        <f>IFERROR(VLOOKUP($E849,Dispa_data!$E:$W,10,FALSE),0)</f>
        <v>0.3</v>
      </c>
      <c r="O849">
        <f>IFERROR(VLOOKUP($E849,Dispa_data!$E:$W,11,FALSE),0)</f>
        <v>0.46500000000000002</v>
      </c>
      <c r="P849">
        <f>IFERROR(VLOOKUP($E849,Dispa_data!$E:$W,12,FALSE),0)</f>
        <v>0</v>
      </c>
      <c r="Q849">
        <f>IFERROR(VLOOKUP($E849,Dispa_data!$E:$W,13,FALSE),0)</f>
        <v>0</v>
      </c>
      <c r="S849" t="str">
        <f t="shared" si="109"/>
        <v/>
      </c>
      <c r="T849" t="str">
        <f t="shared" si="110"/>
        <v/>
      </c>
      <c r="U849" t="str">
        <f t="shared" si="111"/>
        <v/>
      </c>
      <c r="V849" t="str">
        <f t="shared" si="112"/>
        <v/>
      </c>
      <c r="W849" t="str">
        <f t="shared" si="113"/>
        <v/>
      </c>
      <c r="X849" s="1" t="s">
        <v>914</v>
      </c>
      <c r="Y849" s="6" t="e">
        <f>VLOOKUP(B849,Dispa_data!B:B,1,FALSE)</f>
        <v>#N/A</v>
      </c>
      <c r="Z849" t="s">
        <v>1507</v>
      </c>
      <c r="AA849" t="s">
        <v>1860</v>
      </c>
      <c r="AC849" t="s">
        <v>2203</v>
      </c>
      <c r="AE849" t="s">
        <v>2945</v>
      </c>
      <c r="AF849" t="s">
        <v>1178</v>
      </c>
      <c r="AG849" t="s">
        <v>3480</v>
      </c>
      <c r="AH849" t="s">
        <v>3492</v>
      </c>
      <c r="AI849">
        <v>27</v>
      </c>
      <c r="AK849" t="s">
        <v>3504</v>
      </c>
      <c r="AL849" t="s">
        <v>3506</v>
      </c>
      <c r="AM849" t="s">
        <v>3514</v>
      </c>
      <c r="AO849">
        <v>1996</v>
      </c>
      <c r="AP849" t="s">
        <v>3553</v>
      </c>
      <c r="AS849" t="s">
        <v>3625</v>
      </c>
      <c r="AU849">
        <v>50.838590000000003</v>
      </c>
      <c r="AV849">
        <v>6.3211700000000004</v>
      </c>
      <c r="BA849">
        <v>0.33</v>
      </c>
      <c r="BB849" t="s">
        <v>3999</v>
      </c>
      <c r="BC849" t="s">
        <v>3504</v>
      </c>
      <c r="BE849" t="s">
        <v>3515</v>
      </c>
      <c r="BF849" t="s">
        <v>4152</v>
      </c>
      <c r="BG849" t="s">
        <v>4406</v>
      </c>
      <c r="BH849" t="s">
        <v>4441</v>
      </c>
    </row>
    <row r="850" spans="1:60" x14ac:dyDescent="0.25">
      <c r="A850">
        <f t="shared" si="106"/>
        <v>10.5</v>
      </c>
      <c r="B850" t="str">
        <f t="shared" si="107"/>
        <v>Biomasseheizkraftwerk Wiesbaden_BNA1520</v>
      </c>
      <c r="C850" t="s">
        <v>3492</v>
      </c>
      <c r="D850" t="str">
        <f>VLOOKUP(AL850,REF_TABLE!$A$19:$B$26,2,FALSE)</f>
        <v>STUR</v>
      </c>
      <c r="E850" t="str">
        <f>VLOOKUP(AK850,REF_TABLE!A:B,2,FALSE)</f>
        <v>WST</v>
      </c>
      <c r="F850">
        <f t="shared" si="108"/>
        <v>0.33</v>
      </c>
      <c r="G850">
        <f>VLOOKUP(Backup_0521!D850,REF_TABLE!M:Q,2,FALSE)</f>
        <v>9.5587323943661975</v>
      </c>
      <c r="H850">
        <f>VLOOKUP(Backup_0521!D850,REF_TABLE!M:Q,3,FALSE)</f>
        <v>7.8122535211267614</v>
      </c>
      <c r="I850">
        <f>VLOOKUP(D850,Tabelle7!$A:$B,2,FALSE)</f>
        <v>4.0224969288732378E-2</v>
      </c>
      <c r="J850">
        <f>VLOOKUP(D850,Tabelle7!$A:$C,3,FALSE)</f>
        <v>4.0224969288732378E-2</v>
      </c>
      <c r="K850">
        <f>VLOOKUP($E850,Dispa_data!E:W,7,FALSE)</f>
        <v>0</v>
      </c>
      <c r="L850">
        <f>IFERROR(VLOOKUP($E850,Dispa_data!E:W,8,FALSE),0)</f>
        <v>0</v>
      </c>
      <c r="M850">
        <f>IFERROR(VLOOKUP($E850,Dispa_data!E:W,9,FALSE),0)</f>
        <v>0</v>
      </c>
      <c r="N850">
        <f>IFERROR(VLOOKUP($E850,Dispa_data!$E:$W,10,FALSE),0)</f>
        <v>0.3</v>
      </c>
      <c r="O850">
        <f>IFERROR(VLOOKUP($E850,Dispa_data!$E:$W,11,FALSE),0)</f>
        <v>0.46500000000000002</v>
      </c>
      <c r="P850">
        <f>IFERROR(VLOOKUP($E850,Dispa_data!$E:$W,12,FALSE),0)</f>
        <v>0</v>
      </c>
      <c r="Q850">
        <f>IFERROR(VLOOKUP($E850,Dispa_data!$E:$W,13,FALSE),0)</f>
        <v>0</v>
      </c>
      <c r="S850" t="str">
        <f t="shared" si="109"/>
        <v/>
      </c>
      <c r="T850" t="str">
        <f t="shared" si="110"/>
        <v/>
      </c>
      <c r="U850" t="str">
        <f t="shared" si="111"/>
        <v/>
      </c>
      <c r="V850" t="str">
        <f t="shared" si="112"/>
        <v/>
      </c>
      <c r="W850" t="str">
        <f t="shared" si="113"/>
        <v/>
      </c>
      <c r="X850" s="1" t="s">
        <v>915</v>
      </c>
      <c r="Y850" s="6" t="e">
        <f>VLOOKUP(B850,Dispa_data!B:B,1,FALSE)</f>
        <v>#N/A</v>
      </c>
      <c r="Z850" t="s">
        <v>1508</v>
      </c>
      <c r="AC850" t="s">
        <v>2396</v>
      </c>
      <c r="AD850" t="s">
        <v>2717</v>
      </c>
      <c r="AE850" t="s">
        <v>3176</v>
      </c>
      <c r="AF850" t="s">
        <v>3216</v>
      </c>
      <c r="AG850" t="s">
        <v>3483</v>
      </c>
      <c r="AH850" t="s">
        <v>3492</v>
      </c>
      <c r="AI850">
        <v>10.5</v>
      </c>
      <c r="AK850" t="s">
        <v>3504</v>
      </c>
      <c r="AL850" t="s">
        <v>3506</v>
      </c>
      <c r="AM850" t="s">
        <v>3514</v>
      </c>
      <c r="AO850">
        <v>2014</v>
      </c>
      <c r="AP850" t="s">
        <v>3541</v>
      </c>
      <c r="AS850" t="s">
        <v>3625</v>
      </c>
      <c r="AU850">
        <v>50.042129000000003</v>
      </c>
      <c r="AV850">
        <v>8.2611570000000007</v>
      </c>
      <c r="BA850">
        <v>0.33</v>
      </c>
      <c r="BB850" t="s">
        <v>3999</v>
      </c>
      <c r="BC850" t="s">
        <v>3504</v>
      </c>
      <c r="BE850" t="s">
        <v>3515</v>
      </c>
      <c r="BG850" t="s">
        <v>1559</v>
      </c>
      <c r="BH850" t="s">
        <v>4587</v>
      </c>
    </row>
    <row r="851" spans="1:60" x14ac:dyDescent="0.25">
      <c r="A851">
        <f t="shared" si="106"/>
        <v>30</v>
      </c>
      <c r="B851" t="str">
        <f t="shared" si="107"/>
        <v>Müllheizkraftwerk_BNA1316</v>
      </c>
      <c r="C851" t="s">
        <v>3492</v>
      </c>
      <c r="D851" t="str">
        <f>VLOOKUP(AL851,REF_TABLE!$A$19:$B$26,2,FALSE)</f>
        <v>STUR</v>
      </c>
      <c r="E851" t="str">
        <f>VLOOKUP(AK851,REF_TABLE!A:B,2,FALSE)</f>
        <v>WST</v>
      </c>
      <c r="F851">
        <f t="shared" si="108"/>
        <v>0.33</v>
      </c>
      <c r="G851">
        <f>VLOOKUP(Backup_0521!D851,REF_TABLE!M:Q,2,FALSE)</f>
        <v>9.5587323943661975</v>
      </c>
      <c r="H851">
        <f>VLOOKUP(Backup_0521!D851,REF_TABLE!M:Q,3,FALSE)</f>
        <v>7.8122535211267614</v>
      </c>
      <c r="I851">
        <f>VLOOKUP(D851,Tabelle7!$A:$B,2,FALSE)</f>
        <v>4.0224969288732378E-2</v>
      </c>
      <c r="J851">
        <f>VLOOKUP(D851,Tabelle7!$A:$C,3,FALSE)</f>
        <v>4.0224969288732378E-2</v>
      </c>
      <c r="K851">
        <f>VLOOKUP($E851,Dispa_data!E:W,7,FALSE)</f>
        <v>0</v>
      </c>
      <c r="L851">
        <f>IFERROR(VLOOKUP($E851,Dispa_data!E:W,8,FALSE),0)</f>
        <v>0</v>
      </c>
      <c r="M851">
        <f>IFERROR(VLOOKUP($E851,Dispa_data!E:W,9,FALSE),0)</f>
        <v>0</v>
      </c>
      <c r="N851">
        <f>IFERROR(VLOOKUP($E851,Dispa_data!$E:$W,10,FALSE),0)</f>
        <v>0.3</v>
      </c>
      <c r="O851">
        <f>IFERROR(VLOOKUP($E851,Dispa_data!$E:$W,11,FALSE),0)</f>
        <v>0.46500000000000002</v>
      </c>
      <c r="P851">
        <f>IFERROR(VLOOKUP($E851,Dispa_data!$E:$W,12,FALSE),0)</f>
        <v>0</v>
      </c>
      <c r="Q851">
        <f>IFERROR(VLOOKUP($E851,Dispa_data!$E:$W,13,FALSE),0)</f>
        <v>0</v>
      </c>
      <c r="S851" t="str">
        <f t="shared" si="109"/>
        <v/>
      </c>
      <c r="T851" t="str">
        <f t="shared" si="110"/>
        <v/>
      </c>
      <c r="U851" t="str">
        <f t="shared" si="111"/>
        <v/>
      </c>
      <c r="V851" t="str">
        <f t="shared" si="112"/>
        <v/>
      </c>
      <c r="W851" t="str">
        <f t="shared" si="113"/>
        <v/>
      </c>
      <c r="X851" s="1" t="s">
        <v>916</v>
      </c>
      <c r="Y851" s="6" t="e">
        <f>VLOOKUP(B851,Dispa_data!B:B,1,FALSE)</f>
        <v>#N/A</v>
      </c>
      <c r="Z851" t="s">
        <v>1479</v>
      </c>
      <c r="AC851" t="s">
        <v>2397</v>
      </c>
      <c r="AD851" t="s">
        <v>2718</v>
      </c>
      <c r="AE851" t="s">
        <v>3177</v>
      </c>
      <c r="AF851" t="s">
        <v>3250</v>
      </c>
      <c r="AG851" t="s">
        <v>3480</v>
      </c>
      <c r="AH851" t="s">
        <v>3492</v>
      </c>
      <c r="AI851">
        <v>30</v>
      </c>
      <c r="AK851" t="s">
        <v>3504</v>
      </c>
      <c r="AL851" t="s">
        <v>3506</v>
      </c>
      <c r="AM851" t="s">
        <v>3514</v>
      </c>
      <c r="AO851">
        <v>1976</v>
      </c>
      <c r="AP851" t="s">
        <v>3560</v>
      </c>
      <c r="AS851" t="s">
        <v>3625</v>
      </c>
      <c r="AU851">
        <v>51.225149999999999</v>
      </c>
      <c r="AV851">
        <v>7.1422300000000014</v>
      </c>
      <c r="BA851">
        <v>0.33</v>
      </c>
      <c r="BB851" t="s">
        <v>3999</v>
      </c>
      <c r="BC851" t="s">
        <v>3504</v>
      </c>
      <c r="BE851" t="s">
        <v>3515</v>
      </c>
      <c r="BF851" t="s">
        <v>4398</v>
      </c>
      <c r="BG851" t="s">
        <v>4406</v>
      </c>
      <c r="BH851" t="s">
        <v>4478</v>
      </c>
    </row>
    <row r="852" spans="1:60" x14ac:dyDescent="0.25">
      <c r="A852">
        <f t="shared" si="106"/>
        <v>8.6999999999999993</v>
      </c>
      <c r="B852" t="str">
        <f t="shared" si="107"/>
        <v>Turbosatz 1_BNA1449a</v>
      </c>
      <c r="C852" t="s">
        <v>3492</v>
      </c>
      <c r="D852" t="str">
        <f>VLOOKUP(AL852,REF_TABLE!$A$19:$B$26,2,FALSE)</f>
        <v>STUR</v>
      </c>
      <c r="E852" t="str">
        <f>VLOOKUP(AK852,REF_TABLE!A:B,2,FALSE)</f>
        <v>WST</v>
      </c>
      <c r="F852">
        <f t="shared" si="108"/>
        <v>0.33</v>
      </c>
      <c r="G852">
        <f>VLOOKUP(Backup_0521!D852,REF_TABLE!M:Q,2,FALSE)</f>
        <v>9.5587323943661975</v>
      </c>
      <c r="H852">
        <f>VLOOKUP(Backup_0521!D852,REF_TABLE!M:Q,3,FALSE)</f>
        <v>7.8122535211267614</v>
      </c>
      <c r="I852">
        <f>VLOOKUP(D852,Tabelle7!$A:$B,2,FALSE)</f>
        <v>4.0224969288732378E-2</v>
      </c>
      <c r="J852">
        <f>VLOOKUP(D852,Tabelle7!$A:$C,3,FALSE)</f>
        <v>4.0224969288732378E-2</v>
      </c>
      <c r="K852">
        <f>VLOOKUP($E852,Dispa_data!E:W,7,FALSE)</f>
        <v>0</v>
      </c>
      <c r="L852">
        <f>IFERROR(VLOOKUP($E852,Dispa_data!E:W,8,FALSE),0)</f>
        <v>0</v>
      </c>
      <c r="M852">
        <f>IFERROR(VLOOKUP($E852,Dispa_data!E:W,9,FALSE),0)</f>
        <v>0</v>
      </c>
      <c r="N852">
        <f>IFERROR(VLOOKUP($E852,Dispa_data!$E:$W,10,FALSE),0)</f>
        <v>0.3</v>
      </c>
      <c r="O852">
        <f>IFERROR(VLOOKUP($E852,Dispa_data!$E:$W,11,FALSE),0)</f>
        <v>0.46500000000000002</v>
      </c>
      <c r="P852">
        <f>IFERROR(VLOOKUP($E852,Dispa_data!$E:$W,12,FALSE),0)</f>
        <v>0</v>
      </c>
      <c r="Q852">
        <f>IFERROR(VLOOKUP($E852,Dispa_data!$E:$W,13,FALSE),0)</f>
        <v>0</v>
      </c>
      <c r="S852" t="str">
        <f t="shared" si="109"/>
        <v/>
      </c>
      <c r="T852" t="str">
        <f t="shared" si="110"/>
        <v/>
      </c>
      <c r="U852" t="str">
        <f t="shared" si="111"/>
        <v/>
      </c>
      <c r="V852" t="str">
        <f t="shared" si="112"/>
        <v/>
      </c>
      <c r="W852" t="str">
        <f t="shared" si="113"/>
        <v/>
      </c>
      <c r="X852" s="1" t="s">
        <v>917</v>
      </c>
      <c r="Y852" s="6" t="e">
        <f>VLOOKUP(B852,Dispa_data!B:B,1,FALSE)</f>
        <v>#N/A</v>
      </c>
      <c r="Z852" t="s">
        <v>1509</v>
      </c>
      <c r="AC852" t="s">
        <v>2398</v>
      </c>
      <c r="AD852" t="s">
        <v>2719</v>
      </c>
      <c r="AE852" t="s">
        <v>3178</v>
      </c>
      <c r="AF852" t="s">
        <v>3426</v>
      </c>
      <c r="AG852" t="s">
        <v>3478</v>
      </c>
      <c r="AH852" t="s">
        <v>3492</v>
      </c>
      <c r="AI852">
        <v>8.6999999999999993</v>
      </c>
      <c r="AK852" t="s">
        <v>3504</v>
      </c>
      <c r="AL852" t="s">
        <v>3506</v>
      </c>
      <c r="AM852" t="s">
        <v>3514</v>
      </c>
      <c r="AO852">
        <v>1984</v>
      </c>
      <c r="AP852" t="s">
        <v>3540</v>
      </c>
      <c r="AS852" t="s">
        <v>3625</v>
      </c>
      <c r="AU852">
        <v>49.792999999999999</v>
      </c>
      <c r="AV852">
        <v>9.9940600000000011</v>
      </c>
      <c r="BA852">
        <v>0.33</v>
      </c>
      <c r="BB852" t="s">
        <v>3999</v>
      </c>
      <c r="BC852" t="s">
        <v>3504</v>
      </c>
      <c r="BE852" t="s">
        <v>3515</v>
      </c>
      <c r="BF852" t="s">
        <v>4399</v>
      </c>
      <c r="BG852" t="s">
        <v>1559</v>
      </c>
      <c r="BH852" t="s">
        <v>4561</v>
      </c>
    </row>
    <row r="853" spans="1:60" x14ac:dyDescent="0.25">
      <c r="A853">
        <f t="shared" si="106"/>
        <v>12</v>
      </c>
      <c r="B853" t="str">
        <f t="shared" si="107"/>
        <v>Turbosatz 2_BNA1449b</v>
      </c>
      <c r="C853" t="s">
        <v>3492</v>
      </c>
      <c r="D853" t="str">
        <f>VLOOKUP(AL853,REF_TABLE!$A$19:$B$26,2,FALSE)</f>
        <v>STUR</v>
      </c>
      <c r="E853" t="str">
        <f>VLOOKUP(AK853,REF_TABLE!A:B,2,FALSE)</f>
        <v>WST</v>
      </c>
      <c r="F853">
        <f t="shared" si="108"/>
        <v>0.33</v>
      </c>
      <c r="G853">
        <f>VLOOKUP(Backup_0521!D853,REF_TABLE!M:Q,2,FALSE)</f>
        <v>9.5587323943661975</v>
      </c>
      <c r="H853">
        <f>VLOOKUP(Backup_0521!D853,REF_TABLE!M:Q,3,FALSE)</f>
        <v>7.8122535211267614</v>
      </c>
      <c r="I853">
        <f>VLOOKUP(D853,Tabelle7!$A:$B,2,FALSE)</f>
        <v>4.0224969288732378E-2</v>
      </c>
      <c r="J853">
        <f>VLOOKUP(D853,Tabelle7!$A:$C,3,FALSE)</f>
        <v>4.0224969288732378E-2</v>
      </c>
      <c r="K853">
        <f>VLOOKUP($E853,Dispa_data!E:W,7,FALSE)</f>
        <v>0</v>
      </c>
      <c r="L853">
        <f>IFERROR(VLOOKUP($E853,Dispa_data!E:W,8,FALSE),0)</f>
        <v>0</v>
      </c>
      <c r="M853">
        <f>IFERROR(VLOOKUP($E853,Dispa_data!E:W,9,FALSE),0)</f>
        <v>0</v>
      </c>
      <c r="N853">
        <f>IFERROR(VLOOKUP($E853,Dispa_data!$E:$W,10,FALSE),0)</f>
        <v>0.3</v>
      </c>
      <c r="O853">
        <f>IFERROR(VLOOKUP($E853,Dispa_data!$E:$W,11,FALSE),0)</f>
        <v>0.46500000000000002</v>
      </c>
      <c r="P853">
        <f>IFERROR(VLOOKUP($E853,Dispa_data!$E:$W,12,FALSE),0)</f>
        <v>0</v>
      </c>
      <c r="Q853">
        <f>IFERROR(VLOOKUP($E853,Dispa_data!$E:$W,13,FALSE),0)</f>
        <v>0</v>
      </c>
      <c r="S853" t="str">
        <f t="shared" si="109"/>
        <v/>
      </c>
      <c r="T853" t="str">
        <f t="shared" si="110"/>
        <v/>
      </c>
      <c r="U853" t="str">
        <f t="shared" si="111"/>
        <v/>
      </c>
      <c r="V853" t="str">
        <f t="shared" si="112"/>
        <v/>
      </c>
      <c r="W853" t="str">
        <f t="shared" si="113"/>
        <v/>
      </c>
      <c r="X853" s="1" t="s">
        <v>918</v>
      </c>
      <c r="Y853" s="6" t="e">
        <f>VLOOKUP(B853,Dispa_data!B:B,1,FALSE)</f>
        <v>#N/A</v>
      </c>
      <c r="Z853" t="s">
        <v>1510</v>
      </c>
      <c r="AC853" t="s">
        <v>2398</v>
      </c>
      <c r="AD853" t="s">
        <v>2719</v>
      </c>
      <c r="AE853" t="s">
        <v>3178</v>
      </c>
      <c r="AF853" t="s">
        <v>3426</v>
      </c>
      <c r="AG853" t="s">
        <v>3478</v>
      </c>
      <c r="AH853" t="s">
        <v>3492</v>
      </c>
      <c r="AI853">
        <v>12</v>
      </c>
      <c r="AK853" t="s">
        <v>3504</v>
      </c>
      <c r="AL853" t="s">
        <v>3506</v>
      </c>
      <c r="AM853" t="s">
        <v>3514</v>
      </c>
      <c r="AO853">
        <v>1998</v>
      </c>
      <c r="AP853" t="s">
        <v>3609</v>
      </c>
      <c r="AS853" t="s">
        <v>3625</v>
      </c>
      <c r="AU853">
        <v>49.792999999999999</v>
      </c>
      <c r="AV853">
        <v>9.9940600000000011</v>
      </c>
      <c r="BA853">
        <v>0.33</v>
      </c>
      <c r="BB853" t="s">
        <v>3999</v>
      </c>
      <c r="BC853" t="s">
        <v>3504</v>
      </c>
      <c r="BE853" t="s">
        <v>3515</v>
      </c>
      <c r="BF853" t="s">
        <v>4399</v>
      </c>
      <c r="BG853" t="s">
        <v>1559</v>
      </c>
      <c r="BH853" t="s">
        <v>4561</v>
      </c>
    </row>
    <row r="854" spans="1:60" x14ac:dyDescent="0.25">
      <c r="A854">
        <f t="shared" si="106"/>
        <v>12.1</v>
      </c>
      <c r="B854" t="str">
        <f t="shared" si="107"/>
        <v>Restabfallbehandlungsanlage_BNA1286</v>
      </c>
      <c r="C854" t="s">
        <v>3492</v>
      </c>
      <c r="D854" t="str">
        <f>VLOOKUP(AL854,REF_TABLE!$A$19:$B$26,2,FALSE)</f>
        <v>STUR</v>
      </c>
      <c r="E854" t="str">
        <f>VLOOKUP(AK854,REF_TABLE!A:B,2,FALSE)</f>
        <v>WST</v>
      </c>
      <c r="F854">
        <f t="shared" si="108"/>
        <v>0.33</v>
      </c>
      <c r="G854">
        <f>VLOOKUP(Backup_0521!D854,REF_TABLE!M:Q,2,FALSE)</f>
        <v>9.5587323943661975</v>
      </c>
      <c r="H854">
        <f>VLOOKUP(Backup_0521!D854,REF_TABLE!M:Q,3,FALSE)</f>
        <v>7.8122535211267614</v>
      </c>
      <c r="I854">
        <f>VLOOKUP(D854,Tabelle7!$A:$B,2,FALSE)</f>
        <v>4.0224969288732378E-2</v>
      </c>
      <c r="J854">
        <f>VLOOKUP(D854,Tabelle7!$A:$C,3,FALSE)</f>
        <v>4.0224969288732378E-2</v>
      </c>
      <c r="K854">
        <f>VLOOKUP($E854,Dispa_data!E:W,7,FALSE)</f>
        <v>0</v>
      </c>
      <c r="L854">
        <f>IFERROR(VLOOKUP($E854,Dispa_data!E:W,8,FALSE),0)</f>
        <v>0</v>
      </c>
      <c r="M854">
        <f>IFERROR(VLOOKUP($E854,Dispa_data!E:W,9,FALSE),0)</f>
        <v>0</v>
      </c>
      <c r="N854">
        <f>IFERROR(VLOOKUP($E854,Dispa_data!$E:$W,10,FALSE),0)</f>
        <v>0.3</v>
      </c>
      <c r="O854">
        <f>IFERROR(VLOOKUP($E854,Dispa_data!$E:$W,11,FALSE),0)</f>
        <v>0.46500000000000002</v>
      </c>
      <c r="P854">
        <f>IFERROR(VLOOKUP($E854,Dispa_data!$E:$W,12,FALSE),0)</f>
        <v>0</v>
      </c>
      <c r="Q854">
        <f>IFERROR(VLOOKUP($E854,Dispa_data!$E:$W,13,FALSE),0)</f>
        <v>0</v>
      </c>
      <c r="S854" t="str">
        <f t="shared" si="109"/>
        <v/>
      </c>
      <c r="T854" t="str">
        <f t="shared" si="110"/>
        <v/>
      </c>
      <c r="U854" t="str">
        <f t="shared" si="111"/>
        <v/>
      </c>
      <c r="V854" t="str">
        <f t="shared" si="112"/>
        <v/>
      </c>
      <c r="W854" t="str">
        <f t="shared" si="113"/>
        <v/>
      </c>
      <c r="X854" s="1" t="s">
        <v>919</v>
      </c>
      <c r="Y854" s="6" t="e">
        <f>VLOOKUP(B854,Dispa_data!B:B,1,FALSE)</f>
        <v>#N/A</v>
      </c>
      <c r="Z854" t="s">
        <v>1511</v>
      </c>
      <c r="AA854" t="s">
        <v>1586</v>
      </c>
      <c r="AC854" t="s">
        <v>2399</v>
      </c>
      <c r="AE854" t="s">
        <v>3179</v>
      </c>
      <c r="AF854" t="s">
        <v>3476</v>
      </c>
      <c r="AG854" t="s">
        <v>3481</v>
      </c>
      <c r="AH854" t="s">
        <v>3492</v>
      </c>
      <c r="AI854">
        <v>12.1</v>
      </c>
      <c r="AK854" t="s">
        <v>3504</v>
      </c>
      <c r="AL854" t="s">
        <v>3506</v>
      </c>
      <c r="AM854" t="s">
        <v>3514</v>
      </c>
      <c r="AO854">
        <v>2007</v>
      </c>
      <c r="AP854" t="s">
        <v>3527</v>
      </c>
      <c r="AS854" t="s">
        <v>3625</v>
      </c>
      <c r="AU854">
        <v>50.638794369999999</v>
      </c>
      <c r="AV854">
        <v>10.68695146</v>
      </c>
      <c r="BA854">
        <v>0.33</v>
      </c>
      <c r="BB854" t="s">
        <v>3999</v>
      </c>
      <c r="BC854" t="s">
        <v>3504</v>
      </c>
      <c r="BE854" t="s">
        <v>3515</v>
      </c>
      <c r="BF854" t="s">
        <v>4400</v>
      </c>
      <c r="BG854" t="s">
        <v>4404</v>
      </c>
      <c r="BH854" t="s">
        <v>4556</v>
      </c>
    </row>
    <row r="855" spans="1:60" x14ac:dyDescent="0.25">
      <c r="A855">
        <f t="shared" si="106"/>
        <v>18</v>
      </c>
      <c r="B855" t="str">
        <f t="shared" si="107"/>
        <v>AVG Köln_BNA1867</v>
      </c>
      <c r="C855" t="s">
        <v>3492</v>
      </c>
      <c r="D855" t="str">
        <f>VLOOKUP(AL855,REF_TABLE!$A$19:$B$26,2,FALSE)</f>
        <v>STUR</v>
      </c>
      <c r="E855" t="str">
        <f>VLOOKUP(AK855,REF_TABLE!A:B,2,FALSE)</f>
        <v>WST</v>
      </c>
      <c r="F855">
        <f t="shared" si="108"/>
        <v>0.33</v>
      </c>
      <c r="G855">
        <f>VLOOKUP(Backup_0521!D855,REF_TABLE!M:Q,2,FALSE)</f>
        <v>9.5587323943661975</v>
      </c>
      <c r="H855">
        <f>VLOOKUP(Backup_0521!D855,REF_TABLE!M:Q,3,FALSE)</f>
        <v>7.8122535211267614</v>
      </c>
      <c r="I855">
        <f>VLOOKUP(D855,Tabelle7!$A:$B,2,FALSE)</f>
        <v>4.0224969288732378E-2</v>
      </c>
      <c r="J855">
        <f>VLOOKUP(D855,Tabelle7!$A:$C,3,FALSE)</f>
        <v>4.0224969288732378E-2</v>
      </c>
      <c r="K855">
        <f>VLOOKUP($E855,Dispa_data!E:W,7,FALSE)</f>
        <v>0</v>
      </c>
      <c r="L855">
        <f>IFERROR(VLOOKUP($E855,Dispa_data!E:W,8,FALSE),0)</f>
        <v>0</v>
      </c>
      <c r="M855">
        <f>IFERROR(VLOOKUP($E855,Dispa_data!E:W,9,FALSE),0)</f>
        <v>0</v>
      </c>
      <c r="N855">
        <f>IFERROR(VLOOKUP($E855,Dispa_data!$E:$W,10,FALSE),0)</f>
        <v>0.3</v>
      </c>
      <c r="O855">
        <f>IFERROR(VLOOKUP($E855,Dispa_data!$E:$W,11,FALSE),0)</f>
        <v>0.46500000000000002</v>
      </c>
      <c r="P855">
        <f>IFERROR(VLOOKUP($E855,Dispa_data!$E:$W,12,FALSE),0)</f>
        <v>0</v>
      </c>
      <c r="Q855">
        <f>IFERROR(VLOOKUP($E855,Dispa_data!$E:$W,13,FALSE),0)</f>
        <v>0</v>
      </c>
      <c r="S855" t="str">
        <f t="shared" si="109"/>
        <v/>
      </c>
      <c r="T855" t="str">
        <f t="shared" si="110"/>
        <v/>
      </c>
      <c r="U855" t="str">
        <f t="shared" si="111"/>
        <v/>
      </c>
      <c r="V855" t="str">
        <f t="shared" si="112"/>
        <v/>
      </c>
      <c r="W855" t="str">
        <f t="shared" si="113"/>
        <v/>
      </c>
      <c r="X855" s="1" t="s">
        <v>920</v>
      </c>
      <c r="Y855" s="6" t="e">
        <f>VLOOKUP(B855,Dispa_data!B:B,1,FALSE)</f>
        <v>#N/A</v>
      </c>
      <c r="Z855" t="s">
        <v>1512</v>
      </c>
      <c r="AA855" t="s">
        <v>1510</v>
      </c>
      <c r="AC855" t="s">
        <v>2382</v>
      </c>
      <c r="AD855" t="s">
        <v>2720</v>
      </c>
      <c r="AE855" t="s">
        <v>3030</v>
      </c>
      <c r="AF855" t="s">
        <v>3328</v>
      </c>
      <c r="AG855" t="s">
        <v>3480</v>
      </c>
      <c r="AH855" t="s">
        <v>3492</v>
      </c>
      <c r="AI855">
        <v>18</v>
      </c>
      <c r="AK855" t="s">
        <v>3504</v>
      </c>
      <c r="AL855" t="s">
        <v>3506</v>
      </c>
      <c r="AM855" t="s">
        <v>3515</v>
      </c>
      <c r="AO855">
        <v>2017</v>
      </c>
      <c r="AP855" t="s">
        <v>3604</v>
      </c>
      <c r="AS855" t="s">
        <v>3625</v>
      </c>
      <c r="AU855">
        <v>50.99962</v>
      </c>
      <c r="AV855">
        <v>6.9409589999999994</v>
      </c>
      <c r="BA855">
        <v>0.33</v>
      </c>
      <c r="BB855" t="s">
        <v>3999</v>
      </c>
      <c r="BC855" t="s">
        <v>3504</v>
      </c>
      <c r="BE855" t="s">
        <v>3515</v>
      </c>
      <c r="BF855" t="s">
        <v>4162</v>
      </c>
      <c r="BG855" t="s">
        <v>4412</v>
      </c>
      <c r="BH855" t="s">
        <v>4588</v>
      </c>
    </row>
    <row r="856" spans="1:60" x14ac:dyDescent="0.25">
      <c r="A856">
        <f t="shared" si="106"/>
        <v>5.6</v>
      </c>
      <c r="B856" t="str">
        <f t="shared" si="107"/>
        <v>HKW Mannheim_BNA0639</v>
      </c>
      <c r="C856" t="s">
        <v>3492</v>
      </c>
      <c r="D856" t="str">
        <f>VLOOKUP(AL856,REF_TABLE!$A$19:$B$26,2,FALSE)</f>
        <v>STUR</v>
      </c>
      <c r="E856" t="str">
        <f>VLOOKUP(AK856,REF_TABLE!A:B,2,FALSE)</f>
        <v>WST</v>
      </c>
      <c r="F856">
        <f t="shared" si="108"/>
        <v>0.33</v>
      </c>
      <c r="G856">
        <f>VLOOKUP(Backup_0521!D856,REF_TABLE!M:Q,2,FALSE)</f>
        <v>9.5587323943661975</v>
      </c>
      <c r="H856">
        <f>VLOOKUP(Backup_0521!D856,REF_TABLE!M:Q,3,FALSE)</f>
        <v>7.8122535211267614</v>
      </c>
      <c r="I856">
        <f>VLOOKUP(D856,Tabelle7!$A:$B,2,FALSE)</f>
        <v>4.0224969288732378E-2</v>
      </c>
      <c r="J856">
        <f>VLOOKUP(D856,Tabelle7!$A:$C,3,FALSE)</f>
        <v>4.0224969288732378E-2</v>
      </c>
      <c r="K856">
        <f>VLOOKUP($E856,Dispa_data!E:W,7,FALSE)</f>
        <v>0</v>
      </c>
      <c r="L856">
        <f>IFERROR(VLOOKUP($E856,Dispa_data!E:W,8,FALSE),0)</f>
        <v>0</v>
      </c>
      <c r="M856">
        <f>IFERROR(VLOOKUP($E856,Dispa_data!E:W,9,FALSE),0)</f>
        <v>0</v>
      </c>
      <c r="N856">
        <f>IFERROR(VLOOKUP($E856,Dispa_data!$E:$W,10,FALSE),0)</f>
        <v>0.3</v>
      </c>
      <c r="O856">
        <f>IFERROR(VLOOKUP($E856,Dispa_data!$E:$W,11,FALSE),0)</f>
        <v>0.46500000000000002</v>
      </c>
      <c r="P856">
        <f>IFERROR(VLOOKUP($E856,Dispa_data!$E:$W,12,FALSE),0)</f>
        <v>0</v>
      </c>
      <c r="Q856">
        <f>IFERROR(VLOOKUP($E856,Dispa_data!$E:$W,13,FALSE),0)</f>
        <v>0</v>
      </c>
      <c r="S856" t="str">
        <f t="shared" si="109"/>
        <v/>
      </c>
      <c r="T856" t="str">
        <f t="shared" si="110"/>
        <v/>
      </c>
      <c r="U856" t="str">
        <f t="shared" si="111"/>
        <v/>
      </c>
      <c r="V856" t="str">
        <f t="shared" si="112"/>
        <v/>
      </c>
      <c r="W856" t="str">
        <f t="shared" si="113"/>
        <v/>
      </c>
      <c r="X856" s="1" t="s">
        <v>921</v>
      </c>
      <c r="Y856" s="6" t="e">
        <f>VLOOKUP(B856,Dispa_data!B:B,1,FALSE)</f>
        <v>#N/A</v>
      </c>
      <c r="Z856" t="s">
        <v>1489</v>
      </c>
      <c r="AA856" t="s">
        <v>1876</v>
      </c>
      <c r="AC856" t="s">
        <v>2135</v>
      </c>
      <c r="AD856" t="s">
        <v>2705</v>
      </c>
      <c r="AE856" t="s">
        <v>2750</v>
      </c>
      <c r="AF856" t="s">
        <v>3208</v>
      </c>
      <c r="AG856" t="s">
        <v>3482</v>
      </c>
      <c r="AH856" t="s">
        <v>3492</v>
      </c>
      <c r="AI856">
        <v>5.6</v>
      </c>
      <c r="AK856" t="s">
        <v>3504</v>
      </c>
      <c r="AL856" t="s">
        <v>3506</v>
      </c>
      <c r="AM856" t="s">
        <v>3514</v>
      </c>
      <c r="AO856">
        <v>1977</v>
      </c>
      <c r="AP856" t="s">
        <v>3599</v>
      </c>
      <c r="AR856">
        <v>2012</v>
      </c>
      <c r="AS856" t="s">
        <v>18</v>
      </c>
      <c r="AU856">
        <v>49.522399999999998</v>
      </c>
      <c r="AV856">
        <v>8.4529399999999999</v>
      </c>
      <c r="BA856">
        <v>0.33</v>
      </c>
      <c r="BB856" t="s">
        <v>3999</v>
      </c>
      <c r="BC856" t="s">
        <v>3504</v>
      </c>
      <c r="BE856" t="s">
        <v>3515</v>
      </c>
      <c r="BF856" t="s">
        <v>4018</v>
      </c>
      <c r="BG856" t="s">
        <v>1559</v>
      </c>
      <c r="BH856" t="s">
        <v>4589</v>
      </c>
    </row>
    <row r="857" spans="1:60" x14ac:dyDescent="0.25">
      <c r="A857">
        <f t="shared" si="106"/>
        <v>2.8</v>
      </c>
      <c r="B857" t="str">
        <f t="shared" si="107"/>
        <v>HKW Mannheim_BNA0638</v>
      </c>
      <c r="C857" t="s">
        <v>3492</v>
      </c>
      <c r="D857" t="str">
        <f>VLOOKUP(AL857,REF_TABLE!$A$19:$B$26,2,FALSE)</f>
        <v>STUR</v>
      </c>
      <c r="E857" t="str">
        <f>VLOOKUP(AK857,REF_TABLE!A:B,2,FALSE)</f>
        <v>WST</v>
      </c>
      <c r="F857">
        <f t="shared" si="108"/>
        <v>0.33</v>
      </c>
      <c r="G857">
        <f>VLOOKUP(Backup_0521!D857,REF_TABLE!M:Q,2,FALSE)</f>
        <v>9.5587323943661975</v>
      </c>
      <c r="H857">
        <f>VLOOKUP(Backup_0521!D857,REF_TABLE!M:Q,3,FALSE)</f>
        <v>7.8122535211267614</v>
      </c>
      <c r="I857">
        <f>VLOOKUP(D857,Tabelle7!$A:$B,2,FALSE)</f>
        <v>4.0224969288732378E-2</v>
      </c>
      <c r="J857">
        <f>VLOOKUP(D857,Tabelle7!$A:$C,3,FALSE)</f>
        <v>4.0224969288732378E-2</v>
      </c>
      <c r="K857">
        <f>VLOOKUP($E857,Dispa_data!E:W,7,FALSE)</f>
        <v>0</v>
      </c>
      <c r="L857">
        <f>IFERROR(VLOOKUP($E857,Dispa_data!E:W,8,FALSE),0)</f>
        <v>0</v>
      </c>
      <c r="M857">
        <f>IFERROR(VLOOKUP($E857,Dispa_data!E:W,9,FALSE),0)</f>
        <v>0</v>
      </c>
      <c r="N857">
        <f>IFERROR(VLOOKUP($E857,Dispa_data!$E:$W,10,FALSE),0)</f>
        <v>0.3</v>
      </c>
      <c r="O857">
        <f>IFERROR(VLOOKUP($E857,Dispa_data!$E:$W,11,FALSE),0)</f>
        <v>0.46500000000000002</v>
      </c>
      <c r="P857">
        <f>IFERROR(VLOOKUP($E857,Dispa_data!$E:$W,12,FALSE),0)</f>
        <v>0</v>
      </c>
      <c r="Q857">
        <f>IFERROR(VLOOKUP($E857,Dispa_data!$E:$W,13,FALSE),0)</f>
        <v>0</v>
      </c>
      <c r="S857" t="str">
        <f t="shared" si="109"/>
        <v/>
      </c>
      <c r="T857" t="str">
        <f t="shared" si="110"/>
        <v/>
      </c>
      <c r="U857" t="str">
        <f t="shared" si="111"/>
        <v/>
      </c>
      <c r="V857" t="str">
        <f t="shared" si="112"/>
        <v/>
      </c>
      <c r="W857" t="str">
        <f t="shared" si="113"/>
        <v/>
      </c>
      <c r="X857" s="1" t="s">
        <v>922</v>
      </c>
      <c r="Y857" s="6" t="e">
        <f>VLOOKUP(B857,Dispa_data!B:B,1,FALSE)</f>
        <v>#N/A</v>
      </c>
      <c r="Z857" t="s">
        <v>1489</v>
      </c>
      <c r="AA857" t="s">
        <v>1863</v>
      </c>
      <c r="AC857" t="s">
        <v>2135</v>
      </c>
      <c r="AD857" t="s">
        <v>2705</v>
      </c>
      <c r="AE857" t="s">
        <v>2750</v>
      </c>
      <c r="AF857" t="s">
        <v>3208</v>
      </c>
      <c r="AG857" t="s">
        <v>3482</v>
      </c>
      <c r="AH857" t="s">
        <v>3492</v>
      </c>
      <c r="AI857">
        <v>2.8</v>
      </c>
      <c r="AK857" t="s">
        <v>3504</v>
      </c>
      <c r="AL857" t="s">
        <v>3506</v>
      </c>
      <c r="AM857" t="s">
        <v>3515</v>
      </c>
      <c r="AO857">
        <v>1966</v>
      </c>
      <c r="AP857" t="s">
        <v>3552</v>
      </c>
      <c r="AR857">
        <v>2013</v>
      </c>
      <c r="AS857" t="s">
        <v>18</v>
      </c>
      <c r="AU857">
        <v>49.522399999999998</v>
      </c>
      <c r="AV857">
        <v>8.4529399999999999</v>
      </c>
      <c r="BA857">
        <v>0.33</v>
      </c>
      <c r="BB857" t="s">
        <v>3999</v>
      </c>
      <c r="BC857" t="s">
        <v>3504</v>
      </c>
      <c r="BE857" t="s">
        <v>3515</v>
      </c>
      <c r="BF857" t="s">
        <v>4018</v>
      </c>
      <c r="BG857" t="s">
        <v>1559</v>
      </c>
      <c r="BH857" t="s">
        <v>4453</v>
      </c>
    </row>
    <row r="858" spans="1:60" x14ac:dyDescent="0.25">
      <c r="A858">
        <f t="shared" si="106"/>
        <v>42</v>
      </c>
      <c r="B858" t="str">
        <f t="shared" si="107"/>
        <v>HKW Fenne, Grubengaskraftwerk_BNA0997</v>
      </c>
      <c r="C858" t="s">
        <v>3492</v>
      </c>
      <c r="D858" t="str">
        <f>VLOOKUP(AL858,REF_TABLE!$A$19:$B$26,2,FALSE)</f>
        <v>ICEN</v>
      </c>
      <c r="E858" t="str">
        <f>VLOOKUP(AK858,REF_TABLE!A:B,2,FALSE)</f>
        <v>GAS</v>
      </c>
      <c r="F858">
        <f t="shared" si="108"/>
        <v>0.44619999999999999</v>
      </c>
      <c r="G858">
        <f>VLOOKUP(Backup_0521!D858,REF_TABLE!M:Q,2,FALSE)</f>
        <v>0</v>
      </c>
      <c r="H858">
        <f>VLOOKUP(Backup_0521!D858,REF_TABLE!M:Q,3,FALSE)</f>
        <v>0</v>
      </c>
      <c r="I858">
        <f>VLOOKUP(D858,Tabelle7!$A:$B,2,FALSE)</f>
        <v>1</v>
      </c>
      <c r="J858">
        <f>VLOOKUP(D858,Tabelle7!$A:$C,3,FALSE)</f>
        <v>1</v>
      </c>
      <c r="K858">
        <f>VLOOKUP($E858,Dispa_data!E:W,7,FALSE)</f>
        <v>112542.12</v>
      </c>
      <c r="L858">
        <f>IFERROR(VLOOKUP($E858,Dispa_data!E:W,8,FALSE),0)</f>
        <v>0</v>
      </c>
      <c r="M858">
        <f>IFERROR(VLOOKUP($E858,Dispa_data!E:W,9,FALSE),0)</f>
        <v>0</v>
      </c>
      <c r="N858">
        <f>IFERROR(VLOOKUP($E858,Dispa_data!$E:$W,10,FALSE),0)</f>
        <v>0.4</v>
      </c>
      <c r="O858">
        <f>IFERROR(VLOOKUP($E858,Dispa_data!$E:$W,11,FALSE),0)</f>
        <v>0.52500000000000002</v>
      </c>
      <c r="P858">
        <f>IFERROR(VLOOKUP($E858,Dispa_data!$E:$W,12,FALSE),0)</f>
        <v>1</v>
      </c>
      <c r="Q858">
        <f>IFERROR(VLOOKUP($E858,Dispa_data!$E:$W,13,FALSE),0)</f>
        <v>0.45</v>
      </c>
      <c r="S858" t="str">
        <f t="shared" si="109"/>
        <v/>
      </c>
      <c r="T858" t="str">
        <f t="shared" si="110"/>
        <v/>
      </c>
      <c r="U858" t="str">
        <f t="shared" si="111"/>
        <v/>
      </c>
      <c r="V858" t="str">
        <f t="shared" si="112"/>
        <v/>
      </c>
      <c r="W858" t="str">
        <f t="shared" si="113"/>
        <v/>
      </c>
      <c r="X858" s="1" t="s">
        <v>924</v>
      </c>
      <c r="Y858" s="6" t="e">
        <f>VLOOKUP(B858,Dispa_data!B:B,1,FALSE)</f>
        <v>#N/A</v>
      </c>
      <c r="Z858" t="s">
        <v>1514</v>
      </c>
      <c r="AA858" t="s">
        <v>1878</v>
      </c>
      <c r="AC858" t="s">
        <v>2146</v>
      </c>
      <c r="AE858" t="s">
        <v>2804</v>
      </c>
      <c r="AF858" t="s">
        <v>3245</v>
      </c>
      <c r="AG858" t="s">
        <v>3485</v>
      </c>
      <c r="AH858" t="s">
        <v>3492</v>
      </c>
      <c r="AI858">
        <v>42</v>
      </c>
      <c r="AK858" t="s">
        <v>3500</v>
      </c>
      <c r="AL858" t="s">
        <v>3507</v>
      </c>
      <c r="AM858" t="s">
        <v>3514</v>
      </c>
      <c r="AO858">
        <v>2003</v>
      </c>
      <c r="AP858" t="s">
        <v>3523</v>
      </c>
      <c r="AS858" t="s">
        <v>3625</v>
      </c>
      <c r="AU858">
        <v>49.249018</v>
      </c>
      <c r="AV858">
        <v>6.8792439999999999</v>
      </c>
      <c r="BA858">
        <v>0.44619999999999999</v>
      </c>
      <c r="BE858" t="s">
        <v>3514</v>
      </c>
      <c r="BG858" t="s">
        <v>1715</v>
      </c>
      <c r="BH858" t="s">
        <v>4590</v>
      </c>
    </row>
    <row r="859" spans="1:60" x14ac:dyDescent="0.25">
      <c r="A859" s="12">
        <v>336</v>
      </c>
      <c r="B859" t="s">
        <v>4654</v>
      </c>
      <c r="C859" s="12" t="s">
        <v>3492</v>
      </c>
      <c r="D859" s="12" t="s">
        <v>4626</v>
      </c>
      <c r="E859" s="12" t="s">
        <v>4617</v>
      </c>
      <c r="F859">
        <v>1</v>
      </c>
      <c r="G859">
        <v>0</v>
      </c>
      <c r="H859">
        <v>0</v>
      </c>
      <c r="I859">
        <v>0.41666666670000002</v>
      </c>
      <c r="J859">
        <v>0.41666666670000002</v>
      </c>
      <c r="K859" s="12">
        <v>0</v>
      </c>
      <c r="L859" s="12">
        <v>0</v>
      </c>
      <c r="M859" s="12">
        <v>0</v>
      </c>
      <c r="N859" s="12">
        <v>0</v>
      </c>
      <c r="O859" s="12">
        <v>1</v>
      </c>
      <c r="P859" s="12">
        <v>0</v>
      </c>
      <c r="Q859" s="12">
        <v>0</v>
      </c>
      <c r="Z859" s="12" t="s">
        <v>4654</v>
      </c>
    </row>
    <row r="860" spans="1:60" x14ac:dyDescent="0.25">
      <c r="A860" s="12">
        <v>400</v>
      </c>
      <c r="B860" t="s">
        <v>4681</v>
      </c>
      <c r="C860" s="12" t="s">
        <v>3492</v>
      </c>
      <c r="D860" s="12" t="s">
        <v>4626</v>
      </c>
      <c r="E860" s="12" t="s">
        <v>4617</v>
      </c>
      <c r="F860">
        <v>1</v>
      </c>
      <c r="G860">
        <v>0</v>
      </c>
      <c r="H860">
        <v>0</v>
      </c>
      <c r="I860">
        <v>0.35</v>
      </c>
      <c r="J860">
        <v>0.35</v>
      </c>
      <c r="K860" s="12">
        <v>0</v>
      </c>
      <c r="L860" s="12">
        <v>0</v>
      </c>
      <c r="M860" s="12">
        <v>0</v>
      </c>
      <c r="N860" s="12">
        <v>0</v>
      </c>
      <c r="O860" s="12">
        <v>1</v>
      </c>
      <c r="P860" s="12">
        <v>0</v>
      </c>
      <c r="Q860" s="12">
        <v>0</v>
      </c>
      <c r="Z860" s="12" t="s">
        <v>4681</v>
      </c>
    </row>
    <row r="861" spans="1:60" x14ac:dyDescent="0.25">
      <c r="A861" s="12">
        <v>312</v>
      </c>
      <c r="B861" t="s">
        <v>4684</v>
      </c>
      <c r="C861" s="12" t="s">
        <v>3492</v>
      </c>
      <c r="D861" s="12" t="s">
        <v>4626</v>
      </c>
      <c r="E861" s="12" t="s">
        <v>4617</v>
      </c>
      <c r="F861">
        <v>1</v>
      </c>
      <c r="G861">
        <v>0</v>
      </c>
      <c r="H861">
        <v>0</v>
      </c>
      <c r="I861">
        <v>0.44871794869999998</v>
      </c>
      <c r="J861">
        <v>0.44871794869999998</v>
      </c>
      <c r="K861" s="12">
        <v>0</v>
      </c>
      <c r="L861" s="12">
        <v>0</v>
      </c>
      <c r="M861" s="12">
        <v>0</v>
      </c>
      <c r="N861" s="12">
        <v>0</v>
      </c>
      <c r="O861" s="12">
        <v>1</v>
      </c>
      <c r="P861" s="12">
        <v>0</v>
      </c>
      <c r="Q861" s="12">
        <v>0</v>
      </c>
      <c r="Z861" s="12" t="s">
        <v>4684</v>
      </c>
    </row>
    <row r="862" spans="1:60" x14ac:dyDescent="0.25">
      <c r="A862" s="12">
        <v>288</v>
      </c>
      <c r="B862" t="s">
        <v>4687</v>
      </c>
      <c r="C862" s="12" t="s">
        <v>3492</v>
      </c>
      <c r="D862" s="12" t="s">
        <v>4626</v>
      </c>
      <c r="E862" s="12" t="s">
        <v>4617</v>
      </c>
      <c r="F862">
        <v>1</v>
      </c>
      <c r="G862">
        <v>0</v>
      </c>
      <c r="H862">
        <v>0</v>
      </c>
      <c r="I862">
        <v>0.48611111109999999</v>
      </c>
      <c r="J862">
        <v>0.48611111109999999</v>
      </c>
      <c r="K862" s="12">
        <v>0</v>
      </c>
      <c r="L862" s="12">
        <v>0</v>
      </c>
      <c r="M862" s="12">
        <v>0</v>
      </c>
      <c r="N862" s="12">
        <v>0</v>
      </c>
      <c r="O862" s="12">
        <v>1</v>
      </c>
      <c r="P862" s="12">
        <v>0</v>
      </c>
      <c r="Q862" s="12">
        <v>0</v>
      </c>
      <c r="Z862" s="12" t="s">
        <v>4687</v>
      </c>
    </row>
    <row r="863" spans="1:60" x14ac:dyDescent="0.25">
      <c r="A863" s="12">
        <v>288</v>
      </c>
      <c r="B863" t="s">
        <v>4688</v>
      </c>
      <c r="C863" s="12" t="s">
        <v>3492</v>
      </c>
      <c r="D863" s="12" t="s">
        <v>4626</v>
      </c>
      <c r="E863" s="12" t="s">
        <v>4617</v>
      </c>
      <c r="F863">
        <v>1</v>
      </c>
      <c r="G863">
        <v>0</v>
      </c>
      <c r="H863">
        <v>0</v>
      </c>
      <c r="I863">
        <v>0.48611111109999999</v>
      </c>
      <c r="J863">
        <v>0.48611111109999999</v>
      </c>
      <c r="K863" s="12">
        <v>0</v>
      </c>
      <c r="L863" s="12">
        <v>0</v>
      </c>
      <c r="M863" s="12">
        <v>0</v>
      </c>
      <c r="N863" s="12">
        <v>0</v>
      </c>
      <c r="O863" s="12">
        <v>1</v>
      </c>
      <c r="P863" s="12">
        <v>0</v>
      </c>
      <c r="Q863" s="12">
        <v>0</v>
      </c>
      <c r="Z863" s="12" t="s">
        <v>4688</v>
      </c>
    </row>
    <row r="864" spans="1:60" x14ac:dyDescent="0.25">
      <c r="A864" s="12">
        <v>288</v>
      </c>
      <c r="B864" t="s">
        <v>4689</v>
      </c>
      <c r="C864" s="12" t="s">
        <v>3492</v>
      </c>
      <c r="D864" s="12" t="s">
        <v>4626</v>
      </c>
      <c r="E864" s="12" t="s">
        <v>4617</v>
      </c>
      <c r="F864">
        <v>1</v>
      </c>
      <c r="G864">
        <v>0</v>
      </c>
      <c r="H864">
        <v>0</v>
      </c>
      <c r="I864">
        <v>0.48611111109999999</v>
      </c>
      <c r="J864">
        <v>0.48611111109999999</v>
      </c>
      <c r="K864" s="12">
        <v>0</v>
      </c>
      <c r="L864" s="12">
        <v>0</v>
      </c>
      <c r="M864" s="12">
        <v>0</v>
      </c>
      <c r="N864" s="12">
        <v>0</v>
      </c>
      <c r="O864" s="12">
        <v>1</v>
      </c>
      <c r="P864" s="12">
        <v>0</v>
      </c>
      <c r="Q864" s="12">
        <v>0</v>
      </c>
      <c r="Z864" s="12" t="s">
        <v>4689</v>
      </c>
    </row>
    <row r="865" spans="1:26" x14ac:dyDescent="0.25">
      <c r="A865" s="12">
        <v>288</v>
      </c>
      <c r="B865" t="s">
        <v>4690</v>
      </c>
      <c r="C865" s="12" t="s">
        <v>3492</v>
      </c>
      <c r="D865" s="12" t="s">
        <v>4626</v>
      </c>
      <c r="E865" s="12" t="s">
        <v>4617</v>
      </c>
      <c r="F865">
        <v>1</v>
      </c>
      <c r="G865">
        <v>0</v>
      </c>
      <c r="H865">
        <v>0</v>
      </c>
      <c r="I865">
        <v>0.48611111109999999</v>
      </c>
      <c r="J865">
        <v>0.48611111109999999</v>
      </c>
      <c r="K865" s="12">
        <v>0</v>
      </c>
      <c r="L865" s="12">
        <v>0</v>
      </c>
      <c r="M865" s="12">
        <v>0</v>
      </c>
      <c r="N865" s="12">
        <v>0</v>
      </c>
      <c r="O865" s="12">
        <v>1</v>
      </c>
      <c r="P865" s="12">
        <v>0</v>
      </c>
      <c r="Q865" s="12">
        <v>0</v>
      </c>
      <c r="Z865" s="12" t="s">
        <v>4690</v>
      </c>
    </row>
    <row r="866" spans="1:26" x14ac:dyDescent="0.25">
      <c r="A866" s="12">
        <v>200</v>
      </c>
      <c r="B866" t="s">
        <v>4695</v>
      </c>
      <c r="C866" s="12" t="s">
        <v>3492</v>
      </c>
      <c r="D866" s="12" t="s">
        <v>4626</v>
      </c>
      <c r="E866" s="12" t="s">
        <v>4617</v>
      </c>
      <c r="F866">
        <v>1</v>
      </c>
      <c r="G866">
        <v>0</v>
      </c>
      <c r="H866">
        <v>0</v>
      </c>
      <c r="I866">
        <v>0.7</v>
      </c>
      <c r="J866">
        <v>0.7</v>
      </c>
      <c r="K866" s="12">
        <v>0</v>
      </c>
      <c r="L866" s="12">
        <v>0</v>
      </c>
      <c r="M866" s="12">
        <v>0</v>
      </c>
      <c r="N866" s="12">
        <v>0</v>
      </c>
      <c r="O866" s="12">
        <v>1</v>
      </c>
      <c r="P866" s="12">
        <v>0</v>
      </c>
      <c r="Q866" s="12">
        <v>0</v>
      </c>
      <c r="Z866" s="12" t="s">
        <v>4695</v>
      </c>
    </row>
    <row r="867" spans="1:26" x14ac:dyDescent="0.25">
      <c r="A867" s="12">
        <v>147</v>
      </c>
      <c r="B867" t="s">
        <v>4698</v>
      </c>
      <c r="C867" s="12" t="s">
        <v>3492</v>
      </c>
      <c r="D867" s="12" t="s">
        <v>4627</v>
      </c>
      <c r="E867" s="12" t="s">
        <v>4617</v>
      </c>
      <c r="F867">
        <v>1</v>
      </c>
      <c r="G867">
        <v>0</v>
      </c>
      <c r="H867">
        <v>0</v>
      </c>
      <c r="I867">
        <v>0.91836734689999999</v>
      </c>
      <c r="J867">
        <v>0.91836734689999999</v>
      </c>
      <c r="K867" s="12">
        <v>0</v>
      </c>
      <c r="L867" s="12">
        <v>0</v>
      </c>
      <c r="M867" s="12">
        <v>0</v>
      </c>
      <c r="N867" s="12">
        <v>0</v>
      </c>
      <c r="O867" s="12">
        <v>1</v>
      </c>
      <c r="P867" s="12">
        <v>0</v>
      </c>
      <c r="Q867" s="12">
        <v>0</v>
      </c>
      <c r="Z867" s="12" t="s">
        <v>4698</v>
      </c>
    </row>
    <row r="868" spans="1:26" x14ac:dyDescent="0.25">
      <c r="A868" s="12">
        <v>113</v>
      </c>
      <c r="B868" t="s">
        <v>4700</v>
      </c>
      <c r="C868" s="12" t="s">
        <v>3492</v>
      </c>
      <c r="D868" s="12" t="s">
        <v>4626</v>
      </c>
      <c r="E868" s="12" t="s">
        <v>4617</v>
      </c>
      <c r="F868">
        <v>1</v>
      </c>
      <c r="G868">
        <v>0</v>
      </c>
      <c r="H868">
        <v>0</v>
      </c>
      <c r="I868">
        <v>1.2389380531</v>
      </c>
      <c r="J868">
        <v>1.2389380531</v>
      </c>
      <c r="K868" s="12">
        <v>0</v>
      </c>
      <c r="L868" s="12">
        <v>0</v>
      </c>
      <c r="M868" s="12">
        <v>0</v>
      </c>
      <c r="N868" s="12">
        <v>0</v>
      </c>
      <c r="O868" s="12">
        <v>1</v>
      </c>
      <c r="P868" s="12">
        <v>0</v>
      </c>
      <c r="Q868" s="12">
        <v>0</v>
      </c>
      <c r="Z868" s="12" t="s">
        <v>4700</v>
      </c>
    </row>
    <row r="869" spans="1:26" x14ac:dyDescent="0.25">
      <c r="A869" s="12">
        <v>38994</v>
      </c>
      <c r="B869" t="s">
        <v>4729</v>
      </c>
      <c r="C869" s="12" t="s">
        <v>3492</v>
      </c>
      <c r="D869" s="12" t="s">
        <v>4624</v>
      </c>
      <c r="E869" s="12" t="s">
        <v>4609</v>
      </c>
      <c r="F869">
        <v>1</v>
      </c>
      <c r="G869">
        <v>0</v>
      </c>
      <c r="H869">
        <v>0</v>
      </c>
      <c r="I869">
        <v>2.3080473899999999E-2</v>
      </c>
      <c r="J869">
        <v>2.3080473899999999E-2</v>
      </c>
      <c r="K869" s="12">
        <v>0</v>
      </c>
      <c r="L869" s="12">
        <v>0</v>
      </c>
      <c r="M869" s="12">
        <v>0</v>
      </c>
      <c r="N869" s="12">
        <v>0</v>
      </c>
      <c r="O869" s="12">
        <v>1</v>
      </c>
      <c r="P869" s="12">
        <v>0</v>
      </c>
      <c r="Q869" s="12">
        <v>0</v>
      </c>
      <c r="Z869" s="12" t="s">
        <v>4729</v>
      </c>
    </row>
    <row r="870" spans="1:26" x14ac:dyDescent="0.25">
      <c r="A870" s="12">
        <v>39790</v>
      </c>
      <c r="B870" t="s">
        <v>4730</v>
      </c>
      <c r="C870" s="12" t="s">
        <v>3492</v>
      </c>
      <c r="D870" s="12" t="s">
        <v>4627</v>
      </c>
      <c r="E870" s="12" t="s">
        <v>4617</v>
      </c>
      <c r="F870">
        <v>1</v>
      </c>
      <c r="G870">
        <v>0</v>
      </c>
      <c r="H870">
        <v>0</v>
      </c>
      <c r="I870">
        <v>3.3928122999999999E-3</v>
      </c>
      <c r="J870">
        <v>3.3928122999999999E-3</v>
      </c>
      <c r="K870" s="12">
        <v>0</v>
      </c>
      <c r="L870" s="12">
        <v>0</v>
      </c>
      <c r="M870" s="12">
        <v>0</v>
      </c>
      <c r="N870" s="12">
        <v>0</v>
      </c>
      <c r="O870" s="12">
        <v>1</v>
      </c>
      <c r="P870" s="12">
        <v>0</v>
      </c>
      <c r="Q870" s="12">
        <v>0</v>
      </c>
      <c r="Z870" s="12" t="s">
        <v>4730</v>
      </c>
    </row>
  </sheetData>
  <autoFilter ref="A1:BJ870" xr:uid="{87FBDEF5-DADB-4AE5-BF92-2ABBC561DBA0}">
    <sortState ref="A2:BJ870">
      <sortCondition ref="A1:A870"/>
    </sortState>
  </autoFilter>
  <hyperlinks>
    <hyperlink ref="AZ47" r:id="rId1" xr:uid="{B81F9490-D071-405A-8D16-D292D550B2B3}"/>
    <hyperlink ref="AZ48" r:id="rId2" xr:uid="{B5BB32D0-55BF-409A-BD1B-1DAC8EDC1220}"/>
    <hyperlink ref="AZ53" r:id="rId3" xr:uid="{5B887A1F-1FC7-4871-AD89-CCFB6BEDE050}"/>
    <hyperlink ref="AZ54" r:id="rId4" xr:uid="{E1158BBD-ACE7-4071-8E0F-D0AD8BEC891B}"/>
    <hyperlink ref="AZ55" r:id="rId5" xr:uid="{FEB5339F-3537-4390-B4DE-449339577F49}"/>
    <hyperlink ref="AZ62" r:id="rId6" xr:uid="{2EC1BE06-1E1D-4729-A271-15A0CF4005D0}"/>
    <hyperlink ref="AZ64" r:id="rId7" xr:uid="{8033D3B7-9CC0-41C5-B1DB-830A450F009A}"/>
    <hyperlink ref="AZ77" r:id="rId8" xr:uid="{FE399B7E-9343-4B75-941C-864F05CF79DA}"/>
    <hyperlink ref="AZ78" r:id="rId9" xr:uid="{E300C2DC-2A60-4DC8-BF42-D78CA551D236}"/>
    <hyperlink ref="AZ84" r:id="rId10" xr:uid="{C39D15A6-9FCA-47D2-A880-4634002925F5}"/>
    <hyperlink ref="AZ90" r:id="rId11" xr:uid="{E0CC9357-6FA8-47AF-8B73-82B33C88362D}"/>
    <hyperlink ref="AZ91" r:id="rId12" xr:uid="{3C6A65AE-DDF7-4C02-8C90-7A0BECE24C41}"/>
    <hyperlink ref="AZ95" r:id="rId13" xr:uid="{0B38201B-AEBC-476A-AB10-98A269A165F2}"/>
    <hyperlink ref="AZ96" r:id="rId14" xr:uid="{26A1BCD7-CF6B-45D7-B610-2FE6CD424390}"/>
    <hyperlink ref="AZ97" r:id="rId15" xr:uid="{ED6BABFF-C65D-434B-9126-3F5EE014E27E}"/>
    <hyperlink ref="AZ101" r:id="rId16" xr:uid="{C1AAD6E9-3BA4-412B-B2F8-414CC6DAE25C}"/>
    <hyperlink ref="AZ106" r:id="rId17" xr:uid="{616A8E7A-35C6-4431-AB00-D2C8E641AAFA}"/>
    <hyperlink ref="AZ108" r:id="rId18" xr:uid="{F76D5E25-4AFB-4D99-A083-2CFDF2611374}"/>
    <hyperlink ref="AZ109" r:id="rId19" location="/kraftwerk/fakten/" xr:uid="{2C257407-7096-4CA1-8FBB-3970796D8E34}"/>
    <hyperlink ref="AZ110" r:id="rId20" xr:uid="{C8911052-35B9-4350-9823-D6ADECB499F6}"/>
    <hyperlink ref="AZ118" r:id="rId21" xr:uid="{A81DC966-8120-4C61-841B-5200BAB4CB6B}"/>
    <hyperlink ref="AZ119" r:id="rId22" xr:uid="{EDF5522C-AC60-412E-A397-E532D92912E7}"/>
    <hyperlink ref="AZ122" r:id="rId23" xr:uid="{79AAC079-33C2-4815-8C2F-E8CEBCBD3DEC}"/>
    <hyperlink ref="AZ123" r:id="rId24" xr:uid="{0A3F9200-64F5-46A3-9728-C9B7D5048703}"/>
    <hyperlink ref="AZ126" r:id="rId25" xr:uid="{EEEA6165-224B-44CE-A89C-D2B253CAE77B}"/>
    <hyperlink ref="AZ159" r:id="rId26" xr:uid="{F0EEB7D3-A946-44EC-9737-1EE1B9B4B947}"/>
    <hyperlink ref="AZ160" r:id="rId27" xr:uid="{72BF9605-437A-4C2F-AFFC-3CCEE0061396}"/>
    <hyperlink ref="AZ161" r:id="rId28" xr:uid="{51785125-9D8E-4468-A464-02F8BE2BCA88}"/>
    <hyperlink ref="AZ162" r:id="rId29" xr:uid="{5716271A-DF2F-42C8-B4BC-4AE2B3B5F724}"/>
    <hyperlink ref="AZ163" r:id="rId30" xr:uid="{545F3BDD-14C3-48E5-A414-AAD7DBED39EC}"/>
    <hyperlink ref="AZ164" r:id="rId31" xr:uid="{37388D19-4C88-4A33-A352-005656123187}"/>
    <hyperlink ref="AZ165" r:id="rId32" xr:uid="{74832F20-D752-4480-A898-A54F4B58555C}"/>
    <hyperlink ref="AZ198" r:id="rId33" xr:uid="{DEDD4ED8-C5C4-4375-B22C-8CE7952117FE}"/>
    <hyperlink ref="AZ208" r:id="rId34" xr:uid="{479114F1-81D5-4C07-8956-C844769D8834}"/>
    <hyperlink ref="AZ229" r:id="rId35" xr:uid="{99139185-1B6F-431D-A709-EC007CC04E1F}"/>
    <hyperlink ref="AZ238" r:id="rId36" xr:uid="{9203CF7A-B043-4064-B6DC-AD22414AD4CF}"/>
    <hyperlink ref="AZ246" r:id="rId37" xr:uid="{D145F554-D3A8-45CC-9533-A74DBAB92AC4}"/>
    <hyperlink ref="AZ255" r:id="rId38" xr:uid="{BCA39C9C-0FA7-48E0-9690-E8CC4AAF51EC}"/>
    <hyperlink ref="AZ256" r:id="rId39" xr:uid="{750E3DB6-0BE6-455F-AD81-D6F991DAAB02}"/>
    <hyperlink ref="AZ299" r:id="rId40" xr:uid="{760093C5-E606-4C75-AC8D-591FB3FDF4A3}"/>
    <hyperlink ref="AZ326" r:id="rId41" xr:uid="{D384B1AF-2F5F-4E83-8FB1-8458AE921C07}"/>
    <hyperlink ref="AZ327" r:id="rId42" xr:uid="{DD392259-8959-470D-8A30-505238B5C5E6}"/>
    <hyperlink ref="AZ332" r:id="rId43" xr:uid="{14C7F4A3-7D8D-44FD-839F-329E68A19EA5}"/>
    <hyperlink ref="AZ333" r:id="rId44" xr:uid="{D03010FC-F588-4BFE-BB25-31AE7C9E24DF}"/>
    <hyperlink ref="AZ336" r:id="rId45" xr:uid="{0EBC3834-CB41-4AB1-947A-8A4EB3CFD687}"/>
    <hyperlink ref="AZ340" r:id="rId46" xr:uid="{7C35615C-3DAA-4F76-82D6-1E06A92375E6}"/>
    <hyperlink ref="AZ344" r:id="rId47" xr:uid="{E71A96F8-07F7-4D10-85B1-99BA93D147C0}"/>
    <hyperlink ref="AZ345" r:id="rId48" xr:uid="{BF6D6360-A28F-4FD9-8569-6AF1FDC183B2}"/>
    <hyperlink ref="AZ346" r:id="rId49" xr:uid="{A1E1FA52-08CF-4262-B937-7BE122B113B6}"/>
    <hyperlink ref="AZ347" r:id="rId50" xr:uid="{6683C2C7-88C4-4BB4-A38C-68F92541C2BD}"/>
    <hyperlink ref="AZ348" r:id="rId51" xr:uid="{E34FFDA5-61ED-46D9-8CBF-90850C25B1CA}"/>
    <hyperlink ref="AZ349" r:id="rId52" xr:uid="{E60625EF-06C7-4F05-9833-66FF542C3E83}"/>
    <hyperlink ref="AZ352" r:id="rId53" xr:uid="{27DB5040-7C11-4364-9275-D2DBD77EC9B9}"/>
    <hyperlink ref="AZ356" r:id="rId54" xr:uid="{6DBB59D9-E404-486D-AD79-39DAB357013B}"/>
    <hyperlink ref="AZ357" r:id="rId55" xr:uid="{8BDAA935-61E5-4E6F-9593-005BB153939F}"/>
    <hyperlink ref="AZ358" r:id="rId56" xr:uid="{E63826D8-A9A7-4B1F-963C-72382FC95B31}"/>
    <hyperlink ref="AZ359" r:id="rId57" xr:uid="{EEA03AC6-BE40-4C6B-9505-8215321CD32C}"/>
    <hyperlink ref="AZ361" r:id="rId58" xr:uid="{9887C766-30E5-42F9-BEFA-09342E9A817E}"/>
    <hyperlink ref="AZ363" r:id="rId59" xr:uid="{D12ADEDC-5943-4A42-9EB9-D78AC6808299}"/>
    <hyperlink ref="AZ364" r:id="rId60" xr:uid="{A21B3D86-7BB5-48EC-89F6-DC93CC88045D}"/>
    <hyperlink ref="AZ367" r:id="rId61" xr:uid="{05FC46DE-7384-484F-BF14-1D40FAF97AC2}"/>
    <hyperlink ref="AZ368" r:id="rId62" xr:uid="{2519C2F6-AA71-4895-A7BC-D302CBC70643}"/>
    <hyperlink ref="AZ369" r:id="rId63" xr:uid="{3B9F2A94-CE23-4DAC-A40C-054A66216C57}"/>
    <hyperlink ref="AZ370" r:id="rId64" xr:uid="{47FB7B0D-6C72-46B7-A3C9-57ACB62770F0}"/>
    <hyperlink ref="AZ371" r:id="rId65" xr:uid="{C62C8797-904C-4FFC-9D0E-F8800CFCF07E}"/>
    <hyperlink ref="AZ372" r:id="rId66" location=".VkNVIiuriHs" xr:uid="{B8F70619-0362-4A3D-98A8-C669BAEED233}"/>
    <hyperlink ref="AZ380" r:id="rId67" xr:uid="{8A8B0E20-7EE2-44C1-A359-8D72938DF866}"/>
    <hyperlink ref="AZ381" r:id="rId68" xr:uid="{436A130F-398D-4DED-AC6C-0EF9A542B7F1}"/>
    <hyperlink ref="AZ382" r:id="rId69" xr:uid="{477DFF36-E0CB-418D-93F3-2707D30A32C4}"/>
    <hyperlink ref="AZ383" r:id="rId70" xr:uid="{4DF8430E-A48C-48FD-8F50-507703E3A7CD}"/>
    <hyperlink ref="AZ384" r:id="rId71" xr:uid="{FC000E90-DC9D-41D3-B379-2F922261A7AE}"/>
    <hyperlink ref="AZ385" r:id="rId72" xr:uid="{D9EB72D5-F82C-4427-9670-7099667EAEFF}"/>
    <hyperlink ref="AZ386" r:id="rId73" xr:uid="{F249640C-C973-4EB0-BEEE-597E6C6C2DE1}"/>
    <hyperlink ref="AZ387" r:id="rId74" xr:uid="{95A5E0E2-2D33-4E6A-8486-4D6D8F28B661}"/>
    <hyperlink ref="AZ392" r:id="rId75" xr:uid="{C5B4446D-7ADF-4625-A334-8CC680C324F9}"/>
    <hyperlink ref="AZ410" r:id="rId76" xr:uid="{8A4C9848-C977-40BA-AF1B-8BD4D0E9F3F5}"/>
    <hyperlink ref="AZ411" r:id="rId77" xr:uid="{D0E4E7A4-1D2D-480B-8C64-2723F7EB81D8}"/>
    <hyperlink ref="AZ412" r:id="rId78" xr:uid="{B7414224-B0C3-4495-9A20-7122975D2905}"/>
    <hyperlink ref="AZ413" r:id="rId79" xr:uid="{D6F609BD-7C27-4C32-B667-953743A656F3}"/>
    <hyperlink ref="AZ415" r:id="rId80" xr:uid="{E038A7FE-740D-47AF-9597-25ADB8CD8D74}"/>
    <hyperlink ref="AZ426" r:id="rId81" xr:uid="{44DDEE51-49AC-47FC-B984-01ACFEC5918F}"/>
    <hyperlink ref="AZ429" r:id="rId82" xr:uid="{832B6F3B-A0A7-4E8C-ABAF-63011378B3B9}"/>
    <hyperlink ref="AZ469" r:id="rId83" xr:uid="{DD88741A-0E09-43B6-8969-DC945793E664}"/>
    <hyperlink ref="AZ479" r:id="rId84" xr:uid="{5F6D5796-20CC-45FA-B6F0-AC0FFCFC6D9A}"/>
    <hyperlink ref="AZ481" r:id="rId85" xr:uid="{B6FE102A-6A54-48B1-AE9E-EAE17A2ABEC9}"/>
    <hyperlink ref="AZ482" r:id="rId86" xr:uid="{32C263D3-681D-4773-85AA-CA1C5E399283}"/>
    <hyperlink ref="AZ484" r:id="rId87" xr:uid="{E3516776-FC86-451F-8006-AD9329590389}"/>
    <hyperlink ref="AZ485" r:id="rId88" xr:uid="{A65FF369-585A-4EC9-8AD9-217CF98B7EF5}"/>
    <hyperlink ref="AZ489" r:id="rId89" xr:uid="{E7B0E0B6-97DE-4603-96A4-45C022C25D83}"/>
    <hyperlink ref="AZ490" r:id="rId90" xr:uid="{6FDA08EC-925B-4F48-93F9-7889C0CE4D0D}"/>
    <hyperlink ref="AZ507" r:id="rId91" xr:uid="{B01B1BEE-BC54-47D4-94DE-4F43B463BA82}"/>
    <hyperlink ref="AZ510" r:id="rId92" xr:uid="{E5FFF386-BD8C-437C-B750-B07C72FAFCEE}"/>
    <hyperlink ref="AZ511" r:id="rId93" xr:uid="{A845FE71-2DF4-4205-A63C-B7332E28871B}"/>
    <hyperlink ref="AZ512" r:id="rId94" xr:uid="{BC46D16E-0BBD-4FFF-B2DC-D783C2ECD70A}"/>
    <hyperlink ref="AZ513" r:id="rId95" xr:uid="{6E56D3C9-2E07-4D17-AAFB-7BA450FC3F81}"/>
    <hyperlink ref="AZ516" r:id="rId96" xr:uid="{76C7DAD5-08C2-4DA7-A8B6-F6A4CE63490F}"/>
    <hyperlink ref="AZ520" r:id="rId97" xr:uid="{59E6AF27-ABA0-4191-A514-DFECB188B71D}"/>
    <hyperlink ref="AZ526" r:id="rId98" xr:uid="{224D2CEF-5924-451C-B354-0DEB5B54C23E}"/>
    <hyperlink ref="AZ533" r:id="rId99" xr:uid="{D86B87DD-5674-4D3A-84E8-E7011DD0ABF5}"/>
    <hyperlink ref="AZ535" r:id="rId100" xr:uid="{5B6B0C33-7F08-4A4B-B68D-CF9CEA006AC3}"/>
    <hyperlink ref="AZ554" r:id="rId101" xr:uid="{A6CF62B9-7CC6-4B2D-A523-65F38E9A0DDC}"/>
    <hyperlink ref="AZ555" r:id="rId102" xr:uid="{5F6A7C93-F985-48C7-99F7-8E5392597FFB}"/>
    <hyperlink ref="AZ556" r:id="rId103" xr:uid="{E7C5EEF0-B477-4389-BE94-B1F092CD4D24}"/>
    <hyperlink ref="AZ557" r:id="rId104" xr:uid="{FA7770D4-6B97-4ED5-B6DA-7740549AD472}"/>
    <hyperlink ref="AZ558" r:id="rId105" xr:uid="{98DA491C-032C-49F5-B391-B5D8E19F993A}"/>
    <hyperlink ref="AZ560" r:id="rId106" location=".VkNWMCuriHs" xr:uid="{2E5336F1-233E-48F0-9846-AC09B03DC94E}"/>
    <hyperlink ref="AZ563" r:id="rId107" xr:uid="{2E4CE767-CB78-4681-9FAA-DCB75ECDC4CF}"/>
    <hyperlink ref="AZ566" r:id="rId108" xr:uid="{F7E9B4D1-ACBA-4F1D-A845-F15F808F3002}"/>
    <hyperlink ref="AZ625" r:id="rId109" xr:uid="{01D38D91-9F37-4066-935E-170AF2DD63C4}"/>
    <hyperlink ref="AZ652" r:id="rId110" xr:uid="{C6B35FFA-0D90-4B25-9D8E-0E3CB9437AB4}"/>
    <hyperlink ref="AZ653" r:id="rId111" xr:uid="{6F7C486E-265F-4331-91D1-754EB95F8E24}"/>
    <hyperlink ref="AZ655" r:id="rId112" xr:uid="{345BD606-B3EF-4CD4-9B06-5478E6E2B407}"/>
    <hyperlink ref="AZ656" r:id="rId113" xr:uid="{F85D5458-AE27-4104-B904-E55469FBCD0E}"/>
    <hyperlink ref="AZ657" r:id="rId114" xr:uid="{92081CDF-2954-48FE-9A6F-D32C482C0250}"/>
    <hyperlink ref="AZ658" r:id="rId115" xr:uid="{0C7CC676-BE53-4C92-A6DA-75EC9FD56C8A}"/>
    <hyperlink ref="AZ659" r:id="rId116" xr:uid="{12AC5150-CFC8-455E-BF65-6579D412B8BB}"/>
    <hyperlink ref="AZ660" r:id="rId117" xr:uid="{B8D43C0B-BA79-4C73-AED2-0DA971D1957D}"/>
    <hyperlink ref="AZ661" r:id="rId118" xr:uid="{F06E5230-55AD-4BBA-9EA3-14F13323CB1C}"/>
    <hyperlink ref="AZ674" r:id="rId119" xr:uid="{3D443B35-93F1-4AF5-9486-8FA1357CA927}"/>
    <hyperlink ref="AZ675" r:id="rId120" xr:uid="{84AB7794-7F53-4258-A13C-8DC179457702}"/>
    <hyperlink ref="AZ676" r:id="rId121" xr:uid="{303E91BE-5AE4-4D03-B133-08A49039BBF8}"/>
    <hyperlink ref="AZ703" r:id="rId122" xr:uid="{02E40545-354D-449C-ACE1-4BBC6A7F9243}"/>
    <hyperlink ref="AZ705" r:id="rId123" xr:uid="{14CE434D-2ED3-4FA0-8FA4-D5C03C36B3BE}"/>
    <hyperlink ref="AZ706" r:id="rId124" xr:uid="{1D52C132-315D-4B54-A34D-7464D7039D68}"/>
    <hyperlink ref="AZ710" r:id="rId125" xr:uid="{E1A054CE-B41A-4699-856A-48BF2252C348}"/>
    <hyperlink ref="AZ753" r:id="rId126" xr:uid="{F232BB81-ED1C-45B7-BF86-A213E3F23789}"/>
    <hyperlink ref="AZ754" r:id="rId127" xr:uid="{22803B34-CF69-4150-8F6D-A2C2D64FD1ED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9DFEC-3B35-4FC4-B267-BDAD6FEE0A3A}">
  <sheetPr filterMode="1"/>
  <dimension ref="A1:U2053"/>
  <sheetViews>
    <sheetView topLeftCell="A1230" workbookViewId="0">
      <selection activeCell="E1599" sqref="E1599"/>
    </sheetView>
  </sheetViews>
  <sheetFormatPr baseColWidth="10" defaultRowHeight="15" x14ac:dyDescent="0.25"/>
  <sheetData>
    <row r="1" spans="1:21" ht="135" x14ac:dyDescent="0.25">
      <c r="A1" s="15" t="s">
        <v>4762</v>
      </c>
      <c r="B1" s="16" t="s">
        <v>4763</v>
      </c>
      <c r="C1" s="15" t="s">
        <v>4764</v>
      </c>
      <c r="D1" s="15" t="s">
        <v>4765</v>
      </c>
      <c r="E1" s="15" t="s">
        <v>4766</v>
      </c>
      <c r="F1" s="15" t="s">
        <v>4767</v>
      </c>
      <c r="G1" s="15" t="s">
        <v>4768</v>
      </c>
      <c r="H1" s="15" t="s">
        <v>4769</v>
      </c>
      <c r="I1" s="15" t="s">
        <v>4770</v>
      </c>
      <c r="J1" s="15" t="s">
        <v>4771</v>
      </c>
      <c r="K1" s="15"/>
      <c r="L1" s="15" t="s">
        <v>4772</v>
      </c>
      <c r="M1" s="15" t="s">
        <v>4773</v>
      </c>
      <c r="N1" s="15" t="s">
        <v>4774</v>
      </c>
      <c r="O1" s="15" t="s">
        <v>4775</v>
      </c>
      <c r="P1" s="15" t="s">
        <v>4776</v>
      </c>
      <c r="Q1" s="15" t="s">
        <v>4777</v>
      </c>
      <c r="R1" s="15" t="s">
        <v>4778</v>
      </c>
      <c r="S1" s="15" t="s">
        <v>4779</v>
      </c>
      <c r="T1" s="15" t="s">
        <v>4780</v>
      </c>
      <c r="U1" s="15" t="s">
        <v>4781</v>
      </c>
    </row>
    <row r="2" spans="1:21" hidden="1" x14ac:dyDescent="0.25">
      <c r="A2" s="17" t="s">
        <v>4782</v>
      </c>
      <c r="B2" s="17"/>
      <c r="C2" s="17"/>
      <c r="D2" s="18">
        <v>52074</v>
      </c>
      <c r="E2" s="17" t="s">
        <v>4783</v>
      </c>
      <c r="F2" s="17"/>
      <c r="G2" s="19" t="s">
        <v>3480</v>
      </c>
      <c r="H2" s="17"/>
      <c r="I2" s="20">
        <v>1997</v>
      </c>
      <c r="J2" s="17" t="s">
        <v>4784</v>
      </c>
      <c r="K2" s="17" t="s">
        <v>4782</v>
      </c>
      <c r="L2" s="17" t="s">
        <v>4785</v>
      </c>
      <c r="M2" s="21"/>
      <c r="N2" s="21"/>
      <c r="O2" s="17" t="s">
        <v>4785</v>
      </c>
      <c r="P2" s="17" t="s">
        <v>4786</v>
      </c>
      <c r="Q2" s="17"/>
      <c r="R2" s="22">
        <v>15</v>
      </c>
      <c r="S2" s="17"/>
      <c r="T2" s="23" t="s">
        <v>4403</v>
      </c>
      <c r="U2" s="17" t="s">
        <v>4787</v>
      </c>
    </row>
    <row r="3" spans="1:21" hidden="1" x14ac:dyDescent="0.25">
      <c r="A3" s="24" t="s">
        <v>4788</v>
      </c>
      <c r="B3" s="17" t="s">
        <v>4789</v>
      </c>
      <c r="C3" s="17" t="s">
        <v>4790</v>
      </c>
      <c r="D3" s="18">
        <v>73433</v>
      </c>
      <c r="E3" s="17" t="s">
        <v>4791</v>
      </c>
      <c r="F3" s="17"/>
      <c r="G3" s="19" t="s">
        <v>3482</v>
      </c>
      <c r="H3" s="17"/>
      <c r="I3" s="20">
        <v>2006</v>
      </c>
      <c r="J3" s="17" t="s">
        <v>4784</v>
      </c>
      <c r="K3" s="17" t="s">
        <v>4788</v>
      </c>
      <c r="L3" s="17" t="s">
        <v>4785</v>
      </c>
      <c r="M3" s="17"/>
      <c r="N3" s="17"/>
      <c r="O3" s="17" t="s">
        <v>4785</v>
      </c>
      <c r="P3" s="17" t="s">
        <v>4786</v>
      </c>
      <c r="Q3" s="17" t="s">
        <v>4792</v>
      </c>
      <c r="R3" s="22">
        <v>14</v>
      </c>
      <c r="S3" s="17" t="s">
        <v>4793</v>
      </c>
      <c r="T3" s="23">
        <v>20</v>
      </c>
      <c r="U3" s="25" t="s">
        <v>4794</v>
      </c>
    </row>
    <row r="4" spans="1:21" ht="39" hidden="1" x14ac:dyDescent="0.25">
      <c r="A4" s="24" t="s">
        <v>4795</v>
      </c>
      <c r="B4" s="21" t="s">
        <v>4796</v>
      </c>
      <c r="C4" s="17"/>
      <c r="D4" s="26">
        <v>28832</v>
      </c>
      <c r="E4" s="25" t="s">
        <v>4797</v>
      </c>
      <c r="F4" s="17"/>
      <c r="G4" s="27" t="s">
        <v>3477</v>
      </c>
      <c r="H4" s="17"/>
      <c r="I4" s="28">
        <v>2002</v>
      </c>
      <c r="J4" s="17" t="s">
        <v>4784</v>
      </c>
      <c r="K4" s="17" t="s">
        <v>4795</v>
      </c>
      <c r="L4" s="17" t="s">
        <v>4785</v>
      </c>
      <c r="M4" s="17"/>
      <c r="N4" s="17"/>
      <c r="O4" s="17" t="s">
        <v>4785</v>
      </c>
      <c r="P4" s="17" t="s">
        <v>4786</v>
      </c>
      <c r="Q4" s="17"/>
      <c r="R4" s="29">
        <v>13.3</v>
      </c>
      <c r="S4" s="30"/>
      <c r="T4" s="30" t="s">
        <v>4405</v>
      </c>
      <c r="U4" s="30" t="s">
        <v>4455</v>
      </c>
    </row>
    <row r="5" spans="1:21" hidden="1" x14ac:dyDescent="0.25">
      <c r="A5" s="17" t="s">
        <v>4798</v>
      </c>
      <c r="B5" s="17" t="s">
        <v>4799</v>
      </c>
      <c r="C5" s="17"/>
      <c r="D5" s="18">
        <v>59229</v>
      </c>
      <c r="E5" s="17" t="s">
        <v>4800</v>
      </c>
      <c r="F5" s="17"/>
      <c r="G5" s="19" t="s">
        <v>3480</v>
      </c>
      <c r="H5" s="17"/>
      <c r="I5" s="20">
        <v>2003</v>
      </c>
      <c r="J5" s="17" t="s">
        <v>4784</v>
      </c>
      <c r="K5" s="17" t="s">
        <v>4798</v>
      </c>
      <c r="L5" s="17" t="s">
        <v>4785</v>
      </c>
      <c r="M5" s="17"/>
      <c r="N5" s="17"/>
      <c r="O5" s="17" t="s">
        <v>4785</v>
      </c>
      <c r="P5" s="17" t="s">
        <v>4786</v>
      </c>
      <c r="Q5" s="17"/>
      <c r="R5" s="22">
        <v>15</v>
      </c>
      <c r="S5" s="17"/>
      <c r="T5" s="23" t="s">
        <v>4403</v>
      </c>
      <c r="U5" s="25" t="s">
        <v>4801</v>
      </c>
    </row>
    <row r="6" spans="1:21" hidden="1" x14ac:dyDescent="0.25">
      <c r="A6" s="24" t="s">
        <v>4802</v>
      </c>
      <c r="B6" s="17" t="s">
        <v>4803</v>
      </c>
      <c r="C6" s="17" t="s">
        <v>4804</v>
      </c>
      <c r="D6" s="18">
        <v>59227</v>
      </c>
      <c r="E6" s="17" t="s">
        <v>4800</v>
      </c>
      <c r="F6" s="17" t="s">
        <v>4805</v>
      </c>
      <c r="G6" s="19" t="s">
        <v>3480</v>
      </c>
      <c r="H6" s="17" t="s">
        <v>4806</v>
      </c>
      <c r="I6" s="20"/>
      <c r="J6" s="17" t="s">
        <v>4784</v>
      </c>
      <c r="K6" s="17" t="s">
        <v>4802</v>
      </c>
      <c r="L6" s="17" t="s">
        <v>4785</v>
      </c>
      <c r="M6" s="17"/>
      <c r="N6" s="17"/>
      <c r="O6" s="17" t="s">
        <v>4785</v>
      </c>
      <c r="P6" s="17" t="s">
        <v>4786</v>
      </c>
      <c r="Q6" s="17"/>
      <c r="R6" s="22">
        <v>25.3</v>
      </c>
      <c r="S6" s="17" t="s">
        <v>4807</v>
      </c>
      <c r="T6" s="23">
        <v>110</v>
      </c>
      <c r="U6" s="17" t="s">
        <v>4441</v>
      </c>
    </row>
    <row r="7" spans="1:21" hidden="1" x14ac:dyDescent="0.25">
      <c r="A7" s="17" t="s">
        <v>4808</v>
      </c>
      <c r="B7" s="17" t="s">
        <v>4809</v>
      </c>
      <c r="C7" s="17"/>
      <c r="D7" s="18">
        <v>21702</v>
      </c>
      <c r="E7" s="17" t="s">
        <v>4810</v>
      </c>
      <c r="F7" s="17"/>
      <c r="G7" s="19" t="s">
        <v>3477</v>
      </c>
      <c r="H7" s="17"/>
      <c r="I7" s="20">
        <v>1999</v>
      </c>
      <c r="J7" s="17" t="s">
        <v>4784</v>
      </c>
      <c r="K7" s="17" t="s">
        <v>4808</v>
      </c>
      <c r="L7" s="17" t="s">
        <v>4785</v>
      </c>
      <c r="M7" s="17"/>
      <c r="N7" s="17"/>
      <c r="O7" s="17" t="s">
        <v>4785</v>
      </c>
      <c r="P7" s="17" t="s">
        <v>4786</v>
      </c>
      <c r="Q7" s="17"/>
      <c r="R7" s="22">
        <v>39.6</v>
      </c>
      <c r="S7" s="17"/>
      <c r="T7" s="23" t="s">
        <v>4405</v>
      </c>
      <c r="U7" s="27" t="s">
        <v>4455</v>
      </c>
    </row>
    <row r="8" spans="1:21" hidden="1" x14ac:dyDescent="0.25">
      <c r="A8" s="24" t="s">
        <v>446</v>
      </c>
      <c r="B8" s="17" t="s">
        <v>2215</v>
      </c>
      <c r="C8" s="17" t="s">
        <v>1202</v>
      </c>
      <c r="D8" s="18">
        <v>16356</v>
      </c>
      <c r="E8" s="17" t="s">
        <v>1202</v>
      </c>
      <c r="F8" s="17" t="s">
        <v>2558</v>
      </c>
      <c r="G8" s="19" t="s">
        <v>3346</v>
      </c>
      <c r="H8" s="21" t="s">
        <v>1674</v>
      </c>
      <c r="I8" s="20">
        <v>1990</v>
      </c>
      <c r="J8" s="17" t="s">
        <v>4811</v>
      </c>
      <c r="K8" s="17" t="s">
        <v>446</v>
      </c>
      <c r="L8" s="21" t="s">
        <v>4812</v>
      </c>
      <c r="M8" s="21"/>
      <c r="N8" s="21"/>
      <c r="O8" s="21" t="s">
        <v>4812</v>
      </c>
      <c r="P8" s="17" t="s">
        <v>4792</v>
      </c>
      <c r="Q8" s="17" t="s">
        <v>4792</v>
      </c>
      <c r="R8" s="22">
        <v>37.5</v>
      </c>
      <c r="S8" s="17" t="s">
        <v>4174</v>
      </c>
      <c r="T8" s="23">
        <v>110</v>
      </c>
      <c r="U8" s="17" t="s">
        <v>4439</v>
      </c>
    </row>
    <row r="9" spans="1:21" ht="51.75" hidden="1" x14ac:dyDescent="0.25">
      <c r="A9" s="24" t="s">
        <v>447</v>
      </c>
      <c r="B9" s="21" t="s">
        <v>2215</v>
      </c>
      <c r="C9" s="17" t="s">
        <v>1202</v>
      </c>
      <c r="D9" s="18">
        <v>16356</v>
      </c>
      <c r="E9" s="17" t="s">
        <v>1202</v>
      </c>
      <c r="F9" s="21" t="s">
        <v>2558</v>
      </c>
      <c r="G9" s="19" t="s">
        <v>3346</v>
      </c>
      <c r="H9" s="17" t="s">
        <v>1675</v>
      </c>
      <c r="I9" s="20">
        <v>1990</v>
      </c>
      <c r="J9" s="17" t="s">
        <v>4811</v>
      </c>
      <c r="K9" s="17" t="s">
        <v>447</v>
      </c>
      <c r="L9" s="17" t="s">
        <v>4812</v>
      </c>
      <c r="M9" s="17"/>
      <c r="N9" s="17"/>
      <c r="O9" s="17" t="s">
        <v>4812</v>
      </c>
      <c r="P9" s="17" t="s">
        <v>4792</v>
      </c>
      <c r="Q9" s="17" t="s">
        <v>4792</v>
      </c>
      <c r="R9" s="22">
        <v>37.5</v>
      </c>
      <c r="S9" s="17" t="s">
        <v>4174</v>
      </c>
      <c r="T9" s="23">
        <v>110</v>
      </c>
      <c r="U9" s="25" t="s">
        <v>4439</v>
      </c>
    </row>
    <row r="10" spans="1:21" hidden="1" x14ac:dyDescent="0.25">
      <c r="A10" s="17" t="s">
        <v>448</v>
      </c>
      <c r="B10" s="17" t="s">
        <v>2215</v>
      </c>
      <c r="C10" s="17" t="s">
        <v>1202</v>
      </c>
      <c r="D10" s="18">
        <v>16356</v>
      </c>
      <c r="E10" s="17" t="s">
        <v>1202</v>
      </c>
      <c r="F10" s="17" t="s">
        <v>2558</v>
      </c>
      <c r="G10" s="19" t="s">
        <v>3346</v>
      </c>
      <c r="H10" s="17" t="s">
        <v>1676</v>
      </c>
      <c r="I10" s="20">
        <v>1990</v>
      </c>
      <c r="J10" s="17" t="s">
        <v>4811</v>
      </c>
      <c r="K10" s="17" t="s">
        <v>448</v>
      </c>
      <c r="L10" s="17" t="s">
        <v>4812</v>
      </c>
      <c r="M10" s="17"/>
      <c r="N10" s="17"/>
      <c r="O10" s="17" t="s">
        <v>4812</v>
      </c>
      <c r="P10" s="17" t="s">
        <v>4792</v>
      </c>
      <c r="Q10" s="17" t="s">
        <v>4792</v>
      </c>
      <c r="R10" s="22">
        <v>37.5</v>
      </c>
      <c r="S10" s="17" t="s">
        <v>4174</v>
      </c>
      <c r="T10" s="23">
        <v>110</v>
      </c>
      <c r="U10" s="17" t="s">
        <v>4439</v>
      </c>
    </row>
    <row r="11" spans="1:21" hidden="1" x14ac:dyDescent="0.25">
      <c r="A11" s="24" t="s">
        <v>449</v>
      </c>
      <c r="B11" s="17" t="s">
        <v>2215</v>
      </c>
      <c r="C11" s="17" t="s">
        <v>1202</v>
      </c>
      <c r="D11" s="18">
        <v>16356</v>
      </c>
      <c r="E11" s="17" t="s">
        <v>1202</v>
      </c>
      <c r="F11" s="17" t="s">
        <v>2558</v>
      </c>
      <c r="G11" s="19" t="s">
        <v>3346</v>
      </c>
      <c r="H11" s="17" t="s">
        <v>1677</v>
      </c>
      <c r="I11" s="20">
        <v>1990</v>
      </c>
      <c r="J11" s="17" t="s">
        <v>4811</v>
      </c>
      <c r="K11" s="17" t="s">
        <v>449</v>
      </c>
      <c r="L11" s="17" t="s">
        <v>4812</v>
      </c>
      <c r="M11" s="21"/>
      <c r="N11" s="17"/>
      <c r="O11" s="17" t="s">
        <v>4812</v>
      </c>
      <c r="P11" s="17" t="s">
        <v>4792</v>
      </c>
      <c r="Q11" s="17" t="s">
        <v>4792</v>
      </c>
      <c r="R11" s="22">
        <v>37.5</v>
      </c>
      <c r="S11" s="17" t="s">
        <v>4174</v>
      </c>
      <c r="T11" s="23">
        <v>110</v>
      </c>
      <c r="U11" s="17" t="s">
        <v>4439</v>
      </c>
    </row>
    <row r="12" spans="1:21" ht="39" hidden="1" x14ac:dyDescent="0.25">
      <c r="A12" s="24" t="s">
        <v>4813</v>
      </c>
      <c r="B12" s="17"/>
      <c r="C12" s="17"/>
      <c r="D12" s="18">
        <v>16356</v>
      </c>
      <c r="E12" s="17" t="s">
        <v>1202</v>
      </c>
      <c r="F12" s="17" t="s">
        <v>4814</v>
      </c>
      <c r="G12" s="19" t="s">
        <v>3346</v>
      </c>
      <c r="H12" s="17"/>
      <c r="I12" s="20">
        <v>2010</v>
      </c>
      <c r="J12" s="17" t="s">
        <v>4784</v>
      </c>
      <c r="K12" s="17" t="s">
        <v>4813</v>
      </c>
      <c r="L12" s="21" t="s">
        <v>4815</v>
      </c>
      <c r="M12" s="21"/>
      <c r="N12" s="21"/>
      <c r="O12" s="21" t="s">
        <v>4815</v>
      </c>
      <c r="P12" s="17" t="s">
        <v>4786</v>
      </c>
      <c r="Q12" s="17"/>
      <c r="R12" s="22">
        <v>10.9</v>
      </c>
      <c r="S12" s="17"/>
      <c r="T12" s="23"/>
      <c r="U12" s="17" t="s">
        <v>4436</v>
      </c>
    </row>
    <row r="13" spans="1:21" hidden="1" x14ac:dyDescent="0.25">
      <c r="A13" s="24" t="s">
        <v>4816</v>
      </c>
      <c r="B13" s="17"/>
      <c r="C13" s="17" t="s">
        <v>4817</v>
      </c>
      <c r="D13" s="18">
        <v>25885</v>
      </c>
      <c r="E13" s="17" t="s">
        <v>4818</v>
      </c>
      <c r="F13" s="17" t="s">
        <v>4819</v>
      </c>
      <c r="G13" s="19" t="s">
        <v>3486</v>
      </c>
      <c r="H13" s="17"/>
      <c r="I13" s="20">
        <v>2015</v>
      </c>
      <c r="J13" s="17" t="s">
        <v>4784</v>
      </c>
      <c r="K13" s="17" t="s">
        <v>4816</v>
      </c>
      <c r="L13" s="17" t="s">
        <v>4785</v>
      </c>
      <c r="M13" s="17"/>
      <c r="N13" s="17"/>
      <c r="O13" s="17" t="s">
        <v>4785</v>
      </c>
      <c r="P13" s="17" t="s">
        <v>4786</v>
      </c>
      <c r="Q13" s="17"/>
      <c r="R13" s="22">
        <v>10.1</v>
      </c>
      <c r="S13" s="17"/>
      <c r="T13" s="23"/>
      <c r="U13" s="17"/>
    </row>
    <row r="14" spans="1:21" hidden="1" x14ac:dyDescent="0.25">
      <c r="A14" s="24" t="s">
        <v>4820</v>
      </c>
      <c r="B14" s="17" t="s">
        <v>4821</v>
      </c>
      <c r="C14" s="17"/>
      <c r="D14" s="18">
        <v>25885</v>
      </c>
      <c r="E14" s="17" t="s">
        <v>4822</v>
      </c>
      <c r="F14" s="17"/>
      <c r="G14" s="19" t="s">
        <v>3486</v>
      </c>
      <c r="H14" s="17"/>
      <c r="I14" s="20">
        <v>2002</v>
      </c>
      <c r="J14" s="17" t="s">
        <v>4784</v>
      </c>
      <c r="K14" s="17" t="s">
        <v>4820</v>
      </c>
      <c r="L14" s="17" t="s">
        <v>4785</v>
      </c>
      <c r="M14" s="17"/>
      <c r="N14" s="17"/>
      <c r="O14" s="17" t="s">
        <v>4785</v>
      </c>
      <c r="P14" s="17" t="s">
        <v>4786</v>
      </c>
      <c r="Q14" s="17"/>
      <c r="R14" s="22">
        <v>15</v>
      </c>
      <c r="S14" s="17"/>
      <c r="T14" s="23" t="s">
        <v>4403</v>
      </c>
      <c r="U14" s="17" t="s">
        <v>4573</v>
      </c>
    </row>
    <row r="15" spans="1:21" ht="26.25" hidden="1" x14ac:dyDescent="0.25">
      <c r="A15" s="24" t="s">
        <v>202</v>
      </c>
      <c r="B15" s="17" t="s">
        <v>2128</v>
      </c>
      <c r="C15" s="17" t="s">
        <v>1038</v>
      </c>
      <c r="D15" s="18">
        <v>79774</v>
      </c>
      <c r="E15" s="17" t="s">
        <v>3252</v>
      </c>
      <c r="F15" s="21" t="s">
        <v>2471</v>
      </c>
      <c r="G15" s="19" t="s">
        <v>3482</v>
      </c>
      <c r="H15" s="17"/>
      <c r="I15" s="20">
        <v>1933</v>
      </c>
      <c r="J15" s="17" t="s">
        <v>4784</v>
      </c>
      <c r="K15" s="17" t="s">
        <v>202</v>
      </c>
      <c r="L15" s="21" t="s">
        <v>4823</v>
      </c>
      <c r="M15" s="21"/>
      <c r="N15" s="21"/>
      <c r="O15" s="21" t="s">
        <v>4823</v>
      </c>
      <c r="P15" s="17" t="s">
        <v>4792</v>
      </c>
      <c r="Q15" s="17" t="s">
        <v>4792</v>
      </c>
      <c r="R15" s="22">
        <v>79.5</v>
      </c>
      <c r="S15" s="17" t="s">
        <v>4085</v>
      </c>
      <c r="T15" s="23">
        <v>110</v>
      </c>
      <c r="U15" s="25" t="s">
        <v>4460</v>
      </c>
    </row>
    <row r="16" spans="1:21" hidden="1" x14ac:dyDescent="0.25">
      <c r="A16" s="17" t="s">
        <v>38</v>
      </c>
      <c r="B16" s="17" t="s">
        <v>2122</v>
      </c>
      <c r="C16" s="17" t="s">
        <v>925</v>
      </c>
      <c r="D16" s="18">
        <v>31061</v>
      </c>
      <c r="E16" s="17" t="s">
        <v>3181</v>
      </c>
      <c r="F16" s="17" t="s">
        <v>2400</v>
      </c>
      <c r="G16" s="19" t="s">
        <v>3477</v>
      </c>
      <c r="H16" s="17" t="s">
        <v>1515</v>
      </c>
      <c r="I16" s="20">
        <v>1988</v>
      </c>
      <c r="J16" s="17" t="s">
        <v>4784</v>
      </c>
      <c r="K16" s="17" t="s">
        <v>38</v>
      </c>
      <c r="L16" s="17" t="s">
        <v>1520</v>
      </c>
      <c r="M16" s="17"/>
      <c r="N16" s="17"/>
      <c r="O16" s="17" t="s">
        <v>1520</v>
      </c>
      <c r="P16" s="17" t="s">
        <v>4786</v>
      </c>
      <c r="Q16" s="17" t="s">
        <v>4786</v>
      </c>
      <c r="R16" s="22">
        <v>16</v>
      </c>
      <c r="S16" s="17"/>
      <c r="T16" s="23">
        <v>6</v>
      </c>
      <c r="U16" s="17" t="s">
        <v>4432</v>
      </c>
    </row>
    <row r="17" spans="1:21" hidden="1" x14ac:dyDescent="0.25">
      <c r="A17" s="24" t="s">
        <v>450</v>
      </c>
      <c r="B17" s="17" t="s">
        <v>2122</v>
      </c>
      <c r="C17" s="17" t="s">
        <v>925</v>
      </c>
      <c r="D17" s="18">
        <v>31061</v>
      </c>
      <c r="E17" s="17" t="s">
        <v>3181</v>
      </c>
      <c r="F17" s="17" t="s">
        <v>2400</v>
      </c>
      <c r="G17" s="19" t="s">
        <v>3477</v>
      </c>
      <c r="H17" s="17" t="s">
        <v>1377</v>
      </c>
      <c r="I17" s="20">
        <v>1947</v>
      </c>
      <c r="J17" s="17" t="s">
        <v>4784</v>
      </c>
      <c r="K17" s="17" t="s">
        <v>450</v>
      </c>
      <c r="L17" s="21" t="s">
        <v>4812</v>
      </c>
      <c r="M17" s="21"/>
      <c r="N17" s="21"/>
      <c r="O17" s="21" t="s">
        <v>4812</v>
      </c>
      <c r="P17" s="17" t="s">
        <v>4792</v>
      </c>
      <c r="Q17" s="17" t="s">
        <v>4786</v>
      </c>
      <c r="R17" s="22">
        <v>11</v>
      </c>
      <c r="S17" s="17"/>
      <c r="T17" s="23">
        <v>6</v>
      </c>
      <c r="U17" s="17" t="s">
        <v>4432</v>
      </c>
    </row>
    <row r="18" spans="1:21" hidden="1" x14ac:dyDescent="0.25">
      <c r="A18" s="17" t="s">
        <v>203</v>
      </c>
      <c r="B18" s="17" t="s">
        <v>2122</v>
      </c>
      <c r="C18" s="17" t="s">
        <v>925</v>
      </c>
      <c r="D18" s="31">
        <v>31061</v>
      </c>
      <c r="E18" s="27" t="s">
        <v>3181</v>
      </c>
      <c r="F18" s="27" t="s">
        <v>2400</v>
      </c>
      <c r="G18" s="19" t="s">
        <v>3477</v>
      </c>
      <c r="H18" s="27" t="s">
        <v>1602</v>
      </c>
      <c r="I18" s="27">
        <v>1912</v>
      </c>
      <c r="J18" s="27" t="s">
        <v>4784</v>
      </c>
      <c r="K18" s="17" t="s">
        <v>203</v>
      </c>
      <c r="L18" s="27" t="s">
        <v>4823</v>
      </c>
      <c r="M18" s="27"/>
      <c r="N18" s="27"/>
      <c r="O18" s="27" t="s">
        <v>4823</v>
      </c>
      <c r="P18" s="27" t="s">
        <v>4786</v>
      </c>
      <c r="Q18" s="27" t="s">
        <v>4792</v>
      </c>
      <c r="R18" s="27">
        <v>0.1</v>
      </c>
      <c r="S18" s="27"/>
      <c r="T18" s="24"/>
      <c r="U18" s="32"/>
    </row>
    <row r="19" spans="1:21" ht="26.25" hidden="1" x14ac:dyDescent="0.25">
      <c r="A19" s="24" t="s">
        <v>747</v>
      </c>
      <c r="B19" s="33" t="s">
        <v>2122</v>
      </c>
      <c r="C19" s="32" t="s">
        <v>925</v>
      </c>
      <c r="D19" s="31">
        <v>31061</v>
      </c>
      <c r="E19" s="32" t="s">
        <v>3181</v>
      </c>
      <c r="F19" s="32" t="s">
        <v>2400</v>
      </c>
      <c r="G19" s="19" t="s">
        <v>3477</v>
      </c>
      <c r="H19" s="32" t="s">
        <v>1799</v>
      </c>
      <c r="I19" s="32">
        <v>1994</v>
      </c>
      <c r="J19" s="32" t="s">
        <v>4824</v>
      </c>
      <c r="K19" s="17" t="s">
        <v>747</v>
      </c>
      <c r="L19" s="32" t="s">
        <v>4825</v>
      </c>
      <c r="M19" s="32"/>
      <c r="N19" s="32"/>
      <c r="O19" s="32" t="s">
        <v>4825</v>
      </c>
      <c r="P19" s="32" t="s">
        <v>4792</v>
      </c>
      <c r="Q19" s="32" t="s">
        <v>4792</v>
      </c>
      <c r="R19" s="34">
        <v>2.8</v>
      </c>
      <c r="S19" s="32"/>
      <c r="T19" s="17"/>
      <c r="U19" s="32"/>
    </row>
    <row r="20" spans="1:21" ht="39" hidden="1" x14ac:dyDescent="0.25">
      <c r="A20" s="24" t="s">
        <v>4826</v>
      </c>
      <c r="B20" s="17" t="s">
        <v>4827</v>
      </c>
      <c r="C20" s="17"/>
      <c r="D20" s="18">
        <v>49594</v>
      </c>
      <c r="E20" s="17" t="s">
        <v>4828</v>
      </c>
      <c r="F20" s="21"/>
      <c r="G20" s="19" t="s">
        <v>3477</v>
      </c>
      <c r="H20" s="17"/>
      <c r="I20" s="20">
        <v>2007</v>
      </c>
      <c r="J20" s="17" t="s">
        <v>4784</v>
      </c>
      <c r="K20" s="17" t="s">
        <v>4826</v>
      </c>
      <c r="L20" s="21" t="s">
        <v>4785</v>
      </c>
      <c r="M20" s="21"/>
      <c r="N20" s="21"/>
      <c r="O20" s="21" t="s">
        <v>4785</v>
      </c>
      <c r="P20" s="17" t="s">
        <v>4786</v>
      </c>
      <c r="Q20" s="17"/>
      <c r="R20" s="22">
        <v>27.6</v>
      </c>
      <c r="S20" s="17"/>
      <c r="T20" s="23" t="s">
        <v>4403</v>
      </c>
      <c r="U20" s="27" t="s">
        <v>4441</v>
      </c>
    </row>
    <row r="21" spans="1:21" hidden="1" x14ac:dyDescent="0.25">
      <c r="A21" s="17" t="s">
        <v>4829</v>
      </c>
      <c r="B21" s="17"/>
      <c r="C21" s="17" t="s">
        <v>4830</v>
      </c>
      <c r="D21" s="18">
        <v>57642</v>
      </c>
      <c r="E21" s="17" t="s">
        <v>4831</v>
      </c>
      <c r="F21" s="17" t="s">
        <v>4832</v>
      </c>
      <c r="G21" s="19" t="s">
        <v>3487</v>
      </c>
      <c r="H21" s="17"/>
      <c r="I21" s="20">
        <v>2010</v>
      </c>
      <c r="J21" s="17" t="s">
        <v>4784</v>
      </c>
      <c r="K21" s="17" t="s">
        <v>4829</v>
      </c>
      <c r="L21" s="17" t="s">
        <v>4785</v>
      </c>
      <c r="M21" s="17"/>
      <c r="N21" s="17"/>
      <c r="O21" s="17" t="s">
        <v>4785</v>
      </c>
      <c r="P21" s="17" t="s">
        <v>4786</v>
      </c>
      <c r="Q21" s="17"/>
      <c r="R21" s="22">
        <v>10</v>
      </c>
      <c r="S21" s="17"/>
      <c r="T21" s="23"/>
      <c r="U21" s="17"/>
    </row>
    <row r="22" spans="1:21" hidden="1" x14ac:dyDescent="0.25">
      <c r="A22" s="17" t="s">
        <v>4833</v>
      </c>
      <c r="B22" s="17" t="s">
        <v>4834</v>
      </c>
      <c r="C22" s="17" t="s">
        <v>4835</v>
      </c>
      <c r="D22" s="18">
        <v>6425</v>
      </c>
      <c r="E22" s="17" t="s">
        <v>4836</v>
      </c>
      <c r="F22" s="17"/>
      <c r="G22" s="19" t="s">
        <v>3479</v>
      </c>
      <c r="H22" s="21"/>
      <c r="I22" s="20">
        <v>2015</v>
      </c>
      <c r="J22" s="17" t="s">
        <v>4784</v>
      </c>
      <c r="K22" s="17" t="s">
        <v>4833</v>
      </c>
      <c r="L22" s="17" t="s">
        <v>4785</v>
      </c>
      <c r="M22" s="21"/>
      <c r="N22" s="21"/>
      <c r="O22" s="17" t="s">
        <v>4785</v>
      </c>
      <c r="P22" s="17" t="s">
        <v>4786</v>
      </c>
      <c r="Q22" s="17" t="s">
        <v>4792</v>
      </c>
      <c r="R22" s="22">
        <v>12</v>
      </c>
      <c r="S22" s="17" t="s">
        <v>4837</v>
      </c>
      <c r="T22" s="23">
        <v>5.5</v>
      </c>
      <c r="U22" s="17" t="s">
        <v>4458</v>
      </c>
    </row>
    <row r="23" spans="1:21" ht="39" hidden="1" x14ac:dyDescent="0.25">
      <c r="A23" s="17" t="s">
        <v>4838</v>
      </c>
      <c r="B23" s="17"/>
      <c r="C23" s="17" t="s">
        <v>4839</v>
      </c>
      <c r="D23" s="18">
        <v>24848</v>
      </c>
      <c r="E23" s="17" t="s">
        <v>4840</v>
      </c>
      <c r="F23" s="17" t="s">
        <v>4841</v>
      </c>
      <c r="G23" s="19" t="s">
        <v>3486</v>
      </c>
      <c r="H23" s="17"/>
      <c r="I23" s="20">
        <v>2015</v>
      </c>
      <c r="J23" s="17" t="s">
        <v>4784</v>
      </c>
      <c r="K23" s="17" t="s">
        <v>4838</v>
      </c>
      <c r="L23" s="21" t="s">
        <v>4785</v>
      </c>
      <c r="M23" s="21"/>
      <c r="N23" s="21"/>
      <c r="O23" s="21" t="s">
        <v>4785</v>
      </c>
      <c r="P23" s="17" t="s">
        <v>4786</v>
      </c>
      <c r="Q23" s="17"/>
      <c r="R23" s="22">
        <v>15.3</v>
      </c>
      <c r="S23" s="17"/>
      <c r="T23" s="23"/>
      <c r="U23" s="25"/>
    </row>
    <row r="24" spans="1:21" hidden="1" x14ac:dyDescent="0.25">
      <c r="A24" s="17" t="s">
        <v>451</v>
      </c>
      <c r="B24" s="17" t="s">
        <v>2158</v>
      </c>
      <c r="C24" s="17" t="s">
        <v>968</v>
      </c>
      <c r="D24" s="18">
        <v>73776</v>
      </c>
      <c r="E24" s="17" t="s">
        <v>3218</v>
      </c>
      <c r="F24" s="17" t="s">
        <v>2432</v>
      </c>
      <c r="G24" s="19" t="s">
        <v>3482</v>
      </c>
      <c r="H24" s="17" t="s">
        <v>1678</v>
      </c>
      <c r="I24" s="20">
        <v>1997</v>
      </c>
      <c r="J24" s="17" t="s">
        <v>4784</v>
      </c>
      <c r="K24" s="17" t="s">
        <v>451</v>
      </c>
      <c r="L24" s="17" t="s">
        <v>4812</v>
      </c>
      <c r="M24" s="21"/>
      <c r="N24" s="21"/>
      <c r="O24" s="17" t="s">
        <v>4812</v>
      </c>
      <c r="P24" s="17" t="s">
        <v>4792</v>
      </c>
      <c r="Q24" s="17" t="s">
        <v>4786</v>
      </c>
      <c r="R24" s="22">
        <v>65</v>
      </c>
      <c r="S24" s="17" t="s">
        <v>3218</v>
      </c>
      <c r="T24" s="23">
        <v>110</v>
      </c>
      <c r="U24" s="17" t="s">
        <v>4442</v>
      </c>
    </row>
    <row r="25" spans="1:21" ht="26.25" hidden="1" x14ac:dyDescent="0.25">
      <c r="A25" s="24" t="s">
        <v>452</v>
      </c>
      <c r="B25" s="17" t="s">
        <v>2158</v>
      </c>
      <c r="C25" s="17" t="s">
        <v>968</v>
      </c>
      <c r="D25" s="18">
        <v>73776</v>
      </c>
      <c r="E25" s="17" t="s">
        <v>3218</v>
      </c>
      <c r="F25" s="17" t="s">
        <v>2432</v>
      </c>
      <c r="G25" s="19" t="s">
        <v>3482</v>
      </c>
      <c r="H25" s="17" t="s">
        <v>1679</v>
      </c>
      <c r="I25" s="20">
        <v>1971</v>
      </c>
      <c r="J25" s="17" t="s">
        <v>4784</v>
      </c>
      <c r="K25" s="17" t="s">
        <v>452</v>
      </c>
      <c r="L25" s="17" t="s">
        <v>4842</v>
      </c>
      <c r="M25" s="21" t="s">
        <v>4812</v>
      </c>
      <c r="N25" s="21" t="s">
        <v>4825</v>
      </c>
      <c r="O25" s="17" t="s">
        <v>4812</v>
      </c>
      <c r="P25" s="17" t="s">
        <v>4792</v>
      </c>
      <c r="Q25" s="17" t="s">
        <v>4792</v>
      </c>
      <c r="R25" s="22">
        <v>50</v>
      </c>
      <c r="S25" s="17" t="s">
        <v>3218</v>
      </c>
      <c r="T25" s="23">
        <v>110</v>
      </c>
      <c r="U25" s="25" t="s">
        <v>4442</v>
      </c>
    </row>
    <row r="26" spans="1:21" hidden="1" x14ac:dyDescent="0.25">
      <c r="A26" s="17" t="s">
        <v>453</v>
      </c>
      <c r="B26" s="17" t="s">
        <v>2158</v>
      </c>
      <c r="C26" s="17" t="s">
        <v>968</v>
      </c>
      <c r="D26" s="18">
        <v>73776</v>
      </c>
      <c r="E26" s="17" t="s">
        <v>3218</v>
      </c>
      <c r="F26" s="17" t="s">
        <v>2432</v>
      </c>
      <c r="G26" s="19" t="s">
        <v>3482</v>
      </c>
      <c r="H26" s="17" t="s">
        <v>1680</v>
      </c>
      <c r="I26" s="20">
        <v>1973</v>
      </c>
      <c r="J26" s="17" t="s">
        <v>4784</v>
      </c>
      <c r="K26" s="17" t="s">
        <v>453</v>
      </c>
      <c r="L26" s="17" t="s">
        <v>4842</v>
      </c>
      <c r="M26" s="21" t="s">
        <v>4812</v>
      </c>
      <c r="N26" s="17" t="s">
        <v>4825</v>
      </c>
      <c r="O26" s="17" t="s">
        <v>4812</v>
      </c>
      <c r="P26" s="17" t="s">
        <v>4792</v>
      </c>
      <c r="Q26" s="17" t="s">
        <v>4792</v>
      </c>
      <c r="R26" s="22">
        <v>57</v>
      </c>
      <c r="S26" s="17" t="s">
        <v>3218</v>
      </c>
      <c r="T26" s="23">
        <v>110</v>
      </c>
      <c r="U26" s="17" t="s">
        <v>4442</v>
      </c>
    </row>
    <row r="27" spans="1:21" hidden="1" x14ac:dyDescent="0.25">
      <c r="A27" s="17" t="s">
        <v>454</v>
      </c>
      <c r="B27" s="17" t="s">
        <v>2158</v>
      </c>
      <c r="C27" s="17" t="s">
        <v>968</v>
      </c>
      <c r="D27" s="18">
        <v>73776</v>
      </c>
      <c r="E27" s="17" t="s">
        <v>3218</v>
      </c>
      <c r="F27" s="17" t="s">
        <v>2432</v>
      </c>
      <c r="G27" s="19" t="s">
        <v>3482</v>
      </c>
      <c r="H27" s="17" t="s">
        <v>1681</v>
      </c>
      <c r="I27" s="20">
        <v>1975</v>
      </c>
      <c r="J27" s="17" t="s">
        <v>4784</v>
      </c>
      <c r="K27" s="17" t="s">
        <v>454</v>
      </c>
      <c r="L27" s="17" t="s">
        <v>4842</v>
      </c>
      <c r="M27" s="21" t="s">
        <v>4812</v>
      </c>
      <c r="N27" s="17" t="s">
        <v>4825</v>
      </c>
      <c r="O27" s="17" t="s">
        <v>4812</v>
      </c>
      <c r="P27" s="17" t="s">
        <v>4792</v>
      </c>
      <c r="Q27" s="17" t="s">
        <v>4792</v>
      </c>
      <c r="R27" s="22">
        <v>81</v>
      </c>
      <c r="S27" s="17" t="s">
        <v>3218</v>
      </c>
      <c r="T27" s="23">
        <v>110</v>
      </c>
      <c r="U27" s="17" t="s">
        <v>4442</v>
      </c>
    </row>
    <row r="28" spans="1:21" ht="64.5" hidden="1" x14ac:dyDescent="0.25">
      <c r="A28" s="17" t="s">
        <v>83</v>
      </c>
      <c r="B28" s="21" t="s">
        <v>2158</v>
      </c>
      <c r="C28" s="17" t="s">
        <v>968</v>
      </c>
      <c r="D28" s="18">
        <v>73776</v>
      </c>
      <c r="E28" s="17" t="s">
        <v>3218</v>
      </c>
      <c r="F28" s="17" t="s">
        <v>2432</v>
      </c>
      <c r="G28" s="19" t="s">
        <v>3482</v>
      </c>
      <c r="H28" s="17" t="s">
        <v>1526</v>
      </c>
      <c r="I28" s="20">
        <v>1997</v>
      </c>
      <c r="J28" s="17" t="s">
        <v>4784</v>
      </c>
      <c r="K28" s="17" t="s">
        <v>83</v>
      </c>
      <c r="L28" s="17" t="s">
        <v>4843</v>
      </c>
      <c r="M28" s="21"/>
      <c r="N28" s="21"/>
      <c r="O28" s="17" t="s">
        <v>4843</v>
      </c>
      <c r="P28" s="17" t="s">
        <v>4792</v>
      </c>
      <c r="Q28" s="17" t="s">
        <v>4786</v>
      </c>
      <c r="R28" s="22">
        <v>336</v>
      </c>
      <c r="S28" s="17" t="s">
        <v>3218</v>
      </c>
      <c r="T28" s="23">
        <v>380</v>
      </c>
      <c r="U28" s="17" t="s">
        <v>4459</v>
      </c>
    </row>
    <row r="29" spans="1:21" hidden="1" x14ac:dyDescent="0.25">
      <c r="A29" s="24" t="s">
        <v>84</v>
      </c>
      <c r="B29" s="17" t="s">
        <v>2158</v>
      </c>
      <c r="C29" s="17" t="s">
        <v>968</v>
      </c>
      <c r="D29" s="18">
        <v>73776</v>
      </c>
      <c r="E29" s="17" t="s">
        <v>3218</v>
      </c>
      <c r="F29" s="17" t="s">
        <v>2432</v>
      </c>
      <c r="G29" s="19" t="s">
        <v>3482</v>
      </c>
      <c r="H29" s="17" t="s">
        <v>1527</v>
      </c>
      <c r="I29" s="20">
        <v>1985</v>
      </c>
      <c r="J29" s="17" t="s">
        <v>4844</v>
      </c>
      <c r="K29" s="17" t="s">
        <v>84</v>
      </c>
      <c r="L29" s="21" t="s">
        <v>4843</v>
      </c>
      <c r="M29" s="21"/>
      <c r="N29" s="21"/>
      <c r="O29" s="21" t="s">
        <v>4843</v>
      </c>
      <c r="P29" s="17" t="s">
        <v>4792</v>
      </c>
      <c r="Q29" s="17" t="s">
        <v>4786</v>
      </c>
      <c r="R29" s="22">
        <v>433</v>
      </c>
      <c r="S29" s="17" t="s">
        <v>3218</v>
      </c>
      <c r="T29" s="23">
        <v>380</v>
      </c>
      <c r="U29" s="17" t="s">
        <v>4459</v>
      </c>
    </row>
    <row r="30" spans="1:21" hidden="1" x14ac:dyDescent="0.25">
      <c r="A30" s="24" t="s">
        <v>4845</v>
      </c>
      <c r="B30" s="17"/>
      <c r="C30" s="17" t="s">
        <v>4846</v>
      </c>
      <c r="D30" s="35">
        <v>24340</v>
      </c>
      <c r="E30" s="36" t="s">
        <v>4847</v>
      </c>
      <c r="F30" s="24" t="s">
        <v>4848</v>
      </c>
      <c r="G30" s="19" t="s">
        <v>3486</v>
      </c>
      <c r="H30" s="17"/>
      <c r="I30" s="28">
        <v>2014</v>
      </c>
      <c r="J30" s="17" t="s">
        <v>4784</v>
      </c>
      <c r="K30" s="17" t="s">
        <v>4845</v>
      </c>
      <c r="L30" s="17" t="s">
        <v>4785</v>
      </c>
      <c r="M30" s="17"/>
      <c r="N30" s="24"/>
      <c r="O30" s="17" t="s">
        <v>4785</v>
      </c>
      <c r="P30" s="17" t="s">
        <v>4786</v>
      </c>
      <c r="Q30" s="17" t="s">
        <v>4792</v>
      </c>
      <c r="R30" s="22">
        <v>12.8</v>
      </c>
      <c r="S30" s="17"/>
      <c r="T30" s="36" t="s">
        <v>4849</v>
      </c>
      <c r="U30" s="36" t="s">
        <v>4567</v>
      </c>
    </row>
    <row r="31" spans="1:21" hidden="1" x14ac:dyDescent="0.25">
      <c r="A31" s="24" t="s">
        <v>39</v>
      </c>
      <c r="B31" s="17" t="s">
        <v>2123</v>
      </c>
      <c r="C31" s="17" t="s">
        <v>926</v>
      </c>
      <c r="D31" s="18">
        <v>86972</v>
      </c>
      <c r="E31" s="17" t="s">
        <v>3182</v>
      </c>
      <c r="F31" s="17" t="s">
        <v>2401</v>
      </c>
      <c r="G31" s="19" t="s">
        <v>3478</v>
      </c>
      <c r="H31" s="17"/>
      <c r="I31" s="20">
        <v>1999</v>
      </c>
      <c r="J31" s="17" t="s">
        <v>4784</v>
      </c>
      <c r="K31" s="17" t="s">
        <v>39</v>
      </c>
      <c r="L31" s="17" t="s">
        <v>1520</v>
      </c>
      <c r="M31" s="17" t="s">
        <v>4850</v>
      </c>
      <c r="N31" s="17"/>
      <c r="O31" s="17" t="s">
        <v>1520</v>
      </c>
      <c r="P31" s="17" t="s">
        <v>4786</v>
      </c>
      <c r="Q31" s="17" t="s">
        <v>4792</v>
      </c>
      <c r="R31" s="22">
        <v>9.8000000000000007</v>
      </c>
      <c r="S31" s="17"/>
      <c r="T31" s="23" t="s">
        <v>4403</v>
      </c>
      <c r="U31" s="17" t="s">
        <v>4433</v>
      </c>
    </row>
    <row r="32" spans="1:21" hidden="1" x14ac:dyDescent="0.25">
      <c r="A32" s="17" t="s">
        <v>4851</v>
      </c>
      <c r="B32" s="17" t="s">
        <v>4852</v>
      </c>
      <c r="C32" s="17" t="s">
        <v>4853</v>
      </c>
      <c r="D32" s="18">
        <v>56288</v>
      </c>
      <c r="E32" s="17" t="s">
        <v>4854</v>
      </c>
      <c r="F32" s="32"/>
      <c r="G32" s="19" t="s">
        <v>3487</v>
      </c>
      <c r="H32" s="32"/>
      <c r="I32" s="32">
        <v>2008</v>
      </c>
      <c r="J32" s="17" t="s">
        <v>4784</v>
      </c>
      <c r="K32" s="17" t="s">
        <v>4851</v>
      </c>
      <c r="L32" s="17" t="s">
        <v>4785</v>
      </c>
      <c r="M32" s="32"/>
      <c r="N32" s="32"/>
      <c r="O32" s="32" t="s">
        <v>4785</v>
      </c>
      <c r="P32" s="17" t="s">
        <v>4786</v>
      </c>
      <c r="Q32" s="32"/>
      <c r="R32" s="32">
        <v>14</v>
      </c>
      <c r="S32" s="32"/>
      <c r="T32" s="17">
        <v>20</v>
      </c>
      <c r="U32" s="17" t="s">
        <v>4441</v>
      </c>
    </row>
    <row r="33" spans="1:21" hidden="1" x14ac:dyDescent="0.25">
      <c r="A33" s="17" t="s">
        <v>4855</v>
      </c>
      <c r="B33" s="17" t="s">
        <v>4856</v>
      </c>
      <c r="C33" s="17" t="s">
        <v>4857</v>
      </c>
      <c r="D33" s="18">
        <v>14913</v>
      </c>
      <c r="E33" s="17" t="s">
        <v>4858</v>
      </c>
      <c r="F33" s="17"/>
      <c r="G33" s="19" t="s">
        <v>3346</v>
      </c>
      <c r="H33" s="17"/>
      <c r="I33" s="20">
        <v>2009</v>
      </c>
      <c r="J33" s="17" t="s">
        <v>4784</v>
      </c>
      <c r="K33" s="17" t="s">
        <v>4855</v>
      </c>
      <c r="L33" s="17" t="s">
        <v>4785</v>
      </c>
      <c r="M33" s="17"/>
      <c r="N33" s="17"/>
      <c r="O33" s="17" t="s">
        <v>4785</v>
      </c>
      <c r="P33" s="17" t="s">
        <v>4786</v>
      </c>
      <c r="Q33" s="17" t="s">
        <v>4859</v>
      </c>
      <c r="R33" s="22">
        <v>36</v>
      </c>
      <c r="S33" s="17" t="s">
        <v>4104</v>
      </c>
      <c r="T33" s="23">
        <v>380</v>
      </c>
      <c r="U33" s="17" t="s">
        <v>4439</v>
      </c>
    </row>
    <row r="34" spans="1:21" ht="39" hidden="1" x14ac:dyDescent="0.25">
      <c r="A34" s="24" t="s">
        <v>4860</v>
      </c>
      <c r="B34" s="17"/>
      <c r="C34" s="17"/>
      <c r="D34" s="18">
        <v>16775</v>
      </c>
      <c r="E34" s="17" t="s">
        <v>4861</v>
      </c>
      <c r="F34" s="17"/>
      <c r="G34" s="19" t="s">
        <v>3346</v>
      </c>
      <c r="H34" s="17"/>
      <c r="I34" s="20">
        <v>2003</v>
      </c>
      <c r="J34" s="17" t="s">
        <v>4784</v>
      </c>
      <c r="K34" s="17" t="s">
        <v>4860</v>
      </c>
      <c r="L34" s="21" t="s">
        <v>4785</v>
      </c>
      <c r="M34" s="21"/>
      <c r="N34" s="21"/>
      <c r="O34" s="21" t="s">
        <v>4785</v>
      </c>
      <c r="P34" s="17" t="s">
        <v>4786</v>
      </c>
      <c r="Q34" s="17"/>
      <c r="R34" s="22">
        <v>25.7</v>
      </c>
      <c r="S34" s="17"/>
      <c r="T34" s="23" t="s">
        <v>4849</v>
      </c>
      <c r="U34" s="17" t="s">
        <v>4436</v>
      </c>
    </row>
    <row r="35" spans="1:21" hidden="1" x14ac:dyDescent="0.25">
      <c r="A35" s="24" t="s">
        <v>4862</v>
      </c>
      <c r="B35" s="17"/>
      <c r="C35" s="37" t="s">
        <v>4863</v>
      </c>
      <c r="D35" s="38">
        <v>86854</v>
      </c>
      <c r="E35" s="17" t="s">
        <v>4864</v>
      </c>
      <c r="F35" s="17" t="s">
        <v>4865</v>
      </c>
      <c r="G35" s="19" t="s">
        <v>3478</v>
      </c>
      <c r="H35" s="17"/>
      <c r="I35" s="20">
        <v>2015</v>
      </c>
      <c r="J35" s="17" t="s">
        <v>4866</v>
      </c>
      <c r="K35" s="17" t="s">
        <v>4862</v>
      </c>
      <c r="L35" s="17" t="s">
        <v>4815</v>
      </c>
      <c r="M35" s="17"/>
      <c r="N35" s="17"/>
      <c r="O35" s="17" t="s">
        <v>4815</v>
      </c>
      <c r="P35" s="17" t="s">
        <v>4786</v>
      </c>
      <c r="Q35" s="17"/>
      <c r="R35" s="22">
        <v>10</v>
      </c>
      <c r="S35" s="17" t="s">
        <v>4867</v>
      </c>
      <c r="T35" s="23" t="s">
        <v>4403</v>
      </c>
      <c r="U35" s="25" t="s">
        <v>4433</v>
      </c>
    </row>
    <row r="36" spans="1:21" hidden="1" x14ac:dyDescent="0.25">
      <c r="A36" s="24" t="s">
        <v>204</v>
      </c>
      <c r="B36" s="17" t="s">
        <v>2191</v>
      </c>
      <c r="C36" s="17" t="s">
        <v>1039</v>
      </c>
      <c r="D36" s="18" t="s">
        <v>2822</v>
      </c>
      <c r="E36" s="25" t="s">
        <v>1603</v>
      </c>
      <c r="F36" s="17"/>
      <c r="G36" s="19" t="s">
        <v>3488</v>
      </c>
      <c r="H36" s="17" t="s">
        <v>1603</v>
      </c>
      <c r="I36" s="28">
        <v>1989</v>
      </c>
      <c r="J36" s="17" t="s">
        <v>4784</v>
      </c>
      <c r="K36" s="17" t="s">
        <v>204</v>
      </c>
      <c r="L36" s="17" t="s">
        <v>4823</v>
      </c>
      <c r="M36" s="17"/>
      <c r="N36" s="17"/>
      <c r="O36" s="17" t="s">
        <v>4823</v>
      </c>
      <c r="P36" s="17" t="s">
        <v>4792</v>
      </c>
      <c r="Q36" s="17" t="s">
        <v>4792</v>
      </c>
      <c r="R36" s="29">
        <v>60</v>
      </c>
      <c r="S36" s="17" t="s">
        <v>4086</v>
      </c>
      <c r="T36" s="25">
        <v>110</v>
      </c>
      <c r="U36" s="25" t="s">
        <v>4482</v>
      </c>
    </row>
    <row r="37" spans="1:21" hidden="1" x14ac:dyDescent="0.25">
      <c r="A37" s="24" t="s">
        <v>842</v>
      </c>
      <c r="B37" s="17" t="s">
        <v>2365</v>
      </c>
      <c r="C37" s="17" t="s">
        <v>1454</v>
      </c>
      <c r="D37" s="18">
        <v>56626</v>
      </c>
      <c r="E37" s="17" t="s">
        <v>3455</v>
      </c>
      <c r="F37" s="17" t="s">
        <v>2679</v>
      </c>
      <c r="G37" s="19" t="s">
        <v>3487</v>
      </c>
      <c r="H37" s="17"/>
      <c r="I37" s="20">
        <v>2009</v>
      </c>
      <c r="J37" s="17" t="s">
        <v>4784</v>
      </c>
      <c r="K37" s="17" t="s">
        <v>842</v>
      </c>
      <c r="L37" s="17" t="s">
        <v>4868</v>
      </c>
      <c r="M37" s="17"/>
      <c r="N37" s="17"/>
      <c r="O37" s="17" t="s">
        <v>4868</v>
      </c>
      <c r="P37" s="17" t="s">
        <v>4792</v>
      </c>
      <c r="Q37" s="17" t="s">
        <v>4786</v>
      </c>
      <c r="R37" s="22">
        <v>12.5</v>
      </c>
      <c r="S37" s="17"/>
      <c r="T37" s="23">
        <v>20</v>
      </c>
      <c r="U37" s="17" t="s">
        <v>4572</v>
      </c>
    </row>
    <row r="38" spans="1:21" hidden="1" x14ac:dyDescent="0.25">
      <c r="A38" s="24" t="s">
        <v>455</v>
      </c>
      <c r="B38" s="17" t="s">
        <v>2230</v>
      </c>
      <c r="C38" s="17" t="s">
        <v>1203</v>
      </c>
      <c r="D38" s="18">
        <v>17389</v>
      </c>
      <c r="E38" s="17" t="s">
        <v>3336</v>
      </c>
      <c r="F38" s="17" t="s">
        <v>2559</v>
      </c>
      <c r="G38" s="19" t="s">
        <v>3484</v>
      </c>
      <c r="H38" s="17"/>
      <c r="I38" s="20">
        <v>1993</v>
      </c>
      <c r="J38" s="32" t="s">
        <v>4784</v>
      </c>
      <c r="K38" s="17" t="s">
        <v>455</v>
      </c>
      <c r="L38" s="17" t="s">
        <v>4842</v>
      </c>
      <c r="M38" s="17" t="s">
        <v>4812</v>
      </c>
      <c r="N38" s="17" t="s">
        <v>4812</v>
      </c>
      <c r="O38" s="17" t="s">
        <v>4812</v>
      </c>
      <c r="P38" s="17" t="s">
        <v>4792</v>
      </c>
      <c r="Q38" s="17" t="s">
        <v>4786</v>
      </c>
      <c r="R38" s="22">
        <v>15.1</v>
      </c>
      <c r="S38" s="17" t="s">
        <v>4175</v>
      </c>
      <c r="T38" s="23">
        <v>20</v>
      </c>
      <c r="U38" s="25" t="s">
        <v>4436</v>
      </c>
    </row>
    <row r="39" spans="1:21" hidden="1" x14ac:dyDescent="0.25">
      <c r="A39" s="24" t="s">
        <v>4869</v>
      </c>
      <c r="B39" s="32" t="s">
        <v>2129</v>
      </c>
      <c r="C39" s="32" t="s">
        <v>4870</v>
      </c>
      <c r="D39" s="31">
        <v>17389</v>
      </c>
      <c r="E39" s="32" t="s">
        <v>3336</v>
      </c>
      <c r="F39" s="32" t="s">
        <v>4871</v>
      </c>
      <c r="G39" s="19" t="s">
        <v>3484</v>
      </c>
      <c r="H39" s="32" t="s">
        <v>4870</v>
      </c>
      <c r="I39" s="32">
        <v>1999</v>
      </c>
      <c r="J39" s="32" t="s">
        <v>4784</v>
      </c>
      <c r="K39" s="17" t="s">
        <v>4869</v>
      </c>
      <c r="L39" s="32" t="s">
        <v>4785</v>
      </c>
      <c r="M39" s="32"/>
      <c r="N39" s="32"/>
      <c r="O39" s="32" t="s">
        <v>4785</v>
      </c>
      <c r="P39" s="32" t="s">
        <v>4786</v>
      </c>
      <c r="Q39" s="32"/>
      <c r="R39" s="39">
        <v>11.6</v>
      </c>
      <c r="S39" s="32" t="s">
        <v>4870</v>
      </c>
      <c r="T39" s="23">
        <v>20</v>
      </c>
      <c r="U39" s="32" t="s">
        <v>4436</v>
      </c>
    </row>
    <row r="40" spans="1:21" hidden="1" x14ac:dyDescent="0.25">
      <c r="A40" s="24" t="s">
        <v>4872</v>
      </c>
      <c r="B40" s="17" t="s">
        <v>4873</v>
      </c>
      <c r="C40" s="17"/>
      <c r="D40" s="18">
        <v>76855</v>
      </c>
      <c r="E40" s="17" t="s">
        <v>4874</v>
      </c>
      <c r="F40" s="17" t="s">
        <v>4875</v>
      </c>
      <c r="G40" s="19" t="s">
        <v>3487</v>
      </c>
      <c r="H40" s="17"/>
      <c r="I40" s="20">
        <v>1975</v>
      </c>
      <c r="J40" s="17" t="s">
        <v>4784</v>
      </c>
      <c r="K40" s="17" t="s">
        <v>4872</v>
      </c>
      <c r="L40" s="17" t="s">
        <v>4842</v>
      </c>
      <c r="M40" s="17" t="s">
        <v>4812</v>
      </c>
      <c r="N40" s="17" t="s">
        <v>4876</v>
      </c>
      <c r="O40" s="17" t="s">
        <v>4812</v>
      </c>
      <c r="P40" s="17" t="s">
        <v>4792</v>
      </c>
      <c r="Q40" s="17" t="s">
        <v>4786</v>
      </c>
      <c r="R40" s="22">
        <v>28</v>
      </c>
      <c r="S40" s="17"/>
      <c r="T40" s="23">
        <v>20</v>
      </c>
      <c r="U40" s="17" t="s">
        <v>4559</v>
      </c>
    </row>
    <row r="41" spans="1:21" hidden="1" x14ac:dyDescent="0.25">
      <c r="A41" s="24" t="s">
        <v>4877</v>
      </c>
      <c r="B41" s="32" t="s">
        <v>4878</v>
      </c>
      <c r="C41" s="32"/>
      <c r="D41" s="31">
        <v>26689</v>
      </c>
      <c r="E41" s="32" t="s">
        <v>4879</v>
      </c>
      <c r="F41" s="32"/>
      <c r="G41" s="19" t="s">
        <v>3477</v>
      </c>
      <c r="H41" s="32"/>
      <c r="I41" s="32">
        <v>2001</v>
      </c>
      <c r="J41" s="32" t="s">
        <v>4784</v>
      </c>
      <c r="K41" s="17" t="s">
        <v>4877</v>
      </c>
      <c r="L41" s="32" t="s">
        <v>4785</v>
      </c>
      <c r="M41" s="32"/>
      <c r="N41" s="32"/>
      <c r="O41" s="32" t="s">
        <v>4785</v>
      </c>
      <c r="P41" s="32" t="s">
        <v>4786</v>
      </c>
      <c r="Q41" s="32"/>
      <c r="R41" s="39">
        <v>19.8</v>
      </c>
      <c r="S41" s="32"/>
      <c r="T41" s="23" t="s">
        <v>4405</v>
      </c>
      <c r="U41" s="32" t="s">
        <v>4455</v>
      </c>
    </row>
    <row r="42" spans="1:21" ht="153.75" hidden="1" x14ac:dyDescent="0.25">
      <c r="A42" s="24" t="s">
        <v>40</v>
      </c>
      <c r="B42" s="32" t="s">
        <v>927</v>
      </c>
      <c r="C42" s="32" t="s">
        <v>927</v>
      </c>
      <c r="D42" s="31">
        <v>39596</v>
      </c>
      <c r="E42" s="32" t="s">
        <v>1879</v>
      </c>
      <c r="F42" s="32" t="s">
        <v>2402</v>
      </c>
      <c r="G42" s="19" t="s">
        <v>3479</v>
      </c>
      <c r="H42" s="32" t="s">
        <v>1516</v>
      </c>
      <c r="I42" s="32">
        <v>2004</v>
      </c>
      <c r="J42" s="32" t="s">
        <v>4784</v>
      </c>
      <c r="K42" s="17" t="s">
        <v>40</v>
      </c>
      <c r="L42" s="32" t="s">
        <v>1520</v>
      </c>
      <c r="M42" s="32" t="s">
        <v>4880</v>
      </c>
      <c r="N42" s="32" t="s">
        <v>4881</v>
      </c>
      <c r="O42" s="32" t="s">
        <v>1520</v>
      </c>
      <c r="P42" s="32" t="s">
        <v>4786</v>
      </c>
      <c r="Q42" s="32" t="s">
        <v>4882</v>
      </c>
      <c r="R42" s="39">
        <v>138.9</v>
      </c>
      <c r="S42" s="33" t="s">
        <v>4883</v>
      </c>
      <c r="T42" s="23">
        <v>30</v>
      </c>
      <c r="U42" s="32" t="s">
        <v>4434</v>
      </c>
    </row>
    <row r="43" spans="1:21" hidden="1" x14ac:dyDescent="0.25">
      <c r="A43" s="24" t="s">
        <v>4884</v>
      </c>
      <c r="B43" s="32" t="s">
        <v>4885</v>
      </c>
      <c r="C43" s="32"/>
      <c r="D43" s="31">
        <v>39596</v>
      </c>
      <c r="E43" s="32" t="s">
        <v>1879</v>
      </c>
      <c r="F43" s="32"/>
      <c r="G43" s="19" t="s">
        <v>3479</v>
      </c>
      <c r="H43" s="32"/>
      <c r="I43" s="32">
        <v>2001</v>
      </c>
      <c r="J43" s="32" t="s">
        <v>4784</v>
      </c>
      <c r="K43" s="17" t="s">
        <v>4884</v>
      </c>
      <c r="L43" s="32" t="s">
        <v>4785</v>
      </c>
      <c r="M43" s="32"/>
      <c r="N43" s="32"/>
      <c r="O43" s="32" t="s">
        <v>4785</v>
      </c>
      <c r="P43" s="32" t="s">
        <v>4786</v>
      </c>
      <c r="Q43" s="32" t="s">
        <v>4792</v>
      </c>
      <c r="R43" s="39">
        <v>31.5</v>
      </c>
      <c r="S43" s="32" t="s">
        <v>4886</v>
      </c>
      <c r="T43" s="23">
        <v>20</v>
      </c>
      <c r="U43" s="32" t="s">
        <v>4443</v>
      </c>
    </row>
    <row r="44" spans="1:21" ht="39" hidden="1" x14ac:dyDescent="0.25">
      <c r="A44" s="24" t="s">
        <v>4887</v>
      </c>
      <c r="B44" s="17"/>
      <c r="C44" s="17"/>
      <c r="D44" s="26">
        <v>39596</v>
      </c>
      <c r="E44" s="25" t="s">
        <v>1879</v>
      </c>
      <c r="F44" s="17"/>
      <c r="G44" s="27" t="s">
        <v>3479</v>
      </c>
      <c r="H44" s="17"/>
      <c r="I44" s="28">
        <v>2001</v>
      </c>
      <c r="J44" s="17" t="s">
        <v>4784</v>
      </c>
      <c r="K44" s="17" t="s">
        <v>4887</v>
      </c>
      <c r="L44" s="17" t="s">
        <v>4785</v>
      </c>
      <c r="M44" s="17"/>
      <c r="N44" s="17"/>
      <c r="O44" s="21" t="s">
        <v>4785</v>
      </c>
      <c r="P44" s="17" t="s">
        <v>4786</v>
      </c>
      <c r="Q44" s="17"/>
      <c r="R44" s="29">
        <v>85.5</v>
      </c>
      <c r="S44" s="32"/>
      <c r="T44" s="32" t="s">
        <v>4403</v>
      </c>
      <c r="U44" s="32" t="s">
        <v>4443</v>
      </c>
    </row>
    <row r="45" spans="1:21" hidden="1" x14ac:dyDescent="0.25">
      <c r="A45" s="24" t="s">
        <v>85</v>
      </c>
      <c r="B45" s="17" t="s">
        <v>2159</v>
      </c>
      <c r="C45" s="17" t="s">
        <v>969</v>
      </c>
      <c r="D45" s="18">
        <v>59821</v>
      </c>
      <c r="E45" s="17" t="s">
        <v>3219</v>
      </c>
      <c r="F45" s="17" t="s">
        <v>2433</v>
      </c>
      <c r="G45" s="19" t="s">
        <v>3480</v>
      </c>
      <c r="H45" s="17" t="s">
        <v>1528</v>
      </c>
      <c r="I45" s="20">
        <v>1923</v>
      </c>
      <c r="J45" s="17" t="s">
        <v>4784</v>
      </c>
      <c r="K45" s="17" t="s">
        <v>85</v>
      </c>
      <c r="L45" s="17" t="s">
        <v>4843</v>
      </c>
      <c r="M45" s="17"/>
      <c r="N45" s="17"/>
      <c r="O45" s="17" t="s">
        <v>4843</v>
      </c>
      <c r="P45" s="17" t="s">
        <v>4792</v>
      </c>
      <c r="Q45" s="17" t="s">
        <v>4882</v>
      </c>
      <c r="R45" s="22">
        <v>19</v>
      </c>
      <c r="S45" s="17" t="s">
        <v>4030</v>
      </c>
      <c r="T45" s="23">
        <v>30</v>
      </c>
      <c r="U45" s="17" t="s">
        <v>4441</v>
      </c>
    </row>
    <row r="46" spans="1:21" hidden="1" x14ac:dyDescent="0.25">
      <c r="A46" s="17" t="s">
        <v>4888</v>
      </c>
      <c r="B46" s="17" t="s">
        <v>4889</v>
      </c>
      <c r="C46" s="17" t="s">
        <v>4890</v>
      </c>
      <c r="D46" s="18">
        <v>94424</v>
      </c>
      <c r="E46" s="17" t="s">
        <v>4891</v>
      </c>
      <c r="F46" s="17"/>
      <c r="G46" s="19" t="s">
        <v>3478</v>
      </c>
      <c r="H46" s="17"/>
      <c r="I46" s="20">
        <v>2010</v>
      </c>
      <c r="J46" s="17" t="s">
        <v>4784</v>
      </c>
      <c r="K46" s="17" t="s">
        <v>4888</v>
      </c>
      <c r="L46" s="17" t="s">
        <v>4815</v>
      </c>
      <c r="M46" s="17"/>
      <c r="N46" s="17"/>
      <c r="O46" s="17" t="s">
        <v>4815</v>
      </c>
      <c r="P46" s="17" t="s">
        <v>4786</v>
      </c>
      <c r="Q46" s="17"/>
      <c r="R46" s="22">
        <v>10</v>
      </c>
      <c r="S46" s="17" t="s">
        <v>4892</v>
      </c>
      <c r="T46" s="23">
        <v>21</v>
      </c>
      <c r="U46" s="17" t="s">
        <v>4451</v>
      </c>
    </row>
    <row r="47" spans="1:21" hidden="1" x14ac:dyDescent="0.25">
      <c r="A47" s="17" t="s">
        <v>4893</v>
      </c>
      <c r="B47" s="17" t="s">
        <v>4894</v>
      </c>
      <c r="C47" s="17"/>
      <c r="D47" s="18">
        <v>6556</v>
      </c>
      <c r="E47" s="17" t="s">
        <v>4895</v>
      </c>
      <c r="F47" s="17"/>
      <c r="G47" s="19" t="s">
        <v>3481</v>
      </c>
      <c r="H47" s="17"/>
      <c r="I47" s="20">
        <v>2002</v>
      </c>
      <c r="J47" s="17" t="s">
        <v>4784</v>
      </c>
      <c r="K47" s="17" t="s">
        <v>4893</v>
      </c>
      <c r="L47" s="17" t="s">
        <v>4785</v>
      </c>
      <c r="M47" s="17"/>
      <c r="N47" s="17"/>
      <c r="O47" s="17" t="s">
        <v>4785</v>
      </c>
      <c r="P47" s="17" t="s">
        <v>4786</v>
      </c>
      <c r="Q47" s="17"/>
      <c r="R47" s="22">
        <v>12</v>
      </c>
      <c r="S47" s="17"/>
      <c r="T47" s="23" t="s">
        <v>4405</v>
      </c>
      <c r="U47" s="17" t="s">
        <v>4458</v>
      </c>
    </row>
    <row r="48" spans="1:21" ht="39" hidden="1" x14ac:dyDescent="0.25">
      <c r="A48" s="17" t="s">
        <v>4896</v>
      </c>
      <c r="B48" s="17" t="s">
        <v>4897</v>
      </c>
      <c r="C48" s="17" t="s">
        <v>4898</v>
      </c>
      <c r="D48" s="18">
        <v>4886</v>
      </c>
      <c r="E48" s="17" t="s">
        <v>4899</v>
      </c>
      <c r="F48" s="17" t="s">
        <v>4900</v>
      </c>
      <c r="G48" s="19" t="s">
        <v>3490</v>
      </c>
      <c r="H48" s="17"/>
      <c r="I48" s="20">
        <v>2004</v>
      </c>
      <c r="J48" s="17" t="s">
        <v>4784</v>
      </c>
      <c r="K48" s="17" t="s">
        <v>4896</v>
      </c>
      <c r="L48" s="21" t="s">
        <v>4785</v>
      </c>
      <c r="M48" s="21"/>
      <c r="N48" s="21"/>
      <c r="O48" s="21" t="s">
        <v>4785</v>
      </c>
      <c r="P48" s="17" t="s">
        <v>4786</v>
      </c>
      <c r="Q48" s="17" t="s">
        <v>4792</v>
      </c>
      <c r="R48" s="22">
        <v>16.5</v>
      </c>
      <c r="S48" s="17" t="s">
        <v>4901</v>
      </c>
      <c r="T48" s="23">
        <v>110</v>
      </c>
      <c r="U48" s="17" t="s">
        <v>4458</v>
      </c>
    </row>
    <row r="49" spans="1:21" ht="39" hidden="1" x14ac:dyDescent="0.25">
      <c r="A49" s="24" t="s">
        <v>4902</v>
      </c>
      <c r="B49" s="17"/>
      <c r="C49" s="17" t="s">
        <v>4903</v>
      </c>
      <c r="D49" s="18">
        <v>95659</v>
      </c>
      <c r="E49" s="17" t="s">
        <v>4899</v>
      </c>
      <c r="F49" s="17" t="s">
        <v>4904</v>
      </c>
      <c r="G49" s="19" t="s">
        <v>3478</v>
      </c>
      <c r="H49" s="17"/>
      <c r="I49" s="20">
        <v>2015</v>
      </c>
      <c r="J49" s="17" t="s">
        <v>4784</v>
      </c>
      <c r="K49" s="17" t="s">
        <v>4902</v>
      </c>
      <c r="L49" s="21" t="s">
        <v>4785</v>
      </c>
      <c r="M49" s="21"/>
      <c r="N49" s="21"/>
      <c r="O49" s="21" t="s">
        <v>4785</v>
      </c>
      <c r="P49" s="17" t="s">
        <v>4786</v>
      </c>
      <c r="Q49" s="17"/>
      <c r="R49" s="22">
        <v>12</v>
      </c>
      <c r="S49" s="17"/>
      <c r="T49" s="23"/>
      <c r="U49" s="17"/>
    </row>
    <row r="50" spans="1:21" hidden="1" x14ac:dyDescent="0.25">
      <c r="A50" s="24" t="s">
        <v>41</v>
      </c>
      <c r="B50" s="32" t="s">
        <v>2124</v>
      </c>
      <c r="C50" s="32" t="s">
        <v>928</v>
      </c>
      <c r="D50" s="31">
        <v>63741</v>
      </c>
      <c r="E50" s="32" t="s">
        <v>3183</v>
      </c>
      <c r="F50" s="32" t="s">
        <v>2403</v>
      </c>
      <c r="G50" s="19" t="s">
        <v>3478</v>
      </c>
      <c r="H50" s="32" t="s">
        <v>928</v>
      </c>
      <c r="I50" s="40">
        <v>2005</v>
      </c>
      <c r="J50" s="32" t="s">
        <v>4784</v>
      </c>
      <c r="K50" s="17" t="s">
        <v>41</v>
      </c>
      <c r="L50" s="32" t="s">
        <v>1520</v>
      </c>
      <c r="M50" s="32" t="s">
        <v>4905</v>
      </c>
      <c r="N50" s="32"/>
      <c r="O50" s="32" t="s">
        <v>1520</v>
      </c>
      <c r="P50" s="17" t="s">
        <v>4786</v>
      </c>
      <c r="Q50" s="32" t="s">
        <v>4786</v>
      </c>
      <c r="R50" s="34">
        <v>1.1000000000000001</v>
      </c>
      <c r="S50" s="32"/>
      <c r="T50" s="23">
        <v>20</v>
      </c>
      <c r="U50" s="32" t="s">
        <v>4435</v>
      </c>
    </row>
    <row r="51" spans="1:21" hidden="1" x14ac:dyDescent="0.25">
      <c r="A51" s="24" t="s">
        <v>42</v>
      </c>
      <c r="B51" s="17" t="s">
        <v>2124</v>
      </c>
      <c r="C51" s="17" t="s">
        <v>929</v>
      </c>
      <c r="D51" s="18">
        <v>63741</v>
      </c>
      <c r="E51" s="17" t="s">
        <v>3183</v>
      </c>
      <c r="F51" s="17" t="s">
        <v>2403</v>
      </c>
      <c r="G51" s="19" t="s">
        <v>3478</v>
      </c>
      <c r="H51" s="17" t="s">
        <v>929</v>
      </c>
      <c r="I51" s="20">
        <v>2010</v>
      </c>
      <c r="J51" s="17" t="s">
        <v>4784</v>
      </c>
      <c r="K51" s="17" t="s">
        <v>42</v>
      </c>
      <c r="L51" s="17" t="s">
        <v>1520</v>
      </c>
      <c r="M51" s="17" t="s">
        <v>4905</v>
      </c>
      <c r="N51" s="17"/>
      <c r="O51" s="17" t="s">
        <v>1520</v>
      </c>
      <c r="P51" s="17" t="s">
        <v>4786</v>
      </c>
      <c r="Q51" s="17" t="s">
        <v>4786</v>
      </c>
      <c r="R51" s="22">
        <v>0.8</v>
      </c>
      <c r="S51" s="17"/>
      <c r="T51" s="17">
        <v>20</v>
      </c>
      <c r="U51" s="27" t="s">
        <v>4435</v>
      </c>
    </row>
    <row r="52" spans="1:21" hidden="1" x14ac:dyDescent="0.25">
      <c r="A52" s="24" t="s">
        <v>456</v>
      </c>
      <c r="B52" s="17" t="s">
        <v>2124</v>
      </c>
      <c r="C52" s="17" t="s">
        <v>1204</v>
      </c>
      <c r="D52" s="18">
        <v>63741</v>
      </c>
      <c r="E52" s="17" t="s">
        <v>3183</v>
      </c>
      <c r="F52" s="17" t="s">
        <v>2403</v>
      </c>
      <c r="G52" s="19" t="s">
        <v>3478</v>
      </c>
      <c r="H52" s="17" t="s">
        <v>1204</v>
      </c>
      <c r="I52" s="20">
        <v>2013</v>
      </c>
      <c r="J52" s="17" t="s">
        <v>4784</v>
      </c>
      <c r="K52" s="17" t="s">
        <v>456</v>
      </c>
      <c r="L52" s="17" t="s">
        <v>4842</v>
      </c>
      <c r="M52" s="17" t="s">
        <v>4812</v>
      </c>
      <c r="N52" s="17" t="s">
        <v>4905</v>
      </c>
      <c r="O52" s="17" t="s">
        <v>4812</v>
      </c>
      <c r="P52" s="17" t="s">
        <v>4792</v>
      </c>
      <c r="Q52" s="17" t="s">
        <v>4786</v>
      </c>
      <c r="R52" s="22">
        <v>47</v>
      </c>
      <c r="S52" s="17"/>
      <c r="T52" s="23">
        <v>20</v>
      </c>
      <c r="U52" s="17" t="s">
        <v>4435</v>
      </c>
    </row>
    <row r="53" spans="1:21" hidden="1" x14ac:dyDescent="0.25">
      <c r="A53" s="17" t="s">
        <v>748</v>
      </c>
      <c r="B53" s="17" t="s">
        <v>2124</v>
      </c>
      <c r="C53" s="17" t="s">
        <v>1404</v>
      </c>
      <c r="D53" s="18">
        <v>63741</v>
      </c>
      <c r="E53" s="17" t="s">
        <v>3183</v>
      </c>
      <c r="F53" s="17" t="s">
        <v>2403</v>
      </c>
      <c r="G53" s="19" t="s">
        <v>3478</v>
      </c>
      <c r="H53" s="17" t="s">
        <v>1404</v>
      </c>
      <c r="I53" s="20">
        <v>1991</v>
      </c>
      <c r="J53" s="17" t="s">
        <v>4784</v>
      </c>
      <c r="K53" s="17" t="s">
        <v>748</v>
      </c>
      <c r="L53" s="17" t="s">
        <v>4825</v>
      </c>
      <c r="M53" s="17" t="s">
        <v>4906</v>
      </c>
      <c r="N53" s="17"/>
      <c r="O53" s="17" t="s">
        <v>4825</v>
      </c>
      <c r="P53" s="17" t="s">
        <v>4792</v>
      </c>
      <c r="Q53" s="17"/>
      <c r="R53" s="22">
        <v>0.5</v>
      </c>
      <c r="S53" s="17"/>
      <c r="T53" s="23">
        <v>20</v>
      </c>
      <c r="U53" s="17" t="s">
        <v>4435</v>
      </c>
    </row>
    <row r="54" spans="1:21" hidden="1" x14ac:dyDescent="0.25">
      <c r="A54" s="17" t="s">
        <v>205</v>
      </c>
      <c r="B54" s="17" t="s">
        <v>2192</v>
      </c>
      <c r="C54" s="17" t="s">
        <v>1040</v>
      </c>
      <c r="D54" s="18">
        <v>57439</v>
      </c>
      <c r="E54" s="17" t="s">
        <v>3254</v>
      </c>
      <c r="F54" s="17" t="s">
        <v>2472</v>
      </c>
      <c r="G54" s="19" t="s">
        <v>3480</v>
      </c>
      <c r="H54" s="17"/>
      <c r="I54" s="20">
        <v>1965</v>
      </c>
      <c r="J54" s="17" t="s">
        <v>4784</v>
      </c>
      <c r="K54" s="17" t="s">
        <v>205</v>
      </c>
      <c r="L54" s="17" t="s">
        <v>4907</v>
      </c>
      <c r="M54" s="17"/>
      <c r="N54" s="17"/>
      <c r="O54" s="17" t="s">
        <v>4907</v>
      </c>
      <c r="P54" s="17" t="s">
        <v>4792</v>
      </c>
      <c r="Q54" s="17" t="s">
        <v>4792</v>
      </c>
      <c r="R54" s="22">
        <v>15</v>
      </c>
      <c r="S54" s="17" t="s">
        <v>4087</v>
      </c>
      <c r="T54" s="23">
        <v>10</v>
      </c>
      <c r="U54" s="17" t="s">
        <v>4483</v>
      </c>
    </row>
    <row r="55" spans="1:21" hidden="1" x14ac:dyDescent="0.25">
      <c r="A55" s="24" t="s">
        <v>843</v>
      </c>
      <c r="B55" s="17" t="s">
        <v>2366</v>
      </c>
      <c r="C55" s="17" t="s">
        <v>1455</v>
      </c>
      <c r="D55" s="18">
        <v>86167</v>
      </c>
      <c r="E55" s="17" t="s">
        <v>3337</v>
      </c>
      <c r="F55" s="17" t="s">
        <v>2680</v>
      </c>
      <c r="G55" s="19" t="s">
        <v>3478</v>
      </c>
      <c r="H55" s="17" t="s">
        <v>1844</v>
      </c>
      <c r="I55" s="20">
        <v>1993</v>
      </c>
      <c r="J55" s="17" t="s">
        <v>4784</v>
      </c>
      <c r="K55" s="17" t="s">
        <v>843</v>
      </c>
      <c r="L55" s="17" t="s">
        <v>4868</v>
      </c>
      <c r="M55" s="17"/>
      <c r="N55" s="17"/>
      <c r="O55" s="17" t="s">
        <v>4868</v>
      </c>
      <c r="P55" s="17" t="s">
        <v>4792</v>
      </c>
      <c r="Q55" s="17" t="s">
        <v>4882</v>
      </c>
      <c r="R55" s="22">
        <v>10</v>
      </c>
      <c r="S55" s="17" t="s">
        <v>4363</v>
      </c>
      <c r="T55" s="23">
        <v>10</v>
      </c>
      <c r="U55" s="36" t="s">
        <v>4503</v>
      </c>
    </row>
    <row r="56" spans="1:21" ht="39" hidden="1" x14ac:dyDescent="0.25">
      <c r="A56" s="24" t="s">
        <v>457</v>
      </c>
      <c r="B56" s="21" t="s">
        <v>2231</v>
      </c>
      <c r="C56" s="17" t="s">
        <v>1205</v>
      </c>
      <c r="D56" s="26">
        <v>86153</v>
      </c>
      <c r="E56" s="25" t="s">
        <v>3337</v>
      </c>
      <c r="F56" s="17" t="s">
        <v>2560</v>
      </c>
      <c r="G56" s="27" t="s">
        <v>3478</v>
      </c>
      <c r="H56" s="17" t="s">
        <v>1682</v>
      </c>
      <c r="I56" s="28">
        <v>1966</v>
      </c>
      <c r="J56" s="17" t="s">
        <v>4811</v>
      </c>
      <c r="K56" s="17" t="s">
        <v>457</v>
      </c>
      <c r="L56" s="17" t="s">
        <v>4812</v>
      </c>
      <c r="M56" s="17"/>
      <c r="N56" s="17"/>
      <c r="O56" s="17" t="s">
        <v>4812</v>
      </c>
      <c r="P56" s="17" t="s">
        <v>4792</v>
      </c>
      <c r="Q56" s="17" t="s">
        <v>4786</v>
      </c>
      <c r="R56" s="29">
        <v>29</v>
      </c>
      <c r="S56" s="30"/>
      <c r="T56" s="30">
        <v>10</v>
      </c>
      <c r="U56" s="30" t="s">
        <v>4502</v>
      </c>
    </row>
    <row r="57" spans="1:21" hidden="1" x14ac:dyDescent="0.25">
      <c r="A57" s="24" t="s">
        <v>458</v>
      </c>
      <c r="B57" s="17" t="s">
        <v>2232</v>
      </c>
      <c r="C57" s="17" t="s">
        <v>1206</v>
      </c>
      <c r="D57" s="18">
        <v>86165</v>
      </c>
      <c r="E57" s="17" t="s">
        <v>3338</v>
      </c>
      <c r="F57" s="17" t="s">
        <v>2561</v>
      </c>
      <c r="G57" s="19" t="s">
        <v>3478</v>
      </c>
      <c r="H57" s="17" t="s">
        <v>1244</v>
      </c>
      <c r="I57" s="20">
        <v>2004</v>
      </c>
      <c r="J57" s="17" t="s">
        <v>4784</v>
      </c>
      <c r="K57" s="17" t="s">
        <v>458</v>
      </c>
      <c r="L57" s="17" t="s">
        <v>4812</v>
      </c>
      <c r="M57" s="17"/>
      <c r="N57" s="17"/>
      <c r="O57" s="17" t="s">
        <v>4812</v>
      </c>
      <c r="P57" s="17" t="s">
        <v>4792</v>
      </c>
      <c r="Q57" s="17" t="s">
        <v>4786</v>
      </c>
      <c r="R57" s="22">
        <v>30.7</v>
      </c>
      <c r="S57" s="17" t="s">
        <v>4176</v>
      </c>
      <c r="T57" s="23">
        <v>110</v>
      </c>
      <c r="U57" s="17" t="s">
        <v>4503</v>
      </c>
    </row>
    <row r="58" spans="1:21" hidden="1" x14ac:dyDescent="0.25">
      <c r="A58" s="17" t="s">
        <v>459</v>
      </c>
      <c r="B58" s="32" t="s">
        <v>2232</v>
      </c>
      <c r="C58" s="27" t="s">
        <v>997</v>
      </c>
      <c r="D58" s="18">
        <v>86152</v>
      </c>
      <c r="E58" s="32" t="s">
        <v>3338</v>
      </c>
      <c r="F58" s="32" t="s">
        <v>2562</v>
      </c>
      <c r="G58" s="27" t="s">
        <v>3478</v>
      </c>
      <c r="H58" s="27" t="s">
        <v>1683</v>
      </c>
      <c r="I58" s="40">
        <v>1976</v>
      </c>
      <c r="J58" s="17" t="s">
        <v>4844</v>
      </c>
      <c r="K58" s="17" t="s">
        <v>459</v>
      </c>
      <c r="L58" s="17" t="s">
        <v>4842</v>
      </c>
      <c r="M58" s="21" t="s">
        <v>4812</v>
      </c>
      <c r="N58" s="32" t="s">
        <v>4908</v>
      </c>
      <c r="O58" s="32" t="s">
        <v>4812</v>
      </c>
      <c r="P58" s="27" t="s">
        <v>4792</v>
      </c>
      <c r="Q58" s="32" t="s">
        <v>4786</v>
      </c>
      <c r="R58" s="39">
        <v>20.399999999999999</v>
      </c>
      <c r="S58" s="25" t="s">
        <v>4177</v>
      </c>
      <c r="T58" s="27">
        <v>10</v>
      </c>
      <c r="U58" s="27" t="s">
        <v>4503</v>
      </c>
    </row>
    <row r="59" spans="1:21" hidden="1" x14ac:dyDescent="0.25">
      <c r="A59" s="24" t="s">
        <v>4909</v>
      </c>
      <c r="B59" s="32" t="s">
        <v>4910</v>
      </c>
      <c r="C59" s="17"/>
      <c r="D59" s="18">
        <v>26607</v>
      </c>
      <c r="E59" s="17" t="s">
        <v>4911</v>
      </c>
      <c r="F59" s="17"/>
      <c r="G59" s="19" t="s">
        <v>3477</v>
      </c>
      <c r="H59" s="17"/>
      <c r="I59" s="20">
        <v>2009</v>
      </c>
      <c r="J59" s="17" t="s">
        <v>4784</v>
      </c>
      <c r="K59" s="17" t="s">
        <v>4909</v>
      </c>
      <c r="L59" s="17" t="s">
        <v>4785</v>
      </c>
      <c r="M59" s="17"/>
      <c r="N59" s="17"/>
      <c r="O59" s="17" t="s">
        <v>4785</v>
      </c>
      <c r="P59" s="17" t="s">
        <v>4786</v>
      </c>
      <c r="Q59" s="17"/>
      <c r="R59" s="22">
        <v>19.5</v>
      </c>
      <c r="S59" s="17"/>
      <c r="T59" s="23" t="s">
        <v>4405</v>
      </c>
      <c r="U59" s="17" t="s">
        <v>4455</v>
      </c>
    </row>
    <row r="60" spans="1:21" ht="39" hidden="1" x14ac:dyDescent="0.25">
      <c r="A60" s="17" t="s">
        <v>4912</v>
      </c>
      <c r="B60" s="17"/>
      <c r="C60" s="17"/>
      <c r="D60" s="18">
        <v>26607</v>
      </c>
      <c r="E60" s="17" t="s">
        <v>4911</v>
      </c>
      <c r="F60" s="17"/>
      <c r="G60" s="19" t="s">
        <v>3477</v>
      </c>
      <c r="H60" s="21"/>
      <c r="I60" s="20">
        <v>2002</v>
      </c>
      <c r="J60" s="17" t="s">
        <v>4784</v>
      </c>
      <c r="K60" s="17" t="s">
        <v>4912</v>
      </c>
      <c r="L60" s="17" t="s">
        <v>4785</v>
      </c>
      <c r="M60" s="17"/>
      <c r="N60" s="17"/>
      <c r="O60" s="21" t="s">
        <v>4785</v>
      </c>
      <c r="P60" s="17" t="s">
        <v>4786</v>
      </c>
      <c r="Q60" s="17"/>
      <c r="R60" s="22">
        <v>14.4</v>
      </c>
      <c r="S60" s="17"/>
      <c r="T60" s="23" t="s">
        <v>4405</v>
      </c>
      <c r="U60" s="17" t="s">
        <v>4455</v>
      </c>
    </row>
    <row r="61" spans="1:21" hidden="1" x14ac:dyDescent="0.25">
      <c r="A61" s="24" t="s">
        <v>4913</v>
      </c>
      <c r="B61" s="17"/>
      <c r="C61" s="17"/>
      <c r="D61" s="18">
        <v>39393</v>
      </c>
      <c r="E61" s="17" t="s">
        <v>4914</v>
      </c>
      <c r="F61" s="17"/>
      <c r="G61" s="19" t="s">
        <v>3479</v>
      </c>
      <c r="H61" s="17"/>
      <c r="I61" s="20">
        <v>1999</v>
      </c>
      <c r="J61" s="17" t="s">
        <v>4784</v>
      </c>
      <c r="K61" s="17" t="s">
        <v>4913</v>
      </c>
      <c r="L61" s="17" t="s">
        <v>4785</v>
      </c>
      <c r="M61" s="17"/>
      <c r="N61" s="17"/>
      <c r="O61" s="17" t="s">
        <v>4785</v>
      </c>
      <c r="P61" s="17" t="s">
        <v>4786</v>
      </c>
      <c r="Q61" s="17"/>
      <c r="R61" s="22">
        <v>15.9</v>
      </c>
      <c r="S61" s="17"/>
      <c r="T61" s="23" t="s">
        <v>4403</v>
      </c>
      <c r="U61" s="17" t="s">
        <v>4443</v>
      </c>
    </row>
    <row r="62" spans="1:21" hidden="1" x14ac:dyDescent="0.25">
      <c r="A62" s="17" t="s">
        <v>4915</v>
      </c>
      <c r="B62" s="32"/>
      <c r="C62" s="27"/>
      <c r="D62" s="18">
        <v>39393</v>
      </c>
      <c r="E62" s="32" t="s">
        <v>4914</v>
      </c>
      <c r="F62" s="32"/>
      <c r="G62" s="27" t="s">
        <v>3479</v>
      </c>
      <c r="H62" s="27"/>
      <c r="I62" s="40">
        <v>2002</v>
      </c>
      <c r="J62" s="32" t="s">
        <v>4784</v>
      </c>
      <c r="K62" s="17" t="s">
        <v>4915</v>
      </c>
      <c r="L62" s="17" t="s">
        <v>4785</v>
      </c>
      <c r="M62" s="21"/>
      <c r="N62" s="32"/>
      <c r="O62" s="32" t="s">
        <v>4785</v>
      </c>
      <c r="P62" s="27" t="s">
        <v>4786</v>
      </c>
      <c r="Q62" s="32"/>
      <c r="R62" s="39">
        <v>12</v>
      </c>
      <c r="S62" s="25"/>
      <c r="T62" s="27" t="s">
        <v>4403</v>
      </c>
      <c r="U62" s="27" t="s">
        <v>4443</v>
      </c>
    </row>
    <row r="63" spans="1:21" hidden="1" x14ac:dyDescent="0.25">
      <c r="A63" s="17" t="s">
        <v>4916</v>
      </c>
      <c r="B63" s="32"/>
      <c r="C63" s="27"/>
      <c r="D63" s="18">
        <v>39393</v>
      </c>
      <c r="E63" s="32" t="s">
        <v>4914</v>
      </c>
      <c r="F63" s="32"/>
      <c r="G63" s="27" t="s">
        <v>3479</v>
      </c>
      <c r="H63" s="27"/>
      <c r="I63" s="40">
        <v>1999</v>
      </c>
      <c r="J63" s="32" t="s">
        <v>4784</v>
      </c>
      <c r="K63" s="17" t="s">
        <v>4916</v>
      </c>
      <c r="L63" s="17" t="s">
        <v>4785</v>
      </c>
      <c r="M63" s="21"/>
      <c r="N63" s="32"/>
      <c r="O63" s="32" t="s">
        <v>4785</v>
      </c>
      <c r="P63" s="27" t="s">
        <v>4786</v>
      </c>
      <c r="Q63" s="32"/>
      <c r="R63" s="39">
        <v>10</v>
      </c>
      <c r="S63" s="25"/>
      <c r="T63" s="27" t="s">
        <v>4403</v>
      </c>
      <c r="U63" s="27" t="s">
        <v>4443</v>
      </c>
    </row>
    <row r="64" spans="1:21" hidden="1" x14ac:dyDescent="0.25">
      <c r="A64" s="24" t="s">
        <v>4917</v>
      </c>
      <c r="B64" s="17" t="s">
        <v>4918</v>
      </c>
      <c r="C64" s="17" t="s">
        <v>4919</v>
      </c>
      <c r="D64" s="18"/>
      <c r="E64" s="17" t="s">
        <v>4920</v>
      </c>
      <c r="F64" s="17"/>
      <c r="G64" s="19" t="s">
        <v>4921</v>
      </c>
      <c r="H64" s="17"/>
      <c r="I64" s="20">
        <v>2016</v>
      </c>
      <c r="J64" s="17" t="s">
        <v>4784</v>
      </c>
      <c r="K64" s="17" t="s">
        <v>4917</v>
      </c>
      <c r="L64" s="17" t="s">
        <v>4922</v>
      </c>
      <c r="M64" s="17"/>
      <c r="N64" s="17"/>
      <c r="O64" s="17" t="s">
        <v>4922</v>
      </c>
      <c r="P64" s="17" t="s">
        <v>4786</v>
      </c>
      <c r="Q64" s="17" t="s">
        <v>4792</v>
      </c>
      <c r="R64" s="22">
        <v>344.5</v>
      </c>
      <c r="S64" s="17" t="s">
        <v>4923</v>
      </c>
      <c r="T64" s="23">
        <v>155</v>
      </c>
      <c r="U64" s="17" t="s">
        <v>4463</v>
      </c>
    </row>
    <row r="65" spans="1:21" ht="39" hidden="1" x14ac:dyDescent="0.25">
      <c r="A65" s="24" t="s">
        <v>4924</v>
      </c>
      <c r="B65" s="17" t="s">
        <v>4925</v>
      </c>
      <c r="C65" s="17" t="s">
        <v>4926</v>
      </c>
      <c r="D65" s="18"/>
      <c r="E65" s="17" t="s">
        <v>4920</v>
      </c>
      <c r="F65" s="17"/>
      <c r="G65" s="19" t="s">
        <v>4921</v>
      </c>
      <c r="H65" s="17"/>
      <c r="I65" s="38">
        <v>2016</v>
      </c>
      <c r="J65" s="17" t="s">
        <v>4784</v>
      </c>
      <c r="K65" s="17" t="s">
        <v>4924</v>
      </c>
      <c r="L65" s="21" t="s">
        <v>4922</v>
      </c>
      <c r="M65" s="21"/>
      <c r="N65" s="21"/>
      <c r="O65" s="17" t="s">
        <v>4922</v>
      </c>
      <c r="P65" s="17" t="s">
        <v>4786</v>
      </c>
      <c r="Q65" s="17" t="s">
        <v>4792</v>
      </c>
      <c r="R65" s="22">
        <v>263.10000000000002</v>
      </c>
      <c r="S65" s="17" t="s">
        <v>4923</v>
      </c>
      <c r="T65" s="23">
        <v>155</v>
      </c>
      <c r="U65" s="17" t="s">
        <v>4463</v>
      </c>
    </row>
    <row r="66" spans="1:21" hidden="1" x14ac:dyDescent="0.25">
      <c r="A66" s="24" t="s">
        <v>4927</v>
      </c>
      <c r="B66" s="17" t="s">
        <v>2128</v>
      </c>
      <c r="C66" s="17" t="s">
        <v>4928</v>
      </c>
      <c r="D66" s="18"/>
      <c r="E66" s="17" t="s">
        <v>4920</v>
      </c>
      <c r="F66" s="17" t="s">
        <v>4929</v>
      </c>
      <c r="G66" s="19" t="s">
        <v>4921</v>
      </c>
      <c r="H66" s="17"/>
      <c r="I66" s="20" t="s">
        <v>4930</v>
      </c>
      <c r="J66" s="17" t="s">
        <v>4784</v>
      </c>
      <c r="K66" s="17" t="s">
        <v>4927</v>
      </c>
      <c r="L66" s="17" t="s">
        <v>4922</v>
      </c>
      <c r="M66" s="17"/>
      <c r="N66" s="17"/>
      <c r="O66" s="17" t="s">
        <v>4922</v>
      </c>
      <c r="P66" s="17" t="s">
        <v>4786</v>
      </c>
      <c r="Q66" s="17" t="s">
        <v>4792</v>
      </c>
      <c r="R66" s="22">
        <v>295.2</v>
      </c>
      <c r="S66" s="17"/>
      <c r="T66" s="23" t="s">
        <v>4405</v>
      </c>
      <c r="U66" s="17" t="s">
        <v>4476</v>
      </c>
    </row>
    <row r="67" spans="1:21" hidden="1" x14ac:dyDescent="0.25">
      <c r="A67" s="24" t="s">
        <v>4931</v>
      </c>
      <c r="B67" s="17"/>
      <c r="C67" s="17"/>
      <c r="D67" s="18">
        <v>6388</v>
      </c>
      <c r="E67" s="17" t="s">
        <v>4932</v>
      </c>
      <c r="F67" s="17" t="s">
        <v>4933</v>
      </c>
      <c r="G67" s="19" t="s">
        <v>3479</v>
      </c>
      <c r="H67" s="17"/>
      <c r="I67" s="20">
        <v>2010</v>
      </c>
      <c r="J67" s="17" t="s">
        <v>4784</v>
      </c>
      <c r="K67" s="17" t="s">
        <v>4931</v>
      </c>
      <c r="L67" s="17" t="s">
        <v>4815</v>
      </c>
      <c r="M67" s="17"/>
      <c r="N67" s="17"/>
      <c r="O67" s="17" t="s">
        <v>4815</v>
      </c>
      <c r="P67" s="17" t="s">
        <v>4786</v>
      </c>
      <c r="Q67" s="17"/>
      <c r="R67" s="22">
        <v>12.7</v>
      </c>
      <c r="S67" s="21"/>
      <c r="T67" s="23"/>
      <c r="U67" s="17" t="s">
        <v>4458</v>
      </c>
    </row>
    <row r="68" spans="1:21" hidden="1" x14ac:dyDescent="0.25">
      <c r="A68" s="17" t="s">
        <v>4934</v>
      </c>
      <c r="B68" s="17"/>
      <c r="C68" s="17" t="s">
        <v>4935</v>
      </c>
      <c r="D68" s="18">
        <v>35080</v>
      </c>
      <c r="E68" s="17" t="s">
        <v>4936</v>
      </c>
      <c r="F68" s="17" t="s">
        <v>4937</v>
      </c>
      <c r="G68" s="19" t="s">
        <v>3483</v>
      </c>
      <c r="H68" s="17"/>
      <c r="I68" s="20">
        <v>2015</v>
      </c>
      <c r="J68" s="17" t="s">
        <v>4784</v>
      </c>
      <c r="K68" s="17" t="s">
        <v>4934</v>
      </c>
      <c r="L68" s="17" t="s">
        <v>4785</v>
      </c>
      <c r="M68" s="17"/>
      <c r="N68" s="17"/>
      <c r="O68" s="17" t="s">
        <v>4785</v>
      </c>
      <c r="P68" s="17" t="s">
        <v>4786</v>
      </c>
      <c r="Q68" s="17"/>
      <c r="R68" s="22">
        <v>21.4</v>
      </c>
      <c r="S68" s="17"/>
      <c r="T68" s="23"/>
      <c r="U68" s="17"/>
    </row>
    <row r="69" spans="1:21" ht="39" hidden="1" x14ac:dyDescent="0.25">
      <c r="A69" s="24" t="s">
        <v>4938</v>
      </c>
      <c r="B69" s="17"/>
      <c r="C69" s="17" t="s">
        <v>4939</v>
      </c>
      <c r="D69" s="18">
        <v>35080</v>
      </c>
      <c r="E69" s="17" t="s">
        <v>4940</v>
      </c>
      <c r="F69" s="21"/>
      <c r="G69" s="19" t="s">
        <v>3483</v>
      </c>
      <c r="H69" s="17"/>
      <c r="I69" s="20">
        <v>2014</v>
      </c>
      <c r="J69" s="17" t="s">
        <v>4784</v>
      </c>
      <c r="K69" s="17" t="s">
        <v>4938</v>
      </c>
      <c r="L69" s="21" t="s">
        <v>4785</v>
      </c>
      <c r="M69" s="21"/>
      <c r="N69" s="21"/>
      <c r="O69" s="21" t="s">
        <v>4785</v>
      </c>
      <c r="P69" s="17" t="s">
        <v>4786</v>
      </c>
      <c r="Q69" s="17" t="s">
        <v>4792</v>
      </c>
      <c r="R69" s="22">
        <v>15.3</v>
      </c>
      <c r="S69" s="17"/>
      <c r="T69" s="23" t="s">
        <v>4403</v>
      </c>
      <c r="U69" s="27" t="s">
        <v>4941</v>
      </c>
    </row>
    <row r="70" spans="1:21" hidden="1" x14ac:dyDescent="0.25">
      <c r="A70" s="24" t="s">
        <v>206</v>
      </c>
      <c r="B70" s="17" t="s">
        <v>2193</v>
      </c>
      <c r="C70" s="17" t="s">
        <v>1041</v>
      </c>
      <c r="D70" s="41" t="s">
        <v>2824</v>
      </c>
      <c r="E70" s="42" t="s">
        <v>3255</v>
      </c>
      <c r="F70" s="17" t="s">
        <v>2473</v>
      </c>
      <c r="G70" s="19" t="s">
        <v>3478</v>
      </c>
      <c r="H70" s="17" t="s">
        <v>1041</v>
      </c>
      <c r="I70" s="20">
        <v>1944</v>
      </c>
      <c r="J70" s="17" t="s">
        <v>4784</v>
      </c>
      <c r="K70" s="17" t="s">
        <v>206</v>
      </c>
      <c r="L70" s="17" t="s">
        <v>4823</v>
      </c>
      <c r="M70" s="17"/>
      <c r="N70" s="17"/>
      <c r="O70" s="17" t="s">
        <v>4823</v>
      </c>
      <c r="P70" s="17" t="s">
        <v>4792</v>
      </c>
      <c r="Q70" s="17" t="s">
        <v>4792</v>
      </c>
      <c r="R70" s="22">
        <v>40.4</v>
      </c>
      <c r="S70" s="17" t="s">
        <v>4088</v>
      </c>
      <c r="T70" s="23">
        <v>110</v>
      </c>
      <c r="U70" s="25" t="s">
        <v>4451</v>
      </c>
    </row>
    <row r="71" spans="1:21" hidden="1" x14ac:dyDescent="0.25">
      <c r="A71" s="24" t="s">
        <v>4942</v>
      </c>
      <c r="B71" s="17"/>
      <c r="C71" s="17" t="s">
        <v>4943</v>
      </c>
      <c r="D71" s="18">
        <v>36251</v>
      </c>
      <c r="E71" s="17" t="s">
        <v>4944</v>
      </c>
      <c r="F71" s="17"/>
      <c r="G71" s="19" t="s">
        <v>3483</v>
      </c>
      <c r="H71" s="17"/>
      <c r="I71" s="20">
        <v>2014</v>
      </c>
      <c r="J71" s="17" t="s">
        <v>4784</v>
      </c>
      <c r="K71" s="17" t="s">
        <v>4942</v>
      </c>
      <c r="L71" s="17" t="s">
        <v>4785</v>
      </c>
      <c r="M71" s="17"/>
      <c r="N71" s="17"/>
      <c r="O71" s="17" t="s">
        <v>4785</v>
      </c>
      <c r="P71" s="17" t="s">
        <v>4786</v>
      </c>
      <c r="Q71" s="17" t="s">
        <v>4792</v>
      </c>
      <c r="R71" s="22">
        <v>15.2</v>
      </c>
      <c r="S71" s="17"/>
      <c r="T71" s="23" t="s">
        <v>4403</v>
      </c>
      <c r="U71" s="17" t="s">
        <v>4941</v>
      </c>
    </row>
    <row r="72" spans="1:21" ht="90" hidden="1" x14ac:dyDescent="0.25">
      <c r="A72" s="24" t="s">
        <v>4945</v>
      </c>
      <c r="B72" s="21" t="s">
        <v>4946</v>
      </c>
      <c r="C72" s="30"/>
      <c r="D72" s="18">
        <v>55543</v>
      </c>
      <c r="E72" s="30" t="s">
        <v>4947</v>
      </c>
      <c r="F72" s="43" t="s">
        <v>4948</v>
      </c>
      <c r="G72" s="19" t="s">
        <v>3487</v>
      </c>
      <c r="H72" s="30"/>
      <c r="I72" s="20">
        <v>2006</v>
      </c>
      <c r="J72" s="17" t="s">
        <v>4784</v>
      </c>
      <c r="K72" s="17" t="s">
        <v>4945</v>
      </c>
      <c r="L72" s="17" t="s">
        <v>4812</v>
      </c>
      <c r="M72" s="17"/>
      <c r="N72" s="17"/>
      <c r="O72" s="17" t="s">
        <v>4812</v>
      </c>
      <c r="P72" s="17" t="s">
        <v>4792</v>
      </c>
      <c r="Q72" s="17" t="s">
        <v>4786</v>
      </c>
      <c r="R72" s="22">
        <v>10.7</v>
      </c>
      <c r="S72" s="17"/>
      <c r="T72" s="23">
        <v>20</v>
      </c>
      <c r="U72" s="17" t="s">
        <v>4441</v>
      </c>
    </row>
    <row r="73" spans="1:21" hidden="1" x14ac:dyDescent="0.25">
      <c r="A73" s="24" t="s">
        <v>4949</v>
      </c>
      <c r="B73" s="17" t="s">
        <v>4950</v>
      </c>
      <c r="C73" s="17"/>
      <c r="D73" s="18">
        <v>99947</v>
      </c>
      <c r="E73" s="17" t="s">
        <v>4951</v>
      </c>
      <c r="F73" s="17"/>
      <c r="G73" s="19" t="s">
        <v>3481</v>
      </c>
      <c r="H73" s="17"/>
      <c r="I73" s="20">
        <v>1999</v>
      </c>
      <c r="J73" s="17" t="s">
        <v>4784</v>
      </c>
      <c r="K73" s="17" t="s">
        <v>4949</v>
      </c>
      <c r="L73" s="17" t="s">
        <v>4785</v>
      </c>
      <c r="M73" s="17"/>
      <c r="N73" s="17"/>
      <c r="O73" s="17" t="s">
        <v>4785</v>
      </c>
      <c r="P73" s="17" t="s">
        <v>4786</v>
      </c>
      <c r="Q73" s="17"/>
      <c r="R73" s="22">
        <v>35.799999999999997</v>
      </c>
      <c r="S73" s="17" t="s">
        <v>4952</v>
      </c>
      <c r="T73" s="23" t="s">
        <v>4849</v>
      </c>
      <c r="U73" s="17" t="s">
        <v>4440</v>
      </c>
    </row>
    <row r="74" spans="1:21" hidden="1" x14ac:dyDescent="0.25">
      <c r="A74" s="24" t="s">
        <v>4953</v>
      </c>
      <c r="B74" s="17" t="s">
        <v>4954</v>
      </c>
      <c r="C74" s="17" t="s">
        <v>4955</v>
      </c>
      <c r="D74" s="18">
        <v>99947</v>
      </c>
      <c r="E74" s="17" t="s">
        <v>4951</v>
      </c>
      <c r="F74" s="17"/>
      <c r="G74" s="19" t="s">
        <v>3481</v>
      </c>
      <c r="H74" s="17"/>
      <c r="I74" s="20">
        <v>2001</v>
      </c>
      <c r="J74" s="17" t="s">
        <v>4784</v>
      </c>
      <c r="K74" s="17" t="s">
        <v>4953</v>
      </c>
      <c r="L74" s="17" t="s">
        <v>4785</v>
      </c>
      <c r="M74" s="17"/>
      <c r="N74" s="17"/>
      <c r="O74" s="17" t="s">
        <v>4785</v>
      </c>
      <c r="P74" s="17" t="s">
        <v>4786</v>
      </c>
      <c r="Q74" s="17" t="s">
        <v>4859</v>
      </c>
      <c r="R74" s="22">
        <v>9</v>
      </c>
      <c r="S74" s="17"/>
      <c r="T74" s="23">
        <v>20</v>
      </c>
      <c r="U74" s="17" t="s">
        <v>4440</v>
      </c>
    </row>
    <row r="75" spans="1:21" hidden="1" x14ac:dyDescent="0.25">
      <c r="A75" s="17" t="s">
        <v>4956</v>
      </c>
      <c r="B75" s="17" t="s">
        <v>4950</v>
      </c>
      <c r="C75" s="17" t="s">
        <v>4957</v>
      </c>
      <c r="D75" s="18">
        <v>99947</v>
      </c>
      <c r="E75" s="17" t="s">
        <v>4951</v>
      </c>
      <c r="F75" s="21"/>
      <c r="G75" s="19" t="s">
        <v>3481</v>
      </c>
      <c r="H75" s="17"/>
      <c r="I75" s="20">
        <v>2012</v>
      </c>
      <c r="J75" s="17" t="s">
        <v>4784</v>
      </c>
      <c r="K75" s="17" t="s">
        <v>4956</v>
      </c>
      <c r="L75" s="17" t="s">
        <v>4785</v>
      </c>
      <c r="M75" s="17"/>
      <c r="N75" s="17"/>
      <c r="O75" s="17" t="s">
        <v>4785</v>
      </c>
      <c r="P75" s="17" t="s">
        <v>4786</v>
      </c>
      <c r="Q75" s="17" t="s">
        <v>4792</v>
      </c>
      <c r="R75" s="22">
        <v>53.6</v>
      </c>
      <c r="S75" s="17" t="s">
        <v>4958</v>
      </c>
      <c r="T75" s="23">
        <v>110</v>
      </c>
      <c r="U75" s="17" t="s">
        <v>4440</v>
      </c>
    </row>
    <row r="76" spans="1:21" hidden="1" x14ac:dyDescent="0.25">
      <c r="A76" s="24" t="s">
        <v>207</v>
      </c>
      <c r="B76" s="17" t="s">
        <v>2158</v>
      </c>
      <c r="C76" s="17" t="s">
        <v>1042</v>
      </c>
      <c r="D76" s="18">
        <v>79713</v>
      </c>
      <c r="E76" s="25" t="s">
        <v>3256</v>
      </c>
      <c r="F76" s="17" t="s">
        <v>2474</v>
      </c>
      <c r="G76" s="19" t="s">
        <v>3482</v>
      </c>
      <c r="H76" s="17" t="s">
        <v>1043</v>
      </c>
      <c r="I76" s="28">
        <v>1966</v>
      </c>
      <c r="J76" s="17" t="s">
        <v>4784</v>
      </c>
      <c r="K76" s="17" t="s">
        <v>207</v>
      </c>
      <c r="L76" s="17" t="s">
        <v>4823</v>
      </c>
      <c r="M76" s="17"/>
      <c r="N76" s="17"/>
      <c r="O76" s="17" t="s">
        <v>4823</v>
      </c>
      <c r="P76" s="17" t="s">
        <v>4792</v>
      </c>
      <c r="Q76" s="17" t="s">
        <v>4859</v>
      </c>
      <c r="R76" s="29">
        <v>36.799999999999997</v>
      </c>
      <c r="S76" s="17" t="s">
        <v>4089</v>
      </c>
      <c r="T76" s="25">
        <v>110</v>
      </c>
      <c r="U76" s="25" t="s">
        <v>4442</v>
      </c>
    </row>
    <row r="77" spans="1:21" x14ac:dyDescent="0.25">
      <c r="A77" s="17" t="s">
        <v>208</v>
      </c>
      <c r="B77" s="32" t="s">
        <v>2194</v>
      </c>
      <c r="C77" s="32" t="s">
        <v>1043</v>
      </c>
      <c r="D77" s="32">
        <v>79713</v>
      </c>
      <c r="E77" s="32" t="s">
        <v>3256</v>
      </c>
      <c r="F77" s="32" t="s">
        <v>2475</v>
      </c>
      <c r="G77" s="19" t="s">
        <v>3482</v>
      </c>
      <c r="H77" s="32" t="s">
        <v>1043</v>
      </c>
      <c r="I77" s="32">
        <v>1966</v>
      </c>
      <c r="J77" s="32" t="s">
        <v>4784</v>
      </c>
      <c r="K77" s="17" t="s">
        <v>208</v>
      </c>
      <c r="L77" s="32" t="s">
        <v>4959</v>
      </c>
      <c r="M77" s="32"/>
      <c r="N77" s="32"/>
      <c r="O77" s="32" t="s">
        <v>4959</v>
      </c>
      <c r="P77" s="32" t="s">
        <v>4792</v>
      </c>
      <c r="Q77" s="32" t="s">
        <v>4792</v>
      </c>
      <c r="R77" s="32">
        <v>360</v>
      </c>
      <c r="S77" s="32" t="s">
        <v>4090</v>
      </c>
      <c r="T77" s="17">
        <v>220</v>
      </c>
      <c r="U77" s="32" t="s">
        <v>4484</v>
      </c>
    </row>
    <row r="78" spans="1:21" hidden="1" x14ac:dyDescent="0.25">
      <c r="A78" s="17" t="s">
        <v>4960</v>
      </c>
      <c r="B78" s="17" t="s">
        <v>4961</v>
      </c>
      <c r="C78" s="17"/>
      <c r="D78" s="18">
        <v>32108</v>
      </c>
      <c r="E78" s="17" t="s">
        <v>4962</v>
      </c>
      <c r="F78" s="17"/>
      <c r="G78" s="19" t="s">
        <v>3480</v>
      </c>
      <c r="H78" s="17"/>
      <c r="I78" s="20">
        <v>2001</v>
      </c>
      <c r="J78" s="17" t="s">
        <v>4784</v>
      </c>
      <c r="K78" s="17" t="s">
        <v>4960</v>
      </c>
      <c r="L78" s="17" t="s">
        <v>4785</v>
      </c>
      <c r="M78" s="17"/>
      <c r="N78" s="17"/>
      <c r="O78" s="17" t="s">
        <v>4785</v>
      </c>
      <c r="P78" s="17" t="s">
        <v>4786</v>
      </c>
      <c r="Q78" s="17"/>
      <c r="R78" s="22">
        <v>10.5</v>
      </c>
      <c r="S78" s="17"/>
      <c r="T78" s="23" t="s">
        <v>4403</v>
      </c>
      <c r="U78" s="17" t="s">
        <v>4449</v>
      </c>
    </row>
    <row r="79" spans="1:21" hidden="1" x14ac:dyDescent="0.25">
      <c r="A79" s="24" t="s">
        <v>460</v>
      </c>
      <c r="B79" s="17" t="s">
        <v>2233</v>
      </c>
      <c r="C79" s="17" t="s">
        <v>1207</v>
      </c>
      <c r="D79" s="18">
        <v>36433</v>
      </c>
      <c r="E79" s="17" t="s">
        <v>3339</v>
      </c>
      <c r="F79" s="17"/>
      <c r="G79" s="19" t="s">
        <v>3481</v>
      </c>
      <c r="H79" s="17" t="s">
        <v>1207</v>
      </c>
      <c r="I79" s="20">
        <v>1994</v>
      </c>
      <c r="J79" s="17" t="s">
        <v>4784</v>
      </c>
      <c r="K79" s="17" t="s">
        <v>460</v>
      </c>
      <c r="L79" s="17" t="s">
        <v>4842</v>
      </c>
      <c r="M79" s="21" t="s">
        <v>4963</v>
      </c>
      <c r="N79" s="21" t="s">
        <v>4964</v>
      </c>
      <c r="O79" s="17" t="s">
        <v>4812</v>
      </c>
      <c r="P79" s="17" t="s">
        <v>4792</v>
      </c>
      <c r="Q79" s="17" t="s">
        <v>4786</v>
      </c>
      <c r="R79" s="22">
        <v>9.6999999999999993</v>
      </c>
      <c r="S79" s="17" t="s">
        <v>4178</v>
      </c>
      <c r="T79" s="23">
        <v>20</v>
      </c>
      <c r="U79" s="17" t="s">
        <v>4440</v>
      </c>
    </row>
    <row r="80" spans="1:21" hidden="1" x14ac:dyDescent="0.25">
      <c r="A80" s="17" t="s">
        <v>4965</v>
      </c>
      <c r="B80" s="32" t="s">
        <v>4966</v>
      </c>
      <c r="C80" s="27"/>
      <c r="D80" s="18">
        <v>63628</v>
      </c>
      <c r="E80" s="32" t="s">
        <v>4967</v>
      </c>
      <c r="F80" s="32"/>
      <c r="G80" s="27" t="s">
        <v>3483</v>
      </c>
      <c r="H80" s="27"/>
      <c r="I80" s="40">
        <v>2009</v>
      </c>
      <c r="J80" s="32" t="s">
        <v>4784</v>
      </c>
      <c r="K80" s="17" t="s">
        <v>4965</v>
      </c>
      <c r="L80" s="17" t="s">
        <v>4785</v>
      </c>
      <c r="M80" s="21"/>
      <c r="N80" s="32"/>
      <c r="O80" s="32" t="s">
        <v>4785</v>
      </c>
      <c r="P80" s="27" t="s">
        <v>4786</v>
      </c>
      <c r="Q80" s="32"/>
      <c r="R80" s="39">
        <v>18</v>
      </c>
      <c r="S80" s="25"/>
      <c r="T80" s="27" t="s">
        <v>4405</v>
      </c>
      <c r="U80" s="27" t="s">
        <v>4518</v>
      </c>
    </row>
    <row r="81" spans="1:21" hidden="1" x14ac:dyDescent="0.25">
      <c r="A81" s="17" t="s">
        <v>4968</v>
      </c>
      <c r="B81" s="32" t="s">
        <v>4969</v>
      </c>
      <c r="C81" s="27"/>
      <c r="D81" s="18">
        <v>33181</v>
      </c>
      <c r="E81" s="32" t="s">
        <v>4970</v>
      </c>
      <c r="F81" s="32"/>
      <c r="G81" s="27" t="s">
        <v>3480</v>
      </c>
      <c r="H81" s="27"/>
      <c r="I81" s="40">
        <v>2009</v>
      </c>
      <c r="J81" s="32" t="s">
        <v>4784</v>
      </c>
      <c r="K81" s="17" t="s">
        <v>4968</v>
      </c>
      <c r="L81" s="17" t="s">
        <v>4785</v>
      </c>
      <c r="M81" s="21"/>
      <c r="N81" s="32"/>
      <c r="O81" s="32" t="s">
        <v>4785</v>
      </c>
      <c r="P81" s="27" t="s">
        <v>4786</v>
      </c>
      <c r="Q81" s="32"/>
      <c r="R81" s="39">
        <v>10</v>
      </c>
      <c r="S81" s="25"/>
      <c r="T81" s="27" t="s">
        <v>4849</v>
      </c>
      <c r="U81" s="27" t="s">
        <v>4441</v>
      </c>
    </row>
    <row r="82" spans="1:21" hidden="1" x14ac:dyDescent="0.25">
      <c r="A82" s="24" t="s">
        <v>4971</v>
      </c>
      <c r="B82" s="17"/>
      <c r="C82" s="17" t="s">
        <v>4972</v>
      </c>
      <c r="D82" s="18">
        <v>33181</v>
      </c>
      <c r="E82" s="17" t="s">
        <v>4970</v>
      </c>
      <c r="F82" s="17" t="s">
        <v>4973</v>
      </c>
      <c r="G82" s="19" t="s">
        <v>3480</v>
      </c>
      <c r="H82" s="17"/>
      <c r="I82" s="20">
        <v>2015</v>
      </c>
      <c r="J82" s="17" t="s">
        <v>4784</v>
      </c>
      <c r="K82" s="17" t="s">
        <v>4971</v>
      </c>
      <c r="L82" s="17" t="s">
        <v>4785</v>
      </c>
      <c r="M82" s="17"/>
      <c r="N82" s="17"/>
      <c r="O82" s="17" t="s">
        <v>4785</v>
      </c>
      <c r="P82" s="17" t="s">
        <v>4786</v>
      </c>
      <c r="Q82" s="17"/>
      <c r="R82" s="22">
        <v>12</v>
      </c>
      <c r="S82" s="17"/>
      <c r="T82" s="23"/>
      <c r="U82" s="17"/>
    </row>
    <row r="83" spans="1:21" hidden="1" x14ac:dyDescent="0.25">
      <c r="A83" s="24" t="s">
        <v>4974</v>
      </c>
      <c r="B83" s="17"/>
      <c r="C83" s="17" t="s">
        <v>4975</v>
      </c>
      <c r="D83" s="18">
        <v>33181</v>
      </c>
      <c r="E83" s="17" t="s">
        <v>4970</v>
      </c>
      <c r="F83" s="17" t="s">
        <v>4976</v>
      </c>
      <c r="G83" s="19" t="s">
        <v>3480</v>
      </c>
      <c r="H83" s="17"/>
      <c r="I83" s="20">
        <v>2015</v>
      </c>
      <c r="J83" s="17" t="s">
        <v>4784</v>
      </c>
      <c r="K83" s="17" t="s">
        <v>4974</v>
      </c>
      <c r="L83" s="17" t="s">
        <v>4785</v>
      </c>
      <c r="M83" s="17"/>
      <c r="N83" s="17"/>
      <c r="O83" s="17" t="s">
        <v>4785</v>
      </c>
      <c r="P83" s="17" t="s">
        <v>4786</v>
      </c>
      <c r="Q83" s="17"/>
      <c r="R83" s="22">
        <v>10.7</v>
      </c>
      <c r="S83" s="17"/>
      <c r="T83" s="23"/>
      <c r="U83" s="25"/>
    </row>
    <row r="84" spans="1:21" hidden="1" x14ac:dyDescent="0.25">
      <c r="A84" s="24" t="s">
        <v>4977</v>
      </c>
      <c r="B84" s="17"/>
      <c r="C84" s="17"/>
      <c r="D84" s="35">
        <v>39624</v>
      </c>
      <c r="E84" s="36" t="s">
        <v>4978</v>
      </c>
      <c r="F84" s="24"/>
      <c r="G84" s="19" t="s">
        <v>3479</v>
      </c>
      <c r="H84" s="24"/>
      <c r="I84" s="28">
        <v>2002</v>
      </c>
      <c r="J84" s="17" t="s">
        <v>4784</v>
      </c>
      <c r="K84" s="17" t="s">
        <v>4977</v>
      </c>
      <c r="L84" s="17" t="s">
        <v>4785</v>
      </c>
      <c r="M84" s="17"/>
      <c r="N84" s="24"/>
      <c r="O84" s="17" t="s">
        <v>4785</v>
      </c>
      <c r="P84" s="17" t="s">
        <v>4786</v>
      </c>
      <c r="Q84" s="17"/>
      <c r="R84" s="22">
        <v>16.5</v>
      </c>
      <c r="S84" s="17"/>
      <c r="T84" s="36" t="s">
        <v>4849</v>
      </c>
      <c r="U84" s="17" t="s">
        <v>4493</v>
      </c>
    </row>
    <row r="85" spans="1:21" hidden="1" x14ac:dyDescent="0.25">
      <c r="A85" s="24" t="s">
        <v>461</v>
      </c>
      <c r="B85" s="24" t="s">
        <v>2234</v>
      </c>
      <c r="C85" s="17" t="s">
        <v>1208</v>
      </c>
      <c r="D85" s="26">
        <v>39249</v>
      </c>
      <c r="E85" s="25" t="s">
        <v>3340</v>
      </c>
      <c r="F85" s="24" t="s">
        <v>2563</v>
      </c>
      <c r="G85" s="19" t="s">
        <v>3479</v>
      </c>
      <c r="H85" s="24" t="s">
        <v>1516</v>
      </c>
      <c r="I85" s="28">
        <v>2013</v>
      </c>
      <c r="J85" s="17" t="s">
        <v>4784</v>
      </c>
      <c r="K85" s="17" t="s">
        <v>461</v>
      </c>
      <c r="L85" s="17" t="s">
        <v>4812</v>
      </c>
      <c r="M85" s="17"/>
      <c r="N85" s="24"/>
      <c r="O85" s="24" t="s">
        <v>4812</v>
      </c>
      <c r="P85" s="17" t="s">
        <v>4792</v>
      </c>
      <c r="Q85" s="17" t="s">
        <v>4786</v>
      </c>
      <c r="R85" s="29">
        <v>17.8</v>
      </c>
      <c r="S85" s="17" t="s">
        <v>4179</v>
      </c>
      <c r="T85" s="25">
        <v>20</v>
      </c>
      <c r="U85" s="25" t="s">
        <v>4443</v>
      </c>
    </row>
    <row r="86" spans="1:21" ht="39" hidden="1" x14ac:dyDescent="0.25">
      <c r="A86" s="17" t="s">
        <v>4979</v>
      </c>
      <c r="B86" s="17" t="s">
        <v>2384</v>
      </c>
      <c r="C86" s="17" t="s">
        <v>4980</v>
      </c>
      <c r="D86" s="18">
        <v>24988</v>
      </c>
      <c r="E86" s="17" t="s">
        <v>4981</v>
      </c>
      <c r="F86" s="17"/>
      <c r="G86" s="19" t="s">
        <v>3486</v>
      </c>
      <c r="H86" s="17"/>
      <c r="I86" s="20">
        <v>2012</v>
      </c>
      <c r="J86" s="17" t="s">
        <v>4784</v>
      </c>
      <c r="K86" s="17" t="s">
        <v>4979</v>
      </c>
      <c r="L86" s="21" t="s">
        <v>4815</v>
      </c>
      <c r="M86" s="21"/>
      <c r="N86" s="21"/>
      <c r="O86" s="21" t="s">
        <v>4815</v>
      </c>
      <c r="P86" s="17" t="s">
        <v>4786</v>
      </c>
      <c r="Q86" s="17" t="s">
        <v>4792</v>
      </c>
      <c r="R86" s="22">
        <v>22.8</v>
      </c>
      <c r="S86" s="17" t="s">
        <v>4982</v>
      </c>
      <c r="T86" s="23">
        <v>110</v>
      </c>
      <c r="U86" s="17" t="s">
        <v>4567</v>
      </c>
    </row>
    <row r="87" spans="1:21" hidden="1" x14ac:dyDescent="0.25">
      <c r="A87" s="24" t="s">
        <v>4983</v>
      </c>
      <c r="B87" s="44"/>
      <c r="C87" s="17"/>
      <c r="D87" s="18">
        <v>39179</v>
      </c>
      <c r="E87" s="25" t="s">
        <v>4984</v>
      </c>
      <c r="F87" s="17"/>
      <c r="G87" s="19" t="s">
        <v>3479</v>
      </c>
      <c r="H87" s="17"/>
      <c r="I87" s="28">
        <v>2001</v>
      </c>
      <c r="J87" s="17" t="s">
        <v>4784</v>
      </c>
      <c r="K87" s="17" t="s">
        <v>4983</v>
      </c>
      <c r="L87" s="17" t="s">
        <v>4785</v>
      </c>
      <c r="M87" s="21"/>
      <c r="N87" s="17"/>
      <c r="O87" s="17" t="s">
        <v>4785</v>
      </c>
      <c r="P87" s="17" t="s">
        <v>4786</v>
      </c>
      <c r="Q87" s="17"/>
      <c r="R87" s="29">
        <v>10.8</v>
      </c>
      <c r="S87" s="17"/>
      <c r="T87" s="25" t="s">
        <v>4403</v>
      </c>
      <c r="U87" s="25" t="s">
        <v>4443</v>
      </c>
    </row>
    <row r="88" spans="1:21" hidden="1" x14ac:dyDescent="0.25">
      <c r="A88" s="24" t="s">
        <v>4985</v>
      </c>
      <c r="B88" s="17"/>
      <c r="C88" s="17" t="s">
        <v>4986</v>
      </c>
      <c r="D88" s="18">
        <v>25719</v>
      </c>
      <c r="E88" s="17" t="s">
        <v>4987</v>
      </c>
      <c r="F88" s="17" t="s">
        <v>4988</v>
      </c>
      <c r="G88" s="19" t="s">
        <v>3486</v>
      </c>
      <c r="H88" s="17"/>
      <c r="I88" s="20">
        <v>2015</v>
      </c>
      <c r="J88" s="17" t="s">
        <v>4784</v>
      </c>
      <c r="K88" s="17" t="s">
        <v>4985</v>
      </c>
      <c r="L88" s="17" t="s">
        <v>4785</v>
      </c>
      <c r="M88" s="17"/>
      <c r="N88" s="17"/>
      <c r="O88" s="17" t="s">
        <v>4785</v>
      </c>
      <c r="P88" s="17" t="s">
        <v>4882</v>
      </c>
      <c r="Q88" s="17"/>
      <c r="R88" s="22">
        <v>22.2</v>
      </c>
      <c r="S88" s="17"/>
      <c r="T88" s="23" t="s">
        <v>4405</v>
      </c>
      <c r="U88" s="17" t="s">
        <v>4567</v>
      </c>
    </row>
    <row r="89" spans="1:21" hidden="1" x14ac:dyDescent="0.25">
      <c r="A89" s="17" t="s">
        <v>4989</v>
      </c>
      <c r="B89" s="17"/>
      <c r="C89" s="17" t="s">
        <v>4990</v>
      </c>
      <c r="D89" s="18">
        <v>25719</v>
      </c>
      <c r="E89" s="17" t="s">
        <v>4987</v>
      </c>
      <c r="F89" s="17" t="s">
        <v>4991</v>
      </c>
      <c r="G89" s="19" t="s">
        <v>3486</v>
      </c>
      <c r="H89" s="17"/>
      <c r="I89" s="20">
        <v>2015</v>
      </c>
      <c r="J89" s="17" t="s">
        <v>4784</v>
      </c>
      <c r="K89" s="17" t="s">
        <v>4989</v>
      </c>
      <c r="L89" s="17" t="s">
        <v>4785</v>
      </c>
      <c r="M89" s="17"/>
      <c r="N89" s="17"/>
      <c r="O89" s="17" t="s">
        <v>4785</v>
      </c>
      <c r="P89" s="17" t="s">
        <v>4786</v>
      </c>
      <c r="Q89" s="17"/>
      <c r="R89" s="22">
        <v>15.3</v>
      </c>
      <c r="S89" s="17"/>
      <c r="T89" s="23"/>
      <c r="U89" s="21"/>
    </row>
    <row r="90" spans="1:21" hidden="1" x14ac:dyDescent="0.25">
      <c r="A90" s="24" t="s">
        <v>4992</v>
      </c>
      <c r="B90" s="17"/>
      <c r="C90" s="17"/>
      <c r="D90" s="18">
        <v>30890</v>
      </c>
      <c r="E90" s="17" t="s">
        <v>4993</v>
      </c>
      <c r="F90" s="17"/>
      <c r="G90" s="19" t="s">
        <v>3477</v>
      </c>
      <c r="H90" s="17"/>
      <c r="I90" s="20">
        <v>2005</v>
      </c>
      <c r="J90" s="17" t="s">
        <v>4784</v>
      </c>
      <c r="K90" s="17" t="s">
        <v>4992</v>
      </c>
      <c r="L90" s="17" t="s">
        <v>4785</v>
      </c>
      <c r="M90" s="17"/>
      <c r="N90" s="17"/>
      <c r="O90" s="17" t="s">
        <v>4785</v>
      </c>
      <c r="P90" s="17" t="s">
        <v>4786</v>
      </c>
      <c r="Q90" s="17"/>
      <c r="R90" s="22">
        <v>16.899999999999999</v>
      </c>
      <c r="S90" s="17"/>
      <c r="T90" s="23" t="s">
        <v>4403</v>
      </c>
      <c r="U90" s="17" t="s">
        <v>4443</v>
      </c>
    </row>
    <row r="91" spans="1:21" hidden="1" x14ac:dyDescent="0.25">
      <c r="A91" s="17" t="s">
        <v>4994</v>
      </c>
      <c r="B91" s="17" t="s">
        <v>2128</v>
      </c>
      <c r="C91" s="17" t="s">
        <v>4995</v>
      </c>
      <c r="D91" s="18">
        <v>27383</v>
      </c>
      <c r="E91" s="17" t="s">
        <v>4996</v>
      </c>
      <c r="F91" s="17"/>
      <c r="G91" s="19" t="s">
        <v>3477</v>
      </c>
      <c r="H91" s="17" t="s">
        <v>4996</v>
      </c>
      <c r="I91" s="20">
        <v>2009</v>
      </c>
      <c r="J91" s="17" t="s">
        <v>4784</v>
      </c>
      <c r="K91" s="17" t="s">
        <v>4994</v>
      </c>
      <c r="L91" s="17" t="s">
        <v>4785</v>
      </c>
      <c r="M91" s="17"/>
      <c r="N91" s="17"/>
      <c r="O91" s="17" t="s">
        <v>4785</v>
      </c>
      <c r="P91" s="17" t="s">
        <v>4786</v>
      </c>
      <c r="Q91" s="17" t="s">
        <v>4792</v>
      </c>
      <c r="R91" s="22">
        <v>32</v>
      </c>
      <c r="S91" s="17" t="s">
        <v>4997</v>
      </c>
      <c r="T91" s="17">
        <v>20</v>
      </c>
      <c r="U91" s="17" t="s">
        <v>4455</v>
      </c>
    </row>
    <row r="92" spans="1:21" hidden="1" x14ac:dyDescent="0.25">
      <c r="A92" s="17" t="s">
        <v>4998</v>
      </c>
      <c r="B92" s="17" t="s">
        <v>4999</v>
      </c>
      <c r="C92" s="17" t="s">
        <v>5000</v>
      </c>
      <c r="D92" s="18">
        <v>18356</v>
      </c>
      <c r="E92" s="17" t="s">
        <v>5000</v>
      </c>
      <c r="F92" s="17" t="s">
        <v>5001</v>
      </c>
      <c r="G92" s="19" t="s">
        <v>3484</v>
      </c>
      <c r="H92" s="17"/>
      <c r="I92" s="20">
        <v>2012</v>
      </c>
      <c r="J92" s="17" t="s">
        <v>4784</v>
      </c>
      <c r="K92" s="17" t="s">
        <v>4998</v>
      </c>
      <c r="L92" s="17" t="s">
        <v>4815</v>
      </c>
      <c r="M92" s="21"/>
      <c r="N92" s="21"/>
      <c r="O92" s="17" t="s">
        <v>4815</v>
      </c>
      <c r="P92" s="17" t="s">
        <v>4786</v>
      </c>
      <c r="Q92" s="17"/>
      <c r="R92" s="22">
        <v>10.3</v>
      </c>
      <c r="S92" s="17"/>
      <c r="T92" s="23"/>
      <c r="U92" s="17" t="s">
        <v>4436</v>
      </c>
    </row>
    <row r="93" spans="1:21" hidden="1" x14ac:dyDescent="0.25">
      <c r="A93" s="24" t="s">
        <v>5002</v>
      </c>
      <c r="B93" s="17"/>
      <c r="C93" s="17"/>
      <c r="D93" s="35">
        <v>18356</v>
      </c>
      <c r="E93" s="36" t="s">
        <v>5000</v>
      </c>
      <c r="F93" s="17" t="s">
        <v>5003</v>
      </c>
      <c r="G93" s="19" t="s">
        <v>3484</v>
      </c>
      <c r="H93" s="17"/>
      <c r="I93" s="28">
        <v>2012</v>
      </c>
      <c r="J93" s="17" t="s">
        <v>4784</v>
      </c>
      <c r="K93" s="17" t="s">
        <v>5002</v>
      </c>
      <c r="L93" s="17" t="s">
        <v>4815</v>
      </c>
      <c r="M93" s="17"/>
      <c r="N93" s="17"/>
      <c r="O93" s="17" t="s">
        <v>4815</v>
      </c>
      <c r="P93" s="17" t="s">
        <v>4786</v>
      </c>
      <c r="Q93" s="17"/>
      <c r="R93" s="22">
        <v>31.6</v>
      </c>
      <c r="S93" s="17"/>
      <c r="T93" s="36"/>
      <c r="U93" s="36" t="s">
        <v>5004</v>
      </c>
    </row>
    <row r="94" spans="1:21" hidden="1" x14ac:dyDescent="0.25">
      <c r="A94" s="24" t="s">
        <v>43</v>
      </c>
      <c r="B94" s="17" t="s">
        <v>2125</v>
      </c>
      <c r="C94" s="17" t="s">
        <v>930</v>
      </c>
      <c r="D94" s="41" t="s">
        <v>2725</v>
      </c>
      <c r="E94" s="17" t="s">
        <v>3184</v>
      </c>
      <c r="F94" s="17" t="s">
        <v>2404</v>
      </c>
      <c r="G94" s="19" t="s">
        <v>3346</v>
      </c>
      <c r="H94" s="17"/>
      <c r="I94" s="38">
        <v>2002</v>
      </c>
      <c r="J94" s="17" t="s">
        <v>4784</v>
      </c>
      <c r="K94" s="17" t="s">
        <v>43</v>
      </c>
      <c r="L94" s="17" t="s">
        <v>1520</v>
      </c>
      <c r="M94" s="17" t="s">
        <v>5005</v>
      </c>
      <c r="N94" s="17" t="s">
        <v>5006</v>
      </c>
      <c r="O94" s="17" t="s">
        <v>1520</v>
      </c>
      <c r="P94" s="17" t="s">
        <v>4786</v>
      </c>
      <c r="Q94" s="17" t="s">
        <v>4786</v>
      </c>
      <c r="R94" s="22">
        <v>16</v>
      </c>
      <c r="S94" s="17" t="s">
        <v>4002</v>
      </c>
      <c r="T94" s="17">
        <v>20</v>
      </c>
      <c r="U94" s="17" t="s">
        <v>4436</v>
      </c>
    </row>
    <row r="95" spans="1:21" ht="64.5" hidden="1" x14ac:dyDescent="0.25">
      <c r="A95" s="24" t="s">
        <v>5007</v>
      </c>
      <c r="B95" s="21" t="s">
        <v>2129</v>
      </c>
      <c r="C95" s="17" t="s">
        <v>5008</v>
      </c>
      <c r="D95" s="18">
        <v>17291</v>
      </c>
      <c r="E95" s="17" t="s">
        <v>5009</v>
      </c>
      <c r="F95" s="21" t="s">
        <v>5010</v>
      </c>
      <c r="G95" s="19" t="s">
        <v>3346</v>
      </c>
      <c r="H95" s="17" t="s">
        <v>5008</v>
      </c>
      <c r="I95" s="20">
        <v>2009</v>
      </c>
      <c r="J95" s="17" t="s">
        <v>4784</v>
      </c>
      <c r="K95" s="17" t="s">
        <v>5007</v>
      </c>
      <c r="L95" s="17" t="s">
        <v>4785</v>
      </c>
      <c r="M95" s="21"/>
      <c r="N95" s="21" t="s">
        <v>5011</v>
      </c>
      <c r="O95" s="21" t="s">
        <v>4785</v>
      </c>
      <c r="P95" s="17" t="s">
        <v>4786</v>
      </c>
      <c r="Q95" s="17"/>
      <c r="R95" s="22">
        <v>21.9</v>
      </c>
      <c r="S95" s="17" t="s">
        <v>5008</v>
      </c>
      <c r="T95" s="23">
        <v>110</v>
      </c>
      <c r="U95" s="17" t="s">
        <v>4436</v>
      </c>
    </row>
    <row r="96" spans="1:21" hidden="1" x14ac:dyDescent="0.25">
      <c r="A96" s="24" t="s">
        <v>5012</v>
      </c>
      <c r="B96" s="17" t="s">
        <v>5013</v>
      </c>
      <c r="C96" s="17"/>
      <c r="D96" s="35">
        <v>27211</v>
      </c>
      <c r="E96" s="36" t="s">
        <v>5014</v>
      </c>
      <c r="F96" s="17"/>
      <c r="G96" s="19" t="s">
        <v>3477</v>
      </c>
      <c r="H96" s="17"/>
      <c r="I96" s="28">
        <v>2004</v>
      </c>
      <c r="J96" s="17" t="s">
        <v>4784</v>
      </c>
      <c r="K96" s="17" t="s">
        <v>5012</v>
      </c>
      <c r="L96" s="17" t="s">
        <v>4785</v>
      </c>
      <c r="M96" s="17"/>
      <c r="N96" s="17"/>
      <c r="O96" s="17" t="s">
        <v>4785</v>
      </c>
      <c r="P96" s="17" t="s">
        <v>4786</v>
      </c>
      <c r="Q96" s="17"/>
      <c r="R96" s="22">
        <v>14</v>
      </c>
      <c r="S96" s="17"/>
      <c r="T96" s="36" t="s">
        <v>4403</v>
      </c>
      <c r="U96" s="36" t="s">
        <v>4443</v>
      </c>
    </row>
    <row r="97" spans="1:21" ht="39" hidden="1" x14ac:dyDescent="0.25">
      <c r="A97" s="17" t="s">
        <v>5015</v>
      </c>
      <c r="B97" s="32"/>
      <c r="C97" s="32"/>
      <c r="D97" s="31">
        <v>18246</v>
      </c>
      <c r="E97" s="32" t="s">
        <v>5016</v>
      </c>
      <c r="F97" s="32" t="s">
        <v>5017</v>
      </c>
      <c r="G97" s="27" t="s">
        <v>3484</v>
      </c>
      <c r="H97" s="32"/>
      <c r="I97" s="40">
        <v>2012</v>
      </c>
      <c r="J97" s="32" t="s">
        <v>4784</v>
      </c>
      <c r="K97" s="17" t="s">
        <v>5015</v>
      </c>
      <c r="L97" s="33" t="s">
        <v>4815</v>
      </c>
      <c r="M97" s="33"/>
      <c r="N97" s="33"/>
      <c r="O97" s="33" t="s">
        <v>4815</v>
      </c>
      <c r="P97" s="32" t="s">
        <v>4786</v>
      </c>
      <c r="Q97" s="32"/>
      <c r="R97" s="39">
        <v>11.3</v>
      </c>
      <c r="S97" s="17"/>
      <c r="T97" s="40"/>
      <c r="U97" s="32" t="s">
        <v>4571</v>
      </c>
    </row>
    <row r="98" spans="1:21" hidden="1" x14ac:dyDescent="0.25">
      <c r="A98" s="17" t="s">
        <v>462</v>
      </c>
      <c r="B98" s="17" t="s">
        <v>2187</v>
      </c>
      <c r="C98" s="17" t="s">
        <v>1209</v>
      </c>
      <c r="D98" s="18">
        <v>34225</v>
      </c>
      <c r="E98" s="17" t="s">
        <v>3341</v>
      </c>
      <c r="F98" s="17"/>
      <c r="G98" s="19" t="s">
        <v>3483</v>
      </c>
      <c r="H98" s="17"/>
      <c r="I98" s="20">
        <v>2013</v>
      </c>
      <c r="J98" s="17" t="s">
        <v>4784</v>
      </c>
      <c r="K98" s="17" t="s">
        <v>462</v>
      </c>
      <c r="L98" s="17" t="s">
        <v>4812</v>
      </c>
      <c r="M98" s="17"/>
      <c r="N98" s="17"/>
      <c r="O98" s="17" t="s">
        <v>4812</v>
      </c>
      <c r="P98" s="17" t="s">
        <v>4792</v>
      </c>
      <c r="Q98" s="17" t="s">
        <v>4786</v>
      </c>
      <c r="R98" s="22">
        <v>78</v>
      </c>
      <c r="S98" s="17" t="s">
        <v>4180</v>
      </c>
      <c r="T98" s="23">
        <v>110</v>
      </c>
      <c r="U98" s="17" t="s">
        <v>4443</v>
      </c>
    </row>
    <row r="99" spans="1:21" hidden="1" x14ac:dyDescent="0.25">
      <c r="A99" s="24" t="s">
        <v>5018</v>
      </c>
      <c r="B99" s="17" t="s">
        <v>5019</v>
      </c>
      <c r="C99" s="21"/>
      <c r="D99" s="18">
        <v>50181</v>
      </c>
      <c r="E99" s="17" t="s">
        <v>5020</v>
      </c>
      <c r="F99" s="24"/>
      <c r="G99" s="19" t="s">
        <v>3480</v>
      </c>
      <c r="H99" s="24"/>
      <c r="I99" s="38">
        <v>2006</v>
      </c>
      <c r="J99" s="17" t="s">
        <v>4784</v>
      </c>
      <c r="K99" s="17" t="s">
        <v>5018</v>
      </c>
      <c r="L99" s="17" t="s">
        <v>4785</v>
      </c>
      <c r="M99" s="45"/>
      <c r="N99" s="24"/>
      <c r="O99" s="17" t="s">
        <v>4785</v>
      </c>
      <c r="P99" s="17" t="s">
        <v>4786</v>
      </c>
      <c r="Q99" s="17"/>
      <c r="R99" s="22">
        <v>24</v>
      </c>
      <c r="S99" s="17"/>
      <c r="T99" s="23" t="s">
        <v>4405</v>
      </c>
      <c r="U99" s="17" t="s">
        <v>4441</v>
      </c>
    </row>
    <row r="100" spans="1:21" ht="26.25" hidden="1" x14ac:dyDescent="0.25">
      <c r="A100" s="24" t="s">
        <v>5021</v>
      </c>
      <c r="B100" s="21" t="s">
        <v>2128</v>
      </c>
      <c r="C100" s="17" t="s">
        <v>5022</v>
      </c>
      <c r="D100" s="26">
        <v>50181</v>
      </c>
      <c r="E100" s="25" t="s">
        <v>5023</v>
      </c>
      <c r="F100" s="17"/>
      <c r="G100" s="27" t="s">
        <v>3480</v>
      </c>
      <c r="H100" s="17"/>
      <c r="I100" s="28">
        <v>2014</v>
      </c>
      <c r="J100" s="17" t="s">
        <v>4784</v>
      </c>
      <c r="K100" s="17" t="s">
        <v>5021</v>
      </c>
      <c r="L100" s="17" t="s">
        <v>4785</v>
      </c>
      <c r="M100" s="17"/>
      <c r="N100" s="17"/>
      <c r="O100" s="17" t="s">
        <v>4785</v>
      </c>
      <c r="P100" s="17" t="s">
        <v>4786</v>
      </c>
      <c r="Q100" s="17" t="s">
        <v>4792</v>
      </c>
      <c r="R100" s="29">
        <v>66.599999999999994</v>
      </c>
      <c r="S100" s="30"/>
      <c r="T100" s="30" t="s">
        <v>5024</v>
      </c>
      <c r="U100" s="30" t="s">
        <v>4460</v>
      </c>
    </row>
    <row r="101" spans="1:21" hidden="1" x14ac:dyDescent="0.25">
      <c r="A101" s="17" t="s">
        <v>5025</v>
      </c>
      <c r="B101" s="17"/>
      <c r="C101" s="17"/>
      <c r="D101" s="18">
        <v>15518</v>
      </c>
      <c r="E101" s="17" t="s">
        <v>5026</v>
      </c>
      <c r="F101" s="17"/>
      <c r="G101" s="19" t="s">
        <v>3346</v>
      </c>
      <c r="H101" s="17"/>
      <c r="I101" s="20">
        <v>2002</v>
      </c>
      <c r="J101" s="17" t="s">
        <v>4784</v>
      </c>
      <c r="K101" s="17" t="s">
        <v>5025</v>
      </c>
      <c r="L101" s="17" t="s">
        <v>4785</v>
      </c>
      <c r="M101" s="17"/>
      <c r="N101" s="17"/>
      <c r="O101" s="17" t="s">
        <v>4785</v>
      </c>
      <c r="P101" s="17" t="s">
        <v>4786</v>
      </c>
      <c r="Q101" s="17"/>
      <c r="R101" s="22">
        <v>10.5</v>
      </c>
      <c r="S101" s="17"/>
      <c r="T101" s="23" t="s">
        <v>4405</v>
      </c>
      <c r="U101" s="17" t="s">
        <v>4436</v>
      </c>
    </row>
    <row r="102" spans="1:21" hidden="1" x14ac:dyDescent="0.25">
      <c r="A102" s="17" t="s">
        <v>44</v>
      </c>
      <c r="B102" s="17" t="s">
        <v>2126</v>
      </c>
      <c r="C102" s="17" t="s">
        <v>931</v>
      </c>
      <c r="D102" s="27">
        <v>15848</v>
      </c>
      <c r="E102" s="27" t="s">
        <v>3185</v>
      </c>
      <c r="F102" s="27"/>
      <c r="G102" s="19" t="s">
        <v>3346</v>
      </c>
      <c r="H102" s="27"/>
      <c r="I102" s="27">
        <v>2001</v>
      </c>
      <c r="J102" s="27" t="s">
        <v>4784</v>
      </c>
      <c r="K102" s="17" t="s">
        <v>44</v>
      </c>
      <c r="L102" s="27" t="s">
        <v>1520</v>
      </c>
      <c r="M102" s="27"/>
      <c r="N102" s="27"/>
      <c r="O102" s="27" t="s">
        <v>1520</v>
      </c>
      <c r="P102" s="27" t="s">
        <v>4786</v>
      </c>
      <c r="Q102" s="27" t="s">
        <v>4786</v>
      </c>
      <c r="R102" s="27">
        <v>18.3</v>
      </c>
      <c r="S102" s="27" t="s">
        <v>4003</v>
      </c>
      <c r="T102" s="24" t="s">
        <v>4405</v>
      </c>
      <c r="U102" s="25" t="s">
        <v>4436</v>
      </c>
    </row>
    <row r="103" spans="1:21" hidden="1" x14ac:dyDescent="0.25">
      <c r="A103" s="17" t="s">
        <v>5027</v>
      </c>
      <c r="B103" s="17" t="s">
        <v>5028</v>
      </c>
      <c r="C103" s="17" t="s">
        <v>5029</v>
      </c>
      <c r="D103" s="18">
        <v>15848</v>
      </c>
      <c r="E103" s="17" t="s">
        <v>3185</v>
      </c>
      <c r="F103" s="17"/>
      <c r="G103" s="19" t="s">
        <v>3346</v>
      </c>
      <c r="H103" s="17" t="s">
        <v>5029</v>
      </c>
      <c r="I103" s="20">
        <v>2002</v>
      </c>
      <c r="J103" s="27" t="s">
        <v>4784</v>
      </c>
      <c r="K103" s="17" t="s">
        <v>5027</v>
      </c>
      <c r="L103" s="17" t="s">
        <v>4785</v>
      </c>
      <c r="M103" s="17"/>
      <c r="N103" s="17"/>
      <c r="O103" s="17" t="s">
        <v>4785</v>
      </c>
      <c r="P103" s="17" t="s">
        <v>4786</v>
      </c>
      <c r="Q103" s="17" t="s">
        <v>4792</v>
      </c>
      <c r="R103" s="22">
        <v>30</v>
      </c>
      <c r="S103" s="17" t="s">
        <v>5030</v>
      </c>
      <c r="T103" s="17">
        <v>110</v>
      </c>
      <c r="U103" s="17" t="s">
        <v>4436</v>
      </c>
    </row>
    <row r="104" spans="1:21" hidden="1" x14ac:dyDescent="0.25">
      <c r="A104" s="24" t="s">
        <v>5031</v>
      </c>
      <c r="B104" s="17" t="s">
        <v>5028</v>
      </c>
      <c r="C104" s="17" t="s">
        <v>5032</v>
      </c>
      <c r="D104" s="18">
        <v>15848</v>
      </c>
      <c r="E104" s="25" t="s">
        <v>3185</v>
      </c>
      <c r="F104" s="17"/>
      <c r="G104" s="19" t="s">
        <v>3346</v>
      </c>
      <c r="H104" s="17" t="s">
        <v>5032</v>
      </c>
      <c r="I104" s="28">
        <v>2003</v>
      </c>
      <c r="J104" s="27" t="s">
        <v>4784</v>
      </c>
      <c r="K104" s="17" t="s">
        <v>5031</v>
      </c>
      <c r="L104" s="17" t="s">
        <v>4785</v>
      </c>
      <c r="M104" s="17"/>
      <c r="N104" s="17"/>
      <c r="O104" s="17" t="s">
        <v>4785</v>
      </c>
      <c r="P104" s="17" t="s">
        <v>4786</v>
      </c>
      <c r="Q104" s="17" t="s">
        <v>4792</v>
      </c>
      <c r="R104" s="29">
        <v>14</v>
      </c>
      <c r="S104" s="17" t="s">
        <v>5030</v>
      </c>
      <c r="T104" s="25">
        <v>110</v>
      </c>
      <c r="U104" s="25" t="s">
        <v>4436</v>
      </c>
    </row>
    <row r="105" spans="1:21" hidden="1" x14ac:dyDescent="0.25">
      <c r="A105" s="24" t="s">
        <v>5033</v>
      </c>
      <c r="B105" s="17"/>
      <c r="C105" s="17" t="s">
        <v>5034</v>
      </c>
      <c r="D105" s="35">
        <v>25850</v>
      </c>
      <c r="E105" s="36" t="s">
        <v>5035</v>
      </c>
      <c r="F105" s="24">
        <v>9</v>
      </c>
      <c r="G105" s="19" t="s">
        <v>3486</v>
      </c>
      <c r="H105" s="24"/>
      <c r="I105" s="28">
        <v>2015</v>
      </c>
      <c r="J105" s="17" t="s">
        <v>4784</v>
      </c>
      <c r="K105" s="17" t="s">
        <v>5033</v>
      </c>
      <c r="L105" s="17" t="s">
        <v>4785</v>
      </c>
      <c r="M105" s="17"/>
      <c r="N105" s="24"/>
      <c r="O105" s="17" t="s">
        <v>4785</v>
      </c>
      <c r="P105" s="17" t="s">
        <v>4786</v>
      </c>
      <c r="Q105" s="17"/>
      <c r="R105" s="22">
        <v>16.100000000000001</v>
      </c>
      <c r="S105" s="17"/>
      <c r="T105" s="36"/>
      <c r="U105" s="36"/>
    </row>
    <row r="106" spans="1:21" hidden="1" x14ac:dyDescent="0.25">
      <c r="A106" s="24" t="s">
        <v>5036</v>
      </c>
      <c r="B106" s="24"/>
      <c r="C106" s="17" t="s">
        <v>5037</v>
      </c>
      <c r="D106" s="18">
        <v>25573</v>
      </c>
      <c r="E106" s="25" t="s">
        <v>5038</v>
      </c>
      <c r="F106" s="17">
        <v>57</v>
      </c>
      <c r="G106" s="19" t="s">
        <v>3486</v>
      </c>
      <c r="H106" s="17"/>
      <c r="I106" s="28">
        <v>2015</v>
      </c>
      <c r="J106" s="17" t="s">
        <v>4784</v>
      </c>
      <c r="K106" s="17" t="s">
        <v>5036</v>
      </c>
      <c r="L106" s="17" t="s">
        <v>4785</v>
      </c>
      <c r="M106" s="17"/>
      <c r="N106" s="17"/>
      <c r="O106" s="17" t="s">
        <v>4785</v>
      </c>
      <c r="P106" s="17" t="s">
        <v>4786</v>
      </c>
      <c r="Q106" s="17"/>
      <c r="R106" s="29">
        <v>12.2</v>
      </c>
      <c r="S106" s="17"/>
      <c r="T106" s="25"/>
      <c r="U106" s="25"/>
    </row>
    <row r="107" spans="1:21" hidden="1" x14ac:dyDescent="0.25">
      <c r="A107" s="17" t="s">
        <v>5039</v>
      </c>
      <c r="B107" s="17"/>
      <c r="C107" s="17" t="s">
        <v>5040</v>
      </c>
      <c r="D107" s="18">
        <v>16259</v>
      </c>
      <c r="E107" s="17" t="s">
        <v>5041</v>
      </c>
      <c r="F107" s="17"/>
      <c r="G107" s="19" t="s">
        <v>3346</v>
      </c>
      <c r="H107" s="17"/>
      <c r="I107" s="20">
        <v>2014</v>
      </c>
      <c r="J107" s="17" t="s">
        <v>4784</v>
      </c>
      <c r="K107" s="17" t="s">
        <v>5039</v>
      </c>
      <c r="L107" s="17" t="s">
        <v>4785</v>
      </c>
      <c r="M107" s="17"/>
      <c r="N107" s="17"/>
      <c r="O107" s="17" t="s">
        <v>4785</v>
      </c>
      <c r="P107" s="17" t="s">
        <v>4786</v>
      </c>
      <c r="Q107" s="17" t="s">
        <v>4792</v>
      </c>
      <c r="R107" s="22">
        <v>16</v>
      </c>
      <c r="S107" s="17"/>
      <c r="T107" s="23" t="s">
        <v>4849</v>
      </c>
      <c r="U107" s="25" t="s">
        <v>4436</v>
      </c>
    </row>
    <row r="108" spans="1:21" hidden="1" x14ac:dyDescent="0.25">
      <c r="A108" s="24" t="s">
        <v>5042</v>
      </c>
      <c r="B108" s="17" t="s">
        <v>5043</v>
      </c>
      <c r="C108" s="17" t="s">
        <v>5044</v>
      </c>
      <c r="D108" s="35">
        <v>56920</v>
      </c>
      <c r="E108" s="36" t="s">
        <v>5045</v>
      </c>
      <c r="F108" s="24"/>
      <c r="G108" s="19" t="s">
        <v>3487</v>
      </c>
      <c r="H108" s="17"/>
      <c r="I108" s="28">
        <v>2013</v>
      </c>
      <c r="J108" s="27" t="s">
        <v>4784</v>
      </c>
      <c r="K108" s="17" t="s">
        <v>5042</v>
      </c>
      <c r="L108" s="17" t="s">
        <v>4785</v>
      </c>
      <c r="M108" s="17"/>
      <c r="N108" s="24"/>
      <c r="O108" s="17" t="s">
        <v>4785</v>
      </c>
      <c r="P108" s="17" t="s">
        <v>4786</v>
      </c>
      <c r="Q108" s="17"/>
      <c r="R108" s="22">
        <v>16</v>
      </c>
      <c r="S108" s="17" t="s">
        <v>5046</v>
      </c>
      <c r="T108" s="36" t="s">
        <v>5047</v>
      </c>
      <c r="U108" s="25" t="s">
        <v>4441</v>
      </c>
    </row>
    <row r="109" spans="1:21" hidden="1" x14ac:dyDescent="0.25">
      <c r="A109" s="17" t="s">
        <v>5048</v>
      </c>
      <c r="B109" s="17" t="s">
        <v>5049</v>
      </c>
      <c r="C109" s="17" t="s">
        <v>5050</v>
      </c>
      <c r="D109" s="18">
        <v>25557</v>
      </c>
      <c r="E109" s="17" t="s">
        <v>5051</v>
      </c>
      <c r="F109" s="17" t="s">
        <v>5052</v>
      </c>
      <c r="G109" s="19" t="s">
        <v>3486</v>
      </c>
      <c r="H109" s="17"/>
      <c r="I109" s="20">
        <v>2014</v>
      </c>
      <c r="J109" s="17" t="s">
        <v>4784</v>
      </c>
      <c r="K109" s="17" t="s">
        <v>5048</v>
      </c>
      <c r="L109" s="17" t="s">
        <v>4785</v>
      </c>
      <c r="M109" s="17"/>
      <c r="N109" s="17"/>
      <c r="O109" s="17" t="s">
        <v>4785</v>
      </c>
      <c r="P109" s="17" t="s">
        <v>4786</v>
      </c>
      <c r="Q109" s="17" t="s">
        <v>4792</v>
      </c>
      <c r="R109" s="22">
        <v>27.5</v>
      </c>
      <c r="S109" s="17"/>
      <c r="T109" s="23" t="s">
        <v>4405</v>
      </c>
      <c r="U109" s="17" t="s">
        <v>4567</v>
      </c>
    </row>
    <row r="110" spans="1:21" hidden="1" x14ac:dyDescent="0.25">
      <c r="A110" s="17" t="s">
        <v>5053</v>
      </c>
      <c r="B110" s="17"/>
      <c r="C110" s="17" t="s">
        <v>5054</v>
      </c>
      <c r="D110" s="18">
        <v>82335</v>
      </c>
      <c r="E110" s="17" t="s">
        <v>5055</v>
      </c>
      <c r="F110" s="17">
        <v>19</v>
      </c>
      <c r="G110" s="19" t="s">
        <v>3478</v>
      </c>
      <c r="H110" s="17"/>
      <c r="I110" s="20">
        <v>2015</v>
      </c>
      <c r="J110" s="27" t="s">
        <v>4784</v>
      </c>
      <c r="K110" s="17" t="s">
        <v>5053</v>
      </c>
      <c r="L110" s="17" t="s">
        <v>4785</v>
      </c>
      <c r="M110" s="17"/>
      <c r="N110" s="17"/>
      <c r="O110" s="17" t="s">
        <v>4785</v>
      </c>
      <c r="P110" s="17" t="s">
        <v>4786</v>
      </c>
      <c r="Q110" s="17"/>
      <c r="R110" s="22">
        <v>12</v>
      </c>
      <c r="S110" s="17"/>
      <c r="T110" s="23"/>
      <c r="U110" s="25"/>
    </row>
    <row r="111" spans="1:21" hidden="1" x14ac:dyDescent="0.25">
      <c r="A111" s="17" t="s">
        <v>5056</v>
      </c>
      <c r="B111" s="17" t="s">
        <v>5057</v>
      </c>
      <c r="C111" s="17" t="s">
        <v>5058</v>
      </c>
      <c r="D111" s="18">
        <v>19348</v>
      </c>
      <c r="E111" s="17" t="s">
        <v>5059</v>
      </c>
      <c r="F111" s="17"/>
      <c r="G111" s="19" t="s">
        <v>3346</v>
      </c>
      <c r="H111" s="17"/>
      <c r="I111" s="20">
        <v>2003</v>
      </c>
      <c r="J111" s="17" t="s">
        <v>4784</v>
      </c>
      <c r="K111" s="17" t="s">
        <v>5056</v>
      </c>
      <c r="L111" s="17" t="s">
        <v>4785</v>
      </c>
      <c r="M111" s="17"/>
      <c r="N111" s="17"/>
      <c r="O111" s="17" t="s">
        <v>4785</v>
      </c>
      <c r="P111" s="17" t="s">
        <v>4786</v>
      </c>
      <c r="Q111" s="17"/>
      <c r="R111" s="22">
        <v>28.8</v>
      </c>
      <c r="S111" s="17"/>
      <c r="T111" s="23" t="s">
        <v>5060</v>
      </c>
      <c r="U111" s="17" t="s">
        <v>4439</v>
      </c>
    </row>
    <row r="112" spans="1:21" hidden="1" x14ac:dyDescent="0.25">
      <c r="A112" s="17" t="s">
        <v>368</v>
      </c>
      <c r="B112" s="17" t="s">
        <v>2203</v>
      </c>
      <c r="C112" s="17" t="s">
        <v>1167</v>
      </c>
      <c r="D112" s="18">
        <v>50129</v>
      </c>
      <c r="E112" s="17" t="s">
        <v>1044</v>
      </c>
      <c r="F112" s="17"/>
      <c r="G112" s="19" t="s">
        <v>3480</v>
      </c>
      <c r="H112" s="17" t="s">
        <v>1592</v>
      </c>
      <c r="I112" s="20">
        <v>1968</v>
      </c>
      <c r="J112" s="27" t="s">
        <v>4784</v>
      </c>
      <c r="K112" s="17" t="s">
        <v>368</v>
      </c>
      <c r="L112" s="17" t="s">
        <v>5061</v>
      </c>
      <c r="M112" s="21"/>
      <c r="N112" s="17"/>
      <c r="O112" s="17" t="s">
        <v>5061</v>
      </c>
      <c r="P112" s="17" t="s">
        <v>4792</v>
      </c>
      <c r="Q112" s="17" t="s">
        <v>4792</v>
      </c>
      <c r="R112" s="22">
        <v>297</v>
      </c>
      <c r="S112" s="21" t="s">
        <v>4138</v>
      </c>
      <c r="T112" s="23">
        <v>220</v>
      </c>
      <c r="U112" s="17" t="s">
        <v>4460</v>
      </c>
    </row>
    <row r="113" spans="1:21" hidden="1" x14ac:dyDescent="0.25">
      <c r="A113" s="17" t="s">
        <v>369</v>
      </c>
      <c r="B113" s="17" t="s">
        <v>2203</v>
      </c>
      <c r="C113" s="17" t="s">
        <v>1167</v>
      </c>
      <c r="D113" s="18">
        <v>50129</v>
      </c>
      <c r="E113" s="17" t="s">
        <v>1044</v>
      </c>
      <c r="F113" s="17"/>
      <c r="G113" s="19" t="s">
        <v>3480</v>
      </c>
      <c r="H113" s="17" t="s">
        <v>1593</v>
      </c>
      <c r="I113" s="20">
        <v>1971</v>
      </c>
      <c r="J113" s="17" t="s">
        <v>4784</v>
      </c>
      <c r="K113" s="17" t="s">
        <v>369</v>
      </c>
      <c r="L113" s="17" t="s">
        <v>5061</v>
      </c>
      <c r="M113" s="17"/>
      <c r="N113" s="17"/>
      <c r="O113" s="17" t="s">
        <v>5061</v>
      </c>
      <c r="P113" s="17" t="s">
        <v>4792</v>
      </c>
      <c r="Q113" s="17" t="s">
        <v>4792</v>
      </c>
      <c r="R113" s="22">
        <v>299</v>
      </c>
      <c r="S113" s="17" t="s">
        <v>4139</v>
      </c>
      <c r="T113" s="23">
        <v>220</v>
      </c>
      <c r="U113" s="17" t="s">
        <v>4460</v>
      </c>
    </row>
    <row r="114" spans="1:21" hidden="1" x14ac:dyDescent="0.25">
      <c r="A114" s="17" t="s">
        <v>370</v>
      </c>
      <c r="B114" s="17" t="s">
        <v>2203</v>
      </c>
      <c r="C114" s="17" t="s">
        <v>1167</v>
      </c>
      <c r="D114" s="18">
        <v>50129</v>
      </c>
      <c r="E114" s="17" t="s">
        <v>1044</v>
      </c>
      <c r="F114" s="17"/>
      <c r="G114" s="19" t="s">
        <v>3480</v>
      </c>
      <c r="H114" s="21" t="s">
        <v>1650</v>
      </c>
      <c r="I114" s="20">
        <v>1974</v>
      </c>
      <c r="J114" s="17" t="s">
        <v>4784</v>
      </c>
      <c r="K114" s="17" t="s">
        <v>370</v>
      </c>
      <c r="L114" s="17" t="s">
        <v>5061</v>
      </c>
      <c r="M114" s="17"/>
      <c r="N114" s="21"/>
      <c r="O114" s="21" t="s">
        <v>5061</v>
      </c>
      <c r="P114" s="17" t="s">
        <v>4792</v>
      </c>
      <c r="Q114" s="17" t="s">
        <v>4792</v>
      </c>
      <c r="R114" s="22">
        <v>648</v>
      </c>
      <c r="S114" s="17" t="s">
        <v>4140</v>
      </c>
      <c r="T114" s="23">
        <v>380</v>
      </c>
      <c r="U114" s="17" t="s">
        <v>4460</v>
      </c>
    </row>
    <row r="115" spans="1:21" hidden="1" x14ac:dyDescent="0.25">
      <c r="A115" s="17" t="s">
        <v>371</v>
      </c>
      <c r="B115" s="17" t="s">
        <v>2203</v>
      </c>
      <c r="C115" s="17" t="s">
        <v>1167</v>
      </c>
      <c r="D115" s="18">
        <v>50129</v>
      </c>
      <c r="E115" s="17" t="s">
        <v>1044</v>
      </c>
      <c r="F115" s="17"/>
      <c r="G115" s="19" t="s">
        <v>3480</v>
      </c>
      <c r="H115" s="17" t="s">
        <v>1651</v>
      </c>
      <c r="I115" s="20">
        <v>1974</v>
      </c>
      <c r="J115" s="17" t="s">
        <v>4784</v>
      </c>
      <c r="K115" s="17" t="s">
        <v>371</v>
      </c>
      <c r="L115" s="17" t="s">
        <v>5061</v>
      </c>
      <c r="M115" s="17"/>
      <c r="N115" s="17"/>
      <c r="O115" s="17" t="s">
        <v>5061</v>
      </c>
      <c r="P115" s="17" t="s">
        <v>4792</v>
      </c>
      <c r="Q115" s="17" t="s">
        <v>4786</v>
      </c>
      <c r="R115" s="22">
        <v>628</v>
      </c>
      <c r="S115" s="17" t="s">
        <v>4140</v>
      </c>
      <c r="T115" s="23">
        <v>380</v>
      </c>
      <c r="U115" s="17" t="s">
        <v>4460</v>
      </c>
    </row>
    <row r="116" spans="1:21" hidden="1" x14ac:dyDescent="0.25">
      <c r="A116" s="24" t="s">
        <v>372</v>
      </c>
      <c r="B116" s="17" t="s">
        <v>2203</v>
      </c>
      <c r="C116" s="17" t="s">
        <v>1167</v>
      </c>
      <c r="D116" s="35">
        <v>50129</v>
      </c>
      <c r="E116" s="36" t="s">
        <v>1044</v>
      </c>
      <c r="F116" s="24"/>
      <c r="G116" s="19" t="s">
        <v>3480</v>
      </c>
      <c r="H116" s="24" t="s">
        <v>1652</v>
      </c>
      <c r="I116" s="28">
        <v>2002</v>
      </c>
      <c r="J116" s="17" t="s">
        <v>4784</v>
      </c>
      <c r="K116" s="17" t="s">
        <v>372</v>
      </c>
      <c r="L116" s="17" t="s">
        <v>5061</v>
      </c>
      <c r="M116" s="17"/>
      <c r="N116" s="24"/>
      <c r="O116" s="17" t="s">
        <v>5061</v>
      </c>
      <c r="P116" s="17" t="s">
        <v>4792</v>
      </c>
      <c r="Q116" s="17" t="s">
        <v>4792</v>
      </c>
      <c r="R116" s="22">
        <v>944</v>
      </c>
      <c r="S116" s="17" t="s">
        <v>4140</v>
      </c>
      <c r="T116" s="36">
        <v>380</v>
      </c>
      <c r="U116" s="25" t="s">
        <v>4460</v>
      </c>
    </row>
    <row r="117" spans="1:21" hidden="1" x14ac:dyDescent="0.25">
      <c r="A117" s="24" t="s">
        <v>373</v>
      </c>
      <c r="B117" s="17" t="s">
        <v>2203</v>
      </c>
      <c r="C117" s="17" t="s">
        <v>1167</v>
      </c>
      <c r="D117" s="18">
        <v>50129</v>
      </c>
      <c r="E117" s="17" t="s">
        <v>1044</v>
      </c>
      <c r="F117" s="17"/>
      <c r="G117" s="19" t="s">
        <v>3480</v>
      </c>
      <c r="H117" s="17" t="s">
        <v>1548</v>
      </c>
      <c r="I117" s="20">
        <v>1963</v>
      </c>
      <c r="J117" s="17" t="s">
        <v>4824</v>
      </c>
      <c r="K117" s="17" t="s">
        <v>373</v>
      </c>
      <c r="L117" s="17" t="s">
        <v>5061</v>
      </c>
      <c r="M117" s="21"/>
      <c r="N117" s="21"/>
      <c r="O117" s="17" t="s">
        <v>5061</v>
      </c>
      <c r="P117" s="17" t="s">
        <v>4792</v>
      </c>
      <c r="Q117" s="17" t="s">
        <v>4792</v>
      </c>
      <c r="R117" s="22">
        <v>125</v>
      </c>
      <c r="S117" s="17" t="s">
        <v>4138</v>
      </c>
      <c r="T117" s="36">
        <v>220</v>
      </c>
      <c r="U117" s="46" t="s">
        <v>4460</v>
      </c>
    </row>
    <row r="118" spans="1:21" hidden="1" x14ac:dyDescent="0.25">
      <c r="A118" s="17" t="s">
        <v>374</v>
      </c>
      <c r="B118" s="17" t="s">
        <v>2203</v>
      </c>
      <c r="C118" s="17" t="s">
        <v>1167</v>
      </c>
      <c r="D118" s="18">
        <v>50129</v>
      </c>
      <c r="E118" s="17" t="s">
        <v>1044</v>
      </c>
      <c r="F118" s="17"/>
      <c r="G118" s="19" t="s">
        <v>3480</v>
      </c>
      <c r="H118" s="17" t="s">
        <v>1529</v>
      </c>
      <c r="I118" s="20">
        <v>1963</v>
      </c>
      <c r="J118" s="17" t="s">
        <v>4824</v>
      </c>
      <c r="K118" s="17" t="s">
        <v>374</v>
      </c>
      <c r="L118" s="17" t="s">
        <v>5061</v>
      </c>
      <c r="M118" s="17"/>
      <c r="N118" s="17"/>
      <c r="O118" s="17" t="s">
        <v>5061</v>
      </c>
      <c r="P118" s="17" t="s">
        <v>4792</v>
      </c>
      <c r="Q118" s="17" t="s">
        <v>4792</v>
      </c>
      <c r="R118" s="22">
        <v>125</v>
      </c>
      <c r="S118" s="17" t="s">
        <v>4138</v>
      </c>
      <c r="T118" s="23">
        <v>220</v>
      </c>
      <c r="U118" s="17" t="s">
        <v>4460</v>
      </c>
    </row>
    <row r="119" spans="1:21" hidden="1" x14ac:dyDescent="0.25">
      <c r="A119" s="17" t="s">
        <v>375</v>
      </c>
      <c r="B119" s="17" t="s">
        <v>2203</v>
      </c>
      <c r="C119" s="17" t="s">
        <v>1167</v>
      </c>
      <c r="D119" s="18">
        <v>50129</v>
      </c>
      <c r="E119" s="17" t="s">
        <v>1044</v>
      </c>
      <c r="F119" s="17"/>
      <c r="G119" s="19" t="s">
        <v>3480</v>
      </c>
      <c r="H119" s="17" t="s">
        <v>1547</v>
      </c>
      <c r="I119" s="20">
        <v>1965</v>
      </c>
      <c r="J119" s="17" t="s">
        <v>4784</v>
      </c>
      <c r="K119" s="17" t="s">
        <v>375</v>
      </c>
      <c r="L119" s="17" t="s">
        <v>5061</v>
      </c>
      <c r="M119" s="17"/>
      <c r="N119" s="17"/>
      <c r="O119" s="17" t="s">
        <v>5061</v>
      </c>
      <c r="P119" s="17" t="s">
        <v>4792</v>
      </c>
      <c r="Q119" s="17" t="s">
        <v>4792</v>
      </c>
      <c r="R119" s="22">
        <v>295</v>
      </c>
      <c r="S119" s="17" t="s">
        <v>4138</v>
      </c>
      <c r="T119" s="23">
        <v>220</v>
      </c>
      <c r="U119" s="17" t="s">
        <v>4460</v>
      </c>
    </row>
    <row r="120" spans="1:21" hidden="1" x14ac:dyDescent="0.25">
      <c r="A120" s="17" t="s">
        <v>376</v>
      </c>
      <c r="B120" s="17" t="s">
        <v>2203</v>
      </c>
      <c r="C120" s="17" t="s">
        <v>1167</v>
      </c>
      <c r="D120" s="18">
        <v>50129</v>
      </c>
      <c r="E120" s="17" t="s">
        <v>1044</v>
      </c>
      <c r="F120" s="17"/>
      <c r="G120" s="19" t="s">
        <v>3480</v>
      </c>
      <c r="H120" s="17" t="s">
        <v>1550</v>
      </c>
      <c r="I120" s="20">
        <v>1970</v>
      </c>
      <c r="J120" s="17" t="s">
        <v>4784</v>
      </c>
      <c r="K120" s="17" t="s">
        <v>376</v>
      </c>
      <c r="L120" s="17" t="s">
        <v>5061</v>
      </c>
      <c r="M120" s="17"/>
      <c r="N120" s="17"/>
      <c r="O120" s="17" t="s">
        <v>5061</v>
      </c>
      <c r="P120" s="17" t="s">
        <v>4792</v>
      </c>
      <c r="Q120" s="17" t="s">
        <v>4792</v>
      </c>
      <c r="R120" s="22">
        <v>295</v>
      </c>
      <c r="S120" s="17" t="s">
        <v>4140</v>
      </c>
      <c r="T120" s="23">
        <v>220</v>
      </c>
      <c r="U120" s="17" t="s">
        <v>4460</v>
      </c>
    </row>
    <row r="121" spans="1:21" hidden="1" x14ac:dyDescent="0.25">
      <c r="A121" s="17" t="s">
        <v>377</v>
      </c>
      <c r="B121" s="17" t="s">
        <v>2203</v>
      </c>
      <c r="C121" s="17" t="s">
        <v>1168</v>
      </c>
      <c r="D121" s="18">
        <v>50129</v>
      </c>
      <c r="E121" s="17" t="s">
        <v>1044</v>
      </c>
      <c r="F121" s="17"/>
      <c r="G121" s="19" t="s">
        <v>3480</v>
      </c>
      <c r="H121" s="17" t="s">
        <v>1168</v>
      </c>
      <c r="I121" s="20">
        <v>1984</v>
      </c>
      <c r="J121" s="17" t="s">
        <v>4784</v>
      </c>
      <c r="K121" s="17" t="s">
        <v>377</v>
      </c>
      <c r="L121" s="17" t="s">
        <v>5061</v>
      </c>
      <c r="M121" s="17"/>
      <c r="N121" s="17"/>
      <c r="O121" s="17" t="s">
        <v>5061</v>
      </c>
      <c r="P121" s="17" t="s">
        <v>4792</v>
      </c>
      <c r="Q121" s="17" t="s">
        <v>4786</v>
      </c>
      <c r="R121" s="22">
        <v>15</v>
      </c>
      <c r="S121" s="17" t="s">
        <v>4141</v>
      </c>
      <c r="T121" s="23">
        <v>110</v>
      </c>
      <c r="U121" s="17" t="s">
        <v>4441</v>
      </c>
    </row>
    <row r="122" spans="1:21" hidden="1" x14ac:dyDescent="0.25">
      <c r="A122" s="24" t="s">
        <v>378</v>
      </c>
      <c r="B122" s="17" t="s">
        <v>2214</v>
      </c>
      <c r="C122" s="17" t="s">
        <v>1169</v>
      </c>
      <c r="D122" s="18">
        <v>50127</v>
      </c>
      <c r="E122" s="17" t="s">
        <v>1044</v>
      </c>
      <c r="F122" s="17" t="s">
        <v>2545</v>
      </c>
      <c r="G122" s="19" t="s">
        <v>3480</v>
      </c>
      <c r="H122" s="17" t="s">
        <v>1653</v>
      </c>
      <c r="I122" s="20">
        <v>1995</v>
      </c>
      <c r="J122" s="17" t="s">
        <v>4824</v>
      </c>
      <c r="K122" s="17" t="s">
        <v>378</v>
      </c>
      <c r="L122" s="17" t="s">
        <v>5061</v>
      </c>
      <c r="M122" s="17"/>
      <c r="N122" s="17"/>
      <c r="O122" s="17" t="s">
        <v>5061</v>
      </c>
      <c r="P122" s="17" t="s">
        <v>4792</v>
      </c>
      <c r="Q122" s="17" t="s">
        <v>4882</v>
      </c>
      <c r="R122" s="22">
        <v>10</v>
      </c>
      <c r="S122" s="17" t="s">
        <v>4142</v>
      </c>
      <c r="T122" s="23">
        <v>20</v>
      </c>
      <c r="U122" s="17" t="s">
        <v>4441</v>
      </c>
    </row>
    <row r="123" spans="1:21" hidden="1" x14ac:dyDescent="0.25">
      <c r="A123" s="17" t="s">
        <v>379</v>
      </c>
      <c r="B123" s="17" t="s">
        <v>2214</v>
      </c>
      <c r="C123" s="17" t="s">
        <v>1169</v>
      </c>
      <c r="D123" s="18">
        <v>50127</v>
      </c>
      <c r="E123" s="17" t="s">
        <v>1044</v>
      </c>
      <c r="F123" s="17" t="s">
        <v>2545</v>
      </c>
      <c r="G123" s="19" t="s">
        <v>3480</v>
      </c>
      <c r="H123" s="17" t="s">
        <v>1654</v>
      </c>
      <c r="I123" s="20">
        <v>1995</v>
      </c>
      <c r="J123" s="17" t="s">
        <v>4784</v>
      </c>
      <c r="K123" s="17" t="s">
        <v>379</v>
      </c>
      <c r="L123" s="17" t="s">
        <v>5061</v>
      </c>
      <c r="M123" s="17"/>
      <c r="N123" s="17"/>
      <c r="O123" s="17" t="s">
        <v>5061</v>
      </c>
      <c r="P123" s="17" t="s">
        <v>4792</v>
      </c>
      <c r="Q123" s="17" t="s">
        <v>4786</v>
      </c>
      <c r="R123" s="22">
        <v>10</v>
      </c>
      <c r="S123" s="17" t="s">
        <v>4142</v>
      </c>
      <c r="T123" s="23">
        <v>20</v>
      </c>
      <c r="U123" s="25" t="s">
        <v>4441</v>
      </c>
    </row>
    <row r="124" spans="1:21" ht="26.25" hidden="1" x14ac:dyDescent="0.25">
      <c r="A124" s="17" t="s">
        <v>463</v>
      </c>
      <c r="B124" s="17" t="s">
        <v>2214</v>
      </c>
      <c r="C124" s="17" t="s">
        <v>1169</v>
      </c>
      <c r="D124" s="18">
        <v>50127</v>
      </c>
      <c r="E124" s="17" t="s">
        <v>1044</v>
      </c>
      <c r="F124" s="17" t="s">
        <v>2545</v>
      </c>
      <c r="G124" s="19" t="s">
        <v>3480</v>
      </c>
      <c r="H124" s="17" t="s">
        <v>1684</v>
      </c>
      <c r="I124" s="20">
        <v>1995</v>
      </c>
      <c r="J124" s="17" t="s">
        <v>4824</v>
      </c>
      <c r="K124" s="17" t="s">
        <v>463</v>
      </c>
      <c r="L124" s="21" t="s">
        <v>4812</v>
      </c>
      <c r="M124" s="21"/>
      <c r="N124" s="21"/>
      <c r="O124" s="21" t="s">
        <v>4812</v>
      </c>
      <c r="P124" s="17" t="s">
        <v>4792</v>
      </c>
      <c r="Q124" s="17" t="s">
        <v>4786</v>
      </c>
      <c r="R124" s="22">
        <v>3</v>
      </c>
      <c r="S124" s="17" t="s">
        <v>4142</v>
      </c>
      <c r="T124" s="23">
        <v>20</v>
      </c>
      <c r="U124" s="21" t="s">
        <v>4441</v>
      </c>
    </row>
    <row r="125" spans="1:21" hidden="1" x14ac:dyDescent="0.25">
      <c r="A125" s="17" t="s">
        <v>209</v>
      </c>
      <c r="B125" s="17" t="s">
        <v>2195</v>
      </c>
      <c r="C125" s="17" t="s">
        <v>1044</v>
      </c>
      <c r="D125" s="27">
        <v>86673</v>
      </c>
      <c r="E125" s="27" t="s">
        <v>1044</v>
      </c>
      <c r="F125" s="27"/>
      <c r="G125" s="19" t="s">
        <v>3478</v>
      </c>
      <c r="H125" s="27" t="s">
        <v>1604</v>
      </c>
      <c r="I125" s="27">
        <v>1970</v>
      </c>
      <c r="J125" s="27" t="s">
        <v>4784</v>
      </c>
      <c r="K125" s="17" t="s">
        <v>209</v>
      </c>
      <c r="L125" s="27" t="s">
        <v>4823</v>
      </c>
      <c r="M125" s="27"/>
      <c r="N125" s="27"/>
      <c r="O125" s="27" t="s">
        <v>4823</v>
      </c>
      <c r="P125" s="27" t="s">
        <v>4792</v>
      </c>
      <c r="Q125" s="27" t="s">
        <v>4792</v>
      </c>
      <c r="R125" s="27">
        <v>23.7</v>
      </c>
      <c r="S125" s="27" t="s">
        <v>4091</v>
      </c>
      <c r="T125" s="24" t="s">
        <v>4416</v>
      </c>
      <c r="U125" s="32" t="s">
        <v>4481</v>
      </c>
    </row>
    <row r="126" spans="1:21" hidden="1" x14ac:dyDescent="0.25">
      <c r="A126" s="17" t="s">
        <v>749</v>
      </c>
      <c r="B126" s="32" t="s">
        <v>2214</v>
      </c>
      <c r="C126" s="32" t="s">
        <v>1169</v>
      </c>
      <c r="D126" s="31">
        <v>50127</v>
      </c>
      <c r="E126" s="32" t="s">
        <v>1044</v>
      </c>
      <c r="F126" s="32" t="s">
        <v>2545</v>
      </c>
      <c r="G126" s="19" t="s">
        <v>3480</v>
      </c>
      <c r="H126" s="32" t="s">
        <v>1800</v>
      </c>
      <c r="I126" s="40">
        <v>1995</v>
      </c>
      <c r="J126" s="32" t="s">
        <v>4824</v>
      </c>
      <c r="K126" s="17" t="s">
        <v>749</v>
      </c>
      <c r="L126" s="32" t="s">
        <v>4825</v>
      </c>
      <c r="M126" s="32"/>
      <c r="N126" s="32"/>
      <c r="O126" s="32" t="s">
        <v>4825</v>
      </c>
      <c r="P126" s="27" t="s">
        <v>4792</v>
      </c>
      <c r="Q126" s="32" t="s">
        <v>4792</v>
      </c>
      <c r="R126" s="39">
        <v>0.8</v>
      </c>
      <c r="S126" s="27" t="s">
        <v>4142</v>
      </c>
      <c r="T126" s="23">
        <v>20</v>
      </c>
      <c r="U126" s="32" t="s">
        <v>4441</v>
      </c>
    </row>
    <row r="127" spans="1:21" ht="26.25" hidden="1" x14ac:dyDescent="0.25">
      <c r="A127" s="24" t="s">
        <v>5062</v>
      </c>
      <c r="B127" s="17" t="s">
        <v>5028</v>
      </c>
      <c r="C127" s="17" t="s">
        <v>5063</v>
      </c>
      <c r="D127" s="18">
        <v>17321</v>
      </c>
      <c r="E127" s="25" t="s">
        <v>5063</v>
      </c>
      <c r="F127" s="24"/>
      <c r="G127" s="19" t="s">
        <v>3484</v>
      </c>
      <c r="H127" s="17" t="s">
        <v>5063</v>
      </c>
      <c r="I127" s="28">
        <v>1999</v>
      </c>
      <c r="J127" s="17" t="s">
        <v>4784</v>
      </c>
      <c r="K127" s="17" t="s">
        <v>5062</v>
      </c>
      <c r="L127" s="17" t="s">
        <v>4785</v>
      </c>
      <c r="M127" s="17"/>
      <c r="N127" s="24"/>
      <c r="O127" s="24" t="s">
        <v>4785</v>
      </c>
      <c r="P127" s="17" t="s">
        <v>4786</v>
      </c>
      <c r="Q127" s="17" t="s">
        <v>4792</v>
      </c>
      <c r="R127" s="29">
        <v>12</v>
      </c>
      <c r="S127" s="21" t="s">
        <v>5064</v>
      </c>
      <c r="T127" s="25">
        <v>110</v>
      </c>
      <c r="U127" s="25" t="s">
        <v>4436</v>
      </c>
    </row>
    <row r="128" spans="1:21" hidden="1" x14ac:dyDescent="0.25">
      <c r="A128" s="24" t="s">
        <v>45</v>
      </c>
      <c r="B128" s="47" t="s">
        <v>2127</v>
      </c>
      <c r="C128" s="17" t="s">
        <v>932</v>
      </c>
      <c r="D128" s="26">
        <v>59192</v>
      </c>
      <c r="E128" s="25" t="s">
        <v>970</v>
      </c>
      <c r="F128" s="17" t="s">
        <v>2405</v>
      </c>
      <c r="G128" s="19" t="s">
        <v>3480</v>
      </c>
      <c r="H128" s="17"/>
      <c r="I128" s="28">
        <v>2005</v>
      </c>
      <c r="J128" s="17" t="s">
        <v>4784</v>
      </c>
      <c r="K128" s="17" t="s">
        <v>45</v>
      </c>
      <c r="L128" s="17" t="s">
        <v>1520</v>
      </c>
      <c r="M128" s="17"/>
      <c r="N128" s="17"/>
      <c r="O128" s="17" t="s">
        <v>1520</v>
      </c>
      <c r="P128" s="17" t="s">
        <v>4786</v>
      </c>
      <c r="Q128" s="17" t="s">
        <v>4786</v>
      </c>
      <c r="R128" s="29">
        <v>17.7</v>
      </c>
      <c r="S128" s="17" t="s">
        <v>4004</v>
      </c>
      <c r="T128" s="25">
        <v>30</v>
      </c>
      <c r="U128" s="17" t="s">
        <v>4437</v>
      </c>
    </row>
    <row r="129" spans="1:21" hidden="1" x14ac:dyDescent="0.25">
      <c r="A129" s="17" t="s">
        <v>86</v>
      </c>
      <c r="B129" s="17" t="s">
        <v>2160</v>
      </c>
      <c r="C129" s="17" t="s">
        <v>970</v>
      </c>
      <c r="D129" s="18">
        <v>59192</v>
      </c>
      <c r="E129" s="17" t="s">
        <v>970</v>
      </c>
      <c r="F129" s="17"/>
      <c r="G129" s="19" t="s">
        <v>3480</v>
      </c>
      <c r="H129" s="17" t="s">
        <v>1529</v>
      </c>
      <c r="I129" s="20">
        <v>1981</v>
      </c>
      <c r="J129" s="17" t="s">
        <v>4784</v>
      </c>
      <c r="K129" s="17" t="s">
        <v>86</v>
      </c>
      <c r="L129" s="17" t="s">
        <v>4843</v>
      </c>
      <c r="M129" s="17"/>
      <c r="N129" s="17"/>
      <c r="O129" s="17" t="s">
        <v>4843</v>
      </c>
      <c r="P129" s="17" t="s">
        <v>4792</v>
      </c>
      <c r="Q129" s="17" t="s">
        <v>4786</v>
      </c>
      <c r="R129" s="22">
        <v>717</v>
      </c>
      <c r="S129" s="17" t="s">
        <v>1024</v>
      </c>
      <c r="T129" s="23">
        <v>380</v>
      </c>
      <c r="U129" s="17" t="s">
        <v>4460</v>
      </c>
    </row>
    <row r="130" spans="1:21" ht="39" hidden="1" x14ac:dyDescent="0.25">
      <c r="A130" s="24" t="s">
        <v>844</v>
      </c>
      <c r="B130" s="48" t="s">
        <v>2161</v>
      </c>
      <c r="C130" s="17" t="s">
        <v>971</v>
      </c>
      <c r="D130" s="18">
        <v>13599</v>
      </c>
      <c r="E130" s="25" t="s">
        <v>3186</v>
      </c>
      <c r="F130" s="17" t="s">
        <v>2434</v>
      </c>
      <c r="G130" s="19" t="s">
        <v>3186</v>
      </c>
      <c r="H130" s="17" t="s">
        <v>1845</v>
      </c>
      <c r="I130" s="28">
        <v>1998</v>
      </c>
      <c r="J130" s="17" t="s">
        <v>4784</v>
      </c>
      <c r="K130" s="17" t="s">
        <v>844</v>
      </c>
      <c r="L130" s="17" t="s">
        <v>4868</v>
      </c>
      <c r="M130" s="17" t="s">
        <v>5065</v>
      </c>
      <c r="N130" s="17"/>
      <c r="O130" s="17" t="s">
        <v>4868</v>
      </c>
      <c r="P130" s="17" t="s">
        <v>4792</v>
      </c>
      <c r="Q130" s="17" t="s">
        <v>4786</v>
      </c>
      <c r="R130" s="29">
        <v>36</v>
      </c>
      <c r="S130" s="17" t="s">
        <v>971</v>
      </c>
      <c r="T130" s="25">
        <v>110</v>
      </c>
      <c r="U130" s="17" t="s">
        <v>4438</v>
      </c>
    </row>
    <row r="131" spans="1:21" hidden="1" x14ac:dyDescent="0.25">
      <c r="A131" s="24" t="s">
        <v>46</v>
      </c>
      <c r="B131" s="17" t="s">
        <v>2128</v>
      </c>
      <c r="C131" s="17" t="s">
        <v>933</v>
      </c>
      <c r="D131" s="18">
        <v>12355</v>
      </c>
      <c r="E131" s="17" t="s">
        <v>3186</v>
      </c>
      <c r="F131" s="17" t="s">
        <v>2406</v>
      </c>
      <c r="G131" s="19" t="s">
        <v>3186</v>
      </c>
      <c r="H131" s="17"/>
      <c r="I131" s="20">
        <v>2005</v>
      </c>
      <c r="J131" s="17" t="s">
        <v>4784</v>
      </c>
      <c r="K131" s="17" t="s">
        <v>46</v>
      </c>
      <c r="L131" s="17" t="s">
        <v>1520</v>
      </c>
      <c r="M131" s="17"/>
      <c r="N131" s="17"/>
      <c r="O131" s="17" t="s">
        <v>1520</v>
      </c>
      <c r="P131" s="17" t="s">
        <v>4786</v>
      </c>
      <c r="Q131" s="17" t="s">
        <v>4786</v>
      </c>
      <c r="R131" s="22">
        <v>16.5</v>
      </c>
      <c r="S131" s="17" t="s">
        <v>4005</v>
      </c>
      <c r="T131" s="23">
        <v>110</v>
      </c>
      <c r="U131" s="17" t="s">
        <v>4438</v>
      </c>
    </row>
    <row r="132" spans="1:21" hidden="1" x14ac:dyDescent="0.25">
      <c r="A132" s="17" t="s">
        <v>464</v>
      </c>
      <c r="B132" s="17" t="s">
        <v>2161</v>
      </c>
      <c r="C132" s="17" t="s">
        <v>1210</v>
      </c>
      <c r="D132" s="18">
        <v>10317</v>
      </c>
      <c r="E132" s="17" t="s">
        <v>3186</v>
      </c>
      <c r="F132" s="17" t="s">
        <v>2564</v>
      </c>
      <c r="G132" s="19" t="s">
        <v>3186</v>
      </c>
      <c r="H132" s="17" t="s">
        <v>1210</v>
      </c>
      <c r="I132" s="20">
        <v>1981</v>
      </c>
      <c r="J132" s="17" t="s">
        <v>4784</v>
      </c>
      <c r="K132" s="17" t="s">
        <v>464</v>
      </c>
      <c r="L132" s="17" t="s">
        <v>4842</v>
      </c>
      <c r="M132" s="17" t="s">
        <v>5061</v>
      </c>
      <c r="N132" s="17" t="s">
        <v>5066</v>
      </c>
      <c r="O132" s="17" t="s">
        <v>4812</v>
      </c>
      <c r="P132" s="17" t="s">
        <v>4792</v>
      </c>
      <c r="Q132" s="17" t="s">
        <v>4786</v>
      </c>
      <c r="R132" s="22">
        <v>164</v>
      </c>
      <c r="S132" s="17" t="s">
        <v>1210</v>
      </c>
      <c r="T132" s="23">
        <v>110</v>
      </c>
      <c r="U132" s="17" t="s">
        <v>4438</v>
      </c>
    </row>
    <row r="133" spans="1:21" hidden="1" x14ac:dyDescent="0.25">
      <c r="A133" s="24" t="s">
        <v>465</v>
      </c>
      <c r="B133" s="17" t="s">
        <v>2161</v>
      </c>
      <c r="C133" s="17" t="s">
        <v>1211</v>
      </c>
      <c r="D133" s="35">
        <v>10179</v>
      </c>
      <c r="E133" s="36" t="s">
        <v>3186</v>
      </c>
      <c r="F133" s="24" t="s">
        <v>2565</v>
      </c>
      <c r="G133" s="19" t="s">
        <v>3186</v>
      </c>
      <c r="H133" s="24" t="s">
        <v>1685</v>
      </c>
      <c r="I133" s="28">
        <v>1996</v>
      </c>
      <c r="J133" s="17" t="s">
        <v>4784</v>
      </c>
      <c r="K133" s="17" t="s">
        <v>465</v>
      </c>
      <c r="L133" s="17" t="s">
        <v>4812</v>
      </c>
      <c r="M133" s="17"/>
      <c r="N133" s="24"/>
      <c r="O133" s="17" t="s">
        <v>4812</v>
      </c>
      <c r="P133" s="17" t="s">
        <v>4792</v>
      </c>
      <c r="Q133" s="17" t="s">
        <v>4786</v>
      </c>
      <c r="R133" s="22">
        <v>444</v>
      </c>
      <c r="S133" s="17" t="s">
        <v>1211</v>
      </c>
      <c r="T133" s="36">
        <v>110</v>
      </c>
      <c r="U133" s="36" t="s">
        <v>4438</v>
      </c>
    </row>
    <row r="134" spans="1:21" hidden="1" x14ac:dyDescent="0.25">
      <c r="A134" s="17" t="s">
        <v>466</v>
      </c>
      <c r="B134" s="17" t="s">
        <v>2161</v>
      </c>
      <c r="C134" s="17" t="s">
        <v>1212</v>
      </c>
      <c r="D134" s="18">
        <v>10589</v>
      </c>
      <c r="E134" s="37" t="s">
        <v>3186</v>
      </c>
      <c r="F134" s="17" t="s">
        <v>2566</v>
      </c>
      <c r="G134" s="19" t="s">
        <v>3186</v>
      </c>
      <c r="H134" s="17" t="s">
        <v>1212</v>
      </c>
      <c r="I134" s="20">
        <v>1975</v>
      </c>
      <c r="J134" s="17" t="s">
        <v>4784</v>
      </c>
      <c r="K134" s="17" t="s">
        <v>466</v>
      </c>
      <c r="L134" s="17" t="s">
        <v>4842</v>
      </c>
      <c r="M134" s="17" t="s">
        <v>4812</v>
      </c>
      <c r="N134" s="17" t="s">
        <v>5067</v>
      </c>
      <c r="O134" s="17" t="s">
        <v>4812</v>
      </c>
      <c r="P134" s="17" t="s">
        <v>4792</v>
      </c>
      <c r="Q134" s="17" t="s">
        <v>4786</v>
      </c>
      <c r="R134" s="22">
        <v>144</v>
      </c>
      <c r="S134" s="17" t="s">
        <v>1212</v>
      </c>
      <c r="T134" s="23">
        <v>110</v>
      </c>
      <c r="U134" s="17" t="s">
        <v>4438</v>
      </c>
    </row>
    <row r="135" spans="1:21" hidden="1" x14ac:dyDescent="0.25">
      <c r="A135" s="17" t="s">
        <v>467</v>
      </c>
      <c r="B135" s="17" t="s">
        <v>2161</v>
      </c>
      <c r="C135" s="17" t="s">
        <v>1213</v>
      </c>
      <c r="D135" s="18">
        <v>12207</v>
      </c>
      <c r="E135" s="17" t="s">
        <v>3186</v>
      </c>
      <c r="F135" s="17" t="s">
        <v>2567</v>
      </c>
      <c r="G135" s="19" t="s">
        <v>3186</v>
      </c>
      <c r="H135" s="17" t="s">
        <v>1686</v>
      </c>
      <c r="I135" s="20">
        <v>1972</v>
      </c>
      <c r="J135" s="17" t="s">
        <v>4784</v>
      </c>
      <c r="K135" s="17" t="s">
        <v>467</v>
      </c>
      <c r="L135" s="17" t="s">
        <v>4812</v>
      </c>
      <c r="M135" s="17"/>
      <c r="N135" s="17"/>
      <c r="O135" s="17" t="s">
        <v>4812</v>
      </c>
      <c r="P135" s="17" t="s">
        <v>4792</v>
      </c>
      <c r="Q135" s="17" t="s">
        <v>4786</v>
      </c>
      <c r="R135" s="22">
        <v>144</v>
      </c>
      <c r="S135" s="17" t="s">
        <v>1213</v>
      </c>
      <c r="T135" s="23">
        <v>110</v>
      </c>
      <c r="U135" s="25" t="s">
        <v>4438</v>
      </c>
    </row>
    <row r="136" spans="1:21" hidden="1" x14ac:dyDescent="0.25">
      <c r="A136" s="24" t="s">
        <v>468</v>
      </c>
      <c r="B136" s="17" t="s">
        <v>2161</v>
      </c>
      <c r="C136" s="17" t="s">
        <v>1213</v>
      </c>
      <c r="D136" s="18">
        <v>12207</v>
      </c>
      <c r="E136" s="17" t="s">
        <v>3186</v>
      </c>
      <c r="F136" s="17" t="s">
        <v>2567</v>
      </c>
      <c r="G136" s="19" t="s">
        <v>3186</v>
      </c>
      <c r="H136" s="17" t="s">
        <v>1687</v>
      </c>
      <c r="I136" s="20">
        <v>1974</v>
      </c>
      <c r="J136" s="17" t="s">
        <v>4784</v>
      </c>
      <c r="K136" s="17" t="s">
        <v>468</v>
      </c>
      <c r="L136" s="21" t="s">
        <v>4812</v>
      </c>
      <c r="M136" s="21"/>
      <c r="N136" s="21"/>
      <c r="O136" s="21" t="s">
        <v>4812</v>
      </c>
      <c r="P136" s="17" t="s">
        <v>4792</v>
      </c>
      <c r="Q136" s="17" t="s">
        <v>4786</v>
      </c>
      <c r="R136" s="22">
        <v>144</v>
      </c>
      <c r="S136" s="17" t="s">
        <v>1213</v>
      </c>
      <c r="T136" s="23">
        <v>110</v>
      </c>
      <c r="U136" s="25" t="s">
        <v>4438</v>
      </c>
    </row>
    <row r="137" spans="1:21" ht="26.25" hidden="1" x14ac:dyDescent="0.25">
      <c r="A137" s="24" t="s">
        <v>469</v>
      </c>
      <c r="B137" s="21" t="s">
        <v>2235</v>
      </c>
      <c r="C137" s="17" t="s">
        <v>1214</v>
      </c>
      <c r="D137" s="18">
        <v>13353</v>
      </c>
      <c r="E137" s="17" t="s">
        <v>3186</v>
      </c>
      <c r="F137" s="17" t="s">
        <v>2568</v>
      </c>
      <c r="G137" s="19" t="s">
        <v>3186</v>
      </c>
      <c r="H137" s="17"/>
      <c r="I137" s="20">
        <v>1972</v>
      </c>
      <c r="J137" s="17" t="s">
        <v>4784</v>
      </c>
      <c r="K137" s="17" t="s">
        <v>469</v>
      </c>
      <c r="L137" s="17" t="s">
        <v>4842</v>
      </c>
      <c r="M137" s="17" t="s">
        <v>4812</v>
      </c>
      <c r="N137" s="17" t="s">
        <v>5068</v>
      </c>
      <c r="O137" s="17" t="s">
        <v>4812</v>
      </c>
      <c r="P137" s="17" t="s">
        <v>4792</v>
      </c>
      <c r="Q137" s="17" t="s">
        <v>4786</v>
      </c>
      <c r="R137" s="22"/>
      <c r="S137" s="17"/>
      <c r="T137" s="23">
        <v>110</v>
      </c>
      <c r="U137" s="17" t="s">
        <v>4438</v>
      </c>
    </row>
    <row r="138" spans="1:21" hidden="1" x14ac:dyDescent="0.25">
      <c r="A138" s="24" t="s">
        <v>750</v>
      </c>
      <c r="B138" s="24" t="s">
        <v>2161</v>
      </c>
      <c r="C138" s="17" t="s">
        <v>1405</v>
      </c>
      <c r="D138" s="18">
        <v>14199</v>
      </c>
      <c r="E138" s="25" t="s">
        <v>3186</v>
      </c>
      <c r="F138" s="17" t="s">
        <v>2656</v>
      </c>
      <c r="G138" s="19" t="s">
        <v>3186</v>
      </c>
      <c r="H138" s="17" t="s">
        <v>1405</v>
      </c>
      <c r="I138" s="28">
        <v>1977</v>
      </c>
      <c r="J138" s="17" t="s">
        <v>4784</v>
      </c>
      <c r="K138" s="17" t="s">
        <v>750</v>
      </c>
      <c r="L138" s="17" t="s">
        <v>4825</v>
      </c>
      <c r="M138" s="17"/>
      <c r="N138" s="17"/>
      <c r="O138" s="17" t="s">
        <v>4825</v>
      </c>
      <c r="P138" s="17" t="s">
        <v>4792</v>
      </c>
      <c r="Q138" s="17" t="s">
        <v>4786</v>
      </c>
      <c r="R138" s="29">
        <v>276</v>
      </c>
      <c r="S138" s="17" t="s">
        <v>1405</v>
      </c>
      <c r="T138" s="25">
        <v>110</v>
      </c>
      <c r="U138" s="25" t="s">
        <v>4438</v>
      </c>
    </row>
    <row r="139" spans="1:21" ht="26.25" hidden="1" x14ac:dyDescent="0.25">
      <c r="A139" s="24" t="s">
        <v>751</v>
      </c>
      <c r="B139" s="32" t="s">
        <v>2161</v>
      </c>
      <c r="C139" s="32" t="s">
        <v>972</v>
      </c>
      <c r="D139" s="31">
        <v>13353</v>
      </c>
      <c r="E139" s="32" t="s">
        <v>3186</v>
      </c>
      <c r="F139" s="32" t="s">
        <v>2435</v>
      </c>
      <c r="G139" s="19" t="s">
        <v>3186</v>
      </c>
      <c r="H139" s="17" t="s">
        <v>1801</v>
      </c>
      <c r="I139" s="40">
        <v>1971</v>
      </c>
      <c r="J139" s="32" t="s">
        <v>4784</v>
      </c>
      <c r="K139" s="17" t="s">
        <v>751</v>
      </c>
      <c r="L139" s="33" t="s">
        <v>4825</v>
      </c>
      <c r="M139" s="33"/>
      <c r="N139" s="17"/>
      <c r="O139" s="33" t="s">
        <v>4825</v>
      </c>
      <c r="P139" s="17" t="s">
        <v>4792</v>
      </c>
      <c r="Q139" s="17" t="s">
        <v>4792</v>
      </c>
      <c r="R139" s="22">
        <v>51</v>
      </c>
      <c r="S139" s="17" t="s">
        <v>972</v>
      </c>
      <c r="T139" s="36">
        <v>110</v>
      </c>
      <c r="U139" s="36" t="s">
        <v>4438</v>
      </c>
    </row>
    <row r="140" spans="1:21" hidden="1" x14ac:dyDescent="0.25">
      <c r="A140" s="17" t="s">
        <v>87</v>
      </c>
      <c r="B140" s="32" t="s">
        <v>2161</v>
      </c>
      <c r="C140" s="27" t="s">
        <v>971</v>
      </c>
      <c r="D140" s="31">
        <v>13599</v>
      </c>
      <c r="E140" s="32" t="s">
        <v>3186</v>
      </c>
      <c r="F140" s="32" t="s">
        <v>2434</v>
      </c>
      <c r="G140" s="27" t="s">
        <v>3186</v>
      </c>
      <c r="H140" s="27" t="s">
        <v>1530</v>
      </c>
      <c r="I140" s="40">
        <v>1969</v>
      </c>
      <c r="J140" s="32" t="s">
        <v>4784</v>
      </c>
      <c r="K140" s="17" t="s">
        <v>87</v>
      </c>
      <c r="L140" s="32" t="s">
        <v>4842</v>
      </c>
      <c r="M140" s="21" t="s">
        <v>4843</v>
      </c>
      <c r="N140" s="21" t="s">
        <v>5005</v>
      </c>
      <c r="O140" s="21" t="s">
        <v>4843</v>
      </c>
      <c r="P140" s="32" t="s">
        <v>4792</v>
      </c>
      <c r="Q140" s="32" t="s">
        <v>4786</v>
      </c>
      <c r="R140" s="39">
        <v>124</v>
      </c>
      <c r="S140" s="30" t="s">
        <v>971</v>
      </c>
      <c r="T140" s="40">
        <v>110</v>
      </c>
      <c r="U140" s="25" t="s">
        <v>4438</v>
      </c>
    </row>
    <row r="141" spans="1:21" hidden="1" x14ac:dyDescent="0.25">
      <c r="A141" s="17" t="s">
        <v>88</v>
      </c>
      <c r="B141" s="32" t="s">
        <v>2161</v>
      </c>
      <c r="C141" s="27" t="s">
        <v>972</v>
      </c>
      <c r="D141" s="31">
        <v>13353</v>
      </c>
      <c r="E141" s="32" t="s">
        <v>3186</v>
      </c>
      <c r="F141" s="32" t="s">
        <v>2435</v>
      </c>
      <c r="G141" s="27" t="s">
        <v>3186</v>
      </c>
      <c r="H141" s="27" t="s">
        <v>1531</v>
      </c>
      <c r="I141" s="40">
        <v>1990</v>
      </c>
      <c r="J141" s="32" t="s">
        <v>4784</v>
      </c>
      <c r="K141" s="17" t="s">
        <v>88</v>
      </c>
      <c r="L141" s="32" t="s">
        <v>4842</v>
      </c>
      <c r="M141" s="21" t="s">
        <v>4843</v>
      </c>
      <c r="N141" s="21" t="s">
        <v>5005</v>
      </c>
      <c r="O141" s="21" t="s">
        <v>4843</v>
      </c>
      <c r="P141" s="32" t="s">
        <v>4792</v>
      </c>
      <c r="Q141" s="32" t="s">
        <v>4786</v>
      </c>
      <c r="R141" s="39">
        <v>89</v>
      </c>
      <c r="S141" s="30" t="s">
        <v>972</v>
      </c>
      <c r="T141" s="40">
        <v>110</v>
      </c>
      <c r="U141" s="25" t="s">
        <v>4438</v>
      </c>
    </row>
    <row r="142" spans="1:21" hidden="1" x14ac:dyDescent="0.25">
      <c r="A142" s="24" t="s">
        <v>89</v>
      </c>
      <c r="B142" s="17" t="s">
        <v>2161</v>
      </c>
      <c r="C142" s="17" t="s">
        <v>973</v>
      </c>
      <c r="D142" s="26">
        <v>13599</v>
      </c>
      <c r="E142" s="25" t="s">
        <v>3186</v>
      </c>
      <c r="F142" s="24" t="s">
        <v>2436</v>
      </c>
      <c r="G142" s="19" t="s">
        <v>3186</v>
      </c>
      <c r="H142" s="17" t="s">
        <v>1532</v>
      </c>
      <c r="I142" s="28">
        <v>1987</v>
      </c>
      <c r="J142" s="17" t="s">
        <v>4784</v>
      </c>
      <c r="K142" s="17" t="s">
        <v>89</v>
      </c>
      <c r="L142" s="17" t="s">
        <v>4843</v>
      </c>
      <c r="M142" s="17"/>
      <c r="N142" s="24"/>
      <c r="O142" s="24" t="s">
        <v>4843</v>
      </c>
      <c r="P142" s="17" t="s">
        <v>4792</v>
      </c>
      <c r="Q142" s="17" t="s">
        <v>4786</v>
      </c>
      <c r="R142" s="29">
        <v>282</v>
      </c>
      <c r="S142" s="17" t="s">
        <v>971</v>
      </c>
      <c r="T142" s="25">
        <v>380</v>
      </c>
      <c r="U142" s="17" t="s">
        <v>4439</v>
      </c>
    </row>
    <row r="143" spans="1:21" ht="39" hidden="1" x14ac:dyDescent="0.25">
      <c r="A143" s="24" t="s">
        <v>90</v>
      </c>
      <c r="B143" s="17" t="s">
        <v>2161</v>
      </c>
      <c r="C143" s="17" t="s">
        <v>973</v>
      </c>
      <c r="D143" s="26">
        <v>13599</v>
      </c>
      <c r="E143" s="25" t="s">
        <v>3186</v>
      </c>
      <c r="F143" s="17" t="s">
        <v>2436</v>
      </c>
      <c r="G143" s="27" t="s">
        <v>3186</v>
      </c>
      <c r="H143" s="17" t="s">
        <v>1533</v>
      </c>
      <c r="I143" s="49">
        <v>1988</v>
      </c>
      <c r="J143" s="17" t="s">
        <v>4784</v>
      </c>
      <c r="K143" s="17" t="s">
        <v>90</v>
      </c>
      <c r="L143" s="17" t="s">
        <v>4843</v>
      </c>
      <c r="M143" s="17"/>
      <c r="N143" s="17"/>
      <c r="O143" s="17" t="s">
        <v>4843</v>
      </c>
      <c r="P143" s="17" t="s">
        <v>4792</v>
      </c>
      <c r="Q143" s="17" t="s">
        <v>4786</v>
      </c>
      <c r="R143" s="29">
        <v>282</v>
      </c>
      <c r="S143" s="30" t="s">
        <v>971</v>
      </c>
      <c r="T143" s="30">
        <v>380</v>
      </c>
      <c r="U143" s="30" t="s">
        <v>4439</v>
      </c>
    </row>
    <row r="144" spans="1:21" hidden="1" x14ac:dyDescent="0.25">
      <c r="A144" s="24" t="s">
        <v>845</v>
      </c>
      <c r="B144" s="17" t="s">
        <v>2236</v>
      </c>
      <c r="C144" s="17" t="s">
        <v>1456</v>
      </c>
      <c r="D144" s="35">
        <v>6406</v>
      </c>
      <c r="E144" s="36" t="s">
        <v>2021</v>
      </c>
      <c r="F144" s="17"/>
      <c r="G144" s="19" t="s">
        <v>3479</v>
      </c>
      <c r="H144" s="17"/>
      <c r="I144" s="28">
        <v>2010</v>
      </c>
      <c r="J144" s="17" t="s">
        <v>4784</v>
      </c>
      <c r="K144" s="17" t="s">
        <v>845</v>
      </c>
      <c r="L144" s="17" t="s">
        <v>4868</v>
      </c>
      <c r="M144" s="17"/>
      <c r="N144" s="17"/>
      <c r="O144" s="17" t="s">
        <v>4868</v>
      </c>
      <c r="P144" s="17" t="s">
        <v>4792</v>
      </c>
      <c r="Q144" s="17" t="s">
        <v>4786</v>
      </c>
      <c r="R144" s="22">
        <v>35</v>
      </c>
      <c r="S144" s="17" t="s">
        <v>4364</v>
      </c>
      <c r="T144" s="36">
        <v>110</v>
      </c>
      <c r="U144" s="36" t="s">
        <v>4458</v>
      </c>
    </row>
    <row r="145" spans="1:21" hidden="1" x14ac:dyDescent="0.25">
      <c r="A145" s="24" t="s">
        <v>470</v>
      </c>
      <c r="B145" s="17" t="s">
        <v>2236</v>
      </c>
      <c r="C145" s="17" t="s">
        <v>1215</v>
      </c>
      <c r="D145" s="35">
        <v>6406</v>
      </c>
      <c r="E145" s="36" t="s">
        <v>2021</v>
      </c>
      <c r="F145" s="17"/>
      <c r="G145" s="19" t="s">
        <v>3479</v>
      </c>
      <c r="H145" s="17"/>
      <c r="I145" s="28">
        <v>1994</v>
      </c>
      <c r="J145" s="17" t="s">
        <v>4784</v>
      </c>
      <c r="K145" s="17" t="s">
        <v>470</v>
      </c>
      <c r="L145" s="17" t="s">
        <v>4812</v>
      </c>
      <c r="M145" s="17"/>
      <c r="N145" s="17"/>
      <c r="O145" s="17" t="s">
        <v>4812</v>
      </c>
      <c r="P145" s="17" t="s">
        <v>4792</v>
      </c>
      <c r="Q145" s="17" t="s">
        <v>4786</v>
      </c>
      <c r="R145" s="22">
        <v>66</v>
      </c>
      <c r="S145" s="17">
        <v>173</v>
      </c>
      <c r="T145" s="36">
        <v>110</v>
      </c>
      <c r="U145" s="36" t="s">
        <v>4458</v>
      </c>
    </row>
    <row r="146" spans="1:21" ht="39" hidden="1" x14ac:dyDescent="0.25">
      <c r="A146" s="24" t="s">
        <v>5069</v>
      </c>
      <c r="B146" s="32"/>
      <c r="C146" s="32" t="s">
        <v>5070</v>
      </c>
      <c r="D146" s="18">
        <v>18249</v>
      </c>
      <c r="E146" s="32" t="s">
        <v>5071</v>
      </c>
      <c r="F146" s="24"/>
      <c r="G146" s="19" t="s">
        <v>3484</v>
      </c>
      <c r="H146" s="17"/>
      <c r="I146" s="28">
        <v>2014</v>
      </c>
      <c r="J146" s="17" t="s">
        <v>4784</v>
      </c>
      <c r="K146" s="17" t="s">
        <v>5069</v>
      </c>
      <c r="L146" s="17" t="s">
        <v>4785</v>
      </c>
      <c r="M146" s="17"/>
      <c r="N146" s="24"/>
      <c r="O146" s="44" t="s">
        <v>4785</v>
      </c>
      <c r="P146" s="17" t="s">
        <v>4786</v>
      </c>
      <c r="Q146" s="17" t="s">
        <v>4792</v>
      </c>
      <c r="R146" s="29">
        <v>15.3</v>
      </c>
      <c r="S146" s="17"/>
      <c r="T146" s="25" t="s">
        <v>4403</v>
      </c>
      <c r="U146" s="25" t="s">
        <v>4571</v>
      </c>
    </row>
    <row r="147" spans="1:21" hidden="1" x14ac:dyDescent="0.25">
      <c r="A147" s="17" t="s">
        <v>5072</v>
      </c>
      <c r="B147" s="32" t="s">
        <v>5073</v>
      </c>
      <c r="C147" s="32"/>
      <c r="D147" s="31">
        <v>2748</v>
      </c>
      <c r="E147" s="32" t="s">
        <v>5074</v>
      </c>
      <c r="F147" s="32"/>
      <c r="G147" s="27" t="s">
        <v>3490</v>
      </c>
      <c r="H147" s="27"/>
      <c r="I147" s="40">
        <v>2003</v>
      </c>
      <c r="J147" s="32" t="s">
        <v>4784</v>
      </c>
      <c r="K147" s="17" t="s">
        <v>5072</v>
      </c>
      <c r="L147" s="32" t="s">
        <v>4785</v>
      </c>
      <c r="M147" s="21"/>
      <c r="N147" s="21"/>
      <c r="O147" s="32" t="s">
        <v>4785</v>
      </c>
      <c r="P147" s="32" t="s">
        <v>4786</v>
      </c>
      <c r="Q147" s="32"/>
      <c r="R147" s="39">
        <v>20.8</v>
      </c>
      <c r="S147" s="32"/>
      <c r="T147" s="40" t="s">
        <v>4849</v>
      </c>
      <c r="U147" s="25" t="s">
        <v>4490</v>
      </c>
    </row>
    <row r="148" spans="1:21" ht="51.75" hidden="1" x14ac:dyDescent="0.25">
      <c r="A148" s="17" t="s">
        <v>47</v>
      </c>
      <c r="B148" s="17" t="s">
        <v>2129</v>
      </c>
      <c r="C148" s="21" t="s">
        <v>5075</v>
      </c>
      <c r="D148" s="18">
        <v>17291</v>
      </c>
      <c r="E148" s="17" t="s">
        <v>3187</v>
      </c>
      <c r="F148" s="17"/>
      <c r="G148" s="19" t="s">
        <v>3346</v>
      </c>
      <c r="H148" s="17"/>
      <c r="I148" s="20">
        <v>2003</v>
      </c>
      <c r="J148" s="17" t="s">
        <v>4784</v>
      </c>
      <c r="K148" s="17" t="s">
        <v>47</v>
      </c>
      <c r="L148" s="17" t="s">
        <v>1520</v>
      </c>
      <c r="M148" s="17"/>
      <c r="N148" s="17"/>
      <c r="O148" s="17" t="s">
        <v>1520</v>
      </c>
      <c r="P148" s="17" t="s">
        <v>4786</v>
      </c>
      <c r="Q148" s="17" t="s">
        <v>4792</v>
      </c>
      <c r="R148" s="22">
        <v>20</v>
      </c>
      <c r="S148" s="17" t="s">
        <v>4006</v>
      </c>
      <c r="T148" s="23">
        <v>220</v>
      </c>
      <c r="U148" s="17" t="s">
        <v>4439</v>
      </c>
    </row>
    <row r="149" spans="1:21" hidden="1" x14ac:dyDescent="0.25">
      <c r="A149" s="17" t="s">
        <v>5076</v>
      </c>
      <c r="B149" s="17" t="s">
        <v>5077</v>
      </c>
      <c r="C149" s="17" t="s">
        <v>5078</v>
      </c>
      <c r="D149" s="18">
        <v>39596</v>
      </c>
      <c r="E149" s="17" t="s">
        <v>5079</v>
      </c>
      <c r="F149" s="17"/>
      <c r="G149" s="19" t="s">
        <v>3479</v>
      </c>
      <c r="H149" s="17"/>
      <c r="I149" s="20">
        <v>2004</v>
      </c>
      <c r="J149" s="17" t="s">
        <v>4784</v>
      </c>
      <c r="K149" s="17" t="s">
        <v>5076</v>
      </c>
      <c r="L149" s="17" t="s">
        <v>4785</v>
      </c>
      <c r="M149" s="17"/>
      <c r="N149" s="17"/>
      <c r="O149" s="17" t="s">
        <v>4785</v>
      </c>
      <c r="P149" s="17" t="s">
        <v>4786</v>
      </c>
      <c r="Q149" s="17" t="s">
        <v>4859</v>
      </c>
      <c r="R149" s="22">
        <v>52.8</v>
      </c>
      <c r="S149" s="17" t="s">
        <v>5080</v>
      </c>
      <c r="T149" s="23">
        <v>110</v>
      </c>
      <c r="U149" s="17" t="s">
        <v>4493</v>
      </c>
    </row>
    <row r="150" spans="1:21" hidden="1" x14ac:dyDescent="0.25">
      <c r="A150" s="17" t="s">
        <v>5081</v>
      </c>
      <c r="B150" s="17" t="s">
        <v>5082</v>
      </c>
      <c r="C150" s="17" t="s">
        <v>5083</v>
      </c>
      <c r="D150" s="18">
        <v>39596</v>
      </c>
      <c r="E150" s="17" t="s">
        <v>5079</v>
      </c>
      <c r="F150" s="17"/>
      <c r="G150" s="19" t="s">
        <v>3479</v>
      </c>
      <c r="H150" s="17"/>
      <c r="I150" s="20">
        <v>2001</v>
      </c>
      <c r="J150" s="17" t="s">
        <v>4784</v>
      </c>
      <c r="K150" s="17" t="s">
        <v>5081</v>
      </c>
      <c r="L150" s="17" t="s">
        <v>4785</v>
      </c>
      <c r="M150" s="17"/>
      <c r="N150" s="17"/>
      <c r="O150" s="17" t="s">
        <v>4785</v>
      </c>
      <c r="P150" s="17" t="s">
        <v>4786</v>
      </c>
      <c r="Q150" s="17" t="s">
        <v>4859</v>
      </c>
      <c r="R150" s="22">
        <v>21.6</v>
      </c>
      <c r="S150" s="17" t="s">
        <v>5084</v>
      </c>
      <c r="T150" s="23">
        <v>20</v>
      </c>
      <c r="U150" s="17" t="s">
        <v>4443</v>
      </c>
    </row>
    <row r="151" spans="1:21" ht="39" hidden="1" x14ac:dyDescent="0.25">
      <c r="A151" s="24" t="s">
        <v>5085</v>
      </c>
      <c r="B151" s="17" t="s">
        <v>5086</v>
      </c>
      <c r="C151" s="17" t="s">
        <v>5087</v>
      </c>
      <c r="D151" s="18">
        <v>27616</v>
      </c>
      <c r="E151" s="17" t="s">
        <v>5088</v>
      </c>
      <c r="F151" s="17"/>
      <c r="G151" s="19" t="s">
        <v>3477</v>
      </c>
      <c r="H151" s="17"/>
      <c r="I151" s="20">
        <v>2006</v>
      </c>
      <c r="J151" s="17" t="s">
        <v>4784</v>
      </c>
      <c r="K151" s="17" t="s">
        <v>5085</v>
      </c>
      <c r="L151" s="21" t="s">
        <v>4785</v>
      </c>
      <c r="M151" s="21"/>
      <c r="N151" s="21"/>
      <c r="O151" s="21" t="s">
        <v>4785</v>
      </c>
      <c r="P151" s="17" t="s">
        <v>4786</v>
      </c>
      <c r="Q151" s="17"/>
      <c r="R151" s="22">
        <v>25.2</v>
      </c>
      <c r="S151" s="32" t="s">
        <v>5089</v>
      </c>
      <c r="T151" s="23" t="s">
        <v>4405</v>
      </c>
      <c r="U151" s="32" t="s">
        <v>4455</v>
      </c>
    </row>
    <row r="152" spans="1:21" hidden="1" x14ac:dyDescent="0.25">
      <c r="A152" s="24" t="s">
        <v>5090</v>
      </c>
      <c r="B152" s="17"/>
      <c r="C152" s="17" t="s">
        <v>5091</v>
      </c>
      <c r="D152" s="18">
        <v>27616</v>
      </c>
      <c r="E152" s="17" t="s">
        <v>5088</v>
      </c>
      <c r="F152" s="17">
        <v>17</v>
      </c>
      <c r="G152" s="19" t="s">
        <v>3477</v>
      </c>
      <c r="H152" s="17"/>
      <c r="I152" s="20">
        <v>2015</v>
      </c>
      <c r="J152" s="17" t="s">
        <v>4784</v>
      </c>
      <c r="K152" s="17" t="s">
        <v>5090</v>
      </c>
      <c r="L152" s="17" t="s">
        <v>4785</v>
      </c>
      <c r="M152" s="17"/>
      <c r="N152" s="17"/>
      <c r="O152" s="17" t="s">
        <v>4785</v>
      </c>
      <c r="P152" s="17" t="s">
        <v>4786</v>
      </c>
      <c r="Q152" s="17"/>
      <c r="R152" s="22">
        <v>11.4</v>
      </c>
      <c r="S152" s="17"/>
      <c r="T152" s="23"/>
      <c r="U152" s="17"/>
    </row>
    <row r="153" spans="1:21" hidden="1" x14ac:dyDescent="0.25">
      <c r="A153" s="17" t="s">
        <v>5092</v>
      </c>
      <c r="B153" s="17"/>
      <c r="C153" s="17" t="s">
        <v>5093</v>
      </c>
      <c r="D153" s="18">
        <v>27616</v>
      </c>
      <c r="E153" s="17" t="s">
        <v>5088</v>
      </c>
      <c r="F153" s="50" t="s">
        <v>5094</v>
      </c>
      <c r="G153" s="19" t="s">
        <v>3477</v>
      </c>
      <c r="H153" s="17"/>
      <c r="I153" s="20">
        <v>2015</v>
      </c>
      <c r="J153" s="17" t="s">
        <v>4784</v>
      </c>
      <c r="K153" s="17" t="s">
        <v>5092</v>
      </c>
      <c r="L153" s="17" t="s">
        <v>4785</v>
      </c>
      <c r="M153" s="17"/>
      <c r="N153" s="17"/>
      <c r="O153" s="17" t="s">
        <v>4785</v>
      </c>
      <c r="P153" s="17" t="s">
        <v>4786</v>
      </c>
      <c r="Q153" s="17"/>
      <c r="R153" s="22">
        <v>38.5</v>
      </c>
      <c r="S153" s="17"/>
      <c r="T153" s="23"/>
      <c r="U153" s="17"/>
    </row>
    <row r="154" spans="1:21" ht="64.5" hidden="1" x14ac:dyDescent="0.25">
      <c r="A154" s="17" t="s">
        <v>802</v>
      </c>
      <c r="B154" s="17" t="s">
        <v>2351</v>
      </c>
      <c r="C154" s="17" t="s">
        <v>1429</v>
      </c>
      <c r="D154" s="18">
        <v>66450</v>
      </c>
      <c r="E154" s="37" t="s">
        <v>1887</v>
      </c>
      <c r="F154" s="17" t="s">
        <v>2668</v>
      </c>
      <c r="G154" s="19" t="s">
        <v>3485</v>
      </c>
      <c r="H154" s="17" t="s">
        <v>1825</v>
      </c>
      <c r="I154" s="20">
        <v>2016</v>
      </c>
      <c r="J154" s="17" t="s">
        <v>4784</v>
      </c>
      <c r="K154" s="17" t="s">
        <v>802</v>
      </c>
      <c r="L154" s="17" t="s">
        <v>5095</v>
      </c>
      <c r="M154" s="17"/>
      <c r="N154" s="17"/>
      <c r="O154" s="21" t="s">
        <v>5096</v>
      </c>
      <c r="P154" s="17" t="s">
        <v>4792</v>
      </c>
      <c r="Q154" s="17" t="s">
        <v>4792</v>
      </c>
      <c r="R154" s="22">
        <v>15</v>
      </c>
      <c r="S154" s="17" t="s">
        <v>4344</v>
      </c>
      <c r="T154" s="23">
        <v>380</v>
      </c>
      <c r="U154" s="17" t="s">
        <v>4460</v>
      </c>
    </row>
    <row r="155" spans="1:21" hidden="1" x14ac:dyDescent="0.25">
      <c r="A155" s="17" t="s">
        <v>91</v>
      </c>
      <c r="B155" s="17" t="s">
        <v>2162</v>
      </c>
      <c r="C155" s="17" t="s">
        <v>974</v>
      </c>
      <c r="D155" s="18">
        <v>66450</v>
      </c>
      <c r="E155" s="17" t="s">
        <v>1887</v>
      </c>
      <c r="F155" s="17" t="s">
        <v>2437</v>
      </c>
      <c r="G155" s="19" t="s">
        <v>3485</v>
      </c>
      <c r="H155" s="17" t="s">
        <v>1534</v>
      </c>
      <c r="I155" s="20">
        <v>1983</v>
      </c>
      <c r="J155" s="17" t="s">
        <v>4844</v>
      </c>
      <c r="K155" s="17" t="s">
        <v>91</v>
      </c>
      <c r="L155" s="17" t="s">
        <v>4843</v>
      </c>
      <c r="M155" s="17"/>
      <c r="N155" s="17"/>
      <c r="O155" s="17" t="s">
        <v>4843</v>
      </c>
      <c r="P155" s="17" t="s">
        <v>4792</v>
      </c>
      <c r="Q155" s="17" t="s">
        <v>4792</v>
      </c>
      <c r="R155" s="22">
        <v>726</v>
      </c>
      <c r="S155" s="17" t="s">
        <v>4031</v>
      </c>
      <c r="T155" s="23">
        <v>380</v>
      </c>
      <c r="U155" s="17" t="s">
        <v>4460</v>
      </c>
    </row>
    <row r="156" spans="1:21" hidden="1" x14ac:dyDescent="0.25">
      <c r="A156" s="17" t="s">
        <v>846</v>
      </c>
      <c r="B156" s="17" t="s">
        <v>2367</v>
      </c>
      <c r="C156" s="17" t="s">
        <v>1457</v>
      </c>
      <c r="D156" s="18">
        <v>33609</v>
      </c>
      <c r="E156" s="17" t="s">
        <v>3342</v>
      </c>
      <c r="F156" s="17" t="s">
        <v>2681</v>
      </c>
      <c r="G156" s="19" t="s">
        <v>3480</v>
      </c>
      <c r="H156" s="17" t="s">
        <v>1846</v>
      </c>
      <c r="I156" s="20">
        <v>1981</v>
      </c>
      <c r="J156" s="17" t="s">
        <v>4784</v>
      </c>
      <c r="K156" s="17" t="s">
        <v>846</v>
      </c>
      <c r="L156" s="17" t="s">
        <v>4868</v>
      </c>
      <c r="M156" s="17" t="s">
        <v>5097</v>
      </c>
      <c r="N156" s="17"/>
      <c r="O156" s="17" t="s">
        <v>4868</v>
      </c>
      <c r="P156" s="17" t="s">
        <v>4792</v>
      </c>
      <c r="Q156" s="17" t="s">
        <v>4786</v>
      </c>
      <c r="R156" s="22">
        <v>34</v>
      </c>
      <c r="S156" s="17" t="s">
        <v>4365</v>
      </c>
      <c r="T156" s="23">
        <v>110</v>
      </c>
      <c r="U156" s="17" t="s">
        <v>4504</v>
      </c>
    </row>
    <row r="157" spans="1:21" hidden="1" x14ac:dyDescent="0.25">
      <c r="A157" s="17" t="s">
        <v>471</v>
      </c>
      <c r="B157" s="17" t="s">
        <v>2237</v>
      </c>
      <c r="C157" s="17" t="s">
        <v>1216</v>
      </c>
      <c r="D157" s="18">
        <v>33611</v>
      </c>
      <c r="E157" s="17" t="s">
        <v>3342</v>
      </c>
      <c r="F157" s="17"/>
      <c r="G157" s="19" t="s">
        <v>3480</v>
      </c>
      <c r="H157" s="17"/>
      <c r="I157" s="20">
        <v>1978</v>
      </c>
      <c r="J157" s="17" t="s">
        <v>5098</v>
      </c>
      <c r="K157" s="17" t="s">
        <v>471</v>
      </c>
      <c r="L157" s="17" t="s">
        <v>4842</v>
      </c>
      <c r="M157" s="17" t="s">
        <v>5099</v>
      </c>
      <c r="N157" s="17" t="s">
        <v>5100</v>
      </c>
      <c r="O157" s="17" t="s">
        <v>4812</v>
      </c>
      <c r="P157" s="17" t="s">
        <v>4792</v>
      </c>
      <c r="Q157" s="17" t="s">
        <v>4786</v>
      </c>
      <c r="R157" s="22">
        <v>23</v>
      </c>
      <c r="S157" s="17" t="s">
        <v>4182</v>
      </c>
      <c r="T157" s="23">
        <v>110</v>
      </c>
      <c r="U157" s="17" t="s">
        <v>4504</v>
      </c>
    </row>
    <row r="158" spans="1:21" hidden="1" x14ac:dyDescent="0.25">
      <c r="A158" s="17" t="s">
        <v>472</v>
      </c>
      <c r="B158" s="17" t="s">
        <v>2237</v>
      </c>
      <c r="C158" s="17" t="s">
        <v>1217</v>
      </c>
      <c r="D158" s="18">
        <v>33697</v>
      </c>
      <c r="E158" s="17" t="s">
        <v>3342</v>
      </c>
      <c r="F158" s="17"/>
      <c r="G158" s="19" t="s">
        <v>3480</v>
      </c>
      <c r="H158" s="17" t="s">
        <v>1242</v>
      </c>
      <c r="I158" s="20">
        <v>2005</v>
      </c>
      <c r="J158" s="17" t="s">
        <v>4784</v>
      </c>
      <c r="K158" s="17" t="s">
        <v>472</v>
      </c>
      <c r="L158" s="17" t="s">
        <v>4812</v>
      </c>
      <c r="M158" s="17"/>
      <c r="N158" s="17"/>
      <c r="O158" s="17" t="s">
        <v>4812</v>
      </c>
      <c r="P158" s="17" t="s">
        <v>4792</v>
      </c>
      <c r="Q158" s="17" t="s">
        <v>4882</v>
      </c>
      <c r="R158" s="22">
        <v>37.5</v>
      </c>
      <c r="S158" s="17"/>
      <c r="T158" s="23">
        <v>110</v>
      </c>
      <c r="U158" s="17" t="s">
        <v>4504</v>
      </c>
    </row>
    <row r="159" spans="1:21" hidden="1" x14ac:dyDescent="0.25">
      <c r="A159" s="17" t="s">
        <v>473</v>
      </c>
      <c r="B159" s="17" t="s">
        <v>2237</v>
      </c>
      <c r="C159" s="17" t="s">
        <v>1216</v>
      </c>
      <c r="D159" s="18">
        <v>33611</v>
      </c>
      <c r="E159" s="17" t="s">
        <v>3342</v>
      </c>
      <c r="F159" s="17"/>
      <c r="G159" s="19" t="s">
        <v>3480</v>
      </c>
      <c r="H159" s="17"/>
      <c r="I159" s="20">
        <v>1966</v>
      </c>
      <c r="J159" s="17" t="s">
        <v>5098</v>
      </c>
      <c r="K159" s="17" t="s">
        <v>473</v>
      </c>
      <c r="L159" s="17" t="s">
        <v>4842</v>
      </c>
      <c r="M159" s="17" t="s">
        <v>5099</v>
      </c>
      <c r="N159" s="17" t="s">
        <v>5100</v>
      </c>
      <c r="O159" s="17" t="s">
        <v>4812</v>
      </c>
      <c r="P159" s="17" t="s">
        <v>4792</v>
      </c>
      <c r="Q159" s="17" t="s">
        <v>4786</v>
      </c>
      <c r="R159" s="22">
        <v>41</v>
      </c>
      <c r="S159" s="17" t="s">
        <v>4182</v>
      </c>
      <c r="T159" s="23">
        <v>110</v>
      </c>
      <c r="U159" s="17" t="s">
        <v>4504</v>
      </c>
    </row>
    <row r="160" spans="1:21" ht="153.75" hidden="1" x14ac:dyDescent="0.25">
      <c r="A160" s="17" t="s">
        <v>5101</v>
      </c>
      <c r="B160" s="21" t="s">
        <v>5102</v>
      </c>
      <c r="C160" s="17" t="s">
        <v>5103</v>
      </c>
      <c r="D160" s="18">
        <v>39221</v>
      </c>
      <c r="E160" s="17" t="s">
        <v>5104</v>
      </c>
      <c r="F160" s="17"/>
      <c r="G160" s="19" t="s">
        <v>3479</v>
      </c>
      <c r="H160" s="17"/>
      <c r="I160" s="20">
        <v>1999</v>
      </c>
      <c r="J160" s="17" t="s">
        <v>4784</v>
      </c>
      <c r="K160" s="17" t="s">
        <v>5101</v>
      </c>
      <c r="L160" s="17" t="s">
        <v>4785</v>
      </c>
      <c r="M160" s="17"/>
      <c r="N160" s="17"/>
      <c r="O160" s="17" t="s">
        <v>4785</v>
      </c>
      <c r="P160" s="17" t="s">
        <v>4786</v>
      </c>
      <c r="Q160" s="17"/>
      <c r="R160" s="22">
        <v>94.5</v>
      </c>
      <c r="S160" s="17" t="s">
        <v>5105</v>
      </c>
      <c r="T160" s="23" t="s">
        <v>4849</v>
      </c>
      <c r="U160" s="17" t="s">
        <v>4493</v>
      </c>
    </row>
    <row r="161" spans="1:21" hidden="1" x14ac:dyDescent="0.25">
      <c r="A161" s="17" t="s">
        <v>5106</v>
      </c>
      <c r="B161" s="17" t="s">
        <v>5107</v>
      </c>
      <c r="C161" s="17" t="s">
        <v>5108</v>
      </c>
      <c r="D161" s="18">
        <v>49626</v>
      </c>
      <c r="E161" s="17" t="s">
        <v>5109</v>
      </c>
      <c r="F161" s="17"/>
      <c r="G161" s="19" t="s">
        <v>3477</v>
      </c>
      <c r="H161" s="17"/>
      <c r="I161" s="20">
        <v>2005</v>
      </c>
      <c r="J161" s="17" t="s">
        <v>4784</v>
      </c>
      <c r="K161" s="17" t="s">
        <v>5106</v>
      </c>
      <c r="L161" s="17" t="s">
        <v>4785</v>
      </c>
      <c r="M161" s="17"/>
      <c r="N161" s="17"/>
      <c r="O161" s="17" t="s">
        <v>4785</v>
      </c>
      <c r="P161" s="17" t="s">
        <v>4786</v>
      </c>
      <c r="Q161" s="17" t="s">
        <v>4792</v>
      </c>
      <c r="R161" s="22">
        <v>27.6</v>
      </c>
      <c r="S161" s="17" t="s">
        <v>5110</v>
      </c>
      <c r="T161" s="23"/>
      <c r="U161" s="17" t="s">
        <v>4441</v>
      </c>
    </row>
    <row r="162" spans="1:21" hidden="1" x14ac:dyDescent="0.25">
      <c r="A162" s="24" t="s">
        <v>48</v>
      </c>
      <c r="B162" s="51" t="s">
        <v>2130</v>
      </c>
      <c r="C162" s="17" t="s">
        <v>935</v>
      </c>
      <c r="D162" s="18">
        <v>37345</v>
      </c>
      <c r="E162" s="25" t="s">
        <v>3188</v>
      </c>
      <c r="F162" s="17"/>
      <c r="G162" s="19" t="s">
        <v>3481</v>
      </c>
      <c r="H162" s="17"/>
      <c r="I162" s="28">
        <v>2006</v>
      </c>
      <c r="J162" s="17" t="s">
        <v>4784</v>
      </c>
      <c r="K162" s="17" t="s">
        <v>48</v>
      </c>
      <c r="L162" s="17" t="s">
        <v>1520</v>
      </c>
      <c r="M162" s="17" t="s">
        <v>5111</v>
      </c>
      <c r="N162" s="17"/>
      <c r="O162" s="17" t="s">
        <v>1520</v>
      </c>
      <c r="P162" s="17" t="s">
        <v>4786</v>
      </c>
      <c r="Q162" s="17" t="s">
        <v>4792</v>
      </c>
      <c r="R162" s="29">
        <v>18.100000000000001</v>
      </c>
      <c r="S162" s="17" t="s">
        <v>4007</v>
      </c>
      <c r="T162" s="25">
        <v>20</v>
      </c>
      <c r="U162" s="25" t="s">
        <v>4440</v>
      </c>
    </row>
    <row r="163" spans="1:21" hidden="1" x14ac:dyDescent="0.25">
      <c r="A163" s="17" t="s">
        <v>5112</v>
      </c>
      <c r="B163" s="17" t="s">
        <v>5113</v>
      </c>
      <c r="C163" s="17"/>
      <c r="D163" s="18">
        <v>1877</v>
      </c>
      <c r="E163" s="17" t="s">
        <v>5114</v>
      </c>
      <c r="F163" s="17"/>
      <c r="G163" s="19" t="s">
        <v>3490</v>
      </c>
      <c r="H163" s="17"/>
      <c r="I163" s="20">
        <v>2003</v>
      </c>
      <c r="J163" s="17" t="s">
        <v>4784</v>
      </c>
      <c r="K163" s="17" t="s">
        <v>5112</v>
      </c>
      <c r="L163" s="17" t="s">
        <v>4785</v>
      </c>
      <c r="M163" s="17"/>
      <c r="N163" s="17"/>
      <c r="O163" s="17" t="s">
        <v>4785</v>
      </c>
      <c r="P163" s="17" t="s">
        <v>4786</v>
      </c>
      <c r="Q163" s="17"/>
      <c r="R163" s="22">
        <v>20</v>
      </c>
      <c r="S163" s="17"/>
      <c r="T163" s="23" t="s">
        <v>4849</v>
      </c>
      <c r="U163" s="17" t="s">
        <v>4490</v>
      </c>
    </row>
    <row r="164" spans="1:21" hidden="1" x14ac:dyDescent="0.25">
      <c r="A164" s="24" t="s">
        <v>5115</v>
      </c>
      <c r="B164" s="17"/>
      <c r="C164" s="17" t="s">
        <v>5116</v>
      </c>
      <c r="D164" s="26">
        <v>39606</v>
      </c>
      <c r="E164" s="25" t="s">
        <v>5117</v>
      </c>
      <c r="F164" s="17" t="s">
        <v>5118</v>
      </c>
      <c r="G164" s="19" t="s">
        <v>3479</v>
      </c>
      <c r="H164" s="17"/>
      <c r="I164" s="28">
        <v>2015</v>
      </c>
      <c r="J164" s="17" t="s">
        <v>4784</v>
      </c>
      <c r="K164" s="17" t="s">
        <v>5115</v>
      </c>
      <c r="L164" s="17" t="s">
        <v>4785</v>
      </c>
      <c r="M164" s="17"/>
      <c r="N164" s="17"/>
      <c r="O164" s="17" t="s">
        <v>4785</v>
      </c>
      <c r="P164" s="17" t="s">
        <v>4786</v>
      </c>
      <c r="Q164" s="17"/>
      <c r="R164" s="29">
        <v>12.5</v>
      </c>
      <c r="S164" s="17"/>
      <c r="T164" s="25"/>
      <c r="U164" s="25"/>
    </row>
    <row r="165" spans="1:21" hidden="1" x14ac:dyDescent="0.25">
      <c r="A165" s="24" t="s">
        <v>474</v>
      </c>
      <c r="B165" s="17" t="s">
        <v>2147</v>
      </c>
      <c r="C165" s="17" t="s">
        <v>1218</v>
      </c>
      <c r="D165" s="18">
        <v>6749</v>
      </c>
      <c r="E165" s="17" t="s">
        <v>3343</v>
      </c>
      <c r="F165" s="17"/>
      <c r="G165" s="19" t="s">
        <v>3479</v>
      </c>
      <c r="H165" s="17"/>
      <c r="I165" s="20">
        <v>2000</v>
      </c>
      <c r="J165" s="17" t="s">
        <v>4784</v>
      </c>
      <c r="K165" s="17" t="s">
        <v>474</v>
      </c>
      <c r="L165" s="17" t="s">
        <v>4812</v>
      </c>
      <c r="M165" s="17"/>
      <c r="N165" s="17"/>
      <c r="O165" s="17" t="s">
        <v>4812</v>
      </c>
      <c r="P165" s="17" t="s">
        <v>4792</v>
      </c>
      <c r="Q165" s="17" t="s">
        <v>4786</v>
      </c>
      <c r="R165" s="22">
        <v>106</v>
      </c>
      <c r="S165" s="17" t="s">
        <v>4183</v>
      </c>
      <c r="T165" s="23">
        <v>110</v>
      </c>
      <c r="U165" s="17" t="s">
        <v>4458</v>
      </c>
    </row>
    <row r="166" spans="1:21" hidden="1" x14ac:dyDescent="0.25">
      <c r="A166" s="24" t="s">
        <v>847</v>
      </c>
      <c r="B166" s="17" t="s">
        <v>1458</v>
      </c>
      <c r="C166" s="17" t="s">
        <v>1458</v>
      </c>
      <c r="D166" s="26">
        <v>6749</v>
      </c>
      <c r="E166" s="25" t="s">
        <v>3456</v>
      </c>
      <c r="F166" s="17" t="s">
        <v>2682</v>
      </c>
      <c r="G166" s="19" t="s">
        <v>3479</v>
      </c>
      <c r="H166" s="17"/>
      <c r="I166" s="28">
        <v>2010</v>
      </c>
      <c r="J166" s="17" t="s">
        <v>4784</v>
      </c>
      <c r="K166" s="17" t="s">
        <v>847</v>
      </c>
      <c r="L166" s="17" t="s">
        <v>4868</v>
      </c>
      <c r="M166" s="17" t="s">
        <v>4868</v>
      </c>
      <c r="N166" s="17" t="s">
        <v>5119</v>
      </c>
      <c r="O166" s="17" t="s">
        <v>4868</v>
      </c>
      <c r="P166" s="17" t="s">
        <v>4792</v>
      </c>
      <c r="Q166" s="17" t="s">
        <v>4882</v>
      </c>
      <c r="R166" s="29">
        <v>9.9</v>
      </c>
      <c r="S166" s="17" t="s">
        <v>4366</v>
      </c>
      <c r="T166" s="25">
        <v>20</v>
      </c>
      <c r="U166" s="25" t="s">
        <v>4458</v>
      </c>
    </row>
    <row r="167" spans="1:21" hidden="1" x14ac:dyDescent="0.25">
      <c r="A167" s="24" t="s">
        <v>5120</v>
      </c>
      <c r="B167" s="24" t="s">
        <v>5121</v>
      </c>
      <c r="C167" s="17"/>
      <c r="D167" s="26">
        <v>7366</v>
      </c>
      <c r="E167" s="25" t="s">
        <v>5122</v>
      </c>
      <c r="F167" s="24" t="s">
        <v>5123</v>
      </c>
      <c r="G167" s="19" t="s">
        <v>3481</v>
      </c>
      <c r="H167" s="24"/>
      <c r="I167" s="28">
        <v>1999</v>
      </c>
      <c r="J167" s="17" t="s">
        <v>4784</v>
      </c>
      <c r="K167" s="17" t="s">
        <v>5120</v>
      </c>
      <c r="L167" s="17" t="s">
        <v>1520</v>
      </c>
      <c r="M167" s="17"/>
      <c r="N167" s="24"/>
      <c r="O167" s="24" t="s">
        <v>1520</v>
      </c>
      <c r="P167" s="17" t="s">
        <v>4786</v>
      </c>
      <c r="Q167" s="17" t="s">
        <v>4786</v>
      </c>
      <c r="R167" s="29">
        <v>53.5</v>
      </c>
      <c r="S167" s="17" t="s">
        <v>5124</v>
      </c>
      <c r="T167" s="25">
        <v>20</v>
      </c>
      <c r="U167" s="25" t="s">
        <v>4440</v>
      </c>
    </row>
    <row r="168" spans="1:21" ht="39" hidden="1" x14ac:dyDescent="0.25">
      <c r="A168" s="17" t="s">
        <v>5125</v>
      </c>
      <c r="B168" s="32" t="s">
        <v>5126</v>
      </c>
      <c r="C168" s="32" t="s">
        <v>5127</v>
      </c>
      <c r="D168" s="31">
        <v>16269</v>
      </c>
      <c r="E168" s="32" t="s">
        <v>5127</v>
      </c>
      <c r="F168" s="32"/>
      <c r="G168" s="27" t="s">
        <v>3346</v>
      </c>
      <c r="H168" s="17" t="s">
        <v>5127</v>
      </c>
      <c r="I168" s="38">
        <v>2001</v>
      </c>
      <c r="J168" s="32" t="s">
        <v>4784</v>
      </c>
      <c r="K168" s="17" t="s">
        <v>5125</v>
      </c>
      <c r="L168" s="33" t="s">
        <v>4785</v>
      </c>
      <c r="M168" s="33"/>
      <c r="N168" s="21"/>
      <c r="O168" s="21" t="s">
        <v>4785</v>
      </c>
      <c r="P168" s="32" t="s">
        <v>4786</v>
      </c>
      <c r="Q168" s="32" t="s">
        <v>4792</v>
      </c>
      <c r="R168" s="39">
        <v>33.5</v>
      </c>
      <c r="S168" s="32" t="s">
        <v>5128</v>
      </c>
      <c r="T168" s="40">
        <v>110</v>
      </c>
      <c r="U168" s="32" t="s">
        <v>4436</v>
      </c>
    </row>
    <row r="169" spans="1:21" ht="102.75" hidden="1" x14ac:dyDescent="0.25">
      <c r="A169" s="17" t="s">
        <v>5129</v>
      </c>
      <c r="B169" s="33" t="s">
        <v>5130</v>
      </c>
      <c r="C169" s="27" t="s">
        <v>5131</v>
      </c>
      <c r="D169" s="18">
        <v>1999</v>
      </c>
      <c r="E169" s="32" t="s">
        <v>5132</v>
      </c>
      <c r="F169" s="32"/>
      <c r="G169" s="27" t="s">
        <v>3346</v>
      </c>
      <c r="H169" s="27"/>
      <c r="I169" s="40">
        <v>1999</v>
      </c>
      <c r="J169" s="32" t="s">
        <v>4784</v>
      </c>
      <c r="K169" s="17" t="s">
        <v>5129</v>
      </c>
      <c r="L169" s="17" t="s">
        <v>4785</v>
      </c>
      <c r="M169" s="21"/>
      <c r="N169" s="32"/>
      <c r="O169" s="17" t="s">
        <v>4785</v>
      </c>
      <c r="P169" s="32" t="s">
        <v>4786</v>
      </c>
      <c r="Q169" s="27" t="s">
        <v>4792</v>
      </c>
      <c r="R169" s="39">
        <v>10.5</v>
      </c>
      <c r="S169" s="25" t="s">
        <v>5133</v>
      </c>
      <c r="T169" s="27">
        <v>110</v>
      </c>
      <c r="U169" s="27" t="s">
        <v>4458</v>
      </c>
    </row>
    <row r="170" spans="1:21" ht="51.75" hidden="1" x14ac:dyDescent="0.25">
      <c r="A170" s="24" t="s">
        <v>5134</v>
      </c>
      <c r="B170" s="17" t="s">
        <v>2129</v>
      </c>
      <c r="C170" s="17" t="s">
        <v>5135</v>
      </c>
      <c r="D170" s="26">
        <v>6776</v>
      </c>
      <c r="E170" s="25" t="s">
        <v>5136</v>
      </c>
      <c r="F170" s="44" t="s">
        <v>5137</v>
      </c>
      <c r="G170" s="19" t="s">
        <v>3479</v>
      </c>
      <c r="H170" s="24" t="s">
        <v>5135</v>
      </c>
      <c r="I170" s="28">
        <v>2005</v>
      </c>
      <c r="J170" s="17" t="s">
        <v>4784</v>
      </c>
      <c r="K170" s="17" t="s">
        <v>5134</v>
      </c>
      <c r="L170" s="17" t="s">
        <v>4785</v>
      </c>
      <c r="M170" s="17"/>
      <c r="N170" s="24"/>
      <c r="O170" s="24" t="s">
        <v>4785</v>
      </c>
      <c r="P170" s="17" t="s">
        <v>4786</v>
      </c>
      <c r="Q170" s="17"/>
      <c r="R170" s="29">
        <v>16.899999999999999</v>
      </c>
      <c r="S170" s="17" t="s">
        <v>5135</v>
      </c>
      <c r="T170" s="25">
        <v>110</v>
      </c>
      <c r="U170" s="25" t="s">
        <v>4458</v>
      </c>
    </row>
    <row r="171" spans="1:21" hidden="1" x14ac:dyDescent="0.25">
      <c r="A171" s="17" t="s">
        <v>848</v>
      </c>
      <c r="B171" s="17" t="s">
        <v>2368</v>
      </c>
      <c r="C171" s="17" t="s">
        <v>1459</v>
      </c>
      <c r="D171" s="18">
        <v>71032</v>
      </c>
      <c r="E171" s="17" t="s">
        <v>3457</v>
      </c>
      <c r="F171" s="17" t="s">
        <v>2683</v>
      </c>
      <c r="G171" s="19" t="s">
        <v>3482</v>
      </c>
      <c r="H171" s="17" t="s">
        <v>1847</v>
      </c>
      <c r="I171" s="20">
        <v>1999</v>
      </c>
      <c r="J171" s="17" t="s">
        <v>4784</v>
      </c>
      <c r="K171" s="17" t="s">
        <v>848</v>
      </c>
      <c r="L171" s="21" t="s">
        <v>4868</v>
      </c>
      <c r="M171" s="21"/>
      <c r="N171" s="21"/>
      <c r="O171" s="21" t="s">
        <v>4868</v>
      </c>
      <c r="P171" s="17" t="s">
        <v>4792</v>
      </c>
      <c r="Q171" s="17" t="s">
        <v>4792</v>
      </c>
      <c r="R171" s="22">
        <v>9.5</v>
      </c>
      <c r="S171" s="17"/>
      <c r="T171" s="23">
        <v>10</v>
      </c>
      <c r="U171" s="17" t="s">
        <v>4442</v>
      </c>
    </row>
    <row r="172" spans="1:21" hidden="1" x14ac:dyDescent="0.25">
      <c r="A172" s="24" t="s">
        <v>5138</v>
      </c>
      <c r="B172" s="47" t="s">
        <v>5139</v>
      </c>
      <c r="C172" s="17"/>
      <c r="D172" s="26">
        <v>46395</v>
      </c>
      <c r="E172" s="25" t="s">
        <v>5140</v>
      </c>
      <c r="F172" s="24"/>
      <c r="G172" s="19" t="s">
        <v>3480</v>
      </c>
      <c r="H172" s="24"/>
      <c r="I172" s="28">
        <v>2007</v>
      </c>
      <c r="J172" s="17" t="s">
        <v>4784</v>
      </c>
      <c r="K172" s="17" t="s">
        <v>5138</v>
      </c>
      <c r="L172" s="17" t="s">
        <v>4785</v>
      </c>
      <c r="M172" s="17"/>
      <c r="N172" s="24"/>
      <c r="O172" s="24" t="s">
        <v>4785</v>
      </c>
      <c r="P172" s="17" t="s">
        <v>4786</v>
      </c>
      <c r="Q172" s="17"/>
      <c r="R172" s="29">
        <v>10</v>
      </c>
      <c r="S172" s="17"/>
      <c r="T172" s="25" t="s">
        <v>4403</v>
      </c>
      <c r="U172" s="17" t="s">
        <v>5141</v>
      </c>
    </row>
    <row r="173" spans="1:21" hidden="1" x14ac:dyDescent="0.25">
      <c r="A173" s="17" t="s">
        <v>475</v>
      </c>
      <c r="B173" s="17" t="s">
        <v>2160</v>
      </c>
      <c r="C173" s="17" t="s">
        <v>1219</v>
      </c>
      <c r="D173" s="18">
        <v>44799</v>
      </c>
      <c r="E173" s="17" t="s">
        <v>1219</v>
      </c>
      <c r="F173" s="17"/>
      <c r="G173" s="19" t="s">
        <v>3480</v>
      </c>
      <c r="H173" s="17" t="s">
        <v>1688</v>
      </c>
      <c r="I173" s="20">
        <v>2004</v>
      </c>
      <c r="J173" s="17" t="s">
        <v>4784</v>
      </c>
      <c r="K173" s="17" t="s">
        <v>475</v>
      </c>
      <c r="L173" s="17" t="s">
        <v>4812</v>
      </c>
      <c r="M173" s="17"/>
      <c r="N173" s="17"/>
      <c r="O173" s="17" t="s">
        <v>4812</v>
      </c>
      <c r="P173" s="17" t="s">
        <v>4792</v>
      </c>
      <c r="Q173" s="17" t="s">
        <v>4786</v>
      </c>
      <c r="R173" s="22">
        <v>20.7</v>
      </c>
      <c r="S173" s="17" t="s">
        <v>4184</v>
      </c>
      <c r="T173" s="23">
        <v>110</v>
      </c>
      <c r="U173" s="17" t="s">
        <v>4441</v>
      </c>
    </row>
    <row r="174" spans="1:21" hidden="1" x14ac:dyDescent="0.25">
      <c r="A174" s="17" t="s">
        <v>476</v>
      </c>
      <c r="B174" s="17" t="s">
        <v>2238</v>
      </c>
      <c r="C174" s="17" t="s">
        <v>1220</v>
      </c>
      <c r="D174" s="18">
        <v>44805</v>
      </c>
      <c r="E174" s="17" t="s">
        <v>1219</v>
      </c>
      <c r="F174" s="17"/>
      <c r="G174" s="19" t="s">
        <v>3480</v>
      </c>
      <c r="H174" s="17"/>
      <c r="I174" s="20">
        <v>2014</v>
      </c>
      <c r="J174" s="17" t="s">
        <v>4784</v>
      </c>
      <c r="K174" s="17" t="s">
        <v>476</v>
      </c>
      <c r="L174" s="17" t="s">
        <v>4812</v>
      </c>
      <c r="M174" s="17"/>
      <c r="N174" s="17"/>
      <c r="O174" s="17" t="s">
        <v>4812</v>
      </c>
      <c r="P174" s="17" t="s">
        <v>4792</v>
      </c>
      <c r="Q174" s="17" t="s">
        <v>4786</v>
      </c>
      <c r="R174" s="22">
        <v>44</v>
      </c>
      <c r="S174" s="17" t="s">
        <v>4185</v>
      </c>
      <c r="T174" s="23">
        <v>10</v>
      </c>
      <c r="U174" s="17" t="s">
        <v>4505</v>
      </c>
    </row>
    <row r="175" spans="1:21" hidden="1" x14ac:dyDescent="0.25">
      <c r="A175" s="17" t="s">
        <v>5142</v>
      </c>
      <c r="B175" s="17" t="s">
        <v>5107</v>
      </c>
      <c r="C175" s="17" t="s">
        <v>5143</v>
      </c>
      <c r="D175" s="18">
        <v>4703</v>
      </c>
      <c r="E175" s="17" t="s">
        <v>5144</v>
      </c>
      <c r="F175" s="17"/>
      <c r="G175" s="19" t="s">
        <v>3490</v>
      </c>
      <c r="H175" s="17"/>
      <c r="I175" s="20">
        <v>1999</v>
      </c>
      <c r="J175" s="17" t="s">
        <v>4784</v>
      </c>
      <c r="K175" s="17" t="s">
        <v>5142</v>
      </c>
      <c r="L175" s="17" t="s">
        <v>4785</v>
      </c>
      <c r="M175" s="17"/>
      <c r="N175" s="17"/>
      <c r="O175" s="17" t="s">
        <v>4785</v>
      </c>
      <c r="P175" s="17" t="s">
        <v>4786</v>
      </c>
      <c r="Q175" s="17" t="s">
        <v>4792</v>
      </c>
      <c r="R175" s="22">
        <v>15</v>
      </c>
      <c r="S175" s="17" t="s">
        <v>5145</v>
      </c>
      <c r="T175" s="23"/>
      <c r="U175" s="17" t="s">
        <v>4458</v>
      </c>
    </row>
    <row r="176" spans="1:21" hidden="1" x14ac:dyDescent="0.25">
      <c r="A176" s="17" t="s">
        <v>5146</v>
      </c>
      <c r="B176" s="17"/>
      <c r="C176" s="17"/>
      <c r="D176" s="18">
        <v>31167</v>
      </c>
      <c r="E176" s="17" t="s">
        <v>5147</v>
      </c>
      <c r="F176" s="17"/>
      <c r="G176" s="19" t="s">
        <v>3477</v>
      </c>
      <c r="H176" s="17"/>
      <c r="I176" s="20">
        <v>2003</v>
      </c>
      <c r="J176" s="17" t="s">
        <v>4784</v>
      </c>
      <c r="K176" s="17" t="s">
        <v>5146</v>
      </c>
      <c r="L176" s="17" t="s">
        <v>4785</v>
      </c>
      <c r="M176" s="17"/>
      <c r="N176" s="17"/>
      <c r="O176" s="17" t="s">
        <v>4785</v>
      </c>
      <c r="P176" s="17" t="s">
        <v>4786</v>
      </c>
      <c r="Q176" s="17"/>
      <c r="R176" s="22">
        <v>12</v>
      </c>
      <c r="S176" s="17"/>
      <c r="T176" s="23" t="s">
        <v>4403</v>
      </c>
      <c r="U176" s="17" t="s">
        <v>4443</v>
      </c>
    </row>
    <row r="177" spans="1:21" ht="39" hidden="1" x14ac:dyDescent="0.25">
      <c r="A177" s="17" t="s">
        <v>5148</v>
      </c>
      <c r="B177" s="32" t="s">
        <v>5149</v>
      </c>
      <c r="C177" s="32"/>
      <c r="D177" s="31">
        <v>26345</v>
      </c>
      <c r="E177" s="32" t="s">
        <v>5150</v>
      </c>
      <c r="F177" s="32"/>
      <c r="G177" s="27" t="s">
        <v>3477</v>
      </c>
      <c r="H177" s="32"/>
      <c r="I177" s="40">
        <v>2000</v>
      </c>
      <c r="J177" s="17" t="s">
        <v>4784</v>
      </c>
      <c r="K177" s="17" t="s">
        <v>5148</v>
      </c>
      <c r="L177" s="32" t="s">
        <v>4785</v>
      </c>
      <c r="M177" s="21"/>
      <c r="N177" s="21"/>
      <c r="O177" s="21" t="s">
        <v>4785</v>
      </c>
      <c r="P177" s="32" t="s">
        <v>4786</v>
      </c>
      <c r="Q177" s="32"/>
      <c r="R177" s="39">
        <v>18.3</v>
      </c>
      <c r="S177" s="32"/>
      <c r="T177" s="40" t="s">
        <v>4403</v>
      </c>
      <c r="U177" s="17" t="s">
        <v>4455</v>
      </c>
    </row>
    <row r="178" spans="1:21" hidden="1" x14ac:dyDescent="0.25">
      <c r="A178" s="17" t="s">
        <v>380</v>
      </c>
      <c r="B178" s="32" t="s">
        <v>2215</v>
      </c>
      <c r="C178" s="32" t="s">
        <v>1170</v>
      </c>
      <c r="D178" s="31">
        <v>4007</v>
      </c>
      <c r="E178" s="32" t="s">
        <v>3312</v>
      </c>
      <c r="F178" s="32" t="s">
        <v>2546</v>
      </c>
      <c r="G178" s="27" t="s">
        <v>3490</v>
      </c>
      <c r="H178" s="32" t="s">
        <v>1655</v>
      </c>
      <c r="I178" s="40">
        <v>2000</v>
      </c>
      <c r="J178" s="32" t="s">
        <v>4784</v>
      </c>
      <c r="K178" s="17" t="s">
        <v>380</v>
      </c>
      <c r="L178" s="32" t="s">
        <v>5061</v>
      </c>
      <c r="M178" s="21"/>
      <c r="N178" s="21"/>
      <c r="O178" s="32" t="s">
        <v>5061</v>
      </c>
      <c r="P178" s="32" t="s">
        <v>4792</v>
      </c>
      <c r="Q178" s="32" t="s">
        <v>4786</v>
      </c>
      <c r="R178" s="39">
        <v>875</v>
      </c>
      <c r="S178" s="32" t="s">
        <v>4143</v>
      </c>
      <c r="T178" s="40">
        <v>380</v>
      </c>
      <c r="U178" s="32" t="s">
        <v>4439</v>
      </c>
    </row>
    <row r="179" spans="1:21" hidden="1" x14ac:dyDescent="0.25">
      <c r="A179" s="17" t="s">
        <v>381</v>
      </c>
      <c r="B179" s="17" t="s">
        <v>2158</v>
      </c>
      <c r="C179" s="17" t="s">
        <v>1171</v>
      </c>
      <c r="D179" s="18">
        <v>4564</v>
      </c>
      <c r="E179" s="17" t="s">
        <v>3312</v>
      </c>
      <c r="F179" s="17" t="s">
        <v>2546</v>
      </c>
      <c r="G179" s="19" t="s">
        <v>3490</v>
      </c>
      <c r="H179" s="17" t="s">
        <v>1656</v>
      </c>
      <c r="I179" s="20">
        <v>1999</v>
      </c>
      <c r="J179" s="17" t="s">
        <v>4784</v>
      </c>
      <c r="K179" s="17" t="s">
        <v>381</v>
      </c>
      <c r="L179" s="17" t="s">
        <v>5061</v>
      </c>
      <c r="M179" s="17"/>
      <c r="N179" s="17"/>
      <c r="O179" s="17" t="s">
        <v>5061</v>
      </c>
      <c r="P179" s="17" t="s">
        <v>4792</v>
      </c>
      <c r="Q179" s="17" t="s">
        <v>4786</v>
      </c>
      <c r="R179" s="22">
        <v>875</v>
      </c>
      <c r="S179" s="17" t="s">
        <v>4143</v>
      </c>
      <c r="T179" s="23">
        <v>380</v>
      </c>
      <c r="U179" s="17" t="s">
        <v>4439</v>
      </c>
    </row>
    <row r="180" spans="1:21" hidden="1" x14ac:dyDescent="0.25">
      <c r="A180" s="17" t="s">
        <v>5151</v>
      </c>
      <c r="B180" s="17"/>
      <c r="C180" s="17" t="s">
        <v>5152</v>
      </c>
      <c r="D180" s="18">
        <v>25853</v>
      </c>
      <c r="E180" s="17" t="s">
        <v>5153</v>
      </c>
      <c r="F180" s="17" t="s">
        <v>5154</v>
      </c>
      <c r="G180" s="19" t="s">
        <v>3486</v>
      </c>
      <c r="H180" s="17"/>
      <c r="I180" s="20">
        <v>2014</v>
      </c>
      <c r="J180" s="17" t="s">
        <v>4784</v>
      </c>
      <c r="K180" s="17" t="s">
        <v>5151</v>
      </c>
      <c r="L180" s="17" t="s">
        <v>4785</v>
      </c>
      <c r="M180" s="17"/>
      <c r="N180" s="17"/>
      <c r="O180" s="17" t="s">
        <v>4785</v>
      </c>
      <c r="P180" s="17" t="s">
        <v>4786</v>
      </c>
      <c r="Q180" s="17" t="s">
        <v>4792</v>
      </c>
      <c r="R180" s="22">
        <v>20.7</v>
      </c>
      <c r="S180" s="17"/>
      <c r="T180" s="23" t="s">
        <v>5155</v>
      </c>
      <c r="U180" s="17" t="s">
        <v>4567</v>
      </c>
    </row>
    <row r="181" spans="1:21" hidden="1" x14ac:dyDescent="0.25">
      <c r="A181" s="17" t="s">
        <v>5156</v>
      </c>
      <c r="B181" s="17"/>
      <c r="C181" s="17" t="s">
        <v>5157</v>
      </c>
      <c r="D181" s="18">
        <v>25596</v>
      </c>
      <c r="E181" s="17" t="s">
        <v>5158</v>
      </c>
      <c r="F181" s="17"/>
      <c r="G181" s="19" t="s">
        <v>3486</v>
      </c>
      <c r="H181" s="17"/>
      <c r="I181" s="20">
        <v>2014</v>
      </c>
      <c r="J181" s="17" t="s">
        <v>4784</v>
      </c>
      <c r="K181" s="17" t="s">
        <v>5156</v>
      </c>
      <c r="L181" s="17" t="s">
        <v>4785</v>
      </c>
      <c r="M181" s="17"/>
      <c r="N181" s="17"/>
      <c r="O181" s="17" t="s">
        <v>4785</v>
      </c>
      <c r="P181" s="17" t="s">
        <v>4786</v>
      </c>
      <c r="Q181" s="17" t="s">
        <v>4792</v>
      </c>
      <c r="R181" s="22">
        <v>12.3</v>
      </c>
      <c r="S181" s="17"/>
      <c r="T181" s="23" t="s">
        <v>4403</v>
      </c>
      <c r="U181" s="17" t="s">
        <v>4567</v>
      </c>
    </row>
    <row r="182" spans="1:21" ht="51.75" hidden="1" x14ac:dyDescent="0.25">
      <c r="A182" s="17" t="s">
        <v>477</v>
      </c>
      <c r="B182" s="17" t="s">
        <v>2239</v>
      </c>
      <c r="C182" s="17" t="s">
        <v>1221</v>
      </c>
      <c r="D182" s="18">
        <v>29699</v>
      </c>
      <c r="E182" s="17" t="s">
        <v>3344</v>
      </c>
      <c r="F182" s="21" t="s">
        <v>5159</v>
      </c>
      <c r="G182" s="19" t="s">
        <v>3477</v>
      </c>
      <c r="H182" s="17"/>
      <c r="I182" s="20">
        <v>1912</v>
      </c>
      <c r="J182" s="17" t="s">
        <v>4784</v>
      </c>
      <c r="K182" s="17" t="s">
        <v>477</v>
      </c>
      <c r="L182" s="17" t="s">
        <v>4812</v>
      </c>
      <c r="M182" s="17"/>
      <c r="N182" s="17"/>
      <c r="O182" s="17" t="s">
        <v>4812</v>
      </c>
      <c r="P182" s="17" t="s">
        <v>4792</v>
      </c>
      <c r="Q182" s="17" t="s">
        <v>4786</v>
      </c>
      <c r="R182" s="22">
        <v>22.1</v>
      </c>
      <c r="S182" s="17" t="s">
        <v>4186</v>
      </c>
      <c r="T182" s="23">
        <v>20</v>
      </c>
      <c r="U182" s="17" t="s">
        <v>4443</v>
      </c>
    </row>
    <row r="183" spans="1:21" hidden="1" x14ac:dyDescent="0.25">
      <c r="A183" s="17" t="s">
        <v>849</v>
      </c>
      <c r="B183" s="17" t="s">
        <v>2240</v>
      </c>
      <c r="C183" s="17" t="s">
        <v>1222</v>
      </c>
      <c r="D183" s="18">
        <v>53115</v>
      </c>
      <c r="E183" s="17" t="s">
        <v>3345</v>
      </c>
      <c r="F183" s="17"/>
      <c r="G183" s="19" t="s">
        <v>3480</v>
      </c>
      <c r="H183" s="17" t="s">
        <v>1222</v>
      </c>
      <c r="I183" s="20">
        <v>1991</v>
      </c>
      <c r="J183" s="17" t="s">
        <v>4784</v>
      </c>
      <c r="K183" s="17" t="s">
        <v>849</v>
      </c>
      <c r="L183" s="17" t="s">
        <v>4842</v>
      </c>
      <c r="M183" s="17" t="s">
        <v>5065</v>
      </c>
      <c r="N183" s="17"/>
      <c r="O183" s="17" t="s">
        <v>4868</v>
      </c>
      <c r="P183" s="17" t="s">
        <v>4792</v>
      </c>
      <c r="Q183" s="17" t="s">
        <v>4786</v>
      </c>
      <c r="R183" s="22">
        <v>12</v>
      </c>
      <c r="S183" s="32" t="s">
        <v>4367</v>
      </c>
      <c r="T183" s="23">
        <v>10</v>
      </c>
      <c r="U183" s="17" t="s">
        <v>4563</v>
      </c>
    </row>
    <row r="184" spans="1:21" hidden="1" x14ac:dyDescent="0.25">
      <c r="A184" s="24" t="s">
        <v>478</v>
      </c>
      <c r="B184" s="17" t="s">
        <v>2240</v>
      </c>
      <c r="C184" s="17" t="s">
        <v>1222</v>
      </c>
      <c r="D184" s="26">
        <v>53115</v>
      </c>
      <c r="E184" s="25" t="s">
        <v>3345</v>
      </c>
      <c r="F184" s="17"/>
      <c r="G184" s="19" t="s">
        <v>3480</v>
      </c>
      <c r="H184" s="17" t="s">
        <v>1222</v>
      </c>
      <c r="I184" s="28">
        <v>2013</v>
      </c>
      <c r="J184" s="17" t="s">
        <v>4784</v>
      </c>
      <c r="K184" s="17" t="s">
        <v>478</v>
      </c>
      <c r="L184" s="17" t="s">
        <v>4842</v>
      </c>
      <c r="M184" s="17" t="s">
        <v>4812</v>
      </c>
      <c r="N184" s="17" t="s">
        <v>5065</v>
      </c>
      <c r="O184" s="17" t="s">
        <v>4812</v>
      </c>
      <c r="P184" s="17" t="s">
        <v>4792</v>
      </c>
      <c r="Q184" s="17" t="s">
        <v>4786</v>
      </c>
      <c r="R184" s="29">
        <v>95</v>
      </c>
      <c r="S184" s="17"/>
      <c r="T184" s="25" t="s">
        <v>4424</v>
      </c>
      <c r="U184" s="17" t="s">
        <v>4506</v>
      </c>
    </row>
    <row r="185" spans="1:21" hidden="1" x14ac:dyDescent="0.25">
      <c r="A185" s="24" t="s">
        <v>5160</v>
      </c>
      <c r="B185" s="17" t="s">
        <v>5161</v>
      </c>
      <c r="C185" s="17"/>
      <c r="D185" s="18">
        <v>33178</v>
      </c>
      <c r="E185" s="17" t="s">
        <v>5162</v>
      </c>
      <c r="F185" s="17"/>
      <c r="G185" s="19" t="s">
        <v>3480</v>
      </c>
      <c r="H185" s="17"/>
      <c r="I185" s="20">
        <v>2002</v>
      </c>
      <c r="J185" s="17" t="s">
        <v>4784</v>
      </c>
      <c r="K185" s="17" t="s">
        <v>5160</v>
      </c>
      <c r="L185" s="17" t="s">
        <v>4785</v>
      </c>
      <c r="M185" s="17"/>
      <c r="N185" s="17"/>
      <c r="O185" s="17" t="s">
        <v>4785</v>
      </c>
      <c r="P185" s="17" t="s">
        <v>4786</v>
      </c>
      <c r="Q185" s="17"/>
      <c r="R185" s="22">
        <v>16.8</v>
      </c>
      <c r="S185" s="17"/>
      <c r="T185" s="23" t="s">
        <v>4405</v>
      </c>
      <c r="U185" s="17" t="s">
        <v>4449</v>
      </c>
    </row>
    <row r="186" spans="1:21" ht="51.75" hidden="1" x14ac:dyDescent="0.25">
      <c r="A186" s="17" t="s">
        <v>5163</v>
      </c>
      <c r="B186" s="33" t="s">
        <v>5164</v>
      </c>
      <c r="C186" s="27"/>
      <c r="D186" s="18">
        <v>33178</v>
      </c>
      <c r="E186" s="32" t="s">
        <v>5162</v>
      </c>
      <c r="F186" s="32"/>
      <c r="G186" s="27" t="s">
        <v>3480</v>
      </c>
      <c r="H186" s="27"/>
      <c r="I186" s="40">
        <v>2001</v>
      </c>
      <c r="J186" s="32" t="s">
        <v>4784</v>
      </c>
      <c r="K186" s="17" t="s">
        <v>5163</v>
      </c>
      <c r="L186" s="17" t="s">
        <v>4785</v>
      </c>
      <c r="M186" s="21"/>
      <c r="N186" s="32"/>
      <c r="O186" s="32" t="s">
        <v>4785</v>
      </c>
      <c r="P186" s="27" t="s">
        <v>4786</v>
      </c>
      <c r="Q186" s="32"/>
      <c r="R186" s="39">
        <v>11.8</v>
      </c>
      <c r="S186" s="25"/>
      <c r="T186" s="27" t="s">
        <v>4405</v>
      </c>
      <c r="U186" s="25" t="s">
        <v>4449</v>
      </c>
    </row>
    <row r="187" spans="1:21" hidden="1" x14ac:dyDescent="0.25">
      <c r="A187" s="24" t="s">
        <v>5165</v>
      </c>
      <c r="B187" s="32" t="s">
        <v>5166</v>
      </c>
      <c r="C187" s="32"/>
      <c r="D187" s="31">
        <v>46325</v>
      </c>
      <c r="E187" s="32" t="s">
        <v>5167</v>
      </c>
      <c r="F187" s="32"/>
      <c r="G187" s="19" t="s">
        <v>3480</v>
      </c>
      <c r="H187" s="32"/>
      <c r="I187" s="40">
        <v>2006</v>
      </c>
      <c r="J187" s="32" t="s">
        <v>4784</v>
      </c>
      <c r="K187" s="17" t="s">
        <v>5165</v>
      </c>
      <c r="L187" s="33" t="s">
        <v>1520</v>
      </c>
      <c r="M187" s="33"/>
      <c r="N187" s="32"/>
      <c r="O187" s="33" t="s">
        <v>1520</v>
      </c>
      <c r="P187" s="32" t="s">
        <v>4786</v>
      </c>
      <c r="Q187" s="32" t="s">
        <v>4786</v>
      </c>
      <c r="R187" s="34">
        <v>11.4</v>
      </c>
      <c r="S187" s="32"/>
      <c r="T187" s="23" t="s">
        <v>4403</v>
      </c>
      <c r="U187" s="32" t="s">
        <v>4441</v>
      </c>
    </row>
    <row r="188" spans="1:21" hidden="1" x14ac:dyDescent="0.25">
      <c r="A188" s="17" t="s">
        <v>5168</v>
      </c>
      <c r="B188" s="32" t="s">
        <v>5169</v>
      </c>
      <c r="C188" s="32" t="s">
        <v>5170</v>
      </c>
      <c r="D188" s="31">
        <v>6295</v>
      </c>
      <c r="E188" s="32" t="s">
        <v>5171</v>
      </c>
      <c r="F188" s="32"/>
      <c r="G188" s="19" t="s">
        <v>3479</v>
      </c>
      <c r="H188" s="32"/>
      <c r="I188" s="32">
        <v>2007</v>
      </c>
      <c r="J188" s="32" t="s">
        <v>4784</v>
      </c>
      <c r="K188" s="17" t="s">
        <v>5168</v>
      </c>
      <c r="L188" s="32" t="s">
        <v>4785</v>
      </c>
      <c r="M188" s="32"/>
      <c r="N188" s="32"/>
      <c r="O188" s="32" t="s">
        <v>4785</v>
      </c>
      <c r="P188" s="32" t="s">
        <v>4786</v>
      </c>
      <c r="Q188" s="32" t="s">
        <v>4792</v>
      </c>
      <c r="R188" s="34">
        <v>13.5</v>
      </c>
      <c r="S188" s="32" t="s">
        <v>5172</v>
      </c>
      <c r="T188" s="17">
        <v>110</v>
      </c>
      <c r="U188" s="25" t="s">
        <v>4440</v>
      </c>
    </row>
    <row r="189" spans="1:21" hidden="1" x14ac:dyDescent="0.25">
      <c r="A189" s="17" t="s">
        <v>5173</v>
      </c>
      <c r="B189" s="17"/>
      <c r="C189" s="17" t="s">
        <v>5174</v>
      </c>
      <c r="D189" s="18">
        <v>26219</v>
      </c>
      <c r="E189" s="17" t="s">
        <v>5175</v>
      </c>
      <c r="F189" s="17"/>
      <c r="G189" s="19" t="s">
        <v>3477</v>
      </c>
      <c r="H189" s="17"/>
      <c r="I189" s="20">
        <v>2014</v>
      </c>
      <c r="J189" s="17" t="s">
        <v>4784</v>
      </c>
      <c r="K189" s="17" t="s">
        <v>5173</v>
      </c>
      <c r="L189" s="17" t="s">
        <v>4785</v>
      </c>
      <c r="M189" s="17"/>
      <c r="N189" s="17"/>
      <c r="O189" s="17" t="s">
        <v>4785</v>
      </c>
      <c r="P189" s="17" t="s">
        <v>4786</v>
      </c>
      <c r="Q189" s="17" t="s">
        <v>4792</v>
      </c>
      <c r="R189" s="22">
        <v>45.8</v>
      </c>
      <c r="S189" s="17"/>
      <c r="T189" s="23" t="s">
        <v>4849</v>
      </c>
      <c r="U189" s="17" t="s">
        <v>4443</v>
      </c>
    </row>
    <row r="190" spans="1:21" hidden="1" x14ac:dyDescent="0.25">
      <c r="A190" s="17" t="s">
        <v>5176</v>
      </c>
      <c r="B190" s="17"/>
      <c r="C190" s="17" t="s">
        <v>5177</v>
      </c>
      <c r="D190" s="18">
        <v>24796</v>
      </c>
      <c r="E190" s="17" t="s">
        <v>5178</v>
      </c>
      <c r="F190" s="17"/>
      <c r="G190" s="19" t="s">
        <v>3486</v>
      </c>
      <c r="H190" s="17"/>
      <c r="I190" s="20">
        <v>2015</v>
      </c>
      <c r="J190" s="17" t="s">
        <v>4784</v>
      </c>
      <c r="K190" s="17" t="s">
        <v>5176</v>
      </c>
      <c r="L190" s="17" t="s">
        <v>4785</v>
      </c>
      <c r="M190" s="17"/>
      <c r="N190" s="17"/>
      <c r="O190" s="17" t="s">
        <v>4785</v>
      </c>
      <c r="P190" s="17" t="s">
        <v>4882</v>
      </c>
      <c r="Q190" s="17"/>
      <c r="R190" s="22">
        <v>20</v>
      </c>
      <c r="S190" s="17"/>
      <c r="T190" s="23" t="s">
        <v>4403</v>
      </c>
      <c r="U190" s="17" t="s">
        <v>4567</v>
      </c>
    </row>
    <row r="191" spans="1:21" hidden="1" x14ac:dyDescent="0.25">
      <c r="A191" s="17" t="s">
        <v>382</v>
      </c>
      <c r="B191" s="17" t="s">
        <v>2215</v>
      </c>
      <c r="C191" s="17" t="s">
        <v>1172</v>
      </c>
      <c r="D191" s="18">
        <v>2943</v>
      </c>
      <c r="E191" s="17" t="s">
        <v>1172</v>
      </c>
      <c r="F191" s="17" t="s">
        <v>2503</v>
      </c>
      <c r="G191" s="19" t="s">
        <v>3490</v>
      </c>
      <c r="H191" s="17" t="s">
        <v>1657</v>
      </c>
      <c r="I191" s="20">
        <v>1979</v>
      </c>
      <c r="J191" s="17" t="s">
        <v>4784</v>
      </c>
      <c r="K191" s="17" t="s">
        <v>382</v>
      </c>
      <c r="L191" s="17" t="s">
        <v>5061</v>
      </c>
      <c r="M191" s="17"/>
      <c r="N191" s="17"/>
      <c r="O191" s="17" t="s">
        <v>5061</v>
      </c>
      <c r="P191" s="17" t="s">
        <v>4792</v>
      </c>
      <c r="Q191" s="17" t="s">
        <v>4786</v>
      </c>
      <c r="R191" s="22">
        <v>465</v>
      </c>
      <c r="S191" s="17" t="s">
        <v>4144</v>
      </c>
      <c r="T191" s="23">
        <v>380</v>
      </c>
      <c r="U191" s="17" t="s">
        <v>4439</v>
      </c>
    </row>
    <row r="192" spans="1:21" hidden="1" x14ac:dyDescent="0.25">
      <c r="A192" s="17" t="s">
        <v>383</v>
      </c>
      <c r="B192" s="17" t="s">
        <v>2215</v>
      </c>
      <c r="C192" s="17" t="s">
        <v>1172</v>
      </c>
      <c r="D192" s="18">
        <v>2943</v>
      </c>
      <c r="E192" s="17" t="s">
        <v>1172</v>
      </c>
      <c r="F192" s="17" t="s">
        <v>2503</v>
      </c>
      <c r="G192" s="19" t="s">
        <v>3490</v>
      </c>
      <c r="H192" s="17" t="s">
        <v>1658</v>
      </c>
      <c r="I192" s="20">
        <v>1980</v>
      </c>
      <c r="J192" s="17" t="s">
        <v>4784</v>
      </c>
      <c r="K192" s="17" t="s">
        <v>383</v>
      </c>
      <c r="L192" s="17" t="s">
        <v>5061</v>
      </c>
      <c r="M192" s="17"/>
      <c r="N192" s="17"/>
      <c r="O192" s="17" t="s">
        <v>5061</v>
      </c>
      <c r="P192" s="17" t="s">
        <v>4792</v>
      </c>
      <c r="Q192" s="17" t="s">
        <v>4786</v>
      </c>
      <c r="R192" s="22">
        <v>465</v>
      </c>
      <c r="S192" s="17" t="s">
        <v>4144</v>
      </c>
      <c r="T192" s="23">
        <v>380</v>
      </c>
      <c r="U192" s="17" t="s">
        <v>4439</v>
      </c>
    </row>
    <row r="193" spans="1:21" hidden="1" x14ac:dyDescent="0.25">
      <c r="A193" s="24" t="s">
        <v>384</v>
      </c>
      <c r="B193" s="17" t="s">
        <v>2215</v>
      </c>
      <c r="C193" s="17" t="s">
        <v>1172</v>
      </c>
      <c r="D193" s="18">
        <v>2943</v>
      </c>
      <c r="E193" s="25" t="s">
        <v>1172</v>
      </c>
      <c r="F193" s="17" t="s">
        <v>2503</v>
      </c>
      <c r="G193" s="19" t="s">
        <v>3490</v>
      </c>
      <c r="H193" s="17" t="s">
        <v>1659</v>
      </c>
      <c r="I193" s="28">
        <v>2000</v>
      </c>
      <c r="J193" s="17" t="s">
        <v>4784</v>
      </c>
      <c r="K193" s="17" t="s">
        <v>384</v>
      </c>
      <c r="L193" s="17" t="s">
        <v>5061</v>
      </c>
      <c r="M193" s="17"/>
      <c r="N193" s="17"/>
      <c r="O193" s="17" t="s">
        <v>5061</v>
      </c>
      <c r="P193" s="17" t="s">
        <v>4792</v>
      </c>
      <c r="Q193" s="17" t="s">
        <v>4786</v>
      </c>
      <c r="R193" s="29">
        <v>857</v>
      </c>
      <c r="S193" s="17" t="s">
        <v>4144</v>
      </c>
      <c r="T193" s="25">
        <v>380</v>
      </c>
      <c r="U193" s="25" t="s">
        <v>4439</v>
      </c>
    </row>
    <row r="194" spans="1:21" hidden="1" x14ac:dyDescent="0.25">
      <c r="A194" s="17" t="s">
        <v>385</v>
      </c>
      <c r="B194" s="17" t="s">
        <v>2215</v>
      </c>
      <c r="C194" s="17" t="s">
        <v>1172</v>
      </c>
      <c r="D194" s="18">
        <v>2943</v>
      </c>
      <c r="E194" s="17" t="s">
        <v>1172</v>
      </c>
      <c r="F194" s="17" t="s">
        <v>2503</v>
      </c>
      <c r="G194" s="19" t="s">
        <v>3490</v>
      </c>
      <c r="H194" s="17" t="s">
        <v>1655</v>
      </c>
      <c r="I194" s="20">
        <v>2012</v>
      </c>
      <c r="J194" s="17" t="s">
        <v>4784</v>
      </c>
      <c r="K194" s="17" t="s">
        <v>385</v>
      </c>
      <c r="L194" s="17" t="s">
        <v>5061</v>
      </c>
      <c r="M194" s="17"/>
      <c r="N194" s="17"/>
      <c r="O194" s="17" t="s">
        <v>5061</v>
      </c>
      <c r="P194" s="17" t="s">
        <v>4792</v>
      </c>
      <c r="Q194" s="17" t="s">
        <v>4792</v>
      </c>
      <c r="R194" s="22">
        <v>640</v>
      </c>
      <c r="S194" s="17" t="s">
        <v>4145</v>
      </c>
      <c r="T194" s="23">
        <v>380</v>
      </c>
      <c r="U194" s="17" t="s">
        <v>4439</v>
      </c>
    </row>
    <row r="195" spans="1:21" hidden="1" x14ac:dyDescent="0.25">
      <c r="A195" s="17" t="s">
        <v>5179</v>
      </c>
      <c r="B195" s="17" t="s">
        <v>5180</v>
      </c>
      <c r="C195" s="17"/>
      <c r="D195" s="18">
        <v>97944</v>
      </c>
      <c r="E195" s="17" t="s">
        <v>1172</v>
      </c>
      <c r="F195" s="17"/>
      <c r="G195" s="19" t="s">
        <v>3482</v>
      </c>
      <c r="H195" s="17"/>
      <c r="I195" s="20">
        <v>2004</v>
      </c>
      <c r="J195" s="32" t="s">
        <v>4784</v>
      </c>
      <c r="K195" s="17" t="s">
        <v>5179</v>
      </c>
      <c r="L195" s="17" t="s">
        <v>4785</v>
      </c>
      <c r="M195" s="17"/>
      <c r="N195" s="17"/>
      <c r="O195" s="17" t="s">
        <v>4785</v>
      </c>
      <c r="P195" s="17" t="s">
        <v>4786</v>
      </c>
      <c r="Q195" s="17"/>
      <c r="R195" s="22">
        <v>10</v>
      </c>
      <c r="S195" s="17"/>
      <c r="T195" s="23" t="s">
        <v>4403</v>
      </c>
      <c r="U195" s="17" t="s">
        <v>4442</v>
      </c>
    </row>
    <row r="196" spans="1:21" hidden="1" x14ac:dyDescent="0.25">
      <c r="A196" s="17" t="s">
        <v>5181</v>
      </c>
      <c r="B196" s="17" t="s">
        <v>5169</v>
      </c>
      <c r="C196" s="17" t="s">
        <v>5182</v>
      </c>
      <c r="D196" s="18">
        <v>63636</v>
      </c>
      <c r="E196" s="17" t="s">
        <v>5183</v>
      </c>
      <c r="F196" s="17"/>
      <c r="G196" s="19" t="s">
        <v>3483</v>
      </c>
      <c r="H196" s="17" t="s">
        <v>5182</v>
      </c>
      <c r="I196" s="20">
        <v>2006</v>
      </c>
      <c r="J196" s="32" t="s">
        <v>4784</v>
      </c>
      <c r="K196" s="17" t="s">
        <v>5181</v>
      </c>
      <c r="L196" s="17" t="s">
        <v>4785</v>
      </c>
      <c r="M196" s="17"/>
      <c r="N196" s="17"/>
      <c r="O196" s="17" t="s">
        <v>4785</v>
      </c>
      <c r="P196" s="17" t="s">
        <v>4786</v>
      </c>
      <c r="Q196" s="17" t="s">
        <v>4792</v>
      </c>
      <c r="R196" s="22">
        <v>19.5</v>
      </c>
      <c r="S196" s="17" t="s">
        <v>5184</v>
      </c>
      <c r="T196" s="23">
        <v>20</v>
      </c>
      <c r="U196" s="17" t="s">
        <v>5185</v>
      </c>
    </row>
    <row r="197" spans="1:21" hidden="1" x14ac:dyDescent="0.25">
      <c r="A197" s="17" t="s">
        <v>5186</v>
      </c>
      <c r="B197" s="17" t="s">
        <v>5187</v>
      </c>
      <c r="C197" s="17"/>
      <c r="D197" s="18">
        <v>25923</v>
      </c>
      <c r="E197" s="17" t="s">
        <v>5188</v>
      </c>
      <c r="F197" s="17"/>
      <c r="G197" s="19" t="s">
        <v>3486</v>
      </c>
      <c r="H197" s="17"/>
      <c r="I197" s="20">
        <v>2005</v>
      </c>
      <c r="J197" s="32" t="s">
        <v>4784</v>
      </c>
      <c r="K197" s="17" t="s">
        <v>5186</v>
      </c>
      <c r="L197" s="17" t="s">
        <v>4785</v>
      </c>
      <c r="M197" s="17"/>
      <c r="N197" s="17"/>
      <c r="O197" s="17" t="s">
        <v>4785</v>
      </c>
      <c r="P197" s="17" t="s">
        <v>4786</v>
      </c>
      <c r="Q197" s="17"/>
      <c r="R197" s="22">
        <v>11.8</v>
      </c>
      <c r="S197" s="17"/>
      <c r="T197" s="23" t="s">
        <v>4403</v>
      </c>
      <c r="U197" s="17" t="s">
        <v>4573</v>
      </c>
    </row>
    <row r="198" spans="1:21" hidden="1" x14ac:dyDescent="0.25">
      <c r="A198" s="17" t="s">
        <v>5189</v>
      </c>
      <c r="B198" s="17" t="s">
        <v>5190</v>
      </c>
      <c r="C198" s="17"/>
      <c r="D198" s="18">
        <v>26919</v>
      </c>
      <c r="E198" s="17" t="s">
        <v>5191</v>
      </c>
      <c r="F198" s="17"/>
      <c r="G198" s="19" t="s">
        <v>3477</v>
      </c>
      <c r="H198" s="17"/>
      <c r="I198" s="20">
        <v>2002</v>
      </c>
      <c r="J198" s="27" t="s">
        <v>4784</v>
      </c>
      <c r="K198" s="17" t="s">
        <v>5189</v>
      </c>
      <c r="L198" s="17" t="s">
        <v>4785</v>
      </c>
      <c r="M198" s="17"/>
      <c r="N198" s="17"/>
      <c r="O198" s="17" t="s">
        <v>4785</v>
      </c>
      <c r="P198" s="17" t="s">
        <v>4786</v>
      </c>
      <c r="Q198" s="17"/>
      <c r="R198" s="22">
        <v>10</v>
      </c>
      <c r="S198" s="17"/>
      <c r="T198" s="23" t="s">
        <v>4405</v>
      </c>
      <c r="U198" s="17" t="s">
        <v>4455</v>
      </c>
    </row>
    <row r="199" spans="1:21" ht="77.25" hidden="1" x14ac:dyDescent="0.25">
      <c r="A199" s="17" t="s">
        <v>5192</v>
      </c>
      <c r="B199" s="21" t="s">
        <v>5193</v>
      </c>
      <c r="C199" s="17"/>
      <c r="D199" s="18">
        <v>27628</v>
      </c>
      <c r="E199" s="17" t="s">
        <v>5194</v>
      </c>
      <c r="F199" s="17"/>
      <c r="G199" s="19" t="s">
        <v>3477</v>
      </c>
      <c r="H199" s="17"/>
      <c r="I199" s="20">
        <v>2001</v>
      </c>
      <c r="J199" s="17" t="s">
        <v>4784</v>
      </c>
      <c r="K199" s="17" t="s">
        <v>5192</v>
      </c>
      <c r="L199" s="17" t="s">
        <v>4785</v>
      </c>
      <c r="M199" s="17"/>
      <c r="N199" s="17"/>
      <c r="O199" s="17" t="s">
        <v>4785</v>
      </c>
      <c r="P199" s="17" t="s">
        <v>4786</v>
      </c>
      <c r="Q199" s="17"/>
      <c r="R199" s="22">
        <v>19.5</v>
      </c>
      <c r="S199" s="17"/>
      <c r="T199" s="23" t="s">
        <v>4405</v>
      </c>
      <c r="U199" s="17" t="s">
        <v>4455</v>
      </c>
    </row>
    <row r="200" spans="1:21" hidden="1" x14ac:dyDescent="0.25">
      <c r="A200" s="17" t="s">
        <v>479</v>
      </c>
      <c r="B200" s="17" t="s">
        <v>2241</v>
      </c>
      <c r="C200" s="17" t="s">
        <v>1223</v>
      </c>
      <c r="D200" s="18">
        <v>14772</v>
      </c>
      <c r="E200" s="17" t="s">
        <v>3346</v>
      </c>
      <c r="F200" s="17"/>
      <c r="G200" s="19" t="s">
        <v>3346</v>
      </c>
      <c r="H200" s="17"/>
      <c r="I200" s="20">
        <v>1997</v>
      </c>
      <c r="J200" s="17" t="s">
        <v>4784</v>
      </c>
      <c r="K200" s="17" t="s">
        <v>479</v>
      </c>
      <c r="L200" s="17" t="s">
        <v>4812</v>
      </c>
      <c r="M200" s="17" t="s">
        <v>4812</v>
      </c>
      <c r="N200" s="17"/>
      <c r="O200" s="17" t="s">
        <v>4812</v>
      </c>
      <c r="P200" s="17" t="s">
        <v>4792</v>
      </c>
      <c r="Q200" s="17" t="s">
        <v>4786</v>
      </c>
      <c r="R200" s="22">
        <v>36</v>
      </c>
      <c r="S200" s="17" t="s">
        <v>4187</v>
      </c>
      <c r="T200" s="23">
        <v>110</v>
      </c>
      <c r="U200" s="25" t="s">
        <v>4507</v>
      </c>
    </row>
    <row r="201" spans="1:21" hidden="1" x14ac:dyDescent="0.25">
      <c r="A201" s="17" t="s">
        <v>480</v>
      </c>
      <c r="B201" s="17" t="s">
        <v>2172</v>
      </c>
      <c r="C201" s="17" t="s">
        <v>1224</v>
      </c>
      <c r="D201" s="18">
        <v>14774</v>
      </c>
      <c r="E201" s="17" t="s">
        <v>3346</v>
      </c>
      <c r="F201" s="17"/>
      <c r="G201" s="19" t="s">
        <v>3346</v>
      </c>
      <c r="H201" s="17"/>
      <c r="I201" s="20">
        <v>1994</v>
      </c>
      <c r="J201" s="17" t="s">
        <v>4784</v>
      </c>
      <c r="K201" s="17" t="s">
        <v>480</v>
      </c>
      <c r="L201" s="17" t="s">
        <v>4812</v>
      </c>
      <c r="M201" s="17"/>
      <c r="N201" s="17"/>
      <c r="O201" s="17" t="s">
        <v>4812</v>
      </c>
      <c r="P201" s="17" t="s">
        <v>4792</v>
      </c>
      <c r="Q201" s="17" t="s">
        <v>4792</v>
      </c>
      <c r="R201" s="22">
        <v>160</v>
      </c>
      <c r="S201" s="17" t="s">
        <v>4188</v>
      </c>
      <c r="T201" s="23">
        <v>110</v>
      </c>
      <c r="U201" s="25" t="s">
        <v>4500</v>
      </c>
    </row>
    <row r="202" spans="1:21" hidden="1" x14ac:dyDescent="0.25">
      <c r="A202" s="24" t="s">
        <v>5195</v>
      </c>
      <c r="B202" s="17"/>
      <c r="C202" s="17"/>
      <c r="D202" s="18">
        <v>14770</v>
      </c>
      <c r="E202" s="25" t="s">
        <v>3346</v>
      </c>
      <c r="F202" s="24"/>
      <c r="G202" s="19" t="s">
        <v>3346</v>
      </c>
      <c r="H202" s="17"/>
      <c r="I202" s="28">
        <v>2010</v>
      </c>
      <c r="J202" s="17" t="s">
        <v>4784</v>
      </c>
      <c r="K202" s="17" t="s">
        <v>5195</v>
      </c>
      <c r="L202" s="17" t="s">
        <v>4815</v>
      </c>
      <c r="M202" s="17"/>
      <c r="N202" s="24"/>
      <c r="O202" s="24" t="s">
        <v>4815</v>
      </c>
      <c r="P202" s="17" t="s">
        <v>4786</v>
      </c>
      <c r="Q202" s="17"/>
      <c r="R202" s="29">
        <v>18.600000000000001</v>
      </c>
      <c r="S202" s="17"/>
      <c r="T202" s="25" t="s">
        <v>4403</v>
      </c>
      <c r="U202" s="25" t="s">
        <v>2241</v>
      </c>
    </row>
    <row r="203" spans="1:21" hidden="1" x14ac:dyDescent="0.25">
      <c r="A203" s="17" t="s">
        <v>5196</v>
      </c>
      <c r="B203" s="17" t="s">
        <v>5197</v>
      </c>
      <c r="C203" s="17" t="s">
        <v>5198</v>
      </c>
      <c r="D203" s="18">
        <v>4821</v>
      </c>
      <c r="E203" s="17" t="s">
        <v>5199</v>
      </c>
      <c r="F203" s="17"/>
      <c r="G203" s="19" t="s">
        <v>3490</v>
      </c>
      <c r="H203" s="17"/>
      <c r="I203" s="20">
        <v>2008</v>
      </c>
      <c r="J203" s="27" t="s">
        <v>4784</v>
      </c>
      <c r="K203" s="17" t="s">
        <v>5196</v>
      </c>
      <c r="L203" s="17" t="s">
        <v>4815</v>
      </c>
      <c r="M203" s="17"/>
      <c r="N203" s="17"/>
      <c r="O203" s="17" t="s">
        <v>4815</v>
      </c>
      <c r="P203" s="17" t="s">
        <v>4786</v>
      </c>
      <c r="Q203" s="17"/>
      <c r="R203" s="22">
        <v>8</v>
      </c>
      <c r="S203" s="17"/>
      <c r="T203" s="23">
        <v>20</v>
      </c>
      <c r="U203" s="17" t="s">
        <v>4458</v>
      </c>
    </row>
    <row r="204" spans="1:21" ht="51.75" hidden="1" x14ac:dyDescent="0.25">
      <c r="A204" s="17" t="s">
        <v>5200</v>
      </c>
      <c r="B204" s="21" t="s">
        <v>5201</v>
      </c>
      <c r="C204" s="17" t="s">
        <v>5202</v>
      </c>
      <c r="D204" s="18">
        <v>4821</v>
      </c>
      <c r="E204" s="17" t="s">
        <v>5199</v>
      </c>
      <c r="F204" s="17"/>
      <c r="G204" s="19" t="s">
        <v>3490</v>
      </c>
      <c r="H204" s="17"/>
      <c r="I204" s="20">
        <v>2008</v>
      </c>
      <c r="J204" s="17" t="s">
        <v>4784</v>
      </c>
      <c r="K204" s="17" t="s">
        <v>5200</v>
      </c>
      <c r="L204" s="17" t="s">
        <v>4815</v>
      </c>
      <c r="M204" s="17"/>
      <c r="N204" s="17"/>
      <c r="O204" s="17" t="s">
        <v>4815</v>
      </c>
      <c r="P204" s="17" t="s">
        <v>4786</v>
      </c>
      <c r="Q204" s="17"/>
      <c r="R204" s="22">
        <v>8</v>
      </c>
      <c r="S204" s="17"/>
      <c r="T204" s="23">
        <v>20</v>
      </c>
      <c r="U204" s="17" t="s">
        <v>4458</v>
      </c>
    </row>
    <row r="205" spans="1:21" hidden="1" x14ac:dyDescent="0.25">
      <c r="A205" s="17" t="s">
        <v>5203</v>
      </c>
      <c r="B205" s="17" t="s">
        <v>5204</v>
      </c>
      <c r="C205" s="17" t="s">
        <v>5205</v>
      </c>
      <c r="D205" s="18">
        <v>4821</v>
      </c>
      <c r="E205" s="17" t="s">
        <v>5199</v>
      </c>
      <c r="F205" s="17"/>
      <c r="G205" s="19" t="s">
        <v>3490</v>
      </c>
      <c r="H205" s="17"/>
      <c r="I205" s="20">
        <v>2007</v>
      </c>
      <c r="J205" s="32" t="s">
        <v>4784</v>
      </c>
      <c r="K205" s="17" t="s">
        <v>5203</v>
      </c>
      <c r="L205" s="17" t="s">
        <v>4815</v>
      </c>
      <c r="M205" s="17"/>
      <c r="N205" s="17"/>
      <c r="O205" s="17" t="s">
        <v>4815</v>
      </c>
      <c r="P205" s="17" t="s">
        <v>4786</v>
      </c>
      <c r="Q205" s="17"/>
      <c r="R205" s="22">
        <v>24.1</v>
      </c>
      <c r="S205" s="17"/>
      <c r="T205" s="23">
        <v>20</v>
      </c>
      <c r="U205" s="25" t="s">
        <v>4458</v>
      </c>
    </row>
    <row r="206" spans="1:21" hidden="1" x14ac:dyDescent="0.25">
      <c r="A206" s="17" t="s">
        <v>481</v>
      </c>
      <c r="B206" s="17" t="s">
        <v>2163</v>
      </c>
      <c r="C206" s="17" t="s">
        <v>975</v>
      </c>
      <c r="D206" s="18">
        <v>38106</v>
      </c>
      <c r="E206" s="17" t="s">
        <v>3220</v>
      </c>
      <c r="F206" s="17"/>
      <c r="G206" s="19" t="s">
        <v>3477</v>
      </c>
      <c r="H206" s="17" t="s">
        <v>1689</v>
      </c>
      <c r="I206" s="20">
        <v>1971</v>
      </c>
      <c r="J206" s="17" t="s">
        <v>4784</v>
      </c>
      <c r="K206" s="17" t="s">
        <v>481</v>
      </c>
      <c r="L206" s="17" t="s">
        <v>4842</v>
      </c>
      <c r="M206" s="17" t="s">
        <v>4812</v>
      </c>
      <c r="N206" s="17" t="s">
        <v>5206</v>
      </c>
      <c r="O206" s="17" t="s">
        <v>4812</v>
      </c>
      <c r="P206" s="17" t="s">
        <v>4792</v>
      </c>
      <c r="Q206" s="17" t="s">
        <v>4786</v>
      </c>
      <c r="R206" s="22">
        <v>20</v>
      </c>
      <c r="S206" s="17" t="s">
        <v>4189</v>
      </c>
      <c r="T206" s="23">
        <v>110</v>
      </c>
      <c r="U206" s="25" t="s">
        <v>4461</v>
      </c>
    </row>
    <row r="207" spans="1:21" ht="64.5" hidden="1" x14ac:dyDescent="0.25">
      <c r="A207" s="24" t="s">
        <v>482</v>
      </c>
      <c r="B207" s="21" t="s">
        <v>2163</v>
      </c>
      <c r="C207" s="17" t="s">
        <v>975</v>
      </c>
      <c r="D207" s="26">
        <v>38106</v>
      </c>
      <c r="E207" s="25" t="s">
        <v>3220</v>
      </c>
      <c r="F207" s="17"/>
      <c r="G207" s="27" t="s">
        <v>3477</v>
      </c>
      <c r="H207" s="17" t="s">
        <v>1242</v>
      </c>
      <c r="I207" s="28">
        <v>2010</v>
      </c>
      <c r="J207" s="17" t="s">
        <v>4784</v>
      </c>
      <c r="K207" s="17" t="s">
        <v>482</v>
      </c>
      <c r="L207" s="17" t="s">
        <v>4842</v>
      </c>
      <c r="M207" s="17" t="s">
        <v>4812</v>
      </c>
      <c r="N207" s="17" t="s">
        <v>5119</v>
      </c>
      <c r="O207" s="17" t="s">
        <v>4812</v>
      </c>
      <c r="P207" s="17" t="s">
        <v>4792</v>
      </c>
      <c r="Q207" s="17" t="s">
        <v>4786</v>
      </c>
      <c r="R207" s="29">
        <v>74</v>
      </c>
      <c r="S207" s="30" t="s">
        <v>4190</v>
      </c>
      <c r="T207" s="30">
        <v>110</v>
      </c>
      <c r="U207" s="30" t="s">
        <v>4461</v>
      </c>
    </row>
    <row r="208" spans="1:21" ht="39" hidden="1" x14ac:dyDescent="0.25">
      <c r="A208" s="24" t="s">
        <v>483</v>
      </c>
      <c r="B208" s="17" t="s">
        <v>2163</v>
      </c>
      <c r="C208" s="17" t="s">
        <v>1225</v>
      </c>
      <c r="D208" s="18">
        <v>38112</v>
      </c>
      <c r="E208" s="17" t="s">
        <v>3220</v>
      </c>
      <c r="F208" s="17"/>
      <c r="G208" s="19" t="s">
        <v>3477</v>
      </c>
      <c r="H208" s="17" t="s">
        <v>1244</v>
      </c>
      <c r="I208" s="20">
        <v>1965</v>
      </c>
      <c r="J208" s="17" t="s">
        <v>4784</v>
      </c>
      <c r="K208" s="17" t="s">
        <v>483</v>
      </c>
      <c r="L208" s="21" t="s">
        <v>4842</v>
      </c>
      <c r="M208" s="21" t="s">
        <v>4812</v>
      </c>
      <c r="N208" s="21" t="s">
        <v>5207</v>
      </c>
      <c r="O208" s="21" t="s">
        <v>4812</v>
      </c>
      <c r="P208" s="17" t="s">
        <v>4792</v>
      </c>
      <c r="Q208" s="17" t="s">
        <v>4786</v>
      </c>
      <c r="R208" s="22">
        <v>25</v>
      </c>
      <c r="S208" s="17" t="s">
        <v>4191</v>
      </c>
      <c r="T208" s="23">
        <v>110</v>
      </c>
      <c r="U208" s="17" t="s">
        <v>4461</v>
      </c>
    </row>
    <row r="209" spans="1:21" hidden="1" x14ac:dyDescent="0.25">
      <c r="A209" s="24" t="s">
        <v>92</v>
      </c>
      <c r="B209" s="32" t="s">
        <v>2163</v>
      </c>
      <c r="C209" s="17" t="s">
        <v>975</v>
      </c>
      <c r="D209" s="18">
        <v>38106</v>
      </c>
      <c r="E209" s="17" t="s">
        <v>3220</v>
      </c>
      <c r="F209" s="17"/>
      <c r="G209" s="19" t="s">
        <v>3477</v>
      </c>
      <c r="H209" s="17" t="s">
        <v>1535</v>
      </c>
      <c r="I209" s="20">
        <v>1984</v>
      </c>
      <c r="J209" s="17" t="s">
        <v>4784</v>
      </c>
      <c r="K209" s="17" t="s">
        <v>92</v>
      </c>
      <c r="L209" s="17" t="s">
        <v>4842</v>
      </c>
      <c r="M209" s="17" t="s">
        <v>4843</v>
      </c>
      <c r="N209" s="17" t="s">
        <v>5206</v>
      </c>
      <c r="O209" s="17" t="s">
        <v>4843</v>
      </c>
      <c r="P209" s="17" t="s">
        <v>4792</v>
      </c>
      <c r="Q209" s="17" t="s">
        <v>4786</v>
      </c>
      <c r="R209" s="22">
        <v>43.3</v>
      </c>
      <c r="S209" s="17" t="s">
        <v>4032</v>
      </c>
      <c r="T209" s="23">
        <v>110</v>
      </c>
      <c r="U209" s="17" t="s">
        <v>4461</v>
      </c>
    </row>
    <row r="210" spans="1:21" ht="77.25" hidden="1" x14ac:dyDescent="0.25">
      <c r="A210" s="17" t="s">
        <v>5208</v>
      </c>
      <c r="B210" s="17" t="s">
        <v>2129</v>
      </c>
      <c r="C210" s="17" t="s">
        <v>5209</v>
      </c>
      <c r="D210" s="18">
        <v>6809</v>
      </c>
      <c r="E210" s="17" t="s">
        <v>5210</v>
      </c>
      <c r="F210" s="21" t="s">
        <v>5211</v>
      </c>
      <c r="G210" s="19" t="s">
        <v>3479</v>
      </c>
      <c r="H210" s="17" t="s">
        <v>5209</v>
      </c>
      <c r="I210" s="20">
        <v>2003</v>
      </c>
      <c r="J210" s="17" t="s">
        <v>4784</v>
      </c>
      <c r="K210" s="17" t="s">
        <v>5208</v>
      </c>
      <c r="L210" s="17" t="s">
        <v>4785</v>
      </c>
      <c r="M210" s="17"/>
      <c r="N210" s="17"/>
      <c r="O210" s="17" t="s">
        <v>4785</v>
      </c>
      <c r="P210" s="17" t="s">
        <v>4786</v>
      </c>
      <c r="Q210" s="17"/>
      <c r="R210" s="22">
        <v>21.7</v>
      </c>
      <c r="S210" s="17" t="s">
        <v>5209</v>
      </c>
      <c r="T210" s="23">
        <v>20</v>
      </c>
      <c r="U210" s="25" t="s">
        <v>4458</v>
      </c>
    </row>
    <row r="211" spans="1:21" hidden="1" x14ac:dyDescent="0.25">
      <c r="A211" s="24" t="s">
        <v>5212</v>
      </c>
      <c r="B211" s="24"/>
      <c r="C211" s="17" t="s">
        <v>5213</v>
      </c>
      <c r="D211" s="26">
        <v>25821</v>
      </c>
      <c r="E211" s="25" t="s">
        <v>5214</v>
      </c>
      <c r="F211" s="24"/>
      <c r="G211" s="19" t="s">
        <v>3486</v>
      </c>
      <c r="H211" s="24"/>
      <c r="I211" s="28">
        <v>2014</v>
      </c>
      <c r="J211" s="17" t="s">
        <v>4784</v>
      </c>
      <c r="K211" s="17" t="s">
        <v>5212</v>
      </c>
      <c r="L211" s="17" t="s">
        <v>4785</v>
      </c>
      <c r="M211" s="17"/>
      <c r="N211" s="24"/>
      <c r="O211" s="24" t="s">
        <v>4785</v>
      </c>
      <c r="P211" s="17" t="s">
        <v>4786</v>
      </c>
      <c r="Q211" s="17" t="s">
        <v>4792</v>
      </c>
      <c r="R211" s="29">
        <v>13.8</v>
      </c>
      <c r="S211" s="17"/>
      <c r="T211" s="25" t="s">
        <v>4849</v>
      </c>
      <c r="U211" s="25" t="s">
        <v>4567</v>
      </c>
    </row>
    <row r="212" spans="1:21" hidden="1" x14ac:dyDescent="0.25">
      <c r="A212" s="24" t="s">
        <v>5215</v>
      </c>
      <c r="B212" s="21"/>
      <c r="C212" s="21" t="s">
        <v>5216</v>
      </c>
      <c r="D212" s="26">
        <v>25821</v>
      </c>
      <c r="E212" s="25" t="s">
        <v>5214</v>
      </c>
      <c r="F212" s="21"/>
      <c r="G212" s="27" t="s">
        <v>3486</v>
      </c>
      <c r="H212" s="17"/>
      <c r="I212" s="38">
        <v>2014</v>
      </c>
      <c r="J212" s="32" t="s">
        <v>4784</v>
      </c>
      <c r="K212" s="17" t="s">
        <v>5215</v>
      </c>
      <c r="L212" s="17" t="s">
        <v>4785</v>
      </c>
      <c r="M212" s="21"/>
      <c r="N212" s="17"/>
      <c r="O212" s="17" t="s">
        <v>4785</v>
      </c>
      <c r="P212" s="27" t="s">
        <v>4786</v>
      </c>
      <c r="Q212" s="17" t="s">
        <v>4792</v>
      </c>
      <c r="R212" s="29">
        <v>16.100000000000001</v>
      </c>
      <c r="S212" s="32"/>
      <c r="T212" s="17" t="s">
        <v>4849</v>
      </c>
      <c r="U212" s="32" t="s">
        <v>4567</v>
      </c>
    </row>
    <row r="213" spans="1:21" ht="39" hidden="1" x14ac:dyDescent="0.25">
      <c r="A213" s="17" t="s">
        <v>5217</v>
      </c>
      <c r="B213" s="17"/>
      <c r="C213" s="17" t="s">
        <v>5218</v>
      </c>
      <c r="D213" s="26">
        <v>25821</v>
      </c>
      <c r="E213" s="17" t="s">
        <v>5214</v>
      </c>
      <c r="F213" s="17"/>
      <c r="G213" s="27" t="s">
        <v>3486</v>
      </c>
      <c r="H213" s="17"/>
      <c r="I213" s="38">
        <v>2014</v>
      </c>
      <c r="J213" s="27" t="s">
        <v>4784</v>
      </c>
      <c r="K213" s="17" t="s">
        <v>5217</v>
      </c>
      <c r="L213" s="17" t="s">
        <v>4785</v>
      </c>
      <c r="M213" s="21"/>
      <c r="N213" s="21"/>
      <c r="O213" s="21" t="s">
        <v>4785</v>
      </c>
      <c r="P213" s="17" t="s">
        <v>4786</v>
      </c>
      <c r="Q213" s="17" t="s">
        <v>4792</v>
      </c>
      <c r="R213" s="22">
        <v>16.100000000000001</v>
      </c>
      <c r="S213" s="17"/>
      <c r="T213" s="23" t="s">
        <v>4849</v>
      </c>
      <c r="U213" s="17" t="s">
        <v>4567</v>
      </c>
    </row>
    <row r="214" spans="1:21" hidden="1" x14ac:dyDescent="0.25">
      <c r="A214" s="24" t="s">
        <v>850</v>
      </c>
      <c r="B214" s="24" t="s">
        <v>2369</v>
      </c>
      <c r="C214" s="17" t="s">
        <v>977</v>
      </c>
      <c r="D214" s="18">
        <v>28237</v>
      </c>
      <c r="E214" s="25" t="s">
        <v>3221</v>
      </c>
      <c r="F214" s="24" t="s">
        <v>2439</v>
      </c>
      <c r="G214" s="19" t="s">
        <v>3221</v>
      </c>
      <c r="H214" s="17" t="s">
        <v>1848</v>
      </c>
      <c r="I214" s="28">
        <v>2009</v>
      </c>
      <c r="J214" s="17" t="s">
        <v>4784</v>
      </c>
      <c r="K214" s="17" t="s">
        <v>850</v>
      </c>
      <c r="L214" s="17" t="s">
        <v>4868</v>
      </c>
      <c r="M214" s="17"/>
      <c r="N214" s="24"/>
      <c r="O214" s="24" t="s">
        <v>4868</v>
      </c>
      <c r="P214" s="17" t="s">
        <v>4792</v>
      </c>
      <c r="Q214" s="17" t="s">
        <v>4792</v>
      </c>
      <c r="R214" s="29">
        <v>33</v>
      </c>
      <c r="S214" s="17" t="s">
        <v>4368</v>
      </c>
      <c r="T214" s="25">
        <v>110</v>
      </c>
      <c r="U214" s="25" t="s">
        <v>4462</v>
      </c>
    </row>
    <row r="215" spans="1:21" hidden="1" x14ac:dyDescent="0.25">
      <c r="A215" s="24" t="s">
        <v>851</v>
      </c>
      <c r="B215" s="17" t="s">
        <v>2369</v>
      </c>
      <c r="C215" s="17" t="s">
        <v>1460</v>
      </c>
      <c r="D215" s="18">
        <v>28219</v>
      </c>
      <c r="E215" s="25" t="s">
        <v>3221</v>
      </c>
      <c r="F215" s="17" t="s">
        <v>2684</v>
      </c>
      <c r="G215" s="19" t="s">
        <v>3221</v>
      </c>
      <c r="H215" s="17" t="s">
        <v>1460</v>
      </c>
      <c r="I215" s="28" t="s">
        <v>3624</v>
      </c>
      <c r="J215" s="17" t="s">
        <v>4784</v>
      </c>
      <c r="K215" s="17" t="s">
        <v>851</v>
      </c>
      <c r="L215" s="17" t="s">
        <v>4868</v>
      </c>
      <c r="M215" s="17"/>
      <c r="N215" s="17"/>
      <c r="O215" s="17" t="s">
        <v>4868</v>
      </c>
      <c r="P215" s="17" t="s">
        <v>4792</v>
      </c>
      <c r="Q215" s="17" t="s">
        <v>4786</v>
      </c>
      <c r="R215" s="29">
        <v>44</v>
      </c>
      <c r="S215" s="17"/>
      <c r="T215" s="25">
        <v>10</v>
      </c>
      <c r="U215" s="25" t="s">
        <v>4462</v>
      </c>
    </row>
    <row r="216" spans="1:21" hidden="1" x14ac:dyDescent="0.25">
      <c r="A216" s="24" t="s">
        <v>484</v>
      </c>
      <c r="B216" s="17" t="s">
        <v>2242</v>
      </c>
      <c r="C216" s="17" t="s">
        <v>1226</v>
      </c>
      <c r="D216" s="26">
        <v>28237</v>
      </c>
      <c r="E216" s="25" t="s">
        <v>3221</v>
      </c>
      <c r="F216" s="24" t="s">
        <v>2570</v>
      </c>
      <c r="G216" s="19" t="s">
        <v>3221</v>
      </c>
      <c r="H216" s="17" t="s">
        <v>1690</v>
      </c>
      <c r="I216" s="28" t="s">
        <v>3612</v>
      </c>
      <c r="J216" s="17" t="s">
        <v>4784</v>
      </c>
      <c r="K216" s="17" t="s">
        <v>484</v>
      </c>
      <c r="L216" s="17" t="s">
        <v>4812</v>
      </c>
      <c r="M216" s="17"/>
      <c r="N216" s="24"/>
      <c r="O216" s="24" t="s">
        <v>4812</v>
      </c>
      <c r="P216" s="17" t="s">
        <v>4792</v>
      </c>
      <c r="Q216" s="17" t="s">
        <v>4786</v>
      </c>
      <c r="R216" s="29">
        <v>14.8</v>
      </c>
      <c r="S216" s="17" t="s">
        <v>4192</v>
      </c>
      <c r="T216" s="25">
        <v>10</v>
      </c>
      <c r="U216" s="25" t="s">
        <v>4462</v>
      </c>
    </row>
    <row r="217" spans="1:21" hidden="1" x14ac:dyDescent="0.25">
      <c r="A217" s="17" t="s">
        <v>485</v>
      </c>
      <c r="B217" s="17" t="s">
        <v>2243</v>
      </c>
      <c r="C217" s="17" t="s">
        <v>1227</v>
      </c>
      <c r="D217" s="18">
        <v>28237</v>
      </c>
      <c r="E217" s="17" t="s">
        <v>3221</v>
      </c>
      <c r="F217" s="17"/>
      <c r="G217" s="19" t="s">
        <v>3221</v>
      </c>
      <c r="H217" s="17" t="s">
        <v>1691</v>
      </c>
      <c r="I217" s="20">
        <v>2016</v>
      </c>
      <c r="J217" s="17" t="s">
        <v>4784</v>
      </c>
      <c r="K217" s="17" t="s">
        <v>485</v>
      </c>
      <c r="L217" s="17" t="s">
        <v>4812</v>
      </c>
      <c r="M217" s="17"/>
      <c r="N217" s="17"/>
      <c r="O217" s="17" t="s">
        <v>4812</v>
      </c>
      <c r="P217" s="17" t="s">
        <v>4792</v>
      </c>
      <c r="Q217" s="17" t="s">
        <v>4792</v>
      </c>
      <c r="R217" s="22">
        <v>444.5</v>
      </c>
      <c r="S217" s="17" t="s">
        <v>4193</v>
      </c>
      <c r="T217" s="23">
        <v>110</v>
      </c>
      <c r="U217" s="17" t="s">
        <v>4508</v>
      </c>
    </row>
    <row r="218" spans="1:21" hidden="1" x14ac:dyDescent="0.25">
      <c r="A218" s="17" t="s">
        <v>752</v>
      </c>
      <c r="B218" s="17" t="s">
        <v>2164</v>
      </c>
      <c r="C218" s="17" t="s">
        <v>1227</v>
      </c>
      <c r="D218" s="18">
        <v>28237</v>
      </c>
      <c r="E218" s="17" t="s">
        <v>3221</v>
      </c>
      <c r="F218" s="17" t="s">
        <v>2657</v>
      </c>
      <c r="G218" s="19" t="s">
        <v>3221</v>
      </c>
      <c r="H218" s="17" t="s">
        <v>1802</v>
      </c>
      <c r="I218" s="20">
        <v>1974</v>
      </c>
      <c r="J218" s="17" t="s">
        <v>4784</v>
      </c>
      <c r="K218" s="17" t="s">
        <v>752</v>
      </c>
      <c r="L218" s="17" t="s">
        <v>4825</v>
      </c>
      <c r="M218" s="17" t="s">
        <v>5219</v>
      </c>
      <c r="N218" s="17"/>
      <c r="O218" s="17" t="s">
        <v>4825</v>
      </c>
      <c r="P218" s="17" t="s">
        <v>4792</v>
      </c>
      <c r="Q218" s="17" t="s">
        <v>4792</v>
      </c>
      <c r="R218" s="22">
        <v>86</v>
      </c>
      <c r="S218" s="17" t="s">
        <v>4324</v>
      </c>
      <c r="T218" s="23">
        <v>110</v>
      </c>
      <c r="U218" s="17" t="s">
        <v>4462</v>
      </c>
    </row>
    <row r="219" spans="1:21" ht="64.5" hidden="1" x14ac:dyDescent="0.25">
      <c r="A219" s="24" t="s">
        <v>803</v>
      </c>
      <c r="B219" s="17" t="s">
        <v>2352</v>
      </c>
      <c r="C219" s="17" t="s">
        <v>1227</v>
      </c>
      <c r="D219" s="18">
        <v>28237</v>
      </c>
      <c r="E219" s="17" t="s">
        <v>3221</v>
      </c>
      <c r="F219" s="17" t="s">
        <v>2657</v>
      </c>
      <c r="G219" s="19" t="s">
        <v>3221</v>
      </c>
      <c r="H219" s="17" t="s">
        <v>1596</v>
      </c>
      <c r="I219" s="20">
        <v>1975</v>
      </c>
      <c r="J219" s="17" t="s">
        <v>4784</v>
      </c>
      <c r="K219" s="17" t="s">
        <v>803</v>
      </c>
      <c r="L219" s="17" t="s">
        <v>5220</v>
      </c>
      <c r="M219" s="17" t="s">
        <v>5221</v>
      </c>
      <c r="N219" s="17" t="s">
        <v>4812</v>
      </c>
      <c r="O219" s="21" t="s">
        <v>5096</v>
      </c>
      <c r="P219" s="17" t="s">
        <v>4792</v>
      </c>
      <c r="Q219" s="17" t="s">
        <v>4792</v>
      </c>
      <c r="R219" s="22">
        <v>160</v>
      </c>
      <c r="S219" s="17" t="s">
        <v>4345</v>
      </c>
      <c r="T219" s="23">
        <v>110</v>
      </c>
      <c r="U219" s="17" t="s">
        <v>4462</v>
      </c>
    </row>
    <row r="220" spans="1:21" hidden="1" x14ac:dyDescent="0.25">
      <c r="A220" s="17" t="s">
        <v>93</v>
      </c>
      <c r="B220" s="17" t="s">
        <v>2164</v>
      </c>
      <c r="C220" s="17" t="s">
        <v>976</v>
      </c>
      <c r="D220" s="18">
        <v>28207</v>
      </c>
      <c r="E220" s="17" t="s">
        <v>3221</v>
      </c>
      <c r="F220" s="17" t="s">
        <v>2438</v>
      </c>
      <c r="G220" s="19" t="s">
        <v>3221</v>
      </c>
      <c r="H220" s="17" t="s">
        <v>1536</v>
      </c>
      <c r="I220" s="20">
        <v>2014</v>
      </c>
      <c r="J220" s="17" t="s">
        <v>4784</v>
      </c>
      <c r="K220" s="17" t="s">
        <v>93</v>
      </c>
      <c r="L220" s="17" t="s">
        <v>4843</v>
      </c>
      <c r="M220" s="17"/>
      <c r="N220" s="17"/>
      <c r="O220" s="17" t="s">
        <v>4843</v>
      </c>
      <c r="P220" s="17" t="s">
        <v>4792</v>
      </c>
      <c r="Q220" s="17" t="s">
        <v>4786</v>
      </c>
      <c r="R220" s="22">
        <v>119</v>
      </c>
      <c r="S220" s="17" t="s">
        <v>4033</v>
      </c>
      <c r="T220" s="23">
        <v>110</v>
      </c>
      <c r="U220" s="17" t="s">
        <v>4462</v>
      </c>
    </row>
    <row r="221" spans="1:21" hidden="1" x14ac:dyDescent="0.25">
      <c r="A221" s="17" t="s">
        <v>94</v>
      </c>
      <c r="B221" s="17" t="s">
        <v>2164</v>
      </c>
      <c r="C221" s="17" t="s">
        <v>977</v>
      </c>
      <c r="D221" s="18">
        <v>28237</v>
      </c>
      <c r="E221" s="17" t="s">
        <v>3221</v>
      </c>
      <c r="F221" s="17" t="s">
        <v>2439</v>
      </c>
      <c r="G221" s="19" t="s">
        <v>3221</v>
      </c>
      <c r="H221" s="17" t="s">
        <v>1537</v>
      </c>
      <c r="I221" s="20">
        <v>1979</v>
      </c>
      <c r="J221" s="17" t="s">
        <v>4784</v>
      </c>
      <c r="K221" s="17" t="s">
        <v>94</v>
      </c>
      <c r="L221" s="17" t="s">
        <v>4843</v>
      </c>
      <c r="M221" s="17"/>
      <c r="N221" s="17"/>
      <c r="O221" s="17" t="s">
        <v>4843</v>
      </c>
      <c r="P221" s="17" t="s">
        <v>4792</v>
      </c>
      <c r="Q221" s="17" t="s">
        <v>4786</v>
      </c>
      <c r="R221" s="22">
        <v>303</v>
      </c>
      <c r="S221" s="17" t="s">
        <v>4034</v>
      </c>
      <c r="T221" s="23">
        <v>110</v>
      </c>
      <c r="U221" s="17" t="s">
        <v>4462</v>
      </c>
    </row>
    <row r="222" spans="1:21" hidden="1" x14ac:dyDescent="0.25">
      <c r="A222" s="17" t="s">
        <v>95</v>
      </c>
      <c r="B222" s="17" t="s">
        <v>2157</v>
      </c>
      <c r="C222" s="17" t="s">
        <v>978</v>
      </c>
      <c r="D222" s="18">
        <v>28777</v>
      </c>
      <c r="E222" s="17" t="s">
        <v>3221</v>
      </c>
      <c r="F222" s="17" t="s">
        <v>2440</v>
      </c>
      <c r="G222" s="19" t="s">
        <v>3221</v>
      </c>
      <c r="H222" s="17" t="s">
        <v>978</v>
      </c>
      <c r="I222" s="20">
        <v>1969</v>
      </c>
      <c r="J222" s="17" t="s">
        <v>4784</v>
      </c>
      <c r="K222" s="17" t="s">
        <v>95</v>
      </c>
      <c r="L222" s="17" t="s">
        <v>4842</v>
      </c>
      <c r="M222" s="17" t="s">
        <v>4843</v>
      </c>
      <c r="N222" s="17" t="s">
        <v>5222</v>
      </c>
      <c r="O222" s="17" t="s">
        <v>4843</v>
      </c>
      <c r="P222" s="17" t="s">
        <v>4792</v>
      </c>
      <c r="Q222" s="17" t="s">
        <v>4792</v>
      </c>
      <c r="R222" s="22">
        <v>350</v>
      </c>
      <c r="S222" s="17" t="s">
        <v>4035</v>
      </c>
      <c r="T222" s="23">
        <v>220</v>
      </c>
      <c r="U222" s="17" t="s">
        <v>4463</v>
      </c>
    </row>
    <row r="223" spans="1:21" ht="39" hidden="1" x14ac:dyDescent="0.25">
      <c r="A223" s="17" t="s">
        <v>5223</v>
      </c>
      <c r="B223" s="17" t="s">
        <v>5224</v>
      </c>
      <c r="C223" s="17"/>
      <c r="D223" s="18">
        <v>28237</v>
      </c>
      <c r="E223" s="17" t="s">
        <v>3221</v>
      </c>
      <c r="F223" s="17"/>
      <c r="G223" s="19" t="s">
        <v>3221</v>
      </c>
      <c r="H223" s="17"/>
      <c r="I223" s="20">
        <v>2004</v>
      </c>
      <c r="J223" s="17" t="s">
        <v>4784</v>
      </c>
      <c r="K223" s="17" t="s">
        <v>5223</v>
      </c>
      <c r="L223" s="21" t="s">
        <v>4785</v>
      </c>
      <c r="M223" s="21"/>
      <c r="N223" s="21"/>
      <c r="O223" s="21" t="s">
        <v>4785</v>
      </c>
      <c r="P223" s="17" t="s">
        <v>4786</v>
      </c>
      <c r="Q223" s="17"/>
      <c r="R223" s="22">
        <v>13.2</v>
      </c>
      <c r="S223" s="17"/>
      <c r="T223" s="23" t="s">
        <v>4849</v>
      </c>
      <c r="U223" s="27" t="s">
        <v>4462</v>
      </c>
    </row>
    <row r="224" spans="1:21" hidden="1" x14ac:dyDescent="0.25">
      <c r="A224" s="17" t="s">
        <v>5225</v>
      </c>
      <c r="B224" s="17" t="s">
        <v>5226</v>
      </c>
      <c r="C224" s="17"/>
      <c r="D224" s="18">
        <v>28237</v>
      </c>
      <c r="E224" s="17" t="s">
        <v>3221</v>
      </c>
      <c r="F224" s="17"/>
      <c r="G224" s="19" t="s">
        <v>3221</v>
      </c>
      <c r="H224" s="17"/>
      <c r="I224" s="20">
        <v>2001</v>
      </c>
      <c r="J224" s="17" t="s">
        <v>4784</v>
      </c>
      <c r="K224" s="17" t="s">
        <v>5225</v>
      </c>
      <c r="L224" s="17" t="s">
        <v>4785</v>
      </c>
      <c r="M224" s="17"/>
      <c r="N224" s="17"/>
      <c r="O224" s="17" t="s">
        <v>4785</v>
      </c>
      <c r="P224" s="17" t="s">
        <v>4786</v>
      </c>
      <c r="Q224" s="17" t="s">
        <v>4792</v>
      </c>
      <c r="R224" s="22">
        <v>12</v>
      </c>
      <c r="S224" s="17"/>
      <c r="T224" s="23" t="s">
        <v>4405</v>
      </c>
      <c r="U224" s="17" t="s">
        <v>4462</v>
      </c>
    </row>
    <row r="225" spans="1:21" hidden="1" x14ac:dyDescent="0.25">
      <c r="A225" s="24" t="s">
        <v>5227</v>
      </c>
      <c r="B225" s="21"/>
      <c r="C225" s="17"/>
      <c r="D225" s="26">
        <v>28307</v>
      </c>
      <c r="E225" s="25" t="s">
        <v>3221</v>
      </c>
      <c r="F225" s="17"/>
      <c r="G225" s="19" t="s">
        <v>3221</v>
      </c>
      <c r="H225" s="17"/>
      <c r="I225" s="28">
        <v>2002</v>
      </c>
      <c r="J225" s="17" t="s">
        <v>4784</v>
      </c>
      <c r="K225" s="17" t="s">
        <v>5227</v>
      </c>
      <c r="L225" s="17" t="s">
        <v>4785</v>
      </c>
      <c r="M225" s="17"/>
      <c r="N225" s="17"/>
      <c r="O225" s="17" t="s">
        <v>4785</v>
      </c>
      <c r="P225" s="17" t="s">
        <v>4786</v>
      </c>
      <c r="Q225" s="17"/>
      <c r="R225" s="29">
        <v>10</v>
      </c>
      <c r="S225" s="17"/>
      <c r="T225" s="25" t="s">
        <v>4405</v>
      </c>
      <c r="U225" s="17" t="s">
        <v>4462</v>
      </c>
    </row>
    <row r="226" spans="1:21" hidden="1" x14ac:dyDescent="0.25">
      <c r="A226" s="17" t="s">
        <v>210</v>
      </c>
      <c r="B226" s="17" t="s">
        <v>2196</v>
      </c>
      <c r="C226" s="17" t="s">
        <v>1045</v>
      </c>
      <c r="D226" s="18">
        <v>28207</v>
      </c>
      <c r="E226" s="17" t="s">
        <v>3257</v>
      </c>
      <c r="F226" s="17"/>
      <c r="G226" s="19" t="s">
        <v>3221</v>
      </c>
      <c r="H226" s="17" t="s">
        <v>1605</v>
      </c>
      <c r="I226" s="20">
        <v>2012</v>
      </c>
      <c r="J226" s="17" t="s">
        <v>4784</v>
      </c>
      <c r="K226" s="17" t="s">
        <v>210</v>
      </c>
      <c r="L226" s="21" t="s">
        <v>4823</v>
      </c>
      <c r="M226" s="21"/>
      <c r="N226" s="21"/>
      <c r="O226" s="21" t="s">
        <v>4823</v>
      </c>
      <c r="P226" s="17" t="s">
        <v>4786</v>
      </c>
      <c r="Q226" s="17" t="s">
        <v>4792</v>
      </c>
      <c r="R226" s="22">
        <v>9.9</v>
      </c>
      <c r="S226" s="17"/>
      <c r="T226" s="23">
        <v>10</v>
      </c>
      <c r="U226" s="17" t="s">
        <v>4462</v>
      </c>
    </row>
    <row r="227" spans="1:21" hidden="1" x14ac:dyDescent="0.25">
      <c r="A227" s="24" t="s">
        <v>852</v>
      </c>
      <c r="B227" s="17" t="s">
        <v>2370</v>
      </c>
      <c r="C227" s="17" t="s">
        <v>1461</v>
      </c>
      <c r="D227" s="26">
        <v>27570</v>
      </c>
      <c r="E227" s="25" t="s">
        <v>3458</v>
      </c>
      <c r="F227" s="17" t="s">
        <v>2685</v>
      </c>
      <c r="G227" s="19" t="s">
        <v>3221</v>
      </c>
      <c r="H227" s="17"/>
      <c r="I227" s="28">
        <v>1977</v>
      </c>
      <c r="J227" s="17" t="s">
        <v>4784</v>
      </c>
      <c r="K227" s="17" t="s">
        <v>852</v>
      </c>
      <c r="L227" s="17" t="s">
        <v>4842</v>
      </c>
      <c r="M227" s="17" t="s">
        <v>4868</v>
      </c>
      <c r="N227" s="17"/>
      <c r="O227" s="17" t="s">
        <v>4868</v>
      </c>
      <c r="P227" s="17" t="s">
        <v>4786</v>
      </c>
      <c r="Q227" s="17" t="s">
        <v>4882</v>
      </c>
      <c r="R227" s="29">
        <v>14</v>
      </c>
      <c r="S227" s="17" t="s">
        <v>4369</v>
      </c>
      <c r="T227" s="25">
        <v>20</v>
      </c>
      <c r="U227" s="25" t="s">
        <v>4462</v>
      </c>
    </row>
    <row r="228" spans="1:21" hidden="1" x14ac:dyDescent="0.25">
      <c r="A228" s="24" t="s">
        <v>5228</v>
      </c>
      <c r="B228" s="51" t="s">
        <v>5229</v>
      </c>
      <c r="C228" s="17"/>
      <c r="D228" s="26">
        <v>26954</v>
      </c>
      <c r="E228" s="25" t="s">
        <v>3458</v>
      </c>
      <c r="F228" s="17"/>
      <c r="G228" s="19" t="s">
        <v>3477</v>
      </c>
      <c r="H228" s="17"/>
      <c r="I228" s="28">
        <v>2014</v>
      </c>
      <c r="J228" s="17" t="s">
        <v>4784</v>
      </c>
      <c r="K228" s="17" t="s">
        <v>5228</v>
      </c>
      <c r="L228" s="17" t="s">
        <v>4812</v>
      </c>
      <c r="M228" s="17"/>
      <c r="N228" s="17"/>
      <c r="O228" s="17" t="s">
        <v>4812</v>
      </c>
      <c r="P228" s="17" t="s">
        <v>4792</v>
      </c>
      <c r="Q228" s="17" t="s">
        <v>4786</v>
      </c>
      <c r="R228" s="29">
        <v>17.100000000000001</v>
      </c>
      <c r="S228" s="17" t="s">
        <v>5230</v>
      </c>
      <c r="T228" s="25" t="s">
        <v>5231</v>
      </c>
      <c r="U228" s="25" t="s">
        <v>4455</v>
      </c>
    </row>
    <row r="229" spans="1:21" ht="51.75" hidden="1" x14ac:dyDescent="0.25">
      <c r="A229" s="24" t="s">
        <v>5232</v>
      </c>
      <c r="B229" s="21" t="s">
        <v>2238</v>
      </c>
      <c r="C229" s="21" t="s">
        <v>5233</v>
      </c>
      <c r="D229" s="26">
        <v>27576</v>
      </c>
      <c r="E229" s="25" t="s">
        <v>3458</v>
      </c>
      <c r="F229" s="21"/>
      <c r="G229" s="27" t="s">
        <v>3221</v>
      </c>
      <c r="H229" s="17"/>
      <c r="I229" s="38">
        <v>2008</v>
      </c>
      <c r="J229" s="32" t="s">
        <v>4784</v>
      </c>
      <c r="K229" s="17" t="s">
        <v>5232</v>
      </c>
      <c r="L229" s="17" t="s">
        <v>4785</v>
      </c>
      <c r="M229" s="21"/>
      <c r="N229" s="17"/>
      <c r="O229" s="17" t="s">
        <v>4785</v>
      </c>
      <c r="P229" s="27" t="s">
        <v>4786</v>
      </c>
      <c r="Q229" s="17" t="s">
        <v>4792</v>
      </c>
      <c r="R229" s="29">
        <v>10</v>
      </c>
      <c r="S229" s="33" t="s">
        <v>5234</v>
      </c>
      <c r="T229" s="17" t="s">
        <v>4405</v>
      </c>
      <c r="U229" s="32" t="s">
        <v>5235</v>
      </c>
    </row>
    <row r="230" spans="1:21" hidden="1" x14ac:dyDescent="0.25">
      <c r="A230" s="17" t="s">
        <v>5236</v>
      </c>
      <c r="B230" s="17" t="s">
        <v>2238</v>
      </c>
      <c r="C230" s="17" t="s">
        <v>5237</v>
      </c>
      <c r="D230" s="18">
        <v>27580</v>
      </c>
      <c r="E230" s="17" t="s">
        <v>3458</v>
      </c>
      <c r="F230" s="17"/>
      <c r="G230" s="19" t="s">
        <v>3221</v>
      </c>
      <c r="H230" s="17" t="s">
        <v>5238</v>
      </c>
      <c r="I230" s="20">
        <v>2006</v>
      </c>
      <c r="J230" s="17" t="s">
        <v>4784</v>
      </c>
      <c r="K230" s="17" t="s">
        <v>5236</v>
      </c>
      <c r="L230" s="17" t="s">
        <v>4785</v>
      </c>
      <c r="M230" s="17"/>
      <c r="N230" s="17"/>
      <c r="O230" s="17" t="s">
        <v>4785</v>
      </c>
      <c r="P230" s="17" t="s">
        <v>4786</v>
      </c>
      <c r="Q230" s="17" t="s">
        <v>4792</v>
      </c>
      <c r="R230" s="22">
        <v>5</v>
      </c>
      <c r="S230" s="17" t="s">
        <v>5239</v>
      </c>
      <c r="T230" s="23" t="s">
        <v>4403</v>
      </c>
      <c r="U230" s="17" t="s">
        <v>5240</v>
      </c>
    </row>
    <row r="231" spans="1:21" ht="51.75" hidden="1" x14ac:dyDescent="0.25">
      <c r="A231" s="24" t="s">
        <v>5241</v>
      </c>
      <c r="B231" s="21" t="s">
        <v>2238</v>
      </c>
      <c r="C231" s="17" t="s">
        <v>5237</v>
      </c>
      <c r="D231" s="26">
        <v>27580</v>
      </c>
      <c r="E231" s="25" t="s">
        <v>3458</v>
      </c>
      <c r="F231" s="21"/>
      <c r="G231" s="27" t="s">
        <v>3221</v>
      </c>
      <c r="H231" s="17" t="s">
        <v>5242</v>
      </c>
      <c r="I231" s="38">
        <v>2004</v>
      </c>
      <c r="J231" s="32" t="s">
        <v>4784</v>
      </c>
      <c r="K231" s="17" t="s">
        <v>5241</v>
      </c>
      <c r="L231" s="17" t="s">
        <v>4785</v>
      </c>
      <c r="M231" s="21"/>
      <c r="N231" s="17"/>
      <c r="O231" s="17" t="s">
        <v>4785</v>
      </c>
      <c r="P231" s="27" t="s">
        <v>4786</v>
      </c>
      <c r="Q231" s="17" t="s">
        <v>4792</v>
      </c>
      <c r="R231" s="29">
        <v>5</v>
      </c>
      <c r="S231" s="30" t="s">
        <v>5243</v>
      </c>
      <c r="T231" s="30" t="s">
        <v>4403</v>
      </c>
      <c r="U231" s="30" t="s">
        <v>5240</v>
      </c>
    </row>
    <row r="232" spans="1:21" hidden="1" x14ac:dyDescent="0.25">
      <c r="A232" s="17" t="s">
        <v>5244</v>
      </c>
      <c r="B232" s="32" t="s">
        <v>5245</v>
      </c>
      <c r="C232" s="27"/>
      <c r="D232" s="31">
        <v>21698</v>
      </c>
      <c r="E232" s="32" t="s">
        <v>5246</v>
      </c>
      <c r="F232" s="32"/>
      <c r="G232" s="27" t="s">
        <v>3477</v>
      </c>
      <c r="H232" s="27"/>
      <c r="I232" s="40">
        <v>1999</v>
      </c>
      <c r="J232" s="32" t="s">
        <v>4784</v>
      </c>
      <c r="K232" s="17" t="s">
        <v>5244</v>
      </c>
      <c r="L232" s="32" t="s">
        <v>4785</v>
      </c>
      <c r="M232" s="21"/>
      <c r="N232" s="21"/>
      <c r="O232" s="32" t="s">
        <v>4785</v>
      </c>
      <c r="P232" s="32" t="s">
        <v>4786</v>
      </c>
      <c r="Q232" s="32"/>
      <c r="R232" s="39">
        <v>14.3</v>
      </c>
      <c r="S232" s="30"/>
      <c r="T232" s="40" t="s">
        <v>4405</v>
      </c>
      <c r="U232" s="25" t="s">
        <v>4455</v>
      </c>
    </row>
    <row r="233" spans="1:21" hidden="1" x14ac:dyDescent="0.25">
      <c r="A233" s="17" t="s">
        <v>486</v>
      </c>
      <c r="B233" s="17" t="s">
        <v>2244</v>
      </c>
      <c r="C233" s="17" t="s">
        <v>1228</v>
      </c>
      <c r="D233" s="27">
        <v>64747</v>
      </c>
      <c r="E233" s="27" t="s">
        <v>3347</v>
      </c>
      <c r="F233" s="27" t="s">
        <v>2571</v>
      </c>
      <c r="G233" s="19" t="s">
        <v>3483</v>
      </c>
      <c r="H233" s="27"/>
      <c r="I233" s="27">
        <v>1999</v>
      </c>
      <c r="J233" s="27" t="s">
        <v>4784</v>
      </c>
      <c r="K233" s="17" t="s">
        <v>486</v>
      </c>
      <c r="L233" s="27" t="s">
        <v>4812</v>
      </c>
      <c r="M233" s="27"/>
      <c r="N233" s="27"/>
      <c r="O233" s="27" t="s">
        <v>4812</v>
      </c>
      <c r="P233" s="27" t="s">
        <v>4792</v>
      </c>
      <c r="Q233" s="27" t="s">
        <v>4786</v>
      </c>
      <c r="R233" s="39">
        <v>11.4</v>
      </c>
      <c r="S233" s="27" t="s">
        <v>4194</v>
      </c>
      <c r="T233" s="24">
        <v>20</v>
      </c>
      <c r="U233" s="32" t="s">
        <v>4509</v>
      </c>
    </row>
    <row r="234" spans="1:21" hidden="1" x14ac:dyDescent="0.25">
      <c r="A234" s="17" t="s">
        <v>5247</v>
      </c>
      <c r="B234" s="17"/>
      <c r="C234" s="17"/>
      <c r="D234" s="18">
        <v>15518</v>
      </c>
      <c r="E234" s="17" t="s">
        <v>5248</v>
      </c>
      <c r="F234" s="17"/>
      <c r="G234" s="19" t="s">
        <v>3346</v>
      </c>
      <c r="H234" s="17"/>
      <c r="I234" s="20">
        <v>2006</v>
      </c>
      <c r="J234" s="17" t="s">
        <v>4784</v>
      </c>
      <c r="K234" s="17" t="s">
        <v>5247</v>
      </c>
      <c r="L234" s="17" t="s">
        <v>4785</v>
      </c>
      <c r="M234" s="17"/>
      <c r="N234" s="17"/>
      <c r="O234" s="17" t="s">
        <v>4785</v>
      </c>
      <c r="P234" s="17" t="s">
        <v>4786</v>
      </c>
      <c r="Q234" s="17"/>
      <c r="R234" s="22">
        <v>10</v>
      </c>
      <c r="S234" s="17"/>
      <c r="T234" s="23" t="s">
        <v>4849</v>
      </c>
      <c r="U234" s="17" t="s">
        <v>4436</v>
      </c>
    </row>
    <row r="235" spans="1:21" hidden="1" x14ac:dyDescent="0.25">
      <c r="A235" s="17" t="s">
        <v>5249</v>
      </c>
      <c r="B235" s="17"/>
      <c r="C235" s="17"/>
      <c r="D235" s="18">
        <v>16306</v>
      </c>
      <c r="E235" s="17" t="s">
        <v>5250</v>
      </c>
      <c r="F235" s="17"/>
      <c r="G235" s="19" t="s">
        <v>3346</v>
      </c>
      <c r="H235" s="17"/>
      <c r="I235" s="20">
        <v>2002</v>
      </c>
      <c r="J235" s="17" t="s">
        <v>4784</v>
      </c>
      <c r="K235" s="17" t="s">
        <v>5249</v>
      </c>
      <c r="L235" s="17" t="s">
        <v>4785</v>
      </c>
      <c r="M235" s="17"/>
      <c r="N235" s="17"/>
      <c r="O235" s="17" t="s">
        <v>4785</v>
      </c>
      <c r="P235" s="17" t="s">
        <v>4786</v>
      </c>
      <c r="Q235" s="17"/>
      <c r="R235" s="22">
        <v>17.899999999999999</v>
      </c>
      <c r="S235" s="17"/>
      <c r="T235" s="23" t="s">
        <v>4849</v>
      </c>
      <c r="U235" s="17" t="s">
        <v>4436</v>
      </c>
    </row>
    <row r="236" spans="1:21" hidden="1" x14ac:dyDescent="0.25">
      <c r="A236" s="17" t="s">
        <v>49</v>
      </c>
      <c r="B236" s="17" t="s">
        <v>2131</v>
      </c>
      <c r="C236" s="17" t="s">
        <v>936</v>
      </c>
      <c r="D236" s="18">
        <v>59929</v>
      </c>
      <c r="E236" s="17" t="s">
        <v>3189</v>
      </c>
      <c r="F236" s="17" t="s">
        <v>2407</v>
      </c>
      <c r="G236" s="19" t="s">
        <v>3480</v>
      </c>
      <c r="H236" s="17" t="s">
        <v>1517</v>
      </c>
      <c r="I236" s="20">
        <v>1990</v>
      </c>
      <c r="J236" s="17" t="s">
        <v>4784</v>
      </c>
      <c r="K236" s="17" t="s">
        <v>49</v>
      </c>
      <c r="L236" s="17" t="s">
        <v>1520</v>
      </c>
      <c r="M236" s="17"/>
      <c r="N236" s="17"/>
      <c r="O236" s="17" t="s">
        <v>1520</v>
      </c>
      <c r="P236" s="17" t="s">
        <v>4786</v>
      </c>
      <c r="Q236" s="17" t="s">
        <v>4786</v>
      </c>
      <c r="R236" s="22">
        <v>18</v>
      </c>
      <c r="S236" s="17"/>
      <c r="T236" s="23">
        <v>10</v>
      </c>
      <c r="U236" s="17" t="s">
        <v>4441</v>
      </c>
    </row>
    <row r="237" spans="1:21" hidden="1" x14ac:dyDescent="0.25">
      <c r="A237" s="17" t="s">
        <v>487</v>
      </c>
      <c r="B237" s="17" t="s">
        <v>2131</v>
      </c>
      <c r="C237" s="17" t="s">
        <v>936</v>
      </c>
      <c r="D237" s="18">
        <v>59929</v>
      </c>
      <c r="E237" s="17" t="s">
        <v>3189</v>
      </c>
      <c r="F237" s="17" t="s">
        <v>2407</v>
      </c>
      <c r="G237" s="19" t="s">
        <v>3480</v>
      </c>
      <c r="H237" s="17" t="s">
        <v>1692</v>
      </c>
      <c r="I237" s="20">
        <v>1996</v>
      </c>
      <c r="J237" s="17" t="s">
        <v>4784</v>
      </c>
      <c r="K237" s="17" t="s">
        <v>487</v>
      </c>
      <c r="L237" s="17" t="s">
        <v>4812</v>
      </c>
      <c r="M237" s="17"/>
      <c r="N237" s="17"/>
      <c r="O237" s="17" t="s">
        <v>4812</v>
      </c>
      <c r="P237" s="17" t="s">
        <v>4792</v>
      </c>
      <c r="Q237" s="17" t="s">
        <v>4786</v>
      </c>
      <c r="R237" s="22">
        <v>13.5</v>
      </c>
      <c r="S237" s="17"/>
      <c r="T237" s="23">
        <v>10</v>
      </c>
      <c r="U237" s="17" t="s">
        <v>4441</v>
      </c>
    </row>
    <row r="238" spans="1:21" hidden="1" x14ac:dyDescent="0.25">
      <c r="A238" s="17" t="s">
        <v>5251</v>
      </c>
      <c r="B238" s="17" t="s">
        <v>5252</v>
      </c>
      <c r="C238" s="17" t="s">
        <v>5253</v>
      </c>
      <c r="D238" s="18">
        <v>29356</v>
      </c>
      <c r="E238" s="17" t="s">
        <v>5254</v>
      </c>
      <c r="F238" s="17"/>
      <c r="G238" s="19" t="s">
        <v>3477</v>
      </c>
      <c r="H238" s="17"/>
      <c r="I238" s="20">
        <v>2009</v>
      </c>
      <c r="J238" s="17" t="s">
        <v>4784</v>
      </c>
      <c r="K238" s="17" t="s">
        <v>5251</v>
      </c>
      <c r="L238" s="17" t="s">
        <v>4785</v>
      </c>
      <c r="M238" s="17"/>
      <c r="N238" s="17"/>
      <c r="O238" s="17" t="s">
        <v>4785</v>
      </c>
      <c r="P238" s="17" t="s">
        <v>4786</v>
      </c>
      <c r="Q238" s="17" t="s">
        <v>4859</v>
      </c>
      <c r="R238" s="22">
        <v>10</v>
      </c>
      <c r="S238" s="17" t="s">
        <v>5255</v>
      </c>
      <c r="T238" s="23">
        <v>20</v>
      </c>
      <c r="U238" s="17" t="s">
        <v>4443</v>
      </c>
    </row>
    <row r="239" spans="1:21" hidden="1" x14ac:dyDescent="0.25">
      <c r="A239" s="17" t="s">
        <v>738</v>
      </c>
      <c r="B239" s="17" t="s">
        <v>2336</v>
      </c>
      <c r="C239" s="17" t="s">
        <v>1396</v>
      </c>
      <c r="D239" s="18">
        <v>25576</v>
      </c>
      <c r="E239" s="17" t="s">
        <v>1396</v>
      </c>
      <c r="F239" s="17"/>
      <c r="G239" s="19" t="s">
        <v>3486</v>
      </c>
      <c r="H239" s="17" t="s">
        <v>1792</v>
      </c>
      <c r="I239" s="20">
        <v>1986</v>
      </c>
      <c r="J239" s="17" t="s">
        <v>4784</v>
      </c>
      <c r="K239" s="17" t="s">
        <v>738</v>
      </c>
      <c r="L239" s="17" t="s">
        <v>5256</v>
      </c>
      <c r="M239" s="17"/>
      <c r="N239" s="17"/>
      <c r="O239" s="17" t="s">
        <v>5256</v>
      </c>
      <c r="P239" s="17" t="s">
        <v>4792</v>
      </c>
      <c r="Q239" s="17" t="s">
        <v>4792</v>
      </c>
      <c r="R239" s="22">
        <v>1410</v>
      </c>
      <c r="S239" s="17" t="s">
        <v>1396</v>
      </c>
      <c r="T239" s="23">
        <v>380</v>
      </c>
      <c r="U239" s="17" t="s">
        <v>4463</v>
      </c>
    </row>
    <row r="240" spans="1:21" ht="39" hidden="1" x14ac:dyDescent="0.25">
      <c r="A240" s="17" t="s">
        <v>5257</v>
      </c>
      <c r="B240" s="17"/>
      <c r="C240" s="17"/>
      <c r="D240" s="18">
        <v>27305</v>
      </c>
      <c r="E240" s="17" t="s">
        <v>5258</v>
      </c>
      <c r="F240" s="17"/>
      <c r="G240" s="19" t="s">
        <v>3477</v>
      </c>
      <c r="H240" s="17"/>
      <c r="I240" s="20">
        <v>2005</v>
      </c>
      <c r="J240" s="17" t="s">
        <v>4784</v>
      </c>
      <c r="K240" s="17" t="s">
        <v>5257</v>
      </c>
      <c r="L240" s="21" t="s">
        <v>4785</v>
      </c>
      <c r="M240" s="21"/>
      <c r="N240" s="21"/>
      <c r="O240" s="21" t="s">
        <v>4785</v>
      </c>
      <c r="P240" s="17" t="s">
        <v>4786</v>
      </c>
      <c r="Q240" s="17"/>
      <c r="R240" s="22">
        <v>14</v>
      </c>
      <c r="S240" s="17"/>
      <c r="T240" s="23" t="s">
        <v>4403</v>
      </c>
      <c r="U240" s="25" t="s">
        <v>4443</v>
      </c>
    </row>
    <row r="241" spans="1:21" hidden="1" x14ac:dyDescent="0.25">
      <c r="A241" s="17" t="s">
        <v>5259</v>
      </c>
      <c r="B241" s="17"/>
      <c r="C241" s="17"/>
      <c r="D241" s="18">
        <v>27305</v>
      </c>
      <c r="E241" s="17" t="s">
        <v>5258</v>
      </c>
      <c r="F241" s="17"/>
      <c r="G241" s="19" t="s">
        <v>3477</v>
      </c>
      <c r="H241" s="17"/>
      <c r="I241" s="20">
        <v>2010</v>
      </c>
      <c r="J241" s="17" t="s">
        <v>4784</v>
      </c>
      <c r="K241" s="17" t="s">
        <v>5259</v>
      </c>
      <c r="L241" s="17" t="s">
        <v>4785</v>
      </c>
      <c r="M241" s="17"/>
      <c r="N241" s="17"/>
      <c r="O241" s="17" t="s">
        <v>4785</v>
      </c>
      <c r="P241" s="17" t="s">
        <v>4786</v>
      </c>
      <c r="Q241" s="17"/>
      <c r="R241" s="22">
        <v>10</v>
      </c>
      <c r="S241" s="17"/>
      <c r="T241" s="23" t="s">
        <v>4403</v>
      </c>
      <c r="U241" s="17" t="s">
        <v>4443</v>
      </c>
    </row>
    <row r="242" spans="1:21" hidden="1" x14ac:dyDescent="0.25">
      <c r="A242" s="24" t="s">
        <v>5260</v>
      </c>
      <c r="B242" s="17" t="s">
        <v>5261</v>
      </c>
      <c r="C242" s="17" t="s">
        <v>1428</v>
      </c>
      <c r="D242" s="18">
        <v>25541</v>
      </c>
      <c r="E242" s="25" t="s">
        <v>1428</v>
      </c>
      <c r="F242" s="17"/>
      <c r="G242" s="19" t="s">
        <v>3486</v>
      </c>
      <c r="H242" s="17" t="s">
        <v>1428</v>
      </c>
      <c r="I242" s="28">
        <v>2004</v>
      </c>
      <c r="J242" s="17" t="s">
        <v>4784</v>
      </c>
      <c r="K242" s="17" t="s">
        <v>5260</v>
      </c>
      <c r="L242" s="17" t="s">
        <v>4785</v>
      </c>
      <c r="M242" s="17"/>
      <c r="N242" s="17"/>
      <c r="O242" s="17" t="s">
        <v>4785</v>
      </c>
      <c r="P242" s="17" t="s">
        <v>4786</v>
      </c>
      <c r="Q242" s="17" t="s">
        <v>4792</v>
      </c>
      <c r="R242" s="29">
        <v>20</v>
      </c>
      <c r="S242" s="17" t="s">
        <v>5262</v>
      </c>
      <c r="T242" s="25">
        <v>30</v>
      </c>
      <c r="U242" s="25" t="s">
        <v>4573</v>
      </c>
    </row>
    <row r="243" spans="1:21" hidden="1" x14ac:dyDescent="0.25">
      <c r="A243" s="17" t="s">
        <v>5263</v>
      </c>
      <c r="B243" s="17" t="s">
        <v>5264</v>
      </c>
      <c r="C243" s="17"/>
      <c r="D243" s="18">
        <v>25542</v>
      </c>
      <c r="E243" s="17" t="s">
        <v>1428</v>
      </c>
      <c r="F243" s="17"/>
      <c r="G243" s="19" t="s">
        <v>3486</v>
      </c>
      <c r="H243" s="17"/>
      <c r="I243" s="20">
        <v>2010</v>
      </c>
      <c r="J243" s="17" t="s">
        <v>4784</v>
      </c>
      <c r="K243" s="17" t="s">
        <v>5263</v>
      </c>
      <c r="L243" s="17" t="s">
        <v>4785</v>
      </c>
      <c r="M243" s="17"/>
      <c r="N243" s="17"/>
      <c r="O243" s="17" t="s">
        <v>4785</v>
      </c>
      <c r="P243" s="17" t="s">
        <v>4786</v>
      </c>
      <c r="Q243" s="17"/>
      <c r="R243" s="22">
        <v>20</v>
      </c>
      <c r="S243" s="17"/>
      <c r="T243" s="23" t="s">
        <v>4403</v>
      </c>
      <c r="U243" s="17" t="s">
        <v>4573</v>
      </c>
    </row>
    <row r="244" spans="1:21" hidden="1" x14ac:dyDescent="0.25">
      <c r="A244" s="17" t="s">
        <v>5265</v>
      </c>
      <c r="B244" s="17" t="s">
        <v>5264</v>
      </c>
      <c r="C244" s="17"/>
      <c r="D244" s="18">
        <v>25541</v>
      </c>
      <c r="E244" s="17" t="s">
        <v>1428</v>
      </c>
      <c r="F244" s="17"/>
      <c r="G244" s="19" t="s">
        <v>3486</v>
      </c>
      <c r="H244" s="17"/>
      <c r="I244" s="20">
        <v>2010</v>
      </c>
      <c r="J244" s="17" t="s">
        <v>4784</v>
      </c>
      <c r="K244" s="17" t="s">
        <v>5265</v>
      </c>
      <c r="L244" s="17" t="s">
        <v>4785</v>
      </c>
      <c r="M244" s="17"/>
      <c r="N244" s="17"/>
      <c r="O244" s="17" t="s">
        <v>4785</v>
      </c>
      <c r="P244" s="17" t="s">
        <v>4786</v>
      </c>
      <c r="Q244" s="17"/>
      <c r="R244" s="22">
        <v>10</v>
      </c>
      <c r="S244" s="17"/>
      <c r="T244" s="23" t="s">
        <v>4403</v>
      </c>
      <c r="U244" s="17" t="s">
        <v>4573</v>
      </c>
    </row>
    <row r="245" spans="1:21" hidden="1" x14ac:dyDescent="0.25">
      <c r="A245" s="17" t="s">
        <v>5266</v>
      </c>
      <c r="B245" s="17"/>
      <c r="C245" s="17" t="s">
        <v>5267</v>
      </c>
      <c r="D245" s="18">
        <v>25541</v>
      </c>
      <c r="E245" s="17" t="s">
        <v>1428</v>
      </c>
      <c r="F245" s="17" t="s">
        <v>5268</v>
      </c>
      <c r="G245" s="19" t="s">
        <v>3486</v>
      </c>
      <c r="H245" s="17"/>
      <c r="I245" s="20">
        <v>2010</v>
      </c>
      <c r="J245" s="17" t="s">
        <v>4784</v>
      </c>
      <c r="K245" s="17" t="s">
        <v>5266</v>
      </c>
      <c r="L245" s="17" t="s">
        <v>4785</v>
      </c>
      <c r="M245" s="17"/>
      <c r="N245" s="17"/>
      <c r="O245" s="17" t="s">
        <v>4785</v>
      </c>
      <c r="P245" s="17" t="s">
        <v>4786</v>
      </c>
      <c r="Q245" s="17"/>
      <c r="R245" s="22">
        <v>36</v>
      </c>
      <c r="S245" s="17"/>
      <c r="T245" s="23"/>
      <c r="U245" s="17"/>
    </row>
    <row r="246" spans="1:21" ht="77.25" hidden="1" x14ac:dyDescent="0.25">
      <c r="A246" s="17" t="s">
        <v>5269</v>
      </c>
      <c r="B246" s="21" t="s">
        <v>5270</v>
      </c>
      <c r="C246" s="17" t="s">
        <v>5271</v>
      </c>
      <c r="D246" s="18">
        <v>7751</v>
      </c>
      <c r="E246" s="17" t="s">
        <v>5272</v>
      </c>
      <c r="F246" s="17"/>
      <c r="G246" s="19" t="s">
        <v>3481</v>
      </c>
      <c r="H246" s="17"/>
      <c r="I246" s="20">
        <v>2002</v>
      </c>
      <c r="J246" s="17" t="s">
        <v>4784</v>
      </c>
      <c r="K246" s="17" t="s">
        <v>5269</v>
      </c>
      <c r="L246" s="17" t="s">
        <v>4785</v>
      </c>
      <c r="M246" s="17"/>
      <c r="N246" s="17"/>
      <c r="O246" s="17" t="s">
        <v>4785</v>
      </c>
      <c r="P246" s="17" t="s">
        <v>4786</v>
      </c>
      <c r="Q246" s="17" t="s">
        <v>4792</v>
      </c>
      <c r="R246" s="22">
        <v>12</v>
      </c>
      <c r="S246" s="17" t="s">
        <v>5273</v>
      </c>
      <c r="T246" s="23">
        <v>110</v>
      </c>
      <c r="U246" s="17" t="s">
        <v>4440</v>
      </c>
    </row>
    <row r="247" spans="1:21" hidden="1" x14ac:dyDescent="0.25">
      <c r="A247" s="17" t="s">
        <v>5274</v>
      </c>
      <c r="B247" s="17" t="s">
        <v>5275</v>
      </c>
      <c r="C247" s="17"/>
      <c r="D247" s="18">
        <v>74722</v>
      </c>
      <c r="E247" s="17" t="s">
        <v>5276</v>
      </c>
      <c r="F247" s="17" t="s">
        <v>5277</v>
      </c>
      <c r="G247" s="19" t="s">
        <v>3482</v>
      </c>
      <c r="H247" s="17"/>
      <c r="I247" s="20">
        <v>2003</v>
      </c>
      <c r="J247" s="17" t="s">
        <v>4784</v>
      </c>
      <c r="K247" s="17" t="s">
        <v>5274</v>
      </c>
      <c r="L247" s="17" t="s">
        <v>1520</v>
      </c>
      <c r="M247" s="17"/>
      <c r="N247" s="17"/>
      <c r="O247" s="17" t="s">
        <v>1520</v>
      </c>
      <c r="P247" s="17" t="s">
        <v>4786</v>
      </c>
      <c r="Q247" s="17" t="s">
        <v>4786</v>
      </c>
      <c r="R247" s="22">
        <v>28.4</v>
      </c>
      <c r="S247" s="17"/>
      <c r="T247" s="23" t="s">
        <v>4403</v>
      </c>
      <c r="U247" s="17" t="s">
        <v>4442</v>
      </c>
    </row>
    <row r="248" spans="1:21" hidden="1" x14ac:dyDescent="0.25">
      <c r="A248" s="17" t="s">
        <v>5278</v>
      </c>
      <c r="B248" s="17" t="s">
        <v>5279</v>
      </c>
      <c r="C248" s="17" t="s">
        <v>5280</v>
      </c>
      <c r="D248" s="18">
        <v>29690</v>
      </c>
      <c r="E248" s="17" t="s">
        <v>5281</v>
      </c>
      <c r="F248" s="17"/>
      <c r="G248" s="19" t="s">
        <v>3477</v>
      </c>
      <c r="H248" s="17" t="s">
        <v>5282</v>
      </c>
      <c r="I248" s="20">
        <v>2009</v>
      </c>
      <c r="J248" s="17" t="s">
        <v>4784</v>
      </c>
      <c r="K248" s="17" t="s">
        <v>5278</v>
      </c>
      <c r="L248" s="17" t="s">
        <v>4785</v>
      </c>
      <c r="M248" s="17"/>
      <c r="N248" s="17"/>
      <c r="O248" s="17" t="s">
        <v>4785</v>
      </c>
      <c r="P248" s="17" t="s">
        <v>4786</v>
      </c>
      <c r="Q248" s="17" t="s">
        <v>4792</v>
      </c>
      <c r="R248" s="22">
        <v>36</v>
      </c>
      <c r="S248" s="17" t="s">
        <v>5283</v>
      </c>
      <c r="T248" s="23">
        <v>110</v>
      </c>
      <c r="U248" s="17" t="s">
        <v>4443</v>
      </c>
    </row>
    <row r="249" spans="1:21" hidden="1" x14ac:dyDescent="0.25">
      <c r="A249" s="17" t="s">
        <v>5284</v>
      </c>
      <c r="B249" s="17"/>
      <c r="C249" s="17"/>
      <c r="D249" s="18">
        <v>2979</v>
      </c>
      <c r="E249" s="17" t="s">
        <v>5285</v>
      </c>
      <c r="F249" s="17" t="s">
        <v>5286</v>
      </c>
      <c r="G249" s="19" t="s">
        <v>3490</v>
      </c>
      <c r="H249" s="17"/>
      <c r="I249" s="20">
        <v>2011</v>
      </c>
      <c r="J249" s="17" t="s">
        <v>4784</v>
      </c>
      <c r="K249" s="17" t="s">
        <v>5284</v>
      </c>
      <c r="L249" s="17" t="s">
        <v>4815</v>
      </c>
      <c r="M249" s="17"/>
      <c r="N249" s="17"/>
      <c r="O249" s="17" t="s">
        <v>4815</v>
      </c>
      <c r="P249" s="17" t="s">
        <v>4786</v>
      </c>
      <c r="Q249" s="17"/>
      <c r="R249" s="22">
        <v>20</v>
      </c>
      <c r="S249" s="17"/>
      <c r="T249" s="23"/>
      <c r="U249" s="17" t="s">
        <v>4458</v>
      </c>
    </row>
    <row r="250" spans="1:21" hidden="1" x14ac:dyDescent="0.25">
      <c r="A250" s="17" t="s">
        <v>5287</v>
      </c>
      <c r="B250" s="17"/>
      <c r="C250" s="17"/>
      <c r="D250" s="18">
        <v>39288</v>
      </c>
      <c r="E250" s="17" t="s">
        <v>5285</v>
      </c>
      <c r="F250" s="17"/>
      <c r="G250" s="19" t="s">
        <v>3479</v>
      </c>
      <c r="H250" s="17"/>
      <c r="I250" s="20">
        <v>2007</v>
      </c>
      <c r="J250" s="17" t="s">
        <v>4784</v>
      </c>
      <c r="K250" s="17" t="s">
        <v>5287</v>
      </c>
      <c r="L250" s="17" t="s">
        <v>4785</v>
      </c>
      <c r="M250" s="17"/>
      <c r="N250" s="17"/>
      <c r="O250" s="17" t="s">
        <v>4785</v>
      </c>
      <c r="P250" s="17" t="s">
        <v>4786</v>
      </c>
      <c r="Q250" s="17"/>
      <c r="R250" s="22">
        <v>16</v>
      </c>
      <c r="S250" s="17"/>
      <c r="T250" s="23" t="s">
        <v>4403</v>
      </c>
      <c r="U250" s="17" t="s">
        <v>4443</v>
      </c>
    </row>
    <row r="251" spans="1:21" hidden="1" x14ac:dyDescent="0.25">
      <c r="A251" s="17" t="s">
        <v>211</v>
      </c>
      <c r="B251" s="17" t="s">
        <v>2172</v>
      </c>
      <c r="C251" s="17" t="s">
        <v>1046</v>
      </c>
      <c r="D251" s="18">
        <v>86977</v>
      </c>
      <c r="E251" s="17" t="s">
        <v>3258</v>
      </c>
      <c r="F251" s="17" t="s">
        <v>1046</v>
      </c>
      <c r="G251" s="19" t="s">
        <v>3478</v>
      </c>
      <c r="H251" s="17" t="s">
        <v>1046</v>
      </c>
      <c r="I251" s="20">
        <v>1967</v>
      </c>
      <c r="J251" s="17" t="s">
        <v>4784</v>
      </c>
      <c r="K251" s="17" t="s">
        <v>211</v>
      </c>
      <c r="L251" s="17" t="s">
        <v>4823</v>
      </c>
      <c r="M251" s="17"/>
      <c r="N251" s="17"/>
      <c r="O251" s="17" t="s">
        <v>4823</v>
      </c>
      <c r="P251" s="17" t="s">
        <v>4792</v>
      </c>
      <c r="Q251" s="17" t="s">
        <v>4792</v>
      </c>
      <c r="R251" s="22">
        <v>10.3</v>
      </c>
      <c r="S251" s="17" t="s">
        <v>4088</v>
      </c>
      <c r="T251" s="23">
        <v>110</v>
      </c>
      <c r="U251" s="17" t="s">
        <v>4451</v>
      </c>
    </row>
    <row r="252" spans="1:21" hidden="1" x14ac:dyDescent="0.25">
      <c r="A252" s="17" t="s">
        <v>488</v>
      </c>
      <c r="B252" s="17" t="s">
        <v>2245</v>
      </c>
      <c r="C252" s="17" t="s">
        <v>1229</v>
      </c>
      <c r="D252" s="18">
        <v>84489</v>
      </c>
      <c r="E252" s="17" t="s">
        <v>2023</v>
      </c>
      <c r="F252" s="17" t="s">
        <v>2476</v>
      </c>
      <c r="G252" s="19" t="s">
        <v>3478</v>
      </c>
      <c r="H252" s="17"/>
      <c r="I252" s="20">
        <v>2001</v>
      </c>
      <c r="J252" s="17" t="s">
        <v>4784</v>
      </c>
      <c r="K252" s="17" t="s">
        <v>488</v>
      </c>
      <c r="L252" s="17" t="s">
        <v>4812</v>
      </c>
      <c r="M252" s="17"/>
      <c r="N252" s="17"/>
      <c r="O252" s="17" t="s">
        <v>4812</v>
      </c>
      <c r="P252" s="17" t="s">
        <v>4792</v>
      </c>
      <c r="Q252" s="17" t="s">
        <v>4786</v>
      </c>
      <c r="R252" s="22">
        <v>120</v>
      </c>
      <c r="S252" s="17" t="s">
        <v>2023</v>
      </c>
      <c r="T252" s="23">
        <v>110</v>
      </c>
      <c r="U252" s="17" t="s">
        <v>4451</v>
      </c>
    </row>
    <row r="253" spans="1:21" hidden="1" x14ac:dyDescent="0.25">
      <c r="A253" s="17" t="s">
        <v>489</v>
      </c>
      <c r="B253" s="17" t="s">
        <v>2245</v>
      </c>
      <c r="C253" s="17" t="s">
        <v>1230</v>
      </c>
      <c r="D253" s="18">
        <v>84489</v>
      </c>
      <c r="E253" s="17" t="s">
        <v>2023</v>
      </c>
      <c r="F253" s="17" t="s">
        <v>2476</v>
      </c>
      <c r="G253" s="19" t="s">
        <v>3478</v>
      </c>
      <c r="H253" s="17"/>
      <c r="I253" s="20">
        <v>1977</v>
      </c>
      <c r="J253" s="17" t="s">
        <v>4784</v>
      </c>
      <c r="K253" s="17" t="s">
        <v>489</v>
      </c>
      <c r="L253" s="17" t="s">
        <v>4812</v>
      </c>
      <c r="M253" s="17" t="s">
        <v>5288</v>
      </c>
      <c r="N253" s="17"/>
      <c r="O253" s="17" t="s">
        <v>4812</v>
      </c>
      <c r="P253" s="17" t="s">
        <v>4792</v>
      </c>
      <c r="Q253" s="17" t="s">
        <v>4786</v>
      </c>
      <c r="R253" s="22">
        <v>50</v>
      </c>
      <c r="S253" s="17" t="s">
        <v>4092</v>
      </c>
      <c r="T253" s="23">
        <v>10</v>
      </c>
      <c r="U253" s="17" t="s">
        <v>4485</v>
      </c>
    </row>
    <row r="254" spans="1:21" hidden="1" x14ac:dyDescent="0.25">
      <c r="A254" s="17" t="s">
        <v>212</v>
      </c>
      <c r="B254" s="17" t="s">
        <v>2197</v>
      </c>
      <c r="C254" s="17" t="s">
        <v>1047</v>
      </c>
      <c r="D254" s="18">
        <v>84489</v>
      </c>
      <c r="E254" s="17" t="s">
        <v>2023</v>
      </c>
      <c r="F254" s="17" t="s">
        <v>2476</v>
      </c>
      <c r="G254" s="19" t="s">
        <v>3478</v>
      </c>
      <c r="H254" s="17"/>
      <c r="I254" s="20">
        <v>1922</v>
      </c>
      <c r="J254" s="17" t="s">
        <v>4784</v>
      </c>
      <c r="K254" s="17" t="s">
        <v>212</v>
      </c>
      <c r="L254" s="17" t="s">
        <v>4823</v>
      </c>
      <c r="M254" s="17"/>
      <c r="N254" s="17"/>
      <c r="O254" s="17" t="s">
        <v>4823</v>
      </c>
      <c r="P254" s="17" t="s">
        <v>4792</v>
      </c>
      <c r="Q254" s="17" t="s">
        <v>4792</v>
      </c>
      <c r="R254" s="22">
        <v>45</v>
      </c>
      <c r="S254" s="17" t="s">
        <v>4092</v>
      </c>
      <c r="T254" s="23">
        <v>10</v>
      </c>
      <c r="U254" s="17" t="s">
        <v>4485</v>
      </c>
    </row>
    <row r="255" spans="1:21" ht="51.75" hidden="1" x14ac:dyDescent="0.25">
      <c r="A255" s="24" t="s">
        <v>853</v>
      </c>
      <c r="B255" s="32" t="s">
        <v>2371</v>
      </c>
      <c r="C255" s="27" t="s">
        <v>1462</v>
      </c>
      <c r="D255" s="31">
        <v>84508</v>
      </c>
      <c r="E255" s="32" t="s">
        <v>3348</v>
      </c>
      <c r="F255" s="32" t="s">
        <v>2686</v>
      </c>
      <c r="G255" s="27" t="s">
        <v>3478</v>
      </c>
      <c r="H255" s="27"/>
      <c r="I255" s="40">
        <v>1994</v>
      </c>
      <c r="J255" s="32" t="s">
        <v>4784</v>
      </c>
      <c r="K255" s="17" t="s">
        <v>853</v>
      </c>
      <c r="L255" s="32" t="s">
        <v>4868</v>
      </c>
      <c r="M255" s="21"/>
      <c r="N255" s="21"/>
      <c r="O255" s="21" t="s">
        <v>4868</v>
      </c>
      <c r="P255" s="32" t="s">
        <v>4792</v>
      </c>
      <c r="Q255" s="32" t="s">
        <v>4792</v>
      </c>
      <c r="R255" s="39">
        <v>12.5</v>
      </c>
      <c r="S255" s="30" t="s">
        <v>4370</v>
      </c>
      <c r="T255" s="40">
        <v>6</v>
      </c>
      <c r="U255" s="25" t="s">
        <v>2246</v>
      </c>
    </row>
    <row r="256" spans="1:21" hidden="1" x14ac:dyDescent="0.25">
      <c r="A256" s="17" t="s">
        <v>490</v>
      </c>
      <c r="B256" s="17" t="s">
        <v>2246</v>
      </c>
      <c r="C256" s="17" t="s">
        <v>1231</v>
      </c>
      <c r="D256" s="18">
        <v>84508</v>
      </c>
      <c r="E256" s="17" t="s">
        <v>3348</v>
      </c>
      <c r="F256" s="17"/>
      <c r="G256" s="19" t="s">
        <v>3478</v>
      </c>
      <c r="H256" s="17"/>
      <c r="I256" s="20">
        <v>2002</v>
      </c>
      <c r="J256" s="17" t="s">
        <v>4784</v>
      </c>
      <c r="K256" s="17" t="s">
        <v>490</v>
      </c>
      <c r="L256" s="17" t="s">
        <v>4812</v>
      </c>
      <c r="M256" s="17"/>
      <c r="N256" s="17"/>
      <c r="O256" s="17" t="s">
        <v>4812</v>
      </c>
      <c r="P256" s="17" t="s">
        <v>4792</v>
      </c>
      <c r="Q256" s="17" t="s">
        <v>4786</v>
      </c>
      <c r="R256" s="22">
        <v>62</v>
      </c>
      <c r="S256" s="17" t="s">
        <v>4195</v>
      </c>
      <c r="T256" s="23">
        <v>30</v>
      </c>
      <c r="U256" s="23" t="s">
        <v>2246</v>
      </c>
    </row>
    <row r="257" spans="1:21" ht="39" hidden="1" x14ac:dyDescent="0.25">
      <c r="A257" s="24" t="s">
        <v>5289</v>
      </c>
      <c r="B257" s="21" t="s">
        <v>5290</v>
      </c>
      <c r="C257" s="17"/>
      <c r="D257" s="26">
        <v>25719</v>
      </c>
      <c r="E257" s="25" t="s">
        <v>5291</v>
      </c>
      <c r="F257" s="21"/>
      <c r="G257" s="27" t="s">
        <v>3486</v>
      </c>
      <c r="H257" s="17"/>
      <c r="I257" s="52">
        <v>2010</v>
      </c>
      <c r="J257" s="32" t="s">
        <v>4784</v>
      </c>
      <c r="K257" s="17" t="s">
        <v>5289</v>
      </c>
      <c r="L257" s="17" t="s">
        <v>4815</v>
      </c>
      <c r="M257" s="21"/>
      <c r="N257" s="17"/>
      <c r="O257" s="32" t="s">
        <v>4815</v>
      </c>
      <c r="P257" s="27" t="s">
        <v>4786</v>
      </c>
      <c r="Q257" s="17"/>
      <c r="R257" s="29">
        <v>14.5</v>
      </c>
      <c r="S257" s="30"/>
      <c r="T257" s="30" t="s">
        <v>4403</v>
      </c>
      <c r="U257" s="30" t="s">
        <v>4573</v>
      </c>
    </row>
    <row r="258" spans="1:21" hidden="1" x14ac:dyDescent="0.25">
      <c r="A258" s="17" t="s">
        <v>5292</v>
      </c>
      <c r="B258" s="32" t="s">
        <v>5293</v>
      </c>
      <c r="C258" s="17" t="s">
        <v>5294</v>
      </c>
      <c r="D258" s="18">
        <v>25572</v>
      </c>
      <c r="E258" s="17" t="s">
        <v>5295</v>
      </c>
      <c r="F258" s="17"/>
      <c r="G258" s="19" t="s">
        <v>3486</v>
      </c>
      <c r="H258" s="17"/>
      <c r="I258" s="20">
        <v>2007</v>
      </c>
      <c r="J258" s="17" t="s">
        <v>4784</v>
      </c>
      <c r="K258" s="17" t="s">
        <v>5292</v>
      </c>
      <c r="L258" s="17" t="s">
        <v>4785</v>
      </c>
      <c r="M258" s="17"/>
      <c r="N258" s="17"/>
      <c r="O258" s="17" t="s">
        <v>4785</v>
      </c>
      <c r="P258" s="17" t="s">
        <v>4786</v>
      </c>
      <c r="Q258" s="17"/>
      <c r="R258" s="22">
        <v>25</v>
      </c>
      <c r="S258" s="17" t="s">
        <v>5296</v>
      </c>
      <c r="T258" s="23">
        <v>110</v>
      </c>
      <c r="U258" s="17" t="s">
        <v>4567</v>
      </c>
    </row>
    <row r="259" spans="1:21" ht="39" hidden="1" x14ac:dyDescent="0.25">
      <c r="A259" s="17" t="s">
        <v>5297</v>
      </c>
      <c r="B259" s="17" t="s">
        <v>4950</v>
      </c>
      <c r="C259" s="17" t="s">
        <v>5298</v>
      </c>
      <c r="D259" s="18">
        <v>99628</v>
      </c>
      <c r="E259" s="17" t="s">
        <v>5299</v>
      </c>
      <c r="F259" s="17"/>
      <c r="G259" s="19" t="s">
        <v>3481</v>
      </c>
      <c r="H259" s="17"/>
      <c r="I259" s="20">
        <v>2012</v>
      </c>
      <c r="J259" s="17" t="s">
        <v>4784</v>
      </c>
      <c r="K259" s="17" t="s">
        <v>5297</v>
      </c>
      <c r="L259" s="17" t="s">
        <v>4785</v>
      </c>
      <c r="M259" s="21"/>
      <c r="N259" s="21"/>
      <c r="O259" s="21" t="s">
        <v>4785</v>
      </c>
      <c r="P259" s="17" t="s">
        <v>4786</v>
      </c>
      <c r="Q259" s="17" t="s">
        <v>4792</v>
      </c>
      <c r="R259" s="22">
        <v>27.2</v>
      </c>
      <c r="S259" s="17" t="s">
        <v>5298</v>
      </c>
      <c r="T259" s="23">
        <v>110</v>
      </c>
      <c r="U259" s="17" t="s">
        <v>4440</v>
      </c>
    </row>
    <row r="260" spans="1:21" hidden="1" x14ac:dyDescent="0.25">
      <c r="A260" s="24" t="s">
        <v>5300</v>
      </c>
      <c r="B260" s="17"/>
      <c r="C260" s="17"/>
      <c r="D260" s="18">
        <v>3205</v>
      </c>
      <c r="E260" s="17" t="s">
        <v>5301</v>
      </c>
      <c r="F260" s="17" t="s">
        <v>5302</v>
      </c>
      <c r="G260" s="19" t="s">
        <v>3346</v>
      </c>
      <c r="H260" s="17"/>
      <c r="I260" s="20">
        <v>2010</v>
      </c>
      <c r="J260" s="21" t="s">
        <v>4784</v>
      </c>
      <c r="K260" s="17" t="s">
        <v>5300</v>
      </c>
      <c r="L260" s="17" t="s">
        <v>4815</v>
      </c>
      <c r="M260" s="45"/>
      <c r="N260" s="17"/>
      <c r="O260" s="17" t="s">
        <v>4815</v>
      </c>
      <c r="P260" s="17" t="s">
        <v>4786</v>
      </c>
      <c r="Q260" s="17"/>
      <c r="R260" s="22">
        <v>10.1</v>
      </c>
      <c r="S260" s="17"/>
      <c r="T260" s="23"/>
      <c r="U260" s="17" t="s">
        <v>4458</v>
      </c>
    </row>
    <row r="261" spans="1:21" hidden="1" x14ac:dyDescent="0.25">
      <c r="A261" s="17" t="s">
        <v>5303</v>
      </c>
      <c r="B261" s="17" t="s">
        <v>5304</v>
      </c>
      <c r="C261" s="17" t="s">
        <v>5305</v>
      </c>
      <c r="D261" s="18">
        <v>3205</v>
      </c>
      <c r="E261" s="17" t="s">
        <v>5301</v>
      </c>
      <c r="F261" s="17"/>
      <c r="G261" s="19" t="s">
        <v>3346</v>
      </c>
      <c r="H261" s="19"/>
      <c r="I261" s="20">
        <v>2013</v>
      </c>
      <c r="J261" s="17" t="s">
        <v>4784</v>
      </c>
      <c r="K261" s="17" t="s">
        <v>5303</v>
      </c>
      <c r="L261" s="17" t="s">
        <v>4785</v>
      </c>
      <c r="M261" s="17"/>
      <c r="N261" s="17"/>
      <c r="O261" s="17" t="s">
        <v>4785</v>
      </c>
      <c r="P261" s="17" t="s">
        <v>4786</v>
      </c>
      <c r="Q261" s="17" t="s">
        <v>4792</v>
      </c>
      <c r="R261" s="22">
        <v>15.4</v>
      </c>
      <c r="S261" s="17" t="s">
        <v>5306</v>
      </c>
      <c r="T261" s="23">
        <v>110</v>
      </c>
      <c r="U261" s="17" t="s">
        <v>4458</v>
      </c>
    </row>
    <row r="262" spans="1:21" hidden="1" x14ac:dyDescent="0.25">
      <c r="A262" s="17" t="s">
        <v>5307</v>
      </c>
      <c r="B262" s="17" t="s">
        <v>5308</v>
      </c>
      <c r="C262" s="17"/>
      <c r="D262" s="18">
        <v>39240</v>
      </c>
      <c r="E262" s="37" t="s">
        <v>5309</v>
      </c>
      <c r="F262" s="17"/>
      <c r="G262" s="19" t="s">
        <v>3479</v>
      </c>
      <c r="H262" s="17"/>
      <c r="I262" s="20">
        <v>1996</v>
      </c>
      <c r="J262" s="17" t="s">
        <v>4784</v>
      </c>
      <c r="K262" s="17" t="s">
        <v>5307</v>
      </c>
      <c r="L262" s="17" t="s">
        <v>1520</v>
      </c>
      <c r="M262" s="17"/>
      <c r="N262" s="17"/>
      <c r="O262" s="17" t="s">
        <v>1520</v>
      </c>
      <c r="P262" s="17" t="s">
        <v>4786</v>
      </c>
      <c r="Q262" s="17"/>
      <c r="R262" s="22">
        <v>10.199999999999999</v>
      </c>
      <c r="S262" s="17"/>
      <c r="T262" s="23" t="s">
        <v>4403</v>
      </c>
      <c r="U262" s="17" t="s">
        <v>4443</v>
      </c>
    </row>
    <row r="263" spans="1:21" hidden="1" x14ac:dyDescent="0.25">
      <c r="A263" s="17" t="s">
        <v>5310</v>
      </c>
      <c r="B263" s="32"/>
      <c r="C263" s="27" t="s">
        <v>5311</v>
      </c>
      <c r="D263" s="18">
        <v>4769</v>
      </c>
      <c r="E263" s="32" t="s">
        <v>5312</v>
      </c>
      <c r="F263" s="32" t="s">
        <v>5313</v>
      </c>
      <c r="G263" s="27" t="s">
        <v>3490</v>
      </c>
      <c r="H263" s="27"/>
      <c r="I263" s="40">
        <v>2015</v>
      </c>
      <c r="J263" s="32" t="s">
        <v>4784</v>
      </c>
      <c r="K263" s="17" t="s">
        <v>5310</v>
      </c>
      <c r="L263" s="17" t="s">
        <v>4785</v>
      </c>
      <c r="M263" s="21"/>
      <c r="N263" s="32"/>
      <c r="O263" s="32" t="s">
        <v>4785</v>
      </c>
      <c r="P263" s="27" t="s">
        <v>4786</v>
      </c>
      <c r="Q263" s="32"/>
      <c r="R263" s="39">
        <v>14.3</v>
      </c>
      <c r="S263" s="27"/>
      <c r="T263" s="27"/>
      <c r="U263" s="17"/>
    </row>
    <row r="264" spans="1:21" hidden="1" x14ac:dyDescent="0.25">
      <c r="A264" s="17" t="s">
        <v>491</v>
      </c>
      <c r="B264" s="17" t="s">
        <v>2247</v>
      </c>
      <c r="C264" s="17" t="s">
        <v>1232</v>
      </c>
      <c r="D264" s="18">
        <v>44579</v>
      </c>
      <c r="E264" s="17" t="s">
        <v>3349</v>
      </c>
      <c r="F264" s="17" t="s">
        <v>2572</v>
      </c>
      <c r="G264" s="19" t="s">
        <v>3480</v>
      </c>
      <c r="H264" s="17" t="s">
        <v>1693</v>
      </c>
      <c r="I264" s="20">
        <v>2005</v>
      </c>
      <c r="J264" s="17" t="s">
        <v>4784</v>
      </c>
      <c r="K264" s="17" t="s">
        <v>491</v>
      </c>
      <c r="L264" s="17" t="s">
        <v>4842</v>
      </c>
      <c r="M264" s="17" t="s">
        <v>4812</v>
      </c>
      <c r="N264" s="17" t="s">
        <v>5314</v>
      </c>
      <c r="O264" s="17" t="s">
        <v>4812</v>
      </c>
      <c r="P264" s="17" t="s">
        <v>4792</v>
      </c>
      <c r="Q264" s="17" t="s">
        <v>4786</v>
      </c>
      <c r="R264" s="22">
        <v>0.9</v>
      </c>
      <c r="S264" s="17"/>
      <c r="T264" s="23"/>
      <c r="U264" s="17" t="s">
        <v>4441</v>
      </c>
    </row>
    <row r="265" spans="1:21" hidden="1" x14ac:dyDescent="0.25">
      <c r="A265" s="17" t="s">
        <v>492</v>
      </c>
      <c r="B265" s="17" t="s">
        <v>2247</v>
      </c>
      <c r="C265" s="17" t="s">
        <v>1232</v>
      </c>
      <c r="D265" s="18">
        <v>44579</v>
      </c>
      <c r="E265" s="17" t="s">
        <v>3349</v>
      </c>
      <c r="F265" s="17" t="s">
        <v>2572</v>
      </c>
      <c r="G265" s="19" t="s">
        <v>3480</v>
      </c>
      <c r="H265" s="17" t="s">
        <v>1206</v>
      </c>
      <c r="I265" s="20">
        <v>1991</v>
      </c>
      <c r="J265" s="17" t="s">
        <v>4784</v>
      </c>
      <c r="K265" s="17" t="s">
        <v>492</v>
      </c>
      <c r="L265" s="17" t="s">
        <v>4842</v>
      </c>
      <c r="M265" s="17" t="s">
        <v>4812</v>
      </c>
      <c r="N265" s="17" t="s">
        <v>5314</v>
      </c>
      <c r="O265" s="17" t="s">
        <v>4812</v>
      </c>
      <c r="P265" s="17" t="s">
        <v>4792</v>
      </c>
      <c r="Q265" s="17" t="s">
        <v>4786</v>
      </c>
      <c r="R265" s="22">
        <v>10.199999999999999</v>
      </c>
      <c r="S265" s="17">
        <v>5725</v>
      </c>
      <c r="T265" s="23">
        <v>10</v>
      </c>
      <c r="U265" s="17" t="s">
        <v>4441</v>
      </c>
    </row>
    <row r="266" spans="1:21" hidden="1" x14ac:dyDescent="0.25">
      <c r="A266" s="17" t="s">
        <v>386</v>
      </c>
      <c r="B266" s="17" t="s">
        <v>2216</v>
      </c>
      <c r="C266" s="17" t="s">
        <v>1173</v>
      </c>
      <c r="D266" s="27">
        <v>9115</v>
      </c>
      <c r="E266" s="27" t="s">
        <v>3313</v>
      </c>
      <c r="F266" s="27"/>
      <c r="G266" s="19" t="s">
        <v>3490</v>
      </c>
      <c r="H266" s="27" t="s">
        <v>1558</v>
      </c>
      <c r="I266" s="28">
        <v>1988</v>
      </c>
      <c r="J266" s="27" t="s">
        <v>4784</v>
      </c>
      <c r="K266" s="17" t="s">
        <v>386</v>
      </c>
      <c r="L266" s="27" t="s">
        <v>4842</v>
      </c>
      <c r="M266" s="27" t="s">
        <v>5315</v>
      </c>
      <c r="N266" s="27" t="s">
        <v>5316</v>
      </c>
      <c r="O266" s="27" t="s">
        <v>5061</v>
      </c>
      <c r="P266" s="27" t="s">
        <v>4792</v>
      </c>
      <c r="Q266" s="27" t="s">
        <v>4786</v>
      </c>
      <c r="R266" s="27">
        <v>56.8</v>
      </c>
      <c r="S266" s="27" t="s">
        <v>4146</v>
      </c>
      <c r="T266" s="24">
        <v>110</v>
      </c>
      <c r="U266" s="17" t="s">
        <v>4494</v>
      </c>
    </row>
    <row r="267" spans="1:21" hidden="1" x14ac:dyDescent="0.25">
      <c r="A267" s="17" t="s">
        <v>387</v>
      </c>
      <c r="B267" s="17" t="s">
        <v>2216</v>
      </c>
      <c r="C267" s="17" t="s">
        <v>1173</v>
      </c>
      <c r="D267" s="27">
        <v>9116</v>
      </c>
      <c r="E267" s="27" t="s">
        <v>3313</v>
      </c>
      <c r="F267" s="27"/>
      <c r="G267" s="19" t="s">
        <v>3490</v>
      </c>
      <c r="H267" s="27" t="s">
        <v>1660</v>
      </c>
      <c r="I267" s="27">
        <v>1990</v>
      </c>
      <c r="J267" s="27" t="s">
        <v>4784</v>
      </c>
      <c r="K267" s="17" t="s">
        <v>387</v>
      </c>
      <c r="L267" s="27" t="s">
        <v>4842</v>
      </c>
      <c r="M267" s="27" t="s">
        <v>5315</v>
      </c>
      <c r="N267" s="27" t="s">
        <v>5317</v>
      </c>
      <c r="O267" s="27" t="s">
        <v>5061</v>
      </c>
      <c r="P267" s="27" t="s">
        <v>4792</v>
      </c>
      <c r="Q267" s="27" t="s">
        <v>4786</v>
      </c>
      <c r="R267" s="27">
        <v>90.8</v>
      </c>
      <c r="S267" s="27" t="s">
        <v>4147</v>
      </c>
      <c r="T267" s="24">
        <v>110</v>
      </c>
      <c r="U267" s="25" t="s">
        <v>4494</v>
      </c>
    </row>
    <row r="268" spans="1:21" hidden="1" x14ac:dyDescent="0.25">
      <c r="A268" s="17" t="s">
        <v>493</v>
      </c>
      <c r="B268" s="17" t="s">
        <v>2216</v>
      </c>
      <c r="C268" s="17" t="s">
        <v>1173</v>
      </c>
      <c r="D268" s="53">
        <v>9114</v>
      </c>
      <c r="E268" s="17" t="s">
        <v>3313</v>
      </c>
      <c r="F268" s="21"/>
      <c r="G268" s="19" t="s">
        <v>3490</v>
      </c>
      <c r="H268" s="17" t="s">
        <v>1599</v>
      </c>
      <c r="I268" s="20">
        <v>1986</v>
      </c>
      <c r="J268" s="32" t="s">
        <v>4811</v>
      </c>
      <c r="K268" s="17" t="s">
        <v>493</v>
      </c>
      <c r="L268" s="17" t="s">
        <v>4842</v>
      </c>
      <c r="M268" s="17" t="s">
        <v>5318</v>
      </c>
      <c r="N268" s="17" t="s">
        <v>5314</v>
      </c>
      <c r="O268" s="17" t="s">
        <v>4812</v>
      </c>
      <c r="P268" s="17" t="s">
        <v>4792</v>
      </c>
      <c r="Q268" s="17" t="s">
        <v>4786</v>
      </c>
      <c r="R268" s="22">
        <v>57.2</v>
      </c>
      <c r="S268" s="17" t="s">
        <v>4147</v>
      </c>
      <c r="T268" s="23">
        <v>110</v>
      </c>
      <c r="U268" s="17" t="s">
        <v>4494</v>
      </c>
    </row>
    <row r="269" spans="1:21" hidden="1" x14ac:dyDescent="0.25">
      <c r="A269" s="17" t="s">
        <v>5319</v>
      </c>
      <c r="B269" s="17" t="s">
        <v>5320</v>
      </c>
      <c r="C269" s="17" t="s">
        <v>5321</v>
      </c>
      <c r="D269" s="18">
        <v>3229</v>
      </c>
      <c r="E269" s="17" t="s">
        <v>5322</v>
      </c>
      <c r="F269" s="17"/>
      <c r="G269" s="19" t="s">
        <v>3346</v>
      </c>
      <c r="H269" s="17"/>
      <c r="I269" s="20">
        <v>2015</v>
      </c>
      <c r="J269" s="32" t="s">
        <v>4784</v>
      </c>
      <c r="K269" s="17" t="s">
        <v>5319</v>
      </c>
      <c r="L269" s="17" t="s">
        <v>4785</v>
      </c>
      <c r="M269" s="17"/>
      <c r="N269" s="17"/>
      <c r="O269" s="17" t="s">
        <v>4785</v>
      </c>
      <c r="P269" s="17" t="s">
        <v>4882</v>
      </c>
      <c r="Q269" s="17"/>
      <c r="R269" s="22">
        <v>57.6</v>
      </c>
      <c r="S269" s="17"/>
      <c r="T269" s="17" t="s">
        <v>4849</v>
      </c>
      <c r="U269" s="17" t="s">
        <v>4458</v>
      </c>
    </row>
    <row r="270" spans="1:21" ht="51.75" hidden="1" x14ac:dyDescent="0.25">
      <c r="A270" s="24" t="s">
        <v>5323</v>
      </c>
      <c r="B270" s="44" t="s">
        <v>5028</v>
      </c>
      <c r="C270" s="17" t="s">
        <v>5324</v>
      </c>
      <c r="D270" s="26">
        <v>15806</v>
      </c>
      <c r="E270" s="25" t="s">
        <v>5324</v>
      </c>
      <c r="F270" s="24"/>
      <c r="G270" s="19" t="s">
        <v>3346</v>
      </c>
      <c r="H270" s="17" t="s">
        <v>5324</v>
      </c>
      <c r="I270" s="28">
        <v>2009</v>
      </c>
      <c r="J270" s="17" t="s">
        <v>4784</v>
      </c>
      <c r="K270" s="17" t="s">
        <v>5323</v>
      </c>
      <c r="L270" s="17" t="s">
        <v>4785</v>
      </c>
      <c r="M270" s="17"/>
      <c r="N270" s="24"/>
      <c r="O270" s="24" t="s">
        <v>4785</v>
      </c>
      <c r="P270" s="17" t="s">
        <v>4786</v>
      </c>
      <c r="Q270" s="17" t="s">
        <v>4792</v>
      </c>
      <c r="R270" s="29">
        <v>14</v>
      </c>
      <c r="S270" s="17" t="s">
        <v>5325</v>
      </c>
      <c r="T270" s="25">
        <v>110</v>
      </c>
      <c r="U270" s="25" t="s">
        <v>4436</v>
      </c>
    </row>
    <row r="271" spans="1:21" ht="26.25" hidden="1" x14ac:dyDescent="0.25">
      <c r="A271" s="24" t="s">
        <v>5326</v>
      </c>
      <c r="B271" s="21" t="s">
        <v>5327</v>
      </c>
      <c r="C271" s="21"/>
      <c r="D271" s="26">
        <v>23743</v>
      </c>
      <c r="E271" s="25" t="s">
        <v>5328</v>
      </c>
      <c r="F271" s="21"/>
      <c r="G271" s="27" t="s">
        <v>3486</v>
      </c>
      <c r="H271" s="17"/>
      <c r="I271" s="38">
        <v>2000</v>
      </c>
      <c r="J271" s="32" t="s">
        <v>4784</v>
      </c>
      <c r="K271" s="17" t="s">
        <v>5326</v>
      </c>
      <c r="L271" s="17" t="s">
        <v>4785</v>
      </c>
      <c r="M271" s="21"/>
      <c r="N271" s="17"/>
      <c r="O271" s="17" t="s">
        <v>4785</v>
      </c>
      <c r="P271" s="27" t="s">
        <v>4786</v>
      </c>
      <c r="Q271" s="17"/>
      <c r="R271" s="29">
        <v>10.5</v>
      </c>
      <c r="S271" s="33"/>
      <c r="T271" s="17" t="s">
        <v>4403</v>
      </c>
      <c r="U271" s="17" t="s">
        <v>4573</v>
      </c>
    </row>
    <row r="272" spans="1:21" hidden="1" x14ac:dyDescent="0.25">
      <c r="A272" s="17" t="s">
        <v>5329</v>
      </c>
      <c r="B272" s="17"/>
      <c r="C272" s="17"/>
      <c r="D272" s="18">
        <v>29459</v>
      </c>
      <c r="E272" s="17" t="s">
        <v>5330</v>
      </c>
      <c r="F272" s="17"/>
      <c r="G272" s="19" t="s">
        <v>3477</v>
      </c>
      <c r="H272" s="17"/>
      <c r="I272" s="20">
        <v>2010</v>
      </c>
      <c r="J272" s="32" t="s">
        <v>4784</v>
      </c>
      <c r="K272" s="17" t="s">
        <v>5329</v>
      </c>
      <c r="L272" s="17" t="s">
        <v>4785</v>
      </c>
      <c r="M272" s="17"/>
      <c r="N272" s="17"/>
      <c r="O272" s="17" t="s">
        <v>4785</v>
      </c>
      <c r="P272" s="17" t="s">
        <v>4786</v>
      </c>
      <c r="Q272" s="17"/>
      <c r="R272" s="22">
        <v>12</v>
      </c>
      <c r="S272" s="17"/>
      <c r="T272" s="23" t="s">
        <v>4403</v>
      </c>
      <c r="U272" s="17" t="s">
        <v>4443</v>
      </c>
    </row>
    <row r="273" spans="1:21" hidden="1" x14ac:dyDescent="0.25">
      <c r="A273" s="17" t="s">
        <v>5331</v>
      </c>
      <c r="B273" s="17"/>
      <c r="C273" s="17"/>
      <c r="D273" s="27">
        <v>48653</v>
      </c>
      <c r="E273" s="27" t="s">
        <v>5332</v>
      </c>
      <c r="F273" s="27"/>
      <c r="G273" s="19" t="s">
        <v>3480</v>
      </c>
      <c r="H273" s="27"/>
      <c r="I273" s="27">
        <v>2002</v>
      </c>
      <c r="J273" s="27" t="s">
        <v>4784</v>
      </c>
      <c r="K273" s="17" t="s">
        <v>5331</v>
      </c>
      <c r="L273" s="27" t="s">
        <v>4785</v>
      </c>
      <c r="M273" s="27"/>
      <c r="N273" s="27"/>
      <c r="O273" s="27" t="s">
        <v>4785</v>
      </c>
      <c r="P273" s="27" t="s">
        <v>4786</v>
      </c>
      <c r="Q273" s="27"/>
      <c r="R273" s="27">
        <v>12.4</v>
      </c>
      <c r="S273" s="27"/>
      <c r="T273" s="24" t="s">
        <v>4403</v>
      </c>
      <c r="U273" s="32" t="s">
        <v>5333</v>
      </c>
    </row>
    <row r="274" spans="1:21" hidden="1" x14ac:dyDescent="0.25">
      <c r="A274" s="17" t="s">
        <v>5334</v>
      </c>
      <c r="B274" s="32" t="s">
        <v>5335</v>
      </c>
      <c r="C274" s="27" t="s">
        <v>5336</v>
      </c>
      <c r="D274" s="18">
        <v>7751</v>
      </c>
      <c r="E274" s="32" t="s">
        <v>5337</v>
      </c>
      <c r="F274" s="32"/>
      <c r="G274" s="27" t="s">
        <v>3481</v>
      </c>
      <c r="H274" s="27" t="s">
        <v>5336</v>
      </c>
      <c r="I274" s="40">
        <v>2002</v>
      </c>
      <c r="J274" s="32" t="s">
        <v>4784</v>
      </c>
      <c r="K274" s="17" t="s">
        <v>5334</v>
      </c>
      <c r="L274" s="17" t="s">
        <v>4785</v>
      </c>
      <c r="M274" s="21"/>
      <c r="N274" s="32"/>
      <c r="O274" s="32" t="s">
        <v>4785</v>
      </c>
      <c r="P274" s="27" t="s">
        <v>4786</v>
      </c>
      <c r="Q274" s="32" t="s">
        <v>4792</v>
      </c>
      <c r="R274" s="39">
        <v>12</v>
      </c>
      <c r="S274" s="25" t="s">
        <v>5338</v>
      </c>
      <c r="T274" s="27">
        <v>110</v>
      </c>
      <c r="U274" s="27" t="s">
        <v>4458</v>
      </c>
    </row>
    <row r="275" spans="1:21" hidden="1" x14ac:dyDescent="0.25">
      <c r="A275" s="17" t="s">
        <v>5339</v>
      </c>
      <c r="B275" s="32"/>
      <c r="C275" s="32" t="s">
        <v>5340</v>
      </c>
      <c r="D275" s="31">
        <v>31863</v>
      </c>
      <c r="E275" s="32" t="s">
        <v>5341</v>
      </c>
      <c r="F275" s="32"/>
      <c r="G275" s="27" t="s">
        <v>3477</v>
      </c>
      <c r="H275" s="32"/>
      <c r="I275" s="40">
        <v>2015</v>
      </c>
      <c r="J275" s="32" t="s">
        <v>4784</v>
      </c>
      <c r="K275" s="17" t="s">
        <v>5339</v>
      </c>
      <c r="L275" s="32" t="s">
        <v>4785</v>
      </c>
      <c r="M275" s="21"/>
      <c r="N275" s="21"/>
      <c r="O275" s="32" t="s">
        <v>4785</v>
      </c>
      <c r="P275" s="32" t="s">
        <v>4882</v>
      </c>
      <c r="Q275" s="32"/>
      <c r="R275" s="39">
        <v>21.4</v>
      </c>
      <c r="S275" s="32"/>
      <c r="T275" s="40" t="s">
        <v>4403</v>
      </c>
      <c r="U275" s="32" t="s">
        <v>4449</v>
      </c>
    </row>
    <row r="276" spans="1:21" hidden="1" x14ac:dyDescent="0.25">
      <c r="A276" s="24" t="s">
        <v>5342</v>
      </c>
      <c r="B276" s="21"/>
      <c r="C276" s="17" t="s">
        <v>5343</v>
      </c>
      <c r="D276" s="26">
        <v>31863</v>
      </c>
      <c r="E276" s="25" t="s">
        <v>5341</v>
      </c>
      <c r="F276" s="17" t="s">
        <v>5344</v>
      </c>
      <c r="G276" s="27" t="s">
        <v>3477</v>
      </c>
      <c r="H276" s="17"/>
      <c r="I276" s="52">
        <v>2015</v>
      </c>
      <c r="J276" s="32" t="s">
        <v>4784</v>
      </c>
      <c r="K276" s="17" t="s">
        <v>5342</v>
      </c>
      <c r="L276" s="17" t="s">
        <v>4785</v>
      </c>
      <c r="M276" s="17"/>
      <c r="N276" s="17"/>
      <c r="O276" s="17" t="s">
        <v>4785</v>
      </c>
      <c r="P276" s="17" t="s">
        <v>4786</v>
      </c>
      <c r="Q276" s="17"/>
      <c r="R276" s="29">
        <v>19.2</v>
      </c>
      <c r="S276" s="30"/>
      <c r="T276" s="30"/>
      <c r="U276" s="30"/>
    </row>
    <row r="277" spans="1:21" hidden="1" x14ac:dyDescent="0.25">
      <c r="A277" s="17" t="s">
        <v>388</v>
      </c>
      <c r="B277" s="17" t="s">
        <v>2217</v>
      </c>
      <c r="C277" s="17" t="s">
        <v>1174</v>
      </c>
      <c r="D277" s="18">
        <v>3052</v>
      </c>
      <c r="E277" s="17" t="s">
        <v>3314</v>
      </c>
      <c r="F277" s="17"/>
      <c r="G277" s="19" t="s">
        <v>3346</v>
      </c>
      <c r="H277" s="17">
        <v>1</v>
      </c>
      <c r="I277" s="20">
        <v>1999</v>
      </c>
      <c r="J277" s="17" t="s">
        <v>4784</v>
      </c>
      <c r="K277" s="17" t="s">
        <v>388</v>
      </c>
      <c r="L277" s="17" t="s">
        <v>4842</v>
      </c>
      <c r="M277" s="17" t="s">
        <v>5345</v>
      </c>
      <c r="N277" s="17" t="s">
        <v>5346</v>
      </c>
      <c r="O277" s="17" t="s">
        <v>5061</v>
      </c>
      <c r="P277" s="17" t="s">
        <v>4792</v>
      </c>
      <c r="Q277" s="17" t="s">
        <v>4786</v>
      </c>
      <c r="R277" s="22">
        <v>74</v>
      </c>
      <c r="S277" s="17" t="s">
        <v>4148</v>
      </c>
      <c r="T277" s="23">
        <v>110</v>
      </c>
      <c r="U277" s="17" t="s">
        <v>4458</v>
      </c>
    </row>
    <row r="278" spans="1:21" hidden="1" x14ac:dyDescent="0.25">
      <c r="A278" s="17" t="s">
        <v>5347</v>
      </c>
      <c r="B278" s="17"/>
      <c r="C278" s="17" t="s">
        <v>5348</v>
      </c>
      <c r="D278" s="18">
        <v>97993</v>
      </c>
      <c r="E278" s="17" t="s">
        <v>5349</v>
      </c>
      <c r="F278" s="17" t="s">
        <v>5350</v>
      </c>
      <c r="G278" s="19" t="s">
        <v>3482</v>
      </c>
      <c r="H278" s="17"/>
      <c r="I278" s="20">
        <v>2015</v>
      </c>
      <c r="J278" s="17" t="s">
        <v>4784</v>
      </c>
      <c r="K278" s="17" t="s">
        <v>5347</v>
      </c>
      <c r="L278" s="17" t="s">
        <v>4785</v>
      </c>
      <c r="M278" s="17"/>
      <c r="N278" s="17"/>
      <c r="O278" s="17" t="s">
        <v>4785</v>
      </c>
      <c r="P278" s="17" t="s">
        <v>4786</v>
      </c>
      <c r="Q278" s="17"/>
      <c r="R278" s="22">
        <v>22.8</v>
      </c>
      <c r="S278" s="17"/>
      <c r="T278" s="23"/>
      <c r="U278" s="17"/>
    </row>
    <row r="279" spans="1:21" hidden="1" x14ac:dyDescent="0.25">
      <c r="A279" s="24" t="s">
        <v>5351</v>
      </c>
      <c r="B279" s="32" t="s">
        <v>5352</v>
      </c>
      <c r="C279" s="27" t="s">
        <v>5353</v>
      </c>
      <c r="D279" s="18">
        <v>27478</v>
      </c>
      <c r="E279" s="32" t="s">
        <v>5354</v>
      </c>
      <c r="F279" s="32"/>
      <c r="G279" s="27" t="s">
        <v>3477</v>
      </c>
      <c r="H279" s="27"/>
      <c r="I279" s="40">
        <v>2009</v>
      </c>
      <c r="J279" s="32" t="s">
        <v>4784</v>
      </c>
      <c r="K279" s="17" t="s">
        <v>5351</v>
      </c>
      <c r="L279" s="17" t="s">
        <v>4785</v>
      </c>
      <c r="M279" s="21"/>
      <c r="N279" s="32"/>
      <c r="O279" s="17" t="s">
        <v>4785</v>
      </c>
      <c r="P279" s="27" t="s">
        <v>4786</v>
      </c>
      <c r="Q279" s="32" t="s">
        <v>4792</v>
      </c>
      <c r="R279" s="39">
        <v>25.8</v>
      </c>
      <c r="S279" s="27" t="s">
        <v>5355</v>
      </c>
      <c r="T279" s="27">
        <v>110</v>
      </c>
      <c r="U279" s="36" t="s">
        <v>4443</v>
      </c>
    </row>
    <row r="280" spans="1:21" hidden="1" x14ac:dyDescent="0.25">
      <c r="A280" s="24" t="s">
        <v>5356</v>
      </c>
      <c r="B280" s="17"/>
      <c r="C280" s="17" t="s">
        <v>5357</v>
      </c>
      <c r="D280" s="26">
        <v>25899</v>
      </c>
      <c r="E280" s="25" t="s">
        <v>5358</v>
      </c>
      <c r="F280" s="17" t="s">
        <v>5359</v>
      </c>
      <c r="G280" s="27" t="s">
        <v>3486</v>
      </c>
      <c r="H280" s="17"/>
      <c r="I280" s="49">
        <v>2015</v>
      </c>
      <c r="J280" s="17" t="s">
        <v>4784</v>
      </c>
      <c r="K280" s="17" t="s">
        <v>5356</v>
      </c>
      <c r="L280" s="17" t="s">
        <v>4785</v>
      </c>
      <c r="M280" s="17"/>
      <c r="N280" s="17"/>
      <c r="O280" s="17" t="s">
        <v>4785</v>
      </c>
      <c r="P280" s="17" t="s">
        <v>4786</v>
      </c>
      <c r="Q280" s="17"/>
      <c r="R280" s="29">
        <v>17</v>
      </c>
      <c r="S280" s="30"/>
      <c r="T280" s="30"/>
      <c r="U280" s="30"/>
    </row>
    <row r="281" spans="1:21" ht="26.25" hidden="1" x14ac:dyDescent="0.25">
      <c r="A281" s="24" t="s">
        <v>5360</v>
      </c>
      <c r="B281" s="17" t="s">
        <v>5361</v>
      </c>
      <c r="C281" s="17"/>
      <c r="D281" s="26">
        <v>21368</v>
      </c>
      <c r="E281" s="25" t="s">
        <v>5362</v>
      </c>
      <c r="F281" s="17"/>
      <c r="G281" s="27" t="s">
        <v>3477</v>
      </c>
      <c r="H281" s="17"/>
      <c r="I281" s="49">
        <v>2002</v>
      </c>
      <c r="J281" s="17" t="s">
        <v>4784</v>
      </c>
      <c r="K281" s="17" t="s">
        <v>5360</v>
      </c>
      <c r="L281" s="17" t="s">
        <v>4785</v>
      </c>
      <c r="M281" s="17"/>
      <c r="N281" s="17"/>
      <c r="O281" s="17" t="s">
        <v>4785</v>
      </c>
      <c r="P281" s="17" t="s">
        <v>4786</v>
      </c>
      <c r="Q281" s="17" t="s">
        <v>4792</v>
      </c>
      <c r="R281" s="29">
        <v>35.299999999999997</v>
      </c>
      <c r="S281" s="30" t="s">
        <v>5363</v>
      </c>
      <c r="T281" s="30" t="s">
        <v>4403</v>
      </c>
      <c r="U281" s="30" t="s">
        <v>4443</v>
      </c>
    </row>
    <row r="282" spans="1:21" hidden="1" x14ac:dyDescent="0.25">
      <c r="A282" s="24" t="s">
        <v>5364</v>
      </c>
      <c r="B282" s="17" t="s">
        <v>5365</v>
      </c>
      <c r="C282" s="17" t="s">
        <v>5366</v>
      </c>
      <c r="D282" s="18">
        <v>14624</v>
      </c>
      <c r="E282" s="17" t="s">
        <v>5367</v>
      </c>
      <c r="F282" s="17" t="s">
        <v>5368</v>
      </c>
      <c r="G282" s="19" t="s">
        <v>3346</v>
      </c>
      <c r="H282" s="17"/>
      <c r="I282" s="20">
        <v>2011</v>
      </c>
      <c r="J282" s="17" t="s">
        <v>4784</v>
      </c>
      <c r="K282" s="17" t="s">
        <v>5364</v>
      </c>
      <c r="L282" s="17" t="s">
        <v>4815</v>
      </c>
      <c r="M282" s="17"/>
      <c r="N282" s="17"/>
      <c r="O282" s="17" t="s">
        <v>4815</v>
      </c>
      <c r="P282" s="17" t="s">
        <v>4786</v>
      </c>
      <c r="Q282" s="17" t="s">
        <v>4792</v>
      </c>
      <c r="R282" s="22">
        <v>21</v>
      </c>
      <c r="S282" s="17" t="s">
        <v>5369</v>
      </c>
      <c r="T282" s="23">
        <v>15</v>
      </c>
      <c r="U282" s="25" t="s">
        <v>4436</v>
      </c>
    </row>
    <row r="283" spans="1:21" hidden="1" x14ac:dyDescent="0.25">
      <c r="A283" s="24" t="s">
        <v>5370</v>
      </c>
      <c r="B283" s="17"/>
      <c r="C283" s="17" t="s">
        <v>5371</v>
      </c>
      <c r="D283" s="18">
        <v>25554</v>
      </c>
      <c r="E283" s="17" t="s">
        <v>5372</v>
      </c>
      <c r="F283" s="17" t="s">
        <v>5373</v>
      </c>
      <c r="G283" s="19" t="s">
        <v>3486</v>
      </c>
      <c r="H283" s="17"/>
      <c r="I283" s="20">
        <v>2014</v>
      </c>
      <c r="J283" s="32" t="s">
        <v>4784</v>
      </c>
      <c r="K283" s="17" t="s">
        <v>5370</v>
      </c>
      <c r="L283" s="17" t="s">
        <v>4785</v>
      </c>
      <c r="M283" s="17"/>
      <c r="N283" s="17"/>
      <c r="O283" s="17" t="s">
        <v>4785</v>
      </c>
      <c r="P283" s="17" t="s">
        <v>4786</v>
      </c>
      <c r="Q283" s="17" t="s">
        <v>4792</v>
      </c>
      <c r="R283" s="22">
        <v>11.5</v>
      </c>
      <c r="S283" s="17"/>
      <c r="T283" s="17" t="s">
        <v>4403</v>
      </c>
      <c r="U283" s="17" t="s">
        <v>4567</v>
      </c>
    </row>
    <row r="284" spans="1:21" hidden="1" x14ac:dyDescent="0.25">
      <c r="A284" s="24" t="s">
        <v>494</v>
      </c>
      <c r="B284" s="17" t="s">
        <v>2248</v>
      </c>
      <c r="C284" s="17" t="s">
        <v>1233</v>
      </c>
      <c r="D284" s="18">
        <v>64293</v>
      </c>
      <c r="E284" s="25" t="s">
        <v>2024</v>
      </c>
      <c r="F284" s="24" t="s">
        <v>2573</v>
      </c>
      <c r="G284" s="19" t="s">
        <v>3483</v>
      </c>
      <c r="H284" s="17"/>
      <c r="I284" s="28">
        <v>2013</v>
      </c>
      <c r="J284" s="17" t="s">
        <v>4844</v>
      </c>
      <c r="K284" s="17" t="s">
        <v>494</v>
      </c>
      <c r="L284" s="17" t="s">
        <v>4812</v>
      </c>
      <c r="M284" s="17"/>
      <c r="N284" s="24"/>
      <c r="O284" s="24" t="s">
        <v>4812</v>
      </c>
      <c r="P284" s="17" t="s">
        <v>4859</v>
      </c>
      <c r="Q284" s="17" t="s">
        <v>4792</v>
      </c>
      <c r="R284" s="29">
        <v>94.6</v>
      </c>
      <c r="S284" s="17" t="s">
        <v>4197</v>
      </c>
      <c r="T284" s="25">
        <v>110</v>
      </c>
      <c r="U284" s="25" t="s">
        <v>4509</v>
      </c>
    </row>
    <row r="285" spans="1:21" hidden="1" x14ac:dyDescent="0.25">
      <c r="A285" s="24" t="s">
        <v>495</v>
      </c>
      <c r="B285" s="17" t="s">
        <v>2249</v>
      </c>
      <c r="C285" s="17" t="s">
        <v>997</v>
      </c>
      <c r="D285" s="18">
        <v>64293</v>
      </c>
      <c r="E285" s="17" t="s">
        <v>3350</v>
      </c>
      <c r="F285" s="17" t="s">
        <v>2574</v>
      </c>
      <c r="G285" s="19" t="s">
        <v>3483</v>
      </c>
      <c r="H285" s="17" t="s">
        <v>1244</v>
      </c>
      <c r="I285" s="20">
        <v>1999</v>
      </c>
      <c r="J285" s="17" t="s">
        <v>4784</v>
      </c>
      <c r="K285" s="17" t="s">
        <v>495</v>
      </c>
      <c r="L285" s="17" t="s">
        <v>4842</v>
      </c>
      <c r="M285" s="17" t="s">
        <v>4812</v>
      </c>
      <c r="N285" s="17" t="s">
        <v>5374</v>
      </c>
      <c r="O285" s="17" t="s">
        <v>4812</v>
      </c>
      <c r="P285" s="17" t="s">
        <v>4792</v>
      </c>
      <c r="Q285" s="17" t="s">
        <v>4786</v>
      </c>
      <c r="R285" s="22">
        <v>10</v>
      </c>
      <c r="S285" s="17" t="s">
        <v>4198</v>
      </c>
      <c r="T285" s="23">
        <v>20</v>
      </c>
      <c r="U285" s="17" t="s">
        <v>4509</v>
      </c>
    </row>
    <row r="286" spans="1:21" ht="39" hidden="1" x14ac:dyDescent="0.25">
      <c r="A286" s="24" t="s">
        <v>5375</v>
      </c>
      <c r="B286" s="21" t="s">
        <v>2129</v>
      </c>
      <c r="C286" s="21"/>
      <c r="D286" s="26">
        <v>17292</v>
      </c>
      <c r="E286" s="25" t="s">
        <v>5376</v>
      </c>
      <c r="F286" s="21"/>
      <c r="G286" s="27" t="s">
        <v>3346</v>
      </c>
      <c r="H286" s="17"/>
      <c r="I286" s="38"/>
      <c r="J286" s="32" t="s">
        <v>4784</v>
      </c>
      <c r="K286" s="17" t="s">
        <v>5375</v>
      </c>
      <c r="L286" s="17" t="s">
        <v>4785</v>
      </c>
      <c r="M286" s="21"/>
      <c r="N286" s="17"/>
      <c r="O286" s="17" t="s">
        <v>4785</v>
      </c>
      <c r="P286" s="27" t="s">
        <v>4786</v>
      </c>
      <c r="Q286" s="17" t="s">
        <v>4792</v>
      </c>
      <c r="R286" s="29">
        <v>48</v>
      </c>
      <c r="S286" s="33" t="s">
        <v>5377</v>
      </c>
      <c r="T286" s="17">
        <v>110</v>
      </c>
      <c r="U286" s="25" t="s">
        <v>4436</v>
      </c>
    </row>
    <row r="287" spans="1:21" hidden="1" x14ac:dyDescent="0.25">
      <c r="A287" s="24" t="s">
        <v>5378</v>
      </c>
      <c r="B287" s="32" t="s">
        <v>5379</v>
      </c>
      <c r="C287" s="32"/>
      <c r="D287" s="31">
        <v>4509</v>
      </c>
      <c r="E287" s="32" t="s">
        <v>5380</v>
      </c>
      <c r="F287" s="32"/>
      <c r="G287" s="19" t="s">
        <v>3490</v>
      </c>
      <c r="H287" s="32"/>
      <c r="I287" s="32">
        <v>2004</v>
      </c>
      <c r="J287" s="32" t="s">
        <v>4784</v>
      </c>
      <c r="K287" s="17" t="s">
        <v>5378</v>
      </c>
      <c r="L287" s="32" t="s">
        <v>1520</v>
      </c>
      <c r="M287" s="32"/>
      <c r="N287" s="32"/>
      <c r="O287" s="32" t="s">
        <v>1520</v>
      </c>
      <c r="P287" s="32" t="s">
        <v>4786</v>
      </c>
      <c r="Q287" s="32"/>
      <c r="R287" s="39">
        <v>20</v>
      </c>
      <c r="S287" s="32"/>
      <c r="T287" s="23" t="s">
        <v>4403</v>
      </c>
      <c r="U287" s="32" t="s">
        <v>5381</v>
      </c>
    </row>
    <row r="288" spans="1:21" hidden="1" x14ac:dyDescent="0.25">
      <c r="A288" s="17" t="s">
        <v>5382</v>
      </c>
      <c r="B288" s="17" t="s">
        <v>5383</v>
      </c>
      <c r="C288" s="17"/>
      <c r="D288" s="18">
        <v>4509</v>
      </c>
      <c r="E288" s="17" t="s">
        <v>5380</v>
      </c>
      <c r="F288" s="17"/>
      <c r="G288" s="19" t="s">
        <v>3490</v>
      </c>
      <c r="H288" s="17"/>
      <c r="I288" s="38">
        <v>2003</v>
      </c>
      <c r="J288" s="17" t="s">
        <v>4784</v>
      </c>
      <c r="K288" s="17" t="s">
        <v>5382</v>
      </c>
      <c r="L288" s="17" t="s">
        <v>1520</v>
      </c>
      <c r="M288" s="17"/>
      <c r="N288" s="17"/>
      <c r="O288" s="17" t="s">
        <v>1520</v>
      </c>
      <c r="P288" s="17" t="s">
        <v>4786</v>
      </c>
      <c r="Q288" s="17"/>
      <c r="R288" s="22">
        <v>20</v>
      </c>
      <c r="S288" s="17"/>
      <c r="T288" s="23" t="s">
        <v>4849</v>
      </c>
      <c r="U288" s="27" t="s">
        <v>4458</v>
      </c>
    </row>
    <row r="289" spans="1:21" ht="39" hidden="1" x14ac:dyDescent="0.25">
      <c r="A289" s="17" t="s">
        <v>5384</v>
      </c>
      <c r="B289" s="17"/>
      <c r="C289" s="17"/>
      <c r="D289" s="18">
        <v>4509</v>
      </c>
      <c r="E289" s="17" t="s">
        <v>5380</v>
      </c>
      <c r="F289" s="17" t="s">
        <v>5385</v>
      </c>
      <c r="G289" s="19" t="s">
        <v>3490</v>
      </c>
      <c r="H289" s="17"/>
      <c r="I289" s="20">
        <v>2012</v>
      </c>
      <c r="J289" s="17" t="s">
        <v>4784</v>
      </c>
      <c r="K289" s="17" t="s">
        <v>5384</v>
      </c>
      <c r="L289" s="21" t="s">
        <v>4815</v>
      </c>
      <c r="M289" s="21"/>
      <c r="N289" s="21"/>
      <c r="O289" s="21" t="s">
        <v>4815</v>
      </c>
      <c r="P289" s="17" t="s">
        <v>4786</v>
      </c>
      <c r="Q289" s="17"/>
      <c r="R289" s="22">
        <v>17.600000000000001</v>
      </c>
      <c r="S289" s="17"/>
      <c r="T289" s="23"/>
      <c r="U289" s="17" t="s">
        <v>5386</v>
      </c>
    </row>
    <row r="290" spans="1:21" ht="39" hidden="1" x14ac:dyDescent="0.25">
      <c r="A290" s="17" t="s">
        <v>5387</v>
      </c>
      <c r="B290" s="17"/>
      <c r="C290" s="17"/>
      <c r="D290" s="18">
        <v>4509</v>
      </c>
      <c r="E290" s="17" t="s">
        <v>5380</v>
      </c>
      <c r="F290" s="17" t="s">
        <v>5388</v>
      </c>
      <c r="G290" s="19" t="s">
        <v>3490</v>
      </c>
      <c r="H290" s="17"/>
      <c r="I290" s="20">
        <v>2012</v>
      </c>
      <c r="J290" s="17" t="s">
        <v>4784</v>
      </c>
      <c r="K290" s="17" t="s">
        <v>5387</v>
      </c>
      <c r="L290" s="21" t="s">
        <v>4815</v>
      </c>
      <c r="M290" s="21"/>
      <c r="N290" s="21"/>
      <c r="O290" s="21" t="s">
        <v>4815</v>
      </c>
      <c r="P290" s="17" t="s">
        <v>4786</v>
      </c>
      <c r="Q290" s="17"/>
      <c r="R290" s="22">
        <v>14.5</v>
      </c>
      <c r="S290" s="17"/>
      <c r="T290" s="23"/>
      <c r="U290" s="17" t="s">
        <v>5389</v>
      </c>
    </row>
    <row r="291" spans="1:21" hidden="1" x14ac:dyDescent="0.25">
      <c r="A291" s="17" t="s">
        <v>5390</v>
      </c>
      <c r="B291" s="17" t="s">
        <v>5391</v>
      </c>
      <c r="C291" s="17"/>
      <c r="D291" s="18">
        <v>27755</v>
      </c>
      <c r="E291" s="17" t="s">
        <v>5392</v>
      </c>
      <c r="F291" s="17"/>
      <c r="G291" s="19" t="s">
        <v>3477</v>
      </c>
      <c r="H291" s="17"/>
      <c r="I291" s="20">
        <v>2004</v>
      </c>
      <c r="J291" s="17" t="s">
        <v>4784</v>
      </c>
      <c r="K291" s="17" t="s">
        <v>5390</v>
      </c>
      <c r="L291" s="17" t="s">
        <v>4785</v>
      </c>
      <c r="M291" s="17"/>
      <c r="N291" s="17"/>
      <c r="O291" s="17" t="s">
        <v>4785</v>
      </c>
      <c r="P291" s="17" t="s">
        <v>4786</v>
      </c>
      <c r="Q291" s="17"/>
      <c r="R291" s="22">
        <v>10</v>
      </c>
      <c r="S291" s="17"/>
      <c r="T291" s="23" t="s">
        <v>4405</v>
      </c>
      <c r="U291" s="17" t="s">
        <v>4455</v>
      </c>
    </row>
    <row r="292" spans="1:21" hidden="1" x14ac:dyDescent="0.25">
      <c r="A292" s="17" t="s">
        <v>5393</v>
      </c>
      <c r="B292" s="17" t="s">
        <v>5394</v>
      </c>
      <c r="C292" s="24" t="s">
        <v>5395</v>
      </c>
      <c r="D292" s="18">
        <v>26906</v>
      </c>
      <c r="E292" s="24" t="s">
        <v>5396</v>
      </c>
      <c r="F292" s="24" t="s">
        <v>5397</v>
      </c>
      <c r="G292" s="19" t="s">
        <v>3477</v>
      </c>
      <c r="H292" s="24"/>
      <c r="I292" s="28">
        <v>2011</v>
      </c>
      <c r="J292" s="17" t="s">
        <v>4784</v>
      </c>
      <c r="K292" s="17" t="s">
        <v>5393</v>
      </c>
      <c r="L292" s="24" t="s">
        <v>4785</v>
      </c>
      <c r="M292" s="24"/>
      <c r="N292" s="17"/>
      <c r="O292" s="17" t="s">
        <v>4785</v>
      </c>
      <c r="P292" s="24" t="s">
        <v>4786</v>
      </c>
      <c r="Q292" s="24" t="s">
        <v>4792</v>
      </c>
      <c r="R292" s="22">
        <v>6</v>
      </c>
      <c r="S292" s="17" t="s">
        <v>5398</v>
      </c>
      <c r="T292" s="23">
        <v>20</v>
      </c>
      <c r="U292" s="17" t="s">
        <v>4455</v>
      </c>
    </row>
    <row r="293" spans="1:21" hidden="1" x14ac:dyDescent="0.25">
      <c r="A293" s="17" t="s">
        <v>5399</v>
      </c>
      <c r="B293" s="17"/>
      <c r="C293" s="17" t="s">
        <v>5400</v>
      </c>
      <c r="D293" s="18">
        <v>26906</v>
      </c>
      <c r="E293" s="17" t="s">
        <v>5396</v>
      </c>
      <c r="F293" s="17" t="s">
        <v>5401</v>
      </c>
      <c r="G293" s="19" t="s">
        <v>3477</v>
      </c>
      <c r="H293" s="17"/>
      <c r="I293" s="20">
        <v>2015</v>
      </c>
      <c r="J293" s="17" t="s">
        <v>4784</v>
      </c>
      <c r="K293" s="17" t="s">
        <v>5399</v>
      </c>
      <c r="L293" s="17" t="s">
        <v>4785</v>
      </c>
      <c r="M293" s="17"/>
      <c r="N293" s="17"/>
      <c r="O293" s="17" t="s">
        <v>4785</v>
      </c>
      <c r="P293" s="17" t="s">
        <v>4786</v>
      </c>
      <c r="Q293" s="17"/>
      <c r="R293" s="22">
        <v>12.2</v>
      </c>
      <c r="S293" s="17"/>
      <c r="T293" s="23"/>
      <c r="U293" s="17"/>
    </row>
    <row r="294" spans="1:21" hidden="1" x14ac:dyDescent="0.25">
      <c r="A294" s="24" t="s">
        <v>389</v>
      </c>
      <c r="B294" s="17" t="s">
        <v>2218</v>
      </c>
      <c r="C294" s="17" t="s">
        <v>1175</v>
      </c>
      <c r="D294" s="26">
        <v>6842</v>
      </c>
      <c r="E294" s="25" t="s">
        <v>3315</v>
      </c>
      <c r="F294" s="17"/>
      <c r="G294" s="27" t="s">
        <v>3479</v>
      </c>
      <c r="H294" s="17"/>
      <c r="I294" s="28">
        <v>1996</v>
      </c>
      <c r="J294" s="17" t="s">
        <v>4784</v>
      </c>
      <c r="K294" s="17" t="s">
        <v>389</v>
      </c>
      <c r="L294" s="17" t="s">
        <v>4842</v>
      </c>
      <c r="M294" s="17" t="s">
        <v>5402</v>
      </c>
      <c r="N294" s="17" t="s">
        <v>4964</v>
      </c>
      <c r="O294" s="17" t="s">
        <v>5061</v>
      </c>
      <c r="P294" s="17" t="s">
        <v>4792</v>
      </c>
      <c r="Q294" s="17" t="s">
        <v>4786</v>
      </c>
      <c r="R294" s="29">
        <v>49</v>
      </c>
      <c r="S294" s="32" t="s">
        <v>4149</v>
      </c>
      <c r="T294" s="32">
        <v>15</v>
      </c>
      <c r="U294" s="32" t="s">
        <v>4495</v>
      </c>
    </row>
    <row r="295" spans="1:21" ht="39" hidden="1" x14ac:dyDescent="0.25">
      <c r="A295" s="24" t="s">
        <v>5403</v>
      </c>
      <c r="B295" s="17" t="s">
        <v>5404</v>
      </c>
      <c r="C295" s="17"/>
      <c r="D295" s="26">
        <v>32758</v>
      </c>
      <c r="E295" s="25" t="s">
        <v>5405</v>
      </c>
      <c r="F295" s="17"/>
      <c r="G295" s="27" t="s">
        <v>3480</v>
      </c>
      <c r="H295" s="17"/>
      <c r="I295" s="28">
        <v>2008</v>
      </c>
      <c r="J295" s="17" t="s">
        <v>4784</v>
      </c>
      <c r="K295" s="17" t="s">
        <v>5403</v>
      </c>
      <c r="L295" s="17" t="s">
        <v>4785</v>
      </c>
      <c r="M295" s="17"/>
      <c r="N295" s="17"/>
      <c r="O295" s="17" t="s">
        <v>4785</v>
      </c>
      <c r="P295" s="17" t="s">
        <v>4786</v>
      </c>
      <c r="Q295" s="17"/>
      <c r="R295" s="29">
        <v>10</v>
      </c>
      <c r="S295" s="30"/>
      <c r="T295" s="30" t="s">
        <v>4403</v>
      </c>
      <c r="U295" s="30" t="s">
        <v>5406</v>
      </c>
    </row>
    <row r="296" spans="1:21" hidden="1" x14ac:dyDescent="0.25">
      <c r="A296" s="17" t="s">
        <v>213</v>
      </c>
      <c r="B296" s="17" t="s">
        <v>2198</v>
      </c>
      <c r="C296" s="17" t="s">
        <v>1048</v>
      </c>
      <c r="D296" s="18">
        <v>88451</v>
      </c>
      <c r="E296" s="17" t="s">
        <v>1048</v>
      </c>
      <c r="F296" s="17"/>
      <c r="G296" s="19" t="s">
        <v>3482</v>
      </c>
      <c r="H296" s="17" t="s">
        <v>1048</v>
      </c>
      <c r="I296" s="20">
        <v>1927</v>
      </c>
      <c r="J296" s="17" t="s">
        <v>4784</v>
      </c>
      <c r="K296" s="17" t="s">
        <v>213</v>
      </c>
      <c r="L296" s="17" t="s">
        <v>4823</v>
      </c>
      <c r="M296" s="17"/>
      <c r="N296" s="17"/>
      <c r="O296" s="17" t="s">
        <v>4823</v>
      </c>
      <c r="P296" s="17" t="s">
        <v>4792</v>
      </c>
      <c r="Q296" s="17" t="s">
        <v>4792</v>
      </c>
      <c r="R296" s="22">
        <v>11</v>
      </c>
      <c r="S296" s="17"/>
      <c r="T296" s="23">
        <v>20</v>
      </c>
      <c r="U296" s="17" t="s">
        <v>4442</v>
      </c>
    </row>
    <row r="297" spans="1:21" ht="102.75" hidden="1" x14ac:dyDescent="0.25">
      <c r="A297" s="17" t="s">
        <v>5407</v>
      </c>
      <c r="B297" s="21" t="s">
        <v>5408</v>
      </c>
      <c r="C297" s="17" t="s">
        <v>5409</v>
      </c>
      <c r="D297" s="18">
        <v>34519</v>
      </c>
      <c r="E297" s="17" t="s">
        <v>5410</v>
      </c>
      <c r="F297" s="17"/>
      <c r="G297" s="19" t="s">
        <v>3483</v>
      </c>
      <c r="H297" s="17"/>
      <c r="I297" s="20">
        <v>2012</v>
      </c>
      <c r="J297" s="17" t="s">
        <v>4784</v>
      </c>
      <c r="K297" s="17" t="s">
        <v>5407</v>
      </c>
      <c r="L297" s="17" t="s">
        <v>4785</v>
      </c>
      <c r="M297" s="17"/>
      <c r="N297" s="17"/>
      <c r="O297" s="17" t="s">
        <v>4785</v>
      </c>
      <c r="P297" s="17" t="s">
        <v>4786</v>
      </c>
      <c r="Q297" s="17"/>
      <c r="R297" s="22">
        <v>23</v>
      </c>
      <c r="S297" s="17" t="s">
        <v>5411</v>
      </c>
      <c r="T297" s="23">
        <v>110</v>
      </c>
      <c r="U297" s="17" t="s">
        <v>4441</v>
      </c>
    </row>
    <row r="298" spans="1:21" ht="64.5" hidden="1" x14ac:dyDescent="0.25">
      <c r="A298" s="17" t="s">
        <v>804</v>
      </c>
      <c r="B298" s="17" t="s">
        <v>2353</v>
      </c>
      <c r="C298" s="17" t="s">
        <v>1430</v>
      </c>
      <c r="D298" s="18">
        <v>66763</v>
      </c>
      <c r="E298" s="17" t="s">
        <v>3447</v>
      </c>
      <c r="F298" s="17" t="s">
        <v>2669</v>
      </c>
      <c r="G298" s="19" t="s">
        <v>3485</v>
      </c>
      <c r="H298" s="17"/>
      <c r="I298" s="20">
        <v>2010</v>
      </c>
      <c r="J298" s="17" t="s">
        <v>4784</v>
      </c>
      <c r="K298" s="17" t="s">
        <v>804</v>
      </c>
      <c r="L298" s="17" t="s">
        <v>5412</v>
      </c>
      <c r="M298" s="17" t="s">
        <v>5413</v>
      </c>
      <c r="N298" s="17" t="s">
        <v>5414</v>
      </c>
      <c r="O298" s="21" t="s">
        <v>5096</v>
      </c>
      <c r="P298" s="17" t="s">
        <v>4792</v>
      </c>
      <c r="Q298" s="17" t="s">
        <v>4882</v>
      </c>
      <c r="R298" s="22">
        <v>85</v>
      </c>
      <c r="S298" s="17"/>
      <c r="T298" s="23">
        <v>35</v>
      </c>
      <c r="U298" s="17" t="s">
        <v>4460</v>
      </c>
    </row>
    <row r="299" spans="1:21" hidden="1" x14ac:dyDescent="0.25">
      <c r="A299" s="24" t="s">
        <v>496</v>
      </c>
      <c r="B299" s="17" t="s">
        <v>2250</v>
      </c>
      <c r="C299" s="17" t="s">
        <v>1234</v>
      </c>
      <c r="D299" s="18">
        <v>84130</v>
      </c>
      <c r="E299" s="17" t="s">
        <v>1049</v>
      </c>
      <c r="F299" s="17" t="s">
        <v>2575</v>
      </c>
      <c r="G299" s="19" t="s">
        <v>3478</v>
      </c>
      <c r="H299" s="17" t="s">
        <v>1694</v>
      </c>
      <c r="I299" s="20">
        <v>1998</v>
      </c>
      <c r="J299" s="17" t="s">
        <v>4784</v>
      </c>
      <c r="K299" s="17" t="s">
        <v>496</v>
      </c>
      <c r="L299" s="17" t="s">
        <v>4812</v>
      </c>
      <c r="M299" s="17"/>
      <c r="N299" s="17"/>
      <c r="O299" s="17" t="s">
        <v>4812</v>
      </c>
      <c r="P299" s="17" t="s">
        <v>4792</v>
      </c>
      <c r="Q299" s="17" t="s">
        <v>4786</v>
      </c>
      <c r="R299" s="22">
        <v>6.7</v>
      </c>
      <c r="S299" s="17" t="s">
        <v>1516</v>
      </c>
      <c r="T299" s="23">
        <v>20</v>
      </c>
      <c r="U299" s="25" t="s">
        <v>4451</v>
      </c>
    </row>
    <row r="300" spans="1:21" ht="51.75" hidden="1" x14ac:dyDescent="0.25">
      <c r="A300" s="24" t="s">
        <v>497</v>
      </c>
      <c r="B300" s="21" t="s">
        <v>2250</v>
      </c>
      <c r="C300" s="17" t="s">
        <v>1234</v>
      </c>
      <c r="D300" s="18">
        <v>84130</v>
      </c>
      <c r="E300" s="17" t="s">
        <v>1049</v>
      </c>
      <c r="F300" s="17" t="s">
        <v>2575</v>
      </c>
      <c r="G300" s="19" t="s">
        <v>3478</v>
      </c>
      <c r="H300" s="17" t="s">
        <v>1695</v>
      </c>
      <c r="I300" s="20">
        <v>1998</v>
      </c>
      <c r="J300" s="17" t="s">
        <v>4784</v>
      </c>
      <c r="K300" s="17" t="s">
        <v>497</v>
      </c>
      <c r="L300" s="17" t="s">
        <v>4812</v>
      </c>
      <c r="M300" s="17"/>
      <c r="N300" s="17"/>
      <c r="O300" s="17" t="s">
        <v>4812</v>
      </c>
      <c r="P300" s="17" t="s">
        <v>4792</v>
      </c>
      <c r="Q300" s="17" t="s">
        <v>4786</v>
      </c>
      <c r="R300" s="22">
        <v>6.7</v>
      </c>
      <c r="S300" s="17" t="s">
        <v>1516</v>
      </c>
      <c r="T300" s="23">
        <v>20</v>
      </c>
      <c r="U300" s="17" t="s">
        <v>4451</v>
      </c>
    </row>
    <row r="301" spans="1:21" hidden="1" x14ac:dyDescent="0.25">
      <c r="A301" s="17" t="s">
        <v>214</v>
      </c>
      <c r="B301" s="17" t="s">
        <v>2172</v>
      </c>
      <c r="C301" s="17" t="s">
        <v>1049</v>
      </c>
      <c r="D301" s="18">
        <v>84130</v>
      </c>
      <c r="E301" s="17" t="s">
        <v>1049</v>
      </c>
      <c r="F301" s="17" t="s">
        <v>2477</v>
      </c>
      <c r="G301" s="19" t="s">
        <v>3478</v>
      </c>
      <c r="H301" s="17" t="s">
        <v>1049</v>
      </c>
      <c r="I301" s="20">
        <v>1957</v>
      </c>
      <c r="J301" s="17" t="s">
        <v>4784</v>
      </c>
      <c r="K301" s="17" t="s">
        <v>214</v>
      </c>
      <c r="L301" s="17" t="s">
        <v>4823</v>
      </c>
      <c r="M301" s="17"/>
      <c r="N301" s="17"/>
      <c r="O301" s="17" t="s">
        <v>4823</v>
      </c>
      <c r="P301" s="17" t="s">
        <v>4792</v>
      </c>
      <c r="Q301" s="17" t="s">
        <v>4792</v>
      </c>
      <c r="R301" s="22">
        <v>15</v>
      </c>
      <c r="S301" s="17" t="s">
        <v>4088</v>
      </c>
      <c r="T301" s="23" t="s">
        <v>4417</v>
      </c>
      <c r="U301" s="17" t="s">
        <v>4451</v>
      </c>
    </row>
    <row r="302" spans="1:21" ht="39" hidden="1" x14ac:dyDescent="0.25">
      <c r="A302" s="17" t="s">
        <v>5415</v>
      </c>
      <c r="B302" s="33"/>
      <c r="C302" s="27" t="s">
        <v>5416</v>
      </c>
      <c r="D302" s="18">
        <v>91550</v>
      </c>
      <c r="E302" s="32" t="s">
        <v>5417</v>
      </c>
      <c r="F302" s="32" t="s">
        <v>5418</v>
      </c>
      <c r="G302" s="27" t="s">
        <v>3478</v>
      </c>
      <c r="H302" s="27"/>
      <c r="I302" s="40">
        <v>2015</v>
      </c>
      <c r="J302" s="32" t="s">
        <v>4784</v>
      </c>
      <c r="K302" s="17" t="s">
        <v>5415</v>
      </c>
      <c r="L302" s="17" t="s">
        <v>4785</v>
      </c>
      <c r="M302" s="21"/>
      <c r="N302" s="32"/>
      <c r="O302" s="21" t="s">
        <v>4785</v>
      </c>
      <c r="P302" s="32" t="s">
        <v>4786</v>
      </c>
      <c r="Q302" s="27"/>
      <c r="R302" s="39">
        <v>13.2</v>
      </c>
      <c r="S302" s="25"/>
      <c r="T302" s="27"/>
      <c r="U302" s="27"/>
    </row>
    <row r="303" spans="1:21" ht="64.5" hidden="1" x14ac:dyDescent="0.25">
      <c r="A303" s="17" t="s">
        <v>5419</v>
      </c>
      <c r="B303" s="33" t="s">
        <v>5420</v>
      </c>
      <c r="C303" s="27"/>
      <c r="D303" s="18">
        <v>49413</v>
      </c>
      <c r="E303" s="32" t="s">
        <v>5421</v>
      </c>
      <c r="F303" s="32"/>
      <c r="G303" s="27" t="s">
        <v>3477</v>
      </c>
      <c r="H303" s="27"/>
      <c r="I303" s="40">
        <v>2003</v>
      </c>
      <c r="J303" s="32" t="s">
        <v>4784</v>
      </c>
      <c r="K303" s="17" t="s">
        <v>5419</v>
      </c>
      <c r="L303" s="17" t="s">
        <v>4785</v>
      </c>
      <c r="M303" s="21"/>
      <c r="N303" s="32"/>
      <c r="O303" s="17" t="s">
        <v>4785</v>
      </c>
      <c r="P303" s="32" t="s">
        <v>4786</v>
      </c>
      <c r="Q303" s="27"/>
      <c r="R303" s="39">
        <v>16.2</v>
      </c>
      <c r="S303" s="25"/>
      <c r="T303" s="27" t="s">
        <v>4405</v>
      </c>
      <c r="U303" s="27" t="s">
        <v>4455</v>
      </c>
    </row>
    <row r="304" spans="1:21" hidden="1" x14ac:dyDescent="0.25">
      <c r="A304" s="17" t="s">
        <v>5422</v>
      </c>
      <c r="B304" s="17"/>
      <c r="C304" s="17" t="s">
        <v>5423</v>
      </c>
      <c r="D304" s="18">
        <v>67596</v>
      </c>
      <c r="E304" s="17" t="s">
        <v>5424</v>
      </c>
      <c r="F304" s="17" t="s">
        <v>5425</v>
      </c>
      <c r="G304" s="19" t="s">
        <v>3487</v>
      </c>
      <c r="H304" s="17"/>
      <c r="I304" s="20">
        <v>2014</v>
      </c>
      <c r="J304" s="17" t="s">
        <v>4784</v>
      </c>
      <c r="K304" s="17" t="s">
        <v>5422</v>
      </c>
      <c r="L304" s="17" t="s">
        <v>4785</v>
      </c>
      <c r="M304" s="17"/>
      <c r="N304" s="17"/>
      <c r="O304" s="17" t="s">
        <v>4785</v>
      </c>
      <c r="P304" s="17" t="s">
        <v>4786</v>
      </c>
      <c r="Q304" s="17"/>
      <c r="R304" s="22">
        <v>10.1</v>
      </c>
      <c r="S304" s="17"/>
      <c r="T304" s="23"/>
      <c r="U304" s="17"/>
    </row>
    <row r="305" spans="1:21" hidden="1" x14ac:dyDescent="0.25">
      <c r="A305" s="17" t="s">
        <v>5426</v>
      </c>
      <c r="B305" s="17" t="s">
        <v>5427</v>
      </c>
      <c r="C305" s="17"/>
      <c r="D305" s="18">
        <v>4720</v>
      </c>
      <c r="E305" s="17" t="s">
        <v>5428</v>
      </c>
      <c r="F305" s="17"/>
      <c r="G305" s="19" t="s">
        <v>3490</v>
      </c>
      <c r="H305" s="17"/>
      <c r="I305" s="20">
        <v>1999</v>
      </c>
      <c r="J305" s="17" t="s">
        <v>4784</v>
      </c>
      <c r="K305" s="17" t="s">
        <v>5426</v>
      </c>
      <c r="L305" s="17" t="s">
        <v>4785</v>
      </c>
      <c r="M305" s="17"/>
      <c r="N305" s="17"/>
      <c r="O305" s="17" t="s">
        <v>4785</v>
      </c>
      <c r="P305" s="17" t="s">
        <v>4786</v>
      </c>
      <c r="Q305" s="17"/>
      <c r="R305" s="22">
        <v>10.5</v>
      </c>
      <c r="S305" s="17"/>
      <c r="T305" s="23" t="s">
        <v>4403</v>
      </c>
      <c r="U305" s="17" t="s">
        <v>4458</v>
      </c>
    </row>
    <row r="306" spans="1:21" hidden="1" x14ac:dyDescent="0.25">
      <c r="A306" s="17" t="s">
        <v>5429</v>
      </c>
      <c r="B306" s="17"/>
      <c r="C306" s="17" t="s">
        <v>5430</v>
      </c>
      <c r="D306" s="18">
        <v>3253</v>
      </c>
      <c r="E306" s="17" t="s">
        <v>5431</v>
      </c>
      <c r="F306" s="17"/>
      <c r="G306" s="19" t="s">
        <v>3346</v>
      </c>
      <c r="H306" s="17"/>
      <c r="I306" s="20">
        <v>2014</v>
      </c>
      <c r="J306" s="17" t="s">
        <v>4784</v>
      </c>
      <c r="K306" s="17" t="s">
        <v>5429</v>
      </c>
      <c r="L306" s="17" t="s">
        <v>4785</v>
      </c>
      <c r="M306" s="17"/>
      <c r="N306" s="17"/>
      <c r="O306" s="17" t="s">
        <v>4785</v>
      </c>
      <c r="P306" s="17" t="s">
        <v>4786</v>
      </c>
      <c r="Q306" s="17" t="s">
        <v>4792</v>
      </c>
      <c r="R306" s="22">
        <v>20</v>
      </c>
      <c r="S306" s="17"/>
      <c r="T306" s="23" t="s">
        <v>4405</v>
      </c>
      <c r="U306" s="17" t="s">
        <v>4458</v>
      </c>
    </row>
    <row r="307" spans="1:21" ht="26.25" hidden="1" x14ac:dyDescent="0.25">
      <c r="A307" s="24" t="s">
        <v>215</v>
      </c>
      <c r="B307" s="21" t="s">
        <v>2128</v>
      </c>
      <c r="C307" s="17" t="s">
        <v>1050</v>
      </c>
      <c r="D307" s="26">
        <v>79804</v>
      </c>
      <c r="E307" s="25" t="s">
        <v>3259</v>
      </c>
      <c r="F307" s="17" t="s">
        <v>2478</v>
      </c>
      <c r="G307" s="27" t="s">
        <v>3482</v>
      </c>
      <c r="H307" s="17"/>
      <c r="I307" s="28">
        <v>2009</v>
      </c>
      <c r="J307" s="17" t="s">
        <v>4784</v>
      </c>
      <c r="K307" s="17" t="s">
        <v>215</v>
      </c>
      <c r="L307" s="17" t="s">
        <v>4823</v>
      </c>
      <c r="M307" s="17"/>
      <c r="N307" s="17"/>
      <c r="O307" s="17" t="s">
        <v>4823</v>
      </c>
      <c r="P307" s="17" t="s">
        <v>4786</v>
      </c>
      <c r="Q307" s="17" t="s">
        <v>4792</v>
      </c>
      <c r="R307" s="29">
        <v>24</v>
      </c>
      <c r="S307" s="30" t="s">
        <v>4085</v>
      </c>
      <c r="T307" s="30">
        <v>110</v>
      </c>
      <c r="U307" s="30" t="s">
        <v>4460</v>
      </c>
    </row>
    <row r="308" spans="1:21" hidden="1" x14ac:dyDescent="0.25">
      <c r="A308" s="17" t="s">
        <v>498</v>
      </c>
      <c r="B308" s="17" t="s">
        <v>2160</v>
      </c>
      <c r="C308" s="17" t="s">
        <v>1235</v>
      </c>
      <c r="D308" s="18">
        <v>41539</v>
      </c>
      <c r="E308" s="17" t="s">
        <v>1235</v>
      </c>
      <c r="F308" s="17"/>
      <c r="G308" s="19" t="s">
        <v>3480</v>
      </c>
      <c r="H308" s="17" t="s">
        <v>1242</v>
      </c>
      <c r="I308" s="20">
        <v>2000</v>
      </c>
      <c r="J308" s="17" t="s">
        <v>4784</v>
      </c>
      <c r="K308" s="17" t="s">
        <v>498</v>
      </c>
      <c r="L308" s="17" t="s">
        <v>4812</v>
      </c>
      <c r="M308" s="17" t="s">
        <v>4812</v>
      </c>
      <c r="N308" s="17" t="s">
        <v>5219</v>
      </c>
      <c r="O308" s="17" t="s">
        <v>4812</v>
      </c>
      <c r="P308" s="17" t="s">
        <v>4792</v>
      </c>
      <c r="Q308" s="17" t="s">
        <v>4786</v>
      </c>
      <c r="R308" s="22">
        <v>585.5</v>
      </c>
      <c r="S308" s="17" t="s">
        <v>4199</v>
      </c>
      <c r="T308" s="23">
        <v>110</v>
      </c>
      <c r="U308" s="17" t="s">
        <v>4441</v>
      </c>
    </row>
    <row r="309" spans="1:21" hidden="1" x14ac:dyDescent="0.25">
      <c r="A309" s="17" t="s">
        <v>5432</v>
      </c>
      <c r="B309" s="21"/>
      <c r="C309" s="17" t="s">
        <v>5433</v>
      </c>
      <c r="D309" s="18">
        <v>26553</v>
      </c>
      <c r="E309" s="17" t="s">
        <v>5434</v>
      </c>
      <c r="F309" s="17"/>
      <c r="G309" s="19" t="s">
        <v>3477</v>
      </c>
      <c r="H309" s="17"/>
      <c r="I309" s="20">
        <v>2014</v>
      </c>
      <c r="J309" s="17" t="s">
        <v>4784</v>
      </c>
      <c r="K309" s="17" t="s">
        <v>5432</v>
      </c>
      <c r="L309" s="17" t="s">
        <v>4785</v>
      </c>
      <c r="M309" s="17"/>
      <c r="N309" s="17"/>
      <c r="O309" s="17" t="s">
        <v>4785</v>
      </c>
      <c r="P309" s="17" t="s">
        <v>4786</v>
      </c>
      <c r="Q309" s="17" t="s">
        <v>4792</v>
      </c>
      <c r="R309" s="22">
        <v>30.1</v>
      </c>
      <c r="S309" s="17"/>
      <c r="T309" s="23" t="s">
        <v>4849</v>
      </c>
      <c r="U309" s="17" t="s">
        <v>4443</v>
      </c>
    </row>
    <row r="310" spans="1:21" hidden="1" x14ac:dyDescent="0.25">
      <c r="A310" s="24" t="s">
        <v>5435</v>
      </c>
      <c r="B310" s="17" t="s">
        <v>5436</v>
      </c>
      <c r="C310" s="17"/>
      <c r="D310" s="18">
        <v>26892</v>
      </c>
      <c r="E310" s="17" t="s">
        <v>5437</v>
      </c>
      <c r="F310" s="17"/>
      <c r="G310" s="19" t="s">
        <v>3477</v>
      </c>
      <c r="H310" s="17"/>
      <c r="I310" s="20">
        <v>2000</v>
      </c>
      <c r="J310" s="17" t="s">
        <v>4784</v>
      </c>
      <c r="K310" s="17" t="s">
        <v>5435</v>
      </c>
      <c r="L310" s="17" t="s">
        <v>4785</v>
      </c>
      <c r="M310" s="17"/>
      <c r="N310" s="17"/>
      <c r="O310" s="17" t="s">
        <v>4785</v>
      </c>
      <c r="P310" s="17" t="s">
        <v>4786</v>
      </c>
      <c r="Q310" s="17"/>
      <c r="R310" s="22">
        <v>16.5</v>
      </c>
      <c r="S310" s="17"/>
      <c r="T310" s="23" t="s">
        <v>4405</v>
      </c>
      <c r="U310" s="17" t="s">
        <v>4455</v>
      </c>
    </row>
    <row r="311" spans="1:21" ht="217.5" hidden="1" x14ac:dyDescent="0.25">
      <c r="A311" s="24" t="s">
        <v>5438</v>
      </c>
      <c r="B311" s="17" t="s">
        <v>5439</v>
      </c>
      <c r="C311" s="21" t="s">
        <v>5440</v>
      </c>
      <c r="D311" s="26">
        <v>25821</v>
      </c>
      <c r="E311" s="25" t="s">
        <v>5441</v>
      </c>
      <c r="F311" s="17"/>
      <c r="G311" s="19" t="s">
        <v>3486</v>
      </c>
      <c r="H311" s="17"/>
      <c r="I311" s="28">
        <v>2001</v>
      </c>
      <c r="J311" s="17" t="s">
        <v>4784</v>
      </c>
      <c r="K311" s="17" t="s">
        <v>5438</v>
      </c>
      <c r="L311" s="17" t="s">
        <v>4785</v>
      </c>
      <c r="M311" s="17"/>
      <c r="N311" s="17"/>
      <c r="O311" s="21" t="s">
        <v>4785</v>
      </c>
      <c r="P311" s="17" t="s">
        <v>4786</v>
      </c>
      <c r="Q311" s="17"/>
      <c r="R311" s="29">
        <v>89.5</v>
      </c>
      <c r="S311" s="33" t="s">
        <v>5442</v>
      </c>
      <c r="T311" s="32">
        <v>110</v>
      </c>
      <c r="U311" s="32" t="s">
        <v>4567</v>
      </c>
    </row>
    <row r="312" spans="1:21" hidden="1" x14ac:dyDescent="0.25">
      <c r="A312" s="24" t="s">
        <v>499</v>
      </c>
      <c r="B312" s="17" t="s">
        <v>2160</v>
      </c>
      <c r="C312" s="17" t="s">
        <v>1236</v>
      </c>
      <c r="D312" s="18">
        <v>44143</v>
      </c>
      <c r="E312" s="17" t="s">
        <v>1236</v>
      </c>
      <c r="F312" s="17"/>
      <c r="G312" s="19" t="s">
        <v>3480</v>
      </c>
      <c r="H312" s="17" t="s">
        <v>1696</v>
      </c>
      <c r="I312" s="20">
        <v>2004</v>
      </c>
      <c r="J312" s="17" t="s">
        <v>4784</v>
      </c>
      <c r="K312" s="17" t="s">
        <v>499</v>
      </c>
      <c r="L312" s="17" t="s">
        <v>4812</v>
      </c>
      <c r="M312" s="17"/>
      <c r="N312" s="17"/>
      <c r="O312" s="17" t="s">
        <v>4812</v>
      </c>
      <c r="P312" s="17" t="s">
        <v>4792</v>
      </c>
      <c r="Q312" s="17" t="s">
        <v>4786</v>
      </c>
      <c r="R312" s="22">
        <v>26</v>
      </c>
      <c r="S312" s="17" t="s">
        <v>1236</v>
      </c>
      <c r="T312" s="23">
        <v>110</v>
      </c>
      <c r="U312" s="17" t="s">
        <v>4441</v>
      </c>
    </row>
    <row r="313" spans="1:21" ht="64.5" hidden="1" x14ac:dyDescent="0.25">
      <c r="A313" s="24" t="s">
        <v>5443</v>
      </c>
      <c r="B313" s="17" t="s">
        <v>5444</v>
      </c>
      <c r="C313" s="17"/>
      <c r="D313" s="18">
        <v>44147</v>
      </c>
      <c r="E313" s="17" t="s">
        <v>1236</v>
      </c>
      <c r="F313" s="17" t="s">
        <v>5445</v>
      </c>
      <c r="G313" s="19" t="s">
        <v>3480</v>
      </c>
      <c r="H313" s="17"/>
      <c r="I313" s="20" t="s">
        <v>5446</v>
      </c>
      <c r="J313" s="17" t="s">
        <v>4784</v>
      </c>
      <c r="K313" s="17" t="s">
        <v>5443</v>
      </c>
      <c r="L313" s="17" t="s">
        <v>5412</v>
      </c>
      <c r="M313" s="17" t="s">
        <v>5447</v>
      </c>
      <c r="N313" s="17"/>
      <c r="O313" s="21" t="s">
        <v>5096</v>
      </c>
      <c r="P313" s="17" t="s">
        <v>4859</v>
      </c>
      <c r="Q313" s="17" t="s">
        <v>4882</v>
      </c>
      <c r="R313" s="22">
        <v>16</v>
      </c>
      <c r="S313" s="17" t="s">
        <v>5448</v>
      </c>
      <c r="T313" s="23">
        <v>10</v>
      </c>
      <c r="U313" s="17" t="s">
        <v>5449</v>
      </c>
    </row>
    <row r="314" spans="1:21" hidden="1" x14ac:dyDescent="0.25">
      <c r="A314" s="17" t="s">
        <v>5450</v>
      </c>
      <c r="B314" s="17" t="s">
        <v>5451</v>
      </c>
      <c r="C314" s="17"/>
      <c r="D314" s="18">
        <v>27801</v>
      </c>
      <c r="E314" s="17" t="s">
        <v>5452</v>
      </c>
      <c r="F314" s="17"/>
      <c r="G314" s="19" t="s">
        <v>3477</v>
      </c>
      <c r="H314" s="17"/>
      <c r="I314" s="20">
        <v>2001</v>
      </c>
      <c r="J314" s="17" t="s">
        <v>4784</v>
      </c>
      <c r="K314" s="17" t="s">
        <v>5450</v>
      </c>
      <c r="L314" s="17" t="s">
        <v>4785</v>
      </c>
      <c r="M314" s="17"/>
      <c r="N314" s="17"/>
      <c r="O314" s="17" t="s">
        <v>4785</v>
      </c>
      <c r="P314" s="17" t="s">
        <v>4786</v>
      </c>
      <c r="Q314" s="17"/>
      <c r="R314" s="22">
        <v>12</v>
      </c>
      <c r="S314" s="17"/>
      <c r="T314" s="23" t="s">
        <v>4405</v>
      </c>
      <c r="U314" s="17" t="s">
        <v>4455</v>
      </c>
    </row>
    <row r="315" spans="1:21" hidden="1" x14ac:dyDescent="0.25">
      <c r="A315" s="24" t="s">
        <v>5453</v>
      </c>
      <c r="B315" s="17" t="s">
        <v>5454</v>
      </c>
      <c r="C315" s="17"/>
      <c r="D315" s="18">
        <v>3116</v>
      </c>
      <c r="E315" s="17" t="s">
        <v>5455</v>
      </c>
      <c r="F315" s="17"/>
      <c r="G315" s="19" t="s">
        <v>3346</v>
      </c>
      <c r="H315" s="17"/>
      <c r="I315" s="20">
        <v>2009</v>
      </c>
      <c r="J315" s="17" t="s">
        <v>4784</v>
      </c>
      <c r="K315" s="17" t="s">
        <v>5453</v>
      </c>
      <c r="L315" s="17" t="s">
        <v>4785</v>
      </c>
      <c r="M315" s="17"/>
      <c r="N315" s="17"/>
      <c r="O315" s="17" t="s">
        <v>4785</v>
      </c>
      <c r="P315" s="17" t="s">
        <v>4786</v>
      </c>
      <c r="Q315" s="17"/>
      <c r="R315" s="22">
        <v>20</v>
      </c>
      <c r="S315" s="17" t="s">
        <v>5456</v>
      </c>
      <c r="T315" s="23" t="s">
        <v>4849</v>
      </c>
      <c r="U315" s="17" t="s">
        <v>4458</v>
      </c>
    </row>
    <row r="316" spans="1:21" hidden="1" x14ac:dyDescent="0.25">
      <c r="A316" s="24" t="s">
        <v>5457</v>
      </c>
      <c r="B316" s="17"/>
      <c r="C316" s="17" t="s">
        <v>5458</v>
      </c>
      <c r="D316" s="26">
        <v>49406</v>
      </c>
      <c r="E316" s="25" t="s">
        <v>5459</v>
      </c>
      <c r="F316" s="17" t="s">
        <v>5460</v>
      </c>
      <c r="G316" s="27" t="s">
        <v>3477</v>
      </c>
      <c r="H316" s="17"/>
      <c r="I316" s="28">
        <v>2016</v>
      </c>
      <c r="J316" s="17" t="s">
        <v>4784</v>
      </c>
      <c r="K316" s="17" t="s">
        <v>5457</v>
      </c>
      <c r="L316" s="17" t="s">
        <v>4785</v>
      </c>
      <c r="M316" s="17"/>
      <c r="N316" s="17"/>
      <c r="O316" s="17" t="s">
        <v>4785</v>
      </c>
      <c r="P316" s="17" t="s">
        <v>4786</v>
      </c>
      <c r="Q316" s="17"/>
      <c r="R316" s="29">
        <v>11.7</v>
      </c>
      <c r="S316" s="30"/>
      <c r="T316" s="30"/>
      <c r="U316" s="30"/>
    </row>
    <row r="317" spans="1:21" ht="102.75" hidden="1" x14ac:dyDescent="0.25">
      <c r="A317" s="17" t="s">
        <v>500</v>
      </c>
      <c r="B317" s="17" t="s">
        <v>2251</v>
      </c>
      <c r="C317" s="17" t="s">
        <v>1237</v>
      </c>
      <c r="D317" s="27">
        <v>1169</v>
      </c>
      <c r="E317" s="27" t="s">
        <v>3351</v>
      </c>
      <c r="F317" s="27" t="s">
        <v>2576</v>
      </c>
      <c r="G317" s="19" t="s">
        <v>3490</v>
      </c>
      <c r="H317" s="54" t="s">
        <v>5461</v>
      </c>
      <c r="I317" s="27">
        <v>1995</v>
      </c>
      <c r="J317" s="27" t="s">
        <v>4784</v>
      </c>
      <c r="K317" s="17" t="s">
        <v>500</v>
      </c>
      <c r="L317" s="27" t="s">
        <v>4842</v>
      </c>
      <c r="M317" s="27" t="s">
        <v>4812</v>
      </c>
      <c r="N317" s="27" t="s">
        <v>4964</v>
      </c>
      <c r="O317" s="27" t="s">
        <v>4812</v>
      </c>
      <c r="P317" s="27" t="s">
        <v>4792</v>
      </c>
      <c r="Q317" s="27" t="s">
        <v>4786</v>
      </c>
      <c r="R317" s="27">
        <v>260</v>
      </c>
      <c r="S317" s="27" t="s">
        <v>4200</v>
      </c>
      <c r="T317" s="24">
        <v>110</v>
      </c>
      <c r="U317" s="25" t="s">
        <v>4510</v>
      </c>
    </row>
    <row r="318" spans="1:21" hidden="1" x14ac:dyDescent="0.25">
      <c r="A318" s="24" t="s">
        <v>5462</v>
      </c>
      <c r="B318" s="17" t="s">
        <v>5463</v>
      </c>
      <c r="C318" s="17"/>
      <c r="D318" s="18">
        <v>21706</v>
      </c>
      <c r="E318" s="17" t="s">
        <v>5464</v>
      </c>
      <c r="F318" s="17"/>
      <c r="G318" s="19" t="s">
        <v>3477</v>
      </c>
      <c r="H318" s="17"/>
      <c r="I318" s="20">
        <v>2003</v>
      </c>
      <c r="J318" s="17" t="s">
        <v>4784</v>
      </c>
      <c r="K318" s="17" t="s">
        <v>5462</v>
      </c>
      <c r="L318" s="17" t="s">
        <v>4785</v>
      </c>
      <c r="M318" s="21"/>
      <c r="N318" s="17"/>
      <c r="O318" s="17" t="s">
        <v>4785</v>
      </c>
      <c r="P318" s="17" t="s">
        <v>4786</v>
      </c>
      <c r="Q318" s="17"/>
      <c r="R318" s="22">
        <v>11</v>
      </c>
      <c r="S318" s="17"/>
      <c r="T318" s="23" t="s">
        <v>4405</v>
      </c>
      <c r="U318" s="25" t="s">
        <v>4455</v>
      </c>
    </row>
    <row r="319" spans="1:21" ht="102.75" hidden="1" x14ac:dyDescent="0.25">
      <c r="A319" s="17" t="s">
        <v>5465</v>
      </c>
      <c r="B319" s="33" t="s">
        <v>5466</v>
      </c>
      <c r="C319" s="27" t="s">
        <v>5467</v>
      </c>
      <c r="D319" s="31">
        <v>39365</v>
      </c>
      <c r="E319" s="32" t="s">
        <v>5468</v>
      </c>
      <c r="F319" s="32"/>
      <c r="G319" s="27" t="s">
        <v>3479</v>
      </c>
      <c r="H319" s="27"/>
      <c r="I319" s="40">
        <v>2003</v>
      </c>
      <c r="J319" s="32" t="s">
        <v>4784</v>
      </c>
      <c r="K319" s="17" t="s">
        <v>5465</v>
      </c>
      <c r="L319" s="32" t="s">
        <v>4785</v>
      </c>
      <c r="M319" s="21"/>
      <c r="N319" s="21"/>
      <c r="O319" s="21" t="s">
        <v>4785</v>
      </c>
      <c r="P319" s="32" t="s">
        <v>4786</v>
      </c>
      <c r="Q319" s="32"/>
      <c r="R319" s="39">
        <v>116.7</v>
      </c>
      <c r="S319" s="30" t="s">
        <v>5469</v>
      </c>
      <c r="T319" s="40" t="s">
        <v>4849</v>
      </c>
      <c r="U319" s="25" t="s">
        <v>4493</v>
      </c>
    </row>
    <row r="320" spans="1:21" hidden="1" x14ac:dyDescent="0.25">
      <c r="A320" s="24" t="s">
        <v>390</v>
      </c>
      <c r="B320" s="24" t="s">
        <v>2219</v>
      </c>
      <c r="C320" s="17" t="s">
        <v>1176</v>
      </c>
      <c r="D320" s="26">
        <v>47198</v>
      </c>
      <c r="E320" s="25" t="s">
        <v>3222</v>
      </c>
      <c r="F320" s="24" t="s">
        <v>2547</v>
      </c>
      <c r="G320" s="19" t="s">
        <v>3480</v>
      </c>
      <c r="H320" s="24"/>
      <c r="I320" s="28">
        <v>1962</v>
      </c>
      <c r="J320" s="17" t="s">
        <v>4784</v>
      </c>
      <c r="K320" s="17" t="s">
        <v>390</v>
      </c>
      <c r="L320" s="17" t="s">
        <v>4842</v>
      </c>
      <c r="M320" s="17" t="s">
        <v>5061</v>
      </c>
      <c r="N320" s="24" t="s">
        <v>4812</v>
      </c>
      <c r="O320" s="24" t="s">
        <v>5061</v>
      </c>
      <c r="P320" s="17" t="s">
        <v>4792</v>
      </c>
      <c r="Q320" s="17" t="s">
        <v>4786</v>
      </c>
      <c r="R320" s="29">
        <v>27.5</v>
      </c>
      <c r="S320" s="17" t="s">
        <v>4150</v>
      </c>
      <c r="T320" s="25" t="s">
        <v>4420</v>
      </c>
      <c r="U320" s="25" t="s">
        <v>4464</v>
      </c>
    </row>
    <row r="321" spans="1:21" hidden="1" x14ac:dyDescent="0.25">
      <c r="A321" s="24" t="s">
        <v>501</v>
      </c>
      <c r="B321" s="17" t="s">
        <v>2165</v>
      </c>
      <c r="C321" s="17" t="s">
        <v>1238</v>
      </c>
      <c r="D321" s="26">
        <v>47249</v>
      </c>
      <c r="E321" s="25" t="s">
        <v>3222</v>
      </c>
      <c r="F321" s="24" t="s">
        <v>2577</v>
      </c>
      <c r="G321" s="19" t="s">
        <v>3480</v>
      </c>
      <c r="H321" s="17" t="s">
        <v>1238</v>
      </c>
      <c r="I321" s="28">
        <v>2002</v>
      </c>
      <c r="J321" s="17" t="s">
        <v>4784</v>
      </c>
      <c r="K321" s="17" t="s">
        <v>501</v>
      </c>
      <c r="L321" s="17" t="s">
        <v>4842</v>
      </c>
      <c r="M321" s="17" t="s">
        <v>4812</v>
      </c>
      <c r="N321" s="24" t="s">
        <v>4908</v>
      </c>
      <c r="O321" s="24" t="s">
        <v>4812</v>
      </c>
      <c r="P321" s="17" t="s">
        <v>4792</v>
      </c>
      <c r="Q321" s="17" t="s">
        <v>4786</v>
      </c>
      <c r="R321" s="29">
        <v>40</v>
      </c>
      <c r="S321" s="17" t="s">
        <v>4201</v>
      </c>
      <c r="T321" s="25">
        <v>110</v>
      </c>
      <c r="U321" s="25" t="s">
        <v>4464</v>
      </c>
    </row>
    <row r="322" spans="1:21" hidden="1" x14ac:dyDescent="0.25">
      <c r="A322" s="24" t="s">
        <v>502</v>
      </c>
      <c r="B322" s="24" t="s">
        <v>2165</v>
      </c>
      <c r="C322" s="17" t="s">
        <v>1239</v>
      </c>
      <c r="D322" s="26">
        <v>47249</v>
      </c>
      <c r="E322" s="25" t="s">
        <v>3222</v>
      </c>
      <c r="F322" s="24" t="s">
        <v>2577</v>
      </c>
      <c r="G322" s="19" t="s">
        <v>3480</v>
      </c>
      <c r="H322" s="24" t="s">
        <v>1239</v>
      </c>
      <c r="I322" s="28">
        <v>2005</v>
      </c>
      <c r="J322" s="17" t="s">
        <v>4784</v>
      </c>
      <c r="K322" s="17" t="s">
        <v>502</v>
      </c>
      <c r="L322" s="17" t="s">
        <v>4842</v>
      </c>
      <c r="M322" s="17" t="s">
        <v>4812</v>
      </c>
      <c r="N322" s="24" t="s">
        <v>4908</v>
      </c>
      <c r="O322" s="24" t="s">
        <v>4812</v>
      </c>
      <c r="P322" s="17" t="s">
        <v>4792</v>
      </c>
      <c r="Q322" s="17" t="s">
        <v>4786</v>
      </c>
      <c r="R322" s="29">
        <v>234</v>
      </c>
      <c r="S322" s="17" t="s">
        <v>4201</v>
      </c>
      <c r="T322" s="25">
        <v>110</v>
      </c>
      <c r="U322" s="25" t="s">
        <v>4464</v>
      </c>
    </row>
    <row r="323" spans="1:21" ht="64.5" hidden="1" x14ac:dyDescent="0.25">
      <c r="A323" s="24" t="s">
        <v>805</v>
      </c>
      <c r="B323" s="17" t="s">
        <v>2354</v>
      </c>
      <c r="C323" s="17" t="s">
        <v>1431</v>
      </c>
      <c r="D323" s="18">
        <v>47053</v>
      </c>
      <c r="E323" s="17" t="s">
        <v>3222</v>
      </c>
      <c r="F323" s="17" t="s">
        <v>2670</v>
      </c>
      <c r="G323" s="19" t="s">
        <v>3480</v>
      </c>
      <c r="H323" s="17"/>
      <c r="I323" s="20">
        <v>2010</v>
      </c>
      <c r="J323" s="17" t="s">
        <v>4784</v>
      </c>
      <c r="K323" s="17" t="s">
        <v>805</v>
      </c>
      <c r="L323" s="17" t="s">
        <v>4842</v>
      </c>
      <c r="M323" s="17" t="s">
        <v>5470</v>
      </c>
      <c r="N323" s="17" t="s">
        <v>4812</v>
      </c>
      <c r="O323" s="21" t="s">
        <v>5096</v>
      </c>
      <c r="P323" s="17" t="s">
        <v>4792</v>
      </c>
      <c r="Q323" s="17" t="s">
        <v>4786</v>
      </c>
      <c r="R323" s="22">
        <v>21</v>
      </c>
      <c r="S323" s="21">
        <v>374</v>
      </c>
      <c r="T323" s="23">
        <v>25</v>
      </c>
      <c r="U323" s="17" t="s">
        <v>4441</v>
      </c>
    </row>
    <row r="324" spans="1:21" ht="39" hidden="1" x14ac:dyDescent="0.25">
      <c r="A324" s="24" t="s">
        <v>96</v>
      </c>
      <c r="B324" s="21" t="s">
        <v>2165</v>
      </c>
      <c r="C324" s="17" t="s">
        <v>979</v>
      </c>
      <c r="D324" s="18">
        <v>47053</v>
      </c>
      <c r="E324" s="17" t="s">
        <v>3222</v>
      </c>
      <c r="F324" s="17" t="s">
        <v>2441</v>
      </c>
      <c r="G324" s="19" t="s">
        <v>3480</v>
      </c>
      <c r="H324" s="17" t="s">
        <v>1538</v>
      </c>
      <c r="I324" s="20">
        <v>1985</v>
      </c>
      <c r="J324" s="17" t="s">
        <v>4784</v>
      </c>
      <c r="K324" s="17" t="s">
        <v>96</v>
      </c>
      <c r="L324" s="21" t="s">
        <v>4842</v>
      </c>
      <c r="M324" s="17" t="s">
        <v>4843</v>
      </c>
      <c r="N324" s="17" t="s">
        <v>5471</v>
      </c>
      <c r="O324" s="17" t="s">
        <v>4843</v>
      </c>
      <c r="P324" s="17" t="s">
        <v>4792</v>
      </c>
      <c r="Q324" s="17" t="s">
        <v>4786</v>
      </c>
      <c r="R324" s="22">
        <v>95</v>
      </c>
      <c r="S324" s="17" t="s">
        <v>4036</v>
      </c>
      <c r="T324" s="23">
        <v>110</v>
      </c>
      <c r="U324" s="25" t="s">
        <v>4464</v>
      </c>
    </row>
    <row r="325" spans="1:21" hidden="1" x14ac:dyDescent="0.25">
      <c r="A325" s="17" t="s">
        <v>97</v>
      </c>
      <c r="B325" s="17" t="s">
        <v>2166</v>
      </c>
      <c r="C325" s="17" t="s">
        <v>980</v>
      </c>
      <c r="D325" s="18">
        <v>47180</v>
      </c>
      <c r="E325" s="17" t="s">
        <v>3222</v>
      </c>
      <c r="F325" s="17" t="s">
        <v>2442</v>
      </c>
      <c r="G325" s="19" t="s">
        <v>3480</v>
      </c>
      <c r="H325" s="17" t="s">
        <v>1539</v>
      </c>
      <c r="I325" s="20">
        <v>1988</v>
      </c>
      <c r="J325" s="17" t="s">
        <v>4784</v>
      </c>
      <c r="K325" s="17" t="s">
        <v>97</v>
      </c>
      <c r="L325" s="21" t="s">
        <v>4843</v>
      </c>
      <c r="M325" s="21"/>
      <c r="N325" s="21"/>
      <c r="O325" s="21" t="s">
        <v>4843</v>
      </c>
      <c r="P325" s="17" t="s">
        <v>4792</v>
      </c>
      <c r="Q325" s="17" t="s">
        <v>4786</v>
      </c>
      <c r="R325" s="22">
        <v>370</v>
      </c>
      <c r="S325" s="17" t="s">
        <v>4037</v>
      </c>
      <c r="T325" s="23">
        <v>220</v>
      </c>
      <c r="U325" s="25" t="s">
        <v>4460</v>
      </c>
    </row>
    <row r="326" spans="1:21" hidden="1" x14ac:dyDescent="0.25">
      <c r="A326" s="17" t="s">
        <v>98</v>
      </c>
      <c r="B326" s="17" t="s">
        <v>2167</v>
      </c>
      <c r="C326" s="17" t="s">
        <v>980</v>
      </c>
      <c r="D326" s="18">
        <v>47180</v>
      </c>
      <c r="E326" s="17" t="s">
        <v>3222</v>
      </c>
      <c r="F326" s="17" t="s">
        <v>2442</v>
      </c>
      <c r="G326" s="19" t="s">
        <v>3480</v>
      </c>
      <c r="H326" s="17" t="s">
        <v>1540</v>
      </c>
      <c r="I326" s="20">
        <v>2013</v>
      </c>
      <c r="J326" s="17" t="s">
        <v>4784</v>
      </c>
      <c r="K326" s="17" t="s">
        <v>98</v>
      </c>
      <c r="L326" s="21" t="s">
        <v>4843</v>
      </c>
      <c r="M326" s="21"/>
      <c r="N326" s="21"/>
      <c r="O326" s="21" t="s">
        <v>4843</v>
      </c>
      <c r="P326" s="17" t="s">
        <v>4792</v>
      </c>
      <c r="Q326" s="17" t="s">
        <v>4786</v>
      </c>
      <c r="R326" s="22">
        <v>725</v>
      </c>
      <c r="S326" s="17" t="s">
        <v>4038</v>
      </c>
      <c r="T326" s="23">
        <v>380</v>
      </c>
      <c r="U326" s="17" t="s">
        <v>4460</v>
      </c>
    </row>
    <row r="327" spans="1:21" ht="64.5" hidden="1" x14ac:dyDescent="0.25">
      <c r="A327" s="17" t="s">
        <v>806</v>
      </c>
      <c r="B327" s="17" t="s">
        <v>2355</v>
      </c>
      <c r="C327" s="17" t="s">
        <v>1432</v>
      </c>
      <c r="D327" s="18">
        <v>47166</v>
      </c>
      <c r="E327" s="17" t="s">
        <v>3448</v>
      </c>
      <c r="F327" s="17"/>
      <c r="G327" s="19" t="s">
        <v>3480</v>
      </c>
      <c r="H327" s="17" t="s">
        <v>1524</v>
      </c>
      <c r="I327" s="20">
        <v>1955</v>
      </c>
      <c r="J327" s="17" t="s">
        <v>4784</v>
      </c>
      <c r="K327" s="17" t="s">
        <v>806</v>
      </c>
      <c r="L327" s="17" t="s">
        <v>5412</v>
      </c>
      <c r="M327" s="17" t="s">
        <v>5472</v>
      </c>
      <c r="N327" s="17"/>
      <c r="O327" s="21" t="s">
        <v>5096</v>
      </c>
      <c r="P327" s="17" t="s">
        <v>4792</v>
      </c>
      <c r="Q327" s="17" t="s">
        <v>4786</v>
      </c>
      <c r="R327" s="34">
        <v>60</v>
      </c>
      <c r="S327" s="17" t="s">
        <v>4347</v>
      </c>
      <c r="T327" s="23">
        <v>110</v>
      </c>
      <c r="U327" s="17" t="s">
        <v>4569</v>
      </c>
    </row>
    <row r="328" spans="1:21" ht="64.5" hidden="1" x14ac:dyDescent="0.25">
      <c r="A328" s="17" t="s">
        <v>807</v>
      </c>
      <c r="B328" s="17" t="s">
        <v>2355</v>
      </c>
      <c r="C328" s="17" t="s">
        <v>1433</v>
      </c>
      <c r="D328" s="18">
        <v>47166</v>
      </c>
      <c r="E328" s="17" t="s">
        <v>3448</v>
      </c>
      <c r="F328" s="17"/>
      <c r="G328" s="19" t="s">
        <v>3480</v>
      </c>
      <c r="H328" s="17" t="s">
        <v>1541</v>
      </c>
      <c r="I328" s="20">
        <v>1963</v>
      </c>
      <c r="J328" s="17" t="s">
        <v>4784</v>
      </c>
      <c r="K328" s="17" t="s">
        <v>807</v>
      </c>
      <c r="L328" s="17" t="s">
        <v>5412</v>
      </c>
      <c r="M328" s="17" t="s">
        <v>5473</v>
      </c>
      <c r="N328" s="17"/>
      <c r="O328" s="21" t="s">
        <v>5096</v>
      </c>
      <c r="P328" s="17" t="s">
        <v>4792</v>
      </c>
      <c r="Q328" s="17" t="s">
        <v>4786</v>
      </c>
      <c r="R328" s="22">
        <v>95</v>
      </c>
      <c r="S328" s="17" t="s">
        <v>4347</v>
      </c>
      <c r="T328" s="23">
        <v>110</v>
      </c>
      <c r="U328" s="17" t="s">
        <v>4569</v>
      </c>
    </row>
    <row r="329" spans="1:21" ht="64.5" hidden="1" x14ac:dyDescent="0.25">
      <c r="A329" s="24" t="s">
        <v>808</v>
      </c>
      <c r="B329" s="17" t="s">
        <v>2355</v>
      </c>
      <c r="C329" s="17" t="s">
        <v>1434</v>
      </c>
      <c r="D329" s="18">
        <v>47166</v>
      </c>
      <c r="E329" s="17" t="s">
        <v>3448</v>
      </c>
      <c r="F329" s="17"/>
      <c r="G329" s="19" t="s">
        <v>3480</v>
      </c>
      <c r="H329" s="55" t="s">
        <v>1596</v>
      </c>
      <c r="I329" s="38">
        <v>1968</v>
      </c>
      <c r="J329" s="17" t="s">
        <v>4784</v>
      </c>
      <c r="K329" s="17" t="s">
        <v>808</v>
      </c>
      <c r="L329" s="17" t="s">
        <v>5412</v>
      </c>
      <c r="M329" s="17" t="s">
        <v>5473</v>
      </c>
      <c r="N329" s="17"/>
      <c r="O329" s="21" t="s">
        <v>5096</v>
      </c>
      <c r="P329" s="17" t="s">
        <v>4792</v>
      </c>
      <c r="Q329" s="17" t="s">
        <v>4786</v>
      </c>
      <c r="R329" s="22">
        <v>170</v>
      </c>
      <c r="S329" s="17" t="s">
        <v>4347</v>
      </c>
      <c r="T329" s="23">
        <v>110</v>
      </c>
      <c r="U329" s="17" t="s">
        <v>4569</v>
      </c>
    </row>
    <row r="330" spans="1:21" ht="64.5" hidden="1" x14ac:dyDescent="0.25">
      <c r="A330" s="17" t="s">
        <v>809</v>
      </c>
      <c r="B330" s="17" t="s">
        <v>2356</v>
      </c>
      <c r="C330" s="17" t="s">
        <v>1435</v>
      </c>
      <c r="D330" s="18">
        <v>47259</v>
      </c>
      <c r="E330" s="17" t="s">
        <v>3449</v>
      </c>
      <c r="F330" s="17"/>
      <c r="G330" s="19" t="s">
        <v>3480</v>
      </c>
      <c r="H330" s="17" t="s">
        <v>1529</v>
      </c>
      <c r="I330" s="20">
        <v>1975</v>
      </c>
      <c r="J330" s="17" t="s">
        <v>4784</v>
      </c>
      <c r="K330" s="17" t="s">
        <v>809</v>
      </c>
      <c r="L330" s="17" t="s">
        <v>4842</v>
      </c>
      <c r="M330" s="17" t="s">
        <v>5474</v>
      </c>
      <c r="N330" s="17"/>
      <c r="O330" s="21" t="s">
        <v>5096</v>
      </c>
      <c r="P330" s="17" t="s">
        <v>4792</v>
      </c>
      <c r="Q330" s="17" t="s">
        <v>4786</v>
      </c>
      <c r="R330" s="22">
        <v>303</v>
      </c>
      <c r="S330" s="17" t="s">
        <v>4348</v>
      </c>
      <c r="T330" s="23">
        <v>220</v>
      </c>
      <c r="U330" s="17" t="s">
        <v>4460</v>
      </c>
    </row>
    <row r="331" spans="1:21" ht="64.5" hidden="1" x14ac:dyDescent="0.25">
      <c r="A331" s="24" t="s">
        <v>810</v>
      </c>
      <c r="B331" s="17" t="s">
        <v>2356</v>
      </c>
      <c r="C331" s="17" t="s">
        <v>1435</v>
      </c>
      <c r="D331" s="18">
        <v>47259</v>
      </c>
      <c r="E331" s="17" t="s">
        <v>3449</v>
      </c>
      <c r="F331" s="17"/>
      <c r="G331" s="19" t="s">
        <v>3480</v>
      </c>
      <c r="H331" s="17" t="s">
        <v>1548</v>
      </c>
      <c r="I331" s="20">
        <v>1976</v>
      </c>
      <c r="J331" s="17" t="s">
        <v>4784</v>
      </c>
      <c r="K331" s="17" t="s">
        <v>810</v>
      </c>
      <c r="L331" s="17" t="s">
        <v>4842</v>
      </c>
      <c r="M331" s="17" t="s">
        <v>5474</v>
      </c>
      <c r="N331" s="17"/>
      <c r="O331" s="21" t="s">
        <v>5096</v>
      </c>
      <c r="P331" s="17" t="s">
        <v>4792</v>
      </c>
      <c r="Q331" s="17" t="s">
        <v>4786</v>
      </c>
      <c r="R331" s="22">
        <v>303</v>
      </c>
      <c r="S331" s="56" t="s">
        <v>4348</v>
      </c>
      <c r="T331" s="23">
        <v>220</v>
      </c>
      <c r="U331" s="17" t="s">
        <v>4460</v>
      </c>
    </row>
    <row r="332" spans="1:21" ht="64.5" hidden="1" x14ac:dyDescent="0.25">
      <c r="A332" s="17" t="s">
        <v>811</v>
      </c>
      <c r="B332" s="17" t="s">
        <v>2351</v>
      </c>
      <c r="C332" s="17" t="s">
        <v>1436</v>
      </c>
      <c r="D332" s="18">
        <v>47179</v>
      </c>
      <c r="E332" s="17" t="s">
        <v>3450</v>
      </c>
      <c r="F332" s="17" t="s">
        <v>2671</v>
      </c>
      <c r="G332" s="19" t="s">
        <v>3480</v>
      </c>
      <c r="H332" s="17" t="s">
        <v>1826</v>
      </c>
      <c r="I332" s="20">
        <v>2016</v>
      </c>
      <c r="J332" s="17" t="s">
        <v>4784</v>
      </c>
      <c r="K332" s="17" t="s">
        <v>811</v>
      </c>
      <c r="L332" s="17" t="s">
        <v>5095</v>
      </c>
      <c r="M332" s="17"/>
      <c r="N332" s="17"/>
      <c r="O332" s="21" t="s">
        <v>5096</v>
      </c>
      <c r="P332" s="17" t="s">
        <v>4792</v>
      </c>
      <c r="Q332" s="17" t="s">
        <v>4792</v>
      </c>
      <c r="R332" s="22">
        <v>15</v>
      </c>
      <c r="S332" s="23" t="s">
        <v>4349</v>
      </c>
      <c r="T332" s="23">
        <v>220</v>
      </c>
      <c r="U332" s="17" t="s">
        <v>4460</v>
      </c>
    </row>
    <row r="333" spans="1:21" hidden="1" x14ac:dyDescent="0.25">
      <c r="A333" s="17" t="s">
        <v>391</v>
      </c>
      <c r="B333" s="17" t="s">
        <v>2220</v>
      </c>
      <c r="C333" s="17" t="s">
        <v>1177</v>
      </c>
      <c r="D333" s="27">
        <v>52355</v>
      </c>
      <c r="E333" s="27" t="s">
        <v>3316</v>
      </c>
      <c r="F333" s="27" t="s">
        <v>2548</v>
      </c>
      <c r="G333" s="19" t="s">
        <v>3480</v>
      </c>
      <c r="H333" s="27"/>
      <c r="I333" s="27">
        <v>1983</v>
      </c>
      <c r="J333" s="27" t="s">
        <v>4784</v>
      </c>
      <c r="K333" s="17" t="s">
        <v>391</v>
      </c>
      <c r="L333" s="27" t="s">
        <v>5061</v>
      </c>
      <c r="M333" s="27" t="s">
        <v>5475</v>
      </c>
      <c r="N333" s="27" t="s">
        <v>5476</v>
      </c>
      <c r="O333" s="27" t="s">
        <v>5061</v>
      </c>
      <c r="P333" s="27" t="s">
        <v>4792</v>
      </c>
      <c r="Q333" s="27" t="s">
        <v>4786</v>
      </c>
      <c r="R333" s="27">
        <v>9.3000000000000007</v>
      </c>
      <c r="S333" s="32" t="s">
        <v>4151</v>
      </c>
      <c r="T333" s="24">
        <v>20</v>
      </c>
      <c r="U333" s="32" t="s">
        <v>4496</v>
      </c>
    </row>
    <row r="334" spans="1:21" hidden="1" x14ac:dyDescent="0.25">
      <c r="A334" s="24" t="s">
        <v>503</v>
      </c>
      <c r="B334" s="17" t="s">
        <v>2252</v>
      </c>
      <c r="C334" s="17" t="s">
        <v>1240</v>
      </c>
      <c r="D334" s="18">
        <v>52349</v>
      </c>
      <c r="E334" s="17" t="s">
        <v>3316</v>
      </c>
      <c r="F334" s="17" t="s">
        <v>2578</v>
      </c>
      <c r="G334" s="19" t="s">
        <v>3480</v>
      </c>
      <c r="H334" s="17"/>
      <c r="I334" s="20">
        <v>2011</v>
      </c>
      <c r="J334" s="17" t="s">
        <v>4784</v>
      </c>
      <c r="K334" s="17" t="s">
        <v>503</v>
      </c>
      <c r="L334" s="21" t="s">
        <v>4812</v>
      </c>
      <c r="M334" s="21"/>
      <c r="N334" s="21"/>
      <c r="O334" s="21" t="s">
        <v>4812</v>
      </c>
      <c r="P334" s="17" t="s">
        <v>4792</v>
      </c>
      <c r="Q334" s="17" t="s">
        <v>4792</v>
      </c>
      <c r="R334" s="22">
        <v>14</v>
      </c>
      <c r="S334" s="17" t="s">
        <v>4202</v>
      </c>
      <c r="T334" s="23">
        <v>10</v>
      </c>
      <c r="U334" s="17" t="s">
        <v>4496</v>
      </c>
    </row>
    <row r="335" spans="1:21" ht="51.75" hidden="1" x14ac:dyDescent="0.25">
      <c r="A335" s="24" t="s">
        <v>504</v>
      </c>
      <c r="B335" s="17" t="s">
        <v>2220</v>
      </c>
      <c r="C335" s="17" t="s">
        <v>1241</v>
      </c>
      <c r="D335" s="26">
        <v>52355</v>
      </c>
      <c r="E335" s="25" t="s">
        <v>3316</v>
      </c>
      <c r="F335" s="17" t="s">
        <v>2548</v>
      </c>
      <c r="G335" s="27" t="s">
        <v>3480</v>
      </c>
      <c r="H335" s="17"/>
      <c r="I335" s="28">
        <v>1967</v>
      </c>
      <c r="J335" s="17" t="s">
        <v>4784</v>
      </c>
      <c r="K335" s="17" t="s">
        <v>504</v>
      </c>
      <c r="L335" s="17" t="s">
        <v>4812</v>
      </c>
      <c r="M335" s="17" t="s">
        <v>5477</v>
      </c>
      <c r="N335" s="17"/>
      <c r="O335" s="17" t="s">
        <v>4812</v>
      </c>
      <c r="P335" s="17" t="s">
        <v>4792</v>
      </c>
      <c r="Q335" s="17" t="s">
        <v>4786</v>
      </c>
      <c r="R335" s="29">
        <v>2.9</v>
      </c>
      <c r="S335" s="30" t="s">
        <v>4203</v>
      </c>
      <c r="T335" s="30">
        <v>20</v>
      </c>
      <c r="U335" s="30" t="s">
        <v>4496</v>
      </c>
    </row>
    <row r="336" spans="1:21" hidden="1" x14ac:dyDescent="0.25">
      <c r="A336" s="24" t="s">
        <v>854</v>
      </c>
      <c r="B336" s="17" t="s">
        <v>2253</v>
      </c>
      <c r="C336" s="17" t="s">
        <v>1463</v>
      </c>
      <c r="D336" s="18">
        <v>40233</v>
      </c>
      <c r="E336" s="17" t="s">
        <v>3352</v>
      </c>
      <c r="F336" s="24" t="s">
        <v>2658</v>
      </c>
      <c r="G336" s="19" t="s">
        <v>3480</v>
      </c>
      <c r="H336" s="17" t="s">
        <v>1849</v>
      </c>
      <c r="I336" s="38">
        <v>1955</v>
      </c>
      <c r="J336" s="17" t="s">
        <v>5098</v>
      </c>
      <c r="K336" s="17" t="s">
        <v>854</v>
      </c>
      <c r="L336" s="17" t="s">
        <v>4868</v>
      </c>
      <c r="M336" s="17"/>
      <c r="N336" s="24"/>
      <c r="O336" s="24" t="s">
        <v>4868</v>
      </c>
      <c r="P336" s="17" t="s">
        <v>4792</v>
      </c>
      <c r="Q336" s="17" t="s">
        <v>4792</v>
      </c>
      <c r="R336" s="22">
        <v>48.9</v>
      </c>
      <c r="S336" s="17" t="s">
        <v>4325</v>
      </c>
      <c r="T336" s="17">
        <v>25</v>
      </c>
      <c r="U336" s="17" t="s">
        <v>4512</v>
      </c>
    </row>
    <row r="337" spans="1:21" hidden="1" x14ac:dyDescent="0.25">
      <c r="A337" s="17" t="s">
        <v>855</v>
      </c>
      <c r="B337" s="17" t="s">
        <v>2253</v>
      </c>
      <c r="C337" s="17" t="s">
        <v>1463</v>
      </c>
      <c r="D337" s="18">
        <v>40233</v>
      </c>
      <c r="E337" s="17" t="s">
        <v>3352</v>
      </c>
      <c r="F337" s="17" t="s">
        <v>2658</v>
      </c>
      <c r="G337" s="19" t="s">
        <v>3480</v>
      </c>
      <c r="H337" s="17" t="s">
        <v>1850</v>
      </c>
      <c r="I337" s="20">
        <v>2000</v>
      </c>
      <c r="J337" s="17" t="s">
        <v>4784</v>
      </c>
      <c r="K337" s="17" t="s">
        <v>855</v>
      </c>
      <c r="L337" s="17" t="s">
        <v>4868</v>
      </c>
      <c r="M337" s="17"/>
      <c r="N337" s="17"/>
      <c r="O337" s="17" t="s">
        <v>4868</v>
      </c>
      <c r="P337" s="17" t="s">
        <v>4792</v>
      </c>
      <c r="Q337" s="17" t="s">
        <v>4786</v>
      </c>
      <c r="R337" s="22">
        <v>53.7</v>
      </c>
      <c r="S337" s="17" t="s">
        <v>4325</v>
      </c>
      <c r="T337" s="23">
        <v>25</v>
      </c>
      <c r="U337" s="25" t="s">
        <v>4512</v>
      </c>
    </row>
    <row r="338" spans="1:21" ht="51.75" hidden="1" x14ac:dyDescent="0.25">
      <c r="A338" s="24" t="s">
        <v>505</v>
      </c>
      <c r="B338" s="21" t="s">
        <v>2253</v>
      </c>
      <c r="C338" s="17" t="s">
        <v>1242</v>
      </c>
      <c r="D338" s="26">
        <v>40221</v>
      </c>
      <c r="E338" s="25" t="s">
        <v>3352</v>
      </c>
      <c r="F338" s="21" t="s">
        <v>2579</v>
      </c>
      <c r="G338" s="27" t="s">
        <v>3480</v>
      </c>
      <c r="H338" s="17" t="s">
        <v>1698</v>
      </c>
      <c r="I338" s="52">
        <v>2000</v>
      </c>
      <c r="J338" s="32" t="s">
        <v>4784</v>
      </c>
      <c r="K338" s="17" t="s">
        <v>505</v>
      </c>
      <c r="L338" s="17" t="s">
        <v>4812</v>
      </c>
      <c r="M338" s="21"/>
      <c r="N338" s="17"/>
      <c r="O338" s="17" t="s">
        <v>4812</v>
      </c>
      <c r="P338" s="17" t="s">
        <v>4792</v>
      </c>
      <c r="Q338" s="17" t="s">
        <v>4786</v>
      </c>
      <c r="R338" s="29">
        <v>100</v>
      </c>
      <c r="S338" s="30" t="s">
        <v>4204</v>
      </c>
      <c r="T338" s="30">
        <v>110</v>
      </c>
      <c r="U338" s="30" t="s">
        <v>4511</v>
      </c>
    </row>
    <row r="339" spans="1:21" hidden="1" x14ac:dyDescent="0.25">
      <c r="A339" s="17" t="s">
        <v>506</v>
      </c>
      <c r="B339" s="17" t="s">
        <v>2253</v>
      </c>
      <c r="C339" s="17" t="s">
        <v>1243</v>
      </c>
      <c r="D339" s="18">
        <v>40221</v>
      </c>
      <c r="E339" s="17" t="s">
        <v>3352</v>
      </c>
      <c r="F339" s="17" t="s">
        <v>2579</v>
      </c>
      <c r="G339" s="19" t="s">
        <v>3480</v>
      </c>
      <c r="H339" s="17" t="s">
        <v>1699</v>
      </c>
      <c r="I339" s="20">
        <v>1976</v>
      </c>
      <c r="J339" s="17" t="s">
        <v>4784</v>
      </c>
      <c r="K339" s="17" t="s">
        <v>506</v>
      </c>
      <c r="L339" s="17" t="s">
        <v>4812</v>
      </c>
      <c r="M339" s="17"/>
      <c r="N339" s="17"/>
      <c r="O339" s="17" t="s">
        <v>4812</v>
      </c>
      <c r="P339" s="17" t="s">
        <v>4792</v>
      </c>
      <c r="Q339" s="17" t="s">
        <v>4786</v>
      </c>
      <c r="R339" s="22">
        <v>293</v>
      </c>
      <c r="S339" s="17" t="s">
        <v>4204</v>
      </c>
      <c r="T339" s="23">
        <v>110</v>
      </c>
      <c r="U339" s="17" t="s">
        <v>4512</v>
      </c>
    </row>
    <row r="340" spans="1:21" hidden="1" x14ac:dyDescent="0.25">
      <c r="A340" s="17" t="s">
        <v>507</v>
      </c>
      <c r="B340" s="32" t="s">
        <v>2253</v>
      </c>
      <c r="C340" s="32" t="s">
        <v>1244</v>
      </c>
      <c r="D340" s="31">
        <v>40221</v>
      </c>
      <c r="E340" s="32" t="s">
        <v>3352</v>
      </c>
      <c r="F340" s="32" t="s">
        <v>2579</v>
      </c>
      <c r="G340" s="27" t="s">
        <v>3480</v>
      </c>
      <c r="H340" s="32" t="s">
        <v>1700</v>
      </c>
      <c r="I340" s="40">
        <v>1974</v>
      </c>
      <c r="J340" s="32" t="s">
        <v>4784</v>
      </c>
      <c r="K340" s="17" t="s">
        <v>507</v>
      </c>
      <c r="L340" s="32" t="s">
        <v>4812</v>
      </c>
      <c r="M340" s="21"/>
      <c r="N340" s="21"/>
      <c r="O340" s="32" t="s">
        <v>4812</v>
      </c>
      <c r="P340" s="32" t="s">
        <v>4792</v>
      </c>
      <c r="Q340" s="32" t="s">
        <v>4792</v>
      </c>
      <c r="R340" s="39">
        <v>64.7</v>
      </c>
      <c r="S340" s="32" t="s">
        <v>4204</v>
      </c>
      <c r="T340" s="40">
        <v>110</v>
      </c>
      <c r="U340" s="32" t="s">
        <v>4512</v>
      </c>
    </row>
    <row r="341" spans="1:21" ht="51.75" hidden="1" x14ac:dyDescent="0.25">
      <c r="A341" s="21" t="s">
        <v>508</v>
      </c>
      <c r="B341" s="21" t="s">
        <v>2253</v>
      </c>
      <c r="C341" s="17" t="s">
        <v>1244</v>
      </c>
      <c r="D341" s="26">
        <v>40221</v>
      </c>
      <c r="E341" s="25" t="s">
        <v>3352</v>
      </c>
      <c r="F341" s="17" t="s">
        <v>2579</v>
      </c>
      <c r="G341" s="27" t="s">
        <v>3480</v>
      </c>
      <c r="H341" s="17" t="s">
        <v>1701</v>
      </c>
      <c r="I341" s="28">
        <v>1974</v>
      </c>
      <c r="J341" s="17" t="s">
        <v>4784</v>
      </c>
      <c r="K341" s="17" t="s">
        <v>508</v>
      </c>
      <c r="L341" s="17" t="s">
        <v>4812</v>
      </c>
      <c r="M341" s="17"/>
      <c r="N341" s="17"/>
      <c r="O341" s="17" t="s">
        <v>4812</v>
      </c>
      <c r="P341" s="17" t="s">
        <v>4792</v>
      </c>
      <c r="Q341" s="17" t="s">
        <v>4792</v>
      </c>
      <c r="R341" s="29">
        <v>66.7</v>
      </c>
      <c r="S341" s="30" t="s">
        <v>4204</v>
      </c>
      <c r="T341" s="30">
        <v>110</v>
      </c>
      <c r="U341" s="30" t="s">
        <v>4512</v>
      </c>
    </row>
    <row r="342" spans="1:21" hidden="1" x14ac:dyDescent="0.25">
      <c r="A342" s="17" t="s">
        <v>509</v>
      </c>
      <c r="B342" s="17" t="s">
        <v>2254</v>
      </c>
      <c r="C342" s="17" t="s">
        <v>1245</v>
      </c>
      <c r="D342" s="18">
        <v>40589</v>
      </c>
      <c r="E342" s="17" t="s">
        <v>3352</v>
      </c>
      <c r="F342" s="17" t="s">
        <v>2580</v>
      </c>
      <c r="G342" s="19" t="s">
        <v>3480</v>
      </c>
      <c r="H342" s="17"/>
      <c r="I342" s="20">
        <v>1948</v>
      </c>
      <c r="J342" s="17" t="s">
        <v>4784</v>
      </c>
      <c r="K342" s="17" t="s">
        <v>509</v>
      </c>
      <c r="L342" s="17" t="s">
        <v>4842</v>
      </c>
      <c r="M342" s="17" t="s">
        <v>4812</v>
      </c>
      <c r="N342" s="17" t="s">
        <v>5478</v>
      </c>
      <c r="O342" s="17" t="s">
        <v>4812</v>
      </c>
      <c r="P342" s="17" t="s">
        <v>4792</v>
      </c>
      <c r="Q342" s="17" t="s">
        <v>4786</v>
      </c>
      <c r="R342" s="22">
        <v>84</v>
      </c>
      <c r="S342" s="17" t="s">
        <v>4205</v>
      </c>
      <c r="T342" s="23">
        <v>25</v>
      </c>
      <c r="U342" s="17" t="s">
        <v>4511</v>
      </c>
    </row>
    <row r="343" spans="1:21" hidden="1" x14ac:dyDescent="0.25">
      <c r="A343" s="17" t="s">
        <v>510</v>
      </c>
      <c r="B343" s="17" t="s">
        <v>2255</v>
      </c>
      <c r="C343" s="17" t="s">
        <v>1246</v>
      </c>
      <c r="D343" s="18">
        <v>40476</v>
      </c>
      <c r="E343" s="17" t="s">
        <v>3352</v>
      </c>
      <c r="F343" s="17" t="s">
        <v>2581</v>
      </c>
      <c r="G343" s="19" t="s">
        <v>3480</v>
      </c>
      <c r="H343" s="17"/>
      <c r="I343" s="20">
        <v>2012</v>
      </c>
      <c r="J343" s="17" t="s">
        <v>4784</v>
      </c>
      <c r="K343" s="17" t="s">
        <v>510</v>
      </c>
      <c r="L343" s="17" t="s">
        <v>4812</v>
      </c>
      <c r="M343" s="17"/>
      <c r="N343" s="17"/>
      <c r="O343" s="17" t="s">
        <v>4812</v>
      </c>
      <c r="P343" s="17" t="s">
        <v>4792</v>
      </c>
      <c r="Q343" s="17" t="s">
        <v>4786</v>
      </c>
      <c r="R343" s="22">
        <v>21.1</v>
      </c>
      <c r="S343" s="17" t="s">
        <v>4206</v>
      </c>
      <c r="T343" s="23">
        <v>10</v>
      </c>
      <c r="U343" s="25" t="s">
        <v>4511</v>
      </c>
    </row>
    <row r="344" spans="1:21" hidden="1" x14ac:dyDescent="0.25">
      <c r="A344" s="17" t="s">
        <v>511</v>
      </c>
      <c r="B344" s="32" t="s">
        <v>2253</v>
      </c>
      <c r="C344" s="17" t="s">
        <v>1242</v>
      </c>
      <c r="D344" s="18">
        <v>40221</v>
      </c>
      <c r="E344" s="17" t="s">
        <v>3352</v>
      </c>
      <c r="F344" s="17" t="s">
        <v>2579</v>
      </c>
      <c r="G344" s="19" t="s">
        <v>3480</v>
      </c>
      <c r="H344" s="17" t="s">
        <v>1702</v>
      </c>
      <c r="I344" s="20">
        <v>2016</v>
      </c>
      <c r="J344" s="17" t="s">
        <v>4784</v>
      </c>
      <c r="K344" s="17" t="s">
        <v>511</v>
      </c>
      <c r="L344" s="17" t="s">
        <v>4812</v>
      </c>
      <c r="M344" s="17"/>
      <c r="N344" s="17"/>
      <c r="O344" s="17" t="s">
        <v>4812</v>
      </c>
      <c r="P344" s="17" t="s">
        <v>4792</v>
      </c>
      <c r="Q344" s="17" t="s">
        <v>4786</v>
      </c>
      <c r="R344" s="22">
        <v>595</v>
      </c>
      <c r="S344" s="17" t="s">
        <v>4207</v>
      </c>
      <c r="T344" s="23">
        <v>110</v>
      </c>
      <c r="U344" s="17" t="s">
        <v>4513</v>
      </c>
    </row>
    <row r="345" spans="1:21" hidden="1" x14ac:dyDescent="0.25">
      <c r="A345" s="24" t="s">
        <v>753</v>
      </c>
      <c r="B345" s="17" t="s">
        <v>2253</v>
      </c>
      <c r="C345" s="17" t="s">
        <v>1244</v>
      </c>
      <c r="D345" s="18">
        <v>40233</v>
      </c>
      <c r="E345" s="36" t="s">
        <v>3352</v>
      </c>
      <c r="F345" s="24" t="s">
        <v>2658</v>
      </c>
      <c r="G345" s="19" t="s">
        <v>3480</v>
      </c>
      <c r="H345" s="17" t="s">
        <v>1803</v>
      </c>
      <c r="I345" s="28">
        <v>1977</v>
      </c>
      <c r="J345" s="17" t="s">
        <v>4784</v>
      </c>
      <c r="K345" s="17" t="s">
        <v>753</v>
      </c>
      <c r="L345" s="17" t="s">
        <v>4825</v>
      </c>
      <c r="M345" s="17"/>
      <c r="N345" s="24"/>
      <c r="O345" s="17" t="s">
        <v>4825</v>
      </c>
      <c r="P345" s="17" t="s">
        <v>4792</v>
      </c>
      <c r="Q345" s="17" t="s">
        <v>4792</v>
      </c>
      <c r="R345" s="22">
        <v>86.2</v>
      </c>
      <c r="S345" s="17" t="s">
        <v>4325</v>
      </c>
      <c r="T345" s="36">
        <v>110</v>
      </c>
      <c r="U345" s="25" t="s">
        <v>4512</v>
      </c>
    </row>
    <row r="346" spans="1:21" hidden="1" x14ac:dyDescent="0.25">
      <c r="A346" s="17" t="s">
        <v>5479</v>
      </c>
      <c r="B346" s="17" t="s">
        <v>5480</v>
      </c>
      <c r="C346" s="17" t="s">
        <v>5481</v>
      </c>
      <c r="D346" s="18">
        <v>39179</v>
      </c>
      <c r="E346" s="17" t="s">
        <v>5482</v>
      </c>
      <c r="F346" s="17"/>
      <c r="G346" s="19" t="s">
        <v>3479</v>
      </c>
      <c r="H346" s="17"/>
      <c r="I346" s="20">
        <v>2001</v>
      </c>
      <c r="J346" s="17" t="s">
        <v>4784</v>
      </c>
      <c r="K346" s="17" t="s">
        <v>5479</v>
      </c>
      <c r="L346" s="17" t="s">
        <v>4785</v>
      </c>
      <c r="M346" s="17"/>
      <c r="N346" s="17"/>
      <c r="O346" s="17" t="s">
        <v>4785</v>
      </c>
      <c r="P346" s="17" t="s">
        <v>4786</v>
      </c>
      <c r="Q346" s="17" t="s">
        <v>4859</v>
      </c>
      <c r="R346" s="22">
        <v>10.8</v>
      </c>
      <c r="S346" s="17"/>
      <c r="T346" s="23">
        <v>20</v>
      </c>
      <c r="U346" s="25" t="s">
        <v>4443</v>
      </c>
    </row>
    <row r="347" spans="1:21" hidden="1" x14ac:dyDescent="0.25">
      <c r="A347" s="17" t="s">
        <v>5483</v>
      </c>
      <c r="B347" s="32"/>
      <c r="C347" s="32"/>
      <c r="D347" s="31">
        <v>16225</v>
      </c>
      <c r="E347" s="32" t="s">
        <v>5484</v>
      </c>
      <c r="F347" s="32"/>
      <c r="G347" s="19" t="s">
        <v>3346</v>
      </c>
      <c r="H347" s="32"/>
      <c r="I347" s="32">
        <v>2006</v>
      </c>
      <c r="J347" s="32" t="s">
        <v>4784</v>
      </c>
      <c r="K347" s="17" t="s">
        <v>5483</v>
      </c>
      <c r="L347" s="32" t="s">
        <v>1520</v>
      </c>
      <c r="M347" s="32"/>
      <c r="N347" s="32"/>
      <c r="O347" s="32" t="s">
        <v>1520</v>
      </c>
      <c r="P347" s="32" t="s">
        <v>4786</v>
      </c>
      <c r="Q347" s="32"/>
      <c r="R347" s="34">
        <v>20</v>
      </c>
      <c r="S347" s="32"/>
      <c r="T347" s="17" t="s">
        <v>4849</v>
      </c>
      <c r="U347" s="25" t="s">
        <v>4436</v>
      </c>
    </row>
    <row r="348" spans="1:21" hidden="1" x14ac:dyDescent="0.25">
      <c r="A348" s="24" t="s">
        <v>5485</v>
      </c>
      <c r="B348" s="17"/>
      <c r="C348" s="17"/>
      <c r="D348" s="18">
        <v>16227</v>
      </c>
      <c r="E348" s="17" t="s">
        <v>5484</v>
      </c>
      <c r="F348" s="17"/>
      <c r="G348" s="19" t="s">
        <v>3346</v>
      </c>
      <c r="H348" s="17"/>
      <c r="I348" s="20">
        <v>2010</v>
      </c>
      <c r="J348" s="17" t="s">
        <v>4784</v>
      </c>
      <c r="K348" s="17" t="s">
        <v>5485</v>
      </c>
      <c r="L348" s="17" t="s">
        <v>4815</v>
      </c>
      <c r="M348" s="45"/>
      <c r="N348" s="17"/>
      <c r="O348" s="17" t="s">
        <v>4815</v>
      </c>
      <c r="P348" s="17" t="s">
        <v>4786</v>
      </c>
      <c r="Q348" s="17"/>
      <c r="R348" s="22">
        <v>24.2</v>
      </c>
      <c r="S348" s="17"/>
      <c r="T348" s="23" t="s">
        <v>4849</v>
      </c>
      <c r="U348" s="17" t="s">
        <v>4436</v>
      </c>
    </row>
    <row r="349" spans="1:21" hidden="1" x14ac:dyDescent="0.25">
      <c r="A349" s="17" t="s">
        <v>5486</v>
      </c>
      <c r="B349" s="17" t="s">
        <v>5487</v>
      </c>
      <c r="C349" s="17"/>
      <c r="D349" s="18">
        <v>99510</v>
      </c>
      <c r="E349" s="17" t="s">
        <v>5488</v>
      </c>
      <c r="F349" s="17"/>
      <c r="G349" s="19" t="s">
        <v>3481</v>
      </c>
      <c r="H349" s="17"/>
      <c r="I349" s="20">
        <v>1999</v>
      </c>
      <c r="J349" s="17" t="s">
        <v>4784</v>
      </c>
      <c r="K349" s="17" t="s">
        <v>5486</v>
      </c>
      <c r="L349" s="17" t="s">
        <v>4785</v>
      </c>
      <c r="M349" s="17"/>
      <c r="N349" s="17"/>
      <c r="O349" s="17" t="s">
        <v>4785</v>
      </c>
      <c r="P349" s="17" t="s">
        <v>4786</v>
      </c>
      <c r="Q349" s="17"/>
      <c r="R349" s="22">
        <v>14.3</v>
      </c>
      <c r="S349" s="17"/>
      <c r="T349" s="17" t="s">
        <v>4403</v>
      </c>
      <c r="U349" s="17" t="s">
        <v>4440</v>
      </c>
    </row>
    <row r="350" spans="1:21" hidden="1" x14ac:dyDescent="0.25">
      <c r="A350" s="24" t="s">
        <v>5489</v>
      </c>
      <c r="B350" s="17" t="s">
        <v>5490</v>
      </c>
      <c r="C350" s="17"/>
      <c r="D350" s="18">
        <v>31234</v>
      </c>
      <c r="E350" s="17" t="s">
        <v>5491</v>
      </c>
      <c r="F350" s="17"/>
      <c r="G350" s="19" t="s">
        <v>3477</v>
      </c>
      <c r="H350" s="17"/>
      <c r="I350" s="20">
        <v>1999</v>
      </c>
      <c r="J350" s="17" t="s">
        <v>4784</v>
      </c>
      <c r="K350" s="17" t="s">
        <v>5489</v>
      </c>
      <c r="L350" s="17" t="s">
        <v>4785</v>
      </c>
      <c r="M350" s="17"/>
      <c r="N350" s="17"/>
      <c r="O350" s="17" t="s">
        <v>4785</v>
      </c>
      <c r="P350" s="17" t="s">
        <v>4786</v>
      </c>
      <c r="Q350" s="17"/>
      <c r="R350" s="22">
        <v>15.6</v>
      </c>
      <c r="S350" s="17"/>
      <c r="T350" s="23" t="s">
        <v>4403</v>
      </c>
      <c r="U350" s="17" t="s">
        <v>4443</v>
      </c>
    </row>
    <row r="351" spans="1:21" hidden="1" x14ac:dyDescent="0.25">
      <c r="A351" s="17" t="s">
        <v>5492</v>
      </c>
      <c r="B351" s="17" t="s">
        <v>4894</v>
      </c>
      <c r="C351" s="17" t="s">
        <v>5493</v>
      </c>
      <c r="D351" s="18">
        <v>6528</v>
      </c>
      <c r="E351" s="17" t="s">
        <v>5494</v>
      </c>
      <c r="F351" s="17"/>
      <c r="G351" s="19" t="s">
        <v>3479</v>
      </c>
      <c r="H351" s="17"/>
      <c r="I351" s="20">
        <v>2002</v>
      </c>
      <c r="J351" s="17" t="s">
        <v>4784</v>
      </c>
      <c r="K351" s="17" t="s">
        <v>5492</v>
      </c>
      <c r="L351" s="17" t="s">
        <v>4785</v>
      </c>
      <c r="M351" s="17"/>
      <c r="N351" s="17"/>
      <c r="O351" s="17" t="s">
        <v>4785</v>
      </c>
      <c r="P351" s="17" t="s">
        <v>4786</v>
      </c>
      <c r="Q351" s="17"/>
      <c r="R351" s="22">
        <v>12</v>
      </c>
      <c r="S351" s="17"/>
      <c r="T351" s="23">
        <v>20</v>
      </c>
      <c r="U351" s="17" t="s">
        <v>4458</v>
      </c>
    </row>
    <row r="352" spans="1:21" x14ac:dyDescent="0.25">
      <c r="A352" s="17" t="s">
        <v>216</v>
      </c>
      <c r="B352" s="17" t="s">
        <v>2172</v>
      </c>
      <c r="C352" s="17" t="s">
        <v>1051</v>
      </c>
      <c r="D352" s="18">
        <v>34549</v>
      </c>
      <c r="E352" s="17" t="s">
        <v>3260</v>
      </c>
      <c r="F352" s="17" t="s">
        <v>2479</v>
      </c>
      <c r="G352" s="19" t="s">
        <v>3483</v>
      </c>
      <c r="H352" s="17" t="s">
        <v>1051</v>
      </c>
      <c r="I352" s="20">
        <v>1931</v>
      </c>
      <c r="J352" s="17" t="s">
        <v>4784</v>
      </c>
      <c r="K352" s="17" t="s">
        <v>216</v>
      </c>
      <c r="L352" s="17" t="s">
        <v>4959</v>
      </c>
      <c r="M352" s="17"/>
      <c r="N352" s="17"/>
      <c r="O352" s="17" t="s">
        <v>4959</v>
      </c>
      <c r="P352" s="17" t="s">
        <v>4792</v>
      </c>
      <c r="Q352" s="17" t="s">
        <v>4792</v>
      </c>
      <c r="R352" s="22">
        <v>145</v>
      </c>
      <c r="S352" s="17" t="s">
        <v>4088</v>
      </c>
      <c r="T352" s="23">
        <v>110</v>
      </c>
      <c r="U352" s="17" t="s">
        <v>4443</v>
      </c>
    </row>
    <row r="353" spans="1:21" ht="26.25" x14ac:dyDescent="0.25">
      <c r="A353" s="17" t="s">
        <v>217</v>
      </c>
      <c r="B353" s="17" t="s">
        <v>2172</v>
      </c>
      <c r="C353" s="17" t="s">
        <v>1052</v>
      </c>
      <c r="D353" s="18">
        <v>34549</v>
      </c>
      <c r="E353" s="17" t="s">
        <v>3260</v>
      </c>
      <c r="F353" s="17" t="s">
        <v>2479</v>
      </c>
      <c r="G353" s="19" t="s">
        <v>3483</v>
      </c>
      <c r="H353" s="17" t="s">
        <v>1052</v>
      </c>
      <c r="I353" s="20">
        <v>1974</v>
      </c>
      <c r="J353" s="17" t="s">
        <v>4784</v>
      </c>
      <c r="K353" s="17" t="s">
        <v>217</v>
      </c>
      <c r="L353" s="21" t="s">
        <v>4959</v>
      </c>
      <c r="M353" s="21"/>
      <c r="N353" s="21"/>
      <c r="O353" s="21" t="s">
        <v>4959</v>
      </c>
      <c r="P353" s="17" t="s">
        <v>4792</v>
      </c>
      <c r="Q353" s="17" t="s">
        <v>4792</v>
      </c>
      <c r="R353" s="22">
        <v>480</v>
      </c>
      <c r="S353" s="17" t="s">
        <v>4088</v>
      </c>
      <c r="T353" s="23">
        <v>380</v>
      </c>
      <c r="U353" s="17" t="s">
        <v>4463</v>
      </c>
    </row>
    <row r="354" spans="1:21" hidden="1" x14ac:dyDescent="0.25">
      <c r="A354" s="24" t="s">
        <v>218</v>
      </c>
      <c r="B354" s="17" t="s">
        <v>2172</v>
      </c>
      <c r="C354" s="42" t="s">
        <v>1053</v>
      </c>
      <c r="D354" s="41" t="s">
        <v>2832</v>
      </c>
      <c r="E354" s="17" t="s">
        <v>3260</v>
      </c>
      <c r="F354" s="17" t="s">
        <v>2480</v>
      </c>
      <c r="G354" s="19" t="s">
        <v>3483</v>
      </c>
      <c r="H354" s="17" t="s">
        <v>1053</v>
      </c>
      <c r="I354" s="20">
        <v>1915</v>
      </c>
      <c r="J354" s="27" t="s">
        <v>4784</v>
      </c>
      <c r="K354" s="17" t="s">
        <v>218</v>
      </c>
      <c r="L354" s="17" t="s">
        <v>4907</v>
      </c>
      <c r="M354" s="17"/>
      <c r="N354" s="17"/>
      <c r="O354" s="17" t="s">
        <v>4907</v>
      </c>
      <c r="P354" s="17" t="s">
        <v>4792</v>
      </c>
      <c r="Q354" s="17" t="s">
        <v>4792</v>
      </c>
      <c r="R354" s="22">
        <v>20</v>
      </c>
      <c r="S354" s="17" t="s">
        <v>4088</v>
      </c>
      <c r="T354" s="23">
        <v>110</v>
      </c>
      <c r="U354" s="17" t="s">
        <v>4443</v>
      </c>
    </row>
    <row r="355" spans="1:21" hidden="1" x14ac:dyDescent="0.25">
      <c r="A355" s="24" t="s">
        <v>5495</v>
      </c>
      <c r="B355" s="17" t="s">
        <v>2136</v>
      </c>
      <c r="C355" s="17" t="s">
        <v>5496</v>
      </c>
      <c r="D355" s="18">
        <v>24852</v>
      </c>
      <c r="E355" s="17" t="s">
        <v>5496</v>
      </c>
      <c r="F355" s="17" t="s">
        <v>5497</v>
      </c>
      <c r="G355" s="19" t="s">
        <v>3486</v>
      </c>
      <c r="H355" s="17"/>
      <c r="I355" s="20">
        <v>2011</v>
      </c>
      <c r="J355" s="17" t="s">
        <v>4784</v>
      </c>
      <c r="K355" s="17" t="s">
        <v>5495</v>
      </c>
      <c r="L355" s="17" t="s">
        <v>4815</v>
      </c>
      <c r="M355" s="17"/>
      <c r="N355" s="17"/>
      <c r="O355" s="17" t="s">
        <v>4815</v>
      </c>
      <c r="P355" s="17" t="s">
        <v>4786</v>
      </c>
      <c r="Q355" s="17" t="s">
        <v>4792</v>
      </c>
      <c r="R355" s="22">
        <v>83.9</v>
      </c>
      <c r="S355" s="17" t="s">
        <v>5498</v>
      </c>
      <c r="T355" s="23" t="s">
        <v>5499</v>
      </c>
      <c r="U355" s="17" t="s">
        <v>4567</v>
      </c>
    </row>
    <row r="356" spans="1:21" hidden="1" x14ac:dyDescent="0.25">
      <c r="A356" s="24" t="s">
        <v>5500</v>
      </c>
      <c r="B356" s="17"/>
      <c r="C356" s="17" t="s">
        <v>5501</v>
      </c>
      <c r="D356" s="18">
        <v>25721</v>
      </c>
      <c r="E356" s="17" t="s">
        <v>5502</v>
      </c>
      <c r="F356" s="17" t="s">
        <v>5503</v>
      </c>
      <c r="G356" s="19" t="s">
        <v>3486</v>
      </c>
      <c r="H356" s="21"/>
      <c r="I356" s="20">
        <v>2014</v>
      </c>
      <c r="J356" s="17" t="s">
        <v>4784</v>
      </c>
      <c r="K356" s="17" t="s">
        <v>5500</v>
      </c>
      <c r="L356" s="17" t="s">
        <v>4785</v>
      </c>
      <c r="M356" s="17"/>
      <c r="N356" s="21"/>
      <c r="O356" s="17" t="s">
        <v>4785</v>
      </c>
      <c r="P356" s="17" t="s">
        <v>4786</v>
      </c>
      <c r="Q356" s="17"/>
      <c r="R356" s="22">
        <v>29</v>
      </c>
      <c r="S356" s="21"/>
      <c r="T356" s="23"/>
      <c r="U356" s="17"/>
    </row>
    <row r="357" spans="1:21" hidden="1" x14ac:dyDescent="0.25">
      <c r="A357" s="24" t="s">
        <v>50</v>
      </c>
      <c r="B357" s="32" t="s">
        <v>2132</v>
      </c>
      <c r="C357" s="32" t="s">
        <v>937</v>
      </c>
      <c r="D357" s="31">
        <v>89584</v>
      </c>
      <c r="E357" s="32" t="s">
        <v>3190</v>
      </c>
      <c r="F357" s="32" t="s">
        <v>2408</v>
      </c>
      <c r="G357" s="19" t="s">
        <v>3482</v>
      </c>
      <c r="H357" s="32"/>
      <c r="I357" s="40">
        <v>1990</v>
      </c>
      <c r="J357" s="32" t="s">
        <v>4784</v>
      </c>
      <c r="K357" s="17" t="s">
        <v>50</v>
      </c>
      <c r="L357" s="32" t="s">
        <v>4842</v>
      </c>
      <c r="M357" s="32" t="s">
        <v>1520</v>
      </c>
      <c r="N357" s="32" t="s">
        <v>5504</v>
      </c>
      <c r="O357" s="32" t="s">
        <v>1520</v>
      </c>
      <c r="P357" s="32" t="s">
        <v>4786</v>
      </c>
      <c r="Q357" s="32" t="s">
        <v>4786</v>
      </c>
      <c r="R357" s="39">
        <v>13.2</v>
      </c>
      <c r="S357" s="32"/>
      <c r="T357" s="40">
        <v>20</v>
      </c>
      <c r="U357" s="32" t="s">
        <v>4442</v>
      </c>
    </row>
    <row r="358" spans="1:21" hidden="1" x14ac:dyDescent="0.25">
      <c r="A358" s="17" t="s">
        <v>51</v>
      </c>
      <c r="B358" s="17" t="s">
        <v>2132</v>
      </c>
      <c r="C358" s="17" t="s">
        <v>937</v>
      </c>
      <c r="D358" s="18">
        <v>89584</v>
      </c>
      <c r="E358" s="17" t="s">
        <v>3190</v>
      </c>
      <c r="F358" s="17" t="s">
        <v>2409</v>
      </c>
      <c r="G358" s="19" t="s">
        <v>3482</v>
      </c>
      <c r="H358" s="17"/>
      <c r="I358" s="20">
        <v>1961</v>
      </c>
      <c r="J358" s="32" t="s">
        <v>4784</v>
      </c>
      <c r="K358" s="17" t="s">
        <v>51</v>
      </c>
      <c r="L358" s="17" t="s">
        <v>4842</v>
      </c>
      <c r="M358" s="17" t="s">
        <v>1520</v>
      </c>
      <c r="N358" s="17" t="s">
        <v>5505</v>
      </c>
      <c r="O358" s="17" t="s">
        <v>1520</v>
      </c>
      <c r="P358" s="17" t="s">
        <v>4792</v>
      </c>
      <c r="Q358" s="17" t="s">
        <v>4786</v>
      </c>
      <c r="R358" s="22">
        <v>8</v>
      </c>
      <c r="S358" s="17"/>
      <c r="T358" s="23">
        <v>6</v>
      </c>
      <c r="U358" s="25" t="s">
        <v>4442</v>
      </c>
    </row>
    <row r="359" spans="1:21" hidden="1" x14ac:dyDescent="0.25">
      <c r="A359" s="24" t="s">
        <v>512</v>
      </c>
      <c r="B359" s="32" t="s">
        <v>2132</v>
      </c>
      <c r="C359" s="17" t="s">
        <v>937</v>
      </c>
      <c r="D359" s="18">
        <v>89584</v>
      </c>
      <c r="E359" s="17" t="s">
        <v>3190</v>
      </c>
      <c r="F359" s="17" t="s">
        <v>2582</v>
      </c>
      <c r="G359" s="19" t="s">
        <v>3482</v>
      </c>
      <c r="H359" s="17"/>
      <c r="I359" s="20">
        <v>1976</v>
      </c>
      <c r="J359" s="17" t="s">
        <v>4784</v>
      </c>
      <c r="K359" s="17" t="s">
        <v>512</v>
      </c>
      <c r="L359" s="17" t="s">
        <v>4812</v>
      </c>
      <c r="M359" s="17"/>
      <c r="N359" s="17"/>
      <c r="O359" s="17" t="s">
        <v>4812</v>
      </c>
      <c r="P359" s="17" t="s">
        <v>4792</v>
      </c>
      <c r="Q359" s="17" t="s">
        <v>4786</v>
      </c>
      <c r="R359" s="22">
        <v>4</v>
      </c>
      <c r="S359" s="17"/>
      <c r="T359" s="23">
        <v>6</v>
      </c>
      <c r="U359" s="17" t="s">
        <v>4442</v>
      </c>
    </row>
    <row r="360" spans="1:21" ht="64.5" hidden="1" x14ac:dyDescent="0.25">
      <c r="A360" s="24" t="s">
        <v>513</v>
      </c>
      <c r="B360" s="21" t="s">
        <v>2256</v>
      </c>
      <c r="C360" s="17" t="s">
        <v>1247</v>
      </c>
      <c r="D360" s="26">
        <v>4838</v>
      </c>
      <c r="E360" s="25" t="s">
        <v>3353</v>
      </c>
      <c r="F360" s="17" t="s">
        <v>2583</v>
      </c>
      <c r="G360" s="27" t="s">
        <v>3490</v>
      </c>
      <c r="H360" s="17"/>
      <c r="I360" s="28">
        <v>1993</v>
      </c>
      <c r="J360" s="17" t="s">
        <v>4784</v>
      </c>
      <c r="K360" s="17" t="s">
        <v>513</v>
      </c>
      <c r="L360" s="17" t="s">
        <v>4842</v>
      </c>
      <c r="M360" s="17" t="s">
        <v>4812</v>
      </c>
      <c r="N360" s="17" t="s">
        <v>5506</v>
      </c>
      <c r="O360" s="17" t="s">
        <v>4812</v>
      </c>
      <c r="P360" s="17" t="s">
        <v>4792</v>
      </c>
      <c r="Q360" s="17" t="s">
        <v>4786</v>
      </c>
      <c r="R360" s="29">
        <v>46.6</v>
      </c>
      <c r="S360" s="30" t="s">
        <v>4208</v>
      </c>
      <c r="T360" s="30">
        <v>110</v>
      </c>
      <c r="U360" s="30" t="s">
        <v>4458</v>
      </c>
    </row>
    <row r="361" spans="1:21" ht="39" hidden="1" x14ac:dyDescent="0.25">
      <c r="A361" s="17" t="s">
        <v>514</v>
      </c>
      <c r="B361" s="17" t="s">
        <v>2257</v>
      </c>
      <c r="C361" s="17" t="s">
        <v>1248</v>
      </c>
      <c r="D361" s="18">
        <v>99817</v>
      </c>
      <c r="E361" s="17" t="s">
        <v>3354</v>
      </c>
      <c r="F361" s="17" t="s">
        <v>2584</v>
      </c>
      <c r="G361" s="19" t="s">
        <v>3481</v>
      </c>
      <c r="H361" s="17"/>
      <c r="I361" s="20">
        <v>1993</v>
      </c>
      <c r="J361" s="17" t="s">
        <v>4784</v>
      </c>
      <c r="K361" s="17" t="s">
        <v>514</v>
      </c>
      <c r="L361" s="21" t="s">
        <v>4842</v>
      </c>
      <c r="M361" s="21" t="s">
        <v>4812</v>
      </c>
      <c r="N361" s="21" t="s">
        <v>5314</v>
      </c>
      <c r="O361" s="21" t="s">
        <v>4812</v>
      </c>
      <c r="P361" s="17" t="s">
        <v>4792</v>
      </c>
      <c r="Q361" s="17" t="s">
        <v>4786</v>
      </c>
      <c r="R361" s="22">
        <v>22.1</v>
      </c>
      <c r="S361" s="17" t="s">
        <v>4209</v>
      </c>
      <c r="T361" s="23">
        <v>10</v>
      </c>
      <c r="U361" s="17" t="s">
        <v>4514</v>
      </c>
    </row>
    <row r="362" spans="1:21" hidden="1" x14ac:dyDescent="0.25">
      <c r="A362" s="17" t="s">
        <v>5507</v>
      </c>
      <c r="B362" s="17"/>
      <c r="C362" s="17"/>
      <c r="D362" s="18">
        <v>99817</v>
      </c>
      <c r="E362" s="17" t="s">
        <v>3354</v>
      </c>
      <c r="F362" s="17"/>
      <c r="G362" s="19" t="s">
        <v>3481</v>
      </c>
      <c r="H362" s="17"/>
      <c r="I362" s="20">
        <v>1998</v>
      </c>
      <c r="J362" s="17" t="s">
        <v>4784</v>
      </c>
      <c r="K362" s="17" t="s">
        <v>5507</v>
      </c>
      <c r="L362" s="17" t="s">
        <v>4785</v>
      </c>
      <c r="M362" s="17"/>
      <c r="N362" s="17"/>
      <c r="O362" s="17" t="s">
        <v>4785</v>
      </c>
      <c r="P362" s="17" t="s">
        <v>4786</v>
      </c>
      <c r="Q362" s="17"/>
      <c r="R362" s="22">
        <v>17.600000000000001</v>
      </c>
      <c r="S362" s="17"/>
      <c r="T362" s="23" t="s">
        <v>4403</v>
      </c>
      <c r="U362" s="17" t="s">
        <v>4440</v>
      </c>
    </row>
    <row r="363" spans="1:21" ht="39" hidden="1" x14ac:dyDescent="0.25">
      <c r="A363" s="24" t="s">
        <v>5508</v>
      </c>
      <c r="B363" s="21" t="s">
        <v>5509</v>
      </c>
      <c r="C363" s="17"/>
      <c r="D363" s="18">
        <v>99819</v>
      </c>
      <c r="E363" s="17" t="s">
        <v>3354</v>
      </c>
      <c r="F363" s="17"/>
      <c r="G363" s="19" t="s">
        <v>3481</v>
      </c>
      <c r="H363" s="17"/>
      <c r="I363" s="20">
        <v>2004</v>
      </c>
      <c r="J363" s="17" t="s">
        <v>4784</v>
      </c>
      <c r="K363" s="17" t="s">
        <v>5508</v>
      </c>
      <c r="L363" s="17" t="s">
        <v>4785</v>
      </c>
      <c r="M363" s="17"/>
      <c r="N363" s="17"/>
      <c r="O363" s="17" t="s">
        <v>4785</v>
      </c>
      <c r="P363" s="17" t="s">
        <v>4786</v>
      </c>
      <c r="Q363" s="17"/>
      <c r="R363" s="22">
        <v>14.4</v>
      </c>
      <c r="S363" s="17"/>
      <c r="T363" s="17" t="s">
        <v>4403</v>
      </c>
      <c r="U363" s="25" t="s">
        <v>4440</v>
      </c>
    </row>
    <row r="364" spans="1:21" ht="64.5" hidden="1" x14ac:dyDescent="0.25">
      <c r="A364" s="17" t="s">
        <v>812</v>
      </c>
      <c r="B364" s="17" t="s">
        <v>2357</v>
      </c>
      <c r="C364" s="17" t="s">
        <v>1437</v>
      </c>
      <c r="D364" s="18">
        <v>15890</v>
      </c>
      <c r="E364" s="17" t="s">
        <v>2114</v>
      </c>
      <c r="F364" s="17"/>
      <c r="G364" s="19" t="s">
        <v>3346</v>
      </c>
      <c r="H364" s="17"/>
      <c r="I364" s="20">
        <v>2011</v>
      </c>
      <c r="J364" s="17" t="s">
        <v>4784</v>
      </c>
      <c r="K364" s="17" t="s">
        <v>812</v>
      </c>
      <c r="L364" s="17" t="s">
        <v>4842</v>
      </c>
      <c r="M364" s="17" t="s">
        <v>5510</v>
      </c>
      <c r="N364" s="17" t="s">
        <v>5511</v>
      </c>
      <c r="O364" s="21" t="s">
        <v>5096</v>
      </c>
      <c r="P364" s="17" t="s">
        <v>4792</v>
      </c>
      <c r="Q364" s="17" t="s">
        <v>4786</v>
      </c>
      <c r="R364" s="22">
        <v>23.5</v>
      </c>
      <c r="S364" s="17" t="s">
        <v>4350</v>
      </c>
      <c r="T364" s="23">
        <v>110</v>
      </c>
      <c r="U364" s="17" t="s">
        <v>4436</v>
      </c>
    </row>
    <row r="365" spans="1:21" ht="64.5" hidden="1" x14ac:dyDescent="0.25">
      <c r="A365" s="24" t="s">
        <v>813</v>
      </c>
      <c r="B365" s="17" t="s">
        <v>2358</v>
      </c>
      <c r="C365" s="17" t="s">
        <v>1438</v>
      </c>
      <c r="D365" s="26">
        <v>15890</v>
      </c>
      <c r="E365" s="25" t="s">
        <v>2114</v>
      </c>
      <c r="F365" s="17" t="s">
        <v>2669</v>
      </c>
      <c r="G365" s="27" t="s">
        <v>3346</v>
      </c>
      <c r="H365" s="17"/>
      <c r="I365" s="28">
        <v>1953</v>
      </c>
      <c r="J365" s="17" t="s">
        <v>4784</v>
      </c>
      <c r="K365" s="17" t="s">
        <v>813</v>
      </c>
      <c r="L365" s="17" t="s">
        <v>4842</v>
      </c>
      <c r="M365" s="17" t="s">
        <v>5512</v>
      </c>
      <c r="N365" s="17" t="s">
        <v>5513</v>
      </c>
      <c r="O365" s="21" t="s">
        <v>5096</v>
      </c>
      <c r="P365" s="17" t="s">
        <v>4792</v>
      </c>
      <c r="Q365" s="17" t="s">
        <v>4786</v>
      </c>
      <c r="R365" s="29">
        <v>45</v>
      </c>
      <c r="S365" s="30" t="s">
        <v>4351</v>
      </c>
      <c r="T365" s="30">
        <v>110</v>
      </c>
      <c r="U365" s="30" t="s">
        <v>4436</v>
      </c>
    </row>
    <row r="366" spans="1:21" ht="64.5" hidden="1" x14ac:dyDescent="0.25">
      <c r="A366" s="24" t="s">
        <v>814</v>
      </c>
      <c r="B366" s="21" t="s">
        <v>2359</v>
      </c>
      <c r="C366" s="17" t="s">
        <v>1438</v>
      </c>
      <c r="D366" s="26">
        <v>15890</v>
      </c>
      <c r="E366" s="25" t="s">
        <v>2114</v>
      </c>
      <c r="F366" s="17" t="s">
        <v>2669</v>
      </c>
      <c r="G366" s="27" t="s">
        <v>3346</v>
      </c>
      <c r="H366" s="17" t="s">
        <v>1519</v>
      </c>
      <c r="I366" s="28">
        <v>2013</v>
      </c>
      <c r="J366" s="17" t="s">
        <v>4784</v>
      </c>
      <c r="K366" s="17" t="s">
        <v>814</v>
      </c>
      <c r="L366" s="17" t="s">
        <v>4842</v>
      </c>
      <c r="M366" s="17" t="s">
        <v>5512</v>
      </c>
      <c r="N366" s="17" t="s">
        <v>5514</v>
      </c>
      <c r="O366" s="21" t="s">
        <v>5096</v>
      </c>
      <c r="P366" s="17" t="s">
        <v>4792</v>
      </c>
      <c r="Q366" s="17" t="s">
        <v>4786</v>
      </c>
      <c r="R366" s="29">
        <v>56</v>
      </c>
      <c r="S366" s="30"/>
      <c r="T366" s="30">
        <v>30</v>
      </c>
      <c r="U366" s="30" t="s">
        <v>4436</v>
      </c>
    </row>
    <row r="367" spans="1:21" ht="64.5" hidden="1" x14ac:dyDescent="0.25">
      <c r="A367" s="24" t="s">
        <v>5515</v>
      </c>
      <c r="B367" s="21" t="s">
        <v>5516</v>
      </c>
      <c r="C367" s="17" t="s">
        <v>5517</v>
      </c>
      <c r="D367" s="26">
        <v>6295</v>
      </c>
      <c r="E367" s="25" t="s">
        <v>5518</v>
      </c>
      <c r="F367" s="17" t="s">
        <v>5519</v>
      </c>
      <c r="G367" s="27" t="s">
        <v>3479</v>
      </c>
      <c r="H367" s="17"/>
      <c r="I367" s="52">
        <v>2013</v>
      </c>
      <c r="J367" s="17" t="s">
        <v>4784</v>
      </c>
      <c r="K367" s="17" t="s">
        <v>5515</v>
      </c>
      <c r="L367" s="17" t="s">
        <v>4785</v>
      </c>
      <c r="M367" s="17"/>
      <c r="N367" s="17"/>
      <c r="O367" s="21" t="s">
        <v>4785</v>
      </c>
      <c r="P367" s="17" t="s">
        <v>4786</v>
      </c>
      <c r="Q367" s="17" t="s">
        <v>4792</v>
      </c>
      <c r="R367" s="29">
        <v>26.6</v>
      </c>
      <c r="S367" s="30" t="s">
        <v>5520</v>
      </c>
      <c r="T367" s="30"/>
      <c r="U367" s="30" t="s">
        <v>4458</v>
      </c>
    </row>
    <row r="368" spans="1:21" ht="51.75" hidden="1" x14ac:dyDescent="0.25">
      <c r="A368" s="24" t="s">
        <v>219</v>
      </c>
      <c r="B368" s="21" t="s">
        <v>2172</v>
      </c>
      <c r="C368" s="17" t="s">
        <v>1054</v>
      </c>
      <c r="D368" s="26">
        <v>85462</v>
      </c>
      <c r="E368" s="25" t="s">
        <v>1054</v>
      </c>
      <c r="F368" s="21" t="s">
        <v>2481</v>
      </c>
      <c r="G368" s="27" t="s">
        <v>3478</v>
      </c>
      <c r="H368" s="17" t="s">
        <v>1054</v>
      </c>
      <c r="I368" s="52">
        <v>1925</v>
      </c>
      <c r="J368" s="32" t="s">
        <v>4784</v>
      </c>
      <c r="K368" s="17" t="s">
        <v>219</v>
      </c>
      <c r="L368" s="27" t="s">
        <v>4823</v>
      </c>
      <c r="M368" s="30"/>
      <c r="N368" s="17"/>
      <c r="O368" s="33" t="s">
        <v>4823</v>
      </c>
      <c r="P368" s="17" t="s">
        <v>4792</v>
      </c>
      <c r="Q368" s="17" t="s">
        <v>4792</v>
      </c>
      <c r="R368" s="29">
        <v>26</v>
      </c>
      <c r="S368" s="30" t="s">
        <v>4088</v>
      </c>
      <c r="T368" s="30" t="s">
        <v>4417</v>
      </c>
      <c r="U368" s="30" t="s">
        <v>4486</v>
      </c>
    </row>
    <row r="369" spans="1:21" ht="26.25" hidden="1" x14ac:dyDescent="0.25">
      <c r="A369" s="17" t="s">
        <v>220</v>
      </c>
      <c r="B369" s="21" t="s">
        <v>2128</v>
      </c>
      <c r="C369" s="17" t="s">
        <v>1055</v>
      </c>
      <c r="D369" s="18">
        <v>56821</v>
      </c>
      <c r="E369" s="17" t="s">
        <v>3261</v>
      </c>
      <c r="F369" s="17"/>
      <c r="G369" s="19" t="s">
        <v>3487</v>
      </c>
      <c r="H369" s="17"/>
      <c r="I369" s="20">
        <v>1963</v>
      </c>
      <c r="J369" s="17" t="s">
        <v>4784</v>
      </c>
      <c r="K369" s="17" t="s">
        <v>220</v>
      </c>
      <c r="L369" s="17" t="s">
        <v>4823</v>
      </c>
      <c r="M369" s="17"/>
      <c r="N369" s="17"/>
      <c r="O369" s="17" t="s">
        <v>4823</v>
      </c>
      <c r="P369" s="17" t="s">
        <v>4792</v>
      </c>
      <c r="Q369" s="17" t="s">
        <v>4792</v>
      </c>
      <c r="R369" s="22">
        <v>16.399999999999999</v>
      </c>
      <c r="S369" s="17"/>
      <c r="T369" s="23">
        <v>20</v>
      </c>
      <c r="U369" s="17" t="s">
        <v>4441</v>
      </c>
    </row>
    <row r="370" spans="1:21" hidden="1" x14ac:dyDescent="0.25">
      <c r="A370" s="17" t="s">
        <v>221</v>
      </c>
      <c r="B370" s="17" t="s">
        <v>2199</v>
      </c>
      <c r="C370" s="17" t="s">
        <v>1056</v>
      </c>
      <c r="D370" s="18">
        <v>86679</v>
      </c>
      <c r="E370" s="17" t="s">
        <v>1056</v>
      </c>
      <c r="F370" s="17"/>
      <c r="G370" s="19" t="s">
        <v>3478</v>
      </c>
      <c r="H370" s="17"/>
      <c r="I370" s="20">
        <v>1952</v>
      </c>
      <c r="J370" s="17" t="s">
        <v>4784</v>
      </c>
      <c r="K370" s="17" t="s">
        <v>221</v>
      </c>
      <c r="L370" s="17" t="s">
        <v>4823</v>
      </c>
      <c r="M370" s="17"/>
      <c r="N370" s="17"/>
      <c r="O370" s="17" t="s">
        <v>4823</v>
      </c>
      <c r="P370" s="17" t="s">
        <v>4792</v>
      </c>
      <c r="Q370" s="17" t="s">
        <v>4792</v>
      </c>
      <c r="R370" s="22">
        <v>9.6999999999999993</v>
      </c>
      <c r="S370" s="17" t="s">
        <v>4093</v>
      </c>
      <c r="T370" s="23">
        <v>110</v>
      </c>
      <c r="U370" s="17" t="s">
        <v>4433</v>
      </c>
    </row>
    <row r="371" spans="1:21" hidden="1" x14ac:dyDescent="0.25">
      <c r="A371" s="17" t="s">
        <v>5521</v>
      </c>
      <c r="B371" s="17" t="s">
        <v>5522</v>
      </c>
      <c r="C371" s="17"/>
      <c r="D371" s="18">
        <v>21493</v>
      </c>
      <c r="E371" s="17" t="s">
        <v>5523</v>
      </c>
      <c r="F371" s="17" t="s">
        <v>5524</v>
      </c>
      <c r="G371" s="19" t="s">
        <v>3486</v>
      </c>
      <c r="H371" s="17"/>
      <c r="I371" s="20">
        <v>2012</v>
      </c>
      <c r="J371" s="17" t="s">
        <v>4784</v>
      </c>
      <c r="K371" s="17" t="s">
        <v>5521</v>
      </c>
      <c r="L371" s="17" t="s">
        <v>4815</v>
      </c>
      <c r="M371" s="17"/>
      <c r="N371" s="17"/>
      <c r="O371" s="17" t="s">
        <v>4815</v>
      </c>
      <c r="P371" s="17" t="s">
        <v>4786</v>
      </c>
      <c r="Q371" s="17" t="s">
        <v>4792</v>
      </c>
      <c r="R371" s="22">
        <v>24.4</v>
      </c>
      <c r="S371" s="17"/>
      <c r="T371" s="23"/>
      <c r="U371" s="17" t="s">
        <v>4567</v>
      </c>
    </row>
    <row r="372" spans="1:21" ht="26.25" hidden="1" x14ac:dyDescent="0.25">
      <c r="A372" s="17" t="s">
        <v>515</v>
      </c>
      <c r="B372" s="17" t="s">
        <v>2172</v>
      </c>
      <c r="C372" s="17" t="s">
        <v>1249</v>
      </c>
      <c r="D372" s="18">
        <v>26931</v>
      </c>
      <c r="E372" s="17" t="s">
        <v>3355</v>
      </c>
      <c r="F372" s="17"/>
      <c r="G372" s="19" t="s">
        <v>3477</v>
      </c>
      <c r="H372" s="17"/>
      <c r="I372" s="20">
        <v>1978</v>
      </c>
      <c r="J372" s="17" t="s">
        <v>4784</v>
      </c>
      <c r="K372" s="17" t="s">
        <v>515</v>
      </c>
      <c r="L372" s="21" t="s">
        <v>4812</v>
      </c>
      <c r="M372" s="21" t="s">
        <v>5525</v>
      </c>
      <c r="N372" s="21"/>
      <c r="O372" s="21" t="s">
        <v>4812</v>
      </c>
      <c r="P372" s="17" t="s">
        <v>4792</v>
      </c>
      <c r="Q372" s="17" t="s">
        <v>4792</v>
      </c>
      <c r="R372" s="22">
        <v>321</v>
      </c>
      <c r="S372" s="17" t="s">
        <v>1249</v>
      </c>
      <c r="T372" s="23">
        <v>220</v>
      </c>
      <c r="U372" s="17" t="s">
        <v>4463</v>
      </c>
    </row>
    <row r="373" spans="1:21" ht="102.75" hidden="1" x14ac:dyDescent="0.25">
      <c r="A373" s="17" t="s">
        <v>5526</v>
      </c>
      <c r="B373" s="33" t="s">
        <v>5527</v>
      </c>
      <c r="C373" s="17"/>
      <c r="D373" s="18">
        <v>26931</v>
      </c>
      <c r="E373" s="17" t="s">
        <v>3355</v>
      </c>
      <c r="F373" s="17"/>
      <c r="G373" s="19" t="s">
        <v>3477</v>
      </c>
      <c r="H373" s="17"/>
      <c r="I373" s="20">
        <v>2000</v>
      </c>
      <c r="J373" s="32" t="s">
        <v>4784</v>
      </c>
      <c r="K373" s="17" t="s">
        <v>5526</v>
      </c>
      <c r="L373" s="17" t="s">
        <v>4785</v>
      </c>
      <c r="M373" s="17"/>
      <c r="N373" s="17"/>
      <c r="O373" s="17" t="s">
        <v>4785</v>
      </c>
      <c r="P373" s="17" t="s">
        <v>4786</v>
      </c>
      <c r="Q373" s="17"/>
      <c r="R373" s="22">
        <v>23.4</v>
      </c>
      <c r="S373" s="17"/>
      <c r="T373" s="23" t="s">
        <v>4403</v>
      </c>
      <c r="U373" s="25" t="s">
        <v>4455</v>
      </c>
    </row>
    <row r="374" spans="1:21" ht="102.75" hidden="1" x14ac:dyDescent="0.25">
      <c r="A374" s="17" t="s">
        <v>5528</v>
      </c>
      <c r="B374" s="21" t="s">
        <v>5529</v>
      </c>
      <c r="C374" s="17"/>
      <c r="D374" s="18">
        <v>26931</v>
      </c>
      <c r="E374" s="17" t="s">
        <v>3355</v>
      </c>
      <c r="F374" s="17"/>
      <c r="G374" s="19" t="s">
        <v>3477</v>
      </c>
      <c r="H374" s="17"/>
      <c r="I374" s="20">
        <v>2006</v>
      </c>
      <c r="J374" s="32" t="s">
        <v>4784</v>
      </c>
      <c r="K374" s="17" t="s">
        <v>5528</v>
      </c>
      <c r="L374" s="17" t="s">
        <v>4785</v>
      </c>
      <c r="M374" s="17"/>
      <c r="N374" s="17"/>
      <c r="O374" s="17" t="s">
        <v>4785</v>
      </c>
      <c r="P374" s="17" t="s">
        <v>4786</v>
      </c>
      <c r="Q374" s="17"/>
      <c r="R374" s="22">
        <v>11.5</v>
      </c>
      <c r="S374" s="17"/>
      <c r="T374" s="23" t="s">
        <v>4403</v>
      </c>
      <c r="U374" s="17" t="s">
        <v>4455</v>
      </c>
    </row>
    <row r="375" spans="1:21" hidden="1" x14ac:dyDescent="0.25">
      <c r="A375" s="17" t="s">
        <v>5530</v>
      </c>
      <c r="B375" s="32" t="s">
        <v>5531</v>
      </c>
      <c r="C375" s="17"/>
      <c r="D375" s="18">
        <v>4910</v>
      </c>
      <c r="E375" s="17" t="s">
        <v>5532</v>
      </c>
      <c r="F375" s="17"/>
      <c r="G375" s="19" t="s">
        <v>3346</v>
      </c>
      <c r="H375" s="17"/>
      <c r="I375" s="20">
        <v>2004</v>
      </c>
      <c r="J375" s="32" t="s">
        <v>4784</v>
      </c>
      <c r="K375" s="17" t="s">
        <v>5530</v>
      </c>
      <c r="L375" s="17" t="s">
        <v>1520</v>
      </c>
      <c r="M375" s="17"/>
      <c r="N375" s="17"/>
      <c r="O375" s="17" t="s">
        <v>1520</v>
      </c>
      <c r="P375" s="17" t="s">
        <v>4786</v>
      </c>
      <c r="Q375" s="17"/>
      <c r="R375" s="22">
        <v>12.6</v>
      </c>
      <c r="S375" s="17"/>
      <c r="T375" s="23" t="s">
        <v>4849</v>
      </c>
      <c r="U375" s="17" t="s">
        <v>4458</v>
      </c>
    </row>
    <row r="376" spans="1:21" hidden="1" x14ac:dyDescent="0.25">
      <c r="A376" s="17" t="s">
        <v>516</v>
      </c>
      <c r="B376" s="17" t="s">
        <v>2258</v>
      </c>
      <c r="C376" s="17" t="s">
        <v>1250</v>
      </c>
      <c r="D376" s="18">
        <v>97483</v>
      </c>
      <c r="E376" s="17" t="s">
        <v>3356</v>
      </c>
      <c r="F376" s="17" t="s">
        <v>2585</v>
      </c>
      <c r="G376" s="19" t="s">
        <v>3478</v>
      </c>
      <c r="H376" s="17"/>
      <c r="I376" s="20">
        <v>2008</v>
      </c>
      <c r="J376" s="17" t="s">
        <v>4784</v>
      </c>
      <c r="K376" s="17" t="s">
        <v>516</v>
      </c>
      <c r="L376" s="17" t="s">
        <v>4812</v>
      </c>
      <c r="M376" s="17"/>
      <c r="N376" s="17"/>
      <c r="O376" s="17" t="s">
        <v>4812</v>
      </c>
      <c r="P376" s="17" t="s">
        <v>4792</v>
      </c>
      <c r="Q376" s="17" t="s">
        <v>4786</v>
      </c>
      <c r="R376" s="22">
        <v>57</v>
      </c>
      <c r="S376" s="17" t="s">
        <v>4210</v>
      </c>
      <c r="T376" s="23">
        <v>110</v>
      </c>
      <c r="U376" s="17" t="s">
        <v>4451</v>
      </c>
    </row>
    <row r="377" spans="1:21" hidden="1" x14ac:dyDescent="0.25">
      <c r="A377" s="24" t="s">
        <v>52</v>
      </c>
      <c r="B377" s="17" t="s">
        <v>2133</v>
      </c>
      <c r="C377" s="17" t="s">
        <v>938</v>
      </c>
      <c r="D377" s="26">
        <v>26725</v>
      </c>
      <c r="E377" s="25" t="s">
        <v>3191</v>
      </c>
      <c r="F377" s="24"/>
      <c r="G377" s="19" t="s">
        <v>3477</v>
      </c>
      <c r="H377" s="17"/>
      <c r="I377" s="28">
        <v>2005</v>
      </c>
      <c r="J377" s="17" t="s">
        <v>4784</v>
      </c>
      <c r="K377" s="17" t="s">
        <v>52</v>
      </c>
      <c r="L377" s="17" t="s">
        <v>1520</v>
      </c>
      <c r="M377" s="17"/>
      <c r="N377" s="24"/>
      <c r="O377" s="24" t="s">
        <v>1520</v>
      </c>
      <c r="P377" s="17" t="s">
        <v>4786</v>
      </c>
      <c r="Q377" s="17" t="s">
        <v>4786</v>
      </c>
      <c r="R377" s="29">
        <v>22</v>
      </c>
      <c r="S377" s="17"/>
      <c r="T377" s="25">
        <v>110</v>
      </c>
      <c r="U377" s="25" t="s">
        <v>4443</v>
      </c>
    </row>
    <row r="378" spans="1:21" hidden="1" x14ac:dyDescent="0.25">
      <c r="A378" s="17" t="s">
        <v>517</v>
      </c>
      <c r="B378" s="32" t="s">
        <v>2133</v>
      </c>
      <c r="C378" s="17" t="s">
        <v>1251</v>
      </c>
      <c r="D378" s="18">
        <v>26725</v>
      </c>
      <c r="E378" s="17" t="s">
        <v>3191</v>
      </c>
      <c r="F378" s="17"/>
      <c r="G378" s="19" t="s">
        <v>3477</v>
      </c>
      <c r="H378" s="17" t="s">
        <v>1206</v>
      </c>
      <c r="I378" s="20">
        <v>1973</v>
      </c>
      <c r="J378" s="17" t="s">
        <v>4784</v>
      </c>
      <c r="K378" s="17" t="s">
        <v>517</v>
      </c>
      <c r="L378" s="17" t="s">
        <v>4812</v>
      </c>
      <c r="M378" s="17"/>
      <c r="N378" s="17"/>
      <c r="O378" s="17" t="s">
        <v>4812</v>
      </c>
      <c r="P378" s="17" t="s">
        <v>4792</v>
      </c>
      <c r="Q378" s="17" t="s">
        <v>4792</v>
      </c>
      <c r="R378" s="22">
        <v>52</v>
      </c>
      <c r="S378" s="17" t="s">
        <v>3191</v>
      </c>
      <c r="T378" s="23">
        <v>220</v>
      </c>
      <c r="U378" s="25" t="s">
        <v>4443</v>
      </c>
    </row>
    <row r="379" spans="1:21" hidden="1" x14ac:dyDescent="0.25">
      <c r="A379" s="17" t="s">
        <v>518</v>
      </c>
      <c r="B379" s="32" t="s">
        <v>2133</v>
      </c>
      <c r="C379" s="17" t="s">
        <v>1251</v>
      </c>
      <c r="D379" s="18">
        <v>26725</v>
      </c>
      <c r="E379" s="17" t="s">
        <v>3191</v>
      </c>
      <c r="F379" s="17"/>
      <c r="G379" s="19" t="s">
        <v>3477</v>
      </c>
      <c r="H379" s="17" t="s">
        <v>1521</v>
      </c>
      <c r="I379" s="20">
        <v>1973</v>
      </c>
      <c r="J379" s="17" t="s">
        <v>4824</v>
      </c>
      <c r="K379" s="17" t="s">
        <v>518</v>
      </c>
      <c r="L379" s="17" t="s">
        <v>4812</v>
      </c>
      <c r="M379" s="17"/>
      <c r="N379" s="17"/>
      <c r="O379" s="17" t="s">
        <v>4812</v>
      </c>
      <c r="P379" s="17" t="s">
        <v>4792</v>
      </c>
      <c r="Q379" s="17" t="s">
        <v>4792</v>
      </c>
      <c r="R379" s="22">
        <v>433</v>
      </c>
      <c r="S379" s="17" t="s">
        <v>3191</v>
      </c>
      <c r="T379" s="23">
        <v>220</v>
      </c>
      <c r="U379" s="25" t="s">
        <v>4463</v>
      </c>
    </row>
    <row r="380" spans="1:21" ht="51.75" hidden="1" x14ac:dyDescent="0.25">
      <c r="A380" s="17" t="s">
        <v>5533</v>
      </c>
      <c r="B380" s="32" t="s">
        <v>5534</v>
      </c>
      <c r="C380" s="17"/>
      <c r="D380" s="18"/>
      <c r="E380" s="17" t="s">
        <v>3191</v>
      </c>
      <c r="F380" s="21" t="s">
        <v>5535</v>
      </c>
      <c r="G380" s="19" t="s">
        <v>3477</v>
      </c>
      <c r="H380" s="17"/>
      <c r="I380" s="20"/>
      <c r="J380" s="17" t="s">
        <v>4784</v>
      </c>
      <c r="K380" s="17" t="s">
        <v>5533</v>
      </c>
      <c r="L380" s="17" t="s">
        <v>4785</v>
      </c>
      <c r="M380" s="17"/>
      <c r="N380" s="17"/>
      <c r="O380" s="17" t="s">
        <v>4785</v>
      </c>
      <c r="P380" s="17" t="s">
        <v>4786</v>
      </c>
      <c r="Q380" s="17" t="s">
        <v>4792</v>
      </c>
      <c r="R380" s="22">
        <v>26.8</v>
      </c>
      <c r="S380" s="17"/>
      <c r="T380" s="23"/>
      <c r="U380" s="25" t="s">
        <v>4455</v>
      </c>
    </row>
    <row r="381" spans="1:21" ht="26.25" hidden="1" x14ac:dyDescent="0.25">
      <c r="A381" s="17" t="s">
        <v>5536</v>
      </c>
      <c r="B381" s="17" t="s">
        <v>5537</v>
      </c>
      <c r="C381" s="17" t="s">
        <v>5538</v>
      </c>
      <c r="D381" s="57" t="s">
        <v>5539</v>
      </c>
      <c r="E381" s="17" t="s">
        <v>3191</v>
      </c>
      <c r="F381" s="17"/>
      <c r="G381" s="19" t="s">
        <v>3477</v>
      </c>
      <c r="H381" s="17"/>
      <c r="I381" s="38">
        <v>2000</v>
      </c>
      <c r="J381" s="17" t="s">
        <v>4784</v>
      </c>
      <c r="K381" s="17" t="s">
        <v>5536</v>
      </c>
      <c r="L381" s="17" t="s">
        <v>4785</v>
      </c>
      <c r="M381" s="17"/>
      <c r="N381" s="17"/>
      <c r="O381" s="17" t="s">
        <v>4785</v>
      </c>
      <c r="P381" s="17" t="s">
        <v>4786</v>
      </c>
      <c r="Q381" s="17" t="s">
        <v>4792</v>
      </c>
      <c r="R381" s="22">
        <v>30</v>
      </c>
      <c r="S381" s="17"/>
      <c r="T381" s="23"/>
      <c r="U381" s="25" t="s">
        <v>4455</v>
      </c>
    </row>
    <row r="382" spans="1:21" hidden="1" x14ac:dyDescent="0.25">
      <c r="A382" s="17" t="s">
        <v>5540</v>
      </c>
      <c r="B382" s="17" t="s">
        <v>5541</v>
      </c>
      <c r="C382" s="17" t="s">
        <v>5542</v>
      </c>
      <c r="D382" s="18">
        <v>26723</v>
      </c>
      <c r="E382" s="17" t="s">
        <v>3191</v>
      </c>
      <c r="F382" s="17"/>
      <c r="G382" s="19" t="s">
        <v>3477</v>
      </c>
      <c r="H382" s="17"/>
      <c r="I382" s="20">
        <v>1994</v>
      </c>
      <c r="J382" s="17" t="s">
        <v>4784</v>
      </c>
      <c r="K382" s="17" t="s">
        <v>5540</v>
      </c>
      <c r="L382" s="17" t="s">
        <v>4785</v>
      </c>
      <c r="M382" s="17"/>
      <c r="N382" s="17"/>
      <c r="O382" s="17" t="s">
        <v>4785</v>
      </c>
      <c r="P382" s="17" t="s">
        <v>4786</v>
      </c>
      <c r="Q382" s="17" t="s">
        <v>4792</v>
      </c>
      <c r="R382" s="22">
        <v>29.6</v>
      </c>
      <c r="S382" s="17" t="s">
        <v>5543</v>
      </c>
      <c r="T382" s="23">
        <v>20</v>
      </c>
      <c r="U382" s="17" t="s">
        <v>5541</v>
      </c>
    </row>
    <row r="383" spans="1:21" ht="39" hidden="1" x14ac:dyDescent="0.25">
      <c r="A383" s="17" t="s">
        <v>5544</v>
      </c>
      <c r="B383" s="17" t="s">
        <v>5545</v>
      </c>
      <c r="C383" s="17" t="s">
        <v>5546</v>
      </c>
      <c r="D383" s="18">
        <v>26723</v>
      </c>
      <c r="E383" s="17" t="s">
        <v>3191</v>
      </c>
      <c r="F383" s="17"/>
      <c r="G383" s="19" t="s">
        <v>3477</v>
      </c>
      <c r="H383" s="17"/>
      <c r="I383" s="20">
        <v>2012</v>
      </c>
      <c r="J383" s="17" t="s">
        <v>4784</v>
      </c>
      <c r="K383" s="17" t="s">
        <v>5544</v>
      </c>
      <c r="L383" s="17" t="s">
        <v>4785</v>
      </c>
      <c r="M383" s="17"/>
      <c r="N383" s="17"/>
      <c r="O383" s="21" t="s">
        <v>4785</v>
      </c>
      <c r="P383" s="17" t="s">
        <v>4786</v>
      </c>
      <c r="Q383" s="17"/>
      <c r="R383" s="22">
        <v>6.5</v>
      </c>
      <c r="S383" s="17" t="s">
        <v>5547</v>
      </c>
      <c r="T383" s="23">
        <v>20</v>
      </c>
      <c r="U383" s="17" t="s">
        <v>4463</v>
      </c>
    </row>
    <row r="384" spans="1:21" hidden="1" x14ac:dyDescent="0.25">
      <c r="A384" s="17" t="s">
        <v>5548</v>
      </c>
      <c r="B384" s="17" t="s">
        <v>5545</v>
      </c>
      <c r="C384" s="17" t="s">
        <v>5546</v>
      </c>
      <c r="D384" s="18">
        <v>26723</v>
      </c>
      <c r="E384" s="17" t="s">
        <v>3191</v>
      </c>
      <c r="F384" s="17"/>
      <c r="G384" s="19" t="s">
        <v>3477</v>
      </c>
      <c r="H384" s="17"/>
      <c r="I384" s="20">
        <v>2012</v>
      </c>
      <c r="J384" s="17" t="s">
        <v>4784</v>
      </c>
      <c r="K384" s="17" t="s">
        <v>5548</v>
      </c>
      <c r="L384" s="17" t="s">
        <v>4785</v>
      </c>
      <c r="M384" s="17"/>
      <c r="N384" s="17"/>
      <c r="O384" s="17" t="s">
        <v>4785</v>
      </c>
      <c r="P384" s="17" t="s">
        <v>4786</v>
      </c>
      <c r="Q384" s="17"/>
      <c r="R384" s="22">
        <v>6.5</v>
      </c>
      <c r="S384" s="17" t="s">
        <v>5547</v>
      </c>
      <c r="T384" s="23">
        <v>20</v>
      </c>
      <c r="U384" s="17" t="s">
        <v>4463</v>
      </c>
    </row>
    <row r="385" spans="1:21" hidden="1" x14ac:dyDescent="0.25">
      <c r="A385" s="17" t="s">
        <v>53</v>
      </c>
      <c r="B385" s="17" t="s">
        <v>2134</v>
      </c>
      <c r="C385" s="17" t="s">
        <v>939</v>
      </c>
      <c r="D385" s="18">
        <v>49824</v>
      </c>
      <c r="E385" s="17" t="s">
        <v>3192</v>
      </c>
      <c r="F385" s="17" t="s">
        <v>2410</v>
      </c>
      <c r="G385" s="19" t="s">
        <v>3477</v>
      </c>
      <c r="H385" s="17"/>
      <c r="I385" s="20">
        <v>2006</v>
      </c>
      <c r="J385" s="17" t="s">
        <v>4784</v>
      </c>
      <c r="K385" s="17" t="s">
        <v>53</v>
      </c>
      <c r="L385" s="17" t="s">
        <v>1520</v>
      </c>
      <c r="M385" s="17"/>
      <c r="N385" s="17"/>
      <c r="O385" s="17" t="s">
        <v>1520</v>
      </c>
      <c r="P385" s="17" t="s">
        <v>4786</v>
      </c>
      <c r="Q385" s="17" t="s">
        <v>4786</v>
      </c>
      <c r="R385" s="22">
        <v>20</v>
      </c>
      <c r="S385" s="17"/>
      <c r="T385" s="23" t="s">
        <v>4403</v>
      </c>
      <c r="U385" s="17" t="s">
        <v>4441</v>
      </c>
    </row>
    <row r="386" spans="1:21" hidden="1" x14ac:dyDescent="0.25">
      <c r="A386" s="17" t="s">
        <v>5549</v>
      </c>
      <c r="B386" s="32" t="s">
        <v>2134</v>
      </c>
      <c r="C386" s="32"/>
      <c r="D386" s="31">
        <v>49824</v>
      </c>
      <c r="E386" s="32" t="s">
        <v>3192</v>
      </c>
      <c r="F386" s="32" t="s">
        <v>5550</v>
      </c>
      <c r="G386" s="19" t="s">
        <v>3477</v>
      </c>
      <c r="H386" s="32"/>
      <c r="I386" s="27">
        <v>2014</v>
      </c>
      <c r="J386" s="32" t="s">
        <v>4784</v>
      </c>
      <c r="K386" s="17" t="s">
        <v>5549</v>
      </c>
      <c r="L386" s="33" t="s">
        <v>1520</v>
      </c>
      <c r="M386" s="32"/>
      <c r="N386" s="32"/>
      <c r="O386" s="32" t="s">
        <v>1520</v>
      </c>
      <c r="P386" s="27" t="s">
        <v>4786</v>
      </c>
      <c r="Q386" s="32" t="s">
        <v>4786</v>
      </c>
      <c r="R386" s="39">
        <v>10.6</v>
      </c>
      <c r="S386" s="27" t="s">
        <v>5551</v>
      </c>
      <c r="T386" s="23">
        <v>10</v>
      </c>
      <c r="U386" s="32" t="s">
        <v>4441</v>
      </c>
    </row>
    <row r="387" spans="1:21" hidden="1" x14ac:dyDescent="0.25">
      <c r="A387" s="17" t="s">
        <v>5552</v>
      </c>
      <c r="B387" s="17"/>
      <c r="C387" s="17" t="s">
        <v>5553</v>
      </c>
      <c r="D387" s="18">
        <v>25924</v>
      </c>
      <c r="E387" s="17" t="s">
        <v>5554</v>
      </c>
      <c r="F387" s="17"/>
      <c r="G387" s="19" t="s">
        <v>3486</v>
      </c>
      <c r="H387" s="17"/>
      <c r="I387" s="20">
        <v>2014</v>
      </c>
      <c r="J387" s="17" t="s">
        <v>4784</v>
      </c>
      <c r="K387" s="17" t="s">
        <v>5552</v>
      </c>
      <c r="L387" s="17" t="s">
        <v>4785</v>
      </c>
      <c r="M387" s="17"/>
      <c r="N387" s="17"/>
      <c r="O387" s="17" t="s">
        <v>4785</v>
      </c>
      <c r="P387" s="17" t="s">
        <v>4786</v>
      </c>
      <c r="Q387" s="17" t="s">
        <v>4792</v>
      </c>
      <c r="R387" s="22">
        <v>23.4</v>
      </c>
      <c r="S387" s="17"/>
      <c r="T387" s="23" t="s">
        <v>4405</v>
      </c>
      <c r="U387" s="17" t="s">
        <v>4567</v>
      </c>
    </row>
    <row r="388" spans="1:21" hidden="1" x14ac:dyDescent="0.25">
      <c r="A388" s="17" t="s">
        <v>5555</v>
      </c>
      <c r="B388" s="17" t="s">
        <v>5556</v>
      </c>
      <c r="C388" s="17" t="s">
        <v>5557</v>
      </c>
      <c r="D388" s="18">
        <v>29579</v>
      </c>
      <c r="E388" s="17" t="s">
        <v>5558</v>
      </c>
      <c r="F388" s="17"/>
      <c r="G388" s="19" t="s">
        <v>3477</v>
      </c>
      <c r="H388" s="17"/>
      <c r="I388" s="20">
        <v>2003</v>
      </c>
      <c r="J388" s="17" t="s">
        <v>4784</v>
      </c>
      <c r="K388" s="17" t="s">
        <v>5555</v>
      </c>
      <c r="L388" s="17" t="s">
        <v>4785</v>
      </c>
      <c r="M388" s="17"/>
      <c r="N388" s="17"/>
      <c r="O388" s="17" t="s">
        <v>4785</v>
      </c>
      <c r="P388" s="17" t="s">
        <v>4786</v>
      </c>
      <c r="Q388" s="17" t="s">
        <v>4792</v>
      </c>
      <c r="R388" s="22">
        <v>16</v>
      </c>
      <c r="S388" s="17"/>
      <c r="T388" s="23">
        <v>20</v>
      </c>
      <c r="U388" s="17" t="s">
        <v>4443</v>
      </c>
    </row>
    <row r="389" spans="1:21" hidden="1" x14ac:dyDescent="0.25">
      <c r="A389" s="24" t="s">
        <v>739</v>
      </c>
      <c r="B389" s="17" t="s">
        <v>2336</v>
      </c>
      <c r="C389" s="17" t="s">
        <v>1397</v>
      </c>
      <c r="D389" s="26">
        <v>31857</v>
      </c>
      <c r="E389" s="25" t="s">
        <v>3430</v>
      </c>
      <c r="F389" s="17"/>
      <c r="G389" s="19" t="s">
        <v>3477</v>
      </c>
      <c r="H389" s="17" t="s">
        <v>1793</v>
      </c>
      <c r="I389" s="28">
        <v>1985</v>
      </c>
      <c r="J389" s="27" t="s">
        <v>4784</v>
      </c>
      <c r="K389" s="17" t="s">
        <v>739</v>
      </c>
      <c r="L389" s="17" t="s">
        <v>5256</v>
      </c>
      <c r="M389" s="17"/>
      <c r="N389" s="17"/>
      <c r="O389" s="21" t="s">
        <v>5256</v>
      </c>
      <c r="P389" s="17" t="s">
        <v>4792</v>
      </c>
      <c r="Q389" s="17" t="s">
        <v>4792</v>
      </c>
      <c r="R389" s="29">
        <v>1360</v>
      </c>
      <c r="S389" s="17" t="s">
        <v>1397</v>
      </c>
      <c r="T389" s="25">
        <v>380</v>
      </c>
      <c r="U389" s="27" t="s">
        <v>4463</v>
      </c>
    </row>
    <row r="390" spans="1:21" hidden="1" x14ac:dyDescent="0.25">
      <c r="A390" s="24" t="s">
        <v>5559</v>
      </c>
      <c r="B390" s="17"/>
      <c r="C390" s="17" t="s">
        <v>5560</v>
      </c>
      <c r="D390" s="18">
        <v>48282</v>
      </c>
      <c r="E390" s="17" t="s">
        <v>5561</v>
      </c>
      <c r="F390" s="17"/>
      <c r="G390" s="19" t="s">
        <v>3480</v>
      </c>
      <c r="H390" s="17"/>
      <c r="I390" s="20">
        <v>2014</v>
      </c>
      <c r="J390" s="27" t="s">
        <v>4784</v>
      </c>
      <c r="K390" s="17" t="s">
        <v>5559</v>
      </c>
      <c r="L390" s="17" t="s">
        <v>4785</v>
      </c>
      <c r="M390" s="17"/>
      <c r="N390" s="17"/>
      <c r="O390" s="17" t="s">
        <v>4785</v>
      </c>
      <c r="P390" s="17" t="s">
        <v>4786</v>
      </c>
      <c r="Q390" s="17" t="s">
        <v>4792</v>
      </c>
      <c r="R390" s="22">
        <v>20.2</v>
      </c>
      <c r="S390" s="17"/>
      <c r="T390" s="23" t="s">
        <v>4403</v>
      </c>
      <c r="U390" s="17" t="s">
        <v>4441</v>
      </c>
    </row>
    <row r="391" spans="1:21" hidden="1" x14ac:dyDescent="0.25">
      <c r="A391" s="24" t="s">
        <v>222</v>
      </c>
      <c r="B391" s="17" t="s">
        <v>2128</v>
      </c>
      <c r="C391" s="17" t="s">
        <v>1057</v>
      </c>
      <c r="D391" s="18">
        <v>56850</v>
      </c>
      <c r="E391" s="17" t="s">
        <v>1057</v>
      </c>
      <c r="F391" s="17"/>
      <c r="G391" s="19" t="s">
        <v>3487</v>
      </c>
      <c r="H391" s="17"/>
      <c r="I391" s="20">
        <v>1966</v>
      </c>
      <c r="J391" s="17" t="s">
        <v>4784</v>
      </c>
      <c r="K391" s="17" t="s">
        <v>222</v>
      </c>
      <c r="L391" s="17" t="s">
        <v>4823</v>
      </c>
      <c r="M391" s="17"/>
      <c r="N391" s="17"/>
      <c r="O391" s="17" t="s">
        <v>4823</v>
      </c>
      <c r="P391" s="17" t="s">
        <v>4792</v>
      </c>
      <c r="Q391" s="17" t="s">
        <v>4792</v>
      </c>
      <c r="R391" s="22">
        <v>18.399999999999999</v>
      </c>
      <c r="S391" s="17"/>
      <c r="T391" s="23">
        <v>20</v>
      </c>
      <c r="U391" s="17" t="s">
        <v>4441</v>
      </c>
    </row>
    <row r="392" spans="1:21" ht="39" hidden="1" x14ac:dyDescent="0.25">
      <c r="A392" s="17" t="s">
        <v>5562</v>
      </c>
      <c r="B392" s="17" t="s">
        <v>5563</v>
      </c>
      <c r="C392" s="17" t="s">
        <v>5564</v>
      </c>
      <c r="D392" s="18">
        <v>59320</v>
      </c>
      <c r="E392" s="17" t="s">
        <v>5565</v>
      </c>
      <c r="F392" s="17"/>
      <c r="G392" s="19" t="s">
        <v>3480</v>
      </c>
      <c r="H392" s="17"/>
      <c r="I392" s="38">
        <v>2009</v>
      </c>
      <c r="J392" s="17" t="s">
        <v>4784</v>
      </c>
      <c r="K392" s="17" t="s">
        <v>5562</v>
      </c>
      <c r="L392" s="21" t="s">
        <v>4785</v>
      </c>
      <c r="M392" s="17"/>
      <c r="N392" s="17"/>
      <c r="O392" s="21" t="s">
        <v>4785</v>
      </c>
      <c r="P392" s="17" t="s">
        <v>4786</v>
      </c>
      <c r="Q392" s="17" t="s">
        <v>4859</v>
      </c>
      <c r="R392" s="22">
        <v>18</v>
      </c>
      <c r="S392" s="17" t="s">
        <v>5566</v>
      </c>
      <c r="T392" s="23">
        <v>30</v>
      </c>
      <c r="U392" s="17" t="s">
        <v>4441</v>
      </c>
    </row>
    <row r="393" spans="1:21" ht="26.25" hidden="1" x14ac:dyDescent="0.25">
      <c r="A393" s="17" t="s">
        <v>99</v>
      </c>
      <c r="B393" s="17" t="s">
        <v>2168</v>
      </c>
      <c r="C393" s="17" t="s">
        <v>981</v>
      </c>
      <c r="D393" s="18">
        <v>66806</v>
      </c>
      <c r="E393" s="17" t="s">
        <v>3223</v>
      </c>
      <c r="F393" s="17" t="s">
        <v>2443</v>
      </c>
      <c r="G393" s="19" t="s">
        <v>3485</v>
      </c>
      <c r="H393" s="17" t="s">
        <v>1541</v>
      </c>
      <c r="I393" s="20">
        <v>2011</v>
      </c>
      <c r="J393" s="17" t="s">
        <v>4784</v>
      </c>
      <c r="K393" s="17" t="s">
        <v>99</v>
      </c>
      <c r="L393" s="21" t="s">
        <v>4843</v>
      </c>
      <c r="M393" s="21" t="s">
        <v>4843</v>
      </c>
      <c r="N393" s="21" t="s">
        <v>5567</v>
      </c>
      <c r="O393" s="21" t="s">
        <v>4843</v>
      </c>
      <c r="P393" s="17" t="s">
        <v>4792</v>
      </c>
      <c r="Q393" s="17" t="s">
        <v>4792</v>
      </c>
      <c r="R393" s="22">
        <v>283</v>
      </c>
      <c r="S393" s="17" t="s">
        <v>4039</v>
      </c>
      <c r="T393" s="23">
        <v>110</v>
      </c>
      <c r="U393" s="17" t="s">
        <v>4465</v>
      </c>
    </row>
    <row r="394" spans="1:21" hidden="1" x14ac:dyDescent="0.25">
      <c r="A394" s="24" t="s">
        <v>100</v>
      </c>
      <c r="B394" s="17" t="s">
        <v>2169</v>
      </c>
      <c r="C394" s="17" t="s">
        <v>981</v>
      </c>
      <c r="D394" s="18">
        <v>66806</v>
      </c>
      <c r="E394" s="17" t="s">
        <v>3223</v>
      </c>
      <c r="F394" s="17" t="s">
        <v>2444</v>
      </c>
      <c r="G394" s="19" t="s">
        <v>3485</v>
      </c>
      <c r="H394" s="17" t="s">
        <v>1542</v>
      </c>
      <c r="I394" s="20">
        <v>1963</v>
      </c>
      <c r="J394" s="17" t="s">
        <v>4784</v>
      </c>
      <c r="K394" s="17" t="s">
        <v>100</v>
      </c>
      <c r="L394" s="17" t="s">
        <v>4843</v>
      </c>
      <c r="M394" s="17" t="s">
        <v>4843</v>
      </c>
      <c r="N394" s="17" t="s">
        <v>5567</v>
      </c>
      <c r="O394" s="17" t="s">
        <v>4843</v>
      </c>
      <c r="P394" s="17" t="s">
        <v>4792</v>
      </c>
      <c r="Q394" s="17" t="s">
        <v>4786</v>
      </c>
      <c r="R394" s="22">
        <v>106</v>
      </c>
      <c r="S394" s="17" t="s">
        <v>4040</v>
      </c>
      <c r="T394" s="23">
        <v>220</v>
      </c>
      <c r="U394" s="17" t="s">
        <v>4460</v>
      </c>
    </row>
    <row r="395" spans="1:21" hidden="1" x14ac:dyDescent="0.25">
      <c r="A395" s="17" t="s">
        <v>5568</v>
      </c>
      <c r="B395" s="17" t="s">
        <v>5569</v>
      </c>
      <c r="C395" s="17" t="s">
        <v>5570</v>
      </c>
      <c r="D395" s="18">
        <v>50374</v>
      </c>
      <c r="E395" s="17" t="s">
        <v>5571</v>
      </c>
      <c r="F395" s="17"/>
      <c r="G395" s="19" t="s">
        <v>3480</v>
      </c>
      <c r="H395" s="17"/>
      <c r="I395" s="20">
        <v>2005</v>
      </c>
      <c r="J395" s="17" t="s">
        <v>4784</v>
      </c>
      <c r="K395" s="17" t="s">
        <v>5568</v>
      </c>
      <c r="L395" s="17" t="s">
        <v>4785</v>
      </c>
      <c r="M395" s="17"/>
      <c r="N395" s="17"/>
      <c r="O395" s="17" t="s">
        <v>4785</v>
      </c>
      <c r="P395" s="17" t="s">
        <v>4786</v>
      </c>
      <c r="Q395" s="17" t="s">
        <v>4859</v>
      </c>
      <c r="R395" s="22">
        <v>12</v>
      </c>
      <c r="S395" s="17" t="s">
        <v>5572</v>
      </c>
      <c r="T395" s="23">
        <v>11</v>
      </c>
      <c r="U395" s="17" t="s">
        <v>4557</v>
      </c>
    </row>
    <row r="396" spans="1:21" ht="39" hidden="1" x14ac:dyDescent="0.25">
      <c r="A396" s="17" t="s">
        <v>519</v>
      </c>
      <c r="B396" s="33" t="s">
        <v>2259</v>
      </c>
      <c r="C396" s="27" t="s">
        <v>1252</v>
      </c>
      <c r="D396" s="18">
        <v>99085</v>
      </c>
      <c r="E396" s="32" t="s">
        <v>3357</v>
      </c>
      <c r="F396" s="32"/>
      <c r="G396" s="27" t="s">
        <v>3481</v>
      </c>
      <c r="H396" s="27"/>
      <c r="I396" s="40">
        <v>1996</v>
      </c>
      <c r="J396" s="32" t="s">
        <v>4784</v>
      </c>
      <c r="K396" s="17" t="s">
        <v>519</v>
      </c>
      <c r="L396" s="17" t="s">
        <v>4812</v>
      </c>
      <c r="M396" s="21"/>
      <c r="N396" s="32"/>
      <c r="O396" s="21" t="s">
        <v>4812</v>
      </c>
      <c r="P396" s="32" t="s">
        <v>4792</v>
      </c>
      <c r="Q396" s="27" t="s">
        <v>4786</v>
      </c>
      <c r="R396" s="39">
        <v>11</v>
      </c>
      <c r="S396" s="25" t="s">
        <v>4211</v>
      </c>
      <c r="T396" s="27">
        <v>10</v>
      </c>
      <c r="U396" s="27" t="s">
        <v>4515</v>
      </c>
    </row>
    <row r="397" spans="1:21" ht="39" hidden="1" x14ac:dyDescent="0.25">
      <c r="A397" s="24" t="s">
        <v>520</v>
      </c>
      <c r="B397" s="17" t="s">
        <v>2259</v>
      </c>
      <c r="C397" s="17" t="s">
        <v>1253</v>
      </c>
      <c r="D397" s="18">
        <v>99087</v>
      </c>
      <c r="E397" s="36" t="s">
        <v>3357</v>
      </c>
      <c r="F397" s="24"/>
      <c r="G397" s="19" t="s">
        <v>3481</v>
      </c>
      <c r="H397" s="17"/>
      <c r="I397" s="28">
        <v>2000</v>
      </c>
      <c r="J397" s="17" t="s">
        <v>4784</v>
      </c>
      <c r="K397" s="17" t="s">
        <v>520</v>
      </c>
      <c r="L397" s="17" t="s">
        <v>4812</v>
      </c>
      <c r="M397" s="17"/>
      <c r="N397" s="24"/>
      <c r="O397" s="17" t="s">
        <v>4812</v>
      </c>
      <c r="P397" s="17" t="s">
        <v>4792</v>
      </c>
      <c r="Q397" s="17" t="s">
        <v>4786</v>
      </c>
      <c r="R397" s="22">
        <v>76.5</v>
      </c>
      <c r="S397" s="17" t="s">
        <v>4212</v>
      </c>
      <c r="T397" s="36">
        <v>110</v>
      </c>
      <c r="U397" s="58" t="s">
        <v>4515</v>
      </c>
    </row>
    <row r="398" spans="1:21" hidden="1" x14ac:dyDescent="0.25">
      <c r="A398" s="17" t="s">
        <v>521</v>
      </c>
      <c r="B398" s="17" t="s">
        <v>2259</v>
      </c>
      <c r="C398" s="17" t="s">
        <v>1253</v>
      </c>
      <c r="D398" s="18">
        <v>99087</v>
      </c>
      <c r="E398" s="17" t="s">
        <v>3357</v>
      </c>
      <c r="F398" s="17"/>
      <c r="G398" s="19" t="s">
        <v>3481</v>
      </c>
      <c r="H398" s="21" t="s">
        <v>1703</v>
      </c>
      <c r="I398" s="20">
        <v>2014</v>
      </c>
      <c r="J398" s="17" t="s">
        <v>4784</v>
      </c>
      <c r="K398" s="17" t="s">
        <v>521</v>
      </c>
      <c r="L398" s="17" t="s">
        <v>4812</v>
      </c>
      <c r="M398" s="17"/>
      <c r="N398" s="17"/>
      <c r="O398" s="17" t="s">
        <v>4812</v>
      </c>
      <c r="P398" s="17" t="s">
        <v>4792</v>
      </c>
      <c r="Q398" s="17" t="s">
        <v>4786</v>
      </c>
      <c r="R398" s="22">
        <v>32.6</v>
      </c>
      <c r="S398" s="17"/>
      <c r="T398" s="23">
        <v>110</v>
      </c>
      <c r="U398" s="17" t="s">
        <v>4515</v>
      </c>
    </row>
    <row r="399" spans="1:21" hidden="1" x14ac:dyDescent="0.25">
      <c r="A399" s="17" t="s">
        <v>5573</v>
      </c>
      <c r="B399" s="17" t="s">
        <v>5574</v>
      </c>
      <c r="C399" s="17"/>
      <c r="D399" s="18">
        <v>99094</v>
      </c>
      <c r="E399" s="17" t="s">
        <v>3357</v>
      </c>
      <c r="F399" s="17"/>
      <c r="G399" s="19" t="s">
        <v>3481</v>
      </c>
      <c r="H399" s="21"/>
      <c r="I399" s="20">
        <v>2005</v>
      </c>
      <c r="J399" s="17" t="s">
        <v>4784</v>
      </c>
      <c r="K399" s="17" t="s">
        <v>5573</v>
      </c>
      <c r="L399" s="17" t="s">
        <v>4785</v>
      </c>
      <c r="M399" s="17"/>
      <c r="N399" s="17"/>
      <c r="O399" s="17" t="s">
        <v>4785</v>
      </c>
      <c r="P399" s="17" t="s">
        <v>4786</v>
      </c>
      <c r="Q399" s="17"/>
      <c r="R399" s="22">
        <v>22</v>
      </c>
      <c r="S399" s="17"/>
      <c r="T399" s="23" t="s">
        <v>4403</v>
      </c>
      <c r="U399" s="17" t="s">
        <v>4440</v>
      </c>
    </row>
    <row r="400" spans="1:21" ht="39" hidden="1" x14ac:dyDescent="0.25">
      <c r="A400" s="24" t="s">
        <v>5575</v>
      </c>
      <c r="B400" s="17" t="s">
        <v>5576</v>
      </c>
      <c r="C400" s="17"/>
      <c r="D400" s="18">
        <v>99198</v>
      </c>
      <c r="E400" s="17" t="s">
        <v>5577</v>
      </c>
      <c r="F400" s="21"/>
      <c r="G400" s="19" t="s">
        <v>3481</v>
      </c>
      <c r="H400" s="21"/>
      <c r="I400" s="20">
        <v>2004</v>
      </c>
      <c r="J400" s="17" t="s">
        <v>4784</v>
      </c>
      <c r="K400" s="17" t="s">
        <v>5575</v>
      </c>
      <c r="L400" s="21" t="s">
        <v>4785</v>
      </c>
      <c r="M400" s="21"/>
      <c r="N400" s="21"/>
      <c r="O400" s="21" t="s">
        <v>4785</v>
      </c>
      <c r="P400" s="17" t="s">
        <v>4786</v>
      </c>
      <c r="Q400" s="17"/>
      <c r="R400" s="22">
        <v>11.9</v>
      </c>
      <c r="S400" s="17"/>
      <c r="T400" s="23" t="s">
        <v>4405</v>
      </c>
      <c r="U400" s="25" t="s">
        <v>4515</v>
      </c>
    </row>
    <row r="401" spans="1:21" hidden="1" x14ac:dyDescent="0.25">
      <c r="A401" s="24" t="s">
        <v>223</v>
      </c>
      <c r="B401" s="17" t="s">
        <v>2193</v>
      </c>
      <c r="C401" s="17" t="s">
        <v>1058</v>
      </c>
      <c r="D401" s="18">
        <v>94140</v>
      </c>
      <c r="E401" s="17" t="s">
        <v>1058</v>
      </c>
      <c r="F401" s="17" t="s">
        <v>2482</v>
      </c>
      <c r="G401" s="19" t="s">
        <v>3478</v>
      </c>
      <c r="H401" s="17" t="s">
        <v>1058</v>
      </c>
      <c r="I401" s="20">
        <v>1942</v>
      </c>
      <c r="J401" s="17" t="s">
        <v>4784</v>
      </c>
      <c r="K401" s="17" t="s">
        <v>223</v>
      </c>
      <c r="L401" s="17" t="s">
        <v>4823</v>
      </c>
      <c r="M401" s="17"/>
      <c r="N401" s="17"/>
      <c r="O401" s="17" t="s">
        <v>4823</v>
      </c>
      <c r="P401" s="17" t="s">
        <v>4792</v>
      </c>
      <c r="Q401" s="17" t="s">
        <v>4792</v>
      </c>
      <c r="R401" s="22">
        <v>36.5</v>
      </c>
      <c r="S401" s="17" t="s">
        <v>4088</v>
      </c>
      <c r="T401" s="23">
        <v>110</v>
      </c>
      <c r="U401" s="17" t="s">
        <v>4451</v>
      </c>
    </row>
    <row r="402" spans="1:21" hidden="1" x14ac:dyDescent="0.25">
      <c r="A402" s="24" t="s">
        <v>5578</v>
      </c>
      <c r="B402" s="17" t="s">
        <v>5579</v>
      </c>
      <c r="C402" s="17"/>
      <c r="D402" s="18">
        <v>41812</v>
      </c>
      <c r="E402" s="17" t="s">
        <v>5580</v>
      </c>
      <c r="F402" s="17"/>
      <c r="G402" s="19" t="s">
        <v>3480</v>
      </c>
      <c r="H402" s="17"/>
      <c r="I402" s="20">
        <v>2000</v>
      </c>
      <c r="J402" s="17" t="s">
        <v>4784</v>
      </c>
      <c r="K402" s="17" t="s">
        <v>5578</v>
      </c>
      <c r="L402" s="17" t="s">
        <v>4785</v>
      </c>
      <c r="M402" s="17"/>
      <c r="N402" s="17"/>
      <c r="O402" s="17" t="s">
        <v>4785</v>
      </c>
      <c r="P402" s="17" t="s">
        <v>4786</v>
      </c>
      <c r="Q402" s="17"/>
      <c r="R402" s="22">
        <v>20.7</v>
      </c>
      <c r="S402" s="17"/>
      <c r="T402" s="23" t="s">
        <v>4405</v>
      </c>
      <c r="U402" s="17" t="s">
        <v>5581</v>
      </c>
    </row>
    <row r="403" spans="1:21" ht="39" hidden="1" x14ac:dyDescent="0.25">
      <c r="A403" s="24" t="s">
        <v>522</v>
      </c>
      <c r="B403" s="21" t="s">
        <v>2260</v>
      </c>
      <c r="C403" s="17" t="s">
        <v>1254</v>
      </c>
      <c r="D403" s="26">
        <v>40699</v>
      </c>
      <c r="E403" s="25" t="s">
        <v>3358</v>
      </c>
      <c r="F403" s="17" t="s">
        <v>2586</v>
      </c>
      <c r="G403" s="27" t="s">
        <v>3480</v>
      </c>
      <c r="H403" s="17" t="s">
        <v>1704</v>
      </c>
      <c r="I403" s="28">
        <v>2000</v>
      </c>
      <c r="J403" s="17" t="s">
        <v>4784</v>
      </c>
      <c r="K403" s="17" t="s">
        <v>522</v>
      </c>
      <c r="L403" s="17" t="s">
        <v>4812</v>
      </c>
      <c r="M403" s="17"/>
      <c r="N403" s="17"/>
      <c r="O403" s="17" t="s">
        <v>4812</v>
      </c>
      <c r="P403" s="17" t="s">
        <v>4792</v>
      </c>
      <c r="Q403" s="17" t="s">
        <v>4786</v>
      </c>
      <c r="R403" s="29">
        <v>10.199999999999999</v>
      </c>
      <c r="S403" s="30" t="s">
        <v>4213</v>
      </c>
      <c r="T403" s="30" t="s">
        <v>4403</v>
      </c>
      <c r="U403" s="30" t="s">
        <v>2260</v>
      </c>
    </row>
    <row r="404" spans="1:21" hidden="1" x14ac:dyDescent="0.25">
      <c r="A404" s="24" t="s">
        <v>523</v>
      </c>
      <c r="B404" s="17" t="s">
        <v>2170</v>
      </c>
      <c r="C404" s="17" t="s">
        <v>982</v>
      </c>
      <c r="D404" s="18">
        <v>91052</v>
      </c>
      <c r="E404" s="17" t="s">
        <v>3224</v>
      </c>
      <c r="F404" s="17" t="s">
        <v>2445</v>
      </c>
      <c r="G404" s="19" t="s">
        <v>3478</v>
      </c>
      <c r="H404" s="17" t="s">
        <v>1705</v>
      </c>
      <c r="I404" s="20">
        <v>2005</v>
      </c>
      <c r="J404" s="17" t="s">
        <v>4784</v>
      </c>
      <c r="K404" s="17" t="s">
        <v>523</v>
      </c>
      <c r="L404" s="17" t="s">
        <v>4812</v>
      </c>
      <c r="M404" s="17"/>
      <c r="N404" s="17"/>
      <c r="O404" s="17" t="s">
        <v>4812</v>
      </c>
      <c r="P404" s="17" t="s">
        <v>4792</v>
      </c>
      <c r="Q404" s="17" t="s">
        <v>4786</v>
      </c>
      <c r="R404" s="22">
        <v>21.6</v>
      </c>
      <c r="S404" s="17" t="s">
        <v>4041</v>
      </c>
      <c r="T404" s="23">
        <v>20</v>
      </c>
      <c r="U404" s="25" t="s">
        <v>2170</v>
      </c>
    </row>
    <row r="405" spans="1:21" hidden="1" x14ac:dyDescent="0.25">
      <c r="A405" s="24" t="s">
        <v>524</v>
      </c>
      <c r="B405" s="17" t="s">
        <v>2170</v>
      </c>
      <c r="C405" s="17" t="s">
        <v>982</v>
      </c>
      <c r="D405" s="18">
        <v>91052</v>
      </c>
      <c r="E405" s="25" t="s">
        <v>3224</v>
      </c>
      <c r="F405" s="17" t="s">
        <v>2445</v>
      </c>
      <c r="G405" s="19" t="s">
        <v>3478</v>
      </c>
      <c r="H405" s="17" t="s">
        <v>1706</v>
      </c>
      <c r="I405" s="28">
        <v>2014</v>
      </c>
      <c r="J405" s="17" t="s">
        <v>4784</v>
      </c>
      <c r="K405" s="17" t="s">
        <v>524</v>
      </c>
      <c r="L405" s="17" t="s">
        <v>4812</v>
      </c>
      <c r="M405" s="17"/>
      <c r="N405" s="17"/>
      <c r="O405" s="17" t="s">
        <v>4812</v>
      </c>
      <c r="P405" s="17" t="s">
        <v>4792</v>
      </c>
      <c r="Q405" s="17" t="s">
        <v>4786</v>
      </c>
      <c r="R405" s="29">
        <v>6.7</v>
      </c>
      <c r="S405" s="17" t="s">
        <v>4214</v>
      </c>
      <c r="T405" s="25">
        <v>20</v>
      </c>
      <c r="U405" s="25" t="s">
        <v>2170</v>
      </c>
    </row>
    <row r="406" spans="1:21" hidden="1" x14ac:dyDescent="0.25">
      <c r="A406" s="24" t="s">
        <v>101</v>
      </c>
      <c r="B406" s="17" t="s">
        <v>2170</v>
      </c>
      <c r="C406" s="17" t="s">
        <v>982</v>
      </c>
      <c r="D406" s="18">
        <v>91052</v>
      </c>
      <c r="E406" s="17" t="s">
        <v>3224</v>
      </c>
      <c r="F406" s="17" t="s">
        <v>2445</v>
      </c>
      <c r="G406" s="19" t="s">
        <v>3478</v>
      </c>
      <c r="H406" s="17" t="s">
        <v>1543</v>
      </c>
      <c r="I406" s="20">
        <v>1980</v>
      </c>
      <c r="J406" s="17" t="s">
        <v>4784</v>
      </c>
      <c r="K406" s="17" t="s">
        <v>101</v>
      </c>
      <c r="L406" s="17" t="s">
        <v>4842</v>
      </c>
      <c r="M406" s="17" t="s">
        <v>5582</v>
      </c>
      <c r="N406" s="17"/>
      <c r="O406" s="17" t="s">
        <v>4843</v>
      </c>
      <c r="P406" s="17" t="s">
        <v>4792</v>
      </c>
      <c r="Q406" s="17" t="s">
        <v>4786</v>
      </c>
      <c r="R406" s="22">
        <v>17.399999999999999</v>
      </c>
      <c r="S406" s="17" t="s">
        <v>4041</v>
      </c>
      <c r="T406" s="23">
        <v>20</v>
      </c>
      <c r="U406" s="17" t="s">
        <v>2170</v>
      </c>
    </row>
    <row r="407" spans="1:21" ht="102.75" hidden="1" x14ac:dyDescent="0.25">
      <c r="A407" s="24" t="s">
        <v>856</v>
      </c>
      <c r="B407" s="17" t="s">
        <v>2372</v>
      </c>
      <c r="C407" s="17" t="s">
        <v>1464</v>
      </c>
      <c r="D407" s="18">
        <v>79427</v>
      </c>
      <c r="E407" s="17" t="s">
        <v>3459</v>
      </c>
      <c r="F407" s="21" t="s">
        <v>2687</v>
      </c>
      <c r="G407" s="19" t="s">
        <v>3482</v>
      </c>
      <c r="H407" s="17"/>
      <c r="I407" s="20">
        <v>2005</v>
      </c>
      <c r="J407" s="17" t="s">
        <v>4784</v>
      </c>
      <c r="K407" s="17" t="s">
        <v>856</v>
      </c>
      <c r="L407" s="17" t="s">
        <v>4868</v>
      </c>
      <c r="M407" s="21" t="s">
        <v>5583</v>
      </c>
      <c r="N407" s="17"/>
      <c r="O407" s="17" t="s">
        <v>4868</v>
      </c>
      <c r="P407" s="17" t="s">
        <v>4792</v>
      </c>
      <c r="Q407" s="17" t="s">
        <v>4786</v>
      </c>
      <c r="R407" s="22">
        <v>13.6</v>
      </c>
      <c r="S407" s="17" t="s">
        <v>4371</v>
      </c>
      <c r="T407" s="23">
        <v>20</v>
      </c>
      <c r="U407" s="17" t="s">
        <v>4517</v>
      </c>
    </row>
    <row r="408" spans="1:21" hidden="1" x14ac:dyDescent="0.25">
      <c r="A408" s="17" t="s">
        <v>5584</v>
      </c>
      <c r="B408" s="17" t="s">
        <v>5585</v>
      </c>
      <c r="C408" s="17" t="s">
        <v>5586</v>
      </c>
      <c r="D408" s="18">
        <v>49828</v>
      </c>
      <c r="E408" s="27" t="s">
        <v>5587</v>
      </c>
      <c r="F408" s="27" t="s">
        <v>5588</v>
      </c>
      <c r="G408" s="19" t="s">
        <v>3477</v>
      </c>
      <c r="H408" s="27"/>
      <c r="I408" s="27">
        <v>2003</v>
      </c>
      <c r="J408" s="27" t="s">
        <v>4784</v>
      </c>
      <c r="K408" s="17" t="s">
        <v>5584</v>
      </c>
      <c r="L408" s="27" t="s">
        <v>4785</v>
      </c>
      <c r="M408" s="27"/>
      <c r="N408" s="27"/>
      <c r="O408" s="27" t="s">
        <v>4785</v>
      </c>
      <c r="P408" s="27" t="s">
        <v>4786</v>
      </c>
      <c r="Q408" s="27" t="s">
        <v>4792</v>
      </c>
      <c r="R408" s="27">
        <v>10</v>
      </c>
      <c r="S408" s="27" t="s">
        <v>5589</v>
      </c>
      <c r="T408" s="42" t="s">
        <v>1715</v>
      </c>
      <c r="U408" s="32" t="s">
        <v>4441</v>
      </c>
    </row>
    <row r="409" spans="1:21" hidden="1" x14ac:dyDescent="0.25">
      <c r="A409" s="17" t="s">
        <v>5590</v>
      </c>
      <c r="B409" s="17" t="s">
        <v>5585</v>
      </c>
      <c r="C409" s="17" t="s">
        <v>5591</v>
      </c>
      <c r="D409" s="27">
        <v>49828</v>
      </c>
      <c r="E409" s="27" t="s">
        <v>5587</v>
      </c>
      <c r="F409" s="27"/>
      <c r="G409" s="19" t="s">
        <v>3477</v>
      </c>
      <c r="H409" s="27"/>
      <c r="I409" s="27">
        <v>2014</v>
      </c>
      <c r="J409" s="27" t="s">
        <v>4784</v>
      </c>
      <c r="K409" s="17" t="s">
        <v>5590</v>
      </c>
      <c r="L409" s="27" t="s">
        <v>4785</v>
      </c>
      <c r="M409" s="27"/>
      <c r="N409" s="27"/>
      <c r="O409" s="27" t="s">
        <v>4785</v>
      </c>
      <c r="P409" s="27" t="s">
        <v>4786</v>
      </c>
      <c r="Q409" s="27" t="s">
        <v>4792</v>
      </c>
      <c r="R409" s="27">
        <v>13.8</v>
      </c>
      <c r="S409" s="27"/>
      <c r="T409" s="24" t="s">
        <v>4403</v>
      </c>
      <c r="U409" s="32" t="s">
        <v>4441</v>
      </c>
    </row>
    <row r="410" spans="1:21" hidden="1" x14ac:dyDescent="0.25">
      <c r="A410" s="17" t="s">
        <v>392</v>
      </c>
      <c r="B410" s="17" t="s">
        <v>2203</v>
      </c>
      <c r="C410" s="17" t="s">
        <v>1178</v>
      </c>
      <c r="D410" s="27">
        <v>52249</v>
      </c>
      <c r="E410" s="27" t="s">
        <v>3317</v>
      </c>
      <c r="F410" s="27"/>
      <c r="G410" s="19" t="s">
        <v>3480</v>
      </c>
      <c r="H410" s="27" t="s">
        <v>1550</v>
      </c>
      <c r="I410" s="27">
        <v>1965</v>
      </c>
      <c r="J410" s="27" t="s">
        <v>4784</v>
      </c>
      <c r="K410" s="17" t="s">
        <v>392</v>
      </c>
      <c r="L410" s="27" t="s">
        <v>4842</v>
      </c>
      <c r="M410" s="27" t="s">
        <v>5061</v>
      </c>
      <c r="N410" s="27" t="s">
        <v>5567</v>
      </c>
      <c r="O410" s="27" t="s">
        <v>5061</v>
      </c>
      <c r="P410" s="27" t="s">
        <v>4792</v>
      </c>
      <c r="Q410" s="27" t="s">
        <v>4792</v>
      </c>
      <c r="R410" s="27">
        <v>321</v>
      </c>
      <c r="S410" s="27" t="s">
        <v>4152</v>
      </c>
      <c r="T410" s="24">
        <v>110</v>
      </c>
      <c r="U410" s="32" t="s">
        <v>4441</v>
      </c>
    </row>
    <row r="411" spans="1:21" hidden="1" x14ac:dyDescent="0.25">
      <c r="A411" s="24" t="s">
        <v>393</v>
      </c>
      <c r="B411" s="17" t="s">
        <v>2203</v>
      </c>
      <c r="C411" s="17" t="s">
        <v>1178</v>
      </c>
      <c r="D411" s="18">
        <v>52249</v>
      </c>
      <c r="E411" s="17" t="s">
        <v>3317</v>
      </c>
      <c r="F411" s="17"/>
      <c r="G411" s="19" t="s">
        <v>3480</v>
      </c>
      <c r="H411" s="17" t="s">
        <v>1593</v>
      </c>
      <c r="I411" s="20">
        <v>1967</v>
      </c>
      <c r="J411" s="17" t="s">
        <v>4784</v>
      </c>
      <c r="K411" s="17" t="s">
        <v>393</v>
      </c>
      <c r="L411" s="17" t="s">
        <v>4842</v>
      </c>
      <c r="M411" s="17" t="s">
        <v>5061</v>
      </c>
      <c r="N411" s="17" t="s">
        <v>5567</v>
      </c>
      <c r="O411" s="17" t="s">
        <v>5061</v>
      </c>
      <c r="P411" s="17" t="s">
        <v>4792</v>
      </c>
      <c r="Q411" s="17" t="s">
        <v>4792</v>
      </c>
      <c r="R411" s="22">
        <v>321</v>
      </c>
      <c r="S411" s="17" t="s">
        <v>4153</v>
      </c>
      <c r="T411" s="23" t="s">
        <v>4411</v>
      </c>
      <c r="U411" s="17" t="s">
        <v>4467</v>
      </c>
    </row>
    <row r="412" spans="1:21" hidden="1" x14ac:dyDescent="0.25">
      <c r="A412" s="24" t="s">
        <v>394</v>
      </c>
      <c r="B412" s="17" t="s">
        <v>2203</v>
      </c>
      <c r="C412" s="17" t="s">
        <v>1178</v>
      </c>
      <c r="D412" s="18">
        <v>52249</v>
      </c>
      <c r="E412" s="17" t="s">
        <v>3317</v>
      </c>
      <c r="F412" s="17"/>
      <c r="G412" s="19" t="s">
        <v>3480</v>
      </c>
      <c r="H412" s="17" t="s">
        <v>1651</v>
      </c>
      <c r="I412" s="20">
        <v>1974</v>
      </c>
      <c r="J412" s="17" t="s">
        <v>4784</v>
      </c>
      <c r="K412" s="17" t="s">
        <v>394</v>
      </c>
      <c r="L412" s="17" t="s">
        <v>4842</v>
      </c>
      <c r="M412" s="17" t="s">
        <v>5061</v>
      </c>
      <c r="N412" s="17" t="s">
        <v>5592</v>
      </c>
      <c r="O412" s="17" t="s">
        <v>5061</v>
      </c>
      <c r="P412" s="17" t="s">
        <v>4792</v>
      </c>
      <c r="Q412" s="17" t="s">
        <v>4786</v>
      </c>
      <c r="R412" s="22">
        <v>663</v>
      </c>
      <c r="S412" s="17" t="s">
        <v>4154</v>
      </c>
      <c r="T412" s="23">
        <v>380</v>
      </c>
      <c r="U412" s="17" t="s">
        <v>4460</v>
      </c>
    </row>
    <row r="413" spans="1:21" hidden="1" x14ac:dyDescent="0.25">
      <c r="A413" s="24" t="s">
        <v>395</v>
      </c>
      <c r="B413" s="17" t="s">
        <v>2203</v>
      </c>
      <c r="C413" s="17" t="s">
        <v>1178</v>
      </c>
      <c r="D413" s="18">
        <v>52249</v>
      </c>
      <c r="E413" s="17" t="s">
        <v>3317</v>
      </c>
      <c r="F413" s="17"/>
      <c r="G413" s="19" t="s">
        <v>3480</v>
      </c>
      <c r="H413" s="17" t="s">
        <v>1650</v>
      </c>
      <c r="I413" s="38">
        <v>1975</v>
      </c>
      <c r="J413" s="17" t="s">
        <v>4784</v>
      </c>
      <c r="K413" s="17" t="s">
        <v>395</v>
      </c>
      <c r="L413" s="17" t="s">
        <v>4842</v>
      </c>
      <c r="M413" s="17" t="s">
        <v>5061</v>
      </c>
      <c r="N413" s="17" t="s">
        <v>5592</v>
      </c>
      <c r="O413" s="17" t="s">
        <v>5061</v>
      </c>
      <c r="P413" s="17" t="s">
        <v>4792</v>
      </c>
      <c r="Q413" s="17" t="s">
        <v>4786</v>
      </c>
      <c r="R413" s="22">
        <v>656</v>
      </c>
      <c r="S413" s="17" t="s">
        <v>4154</v>
      </c>
      <c r="T413" s="17">
        <v>380</v>
      </c>
      <c r="U413" s="17" t="s">
        <v>4460</v>
      </c>
    </row>
    <row r="414" spans="1:21" hidden="1" x14ac:dyDescent="0.25">
      <c r="A414" s="17" t="s">
        <v>525</v>
      </c>
      <c r="B414" s="17" t="s">
        <v>2203</v>
      </c>
      <c r="C414" s="17" t="s">
        <v>1178</v>
      </c>
      <c r="D414" s="18">
        <v>52249</v>
      </c>
      <c r="E414" s="17" t="s">
        <v>3317</v>
      </c>
      <c r="F414" s="17"/>
      <c r="G414" s="19" t="s">
        <v>3480</v>
      </c>
      <c r="H414" s="17" t="s">
        <v>1707</v>
      </c>
      <c r="I414" s="20">
        <v>2006</v>
      </c>
      <c r="J414" s="17" t="s">
        <v>4784</v>
      </c>
      <c r="K414" s="17" t="s">
        <v>525</v>
      </c>
      <c r="L414" s="17" t="s">
        <v>4812</v>
      </c>
      <c r="M414" s="17"/>
      <c r="N414" s="17"/>
      <c r="O414" s="17" t="s">
        <v>4812</v>
      </c>
      <c r="P414" s="17" t="s">
        <v>4792</v>
      </c>
      <c r="Q414" s="17" t="s">
        <v>4792</v>
      </c>
      <c r="R414" s="22">
        <v>200</v>
      </c>
      <c r="S414" s="17" t="s">
        <v>4152</v>
      </c>
      <c r="T414" s="23">
        <v>110</v>
      </c>
      <c r="U414" s="17" t="s">
        <v>4441</v>
      </c>
    </row>
    <row r="415" spans="1:21" hidden="1" x14ac:dyDescent="0.25">
      <c r="A415" s="17" t="s">
        <v>526</v>
      </c>
      <c r="B415" s="17" t="s">
        <v>2203</v>
      </c>
      <c r="C415" s="17" t="s">
        <v>1178</v>
      </c>
      <c r="D415" s="18">
        <v>52249</v>
      </c>
      <c r="E415" s="17" t="s">
        <v>3317</v>
      </c>
      <c r="F415" s="17"/>
      <c r="G415" s="19" t="s">
        <v>3480</v>
      </c>
      <c r="H415" s="17" t="s">
        <v>1708</v>
      </c>
      <c r="I415" s="20">
        <v>2006</v>
      </c>
      <c r="J415" s="17" t="s">
        <v>4784</v>
      </c>
      <c r="K415" s="17" t="s">
        <v>526</v>
      </c>
      <c r="L415" s="17" t="s">
        <v>4812</v>
      </c>
      <c r="M415" s="17"/>
      <c r="N415" s="17"/>
      <c r="O415" s="17" t="s">
        <v>4812</v>
      </c>
      <c r="P415" s="17" t="s">
        <v>4792</v>
      </c>
      <c r="Q415" s="17" t="s">
        <v>4792</v>
      </c>
      <c r="R415" s="22">
        <v>200</v>
      </c>
      <c r="S415" s="17" t="s">
        <v>4152</v>
      </c>
      <c r="T415" s="23">
        <v>110</v>
      </c>
      <c r="U415" s="17" t="s">
        <v>4441</v>
      </c>
    </row>
    <row r="416" spans="1:21" hidden="1" x14ac:dyDescent="0.25">
      <c r="A416" s="17" t="s">
        <v>5593</v>
      </c>
      <c r="B416" s="17" t="s">
        <v>5594</v>
      </c>
      <c r="C416" s="17" t="s">
        <v>5595</v>
      </c>
      <c r="D416" s="18">
        <v>6279</v>
      </c>
      <c r="E416" s="17" t="s">
        <v>5596</v>
      </c>
      <c r="F416" s="17" t="s">
        <v>5597</v>
      </c>
      <c r="G416" s="19" t="s">
        <v>3479</v>
      </c>
      <c r="H416" s="17" t="s">
        <v>1516</v>
      </c>
      <c r="I416" s="20">
        <v>2009</v>
      </c>
      <c r="J416" s="17" t="s">
        <v>4784</v>
      </c>
      <c r="K416" s="17" t="s">
        <v>5593</v>
      </c>
      <c r="L416" s="17" t="s">
        <v>4785</v>
      </c>
      <c r="M416" s="17"/>
      <c r="N416" s="17"/>
      <c r="O416" s="17" t="s">
        <v>4785</v>
      </c>
      <c r="P416" s="17" t="s">
        <v>4786</v>
      </c>
      <c r="Q416" s="17" t="s">
        <v>4792</v>
      </c>
      <c r="R416" s="22">
        <v>40</v>
      </c>
      <c r="S416" s="17" t="s">
        <v>5598</v>
      </c>
      <c r="T416" s="23">
        <v>110</v>
      </c>
      <c r="U416" s="17" t="s">
        <v>4458</v>
      </c>
    </row>
    <row r="417" spans="1:21" hidden="1" x14ac:dyDescent="0.25">
      <c r="A417" s="17" t="s">
        <v>857</v>
      </c>
      <c r="B417" s="17" t="s">
        <v>2160</v>
      </c>
      <c r="C417" s="17" t="s">
        <v>1465</v>
      </c>
      <c r="D417" s="18">
        <v>45329</v>
      </c>
      <c r="E417" s="17" t="s">
        <v>3460</v>
      </c>
      <c r="F417" s="17"/>
      <c r="G417" s="19" t="s">
        <v>3480</v>
      </c>
      <c r="H417" s="17" t="s">
        <v>1548</v>
      </c>
      <c r="I417" s="20">
        <v>1987</v>
      </c>
      <c r="J417" s="17" t="s">
        <v>4784</v>
      </c>
      <c r="K417" s="17" t="s">
        <v>857</v>
      </c>
      <c r="L417" s="17" t="s">
        <v>4868</v>
      </c>
      <c r="M417" s="17"/>
      <c r="N417" s="17"/>
      <c r="O417" s="17" t="s">
        <v>4868</v>
      </c>
      <c r="P417" s="17" t="s">
        <v>4792</v>
      </c>
      <c r="Q417" s="17" t="s">
        <v>4786</v>
      </c>
      <c r="R417" s="22">
        <v>38</v>
      </c>
      <c r="S417" s="17" t="s">
        <v>1465</v>
      </c>
      <c r="T417" s="23">
        <v>110</v>
      </c>
      <c r="U417" s="17" t="s">
        <v>4441</v>
      </c>
    </row>
    <row r="418" spans="1:21" hidden="1" x14ac:dyDescent="0.25">
      <c r="A418" s="17" t="s">
        <v>740</v>
      </c>
      <c r="B418" s="17" t="s">
        <v>2337</v>
      </c>
      <c r="C418" s="17" t="s">
        <v>1398</v>
      </c>
      <c r="D418" s="18">
        <v>84051</v>
      </c>
      <c r="E418" s="17" t="s">
        <v>3262</v>
      </c>
      <c r="F418" s="17"/>
      <c r="G418" s="19" t="s">
        <v>3478</v>
      </c>
      <c r="H418" s="17" t="s">
        <v>1794</v>
      </c>
      <c r="I418" s="20">
        <v>1988</v>
      </c>
      <c r="J418" s="17" t="s">
        <v>4784</v>
      </c>
      <c r="K418" s="17" t="s">
        <v>740</v>
      </c>
      <c r="L418" s="17" t="s">
        <v>5256</v>
      </c>
      <c r="M418" s="17"/>
      <c r="N418" s="17"/>
      <c r="O418" s="17" t="s">
        <v>5256</v>
      </c>
      <c r="P418" s="17" t="s">
        <v>4792</v>
      </c>
      <c r="Q418" s="17" t="s">
        <v>4792</v>
      </c>
      <c r="R418" s="22">
        <v>1410</v>
      </c>
      <c r="S418" s="17" t="s">
        <v>4322</v>
      </c>
      <c r="T418" s="23">
        <v>380</v>
      </c>
      <c r="U418" s="17" t="s">
        <v>4463</v>
      </c>
    </row>
    <row r="419" spans="1:21" hidden="1" x14ac:dyDescent="0.25">
      <c r="A419" s="17" t="s">
        <v>224</v>
      </c>
      <c r="B419" s="17" t="s">
        <v>2172</v>
      </c>
      <c r="C419" s="17" t="s">
        <v>1059</v>
      </c>
      <c r="D419" s="18">
        <v>84051</v>
      </c>
      <c r="E419" s="17" t="s">
        <v>3262</v>
      </c>
      <c r="F419" s="17" t="s">
        <v>2483</v>
      </c>
      <c r="G419" s="19" t="s">
        <v>3478</v>
      </c>
      <c r="H419" s="17" t="s">
        <v>1059</v>
      </c>
      <c r="I419" s="20">
        <v>1951</v>
      </c>
      <c r="J419" s="17" t="s">
        <v>4784</v>
      </c>
      <c r="K419" s="17" t="s">
        <v>224</v>
      </c>
      <c r="L419" s="21" t="s">
        <v>4823</v>
      </c>
      <c r="M419" s="17"/>
      <c r="N419" s="17"/>
      <c r="O419" s="21" t="s">
        <v>4823</v>
      </c>
      <c r="P419" s="17" t="s">
        <v>4792</v>
      </c>
      <c r="Q419" s="17" t="s">
        <v>4792</v>
      </c>
      <c r="R419" s="22">
        <v>17.8</v>
      </c>
      <c r="S419" s="17" t="s">
        <v>4088</v>
      </c>
      <c r="T419" s="23">
        <v>110</v>
      </c>
      <c r="U419" s="17" t="s">
        <v>4451</v>
      </c>
    </row>
    <row r="420" spans="1:21" hidden="1" x14ac:dyDescent="0.25">
      <c r="A420" s="24" t="s">
        <v>5599</v>
      </c>
      <c r="B420" s="17" t="s">
        <v>5600</v>
      </c>
      <c r="C420" s="17"/>
      <c r="D420" s="18">
        <v>54597</v>
      </c>
      <c r="E420" s="25" t="s">
        <v>5601</v>
      </c>
      <c r="F420" s="17"/>
      <c r="G420" s="19" t="s">
        <v>3487</v>
      </c>
      <c r="H420" s="17"/>
      <c r="I420" s="28">
        <v>2005</v>
      </c>
      <c r="J420" s="17" t="s">
        <v>4784</v>
      </c>
      <c r="K420" s="17" t="s">
        <v>5599</v>
      </c>
      <c r="L420" s="17" t="s">
        <v>4785</v>
      </c>
      <c r="M420" s="17"/>
      <c r="N420" s="17"/>
      <c r="O420" s="17" t="s">
        <v>4785</v>
      </c>
      <c r="P420" s="17" t="s">
        <v>4786</v>
      </c>
      <c r="Q420" s="17"/>
      <c r="R420" s="29">
        <v>32.5</v>
      </c>
      <c r="S420" s="17"/>
      <c r="T420" s="25" t="s">
        <v>4849</v>
      </c>
      <c r="U420" s="25" t="s">
        <v>4441</v>
      </c>
    </row>
    <row r="421" spans="1:21" hidden="1" x14ac:dyDescent="0.25">
      <c r="A421" s="17" t="s">
        <v>396</v>
      </c>
      <c r="B421" s="17" t="s">
        <v>2221</v>
      </c>
      <c r="C421" s="17" t="s">
        <v>1179</v>
      </c>
      <c r="D421" s="18">
        <v>53879</v>
      </c>
      <c r="E421" s="17" t="s">
        <v>3318</v>
      </c>
      <c r="F421" s="17" t="s">
        <v>2549</v>
      </c>
      <c r="G421" s="19" t="s">
        <v>3480</v>
      </c>
      <c r="H421" s="17" t="s">
        <v>1661</v>
      </c>
      <c r="I421" s="20" t="s">
        <v>3606</v>
      </c>
      <c r="J421" s="17" t="s">
        <v>4784</v>
      </c>
      <c r="K421" s="17" t="s">
        <v>396</v>
      </c>
      <c r="L421" s="17" t="s">
        <v>4842</v>
      </c>
      <c r="M421" s="17" t="s">
        <v>5602</v>
      </c>
      <c r="N421" s="17" t="s">
        <v>5603</v>
      </c>
      <c r="O421" s="17" t="s">
        <v>5061</v>
      </c>
      <c r="P421" s="17" t="s">
        <v>4792</v>
      </c>
      <c r="Q421" s="17" t="s">
        <v>4786</v>
      </c>
      <c r="R421" s="22">
        <v>14.5</v>
      </c>
      <c r="S421" s="17"/>
      <c r="T421" s="23">
        <v>11</v>
      </c>
      <c r="U421" s="17" t="s">
        <v>4441</v>
      </c>
    </row>
    <row r="422" spans="1:21" ht="26.25" hidden="1" x14ac:dyDescent="0.25">
      <c r="A422" s="24" t="s">
        <v>5604</v>
      </c>
      <c r="B422" s="17" t="s">
        <v>5605</v>
      </c>
      <c r="C422" s="17" t="s">
        <v>5606</v>
      </c>
      <c r="D422" s="26">
        <v>48351</v>
      </c>
      <c r="E422" s="25" t="s">
        <v>5607</v>
      </c>
      <c r="F422" s="17"/>
      <c r="G422" s="27" t="s">
        <v>3480</v>
      </c>
      <c r="H422" s="17"/>
      <c r="I422" s="28">
        <v>2010</v>
      </c>
      <c r="J422" s="17" t="s">
        <v>4784</v>
      </c>
      <c r="K422" s="17" t="s">
        <v>5604</v>
      </c>
      <c r="L422" s="17" t="s">
        <v>4785</v>
      </c>
      <c r="M422" s="17"/>
      <c r="N422" s="17"/>
      <c r="O422" s="17" t="s">
        <v>4785</v>
      </c>
      <c r="P422" s="17" t="s">
        <v>4786</v>
      </c>
      <c r="Q422" s="17"/>
      <c r="R422" s="29">
        <v>5.9</v>
      </c>
      <c r="S422" s="30" t="s">
        <v>5608</v>
      </c>
      <c r="T422" s="30">
        <v>30</v>
      </c>
      <c r="U422" s="30" t="s">
        <v>4441</v>
      </c>
    </row>
    <row r="423" spans="1:21" ht="51.75" hidden="1" x14ac:dyDescent="0.25">
      <c r="A423" s="24" t="s">
        <v>5609</v>
      </c>
      <c r="B423" s="21" t="s">
        <v>5605</v>
      </c>
      <c r="C423" s="17" t="s">
        <v>5606</v>
      </c>
      <c r="D423" s="18">
        <v>48351</v>
      </c>
      <c r="E423" s="17" t="s">
        <v>5607</v>
      </c>
      <c r="F423" s="17"/>
      <c r="G423" s="19" t="s">
        <v>3480</v>
      </c>
      <c r="H423" s="17"/>
      <c r="I423" s="20">
        <v>2013</v>
      </c>
      <c r="J423" s="17" t="s">
        <v>4784</v>
      </c>
      <c r="K423" s="17" t="s">
        <v>5609</v>
      </c>
      <c r="L423" s="17" t="s">
        <v>4785</v>
      </c>
      <c r="M423" s="17"/>
      <c r="N423" s="17"/>
      <c r="O423" s="17" t="s">
        <v>4785</v>
      </c>
      <c r="P423" s="17" t="s">
        <v>4786</v>
      </c>
      <c r="Q423" s="17"/>
      <c r="R423" s="22">
        <v>9.8000000000000007</v>
      </c>
      <c r="S423" s="17" t="s">
        <v>5610</v>
      </c>
      <c r="T423" s="23">
        <v>30</v>
      </c>
      <c r="U423" s="17" t="s">
        <v>4441</v>
      </c>
    </row>
    <row r="424" spans="1:21" ht="39" hidden="1" x14ac:dyDescent="0.25">
      <c r="A424" s="17" t="s">
        <v>5611</v>
      </c>
      <c r="B424" s="33" t="s">
        <v>5612</v>
      </c>
      <c r="C424" s="27"/>
      <c r="D424" s="18">
        <v>23769</v>
      </c>
      <c r="E424" s="32" t="s">
        <v>5613</v>
      </c>
      <c r="F424" s="32" t="s">
        <v>5614</v>
      </c>
      <c r="G424" s="27" t="s">
        <v>3486</v>
      </c>
      <c r="H424" s="27"/>
      <c r="I424" s="40">
        <v>2006</v>
      </c>
      <c r="J424" s="32" t="s">
        <v>4784</v>
      </c>
      <c r="K424" s="17" t="s">
        <v>5611</v>
      </c>
      <c r="L424" s="17" t="s">
        <v>4785</v>
      </c>
      <c r="M424" s="21"/>
      <c r="N424" s="32"/>
      <c r="O424" s="17" t="s">
        <v>4785</v>
      </c>
      <c r="P424" s="32" t="s">
        <v>4786</v>
      </c>
      <c r="Q424" s="27" t="s">
        <v>4792</v>
      </c>
      <c r="R424" s="39">
        <v>119.6</v>
      </c>
      <c r="S424" s="25" t="s">
        <v>5615</v>
      </c>
      <c r="T424" s="27">
        <v>110</v>
      </c>
      <c r="U424" s="27" t="s">
        <v>4567</v>
      </c>
    </row>
    <row r="425" spans="1:21" hidden="1" x14ac:dyDescent="0.25">
      <c r="A425" s="17" t="s">
        <v>5616</v>
      </c>
      <c r="B425" s="17" t="s">
        <v>5617</v>
      </c>
      <c r="C425" s="17"/>
      <c r="D425" s="18">
        <v>23769</v>
      </c>
      <c r="E425" s="17" t="s">
        <v>5613</v>
      </c>
      <c r="F425" s="32" t="s">
        <v>5618</v>
      </c>
      <c r="G425" s="32" t="s">
        <v>3486</v>
      </c>
      <c r="H425" s="32"/>
      <c r="I425" s="38"/>
      <c r="J425" s="17" t="s">
        <v>4784</v>
      </c>
      <c r="K425" s="17" t="s">
        <v>5616</v>
      </c>
      <c r="L425" s="17" t="s">
        <v>4785</v>
      </c>
      <c r="M425" s="32"/>
      <c r="N425" s="32"/>
      <c r="O425" s="32" t="s">
        <v>4785</v>
      </c>
      <c r="P425" s="17" t="s">
        <v>4786</v>
      </c>
      <c r="Q425" s="32" t="s">
        <v>4792</v>
      </c>
      <c r="R425" s="32">
        <v>11.9</v>
      </c>
      <c r="S425" s="32" t="s">
        <v>5619</v>
      </c>
      <c r="T425" s="17"/>
      <c r="U425" s="17" t="s">
        <v>4567</v>
      </c>
    </row>
    <row r="426" spans="1:21" hidden="1" x14ac:dyDescent="0.25">
      <c r="A426" s="24" t="s">
        <v>5620</v>
      </c>
      <c r="B426" s="24" t="s">
        <v>5621</v>
      </c>
      <c r="C426" s="17"/>
      <c r="D426" s="26">
        <v>23769</v>
      </c>
      <c r="E426" s="25" t="s">
        <v>5613</v>
      </c>
      <c r="F426" s="24" t="s">
        <v>5622</v>
      </c>
      <c r="G426" s="19" t="s">
        <v>3486</v>
      </c>
      <c r="H426" s="17"/>
      <c r="I426" s="28"/>
      <c r="J426" s="17" t="s">
        <v>4784</v>
      </c>
      <c r="K426" s="17" t="s">
        <v>5620</v>
      </c>
      <c r="L426" s="17" t="s">
        <v>4785</v>
      </c>
      <c r="M426" s="17"/>
      <c r="N426" s="24"/>
      <c r="O426" s="24" t="s">
        <v>4785</v>
      </c>
      <c r="P426" s="17" t="s">
        <v>4786</v>
      </c>
      <c r="Q426" s="17" t="s">
        <v>4792</v>
      </c>
      <c r="R426" s="29">
        <v>11.5</v>
      </c>
      <c r="S426" s="17" t="s">
        <v>5619</v>
      </c>
      <c r="T426" s="25"/>
      <c r="U426" s="25" t="s">
        <v>4567</v>
      </c>
    </row>
    <row r="427" spans="1:21" ht="51.75" hidden="1" x14ac:dyDescent="0.25">
      <c r="A427" s="17" t="s">
        <v>5623</v>
      </c>
      <c r="B427" s="32" t="s">
        <v>5624</v>
      </c>
      <c r="C427" s="27" t="s">
        <v>5625</v>
      </c>
      <c r="D427" s="31">
        <v>14929</v>
      </c>
      <c r="E427" s="32" t="s">
        <v>5626</v>
      </c>
      <c r="F427" s="32"/>
      <c r="G427" s="27" t="s">
        <v>3346</v>
      </c>
      <c r="H427" s="27"/>
      <c r="I427" s="40">
        <v>2005</v>
      </c>
      <c r="J427" s="32" t="s">
        <v>4784</v>
      </c>
      <c r="K427" s="17" t="s">
        <v>5623</v>
      </c>
      <c r="L427" s="32" t="s">
        <v>4785</v>
      </c>
      <c r="M427" s="21"/>
      <c r="N427" s="21"/>
      <c r="O427" s="33" t="s">
        <v>4785</v>
      </c>
      <c r="P427" s="32" t="s">
        <v>4786</v>
      </c>
      <c r="Q427" s="32" t="s">
        <v>4792</v>
      </c>
      <c r="R427" s="39">
        <v>12</v>
      </c>
      <c r="S427" s="30" t="s">
        <v>5627</v>
      </c>
      <c r="T427" s="40">
        <v>20</v>
      </c>
      <c r="U427" s="17" t="s">
        <v>4436</v>
      </c>
    </row>
    <row r="428" spans="1:21" hidden="1" x14ac:dyDescent="0.25">
      <c r="A428" s="17" t="s">
        <v>5628</v>
      </c>
      <c r="B428" s="17" t="s">
        <v>5629</v>
      </c>
      <c r="C428" s="17" t="s">
        <v>5630</v>
      </c>
      <c r="D428" s="18">
        <v>14913</v>
      </c>
      <c r="E428" s="17" t="s">
        <v>5626</v>
      </c>
      <c r="F428" s="17"/>
      <c r="G428" s="19" t="s">
        <v>3346</v>
      </c>
      <c r="H428" s="17"/>
      <c r="I428" s="20">
        <v>2006</v>
      </c>
      <c r="J428" s="17" t="s">
        <v>4784</v>
      </c>
      <c r="K428" s="17" t="s">
        <v>5628</v>
      </c>
      <c r="L428" s="17" t="s">
        <v>4785</v>
      </c>
      <c r="M428" s="17"/>
      <c r="N428" s="17"/>
      <c r="O428" s="17" t="s">
        <v>4785</v>
      </c>
      <c r="P428" s="17" t="s">
        <v>4786</v>
      </c>
      <c r="Q428" s="17" t="s">
        <v>4859</v>
      </c>
      <c r="R428" s="22">
        <v>20</v>
      </c>
      <c r="S428" s="17" t="s">
        <v>4104</v>
      </c>
      <c r="T428" s="23">
        <v>380</v>
      </c>
      <c r="U428" s="17" t="s">
        <v>4439</v>
      </c>
    </row>
    <row r="429" spans="1:21" hidden="1" x14ac:dyDescent="0.25">
      <c r="A429" s="24" t="s">
        <v>5631</v>
      </c>
      <c r="B429" s="17" t="s">
        <v>5629</v>
      </c>
      <c r="C429" s="17" t="s">
        <v>5630</v>
      </c>
      <c r="D429" s="18">
        <v>14913</v>
      </c>
      <c r="E429" s="17" t="s">
        <v>5626</v>
      </c>
      <c r="F429" s="17"/>
      <c r="G429" s="19" t="s">
        <v>3346</v>
      </c>
      <c r="H429" s="17"/>
      <c r="I429" s="20">
        <v>2006</v>
      </c>
      <c r="J429" s="17" t="s">
        <v>4784</v>
      </c>
      <c r="K429" s="17" t="s">
        <v>5631</v>
      </c>
      <c r="L429" s="17" t="s">
        <v>4785</v>
      </c>
      <c r="M429" s="45"/>
      <c r="N429" s="17"/>
      <c r="O429" s="17" t="s">
        <v>4785</v>
      </c>
      <c r="P429" s="17" t="s">
        <v>4786</v>
      </c>
      <c r="Q429" s="17" t="s">
        <v>4859</v>
      </c>
      <c r="R429" s="22">
        <v>20</v>
      </c>
      <c r="S429" s="17"/>
      <c r="T429" s="23">
        <v>380</v>
      </c>
      <c r="U429" s="25" t="s">
        <v>4439</v>
      </c>
    </row>
    <row r="430" spans="1:21" hidden="1" x14ac:dyDescent="0.25">
      <c r="A430" s="17" t="s">
        <v>5632</v>
      </c>
      <c r="B430" s="17" t="s">
        <v>5633</v>
      </c>
      <c r="C430" s="17" t="s">
        <v>5634</v>
      </c>
      <c r="D430" s="18">
        <v>26629</v>
      </c>
      <c r="E430" s="17" t="s">
        <v>5635</v>
      </c>
      <c r="F430" s="17"/>
      <c r="G430" s="19" t="s">
        <v>3477</v>
      </c>
      <c r="H430" s="17"/>
      <c r="I430" s="20">
        <v>2003</v>
      </c>
      <c r="J430" s="17" t="s">
        <v>4784</v>
      </c>
      <c r="K430" s="17" t="s">
        <v>5632</v>
      </c>
      <c r="L430" s="17" t="s">
        <v>4785</v>
      </c>
      <c r="M430" s="17"/>
      <c r="N430" s="17"/>
      <c r="O430" s="17" t="s">
        <v>4785</v>
      </c>
      <c r="P430" s="17" t="s">
        <v>4786</v>
      </c>
      <c r="Q430" s="17" t="s">
        <v>4859</v>
      </c>
      <c r="R430" s="22">
        <v>12.6</v>
      </c>
      <c r="S430" s="17" t="s">
        <v>5636</v>
      </c>
      <c r="T430" s="23">
        <v>20</v>
      </c>
      <c r="U430" s="17" t="s">
        <v>4455</v>
      </c>
    </row>
    <row r="431" spans="1:21" x14ac:dyDescent="0.25">
      <c r="A431" s="17" t="s">
        <v>225</v>
      </c>
      <c r="B431" s="17" t="s">
        <v>2138</v>
      </c>
      <c r="C431" s="17" t="s">
        <v>1060</v>
      </c>
      <c r="D431" s="18">
        <v>57413</v>
      </c>
      <c r="E431" s="17" t="s">
        <v>3263</v>
      </c>
      <c r="F431" s="17"/>
      <c r="G431" s="19" t="s">
        <v>3480</v>
      </c>
      <c r="H431" s="17" t="s">
        <v>1606</v>
      </c>
      <c r="I431" s="20">
        <v>1969</v>
      </c>
      <c r="J431" s="17" t="s">
        <v>4784</v>
      </c>
      <c r="K431" s="17" t="s">
        <v>225</v>
      </c>
      <c r="L431" s="17" t="s">
        <v>4959</v>
      </c>
      <c r="M431" s="17"/>
      <c r="N431" s="17"/>
      <c r="O431" s="17" t="s">
        <v>4959</v>
      </c>
      <c r="P431" s="17" t="s">
        <v>4792</v>
      </c>
      <c r="Q431" s="17" t="s">
        <v>4792</v>
      </c>
      <c r="R431" s="22">
        <v>138</v>
      </c>
      <c r="S431" s="17" t="s">
        <v>4094</v>
      </c>
      <c r="T431" s="23">
        <v>110</v>
      </c>
      <c r="U431" s="17" t="s">
        <v>4447</v>
      </c>
    </row>
    <row r="432" spans="1:21" hidden="1" x14ac:dyDescent="0.25">
      <c r="A432" s="17" t="s">
        <v>5637</v>
      </c>
      <c r="B432" s="17" t="s">
        <v>5638</v>
      </c>
      <c r="C432" s="17"/>
      <c r="D432" s="18">
        <v>3238</v>
      </c>
      <c r="E432" s="17" t="s">
        <v>5639</v>
      </c>
      <c r="F432" s="17" t="s">
        <v>5640</v>
      </c>
      <c r="G432" s="19" t="s">
        <v>3346</v>
      </c>
      <c r="H432" s="17"/>
      <c r="I432" s="20">
        <v>2009</v>
      </c>
      <c r="J432" s="17" t="s">
        <v>4784</v>
      </c>
      <c r="K432" s="17" t="s">
        <v>5637</v>
      </c>
      <c r="L432" s="17" t="s">
        <v>4815</v>
      </c>
      <c r="M432" s="17"/>
      <c r="N432" s="17"/>
      <c r="O432" s="17" t="s">
        <v>4815</v>
      </c>
      <c r="P432" s="17" t="s">
        <v>4786</v>
      </c>
      <c r="Q432" s="17"/>
      <c r="R432" s="22">
        <v>21.6</v>
      </c>
      <c r="S432" s="17"/>
      <c r="T432" s="23">
        <v>110</v>
      </c>
      <c r="U432" s="17" t="s">
        <v>4458</v>
      </c>
    </row>
    <row r="433" spans="1:21" hidden="1" x14ac:dyDescent="0.25">
      <c r="A433" s="17" t="s">
        <v>5641</v>
      </c>
      <c r="B433" s="17" t="s">
        <v>5642</v>
      </c>
      <c r="C433" s="17"/>
      <c r="D433" s="18">
        <v>3238</v>
      </c>
      <c r="E433" s="17" t="s">
        <v>5639</v>
      </c>
      <c r="F433" s="17" t="s">
        <v>5640</v>
      </c>
      <c r="G433" s="19" t="s">
        <v>3346</v>
      </c>
      <c r="H433" s="17"/>
      <c r="I433" s="20">
        <v>2009</v>
      </c>
      <c r="J433" s="17" t="s">
        <v>4784</v>
      </c>
      <c r="K433" s="17" t="s">
        <v>5641</v>
      </c>
      <c r="L433" s="17" t="s">
        <v>4815</v>
      </c>
      <c r="M433" s="17"/>
      <c r="N433" s="17"/>
      <c r="O433" s="17" t="s">
        <v>4815</v>
      </c>
      <c r="P433" s="17" t="s">
        <v>4786</v>
      </c>
      <c r="Q433" s="17"/>
      <c r="R433" s="22">
        <v>20.399999999999999</v>
      </c>
      <c r="S433" s="17"/>
      <c r="T433" s="23">
        <v>110</v>
      </c>
      <c r="U433" s="17" t="s">
        <v>4458</v>
      </c>
    </row>
    <row r="434" spans="1:21" ht="39" hidden="1" x14ac:dyDescent="0.25">
      <c r="A434" s="17" t="s">
        <v>5643</v>
      </c>
      <c r="B434" s="17"/>
      <c r="C434" s="17" t="s">
        <v>5644</v>
      </c>
      <c r="D434" s="18">
        <v>91604</v>
      </c>
      <c r="E434" s="17" t="s">
        <v>5645</v>
      </c>
      <c r="F434" s="17" t="s">
        <v>5646</v>
      </c>
      <c r="G434" s="19" t="s">
        <v>3478</v>
      </c>
      <c r="H434" s="17"/>
      <c r="I434" s="20">
        <v>2015</v>
      </c>
      <c r="J434" s="17" t="s">
        <v>4784</v>
      </c>
      <c r="K434" s="17" t="s">
        <v>5643</v>
      </c>
      <c r="L434" s="21" t="s">
        <v>4785</v>
      </c>
      <c r="M434" s="21"/>
      <c r="N434" s="21"/>
      <c r="O434" s="21" t="s">
        <v>4785</v>
      </c>
      <c r="P434" s="17" t="s">
        <v>4786</v>
      </c>
      <c r="Q434" s="17"/>
      <c r="R434" s="22">
        <v>10</v>
      </c>
      <c r="S434" s="17"/>
      <c r="T434" s="23"/>
      <c r="U434" s="17"/>
    </row>
    <row r="435" spans="1:21" hidden="1" x14ac:dyDescent="0.25">
      <c r="A435" s="17" t="s">
        <v>527</v>
      </c>
      <c r="B435" s="17" t="s">
        <v>2171</v>
      </c>
      <c r="C435" s="17" t="s">
        <v>983</v>
      </c>
      <c r="D435" s="18">
        <v>24939</v>
      </c>
      <c r="E435" s="17" t="s">
        <v>3225</v>
      </c>
      <c r="F435" s="17" t="s">
        <v>2446</v>
      </c>
      <c r="G435" s="19" t="s">
        <v>3486</v>
      </c>
      <c r="H435" s="17" t="s">
        <v>1689</v>
      </c>
      <c r="I435" s="20">
        <v>2016</v>
      </c>
      <c r="J435" s="17" t="s">
        <v>4784</v>
      </c>
      <c r="K435" s="17" t="s">
        <v>527</v>
      </c>
      <c r="L435" s="17" t="s">
        <v>4812</v>
      </c>
      <c r="M435" s="17"/>
      <c r="N435" s="17"/>
      <c r="O435" s="17" t="s">
        <v>4812</v>
      </c>
      <c r="P435" s="17" t="s">
        <v>4792</v>
      </c>
      <c r="Q435" s="17" t="s">
        <v>4786</v>
      </c>
      <c r="R435" s="22">
        <v>75</v>
      </c>
      <c r="S435" s="17"/>
      <c r="T435" s="23">
        <v>60</v>
      </c>
      <c r="U435" s="17" t="s">
        <v>4466</v>
      </c>
    </row>
    <row r="436" spans="1:21" hidden="1" x14ac:dyDescent="0.25">
      <c r="A436" s="17" t="s">
        <v>102</v>
      </c>
      <c r="B436" s="17" t="s">
        <v>2171</v>
      </c>
      <c r="C436" s="17" t="s">
        <v>983</v>
      </c>
      <c r="D436" s="18">
        <v>24939</v>
      </c>
      <c r="E436" s="17" t="s">
        <v>3225</v>
      </c>
      <c r="F436" s="17" t="s">
        <v>2446</v>
      </c>
      <c r="G436" s="19" t="s">
        <v>3486</v>
      </c>
      <c r="H436" s="17" t="s">
        <v>1544</v>
      </c>
      <c r="I436" s="20">
        <v>1992</v>
      </c>
      <c r="J436" s="17" t="s">
        <v>4784</v>
      </c>
      <c r="K436" s="17" t="s">
        <v>102</v>
      </c>
      <c r="L436" s="17" t="s">
        <v>4842</v>
      </c>
      <c r="M436" s="17" t="s">
        <v>4843</v>
      </c>
      <c r="N436" s="17" t="s">
        <v>5647</v>
      </c>
      <c r="O436" s="17" t="s">
        <v>4843</v>
      </c>
      <c r="P436" s="17" t="s">
        <v>4792</v>
      </c>
      <c r="Q436" s="17" t="s">
        <v>4882</v>
      </c>
      <c r="R436" s="22">
        <v>27</v>
      </c>
      <c r="S436" s="17" t="s">
        <v>4042</v>
      </c>
      <c r="T436" s="23">
        <v>60</v>
      </c>
      <c r="U436" s="17" t="s">
        <v>4466</v>
      </c>
    </row>
    <row r="437" spans="1:21" hidden="1" x14ac:dyDescent="0.25">
      <c r="A437" s="24" t="s">
        <v>103</v>
      </c>
      <c r="B437" s="17" t="s">
        <v>2171</v>
      </c>
      <c r="C437" s="17" t="s">
        <v>983</v>
      </c>
      <c r="D437" s="18">
        <v>24939</v>
      </c>
      <c r="E437" s="17" t="s">
        <v>3225</v>
      </c>
      <c r="F437" s="17" t="s">
        <v>2446</v>
      </c>
      <c r="G437" s="19" t="s">
        <v>3486</v>
      </c>
      <c r="H437" s="17" t="s">
        <v>1545</v>
      </c>
      <c r="I437" s="20">
        <v>1988</v>
      </c>
      <c r="J437" s="17" t="s">
        <v>4784</v>
      </c>
      <c r="K437" s="17" t="s">
        <v>103</v>
      </c>
      <c r="L437" s="17" t="s">
        <v>4842</v>
      </c>
      <c r="M437" s="17" t="s">
        <v>4843</v>
      </c>
      <c r="N437" s="17" t="s">
        <v>5647</v>
      </c>
      <c r="O437" s="17" t="s">
        <v>4843</v>
      </c>
      <c r="P437" s="17" t="s">
        <v>4792</v>
      </c>
      <c r="Q437" s="17" t="s">
        <v>4882</v>
      </c>
      <c r="R437" s="22">
        <v>29</v>
      </c>
      <c r="S437" s="17" t="s">
        <v>4042</v>
      </c>
      <c r="T437" s="23">
        <v>60</v>
      </c>
      <c r="U437" s="25" t="s">
        <v>4466</v>
      </c>
    </row>
    <row r="438" spans="1:21" hidden="1" x14ac:dyDescent="0.25">
      <c r="A438" s="24" t="s">
        <v>104</v>
      </c>
      <c r="B438" s="17" t="s">
        <v>2171</v>
      </c>
      <c r="C438" s="17" t="s">
        <v>983</v>
      </c>
      <c r="D438" s="18">
        <v>24939</v>
      </c>
      <c r="E438" s="17" t="s">
        <v>3225</v>
      </c>
      <c r="F438" s="17" t="s">
        <v>2446</v>
      </c>
      <c r="G438" s="19" t="s">
        <v>3486</v>
      </c>
      <c r="H438" s="17" t="s">
        <v>1546</v>
      </c>
      <c r="I438" s="20">
        <v>1985</v>
      </c>
      <c r="J438" s="17" t="s">
        <v>4784</v>
      </c>
      <c r="K438" s="17" t="s">
        <v>104</v>
      </c>
      <c r="L438" s="17" t="s">
        <v>4842</v>
      </c>
      <c r="M438" s="17" t="s">
        <v>4843</v>
      </c>
      <c r="N438" s="17" t="s">
        <v>5647</v>
      </c>
      <c r="O438" s="17" t="s">
        <v>4843</v>
      </c>
      <c r="P438" s="17" t="s">
        <v>4792</v>
      </c>
      <c r="Q438" s="17" t="s">
        <v>4882</v>
      </c>
      <c r="R438" s="22">
        <v>33</v>
      </c>
      <c r="S438" s="17" t="s">
        <v>4042</v>
      </c>
      <c r="T438" s="23">
        <v>60</v>
      </c>
      <c r="U438" s="17" t="s">
        <v>4466</v>
      </c>
    </row>
    <row r="439" spans="1:21" hidden="1" x14ac:dyDescent="0.25">
      <c r="A439" s="24" t="s">
        <v>5648</v>
      </c>
      <c r="B439" s="32" t="s">
        <v>5649</v>
      </c>
      <c r="C439" s="32" t="s">
        <v>5650</v>
      </c>
      <c r="D439" s="18">
        <v>55234</v>
      </c>
      <c r="E439" s="32" t="s">
        <v>5651</v>
      </c>
      <c r="F439" s="32"/>
      <c r="G439" s="19" t="s">
        <v>3487</v>
      </c>
      <c r="H439" s="17"/>
      <c r="I439" s="28">
        <v>1999</v>
      </c>
      <c r="J439" s="17" t="s">
        <v>4784</v>
      </c>
      <c r="K439" s="17" t="s">
        <v>5648</v>
      </c>
      <c r="L439" s="17" t="s">
        <v>4785</v>
      </c>
      <c r="M439" s="17"/>
      <c r="N439" s="17"/>
      <c r="O439" s="17" t="s">
        <v>4785</v>
      </c>
      <c r="P439" s="17" t="s">
        <v>4786</v>
      </c>
      <c r="Q439" s="17"/>
      <c r="R439" s="29">
        <v>12</v>
      </c>
      <c r="S439" s="17"/>
      <c r="T439" s="25">
        <v>20</v>
      </c>
      <c r="U439" s="25" t="s">
        <v>4560</v>
      </c>
    </row>
    <row r="440" spans="1:21" hidden="1" x14ac:dyDescent="0.25">
      <c r="A440" s="17" t="s">
        <v>54</v>
      </c>
      <c r="B440" s="17" t="s">
        <v>2135</v>
      </c>
      <c r="C440" s="17" t="s">
        <v>940</v>
      </c>
      <c r="D440" s="18">
        <v>65439</v>
      </c>
      <c r="E440" s="17" t="s">
        <v>3193</v>
      </c>
      <c r="F440" s="17" t="s">
        <v>2411</v>
      </c>
      <c r="G440" s="19" t="s">
        <v>3483</v>
      </c>
      <c r="H440" s="17"/>
      <c r="I440" s="20">
        <v>2003</v>
      </c>
      <c r="J440" s="17" t="s">
        <v>4784</v>
      </c>
      <c r="K440" s="17" t="s">
        <v>54</v>
      </c>
      <c r="L440" s="17" t="s">
        <v>1520</v>
      </c>
      <c r="M440" s="17"/>
      <c r="N440" s="17"/>
      <c r="O440" s="17" t="s">
        <v>1520</v>
      </c>
      <c r="P440" s="17" t="s">
        <v>4786</v>
      </c>
      <c r="Q440" s="17" t="s">
        <v>4859</v>
      </c>
      <c r="R440" s="22">
        <v>12.6</v>
      </c>
      <c r="S440" s="17"/>
      <c r="T440" s="23">
        <v>20</v>
      </c>
      <c r="U440" s="17" t="s">
        <v>4444</v>
      </c>
    </row>
    <row r="441" spans="1:21" hidden="1" x14ac:dyDescent="0.25">
      <c r="A441" s="17" t="s">
        <v>226</v>
      </c>
      <c r="B441" s="17" t="s">
        <v>2158</v>
      </c>
      <c r="C441" s="17" t="s">
        <v>1061</v>
      </c>
      <c r="D441" s="18">
        <v>76596</v>
      </c>
      <c r="E441" s="17" t="s">
        <v>3264</v>
      </c>
      <c r="F441" s="17" t="s">
        <v>2484</v>
      </c>
      <c r="G441" s="19" t="s">
        <v>3482</v>
      </c>
      <c r="H441" s="17" t="s">
        <v>1607</v>
      </c>
      <c r="I441" s="20">
        <v>1918</v>
      </c>
      <c r="J441" s="17" t="s">
        <v>4784</v>
      </c>
      <c r="K441" s="17" t="s">
        <v>226</v>
      </c>
      <c r="L441" s="17" t="s">
        <v>4823</v>
      </c>
      <c r="M441" s="17"/>
      <c r="N441" s="17"/>
      <c r="O441" s="17" t="s">
        <v>4823</v>
      </c>
      <c r="P441" s="17" t="s">
        <v>4792</v>
      </c>
      <c r="Q441" s="17" t="s">
        <v>4792</v>
      </c>
      <c r="R441" s="22">
        <v>22</v>
      </c>
      <c r="S441" s="17" t="s">
        <v>3264</v>
      </c>
      <c r="T441" s="23">
        <v>110</v>
      </c>
      <c r="U441" s="17" t="s">
        <v>4442</v>
      </c>
    </row>
    <row r="442" spans="1:21" x14ac:dyDescent="0.25">
      <c r="A442" s="17" t="s">
        <v>227</v>
      </c>
      <c r="B442" s="17" t="s">
        <v>2158</v>
      </c>
      <c r="C442" s="17" t="s">
        <v>1061</v>
      </c>
      <c r="D442" s="27">
        <v>76596</v>
      </c>
      <c r="E442" s="27" t="s">
        <v>3264</v>
      </c>
      <c r="F442" s="27" t="s">
        <v>2484</v>
      </c>
      <c r="G442" s="19" t="s">
        <v>3482</v>
      </c>
      <c r="H442" s="19" t="s">
        <v>1608</v>
      </c>
      <c r="I442" s="27">
        <v>1926</v>
      </c>
      <c r="J442" s="27" t="s">
        <v>4784</v>
      </c>
      <c r="K442" s="17" t="s">
        <v>227</v>
      </c>
      <c r="L442" s="27" t="s">
        <v>4959</v>
      </c>
      <c r="M442" s="27"/>
      <c r="N442" s="27"/>
      <c r="O442" s="27" t="s">
        <v>4959</v>
      </c>
      <c r="P442" s="27" t="s">
        <v>4792</v>
      </c>
      <c r="Q442" s="27" t="s">
        <v>4792</v>
      </c>
      <c r="R442" s="27">
        <v>43</v>
      </c>
      <c r="S442" s="27" t="s">
        <v>3264</v>
      </c>
      <c r="T442" s="24">
        <v>110</v>
      </c>
      <c r="U442" s="32" t="s">
        <v>4442</v>
      </c>
    </row>
    <row r="443" spans="1:21" hidden="1" x14ac:dyDescent="0.25">
      <c r="A443" s="24" t="s">
        <v>5652</v>
      </c>
      <c r="B443" s="21"/>
      <c r="C443" s="17"/>
      <c r="D443" s="18">
        <v>39443</v>
      </c>
      <c r="E443" s="17" t="s">
        <v>5653</v>
      </c>
      <c r="F443" s="17"/>
      <c r="G443" s="19" t="s">
        <v>3479</v>
      </c>
      <c r="H443" s="17"/>
      <c r="I443" s="20">
        <v>2007</v>
      </c>
      <c r="J443" s="17" t="s">
        <v>4784</v>
      </c>
      <c r="K443" s="17" t="s">
        <v>5652</v>
      </c>
      <c r="L443" s="17" t="s">
        <v>4785</v>
      </c>
      <c r="M443" s="17"/>
      <c r="N443" s="17"/>
      <c r="O443" s="17" t="s">
        <v>4785</v>
      </c>
      <c r="P443" s="17" t="s">
        <v>4786</v>
      </c>
      <c r="Q443" s="17"/>
      <c r="R443" s="22">
        <v>28</v>
      </c>
      <c r="S443" s="17"/>
      <c r="T443" s="17" t="s">
        <v>4403</v>
      </c>
      <c r="U443" s="25" t="s">
        <v>4443</v>
      </c>
    </row>
    <row r="444" spans="1:21" hidden="1" x14ac:dyDescent="0.25">
      <c r="A444" s="24" t="s">
        <v>5654</v>
      </c>
      <c r="B444" s="17"/>
      <c r="C444" s="17"/>
      <c r="D444" s="18">
        <v>39443</v>
      </c>
      <c r="E444" s="17" t="s">
        <v>5653</v>
      </c>
      <c r="F444" s="17"/>
      <c r="G444" s="19" t="s">
        <v>3479</v>
      </c>
      <c r="H444" s="17"/>
      <c r="I444" s="20">
        <v>2009</v>
      </c>
      <c r="J444" s="17" t="s">
        <v>4784</v>
      </c>
      <c r="K444" s="17" t="s">
        <v>5654</v>
      </c>
      <c r="L444" s="17" t="s">
        <v>4785</v>
      </c>
      <c r="M444" s="17"/>
      <c r="N444" s="17"/>
      <c r="O444" s="17" t="s">
        <v>4785</v>
      </c>
      <c r="P444" s="17" t="s">
        <v>4786</v>
      </c>
      <c r="Q444" s="17"/>
      <c r="R444" s="22">
        <v>27</v>
      </c>
      <c r="S444" s="17"/>
      <c r="T444" s="23" t="s">
        <v>4849</v>
      </c>
      <c r="U444" s="17" t="s">
        <v>4493</v>
      </c>
    </row>
    <row r="445" spans="1:21" ht="39" hidden="1" x14ac:dyDescent="0.25">
      <c r="A445" s="24" t="s">
        <v>5655</v>
      </c>
      <c r="B445" s="17"/>
      <c r="C445" s="17"/>
      <c r="D445" s="18">
        <v>39443</v>
      </c>
      <c r="E445" s="17" t="s">
        <v>5653</v>
      </c>
      <c r="F445" s="17"/>
      <c r="G445" s="19" t="s">
        <v>3479</v>
      </c>
      <c r="H445" s="17"/>
      <c r="I445" s="20">
        <v>2006</v>
      </c>
      <c r="J445" s="17" t="s">
        <v>4784</v>
      </c>
      <c r="K445" s="17" t="s">
        <v>5655</v>
      </c>
      <c r="L445" s="21" t="s">
        <v>4785</v>
      </c>
      <c r="M445" s="21"/>
      <c r="N445" s="21"/>
      <c r="O445" s="21" t="s">
        <v>4785</v>
      </c>
      <c r="P445" s="17" t="s">
        <v>4786</v>
      </c>
      <c r="Q445" s="17"/>
      <c r="R445" s="22">
        <v>18</v>
      </c>
      <c r="S445" s="17"/>
      <c r="T445" s="23" t="s">
        <v>4403</v>
      </c>
      <c r="U445" s="17" t="s">
        <v>4443</v>
      </c>
    </row>
    <row r="446" spans="1:21" hidden="1" x14ac:dyDescent="0.25">
      <c r="A446" s="17" t="s">
        <v>5656</v>
      </c>
      <c r="B446" s="17" t="s">
        <v>4897</v>
      </c>
      <c r="C446" s="17" t="s">
        <v>5657</v>
      </c>
      <c r="D446" s="18">
        <v>39443</v>
      </c>
      <c r="E446" s="17" t="s">
        <v>5653</v>
      </c>
      <c r="F446" s="17" t="s">
        <v>5658</v>
      </c>
      <c r="G446" s="19" t="s">
        <v>3479</v>
      </c>
      <c r="H446" s="17"/>
      <c r="I446" s="38">
        <v>2007</v>
      </c>
      <c r="J446" s="17" t="s">
        <v>4784</v>
      </c>
      <c r="K446" s="17" t="s">
        <v>5656</v>
      </c>
      <c r="L446" s="17" t="s">
        <v>4785</v>
      </c>
      <c r="M446" s="17"/>
      <c r="N446" s="17"/>
      <c r="O446" s="17" t="s">
        <v>4785</v>
      </c>
      <c r="P446" s="17" t="s">
        <v>4786</v>
      </c>
      <c r="Q446" s="17" t="s">
        <v>4792</v>
      </c>
      <c r="R446" s="22">
        <v>14</v>
      </c>
      <c r="S446" s="56" t="s">
        <v>5659</v>
      </c>
      <c r="T446" s="23" t="s">
        <v>4403</v>
      </c>
      <c r="U446" s="56" t="s">
        <v>4443</v>
      </c>
    </row>
    <row r="447" spans="1:21" ht="39" hidden="1" x14ac:dyDescent="0.25">
      <c r="A447" s="24" t="s">
        <v>5660</v>
      </c>
      <c r="B447" s="17" t="s">
        <v>4897</v>
      </c>
      <c r="C447" s="17" t="s">
        <v>5661</v>
      </c>
      <c r="D447" s="18">
        <v>39443</v>
      </c>
      <c r="E447" s="17" t="s">
        <v>5653</v>
      </c>
      <c r="F447" s="17" t="s">
        <v>5658</v>
      </c>
      <c r="G447" s="19" t="s">
        <v>3479</v>
      </c>
      <c r="H447" s="17"/>
      <c r="I447" s="20">
        <v>2011</v>
      </c>
      <c r="J447" s="17" t="s">
        <v>4784</v>
      </c>
      <c r="K447" s="17" t="s">
        <v>5660</v>
      </c>
      <c r="L447" s="21" t="s">
        <v>4785</v>
      </c>
      <c r="M447" s="21"/>
      <c r="N447" s="21"/>
      <c r="O447" s="21" t="s">
        <v>4785</v>
      </c>
      <c r="P447" s="17" t="s">
        <v>4786</v>
      </c>
      <c r="Q447" s="17" t="s">
        <v>4792</v>
      </c>
      <c r="R447" s="22">
        <v>12.5</v>
      </c>
      <c r="S447" s="17" t="s">
        <v>5659</v>
      </c>
      <c r="T447" s="23" t="s">
        <v>4403</v>
      </c>
      <c r="U447" s="17" t="s">
        <v>4443</v>
      </c>
    </row>
    <row r="448" spans="1:21" hidden="1" x14ac:dyDescent="0.25">
      <c r="A448" s="24" t="s">
        <v>858</v>
      </c>
      <c r="B448" s="47" t="s">
        <v>2136</v>
      </c>
      <c r="C448" s="17" t="s">
        <v>1466</v>
      </c>
      <c r="D448" s="38">
        <v>60440</v>
      </c>
      <c r="E448" s="17" t="s">
        <v>3194</v>
      </c>
      <c r="F448" s="24" t="s">
        <v>2688</v>
      </c>
      <c r="G448" s="19" t="s">
        <v>3483</v>
      </c>
      <c r="H448" s="24" t="s">
        <v>1851</v>
      </c>
      <c r="I448" s="38">
        <v>1998</v>
      </c>
      <c r="J448" s="17" t="s">
        <v>4784</v>
      </c>
      <c r="K448" s="17" t="s">
        <v>858</v>
      </c>
      <c r="L448" s="17" t="s">
        <v>4842</v>
      </c>
      <c r="M448" s="17" t="s">
        <v>4868</v>
      </c>
      <c r="N448" s="24" t="s">
        <v>4825</v>
      </c>
      <c r="O448" s="24" t="s">
        <v>4868</v>
      </c>
      <c r="P448" s="17" t="s">
        <v>4792</v>
      </c>
      <c r="Q448" s="17" t="s">
        <v>4786</v>
      </c>
      <c r="R448" s="22">
        <v>26</v>
      </c>
      <c r="S448" s="17" t="s">
        <v>4372</v>
      </c>
      <c r="T448" s="17">
        <v>30</v>
      </c>
      <c r="U448" s="17" t="s">
        <v>4445</v>
      </c>
    </row>
    <row r="449" spans="1:21" ht="26.25" hidden="1" x14ac:dyDescent="0.25">
      <c r="A449" s="17" t="s">
        <v>859</v>
      </c>
      <c r="B449" s="17" t="s">
        <v>2136</v>
      </c>
      <c r="C449" s="21" t="s">
        <v>1466</v>
      </c>
      <c r="D449" s="18">
        <v>60439</v>
      </c>
      <c r="E449" s="17" t="s">
        <v>3194</v>
      </c>
      <c r="F449" s="17" t="s">
        <v>2689</v>
      </c>
      <c r="G449" s="19" t="s">
        <v>3483</v>
      </c>
      <c r="H449" s="17" t="s">
        <v>1852</v>
      </c>
      <c r="I449" s="20">
        <v>2006</v>
      </c>
      <c r="J449" s="17" t="s">
        <v>4784</v>
      </c>
      <c r="K449" s="17" t="s">
        <v>859</v>
      </c>
      <c r="L449" s="17" t="s">
        <v>4842</v>
      </c>
      <c r="M449" s="17" t="s">
        <v>4868</v>
      </c>
      <c r="N449" s="17" t="s">
        <v>4825</v>
      </c>
      <c r="O449" s="17" t="s">
        <v>4868</v>
      </c>
      <c r="P449" s="17" t="s">
        <v>4792</v>
      </c>
      <c r="Q449" s="17" t="s">
        <v>4786</v>
      </c>
      <c r="R449" s="22">
        <v>46.5</v>
      </c>
      <c r="S449" s="17" t="s">
        <v>4372</v>
      </c>
      <c r="T449" s="23">
        <v>30</v>
      </c>
      <c r="U449" s="17" t="s">
        <v>4445</v>
      </c>
    </row>
    <row r="450" spans="1:21" hidden="1" x14ac:dyDescent="0.25">
      <c r="A450" s="17" t="s">
        <v>55</v>
      </c>
      <c r="B450" s="17" t="s">
        <v>2136</v>
      </c>
      <c r="C450" s="17" t="s">
        <v>941</v>
      </c>
      <c r="D450" s="18">
        <v>60382</v>
      </c>
      <c r="E450" s="17" t="s">
        <v>3194</v>
      </c>
      <c r="F450" s="17" t="s">
        <v>2412</v>
      </c>
      <c r="G450" s="19" t="s">
        <v>3483</v>
      </c>
      <c r="H450" s="17"/>
      <c r="I450" s="20">
        <v>2004</v>
      </c>
      <c r="J450" s="17" t="s">
        <v>4784</v>
      </c>
      <c r="K450" s="17" t="s">
        <v>55</v>
      </c>
      <c r="L450" s="17" t="s">
        <v>4842</v>
      </c>
      <c r="M450" s="17" t="s">
        <v>1520</v>
      </c>
      <c r="N450" s="17" t="s">
        <v>4825</v>
      </c>
      <c r="O450" s="17" t="s">
        <v>1520</v>
      </c>
      <c r="P450" s="17" t="s">
        <v>4786</v>
      </c>
      <c r="Q450" s="17" t="s">
        <v>4786</v>
      </c>
      <c r="R450" s="22">
        <v>12.4</v>
      </c>
      <c r="S450" s="17" t="s">
        <v>4008</v>
      </c>
      <c r="T450" s="23">
        <v>10</v>
      </c>
      <c r="U450" s="17" t="s">
        <v>4445</v>
      </c>
    </row>
    <row r="451" spans="1:21" hidden="1" x14ac:dyDescent="0.25">
      <c r="A451" s="24" t="s">
        <v>528</v>
      </c>
      <c r="B451" s="17" t="s">
        <v>2136</v>
      </c>
      <c r="C451" s="17" t="s">
        <v>1255</v>
      </c>
      <c r="D451" s="18">
        <v>60528</v>
      </c>
      <c r="E451" s="17" t="s">
        <v>3194</v>
      </c>
      <c r="F451" s="24" t="s">
        <v>2587</v>
      </c>
      <c r="G451" s="19" t="s">
        <v>3483</v>
      </c>
      <c r="H451" s="17" t="s">
        <v>1542</v>
      </c>
      <c r="I451" s="20">
        <v>2005</v>
      </c>
      <c r="J451" s="17" t="s">
        <v>4784</v>
      </c>
      <c r="K451" s="17" t="s">
        <v>528</v>
      </c>
      <c r="L451" s="17" t="s">
        <v>4812</v>
      </c>
      <c r="M451" s="45"/>
      <c r="N451" s="24"/>
      <c r="O451" s="24" t="s">
        <v>4812</v>
      </c>
      <c r="P451" s="17" t="s">
        <v>4792</v>
      </c>
      <c r="Q451" s="17" t="s">
        <v>4786</v>
      </c>
      <c r="R451" s="22">
        <v>70</v>
      </c>
      <c r="S451" s="17" t="s">
        <v>4215</v>
      </c>
      <c r="T451" s="23">
        <v>110</v>
      </c>
      <c r="U451" s="17" t="s">
        <v>4445</v>
      </c>
    </row>
    <row r="452" spans="1:21" hidden="1" x14ac:dyDescent="0.25">
      <c r="A452" s="17" t="s">
        <v>529</v>
      </c>
      <c r="B452" s="17" t="s">
        <v>2136</v>
      </c>
      <c r="C452" s="17" t="s">
        <v>984</v>
      </c>
      <c r="D452" s="27">
        <v>60627</v>
      </c>
      <c r="E452" s="27" t="s">
        <v>3194</v>
      </c>
      <c r="F452" s="27" t="s">
        <v>2447</v>
      </c>
      <c r="G452" s="19" t="s">
        <v>3483</v>
      </c>
      <c r="H452" s="27" t="s">
        <v>1596</v>
      </c>
      <c r="I452" s="27">
        <v>1994</v>
      </c>
      <c r="J452" s="27" t="s">
        <v>4784</v>
      </c>
      <c r="K452" s="17" t="s">
        <v>529</v>
      </c>
      <c r="L452" s="27" t="s">
        <v>4812</v>
      </c>
      <c r="M452" s="27"/>
      <c r="N452" s="27"/>
      <c r="O452" s="27" t="s">
        <v>4812</v>
      </c>
      <c r="P452" s="27" t="s">
        <v>4792</v>
      </c>
      <c r="Q452" s="27" t="s">
        <v>4786</v>
      </c>
      <c r="R452" s="27">
        <v>99</v>
      </c>
      <c r="S452" s="27" t="s">
        <v>4043</v>
      </c>
      <c r="T452" s="24">
        <v>110</v>
      </c>
      <c r="U452" s="32" t="s">
        <v>4445</v>
      </c>
    </row>
    <row r="453" spans="1:21" ht="39" hidden="1" x14ac:dyDescent="0.25">
      <c r="A453" s="24" t="s">
        <v>105</v>
      </c>
      <c r="B453" s="17" t="s">
        <v>2136</v>
      </c>
      <c r="C453" s="17" t="s">
        <v>984</v>
      </c>
      <c r="D453" s="18">
        <v>60627</v>
      </c>
      <c r="E453" s="17" t="s">
        <v>3194</v>
      </c>
      <c r="F453" s="17" t="s">
        <v>2447</v>
      </c>
      <c r="G453" s="19" t="s">
        <v>3483</v>
      </c>
      <c r="H453" s="17" t="s">
        <v>1524</v>
      </c>
      <c r="I453" s="20">
        <v>1989</v>
      </c>
      <c r="J453" s="17" t="s">
        <v>4784</v>
      </c>
      <c r="K453" s="17" t="s">
        <v>105</v>
      </c>
      <c r="L453" s="21" t="s">
        <v>4842</v>
      </c>
      <c r="M453" s="21" t="s">
        <v>4843</v>
      </c>
      <c r="N453" s="21" t="s">
        <v>4825</v>
      </c>
      <c r="O453" s="21" t="s">
        <v>4843</v>
      </c>
      <c r="P453" s="17" t="s">
        <v>4792</v>
      </c>
      <c r="Q453" s="17" t="s">
        <v>4786</v>
      </c>
      <c r="R453" s="22">
        <v>61.5</v>
      </c>
      <c r="S453" s="17" t="s">
        <v>4043</v>
      </c>
      <c r="T453" s="23">
        <v>110</v>
      </c>
      <c r="U453" s="17" t="s">
        <v>4445</v>
      </c>
    </row>
    <row r="454" spans="1:21" hidden="1" x14ac:dyDescent="0.25">
      <c r="A454" s="24" t="s">
        <v>106</v>
      </c>
      <c r="B454" s="17" t="s">
        <v>2136</v>
      </c>
      <c r="C454" s="17" t="s">
        <v>984</v>
      </c>
      <c r="D454" s="18">
        <v>60627</v>
      </c>
      <c r="E454" s="17" t="s">
        <v>3194</v>
      </c>
      <c r="F454" s="17" t="s">
        <v>2447</v>
      </c>
      <c r="G454" s="19" t="s">
        <v>3483</v>
      </c>
      <c r="H454" s="17" t="s">
        <v>1541</v>
      </c>
      <c r="I454" s="20">
        <v>1989</v>
      </c>
      <c r="J454" s="17" t="s">
        <v>4784</v>
      </c>
      <c r="K454" s="17" t="s">
        <v>106</v>
      </c>
      <c r="L454" s="17" t="s">
        <v>4842</v>
      </c>
      <c r="M454" s="17" t="s">
        <v>4843</v>
      </c>
      <c r="N454" s="17" t="s">
        <v>4825</v>
      </c>
      <c r="O454" s="17" t="s">
        <v>4843</v>
      </c>
      <c r="P454" s="17" t="s">
        <v>4792</v>
      </c>
      <c r="Q454" s="17" t="s">
        <v>4786</v>
      </c>
      <c r="R454" s="22">
        <v>61.5</v>
      </c>
      <c r="S454" s="17" t="s">
        <v>4043</v>
      </c>
      <c r="T454" s="23">
        <v>110</v>
      </c>
      <c r="U454" s="32" t="s">
        <v>4445</v>
      </c>
    </row>
    <row r="455" spans="1:21" hidden="1" x14ac:dyDescent="0.25">
      <c r="A455" s="17" t="s">
        <v>397</v>
      </c>
      <c r="B455" s="17" t="s">
        <v>2222</v>
      </c>
      <c r="C455" s="17" t="s">
        <v>1180</v>
      </c>
      <c r="D455" s="18">
        <v>15236</v>
      </c>
      <c r="E455" s="17" t="s">
        <v>3319</v>
      </c>
      <c r="F455" s="17"/>
      <c r="G455" s="19" t="s">
        <v>3346</v>
      </c>
      <c r="H455" s="17" t="s">
        <v>1662</v>
      </c>
      <c r="I455" s="20">
        <v>1997</v>
      </c>
      <c r="J455" s="17" t="s">
        <v>4784</v>
      </c>
      <c r="K455" s="17" t="s">
        <v>397</v>
      </c>
      <c r="L455" s="17" t="s">
        <v>4842</v>
      </c>
      <c r="M455" s="17" t="s">
        <v>5662</v>
      </c>
      <c r="N455" s="17" t="s">
        <v>4812</v>
      </c>
      <c r="O455" s="17" t="s">
        <v>5061</v>
      </c>
      <c r="P455" s="17" t="s">
        <v>4792</v>
      </c>
      <c r="Q455" s="17" t="s">
        <v>4786</v>
      </c>
      <c r="R455" s="22">
        <v>45</v>
      </c>
      <c r="S455" s="17" t="s">
        <v>4155</v>
      </c>
      <c r="T455" s="23">
        <v>20</v>
      </c>
      <c r="U455" s="17" t="s">
        <v>4497</v>
      </c>
    </row>
    <row r="456" spans="1:21" ht="39" hidden="1" x14ac:dyDescent="0.25">
      <c r="A456" s="24" t="s">
        <v>5663</v>
      </c>
      <c r="B456" s="17" t="s">
        <v>4894</v>
      </c>
      <c r="C456" s="17" t="s">
        <v>5664</v>
      </c>
      <c r="D456" s="18">
        <v>16278</v>
      </c>
      <c r="E456" s="17" t="s">
        <v>5665</v>
      </c>
      <c r="F456" s="17"/>
      <c r="G456" s="19" t="s">
        <v>3346</v>
      </c>
      <c r="H456" s="17"/>
      <c r="I456" s="40">
        <v>2002</v>
      </c>
      <c r="J456" s="17" t="s">
        <v>4784</v>
      </c>
      <c r="K456" s="17" t="s">
        <v>5663</v>
      </c>
      <c r="L456" s="17" t="s">
        <v>4785</v>
      </c>
      <c r="M456" s="17"/>
      <c r="N456" s="17"/>
      <c r="O456" s="21" t="s">
        <v>4785</v>
      </c>
      <c r="P456" s="17" t="s">
        <v>4786</v>
      </c>
      <c r="Q456" s="17"/>
      <c r="R456" s="22">
        <v>10.4</v>
      </c>
      <c r="S456" s="17"/>
      <c r="T456" s="23">
        <v>20</v>
      </c>
      <c r="U456" s="36" t="s">
        <v>4436</v>
      </c>
    </row>
    <row r="457" spans="1:21" hidden="1" x14ac:dyDescent="0.25">
      <c r="A457" s="24" t="s">
        <v>5666</v>
      </c>
      <c r="B457" s="17"/>
      <c r="C457" s="17"/>
      <c r="D457" s="18">
        <v>7774</v>
      </c>
      <c r="E457" s="17" t="s">
        <v>5667</v>
      </c>
      <c r="F457" s="17"/>
      <c r="G457" s="19" t="s">
        <v>3481</v>
      </c>
      <c r="H457" s="17"/>
      <c r="I457" s="20">
        <v>1995</v>
      </c>
      <c r="J457" s="32" t="s">
        <v>4784</v>
      </c>
      <c r="K457" s="17" t="s">
        <v>5666</v>
      </c>
      <c r="L457" s="17" t="s">
        <v>4785</v>
      </c>
      <c r="M457" s="17"/>
      <c r="N457" s="17"/>
      <c r="O457" s="17" t="s">
        <v>4785</v>
      </c>
      <c r="P457" s="17" t="s">
        <v>4786</v>
      </c>
      <c r="Q457" s="17"/>
      <c r="R457" s="22">
        <v>11</v>
      </c>
      <c r="S457" s="17"/>
      <c r="T457" s="23" t="s">
        <v>4403</v>
      </c>
      <c r="U457" s="17" t="s">
        <v>4440</v>
      </c>
    </row>
    <row r="458" spans="1:21" ht="39" hidden="1" x14ac:dyDescent="0.25">
      <c r="A458" s="24" t="s">
        <v>398</v>
      </c>
      <c r="B458" s="32" t="s">
        <v>2203</v>
      </c>
      <c r="C458" s="32" t="s">
        <v>1181</v>
      </c>
      <c r="D458" s="31">
        <v>50226</v>
      </c>
      <c r="E458" s="32" t="s">
        <v>3320</v>
      </c>
      <c r="F458" s="32"/>
      <c r="G458" s="19" t="s">
        <v>3480</v>
      </c>
      <c r="H458" s="32" t="s">
        <v>1181</v>
      </c>
      <c r="I458" s="40">
        <v>1959</v>
      </c>
      <c r="J458" s="32" t="s">
        <v>4784</v>
      </c>
      <c r="K458" s="17" t="s">
        <v>398</v>
      </c>
      <c r="L458" s="33" t="s">
        <v>4842</v>
      </c>
      <c r="M458" s="33" t="s">
        <v>5061</v>
      </c>
      <c r="N458" s="32" t="s">
        <v>5567</v>
      </c>
      <c r="O458" s="32" t="s">
        <v>5061</v>
      </c>
      <c r="P458" s="32" t="s">
        <v>4792</v>
      </c>
      <c r="Q458" s="32" t="s">
        <v>4786</v>
      </c>
      <c r="R458" s="34">
        <v>176</v>
      </c>
      <c r="S458" s="32" t="s">
        <v>3320</v>
      </c>
      <c r="T458" s="23">
        <v>110</v>
      </c>
      <c r="U458" s="32" t="s">
        <v>4441</v>
      </c>
    </row>
    <row r="459" spans="1:21" hidden="1" x14ac:dyDescent="0.25">
      <c r="A459" s="17" t="s">
        <v>530</v>
      </c>
      <c r="B459" s="32" t="s">
        <v>2261</v>
      </c>
      <c r="C459" s="32" t="s">
        <v>1256</v>
      </c>
      <c r="D459" s="31">
        <v>9599</v>
      </c>
      <c r="E459" s="32" t="s">
        <v>3359</v>
      </c>
      <c r="F459" s="32"/>
      <c r="G459" s="19" t="s">
        <v>3490</v>
      </c>
      <c r="H459" s="32"/>
      <c r="I459" s="40">
        <v>2013</v>
      </c>
      <c r="J459" s="32" t="s">
        <v>4784</v>
      </c>
      <c r="K459" s="17" t="s">
        <v>530</v>
      </c>
      <c r="L459" s="32" t="s">
        <v>4812</v>
      </c>
      <c r="M459" s="33"/>
      <c r="N459" s="33"/>
      <c r="O459" s="32" t="s">
        <v>4812</v>
      </c>
      <c r="P459" s="32" t="s">
        <v>4792</v>
      </c>
      <c r="Q459" s="32" t="s">
        <v>4786</v>
      </c>
      <c r="R459" s="34">
        <v>13.4</v>
      </c>
      <c r="S459" s="32" t="s">
        <v>4216</v>
      </c>
      <c r="T459" s="23">
        <v>20</v>
      </c>
      <c r="U459" s="32" t="s">
        <v>4458</v>
      </c>
    </row>
    <row r="460" spans="1:21" hidden="1" x14ac:dyDescent="0.25">
      <c r="A460" s="17" t="s">
        <v>531</v>
      </c>
      <c r="B460" s="17" t="s">
        <v>2262</v>
      </c>
      <c r="C460" s="17" t="s">
        <v>1257</v>
      </c>
      <c r="D460" s="18">
        <v>79108</v>
      </c>
      <c r="E460" s="17" t="s">
        <v>3360</v>
      </c>
      <c r="F460" s="17"/>
      <c r="G460" s="19" t="s">
        <v>3482</v>
      </c>
      <c r="H460" s="17" t="s">
        <v>1709</v>
      </c>
      <c r="I460" s="20">
        <v>1998</v>
      </c>
      <c r="J460" s="17" t="s">
        <v>4784</v>
      </c>
      <c r="K460" s="17" t="s">
        <v>531</v>
      </c>
      <c r="L460" s="17" t="s">
        <v>4812</v>
      </c>
      <c r="M460" s="17"/>
      <c r="N460" s="17"/>
      <c r="O460" s="17" t="s">
        <v>4812</v>
      </c>
      <c r="P460" s="17" t="s">
        <v>4792</v>
      </c>
      <c r="Q460" s="17" t="s">
        <v>4786</v>
      </c>
      <c r="R460" s="22">
        <v>60.1</v>
      </c>
      <c r="S460" s="17" t="s">
        <v>4217</v>
      </c>
      <c r="T460" s="23">
        <v>110</v>
      </c>
      <c r="U460" s="17" t="s">
        <v>4516</v>
      </c>
    </row>
    <row r="461" spans="1:21" hidden="1" x14ac:dyDescent="0.25">
      <c r="A461" s="17" t="s">
        <v>532</v>
      </c>
      <c r="B461" s="17" t="s">
        <v>2263</v>
      </c>
      <c r="C461" s="17" t="s">
        <v>1223</v>
      </c>
      <c r="D461" s="18">
        <v>79106</v>
      </c>
      <c r="E461" s="17" t="s">
        <v>3360</v>
      </c>
      <c r="F461" s="17" t="s">
        <v>2588</v>
      </c>
      <c r="G461" s="19" t="s">
        <v>3482</v>
      </c>
      <c r="H461" s="17" t="s">
        <v>1223</v>
      </c>
      <c r="I461" s="20">
        <v>2001</v>
      </c>
      <c r="J461" s="17" t="s">
        <v>4784</v>
      </c>
      <c r="K461" s="17" t="s">
        <v>532</v>
      </c>
      <c r="L461" s="17" t="s">
        <v>4842</v>
      </c>
      <c r="M461" s="17" t="s">
        <v>4812</v>
      </c>
      <c r="N461" s="17" t="s">
        <v>5668</v>
      </c>
      <c r="O461" s="17" t="s">
        <v>4812</v>
      </c>
      <c r="P461" s="17" t="s">
        <v>4792</v>
      </c>
      <c r="Q461" s="17" t="s">
        <v>4786</v>
      </c>
      <c r="R461" s="22">
        <v>27</v>
      </c>
      <c r="S461" s="17" t="s">
        <v>4218</v>
      </c>
      <c r="T461" s="23">
        <v>20</v>
      </c>
      <c r="U461" s="17" t="s">
        <v>4517</v>
      </c>
    </row>
    <row r="462" spans="1:21" hidden="1" x14ac:dyDescent="0.25">
      <c r="A462" s="17" t="s">
        <v>5669</v>
      </c>
      <c r="B462" s="17" t="s">
        <v>5670</v>
      </c>
      <c r="C462" s="17"/>
      <c r="D462" s="18">
        <v>21729</v>
      </c>
      <c r="E462" s="17" t="s">
        <v>3360</v>
      </c>
      <c r="F462" s="17"/>
      <c r="G462" s="19" t="s">
        <v>3477</v>
      </c>
      <c r="H462" s="17"/>
      <c r="I462" s="38">
        <v>1999</v>
      </c>
      <c r="J462" s="17" t="s">
        <v>4784</v>
      </c>
      <c r="K462" s="17" t="s">
        <v>5669</v>
      </c>
      <c r="L462" s="17" t="s">
        <v>4785</v>
      </c>
      <c r="M462" s="17"/>
      <c r="N462" s="17"/>
      <c r="O462" s="17" t="s">
        <v>4785</v>
      </c>
      <c r="P462" s="17" t="s">
        <v>4786</v>
      </c>
      <c r="Q462" s="17"/>
      <c r="R462" s="22">
        <v>15</v>
      </c>
      <c r="S462" s="17"/>
      <c r="T462" s="23" t="s">
        <v>4405</v>
      </c>
      <c r="U462" s="17" t="s">
        <v>4455</v>
      </c>
    </row>
    <row r="463" spans="1:21" hidden="1" x14ac:dyDescent="0.25">
      <c r="A463" s="17" t="s">
        <v>5671</v>
      </c>
      <c r="B463" s="17" t="s">
        <v>5672</v>
      </c>
      <c r="C463" s="17"/>
      <c r="D463" s="18">
        <v>21729</v>
      </c>
      <c r="E463" s="17" t="s">
        <v>3360</v>
      </c>
      <c r="F463" s="17"/>
      <c r="G463" s="19" t="s">
        <v>3477</v>
      </c>
      <c r="H463" s="17"/>
      <c r="I463" s="20">
        <v>2003</v>
      </c>
      <c r="J463" s="17" t="s">
        <v>4784</v>
      </c>
      <c r="K463" s="17" t="s">
        <v>5671</v>
      </c>
      <c r="L463" s="17" t="s">
        <v>4785</v>
      </c>
      <c r="M463" s="17"/>
      <c r="N463" s="17"/>
      <c r="O463" s="17" t="s">
        <v>4785</v>
      </c>
      <c r="P463" s="17" t="s">
        <v>4786</v>
      </c>
      <c r="Q463" s="17"/>
      <c r="R463" s="22">
        <v>11.5</v>
      </c>
      <c r="S463" s="17"/>
      <c r="T463" s="23" t="s">
        <v>4405</v>
      </c>
      <c r="U463" s="17" t="s">
        <v>4455</v>
      </c>
    </row>
    <row r="464" spans="1:21" hidden="1" x14ac:dyDescent="0.25">
      <c r="A464" s="17" t="s">
        <v>5673</v>
      </c>
      <c r="B464" s="17" t="s">
        <v>5674</v>
      </c>
      <c r="C464" s="17"/>
      <c r="D464" s="18">
        <v>21729</v>
      </c>
      <c r="E464" s="17" t="s">
        <v>3360</v>
      </c>
      <c r="F464" s="17"/>
      <c r="G464" s="19" t="s">
        <v>3477</v>
      </c>
      <c r="H464" s="17"/>
      <c r="I464" s="38">
        <v>2003</v>
      </c>
      <c r="J464" s="17" t="s">
        <v>4784</v>
      </c>
      <c r="K464" s="17" t="s">
        <v>5673</v>
      </c>
      <c r="L464" s="17" t="s">
        <v>4785</v>
      </c>
      <c r="M464" s="17"/>
      <c r="N464" s="17"/>
      <c r="O464" s="17" t="s">
        <v>4785</v>
      </c>
      <c r="P464" s="17" t="s">
        <v>4786</v>
      </c>
      <c r="Q464" s="17"/>
      <c r="R464" s="22">
        <v>10</v>
      </c>
      <c r="S464" s="17"/>
      <c r="T464" s="23" t="s">
        <v>4405</v>
      </c>
      <c r="U464" s="17" t="s">
        <v>4455</v>
      </c>
    </row>
    <row r="465" spans="1:21" hidden="1" x14ac:dyDescent="0.25">
      <c r="A465" s="17" t="s">
        <v>5675</v>
      </c>
      <c r="B465" s="32"/>
      <c r="C465" s="27" t="s">
        <v>5676</v>
      </c>
      <c r="D465" s="18">
        <v>36399</v>
      </c>
      <c r="E465" s="32" t="s">
        <v>5677</v>
      </c>
      <c r="F465" s="32"/>
      <c r="G465" s="27" t="s">
        <v>3483</v>
      </c>
      <c r="H465" s="27"/>
      <c r="I465" s="40">
        <v>2014</v>
      </c>
      <c r="J465" s="32" t="s">
        <v>4784</v>
      </c>
      <c r="K465" s="17" t="s">
        <v>5675</v>
      </c>
      <c r="L465" s="17" t="s">
        <v>4785</v>
      </c>
      <c r="M465" s="21"/>
      <c r="N465" s="32"/>
      <c r="O465" s="17" t="s">
        <v>4785</v>
      </c>
      <c r="P465" s="27" t="s">
        <v>4786</v>
      </c>
      <c r="Q465" s="32" t="s">
        <v>4792</v>
      </c>
      <c r="R465" s="39">
        <v>21.4</v>
      </c>
      <c r="S465" s="25"/>
      <c r="T465" s="27" t="s">
        <v>4849</v>
      </c>
      <c r="U465" s="17" t="s">
        <v>4443</v>
      </c>
    </row>
    <row r="466" spans="1:21" hidden="1" x14ac:dyDescent="0.25">
      <c r="A466" s="17" t="s">
        <v>5678</v>
      </c>
      <c r="B466" s="32" t="s">
        <v>5679</v>
      </c>
      <c r="C466" s="27" t="s">
        <v>5680</v>
      </c>
      <c r="D466" s="18">
        <v>49832</v>
      </c>
      <c r="E466" s="32" t="s">
        <v>5681</v>
      </c>
      <c r="F466" s="32" t="s">
        <v>5682</v>
      </c>
      <c r="G466" s="27" t="s">
        <v>3477</v>
      </c>
      <c r="H466" s="27"/>
      <c r="I466" s="40">
        <v>2011</v>
      </c>
      <c r="J466" s="32" t="s">
        <v>4784</v>
      </c>
      <c r="K466" s="17" t="s">
        <v>5678</v>
      </c>
      <c r="L466" s="17" t="s">
        <v>4785</v>
      </c>
      <c r="M466" s="21"/>
      <c r="N466" s="32"/>
      <c r="O466" s="17" t="s">
        <v>4785</v>
      </c>
      <c r="P466" s="27" t="s">
        <v>4786</v>
      </c>
      <c r="Q466" s="32" t="s">
        <v>4792</v>
      </c>
      <c r="R466" s="39">
        <v>25.8</v>
      </c>
      <c r="S466" s="25" t="s">
        <v>5683</v>
      </c>
      <c r="T466" s="27">
        <v>30</v>
      </c>
      <c r="U466" s="17" t="s">
        <v>4441</v>
      </c>
    </row>
    <row r="467" spans="1:21" hidden="1" x14ac:dyDescent="0.25">
      <c r="A467" s="17" t="s">
        <v>5684</v>
      </c>
      <c r="B467" s="32" t="s">
        <v>5685</v>
      </c>
      <c r="C467" s="27" t="s">
        <v>5686</v>
      </c>
      <c r="D467" s="18">
        <v>49832</v>
      </c>
      <c r="E467" s="32" t="s">
        <v>5687</v>
      </c>
      <c r="F467" s="32" t="s">
        <v>5688</v>
      </c>
      <c r="G467" s="27" t="s">
        <v>3477</v>
      </c>
      <c r="H467" s="27"/>
      <c r="I467" s="40">
        <v>2007</v>
      </c>
      <c r="J467" s="32" t="s">
        <v>4784</v>
      </c>
      <c r="K467" s="17" t="s">
        <v>5684</v>
      </c>
      <c r="L467" s="17" t="s">
        <v>4785</v>
      </c>
      <c r="M467" s="21"/>
      <c r="N467" s="32"/>
      <c r="O467" s="32" t="s">
        <v>4785</v>
      </c>
      <c r="P467" s="27" t="s">
        <v>4786</v>
      </c>
      <c r="Q467" s="32" t="s">
        <v>4792</v>
      </c>
      <c r="R467" s="39">
        <v>24</v>
      </c>
      <c r="S467" s="25" t="s">
        <v>5689</v>
      </c>
      <c r="T467" s="27">
        <v>30</v>
      </c>
      <c r="U467" s="27" t="s">
        <v>4441</v>
      </c>
    </row>
    <row r="468" spans="1:21" hidden="1" x14ac:dyDescent="0.25">
      <c r="A468" s="17" t="s">
        <v>5690</v>
      </c>
      <c r="B468" s="32" t="s">
        <v>5691</v>
      </c>
      <c r="C468" s="27"/>
      <c r="D468" s="18">
        <v>49762</v>
      </c>
      <c r="E468" s="32" t="s">
        <v>5692</v>
      </c>
      <c r="F468" s="32"/>
      <c r="G468" s="27" t="s">
        <v>3477</v>
      </c>
      <c r="H468" s="27"/>
      <c r="I468" s="40">
        <v>1998</v>
      </c>
      <c r="J468" s="32" t="s">
        <v>4784</v>
      </c>
      <c r="K468" s="17" t="s">
        <v>5690</v>
      </c>
      <c r="L468" s="17" t="s">
        <v>4785</v>
      </c>
      <c r="M468" s="21"/>
      <c r="N468" s="32"/>
      <c r="O468" s="17" t="s">
        <v>4785</v>
      </c>
      <c r="P468" s="27" t="s">
        <v>4786</v>
      </c>
      <c r="Q468" s="32"/>
      <c r="R468" s="39">
        <v>25.5</v>
      </c>
      <c r="S468" s="25"/>
      <c r="T468" s="27" t="s">
        <v>4403</v>
      </c>
      <c r="U468" s="17" t="s">
        <v>4455</v>
      </c>
    </row>
    <row r="469" spans="1:21" hidden="1" x14ac:dyDescent="0.25">
      <c r="A469" s="17" t="s">
        <v>228</v>
      </c>
      <c r="B469" s="17" t="s">
        <v>2128</v>
      </c>
      <c r="C469" s="17" t="s">
        <v>1062</v>
      </c>
      <c r="D469" s="18">
        <v>54450</v>
      </c>
      <c r="E469" s="17" t="s">
        <v>3265</v>
      </c>
      <c r="F469" s="17"/>
      <c r="G469" s="19" t="s">
        <v>3487</v>
      </c>
      <c r="H469" s="17"/>
      <c r="I469" s="20">
        <v>1985</v>
      </c>
      <c r="J469" s="17" t="s">
        <v>4784</v>
      </c>
      <c r="K469" s="17" t="s">
        <v>228</v>
      </c>
      <c r="L469" s="17" t="s">
        <v>4823</v>
      </c>
      <c r="M469" s="17"/>
      <c r="N469" s="17"/>
      <c r="O469" s="17" t="s">
        <v>4823</v>
      </c>
      <c r="P469" s="17" t="s">
        <v>4792</v>
      </c>
      <c r="Q469" s="17" t="s">
        <v>4792</v>
      </c>
      <c r="R469" s="22">
        <v>12.1</v>
      </c>
      <c r="S469" s="17"/>
      <c r="T469" s="23">
        <v>20</v>
      </c>
      <c r="U469" s="17" t="s">
        <v>4441</v>
      </c>
    </row>
    <row r="470" spans="1:21" hidden="1" x14ac:dyDescent="0.25">
      <c r="A470" s="24" t="s">
        <v>5693</v>
      </c>
      <c r="B470" s="17" t="s">
        <v>5694</v>
      </c>
      <c r="C470" s="17"/>
      <c r="D470" s="18">
        <v>16918</v>
      </c>
      <c r="E470" s="17" t="s">
        <v>5695</v>
      </c>
      <c r="F470" s="17"/>
      <c r="G470" s="19" t="s">
        <v>3346</v>
      </c>
      <c r="H470" s="17"/>
      <c r="I470" s="20">
        <v>2006</v>
      </c>
      <c r="J470" s="17" t="s">
        <v>4784</v>
      </c>
      <c r="K470" s="17" t="s">
        <v>5693</v>
      </c>
      <c r="L470" s="17" t="s">
        <v>4785</v>
      </c>
      <c r="M470" s="17"/>
      <c r="N470" s="17"/>
      <c r="O470" s="17" t="s">
        <v>4785</v>
      </c>
      <c r="P470" s="17" t="s">
        <v>4786</v>
      </c>
      <c r="Q470" s="17"/>
      <c r="R470" s="22">
        <v>16</v>
      </c>
      <c r="S470" s="17"/>
      <c r="T470" s="23" t="s">
        <v>5060</v>
      </c>
      <c r="U470" s="17" t="s">
        <v>4439</v>
      </c>
    </row>
    <row r="471" spans="1:21" hidden="1" x14ac:dyDescent="0.25">
      <c r="A471" s="24" t="s">
        <v>5696</v>
      </c>
      <c r="B471" s="17"/>
      <c r="C471" s="17" t="s">
        <v>5697</v>
      </c>
      <c r="D471" s="18">
        <v>25764</v>
      </c>
      <c r="E471" s="36" t="s">
        <v>5698</v>
      </c>
      <c r="F471" s="24" t="s">
        <v>5699</v>
      </c>
      <c r="G471" s="19" t="s">
        <v>3486</v>
      </c>
      <c r="H471" s="17"/>
      <c r="I471" s="28">
        <v>2014</v>
      </c>
      <c r="J471" s="17" t="s">
        <v>4784</v>
      </c>
      <c r="K471" s="17" t="s">
        <v>5696</v>
      </c>
      <c r="L471" s="17" t="s">
        <v>4785</v>
      </c>
      <c r="M471" s="17"/>
      <c r="N471" s="24"/>
      <c r="O471" s="17" t="s">
        <v>4785</v>
      </c>
      <c r="P471" s="17" t="s">
        <v>4786</v>
      </c>
      <c r="Q471" s="17" t="s">
        <v>4792</v>
      </c>
      <c r="R471" s="22">
        <v>11.5</v>
      </c>
      <c r="S471" s="17"/>
      <c r="T471" s="36" t="s">
        <v>4403</v>
      </c>
      <c r="U471" s="25" t="s">
        <v>4567</v>
      </c>
    </row>
    <row r="472" spans="1:21" hidden="1" x14ac:dyDescent="0.25">
      <c r="A472" s="17" t="s">
        <v>5700</v>
      </c>
      <c r="B472" s="17" t="s">
        <v>5701</v>
      </c>
      <c r="C472" s="17"/>
      <c r="D472" s="18">
        <v>26169</v>
      </c>
      <c r="E472" s="17" t="s">
        <v>5702</v>
      </c>
      <c r="F472" s="17"/>
      <c r="G472" s="19" t="s">
        <v>3477</v>
      </c>
      <c r="H472" s="17"/>
      <c r="I472" s="20">
        <v>2000</v>
      </c>
      <c r="J472" s="17" t="s">
        <v>4784</v>
      </c>
      <c r="K472" s="17" t="s">
        <v>5700</v>
      </c>
      <c r="L472" s="17" t="s">
        <v>4785</v>
      </c>
      <c r="M472" s="17"/>
      <c r="N472" s="17"/>
      <c r="O472" s="17" t="s">
        <v>4785</v>
      </c>
      <c r="P472" s="17" t="s">
        <v>4786</v>
      </c>
      <c r="Q472" s="17"/>
      <c r="R472" s="22">
        <v>34.200000000000003</v>
      </c>
      <c r="S472" s="17"/>
      <c r="T472" s="23" t="s">
        <v>4405</v>
      </c>
      <c r="U472" s="17" t="s">
        <v>4455</v>
      </c>
    </row>
    <row r="473" spans="1:21" hidden="1" x14ac:dyDescent="0.25">
      <c r="A473" s="17" t="s">
        <v>5703</v>
      </c>
      <c r="B473" s="17" t="s">
        <v>5704</v>
      </c>
      <c r="C473" s="17"/>
      <c r="D473" s="18">
        <v>26169</v>
      </c>
      <c r="E473" s="17" t="s">
        <v>5702</v>
      </c>
      <c r="F473" s="17"/>
      <c r="G473" s="19" t="s">
        <v>3477</v>
      </c>
      <c r="H473" s="17"/>
      <c r="I473" s="20">
        <v>2002</v>
      </c>
      <c r="J473" s="17" t="s">
        <v>4784</v>
      </c>
      <c r="K473" s="17" t="s">
        <v>5703</v>
      </c>
      <c r="L473" s="17" t="s">
        <v>4785</v>
      </c>
      <c r="M473" s="17"/>
      <c r="N473" s="17"/>
      <c r="O473" s="17" t="s">
        <v>4785</v>
      </c>
      <c r="P473" s="17" t="s">
        <v>4786</v>
      </c>
      <c r="Q473" s="17"/>
      <c r="R473" s="22">
        <v>14</v>
      </c>
      <c r="S473" s="17"/>
      <c r="T473" s="23" t="s">
        <v>4405</v>
      </c>
      <c r="U473" s="17" t="s">
        <v>4455</v>
      </c>
    </row>
    <row r="474" spans="1:21" hidden="1" x14ac:dyDescent="0.25">
      <c r="A474" s="17" t="s">
        <v>5705</v>
      </c>
      <c r="B474" s="17" t="s">
        <v>5706</v>
      </c>
      <c r="C474" s="17"/>
      <c r="D474" s="18">
        <v>6464</v>
      </c>
      <c r="E474" s="17" t="s">
        <v>5707</v>
      </c>
      <c r="F474" s="17" t="s">
        <v>5708</v>
      </c>
      <c r="G474" s="19" t="s">
        <v>3479</v>
      </c>
      <c r="H474" s="17"/>
      <c r="I474" s="20">
        <v>2010</v>
      </c>
      <c r="J474" s="17" t="s">
        <v>4784</v>
      </c>
      <c r="K474" s="17" t="s">
        <v>5705</v>
      </c>
      <c r="L474" s="17" t="s">
        <v>4785</v>
      </c>
      <c r="M474" s="17"/>
      <c r="N474" s="17"/>
      <c r="O474" s="17" t="s">
        <v>4785</v>
      </c>
      <c r="P474" s="17" t="s">
        <v>4786</v>
      </c>
      <c r="Q474" s="17"/>
      <c r="R474" s="22">
        <v>18</v>
      </c>
      <c r="S474" s="17"/>
      <c r="T474" s="23" t="s">
        <v>4405</v>
      </c>
      <c r="U474" s="17" t="s">
        <v>4458</v>
      </c>
    </row>
    <row r="475" spans="1:21" hidden="1" x14ac:dyDescent="0.25">
      <c r="A475" s="17" t="s">
        <v>5709</v>
      </c>
      <c r="B475" s="17" t="s">
        <v>5710</v>
      </c>
      <c r="C475" s="17"/>
      <c r="D475" s="18">
        <v>6464</v>
      </c>
      <c r="E475" s="17" t="s">
        <v>5707</v>
      </c>
      <c r="F475" s="17"/>
      <c r="G475" s="19" t="s">
        <v>3479</v>
      </c>
      <c r="H475" s="17"/>
      <c r="I475" s="20">
        <v>2010</v>
      </c>
      <c r="J475" s="17" t="s">
        <v>4784</v>
      </c>
      <c r="K475" s="17" t="s">
        <v>5709</v>
      </c>
      <c r="L475" s="17" t="s">
        <v>4785</v>
      </c>
      <c r="M475" s="17"/>
      <c r="N475" s="17"/>
      <c r="O475" s="17" t="s">
        <v>4785</v>
      </c>
      <c r="P475" s="17" t="s">
        <v>4786</v>
      </c>
      <c r="Q475" s="17"/>
      <c r="R475" s="22">
        <v>12.3</v>
      </c>
      <c r="S475" s="17"/>
      <c r="T475" s="23" t="s">
        <v>4405</v>
      </c>
      <c r="U475" s="17" t="s">
        <v>4458</v>
      </c>
    </row>
    <row r="476" spans="1:21" hidden="1" x14ac:dyDescent="0.25">
      <c r="A476" s="24" t="s">
        <v>533</v>
      </c>
      <c r="B476" s="17" t="s">
        <v>2264</v>
      </c>
      <c r="C476" s="17" t="s">
        <v>1149</v>
      </c>
      <c r="D476" s="18">
        <v>36039</v>
      </c>
      <c r="E476" s="17" t="s">
        <v>3361</v>
      </c>
      <c r="F476" s="17" t="s">
        <v>2589</v>
      </c>
      <c r="G476" s="19" t="s">
        <v>3483</v>
      </c>
      <c r="H476" s="17"/>
      <c r="I476" s="20">
        <v>1990</v>
      </c>
      <c r="J476" s="17" t="s">
        <v>4784</v>
      </c>
      <c r="K476" s="17" t="s">
        <v>533</v>
      </c>
      <c r="L476" s="17" t="s">
        <v>4812</v>
      </c>
      <c r="M476" s="17"/>
      <c r="N476" s="17"/>
      <c r="O476" s="17" t="s">
        <v>4812</v>
      </c>
      <c r="P476" s="17" t="s">
        <v>4859</v>
      </c>
      <c r="Q476" s="17" t="s">
        <v>4786</v>
      </c>
      <c r="R476" s="22">
        <v>26.2</v>
      </c>
      <c r="S476" s="17" t="s">
        <v>4219</v>
      </c>
      <c r="T476" s="23">
        <v>20</v>
      </c>
      <c r="U476" s="17" t="s">
        <v>4518</v>
      </c>
    </row>
    <row r="477" spans="1:21" hidden="1" x14ac:dyDescent="0.25">
      <c r="A477" s="24" t="s">
        <v>534</v>
      </c>
      <c r="B477" s="17" t="s">
        <v>2264</v>
      </c>
      <c r="C477" s="17" t="s">
        <v>1258</v>
      </c>
      <c r="D477" s="18">
        <v>36039</v>
      </c>
      <c r="E477" s="17" t="s">
        <v>3361</v>
      </c>
      <c r="F477" s="17" t="s">
        <v>2589</v>
      </c>
      <c r="G477" s="19" t="s">
        <v>3483</v>
      </c>
      <c r="H477" s="17"/>
      <c r="I477" s="20">
        <v>2012</v>
      </c>
      <c r="J477" s="17" t="s">
        <v>4784</v>
      </c>
      <c r="K477" s="17" t="s">
        <v>534</v>
      </c>
      <c r="L477" s="17" t="s">
        <v>4812</v>
      </c>
      <c r="M477" s="17"/>
      <c r="N477" s="17"/>
      <c r="O477" s="17" t="s">
        <v>4812</v>
      </c>
      <c r="P477" s="17" t="s">
        <v>4792</v>
      </c>
      <c r="Q477" s="17" t="s">
        <v>4786</v>
      </c>
      <c r="R477" s="22">
        <v>8</v>
      </c>
      <c r="S477" s="17" t="s">
        <v>4219</v>
      </c>
      <c r="T477" s="17">
        <v>20</v>
      </c>
      <c r="U477" s="17" t="s">
        <v>4518</v>
      </c>
    </row>
    <row r="478" spans="1:21" ht="26.25" hidden="1" x14ac:dyDescent="0.25">
      <c r="A478" s="24" t="s">
        <v>754</v>
      </c>
      <c r="B478" s="32" t="s">
        <v>2339</v>
      </c>
      <c r="C478" s="17" t="s">
        <v>1406</v>
      </c>
      <c r="D478" s="18">
        <v>36043</v>
      </c>
      <c r="E478" s="17" t="s">
        <v>3361</v>
      </c>
      <c r="F478" s="17"/>
      <c r="G478" s="19" t="s">
        <v>3483</v>
      </c>
      <c r="H478" s="17"/>
      <c r="I478" s="20">
        <v>2011</v>
      </c>
      <c r="J478" s="17" t="s">
        <v>4784</v>
      </c>
      <c r="K478" s="17" t="s">
        <v>754</v>
      </c>
      <c r="L478" s="21" t="s">
        <v>4825</v>
      </c>
      <c r="M478" s="21"/>
      <c r="N478" s="21"/>
      <c r="O478" s="21" t="s">
        <v>4825</v>
      </c>
      <c r="P478" s="17" t="s">
        <v>4792</v>
      </c>
      <c r="Q478" s="17" t="s">
        <v>4792</v>
      </c>
      <c r="R478" s="22">
        <v>24.8</v>
      </c>
      <c r="S478" s="17"/>
      <c r="T478" s="23">
        <v>20</v>
      </c>
      <c r="U478" s="17" t="s">
        <v>4518</v>
      </c>
    </row>
    <row r="479" spans="1:21" hidden="1" x14ac:dyDescent="0.25">
      <c r="A479" s="17" t="s">
        <v>5711</v>
      </c>
      <c r="B479" s="17" t="s">
        <v>5712</v>
      </c>
      <c r="C479" s="17"/>
      <c r="D479" s="18">
        <v>25899</v>
      </c>
      <c r="E479" s="17" t="s">
        <v>5713</v>
      </c>
      <c r="F479" s="17"/>
      <c r="G479" s="19" t="s">
        <v>3486</v>
      </c>
      <c r="H479" s="17"/>
      <c r="I479" s="20">
        <v>2006</v>
      </c>
      <c r="J479" s="17" t="s">
        <v>4784</v>
      </c>
      <c r="K479" s="17" t="s">
        <v>5711</v>
      </c>
      <c r="L479" s="17" t="s">
        <v>4785</v>
      </c>
      <c r="M479" s="21"/>
      <c r="N479" s="21"/>
      <c r="O479" s="17" t="s">
        <v>4785</v>
      </c>
      <c r="P479" s="17" t="s">
        <v>4786</v>
      </c>
      <c r="Q479" s="17"/>
      <c r="R479" s="22">
        <v>10.8</v>
      </c>
      <c r="S479" s="17"/>
      <c r="T479" s="23" t="s">
        <v>4403</v>
      </c>
      <c r="U479" s="17" t="s">
        <v>4573</v>
      </c>
    </row>
    <row r="480" spans="1:21" hidden="1" x14ac:dyDescent="0.25">
      <c r="A480" s="17" t="s">
        <v>5714</v>
      </c>
      <c r="B480" s="17"/>
      <c r="C480" s="17" t="s">
        <v>5715</v>
      </c>
      <c r="D480" s="18">
        <v>25899</v>
      </c>
      <c r="E480" s="17" t="s">
        <v>5713</v>
      </c>
      <c r="F480" s="17" t="s">
        <v>5716</v>
      </c>
      <c r="G480" s="19" t="s">
        <v>3486</v>
      </c>
      <c r="H480" s="17"/>
      <c r="I480" s="20">
        <v>2014</v>
      </c>
      <c r="J480" s="17" t="s">
        <v>4784</v>
      </c>
      <c r="K480" s="17" t="s">
        <v>5714</v>
      </c>
      <c r="L480" s="17" t="s">
        <v>4785</v>
      </c>
      <c r="M480" s="21"/>
      <c r="N480" s="21"/>
      <c r="O480" s="17" t="s">
        <v>4785</v>
      </c>
      <c r="P480" s="17" t="s">
        <v>4786</v>
      </c>
      <c r="Q480" s="17" t="s">
        <v>4792</v>
      </c>
      <c r="R480" s="22">
        <v>21.6</v>
      </c>
      <c r="S480" s="17"/>
      <c r="T480" s="23" t="s">
        <v>4403</v>
      </c>
      <c r="U480" s="17" t="s">
        <v>4567</v>
      </c>
    </row>
    <row r="481" spans="1:21" hidden="1" x14ac:dyDescent="0.25">
      <c r="A481" s="24" t="s">
        <v>5717</v>
      </c>
      <c r="B481" s="17" t="s">
        <v>5718</v>
      </c>
      <c r="C481" s="17"/>
      <c r="D481" s="26">
        <v>27777</v>
      </c>
      <c r="E481" s="25" t="s">
        <v>5719</v>
      </c>
      <c r="F481" s="17"/>
      <c r="G481" s="19" t="s">
        <v>3477</v>
      </c>
      <c r="H481" s="17"/>
      <c r="I481" s="28">
        <v>2000</v>
      </c>
      <c r="J481" s="17" t="s">
        <v>4784</v>
      </c>
      <c r="K481" s="17" t="s">
        <v>5717</v>
      </c>
      <c r="L481" s="17" t="s">
        <v>4785</v>
      </c>
      <c r="M481" s="17"/>
      <c r="N481" s="17"/>
      <c r="O481" s="17" t="s">
        <v>4785</v>
      </c>
      <c r="P481" s="17" t="s">
        <v>4786</v>
      </c>
      <c r="Q481" s="17"/>
      <c r="R481" s="29">
        <v>11.6</v>
      </c>
      <c r="S481" s="17"/>
      <c r="T481" s="25" t="s">
        <v>4405</v>
      </c>
      <c r="U481" s="25" t="s">
        <v>4455</v>
      </c>
    </row>
    <row r="482" spans="1:21" ht="26.25" hidden="1" x14ac:dyDescent="0.25">
      <c r="A482" s="24" t="s">
        <v>5720</v>
      </c>
      <c r="B482" s="17" t="s">
        <v>5721</v>
      </c>
      <c r="C482" s="17"/>
      <c r="D482" s="26">
        <v>52538</v>
      </c>
      <c r="E482" s="25" t="s">
        <v>5722</v>
      </c>
      <c r="F482" s="17"/>
      <c r="G482" s="27" t="s">
        <v>3480</v>
      </c>
      <c r="H482" s="17"/>
      <c r="I482" s="28">
        <v>2005</v>
      </c>
      <c r="J482" s="17" t="s">
        <v>4784</v>
      </c>
      <c r="K482" s="17" t="s">
        <v>5720</v>
      </c>
      <c r="L482" s="17" t="s">
        <v>4785</v>
      </c>
      <c r="M482" s="17"/>
      <c r="N482" s="17"/>
      <c r="O482" s="17" t="s">
        <v>4785</v>
      </c>
      <c r="P482" s="17" t="s">
        <v>4786</v>
      </c>
      <c r="Q482" s="17"/>
      <c r="R482" s="29">
        <v>18</v>
      </c>
      <c r="S482" s="30"/>
      <c r="T482" s="30" t="s">
        <v>4405</v>
      </c>
      <c r="U482" s="30" t="s">
        <v>4441</v>
      </c>
    </row>
    <row r="483" spans="1:21" hidden="1" x14ac:dyDescent="0.25">
      <c r="A483" s="17" t="s">
        <v>5723</v>
      </c>
      <c r="B483" s="17" t="s">
        <v>4950</v>
      </c>
      <c r="C483" s="17"/>
      <c r="D483" s="18">
        <v>99634</v>
      </c>
      <c r="E483" s="17" t="s">
        <v>5724</v>
      </c>
      <c r="F483" s="17"/>
      <c r="G483" s="19" t="s">
        <v>3481</v>
      </c>
      <c r="H483" s="17"/>
      <c r="I483" s="20">
        <v>2006</v>
      </c>
      <c r="J483" s="17" t="s">
        <v>4784</v>
      </c>
      <c r="K483" s="17" t="s">
        <v>5723</v>
      </c>
      <c r="L483" s="17" t="s">
        <v>4785</v>
      </c>
      <c r="M483" s="17"/>
      <c r="N483" s="17"/>
      <c r="O483" s="17" t="s">
        <v>4785</v>
      </c>
      <c r="P483" s="17" t="s">
        <v>4786</v>
      </c>
      <c r="Q483" s="17"/>
      <c r="R483" s="22">
        <v>58</v>
      </c>
      <c r="S483" s="17" t="s">
        <v>5725</v>
      </c>
      <c r="T483" s="23" t="s">
        <v>4849</v>
      </c>
      <c r="U483" s="25" t="s">
        <v>4440</v>
      </c>
    </row>
    <row r="484" spans="1:21" hidden="1" x14ac:dyDescent="0.25">
      <c r="A484" s="24" t="s">
        <v>5726</v>
      </c>
      <c r="B484" s="17"/>
      <c r="C484" s="17" t="s">
        <v>5727</v>
      </c>
      <c r="D484" s="18">
        <v>39579</v>
      </c>
      <c r="E484" s="17" t="s">
        <v>5728</v>
      </c>
      <c r="F484" s="17" t="s">
        <v>5729</v>
      </c>
      <c r="G484" s="19" t="s">
        <v>3479</v>
      </c>
      <c r="H484" s="17"/>
      <c r="I484" s="20">
        <v>2014</v>
      </c>
      <c r="J484" s="17" t="s">
        <v>4784</v>
      </c>
      <c r="K484" s="17" t="s">
        <v>5726</v>
      </c>
      <c r="L484" s="17" t="s">
        <v>4785</v>
      </c>
      <c r="M484" s="17"/>
      <c r="N484" s="17"/>
      <c r="O484" s="17" t="s">
        <v>4785</v>
      </c>
      <c r="P484" s="17" t="s">
        <v>4786</v>
      </c>
      <c r="Q484" s="17"/>
      <c r="R484" s="22">
        <v>13</v>
      </c>
      <c r="S484" s="17"/>
      <c r="T484" s="23"/>
      <c r="U484" s="17"/>
    </row>
    <row r="485" spans="1:21" hidden="1" x14ac:dyDescent="0.25">
      <c r="A485" s="17" t="s">
        <v>229</v>
      </c>
      <c r="B485" s="17" t="s">
        <v>2200</v>
      </c>
      <c r="C485" s="17" t="s">
        <v>1063</v>
      </c>
      <c r="D485" s="18">
        <v>83536</v>
      </c>
      <c r="E485" s="17" t="s">
        <v>1063</v>
      </c>
      <c r="F485" s="17" t="s">
        <v>2485</v>
      </c>
      <c r="G485" s="19" t="s">
        <v>3478</v>
      </c>
      <c r="H485" s="17"/>
      <c r="I485" s="20">
        <v>1938</v>
      </c>
      <c r="J485" s="17" t="s">
        <v>4784</v>
      </c>
      <c r="K485" s="17" t="s">
        <v>229</v>
      </c>
      <c r="L485" s="17" t="s">
        <v>4823</v>
      </c>
      <c r="M485" s="17"/>
      <c r="N485" s="17"/>
      <c r="O485" s="17" t="s">
        <v>4823</v>
      </c>
      <c r="P485" s="17" t="s">
        <v>4792</v>
      </c>
      <c r="Q485" s="17" t="s">
        <v>4792</v>
      </c>
      <c r="R485" s="22">
        <v>25</v>
      </c>
      <c r="S485" s="17" t="s">
        <v>4095</v>
      </c>
      <c r="T485" s="23">
        <v>110</v>
      </c>
      <c r="U485" s="17" t="s">
        <v>4451</v>
      </c>
    </row>
    <row r="486" spans="1:21" ht="90" hidden="1" x14ac:dyDescent="0.25">
      <c r="A486" s="24" t="s">
        <v>5730</v>
      </c>
      <c r="B486" s="21" t="s">
        <v>5731</v>
      </c>
      <c r="C486" s="17"/>
      <c r="D486" s="18">
        <v>95185</v>
      </c>
      <c r="E486" s="17" t="s">
        <v>5732</v>
      </c>
      <c r="F486" s="17"/>
      <c r="G486" s="19" t="s">
        <v>3478</v>
      </c>
      <c r="H486" s="17"/>
      <c r="I486" s="20">
        <v>2010</v>
      </c>
      <c r="J486" s="17" t="s">
        <v>4784</v>
      </c>
      <c r="K486" s="17" t="s">
        <v>5730</v>
      </c>
      <c r="L486" s="21" t="s">
        <v>4785</v>
      </c>
      <c r="M486" s="21"/>
      <c r="N486" s="21"/>
      <c r="O486" s="21" t="s">
        <v>4785</v>
      </c>
      <c r="P486" s="17" t="s">
        <v>4786</v>
      </c>
      <c r="Q486" s="17"/>
      <c r="R486" s="22">
        <v>10</v>
      </c>
      <c r="S486" s="17"/>
      <c r="T486" s="23" t="s">
        <v>4403</v>
      </c>
      <c r="U486" s="17" t="s">
        <v>5733</v>
      </c>
    </row>
    <row r="487" spans="1:21" x14ac:dyDescent="0.25">
      <c r="A487" s="17" t="s">
        <v>230</v>
      </c>
      <c r="B487" s="17" t="s">
        <v>2201</v>
      </c>
      <c r="C487" s="17" t="s">
        <v>1064</v>
      </c>
      <c r="D487" s="18">
        <v>21502</v>
      </c>
      <c r="E487" s="17" t="s">
        <v>1064</v>
      </c>
      <c r="F487" s="17" t="s">
        <v>2486</v>
      </c>
      <c r="G487" s="19" t="s">
        <v>3486</v>
      </c>
      <c r="H487" s="17" t="s">
        <v>1609</v>
      </c>
      <c r="I487" s="20">
        <v>1958</v>
      </c>
      <c r="J487" s="17" t="s">
        <v>4784</v>
      </c>
      <c r="K487" s="17" t="s">
        <v>230</v>
      </c>
      <c r="L487" s="17" t="s">
        <v>4959</v>
      </c>
      <c r="M487" s="17"/>
      <c r="N487" s="17"/>
      <c r="O487" s="17" t="s">
        <v>4959</v>
      </c>
      <c r="P487" s="17" t="s">
        <v>4792</v>
      </c>
      <c r="Q487" s="17" t="s">
        <v>4792</v>
      </c>
      <c r="R487" s="22">
        <v>119.1</v>
      </c>
      <c r="S487" s="17" t="s">
        <v>4096</v>
      </c>
      <c r="T487" s="23">
        <v>110</v>
      </c>
      <c r="U487" s="17" t="s">
        <v>4448</v>
      </c>
    </row>
    <row r="488" spans="1:21" ht="51.75" x14ac:dyDescent="0.25">
      <c r="A488" s="17" t="s">
        <v>231</v>
      </c>
      <c r="B488" s="21" t="s">
        <v>2201</v>
      </c>
      <c r="C488" s="17" t="s">
        <v>1064</v>
      </c>
      <c r="D488" s="18">
        <v>21502</v>
      </c>
      <c r="E488" s="17" t="s">
        <v>1064</v>
      </c>
      <c r="F488" s="17" t="s">
        <v>2486</v>
      </c>
      <c r="G488" s="19" t="s">
        <v>3486</v>
      </c>
      <c r="H488" s="17" t="s">
        <v>1610</v>
      </c>
      <c r="I488" s="20">
        <v>1958</v>
      </c>
      <c r="J488" s="17" t="s">
        <v>4784</v>
      </c>
      <c r="K488" s="17" t="s">
        <v>231</v>
      </c>
      <c r="L488" s="17" t="s">
        <v>4959</v>
      </c>
      <c r="M488" s="17"/>
      <c r="N488" s="17"/>
      <c r="O488" s="17" t="s">
        <v>4959</v>
      </c>
      <c r="P488" s="17" t="s">
        <v>4792</v>
      </c>
      <c r="Q488" s="17" t="s">
        <v>4792</v>
      </c>
      <c r="R488" s="22"/>
      <c r="S488" s="17" t="s">
        <v>4096</v>
      </c>
      <c r="T488" s="23">
        <v>110</v>
      </c>
      <c r="U488" s="17" t="s">
        <v>4448</v>
      </c>
    </row>
    <row r="489" spans="1:21" x14ac:dyDescent="0.25">
      <c r="A489" s="17" t="s">
        <v>232</v>
      </c>
      <c r="B489" s="17" t="s">
        <v>2201</v>
      </c>
      <c r="C489" s="17" t="s">
        <v>1064</v>
      </c>
      <c r="D489" s="18">
        <v>21502</v>
      </c>
      <c r="E489" s="17" t="s">
        <v>1064</v>
      </c>
      <c r="F489" s="17" t="s">
        <v>2486</v>
      </c>
      <c r="G489" s="19" t="s">
        <v>3486</v>
      </c>
      <c r="H489" s="17" t="s">
        <v>1611</v>
      </c>
      <c r="I489" s="20">
        <v>1958</v>
      </c>
      <c r="J489" s="17" t="s">
        <v>4784</v>
      </c>
      <c r="K489" s="17" t="s">
        <v>232</v>
      </c>
      <c r="L489" s="17" t="s">
        <v>4959</v>
      </c>
      <c r="M489" s="17"/>
      <c r="N489" s="17"/>
      <c r="O489" s="17" t="s">
        <v>4959</v>
      </c>
      <c r="P489" s="17" t="s">
        <v>4792</v>
      </c>
      <c r="Q489" s="17" t="s">
        <v>4792</v>
      </c>
      <c r="R489" s="22"/>
      <c r="S489" s="17" t="s">
        <v>4096</v>
      </c>
      <c r="T489" s="23">
        <v>110</v>
      </c>
      <c r="U489" s="17" t="s">
        <v>4448</v>
      </c>
    </row>
    <row r="490" spans="1:21" hidden="1" x14ac:dyDescent="0.25">
      <c r="A490" s="24" t="s">
        <v>5734</v>
      </c>
      <c r="B490" s="17"/>
      <c r="C490" s="17" t="s">
        <v>5735</v>
      </c>
      <c r="D490" s="26">
        <v>49596</v>
      </c>
      <c r="E490" s="25" t="s">
        <v>5736</v>
      </c>
      <c r="F490" s="17" t="s">
        <v>5737</v>
      </c>
      <c r="G490" s="19" t="s">
        <v>3477</v>
      </c>
      <c r="H490" s="17"/>
      <c r="I490" s="28">
        <v>2015</v>
      </c>
      <c r="J490" s="17" t="s">
        <v>4784</v>
      </c>
      <c r="K490" s="17" t="s">
        <v>5734</v>
      </c>
      <c r="L490" s="17" t="s">
        <v>4785</v>
      </c>
      <c r="M490" s="17"/>
      <c r="N490" s="17"/>
      <c r="O490" s="17" t="s">
        <v>4785</v>
      </c>
      <c r="P490" s="17" t="s">
        <v>4786</v>
      </c>
      <c r="Q490" s="17"/>
      <c r="R490" s="29">
        <v>12</v>
      </c>
      <c r="S490" s="17"/>
      <c r="T490" s="25"/>
      <c r="U490" s="25"/>
    </row>
    <row r="491" spans="1:21" hidden="1" x14ac:dyDescent="0.25">
      <c r="A491" s="17" t="s">
        <v>107</v>
      </c>
      <c r="B491" s="17" t="s">
        <v>2172</v>
      </c>
      <c r="C491" s="17" t="s">
        <v>985</v>
      </c>
      <c r="D491" s="18">
        <v>45896</v>
      </c>
      <c r="E491" s="17" t="s">
        <v>3226</v>
      </c>
      <c r="F491" s="17"/>
      <c r="G491" s="19" t="s">
        <v>3480</v>
      </c>
      <c r="H491" s="17" t="s">
        <v>1547</v>
      </c>
      <c r="I491" s="20">
        <v>1969</v>
      </c>
      <c r="J491" s="17" t="s">
        <v>4784</v>
      </c>
      <c r="K491" s="17" t="s">
        <v>107</v>
      </c>
      <c r="L491" s="17" t="s">
        <v>4843</v>
      </c>
      <c r="M491" s="17"/>
      <c r="N491" s="17"/>
      <c r="O491" s="17" t="s">
        <v>4843</v>
      </c>
      <c r="P491" s="17" t="s">
        <v>4792</v>
      </c>
      <c r="Q491" s="17" t="s">
        <v>4786</v>
      </c>
      <c r="R491" s="22">
        <v>345</v>
      </c>
      <c r="S491" s="17" t="s">
        <v>985</v>
      </c>
      <c r="T491" s="23">
        <v>220</v>
      </c>
      <c r="U491" s="17" t="s">
        <v>4460</v>
      </c>
    </row>
    <row r="492" spans="1:21" hidden="1" x14ac:dyDescent="0.25">
      <c r="A492" s="17" t="s">
        <v>108</v>
      </c>
      <c r="B492" s="17" t="s">
        <v>2172</v>
      </c>
      <c r="C492" s="17" t="s">
        <v>985</v>
      </c>
      <c r="D492" s="18">
        <v>45896</v>
      </c>
      <c r="E492" s="17" t="s">
        <v>3226</v>
      </c>
      <c r="F492" s="17"/>
      <c r="G492" s="19" t="s">
        <v>3480</v>
      </c>
      <c r="H492" s="17" t="s">
        <v>1548</v>
      </c>
      <c r="I492" s="20">
        <v>1968</v>
      </c>
      <c r="J492" s="17" t="s">
        <v>4784</v>
      </c>
      <c r="K492" s="17" t="s">
        <v>108</v>
      </c>
      <c r="L492" s="17" t="s">
        <v>4843</v>
      </c>
      <c r="M492" s="17"/>
      <c r="N492" s="17"/>
      <c r="O492" s="17" t="s">
        <v>4843</v>
      </c>
      <c r="P492" s="17" t="s">
        <v>4792</v>
      </c>
      <c r="Q492" s="17" t="s">
        <v>4786</v>
      </c>
      <c r="R492" s="22">
        <v>345</v>
      </c>
      <c r="S492" s="17" t="s">
        <v>985</v>
      </c>
      <c r="T492" s="23">
        <v>220</v>
      </c>
      <c r="U492" s="17" t="s">
        <v>4460</v>
      </c>
    </row>
    <row r="493" spans="1:21" hidden="1" x14ac:dyDescent="0.25">
      <c r="A493" s="24" t="s">
        <v>109</v>
      </c>
      <c r="B493" s="17" t="s">
        <v>2172</v>
      </c>
      <c r="C493" s="17" t="s">
        <v>986</v>
      </c>
      <c r="D493" s="18">
        <v>45896</v>
      </c>
      <c r="E493" s="17" t="s">
        <v>3226</v>
      </c>
      <c r="F493" s="17"/>
      <c r="G493" s="19" t="s">
        <v>3480</v>
      </c>
      <c r="H493" s="17"/>
      <c r="I493" s="20">
        <v>1985</v>
      </c>
      <c r="J493" s="17" t="s">
        <v>4784</v>
      </c>
      <c r="K493" s="17" t="s">
        <v>109</v>
      </c>
      <c r="L493" s="21" t="s">
        <v>4843</v>
      </c>
      <c r="M493" s="21"/>
      <c r="N493" s="21"/>
      <c r="O493" s="21" t="s">
        <v>4843</v>
      </c>
      <c r="P493" s="17" t="s">
        <v>4792</v>
      </c>
      <c r="Q493" s="17" t="s">
        <v>4786</v>
      </c>
      <c r="R493" s="22">
        <v>70</v>
      </c>
      <c r="S493" s="17" t="s">
        <v>985</v>
      </c>
      <c r="T493" s="23">
        <v>35</v>
      </c>
      <c r="U493" s="25" t="s">
        <v>4460</v>
      </c>
    </row>
    <row r="494" spans="1:21" hidden="1" x14ac:dyDescent="0.25">
      <c r="A494" s="24" t="s">
        <v>5738</v>
      </c>
      <c r="B494" s="32"/>
      <c r="C494" s="27" t="s">
        <v>5739</v>
      </c>
      <c r="D494" s="18">
        <v>36251</v>
      </c>
      <c r="E494" s="32" t="s">
        <v>5740</v>
      </c>
      <c r="F494" s="32" t="s">
        <v>5741</v>
      </c>
      <c r="G494" s="27" t="s">
        <v>3483</v>
      </c>
      <c r="H494" s="27"/>
      <c r="I494" s="40">
        <v>2016</v>
      </c>
      <c r="J494" s="32" t="s">
        <v>4784</v>
      </c>
      <c r="K494" s="17" t="s">
        <v>5738</v>
      </c>
      <c r="L494" s="17" t="s">
        <v>4785</v>
      </c>
      <c r="M494" s="21"/>
      <c r="N494" s="32"/>
      <c r="O494" s="17" t="s">
        <v>4785</v>
      </c>
      <c r="P494" s="27" t="s">
        <v>4786</v>
      </c>
      <c r="Q494" s="32"/>
      <c r="R494" s="39">
        <v>23.1</v>
      </c>
      <c r="S494" s="27"/>
      <c r="T494" s="27"/>
      <c r="U494" s="36"/>
    </row>
    <row r="495" spans="1:21" ht="39" hidden="1" x14ac:dyDescent="0.25">
      <c r="A495" s="24" t="s">
        <v>5742</v>
      </c>
      <c r="B495" s="17"/>
      <c r="C495" s="17" t="s">
        <v>5743</v>
      </c>
      <c r="D495" s="18">
        <v>17498</v>
      </c>
      <c r="E495" s="17" t="s">
        <v>5744</v>
      </c>
      <c r="F495" s="17" t="s">
        <v>5745</v>
      </c>
      <c r="G495" s="19" t="s">
        <v>3484</v>
      </c>
      <c r="H495" s="17"/>
      <c r="I495" s="20">
        <v>2015</v>
      </c>
      <c r="J495" s="17" t="s">
        <v>4784</v>
      </c>
      <c r="K495" s="17" t="s">
        <v>5742</v>
      </c>
      <c r="L495" s="21" t="s">
        <v>4785</v>
      </c>
      <c r="M495" s="21"/>
      <c r="N495" s="21"/>
      <c r="O495" s="21" t="s">
        <v>4785</v>
      </c>
      <c r="P495" s="17" t="s">
        <v>4786</v>
      </c>
      <c r="Q495" s="17"/>
      <c r="R495" s="22">
        <v>18.5</v>
      </c>
      <c r="S495" s="17"/>
      <c r="T495" s="23"/>
      <c r="U495" s="25"/>
    </row>
    <row r="496" spans="1:21" hidden="1" x14ac:dyDescent="0.25">
      <c r="A496" s="24" t="s">
        <v>5746</v>
      </c>
      <c r="B496" s="17" t="s">
        <v>5747</v>
      </c>
      <c r="C496" s="17" t="s">
        <v>5748</v>
      </c>
      <c r="D496" s="18">
        <v>27804</v>
      </c>
      <c r="E496" s="17" t="s">
        <v>5749</v>
      </c>
      <c r="F496" s="17" t="s">
        <v>5750</v>
      </c>
      <c r="G496" s="19" t="s">
        <v>3477</v>
      </c>
      <c r="H496" s="17"/>
      <c r="I496" s="20">
        <v>2015</v>
      </c>
      <c r="J496" s="17" t="s">
        <v>4784</v>
      </c>
      <c r="K496" s="17" t="s">
        <v>5746</v>
      </c>
      <c r="L496" s="17" t="s">
        <v>4785</v>
      </c>
      <c r="M496" s="17"/>
      <c r="N496" s="17"/>
      <c r="O496" s="17" t="s">
        <v>4785</v>
      </c>
      <c r="P496" s="17" t="s">
        <v>4786</v>
      </c>
      <c r="Q496" s="17"/>
      <c r="R496" s="22">
        <v>13.8</v>
      </c>
      <c r="S496" s="17" t="s">
        <v>5751</v>
      </c>
      <c r="T496" s="23"/>
      <c r="U496" s="17"/>
    </row>
    <row r="497" spans="1:21" hidden="1" x14ac:dyDescent="0.25">
      <c r="A497" s="24" t="s">
        <v>5752</v>
      </c>
      <c r="B497" s="21"/>
      <c r="C497" s="17" t="s">
        <v>5753</v>
      </c>
      <c r="D497" s="18">
        <v>54472</v>
      </c>
      <c r="E497" s="17" t="s">
        <v>5754</v>
      </c>
      <c r="F497" s="17" t="s">
        <v>5755</v>
      </c>
      <c r="G497" s="19" t="s">
        <v>3487</v>
      </c>
      <c r="H497" s="17"/>
      <c r="I497" s="20">
        <v>2015</v>
      </c>
      <c r="J497" s="17" t="s">
        <v>4784</v>
      </c>
      <c r="K497" s="17" t="s">
        <v>5752</v>
      </c>
      <c r="L497" s="17" t="s">
        <v>4785</v>
      </c>
      <c r="M497" s="17"/>
      <c r="N497" s="17"/>
      <c r="O497" s="17" t="s">
        <v>4785</v>
      </c>
      <c r="P497" s="17" t="s">
        <v>4786</v>
      </c>
      <c r="Q497" s="17"/>
      <c r="R497" s="22">
        <v>18.3</v>
      </c>
      <c r="S497" s="17"/>
      <c r="T497" s="23"/>
      <c r="U497" s="17"/>
    </row>
    <row r="498" spans="1:21" hidden="1" x14ac:dyDescent="0.25">
      <c r="A498" s="17" t="s">
        <v>5756</v>
      </c>
      <c r="B498" s="21"/>
      <c r="C498" s="17" t="s">
        <v>5757</v>
      </c>
      <c r="D498" s="18">
        <v>17291</v>
      </c>
      <c r="E498" s="17" t="s">
        <v>5758</v>
      </c>
      <c r="F498" s="17" t="s">
        <v>5759</v>
      </c>
      <c r="G498" s="19" t="s">
        <v>3346</v>
      </c>
      <c r="H498" s="17"/>
      <c r="I498" s="20">
        <v>2010</v>
      </c>
      <c r="J498" s="17" t="s">
        <v>4784</v>
      </c>
      <c r="K498" s="17" t="s">
        <v>5756</v>
      </c>
      <c r="L498" s="17" t="s">
        <v>4785</v>
      </c>
      <c r="M498" s="17"/>
      <c r="N498" s="17"/>
      <c r="O498" s="17" t="s">
        <v>4785</v>
      </c>
      <c r="P498" s="17" t="s">
        <v>4786</v>
      </c>
      <c r="Q498" s="17"/>
      <c r="R498" s="22">
        <v>20.7</v>
      </c>
      <c r="S498" s="17"/>
      <c r="T498" s="23"/>
      <c r="U498" s="17"/>
    </row>
    <row r="499" spans="1:21" hidden="1" x14ac:dyDescent="0.25">
      <c r="A499" s="24" t="s">
        <v>5760</v>
      </c>
      <c r="B499" s="17"/>
      <c r="C499" s="17" t="s">
        <v>5761</v>
      </c>
      <c r="D499" s="18">
        <v>95183</v>
      </c>
      <c r="E499" s="17" t="s">
        <v>5762</v>
      </c>
      <c r="F499" s="17"/>
      <c r="G499" s="19" t="s">
        <v>3478</v>
      </c>
      <c r="H499" s="17"/>
      <c r="I499" s="20">
        <v>2014</v>
      </c>
      <c r="J499" s="17" t="s">
        <v>4784</v>
      </c>
      <c r="K499" s="17" t="s">
        <v>5760</v>
      </c>
      <c r="L499" s="17" t="s">
        <v>4785</v>
      </c>
      <c r="M499" s="21"/>
      <c r="N499" s="17"/>
      <c r="O499" s="17" t="s">
        <v>4785</v>
      </c>
      <c r="P499" s="17" t="s">
        <v>4786</v>
      </c>
      <c r="Q499" s="17" t="s">
        <v>4792</v>
      </c>
      <c r="R499" s="22">
        <v>12.2</v>
      </c>
      <c r="S499" s="17"/>
      <c r="T499" s="23" t="s">
        <v>4849</v>
      </c>
      <c r="U499" s="17" t="s">
        <v>4451</v>
      </c>
    </row>
    <row r="500" spans="1:21" hidden="1" x14ac:dyDescent="0.25">
      <c r="A500" s="24" t="s">
        <v>5763</v>
      </c>
      <c r="B500" s="21"/>
      <c r="C500" s="17" t="s">
        <v>5764</v>
      </c>
      <c r="D500" s="26">
        <v>95176</v>
      </c>
      <c r="E500" s="25" t="s">
        <v>5765</v>
      </c>
      <c r="F500" s="17" t="s">
        <v>5766</v>
      </c>
      <c r="G500" s="19" t="s">
        <v>3478</v>
      </c>
      <c r="H500" s="17"/>
      <c r="I500" s="28">
        <v>2015</v>
      </c>
      <c r="J500" s="17" t="s">
        <v>4784</v>
      </c>
      <c r="K500" s="17" t="s">
        <v>5763</v>
      </c>
      <c r="L500" s="17" t="s">
        <v>4785</v>
      </c>
      <c r="M500" s="17"/>
      <c r="N500" s="17"/>
      <c r="O500" s="17" t="s">
        <v>4785</v>
      </c>
      <c r="P500" s="17" t="s">
        <v>4786</v>
      </c>
      <c r="Q500" s="17"/>
      <c r="R500" s="29">
        <v>19.2</v>
      </c>
      <c r="S500" s="17"/>
      <c r="T500" s="25"/>
      <c r="U500" s="17"/>
    </row>
    <row r="501" spans="1:21" x14ac:dyDescent="0.25">
      <c r="A501" s="24" t="s">
        <v>233</v>
      </c>
      <c r="B501" s="17" t="s">
        <v>2195</v>
      </c>
      <c r="C501" s="17" t="s">
        <v>1065</v>
      </c>
      <c r="D501" s="18">
        <v>97737</v>
      </c>
      <c r="E501" s="17" t="s">
        <v>3266</v>
      </c>
      <c r="F501" s="17"/>
      <c r="G501" s="19" t="s">
        <v>3478</v>
      </c>
      <c r="H501" s="17" t="s">
        <v>1604</v>
      </c>
      <c r="I501" s="20">
        <v>1974</v>
      </c>
      <c r="J501" s="17" t="s">
        <v>4784</v>
      </c>
      <c r="K501" s="17" t="s">
        <v>233</v>
      </c>
      <c r="L501" s="17" t="s">
        <v>4959</v>
      </c>
      <c r="M501" s="17"/>
      <c r="N501" s="17"/>
      <c r="O501" s="17" t="s">
        <v>4959</v>
      </c>
      <c r="P501" s="17" t="s">
        <v>4792</v>
      </c>
      <c r="Q501" s="17" t="s">
        <v>4792</v>
      </c>
      <c r="R501" s="22">
        <v>164</v>
      </c>
      <c r="S501" s="17" t="s">
        <v>4091</v>
      </c>
      <c r="T501" s="23" t="s">
        <v>4416</v>
      </c>
      <c r="U501" s="17" t="s">
        <v>4481</v>
      </c>
    </row>
    <row r="502" spans="1:21" ht="39" hidden="1" x14ac:dyDescent="0.25">
      <c r="A502" s="24" t="s">
        <v>5767</v>
      </c>
      <c r="B502" s="17"/>
      <c r="C502" s="17"/>
      <c r="D502" s="18">
        <v>39307</v>
      </c>
      <c r="E502" s="17" t="s">
        <v>5768</v>
      </c>
      <c r="F502" s="17"/>
      <c r="G502" s="19" t="s">
        <v>3479</v>
      </c>
      <c r="H502" s="17"/>
      <c r="I502" s="20">
        <v>2009</v>
      </c>
      <c r="J502" s="17" t="s">
        <v>4784</v>
      </c>
      <c r="K502" s="17" t="s">
        <v>5767</v>
      </c>
      <c r="L502" s="21" t="s">
        <v>4785</v>
      </c>
      <c r="M502" s="21"/>
      <c r="N502" s="21"/>
      <c r="O502" s="21" t="s">
        <v>4785</v>
      </c>
      <c r="P502" s="17" t="s">
        <v>4786</v>
      </c>
      <c r="Q502" s="17"/>
      <c r="R502" s="22">
        <v>20</v>
      </c>
      <c r="S502" s="17"/>
      <c r="T502" s="23" t="s">
        <v>4849</v>
      </c>
      <c r="U502" s="17" t="s">
        <v>4493</v>
      </c>
    </row>
    <row r="503" spans="1:21" hidden="1" x14ac:dyDescent="0.25">
      <c r="A503" s="24" t="s">
        <v>5769</v>
      </c>
      <c r="B503" s="32"/>
      <c r="C503" s="17"/>
      <c r="D503" s="18">
        <v>39307</v>
      </c>
      <c r="E503" s="17" t="s">
        <v>5768</v>
      </c>
      <c r="F503" s="17"/>
      <c r="G503" s="19" t="s">
        <v>3479</v>
      </c>
      <c r="H503" s="17"/>
      <c r="I503" s="20">
        <v>2009</v>
      </c>
      <c r="J503" s="17" t="s">
        <v>4784</v>
      </c>
      <c r="K503" s="17" t="s">
        <v>5769</v>
      </c>
      <c r="L503" s="17" t="s">
        <v>4785</v>
      </c>
      <c r="M503" s="17"/>
      <c r="N503" s="17"/>
      <c r="O503" s="17" t="s">
        <v>4785</v>
      </c>
      <c r="P503" s="17" t="s">
        <v>4786</v>
      </c>
      <c r="Q503" s="17"/>
      <c r="R503" s="22">
        <v>16</v>
      </c>
      <c r="S503" s="17"/>
      <c r="T503" s="23" t="s">
        <v>4849</v>
      </c>
      <c r="U503" s="17" t="s">
        <v>4493</v>
      </c>
    </row>
    <row r="504" spans="1:21" hidden="1" x14ac:dyDescent="0.25">
      <c r="A504" s="17" t="s">
        <v>5770</v>
      </c>
      <c r="B504" s="17"/>
      <c r="C504" s="17"/>
      <c r="D504" s="18">
        <v>39307</v>
      </c>
      <c r="E504" s="17" t="s">
        <v>5768</v>
      </c>
      <c r="F504" s="17"/>
      <c r="G504" s="19" t="s">
        <v>3479</v>
      </c>
      <c r="H504" s="17"/>
      <c r="I504" s="20">
        <v>2009</v>
      </c>
      <c r="J504" s="17" t="s">
        <v>4784</v>
      </c>
      <c r="K504" s="17" t="s">
        <v>5770</v>
      </c>
      <c r="L504" s="17" t="s">
        <v>4785</v>
      </c>
      <c r="M504" s="17"/>
      <c r="N504" s="17"/>
      <c r="O504" s="17" t="s">
        <v>4785</v>
      </c>
      <c r="P504" s="17" t="s">
        <v>4786</v>
      </c>
      <c r="Q504" s="17"/>
      <c r="R504" s="22">
        <v>16</v>
      </c>
      <c r="S504" s="17"/>
      <c r="T504" s="23" t="s">
        <v>4849</v>
      </c>
      <c r="U504" s="25" t="s">
        <v>4493</v>
      </c>
    </row>
    <row r="505" spans="1:21" hidden="1" x14ac:dyDescent="0.25">
      <c r="A505" s="24" t="s">
        <v>5771</v>
      </c>
      <c r="B505" s="32"/>
      <c r="C505" s="17"/>
      <c r="D505" s="18">
        <v>39307</v>
      </c>
      <c r="E505" s="17" t="s">
        <v>5768</v>
      </c>
      <c r="F505" s="17"/>
      <c r="G505" s="19" t="s">
        <v>3479</v>
      </c>
      <c r="H505" s="17"/>
      <c r="I505" s="20">
        <v>2002</v>
      </c>
      <c r="J505" s="17" t="s">
        <v>4784</v>
      </c>
      <c r="K505" s="17" t="s">
        <v>5771</v>
      </c>
      <c r="L505" s="17" t="s">
        <v>4785</v>
      </c>
      <c r="M505" s="17"/>
      <c r="N505" s="17"/>
      <c r="O505" s="17" t="s">
        <v>4785</v>
      </c>
      <c r="P505" s="17" t="s">
        <v>4786</v>
      </c>
      <c r="Q505" s="17"/>
      <c r="R505" s="22">
        <v>15</v>
      </c>
      <c r="S505" s="17"/>
      <c r="T505" s="23" t="s">
        <v>4403</v>
      </c>
      <c r="U505" s="17" t="s">
        <v>4443</v>
      </c>
    </row>
    <row r="506" spans="1:21" hidden="1" x14ac:dyDescent="0.25">
      <c r="A506" s="24" t="s">
        <v>5772</v>
      </c>
      <c r="B506" s="17"/>
      <c r="C506" s="17"/>
      <c r="D506" s="18">
        <v>39307</v>
      </c>
      <c r="E506" s="17" t="s">
        <v>5768</v>
      </c>
      <c r="F506" s="17"/>
      <c r="G506" s="19" t="s">
        <v>3479</v>
      </c>
      <c r="H506" s="17"/>
      <c r="I506" s="20">
        <v>2001</v>
      </c>
      <c r="J506" s="17" t="s">
        <v>4784</v>
      </c>
      <c r="K506" s="17" t="s">
        <v>5772</v>
      </c>
      <c r="L506" s="17" t="s">
        <v>4785</v>
      </c>
      <c r="M506" s="17"/>
      <c r="N506" s="17"/>
      <c r="O506" s="17" t="s">
        <v>4785</v>
      </c>
      <c r="P506" s="17" t="s">
        <v>4786</v>
      </c>
      <c r="Q506" s="17"/>
      <c r="R506" s="22">
        <v>11.7</v>
      </c>
      <c r="S506" s="17"/>
      <c r="T506" s="23" t="s">
        <v>4403</v>
      </c>
      <c r="U506" s="36" t="s">
        <v>4443</v>
      </c>
    </row>
    <row r="507" spans="1:21" hidden="1" x14ac:dyDescent="0.25">
      <c r="A507" s="24" t="s">
        <v>5773</v>
      </c>
      <c r="B507" s="17" t="s">
        <v>5774</v>
      </c>
      <c r="C507" s="42"/>
      <c r="D507" s="38">
        <v>49828</v>
      </c>
      <c r="E507" s="17" t="s">
        <v>5775</v>
      </c>
      <c r="F507" s="17" t="s">
        <v>5776</v>
      </c>
      <c r="G507" s="19" t="s">
        <v>3477</v>
      </c>
      <c r="H507" s="17"/>
      <c r="I507" s="20">
        <v>2011</v>
      </c>
      <c r="J507" s="17" t="s">
        <v>4784</v>
      </c>
      <c r="K507" s="17" t="s">
        <v>5773</v>
      </c>
      <c r="L507" s="17" t="s">
        <v>4815</v>
      </c>
      <c r="M507" s="17"/>
      <c r="N507" s="17"/>
      <c r="O507" s="17" t="s">
        <v>4815</v>
      </c>
      <c r="P507" s="17" t="s">
        <v>4786</v>
      </c>
      <c r="Q507" s="17"/>
      <c r="R507" s="22">
        <v>24.7</v>
      </c>
      <c r="S507" s="17"/>
      <c r="T507" s="23">
        <v>10</v>
      </c>
      <c r="U507" s="25" t="s">
        <v>4441</v>
      </c>
    </row>
    <row r="508" spans="1:21" hidden="1" x14ac:dyDescent="0.25">
      <c r="A508" s="17" t="s">
        <v>535</v>
      </c>
      <c r="B508" s="17" t="s">
        <v>2265</v>
      </c>
      <c r="C508" s="17" t="s">
        <v>1259</v>
      </c>
      <c r="D508" s="18">
        <v>7546</v>
      </c>
      <c r="E508" s="17" t="s">
        <v>3362</v>
      </c>
      <c r="F508" s="17" t="s">
        <v>2590</v>
      </c>
      <c r="G508" s="19" t="s">
        <v>3481</v>
      </c>
      <c r="H508" s="17"/>
      <c r="I508" s="20">
        <v>1996</v>
      </c>
      <c r="J508" s="17" t="s">
        <v>4784</v>
      </c>
      <c r="K508" s="17" t="s">
        <v>535</v>
      </c>
      <c r="L508" s="17" t="s">
        <v>4812</v>
      </c>
      <c r="M508" s="17"/>
      <c r="N508" s="17"/>
      <c r="O508" s="17" t="s">
        <v>4812</v>
      </c>
      <c r="P508" s="17" t="s">
        <v>4792</v>
      </c>
      <c r="Q508" s="17" t="s">
        <v>4786</v>
      </c>
      <c r="R508" s="22">
        <v>74</v>
      </c>
      <c r="S508" s="17"/>
      <c r="T508" s="23">
        <v>110</v>
      </c>
      <c r="U508" s="17" t="s">
        <v>4519</v>
      </c>
    </row>
    <row r="509" spans="1:21" hidden="1" x14ac:dyDescent="0.25">
      <c r="A509" s="17" t="s">
        <v>5777</v>
      </c>
      <c r="B509" s="17" t="s">
        <v>5778</v>
      </c>
      <c r="C509" s="17"/>
      <c r="D509" s="18">
        <v>16928</v>
      </c>
      <c r="E509" s="17" t="s">
        <v>5779</v>
      </c>
      <c r="F509" s="17"/>
      <c r="G509" s="19" t="s">
        <v>3346</v>
      </c>
      <c r="H509" s="17"/>
      <c r="I509" s="20">
        <v>2005</v>
      </c>
      <c r="J509" s="17" t="s">
        <v>4784</v>
      </c>
      <c r="K509" s="17" t="s">
        <v>5777</v>
      </c>
      <c r="L509" s="17" t="s">
        <v>4785</v>
      </c>
      <c r="M509" s="17"/>
      <c r="N509" s="17"/>
      <c r="O509" s="17" t="s">
        <v>4785</v>
      </c>
      <c r="P509" s="17" t="s">
        <v>4786</v>
      </c>
      <c r="Q509" s="17"/>
      <c r="R509" s="22">
        <v>14</v>
      </c>
      <c r="S509" s="17"/>
      <c r="T509" s="23" t="s">
        <v>5060</v>
      </c>
      <c r="U509" s="17" t="s">
        <v>4439</v>
      </c>
    </row>
    <row r="510" spans="1:21" hidden="1" x14ac:dyDescent="0.25">
      <c r="A510" s="24" t="s">
        <v>5780</v>
      </c>
      <c r="B510" s="47" t="s">
        <v>5781</v>
      </c>
      <c r="C510" s="17"/>
      <c r="D510" s="18">
        <v>16928</v>
      </c>
      <c r="E510" s="25" t="s">
        <v>5779</v>
      </c>
      <c r="F510" s="17"/>
      <c r="G510" s="19" t="s">
        <v>3346</v>
      </c>
      <c r="H510" s="17"/>
      <c r="I510" s="28">
        <v>2013</v>
      </c>
      <c r="J510" s="17" t="s">
        <v>4784</v>
      </c>
      <c r="K510" s="17" t="s">
        <v>5780</v>
      </c>
      <c r="L510" s="17" t="s">
        <v>4785</v>
      </c>
      <c r="M510" s="17"/>
      <c r="N510" s="17"/>
      <c r="O510" s="17" t="s">
        <v>4785</v>
      </c>
      <c r="P510" s="17" t="s">
        <v>4786</v>
      </c>
      <c r="Q510" s="17" t="s">
        <v>4792</v>
      </c>
      <c r="R510" s="29">
        <v>6.9</v>
      </c>
      <c r="S510" s="17" t="s">
        <v>5782</v>
      </c>
      <c r="T510" s="25">
        <v>20</v>
      </c>
      <c r="U510" s="17" t="s">
        <v>4436</v>
      </c>
    </row>
    <row r="511" spans="1:21" hidden="1" x14ac:dyDescent="0.25">
      <c r="A511" s="17" t="s">
        <v>5783</v>
      </c>
      <c r="B511" s="17"/>
      <c r="C511" s="17"/>
      <c r="D511" s="18">
        <v>97256</v>
      </c>
      <c r="E511" s="17" t="s">
        <v>5784</v>
      </c>
      <c r="F511" s="17" t="s">
        <v>5785</v>
      </c>
      <c r="G511" s="19" t="s">
        <v>3478</v>
      </c>
      <c r="H511" s="17"/>
      <c r="I511" s="20">
        <v>2010</v>
      </c>
      <c r="J511" s="17" t="s">
        <v>4784</v>
      </c>
      <c r="K511" s="17" t="s">
        <v>5783</v>
      </c>
      <c r="L511" s="17" t="s">
        <v>4815</v>
      </c>
      <c r="M511" s="17"/>
      <c r="N511" s="17"/>
      <c r="O511" s="17" t="s">
        <v>4815</v>
      </c>
      <c r="P511" s="17" t="s">
        <v>4786</v>
      </c>
      <c r="Q511" s="17"/>
      <c r="R511" s="22">
        <v>15.8</v>
      </c>
      <c r="S511" s="17"/>
      <c r="T511" s="23"/>
      <c r="U511" s="17" t="s">
        <v>4561</v>
      </c>
    </row>
    <row r="512" spans="1:21" ht="39" hidden="1" x14ac:dyDescent="0.25">
      <c r="A512" s="24" t="s">
        <v>5786</v>
      </c>
      <c r="B512" s="17" t="s">
        <v>5787</v>
      </c>
      <c r="C512" s="17"/>
      <c r="D512" s="18">
        <v>89547</v>
      </c>
      <c r="E512" s="17" t="s">
        <v>5788</v>
      </c>
      <c r="F512" s="17"/>
      <c r="G512" s="19" t="s">
        <v>3482</v>
      </c>
      <c r="H512" s="17"/>
      <c r="I512" s="20">
        <v>2009</v>
      </c>
      <c r="J512" s="17" t="s">
        <v>4784</v>
      </c>
      <c r="K512" s="17" t="s">
        <v>5786</v>
      </c>
      <c r="L512" s="21" t="s">
        <v>4785</v>
      </c>
      <c r="M512" s="21"/>
      <c r="N512" s="21"/>
      <c r="O512" s="21" t="s">
        <v>4785</v>
      </c>
      <c r="P512" s="17" t="s">
        <v>4786</v>
      </c>
      <c r="Q512" s="17"/>
      <c r="R512" s="22">
        <v>16.8</v>
      </c>
      <c r="S512" s="17"/>
      <c r="T512" s="23" t="s">
        <v>4849</v>
      </c>
      <c r="U512" s="17" t="s">
        <v>4442</v>
      </c>
    </row>
    <row r="513" spans="1:21" ht="39" hidden="1" x14ac:dyDescent="0.25">
      <c r="A513" s="17" t="s">
        <v>5789</v>
      </c>
      <c r="B513" s="21" t="s">
        <v>5043</v>
      </c>
      <c r="C513" s="17"/>
      <c r="D513" s="18">
        <v>97232</v>
      </c>
      <c r="E513" s="17" t="s">
        <v>5790</v>
      </c>
      <c r="F513" s="17" t="s">
        <v>5791</v>
      </c>
      <c r="G513" s="19" t="s">
        <v>3478</v>
      </c>
      <c r="H513" s="17"/>
      <c r="I513" s="20">
        <v>2011</v>
      </c>
      <c r="J513" s="17" t="s">
        <v>4784</v>
      </c>
      <c r="K513" s="17" t="s">
        <v>5789</v>
      </c>
      <c r="L513" s="17" t="s">
        <v>4815</v>
      </c>
      <c r="M513" s="17"/>
      <c r="N513" s="17"/>
      <c r="O513" s="17" t="s">
        <v>4815</v>
      </c>
      <c r="P513" s="17" t="s">
        <v>4786</v>
      </c>
      <c r="Q513" s="17"/>
      <c r="R513" s="22">
        <v>14.9</v>
      </c>
      <c r="S513" s="17"/>
      <c r="T513" s="23"/>
      <c r="U513" s="17" t="s">
        <v>4538</v>
      </c>
    </row>
    <row r="514" spans="1:21" hidden="1" x14ac:dyDescent="0.25">
      <c r="A514" s="17" t="s">
        <v>5792</v>
      </c>
      <c r="B514" s="17"/>
      <c r="C514" s="17"/>
      <c r="D514" s="18">
        <v>97232</v>
      </c>
      <c r="E514" s="17" t="s">
        <v>5790</v>
      </c>
      <c r="F514" s="17" t="s">
        <v>5793</v>
      </c>
      <c r="G514" s="19" t="s">
        <v>3478</v>
      </c>
      <c r="H514" s="17"/>
      <c r="I514" s="20">
        <v>2011</v>
      </c>
      <c r="J514" s="17" t="s">
        <v>4784</v>
      </c>
      <c r="K514" s="17" t="s">
        <v>5792</v>
      </c>
      <c r="L514" s="17" t="s">
        <v>4815</v>
      </c>
      <c r="M514" s="17"/>
      <c r="N514" s="17"/>
      <c r="O514" s="17" t="s">
        <v>4815</v>
      </c>
      <c r="P514" s="17" t="s">
        <v>4786</v>
      </c>
      <c r="Q514" s="17"/>
      <c r="R514" s="22">
        <v>13.4</v>
      </c>
      <c r="S514" s="17"/>
      <c r="T514" s="23"/>
      <c r="U514" s="17" t="s">
        <v>4538</v>
      </c>
    </row>
    <row r="515" spans="1:21" ht="77.25" hidden="1" x14ac:dyDescent="0.25">
      <c r="A515" s="24" t="s">
        <v>5794</v>
      </c>
      <c r="B515" s="21" t="s">
        <v>5795</v>
      </c>
      <c r="C515" s="17"/>
      <c r="D515" s="18">
        <v>6449</v>
      </c>
      <c r="E515" s="25" t="s">
        <v>5796</v>
      </c>
      <c r="F515" s="24"/>
      <c r="G515" s="19" t="s">
        <v>3479</v>
      </c>
      <c r="H515" s="17"/>
      <c r="I515" s="28">
        <v>1999</v>
      </c>
      <c r="J515" s="17" t="s">
        <v>4784</v>
      </c>
      <c r="K515" s="17" t="s">
        <v>5794</v>
      </c>
      <c r="L515" s="17" t="s">
        <v>4785</v>
      </c>
      <c r="M515" s="17"/>
      <c r="N515" s="24"/>
      <c r="O515" s="24" t="s">
        <v>4785</v>
      </c>
      <c r="P515" s="17" t="s">
        <v>4786</v>
      </c>
      <c r="Q515" s="17"/>
      <c r="R515" s="29">
        <v>12.8</v>
      </c>
      <c r="S515" s="17"/>
      <c r="T515" s="25" t="s">
        <v>4403</v>
      </c>
      <c r="U515" s="25" t="s">
        <v>4458</v>
      </c>
    </row>
    <row r="516" spans="1:21" hidden="1" x14ac:dyDescent="0.25">
      <c r="A516" s="17" t="s">
        <v>5797</v>
      </c>
      <c r="B516" s="17"/>
      <c r="C516" s="17" t="s">
        <v>5798</v>
      </c>
      <c r="D516" s="18">
        <v>18276</v>
      </c>
      <c r="E516" s="17" t="s">
        <v>5799</v>
      </c>
      <c r="F516" s="17" t="s">
        <v>5800</v>
      </c>
      <c r="G516" s="19" t="s">
        <v>3484</v>
      </c>
      <c r="H516" s="17"/>
      <c r="I516" s="20">
        <v>2014</v>
      </c>
      <c r="J516" s="17" t="s">
        <v>4784</v>
      </c>
      <c r="K516" s="17" t="s">
        <v>5797</v>
      </c>
      <c r="L516" s="17" t="s">
        <v>4785</v>
      </c>
      <c r="M516" s="17"/>
      <c r="N516" s="17"/>
      <c r="O516" s="17" t="s">
        <v>4785</v>
      </c>
      <c r="P516" s="17" t="s">
        <v>4786</v>
      </c>
      <c r="Q516" s="17"/>
      <c r="R516" s="22">
        <v>15.3</v>
      </c>
      <c r="S516" s="17"/>
      <c r="T516" s="23"/>
      <c r="U516" s="17"/>
    </row>
    <row r="517" spans="1:21" ht="39" hidden="1" x14ac:dyDescent="0.25">
      <c r="A517" s="24" t="s">
        <v>5801</v>
      </c>
      <c r="B517" s="17"/>
      <c r="C517" s="17" t="s">
        <v>5802</v>
      </c>
      <c r="D517" s="18">
        <v>17322</v>
      </c>
      <c r="E517" s="17" t="s">
        <v>5803</v>
      </c>
      <c r="F517" s="17" t="s">
        <v>5804</v>
      </c>
      <c r="G517" s="19" t="s">
        <v>3484</v>
      </c>
      <c r="H517" s="17"/>
      <c r="I517" s="20">
        <v>2015</v>
      </c>
      <c r="J517" s="17" t="s">
        <v>4784</v>
      </c>
      <c r="K517" s="17" t="s">
        <v>5801</v>
      </c>
      <c r="L517" s="21" t="s">
        <v>4785</v>
      </c>
      <c r="M517" s="21"/>
      <c r="N517" s="21"/>
      <c r="O517" s="21" t="s">
        <v>4785</v>
      </c>
      <c r="P517" s="17" t="s">
        <v>4786</v>
      </c>
      <c r="Q517" s="17"/>
      <c r="R517" s="22">
        <v>46.1</v>
      </c>
      <c r="S517" s="17"/>
      <c r="T517" s="23"/>
      <c r="U517" s="25"/>
    </row>
    <row r="518" spans="1:21" hidden="1" x14ac:dyDescent="0.25">
      <c r="A518" s="24" t="s">
        <v>5805</v>
      </c>
      <c r="B518" s="17" t="s">
        <v>4852</v>
      </c>
      <c r="C518" s="17" t="s">
        <v>5806</v>
      </c>
      <c r="D518" s="18">
        <v>19357</v>
      </c>
      <c r="E518" s="17" t="s">
        <v>5807</v>
      </c>
      <c r="F518" s="17"/>
      <c r="G518" s="19" t="s">
        <v>3346</v>
      </c>
      <c r="H518" s="17"/>
      <c r="I518" s="20">
        <v>2007</v>
      </c>
      <c r="J518" s="17" t="s">
        <v>4784</v>
      </c>
      <c r="K518" s="17" t="s">
        <v>5805</v>
      </c>
      <c r="L518" s="17" t="s">
        <v>4785</v>
      </c>
      <c r="M518" s="17"/>
      <c r="N518" s="17"/>
      <c r="O518" s="17" t="s">
        <v>4785</v>
      </c>
      <c r="P518" s="17" t="s">
        <v>4786</v>
      </c>
      <c r="Q518" s="17"/>
      <c r="R518" s="22">
        <v>22</v>
      </c>
      <c r="S518" s="17"/>
      <c r="T518" s="23" t="s">
        <v>4849</v>
      </c>
      <c r="U518" s="17" t="s">
        <v>4571</v>
      </c>
    </row>
    <row r="519" spans="1:21" hidden="1" x14ac:dyDescent="0.25">
      <c r="A519" s="17" t="s">
        <v>860</v>
      </c>
      <c r="B519" s="17" t="s">
        <v>2373</v>
      </c>
      <c r="C519" s="17" t="s">
        <v>1467</v>
      </c>
      <c r="D519" s="18">
        <v>25348</v>
      </c>
      <c r="E519" s="17" t="s">
        <v>3461</v>
      </c>
      <c r="F519" s="17" t="s">
        <v>2690</v>
      </c>
      <c r="G519" s="19" t="s">
        <v>3486</v>
      </c>
      <c r="H519" s="17"/>
      <c r="I519" s="20">
        <v>2010</v>
      </c>
      <c r="J519" s="17" t="s">
        <v>4784</v>
      </c>
      <c r="K519" s="17" t="s">
        <v>860</v>
      </c>
      <c r="L519" s="17" t="s">
        <v>4868</v>
      </c>
      <c r="M519" s="17" t="s">
        <v>5808</v>
      </c>
      <c r="N519" s="17" t="s">
        <v>5809</v>
      </c>
      <c r="O519" s="17" t="s">
        <v>4868</v>
      </c>
      <c r="P519" s="17" t="s">
        <v>4792</v>
      </c>
      <c r="Q519" s="17" t="s">
        <v>4786</v>
      </c>
      <c r="R519" s="22">
        <v>17</v>
      </c>
      <c r="S519" s="17"/>
      <c r="T519" s="23">
        <v>10</v>
      </c>
      <c r="U519" s="17" t="s">
        <v>4573</v>
      </c>
    </row>
    <row r="520" spans="1:21" hidden="1" x14ac:dyDescent="0.25">
      <c r="A520" s="24" t="s">
        <v>5810</v>
      </c>
      <c r="B520" s="17"/>
      <c r="C520" s="17" t="s">
        <v>5811</v>
      </c>
      <c r="D520" s="18">
        <v>39596</v>
      </c>
      <c r="E520" s="25" t="s">
        <v>5812</v>
      </c>
      <c r="F520" s="17"/>
      <c r="G520" s="19" t="s">
        <v>3479</v>
      </c>
      <c r="H520" s="17"/>
      <c r="I520" s="28">
        <v>2014</v>
      </c>
      <c r="J520" s="17" t="s">
        <v>4784</v>
      </c>
      <c r="K520" s="17" t="s">
        <v>5810</v>
      </c>
      <c r="L520" s="17" t="s">
        <v>4785</v>
      </c>
      <c r="M520" s="17"/>
      <c r="N520" s="17"/>
      <c r="O520" s="17" t="s">
        <v>4785</v>
      </c>
      <c r="P520" s="17" t="s">
        <v>4786</v>
      </c>
      <c r="Q520" s="17" t="s">
        <v>4792</v>
      </c>
      <c r="R520" s="29">
        <v>18.3</v>
      </c>
      <c r="S520" s="17"/>
      <c r="T520" s="25" t="s">
        <v>4849</v>
      </c>
      <c r="U520" s="25" t="s">
        <v>4493</v>
      </c>
    </row>
    <row r="521" spans="1:21" x14ac:dyDescent="0.25">
      <c r="A521" s="17" t="s">
        <v>234</v>
      </c>
      <c r="B521" s="17" t="s">
        <v>2201</v>
      </c>
      <c r="C521" s="17" t="s">
        <v>1066</v>
      </c>
      <c r="D521" s="18">
        <v>98746</v>
      </c>
      <c r="E521" s="17" t="s">
        <v>1066</v>
      </c>
      <c r="F521" s="17" t="s">
        <v>2487</v>
      </c>
      <c r="G521" s="19" t="s">
        <v>3481</v>
      </c>
      <c r="H521" s="17" t="s">
        <v>1609</v>
      </c>
      <c r="I521" s="38">
        <v>2004</v>
      </c>
      <c r="J521" s="17" t="s">
        <v>4784</v>
      </c>
      <c r="K521" s="17" t="s">
        <v>234</v>
      </c>
      <c r="L521" s="17" t="s">
        <v>4959</v>
      </c>
      <c r="M521" s="17"/>
      <c r="N521" s="17"/>
      <c r="O521" s="17" t="s">
        <v>4959</v>
      </c>
      <c r="P521" s="17" t="s">
        <v>4792</v>
      </c>
      <c r="Q521" s="17" t="s">
        <v>4792</v>
      </c>
      <c r="R521" s="22">
        <v>1052</v>
      </c>
      <c r="S521" s="17" t="s">
        <v>4097</v>
      </c>
      <c r="T521" s="23">
        <v>380</v>
      </c>
      <c r="U521" s="17" t="s">
        <v>4439</v>
      </c>
    </row>
    <row r="522" spans="1:21" x14ac:dyDescent="0.25">
      <c r="A522" s="17" t="s">
        <v>235</v>
      </c>
      <c r="B522" s="17" t="s">
        <v>2201</v>
      </c>
      <c r="C522" s="17" t="s">
        <v>1066</v>
      </c>
      <c r="D522" s="18">
        <v>98746</v>
      </c>
      <c r="E522" s="17" t="s">
        <v>1066</v>
      </c>
      <c r="F522" s="17" t="s">
        <v>2487</v>
      </c>
      <c r="G522" s="19" t="s">
        <v>3481</v>
      </c>
      <c r="H522" s="17" t="s">
        <v>1610</v>
      </c>
      <c r="I522" s="20">
        <v>2003</v>
      </c>
      <c r="J522" s="17" t="s">
        <v>4784</v>
      </c>
      <c r="K522" s="17" t="s">
        <v>235</v>
      </c>
      <c r="L522" s="17" t="s">
        <v>4959</v>
      </c>
      <c r="M522" s="17"/>
      <c r="N522" s="17"/>
      <c r="O522" s="17" t="s">
        <v>4959</v>
      </c>
      <c r="P522" s="17" t="s">
        <v>4792</v>
      </c>
      <c r="Q522" s="17" t="s">
        <v>4792</v>
      </c>
      <c r="R522" s="22"/>
      <c r="S522" s="17" t="s">
        <v>4097</v>
      </c>
      <c r="T522" s="23">
        <v>380</v>
      </c>
      <c r="U522" s="17" t="s">
        <v>4439</v>
      </c>
    </row>
    <row r="523" spans="1:21" x14ac:dyDescent="0.25">
      <c r="A523" s="24" t="s">
        <v>236</v>
      </c>
      <c r="B523" s="17" t="s">
        <v>2201</v>
      </c>
      <c r="C523" s="17" t="s">
        <v>1066</v>
      </c>
      <c r="D523" s="26">
        <v>98746</v>
      </c>
      <c r="E523" s="25" t="s">
        <v>1066</v>
      </c>
      <c r="F523" s="17" t="s">
        <v>2487</v>
      </c>
      <c r="G523" s="19" t="s">
        <v>3481</v>
      </c>
      <c r="H523" s="17" t="s">
        <v>1611</v>
      </c>
      <c r="I523" s="28">
        <v>2004</v>
      </c>
      <c r="J523" s="17" t="s">
        <v>4784</v>
      </c>
      <c r="K523" s="17" t="s">
        <v>236</v>
      </c>
      <c r="L523" s="17" t="s">
        <v>4959</v>
      </c>
      <c r="M523" s="17"/>
      <c r="N523" s="17"/>
      <c r="O523" s="17" t="s">
        <v>4959</v>
      </c>
      <c r="P523" s="17" t="s">
        <v>4792</v>
      </c>
      <c r="Q523" s="17" t="s">
        <v>4792</v>
      </c>
      <c r="R523" s="29"/>
      <c r="S523" s="17" t="s">
        <v>4097</v>
      </c>
      <c r="T523" s="25">
        <v>380</v>
      </c>
      <c r="U523" s="25" t="s">
        <v>4439</v>
      </c>
    </row>
    <row r="524" spans="1:21" ht="51.75" x14ac:dyDescent="0.25">
      <c r="A524" s="24" t="s">
        <v>237</v>
      </c>
      <c r="B524" s="21" t="s">
        <v>2201</v>
      </c>
      <c r="C524" s="17" t="s">
        <v>1066</v>
      </c>
      <c r="D524" s="18">
        <v>98746</v>
      </c>
      <c r="E524" s="17" t="s">
        <v>1066</v>
      </c>
      <c r="F524" s="17" t="s">
        <v>2487</v>
      </c>
      <c r="G524" s="19" t="s">
        <v>3481</v>
      </c>
      <c r="H524" s="17" t="s">
        <v>1612</v>
      </c>
      <c r="I524" s="20">
        <v>2004</v>
      </c>
      <c r="J524" s="17" t="s">
        <v>4784</v>
      </c>
      <c r="K524" s="17" t="s">
        <v>237</v>
      </c>
      <c r="L524" s="17" t="s">
        <v>4959</v>
      </c>
      <c r="M524" s="17"/>
      <c r="N524" s="17"/>
      <c r="O524" s="17" t="s">
        <v>4959</v>
      </c>
      <c r="P524" s="17" t="s">
        <v>4792</v>
      </c>
      <c r="Q524" s="17" t="s">
        <v>4792</v>
      </c>
      <c r="R524" s="22"/>
      <c r="S524" s="17" t="s">
        <v>4097</v>
      </c>
      <c r="T524" s="23">
        <v>380</v>
      </c>
      <c r="U524" s="25" t="s">
        <v>4439</v>
      </c>
    </row>
    <row r="525" spans="1:21" hidden="1" x14ac:dyDescent="0.25">
      <c r="A525" s="24" t="s">
        <v>5813</v>
      </c>
      <c r="B525" s="17"/>
      <c r="C525" s="17" t="s">
        <v>5814</v>
      </c>
      <c r="D525" s="18">
        <v>67307</v>
      </c>
      <c r="E525" s="25" t="s">
        <v>5815</v>
      </c>
      <c r="F525" s="44"/>
      <c r="G525" s="19" t="s">
        <v>3487</v>
      </c>
      <c r="H525" s="17"/>
      <c r="I525" s="28">
        <v>2014</v>
      </c>
      <c r="J525" s="17" t="s">
        <v>4784</v>
      </c>
      <c r="K525" s="17" t="s">
        <v>5813</v>
      </c>
      <c r="L525" s="17" t="s">
        <v>4785</v>
      </c>
      <c r="M525" s="17"/>
      <c r="N525" s="24"/>
      <c r="O525" s="24" t="s">
        <v>4785</v>
      </c>
      <c r="P525" s="17" t="s">
        <v>4786</v>
      </c>
      <c r="Q525" s="17" t="s">
        <v>4792</v>
      </c>
      <c r="R525" s="29">
        <v>12.7</v>
      </c>
      <c r="S525" s="17"/>
      <c r="T525" s="25" t="s">
        <v>4403</v>
      </c>
      <c r="U525" s="17" t="s">
        <v>4559</v>
      </c>
    </row>
    <row r="526" spans="1:21" ht="102.75" hidden="1" x14ac:dyDescent="0.25">
      <c r="A526" s="24" t="s">
        <v>861</v>
      </c>
      <c r="B526" s="17" t="s">
        <v>2374</v>
      </c>
      <c r="C526" s="17" t="s">
        <v>1468</v>
      </c>
      <c r="D526" s="18">
        <v>73037</v>
      </c>
      <c r="E526" s="17" t="s">
        <v>3462</v>
      </c>
      <c r="F526" s="17"/>
      <c r="G526" s="19" t="s">
        <v>3482</v>
      </c>
      <c r="H526" s="17" t="s">
        <v>1853</v>
      </c>
      <c r="I526" s="20">
        <v>2009</v>
      </c>
      <c r="J526" s="17" t="s">
        <v>4784</v>
      </c>
      <c r="K526" s="17" t="s">
        <v>861</v>
      </c>
      <c r="L526" s="17" t="s">
        <v>4868</v>
      </c>
      <c r="M526" s="21" t="s">
        <v>5583</v>
      </c>
      <c r="N526" s="17"/>
      <c r="O526" s="17" t="s">
        <v>4868</v>
      </c>
      <c r="P526" s="17" t="s">
        <v>4792</v>
      </c>
      <c r="Q526" s="17" t="s">
        <v>4786</v>
      </c>
      <c r="R526" s="22">
        <v>11</v>
      </c>
      <c r="S526" s="17" t="s">
        <v>4373</v>
      </c>
      <c r="T526" s="23">
        <v>30</v>
      </c>
      <c r="U526" s="32" t="s">
        <v>4442</v>
      </c>
    </row>
    <row r="527" spans="1:21" hidden="1" x14ac:dyDescent="0.25">
      <c r="A527" s="24" t="s">
        <v>5816</v>
      </c>
      <c r="B527" s="17" t="s">
        <v>5817</v>
      </c>
      <c r="C527" s="37" t="s">
        <v>5818</v>
      </c>
      <c r="D527" s="38">
        <v>16866</v>
      </c>
      <c r="E527" s="17" t="s">
        <v>5819</v>
      </c>
      <c r="F527" s="17"/>
      <c r="G527" s="19" t="s">
        <v>3346</v>
      </c>
      <c r="H527" s="17" t="s">
        <v>5819</v>
      </c>
      <c r="I527" s="20">
        <v>2010</v>
      </c>
      <c r="J527" s="17" t="s">
        <v>4784</v>
      </c>
      <c r="K527" s="17" t="s">
        <v>5816</v>
      </c>
      <c r="L527" s="17" t="s">
        <v>4785</v>
      </c>
      <c r="M527" s="17"/>
      <c r="N527" s="17"/>
      <c r="O527" s="17" t="s">
        <v>4785</v>
      </c>
      <c r="P527" s="17" t="s">
        <v>4786</v>
      </c>
      <c r="Q527" s="17" t="s">
        <v>4792</v>
      </c>
      <c r="R527" s="22">
        <v>10</v>
      </c>
      <c r="S527" s="17" t="s">
        <v>5820</v>
      </c>
      <c r="T527" s="23">
        <v>110</v>
      </c>
      <c r="U527" s="25" t="s">
        <v>4436</v>
      </c>
    </row>
    <row r="528" spans="1:21" hidden="1" x14ac:dyDescent="0.25">
      <c r="A528" s="24" t="s">
        <v>5821</v>
      </c>
      <c r="B528" s="17"/>
      <c r="C528" s="17"/>
      <c r="D528" s="18">
        <v>99867</v>
      </c>
      <c r="E528" s="17" t="s">
        <v>5822</v>
      </c>
      <c r="F528" s="17" t="s">
        <v>5823</v>
      </c>
      <c r="G528" s="19" t="s">
        <v>3481</v>
      </c>
      <c r="H528" s="17"/>
      <c r="I528" s="20">
        <v>2011</v>
      </c>
      <c r="J528" s="17" t="s">
        <v>4784</v>
      </c>
      <c r="K528" s="17" t="s">
        <v>5821</v>
      </c>
      <c r="L528" s="17" t="s">
        <v>4815</v>
      </c>
      <c r="M528" s="17"/>
      <c r="N528" s="17"/>
      <c r="O528" s="17" t="s">
        <v>4815</v>
      </c>
      <c r="P528" s="17" t="s">
        <v>4786</v>
      </c>
      <c r="Q528" s="17"/>
      <c r="R528" s="22">
        <v>11.7</v>
      </c>
      <c r="S528" s="17"/>
      <c r="T528" s="23"/>
      <c r="U528" s="17" t="s">
        <v>4440</v>
      </c>
    </row>
    <row r="529" spans="1:21" hidden="1" x14ac:dyDescent="0.25">
      <c r="A529" s="24" t="s">
        <v>536</v>
      </c>
      <c r="B529" s="17" t="s">
        <v>2266</v>
      </c>
      <c r="C529" s="17" t="s">
        <v>1260</v>
      </c>
      <c r="D529" s="18">
        <v>37075</v>
      </c>
      <c r="E529" s="17" t="s">
        <v>3363</v>
      </c>
      <c r="F529" s="17" t="s">
        <v>2591</v>
      </c>
      <c r="G529" s="19" t="s">
        <v>3477</v>
      </c>
      <c r="H529" s="17"/>
      <c r="I529" s="20">
        <v>1998</v>
      </c>
      <c r="J529" s="17" t="s">
        <v>4784</v>
      </c>
      <c r="K529" s="17" t="s">
        <v>536</v>
      </c>
      <c r="L529" s="17" t="s">
        <v>4842</v>
      </c>
      <c r="M529" s="17" t="s">
        <v>4812</v>
      </c>
      <c r="N529" s="17" t="s">
        <v>4908</v>
      </c>
      <c r="O529" s="17" t="s">
        <v>4812</v>
      </c>
      <c r="P529" s="17" t="s">
        <v>4792</v>
      </c>
      <c r="Q529" s="17" t="s">
        <v>4786</v>
      </c>
      <c r="R529" s="22">
        <v>18.8</v>
      </c>
      <c r="S529" s="17" t="s">
        <v>4220</v>
      </c>
      <c r="T529" s="23">
        <v>20</v>
      </c>
      <c r="U529" s="25" t="s">
        <v>4520</v>
      </c>
    </row>
    <row r="530" spans="1:21" hidden="1" x14ac:dyDescent="0.25">
      <c r="A530" s="24" t="s">
        <v>5824</v>
      </c>
      <c r="B530" s="21"/>
      <c r="C530" s="17"/>
      <c r="D530" s="18">
        <v>92649</v>
      </c>
      <c r="E530" s="17" t="s">
        <v>5825</v>
      </c>
      <c r="F530" s="17" t="s">
        <v>5826</v>
      </c>
      <c r="G530" s="19" t="s">
        <v>3478</v>
      </c>
      <c r="H530" s="17"/>
      <c r="I530" s="20">
        <v>2012</v>
      </c>
      <c r="J530" s="17" t="s">
        <v>4784</v>
      </c>
      <c r="K530" s="17" t="s">
        <v>5824</v>
      </c>
      <c r="L530" s="17" t="s">
        <v>4815</v>
      </c>
      <c r="M530" s="17"/>
      <c r="N530" s="17"/>
      <c r="O530" s="17" t="s">
        <v>4815</v>
      </c>
      <c r="P530" s="17" t="s">
        <v>4786</v>
      </c>
      <c r="Q530" s="17"/>
      <c r="R530" s="22">
        <v>15.7</v>
      </c>
      <c r="S530" s="17"/>
      <c r="T530" s="23"/>
      <c r="U530" s="17" t="s">
        <v>4451</v>
      </c>
    </row>
    <row r="531" spans="1:21" ht="39" hidden="1" x14ac:dyDescent="0.25">
      <c r="A531" s="17" t="s">
        <v>5827</v>
      </c>
      <c r="B531" s="17"/>
      <c r="C531" s="17"/>
      <c r="D531" s="18">
        <v>16775</v>
      </c>
      <c r="E531" s="17" t="s">
        <v>5828</v>
      </c>
      <c r="F531" s="17"/>
      <c r="G531" s="19" t="s">
        <v>3346</v>
      </c>
      <c r="H531" s="17"/>
      <c r="I531" s="41" t="s">
        <v>3523</v>
      </c>
      <c r="J531" s="17" t="s">
        <v>4784</v>
      </c>
      <c r="K531" s="17" t="s">
        <v>5827</v>
      </c>
      <c r="L531" s="21" t="s">
        <v>4785</v>
      </c>
      <c r="M531" s="21"/>
      <c r="N531" s="21"/>
      <c r="O531" s="21" t="s">
        <v>4785</v>
      </c>
      <c r="P531" s="17" t="s">
        <v>4786</v>
      </c>
      <c r="Q531" s="17"/>
      <c r="R531" s="22">
        <v>14</v>
      </c>
      <c r="S531" s="17"/>
      <c r="T531" s="23" t="s">
        <v>4849</v>
      </c>
      <c r="U531" s="17" t="s">
        <v>4436</v>
      </c>
    </row>
    <row r="532" spans="1:21" hidden="1" x14ac:dyDescent="0.25">
      <c r="A532" s="17" t="s">
        <v>5829</v>
      </c>
      <c r="B532" s="17"/>
      <c r="C532" s="17" t="s">
        <v>5830</v>
      </c>
      <c r="D532" s="18">
        <v>19374</v>
      </c>
      <c r="E532" s="17" t="s">
        <v>5831</v>
      </c>
      <c r="F532" s="17"/>
      <c r="G532" s="19" t="s">
        <v>3484</v>
      </c>
      <c r="H532" s="17"/>
      <c r="I532" s="38">
        <v>2014</v>
      </c>
      <c r="J532" s="17" t="s">
        <v>4784</v>
      </c>
      <c r="K532" s="17" t="s">
        <v>5829</v>
      </c>
      <c r="L532" s="17" t="s">
        <v>4785</v>
      </c>
      <c r="M532" s="17"/>
      <c r="N532" s="17"/>
      <c r="O532" s="17" t="s">
        <v>4785</v>
      </c>
      <c r="P532" s="17" t="s">
        <v>4786</v>
      </c>
      <c r="Q532" s="17" t="s">
        <v>4792</v>
      </c>
      <c r="R532" s="39">
        <v>11.5</v>
      </c>
      <c r="S532" s="56"/>
      <c r="T532" s="17" t="s">
        <v>5024</v>
      </c>
      <c r="U532" s="56" t="s">
        <v>4439</v>
      </c>
    </row>
    <row r="533" spans="1:21" hidden="1" x14ac:dyDescent="0.25">
      <c r="A533" s="24" t="s">
        <v>537</v>
      </c>
      <c r="B533" s="17" t="s">
        <v>2267</v>
      </c>
      <c r="C533" s="17" t="s">
        <v>1261</v>
      </c>
      <c r="D533" s="18">
        <v>17489</v>
      </c>
      <c r="E533" s="25" t="s">
        <v>3364</v>
      </c>
      <c r="F533" s="17"/>
      <c r="G533" s="19" t="s">
        <v>3484</v>
      </c>
      <c r="H533" s="17" t="s">
        <v>1206</v>
      </c>
      <c r="I533" s="28">
        <v>1996</v>
      </c>
      <c r="J533" s="17" t="s">
        <v>4784</v>
      </c>
      <c r="K533" s="17" t="s">
        <v>537</v>
      </c>
      <c r="L533" s="17" t="s">
        <v>4842</v>
      </c>
      <c r="M533" s="17" t="s">
        <v>4812</v>
      </c>
      <c r="N533" s="17" t="s">
        <v>5219</v>
      </c>
      <c r="O533" s="17" t="s">
        <v>4812</v>
      </c>
      <c r="P533" s="17" t="s">
        <v>4792</v>
      </c>
      <c r="Q533" s="17" t="s">
        <v>4786</v>
      </c>
      <c r="R533" s="29">
        <v>14.7</v>
      </c>
      <c r="S533" s="17" t="s">
        <v>4221</v>
      </c>
      <c r="T533" s="25">
        <v>20</v>
      </c>
      <c r="U533" s="17" t="s">
        <v>4521</v>
      </c>
    </row>
    <row r="534" spans="1:21" hidden="1" x14ac:dyDescent="0.25">
      <c r="A534" s="17" t="s">
        <v>538</v>
      </c>
      <c r="B534" s="17" t="s">
        <v>2268</v>
      </c>
      <c r="C534" s="17" t="s">
        <v>1262</v>
      </c>
      <c r="D534" s="18">
        <v>79639</v>
      </c>
      <c r="E534" s="17" t="s">
        <v>3267</v>
      </c>
      <c r="F534" s="17"/>
      <c r="G534" s="19" t="s">
        <v>3482</v>
      </c>
      <c r="H534" s="17"/>
      <c r="I534" s="41" t="s">
        <v>3518</v>
      </c>
      <c r="J534" s="17" t="s">
        <v>4784</v>
      </c>
      <c r="K534" s="17" t="s">
        <v>538</v>
      </c>
      <c r="L534" s="21" t="s">
        <v>4812</v>
      </c>
      <c r="M534" s="30"/>
      <c r="N534" s="30"/>
      <c r="O534" s="21" t="s">
        <v>4812</v>
      </c>
      <c r="P534" s="17" t="s">
        <v>4792</v>
      </c>
      <c r="Q534" s="17" t="s">
        <v>4786</v>
      </c>
      <c r="R534" s="59">
        <v>40</v>
      </c>
      <c r="S534" s="17" t="s">
        <v>4222</v>
      </c>
      <c r="T534" s="23">
        <v>110</v>
      </c>
      <c r="U534" s="17" t="s">
        <v>4480</v>
      </c>
    </row>
    <row r="535" spans="1:21" hidden="1" x14ac:dyDescent="0.25">
      <c r="A535" s="24" t="s">
        <v>238</v>
      </c>
      <c r="B535" s="24" t="s">
        <v>2202</v>
      </c>
      <c r="C535" s="17" t="s">
        <v>1067</v>
      </c>
      <c r="D535" s="18">
        <v>79639</v>
      </c>
      <c r="E535" s="25" t="s">
        <v>3267</v>
      </c>
      <c r="F535" s="17"/>
      <c r="G535" s="19" t="s">
        <v>3482</v>
      </c>
      <c r="H535" s="17" t="s">
        <v>1067</v>
      </c>
      <c r="I535" s="28">
        <v>1912</v>
      </c>
      <c r="J535" s="17" t="s">
        <v>4784</v>
      </c>
      <c r="K535" s="17" t="s">
        <v>238</v>
      </c>
      <c r="L535" s="17" t="s">
        <v>4823</v>
      </c>
      <c r="M535" s="17"/>
      <c r="N535" s="17"/>
      <c r="O535" s="17" t="s">
        <v>4823</v>
      </c>
      <c r="P535" s="17" t="s">
        <v>4792</v>
      </c>
      <c r="Q535" s="17" t="s">
        <v>4792</v>
      </c>
      <c r="R535" s="29">
        <v>37.9</v>
      </c>
      <c r="S535" s="17" t="s">
        <v>4098</v>
      </c>
      <c r="T535" s="25">
        <v>20</v>
      </c>
      <c r="U535" s="25" t="s">
        <v>4480</v>
      </c>
    </row>
    <row r="536" spans="1:21" hidden="1" x14ac:dyDescent="0.25">
      <c r="A536" s="24" t="s">
        <v>399</v>
      </c>
      <c r="B536" s="17" t="s">
        <v>2203</v>
      </c>
      <c r="C536" s="17" t="s">
        <v>1182</v>
      </c>
      <c r="D536" s="18">
        <v>41517</v>
      </c>
      <c r="E536" s="25" t="s">
        <v>3321</v>
      </c>
      <c r="F536" s="17" t="s">
        <v>2550</v>
      </c>
      <c r="G536" s="19" t="s">
        <v>3480</v>
      </c>
      <c r="H536" s="17" t="s">
        <v>1663</v>
      </c>
      <c r="I536" s="28">
        <v>2012</v>
      </c>
      <c r="J536" s="17" t="s">
        <v>4784</v>
      </c>
      <c r="K536" s="17" t="s">
        <v>399</v>
      </c>
      <c r="L536" s="17" t="s">
        <v>5061</v>
      </c>
      <c r="M536" s="17"/>
      <c r="N536" s="17"/>
      <c r="O536" s="17" t="s">
        <v>5061</v>
      </c>
      <c r="P536" s="17" t="s">
        <v>4859</v>
      </c>
      <c r="Q536" s="17" t="s">
        <v>4859</v>
      </c>
      <c r="R536" s="29">
        <v>1060</v>
      </c>
      <c r="S536" s="17" t="s">
        <v>4140</v>
      </c>
      <c r="T536" s="25">
        <v>380</v>
      </c>
      <c r="U536" s="17" t="s">
        <v>4460</v>
      </c>
    </row>
    <row r="537" spans="1:21" ht="26.25" hidden="1" x14ac:dyDescent="0.25">
      <c r="A537" s="17" t="s">
        <v>400</v>
      </c>
      <c r="B537" s="33" t="s">
        <v>2203</v>
      </c>
      <c r="C537" s="27" t="s">
        <v>1183</v>
      </c>
      <c r="D537" s="18">
        <v>41517</v>
      </c>
      <c r="E537" s="32" t="s">
        <v>3321</v>
      </c>
      <c r="F537" s="32" t="s">
        <v>2550</v>
      </c>
      <c r="G537" s="27" t="s">
        <v>3480</v>
      </c>
      <c r="H537" s="27" t="s">
        <v>1664</v>
      </c>
      <c r="I537" s="40">
        <v>2012</v>
      </c>
      <c r="J537" s="32" t="s">
        <v>4784</v>
      </c>
      <c r="K537" s="17" t="s">
        <v>400</v>
      </c>
      <c r="L537" s="17" t="s">
        <v>5061</v>
      </c>
      <c r="M537" s="21"/>
      <c r="N537" s="32"/>
      <c r="O537" s="21" t="s">
        <v>5061</v>
      </c>
      <c r="P537" s="32" t="s">
        <v>4859</v>
      </c>
      <c r="Q537" s="27" t="s">
        <v>4859</v>
      </c>
      <c r="R537" s="39">
        <v>1060</v>
      </c>
      <c r="S537" s="25" t="s">
        <v>4140</v>
      </c>
      <c r="T537" s="27">
        <v>380</v>
      </c>
      <c r="U537" s="27" t="s">
        <v>4460</v>
      </c>
    </row>
    <row r="538" spans="1:21" ht="51.75" hidden="1" x14ac:dyDescent="0.25">
      <c r="A538" s="24" t="s">
        <v>401</v>
      </c>
      <c r="B538" s="17" t="s">
        <v>2203</v>
      </c>
      <c r="C538" s="17" t="s">
        <v>1184</v>
      </c>
      <c r="D538" s="18">
        <v>41517</v>
      </c>
      <c r="E538" s="17" t="s">
        <v>3322</v>
      </c>
      <c r="F538" s="17"/>
      <c r="G538" s="19" t="s">
        <v>3480</v>
      </c>
      <c r="H538" s="17" t="s">
        <v>1658</v>
      </c>
      <c r="I538" s="20">
        <v>1966</v>
      </c>
      <c r="J538" s="17" t="s">
        <v>5832</v>
      </c>
      <c r="K538" s="17" t="s">
        <v>401</v>
      </c>
      <c r="L538" s="17" t="s">
        <v>4842</v>
      </c>
      <c r="M538" s="17" t="s">
        <v>5061</v>
      </c>
      <c r="N538" s="17" t="s">
        <v>5833</v>
      </c>
      <c r="O538" s="17" t="s">
        <v>5061</v>
      </c>
      <c r="P538" s="17" t="s">
        <v>4792</v>
      </c>
      <c r="Q538" s="17" t="s">
        <v>4786</v>
      </c>
      <c r="R538" s="22">
        <v>284</v>
      </c>
      <c r="S538" s="21" t="s">
        <v>4156</v>
      </c>
      <c r="T538" s="23">
        <v>110</v>
      </c>
      <c r="U538" s="25" t="s">
        <v>4441</v>
      </c>
    </row>
    <row r="539" spans="1:21" ht="26.25" hidden="1" x14ac:dyDescent="0.25">
      <c r="A539" s="17" t="s">
        <v>402</v>
      </c>
      <c r="B539" s="17" t="s">
        <v>2203</v>
      </c>
      <c r="C539" s="21" t="s">
        <v>1184</v>
      </c>
      <c r="D539" s="18">
        <v>41517</v>
      </c>
      <c r="E539" s="17" t="s">
        <v>3322</v>
      </c>
      <c r="F539" s="17"/>
      <c r="G539" s="19" t="s">
        <v>3480</v>
      </c>
      <c r="H539" s="17" t="s">
        <v>1659</v>
      </c>
      <c r="I539" s="20">
        <v>1970</v>
      </c>
      <c r="J539" s="17" t="s">
        <v>5832</v>
      </c>
      <c r="K539" s="17" t="s">
        <v>402</v>
      </c>
      <c r="L539" s="17" t="s">
        <v>4842</v>
      </c>
      <c r="M539" s="17" t="s">
        <v>5061</v>
      </c>
      <c r="N539" s="17" t="s">
        <v>5833</v>
      </c>
      <c r="O539" s="17" t="s">
        <v>5061</v>
      </c>
      <c r="P539" s="17" t="s">
        <v>4792</v>
      </c>
      <c r="Q539" s="17" t="s">
        <v>4792</v>
      </c>
      <c r="R539" s="22">
        <v>278</v>
      </c>
      <c r="S539" s="17" t="s">
        <v>4157</v>
      </c>
      <c r="T539" s="23" t="s">
        <v>4422</v>
      </c>
      <c r="U539" s="17" t="s">
        <v>4460</v>
      </c>
    </row>
    <row r="540" spans="1:21" hidden="1" x14ac:dyDescent="0.25">
      <c r="A540" s="24" t="s">
        <v>403</v>
      </c>
      <c r="B540" s="17" t="s">
        <v>2203</v>
      </c>
      <c r="C540" s="17" t="s">
        <v>1185</v>
      </c>
      <c r="D540" s="18">
        <v>41517</v>
      </c>
      <c r="E540" s="17" t="s">
        <v>3323</v>
      </c>
      <c r="F540" s="17"/>
      <c r="G540" s="19" t="s">
        <v>3480</v>
      </c>
      <c r="H540" s="17" t="s">
        <v>1547</v>
      </c>
      <c r="I540" s="20">
        <v>1973</v>
      </c>
      <c r="J540" s="17" t="s">
        <v>4784</v>
      </c>
      <c r="K540" s="17" t="s">
        <v>403</v>
      </c>
      <c r="L540" s="17" t="s">
        <v>5061</v>
      </c>
      <c r="M540" s="17"/>
      <c r="N540" s="17"/>
      <c r="O540" s="17" t="s">
        <v>5061</v>
      </c>
      <c r="P540" s="17" t="s">
        <v>4792</v>
      </c>
      <c r="Q540" s="17" t="s">
        <v>4792</v>
      </c>
      <c r="R540" s="22">
        <v>292</v>
      </c>
      <c r="S540" s="17" t="s">
        <v>4139</v>
      </c>
      <c r="T540" s="23">
        <v>380</v>
      </c>
      <c r="U540" s="17" t="s">
        <v>4460</v>
      </c>
    </row>
    <row r="541" spans="1:21" hidden="1" x14ac:dyDescent="0.25">
      <c r="A541" s="24" t="s">
        <v>404</v>
      </c>
      <c r="B541" s="17" t="s">
        <v>2203</v>
      </c>
      <c r="C541" s="17" t="s">
        <v>1185</v>
      </c>
      <c r="D541" s="18">
        <v>41517</v>
      </c>
      <c r="E541" s="17" t="s">
        <v>3323</v>
      </c>
      <c r="F541" s="17"/>
      <c r="G541" s="19" t="s">
        <v>3480</v>
      </c>
      <c r="H541" s="17" t="s">
        <v>1529</v>
      </c>
      <c r="I541" s="20">
        <v>1972</v>
      </c>
      <c r="J541" s="17" t="s">
        <v>4784</v>
      </c>
      <c r="K541" s="17" t="s">
        <v>404</v>
      </c>
      <c r="L541" s="17" t="s">
        <v>5061</v>
      </c>
      <c r="M541" s="17"/>
      <c r="N541" s="17"/>
      <c r="O541" s="17" t="s">
        <v>5061</v>
      </c>
      <c r="P541" s="17" t="s">
        <v>4792</v>
      </c>
      <c r="Q541" s="17" t="s">
        <v>4792</v>
      </c>
      <c r="R541" s="22">
        <v>294</v>
      </c>
      <c r="S541" s="17" t="s">
        <v>4158</v>
      </c>
      <c r="T541" s="23" t="s">
        <v>4422</v>
      </c>
      <c r="U541" s="17" t="s">
        <v>4467</v>
      </c>
    </row>
    <row r="542" spans="1:21" hidden="1" x14ac:dyDescent="0.25">
      <c r="A542" s="24" t="s">
        <v>405</v>
      </c>
      <c r="B542" s="17" t="s">
        <v>2203</v>
      </c>
      <c r="C542" s="17" t="s">
        <v>1185</v>
      </c>
      <c r="D542" s="18">
        <v>41517</v>
      </c>
      <c r="E542" s="17" t="s">
        <v>3323</v>
      </c>
      <c r="F542" s="17"/>
      <c r="G542" s="19" t="s">
        <v>3480</v>
      </c>
      <c r="H542" s="17" t="s">
        <v>1548</v>
      </c>
      <c r="I542" s="20">
        <v>1972</v>
      </c>
      <c r="J542" s="17" t="s">
        <v>4784</v>
      </c>
      <c r="K542" s="17" t="s">
        <v>405</v>
      </c>
      <c r="L542" s="17" t="s">
        <v>5061</v>
      </c>
      <c r="M542" s="17"/>
      <c r="N542" s="17"/>
      <c r="O542" s="17" t="s">
        <v>5061</v>
      </c>
      <c r="P542" s="17" t="s">
        <v>4792</v>
      </c>
      <c r="Q542" s="17" t="s">
        <v>4792</v>
      </c>
      <c r="R542" s="22">
        <v>294</v>
      </c>
      <c r="S542" s="17" t="s">
        <v>4139</v>
      </c>
      <c r="T542" s="23">
        <v>380</v>
      </c>
      <c r="U542" s="17" t="s">
        <v>4460</v>
      </c>
    </row>
    <row r="543" spans="1:21" hidden="1" x14ac:dyDescent="0.25">
      <c r="A543" s="24" t="s">
        <v>406</v>
      </c>
      <c r="B543" s="17" t="s">
        <v>2203</v>
      </c>
      <c r="C543" s="17" t="s">
        <v>1185</v>
      </c>
      <c r="D543" s="18">
        <v>41517</v>
      </c>
      <c r="E543" s="17" t="s">
        <v>3323</v>
      </c>
      <c r="F543" s="17"/>
      <c r="G543" s="19" t="s">
        <v>3480</v>
      </c>
      <c r="H543" s="17" t="s">
        <v>1592</v>
      </c>
      <c r="I543" s="20">
        <v>1975</v>
      </c>
      <c r="J543" s="17" t="s">
        <v>4784</v>
      </c>
      <c r="K543" s="17" t="s">
        <v>406</v>
      </c>
      <c r="L543" s="21" t="s">
        <v>5061</v>
      </c>
      <c r="M543" s="21"/>
      <c r="N543" s="21"/>
      <c r="O543" s="21" t="s">
        <v>5061</v>
      </c>
      <c r="P543" s="17" t="s">
        <v>4792</v>
      </c>
      <c r="Q543" s="17" t="s">
        <v>4786</v>
      </c>
      <c r="R543" s="22">
        <v>607</v>
      </c>
      <c r="S543" s="17" t="s">
        <v>4139</v>
      </c>
      <c r="T543" s="23">
        <v>380</v>
      </c>
      <c r="U543" s="17" t="s">
        <v>4460</v>
      </c>
    </row>
    <row r="544" spans="1:21" hidden="1" x14ac:dyDescent="0.25">
      <c r="A544" s="24" t="s">
        <v>407</v>
      </c>
      <c r="B544" s="17" t="s">
        <v>2203</v>
      </c>
      <c r="C544" s="17" t="s">
        <v>1185</v>
      </c>
      <c r="D544" s="18">
        <v>41517</v>
      </c>
      <c r="E544" s="17" t="s">
        <v>3323</v>
      </c>
      <c r="F544" s="17"/>
      <c r="G544" s="19" t="s">
        <v>3480</v>
      </c>
      <c r="H544" s="17" t="s">
        <v>1550</v>
      </c>
      <c r="I544" s="20">
        <v>1976</v>
      </c>
      <c r="J544" s="17" t="s">
        <v>4784</v>
      </c>
      <c r="K544" s="17" t="s">
        <v>407</v>
      </c>
      <c r="L544" s="17" t="s">
        <v>5061</v>
      </c>
      <c r="M544" s="17"/>
      <c r="N544" s="17"/>
      <c r="O544" s="17" t="s">
        <v>5061</v>
      </c>
      <c r="P544" s="17" t="s">
        <v>4792</v>
      </c>
      <c r="Q544" s="17" t="s">
        <v>4786</v>
      </c>
      <c r="R544" s="22">
        <v>604</v>
      </c>
      <c r="S544" s="17" t="s">
        <v>4140</v>
      </c>
      <c r="T544" s="23">
        <v>380</v>
      </c>
      <c r="U544" s="25" t="s">
        <v>4460</v>
      </c>
    </row>
    <row r="545" spans="1:21" hidden="1" x14ac:dyDescent="0.25">
      <c r="A545" s="24" t="s">
        <v>5834</v>
      </c>
      <c r="B545" s="17"/>
      <c r="C545" s="17" t="s">
        <v>5835</v>
      </c>
      <c r="D545" s="18">
        <v>25361</v>
      </c>
      <c r="E545" s="17" t="s">
        <v>5836</v>
      </c>
      <c r="F545" s="17" t="s">
        <v>5837</v>
      </c>
      <c r="G545" s="19" t="s">
        <v>3486</v>
      </c>
      <c r="H545" s="17"/>
      <c r="I545" s="20">
        <v>2015</v>
      </c>
      <c r="J545" s="17" t="s">
        <v>4784</v>
      </c>
      <c r="K545" s="17" t="s">
        <v>5834</v>
      </c>
      <c r="L545" s="17" t="s">
        <v>4785</v>
      </c>
      <c r="M545" s="17"/>
      <c r="N545" s="17"/>
      <c r="O545" s="17" t="s">
        <v>4785</v>
      </c>
      <c r="P545" s="17" t="s">
        <v>4786</v>
      </c>
      <c r="Q545" s="17"/>
      <c r="R545" s="22">
        <v>12.8</v>
      </c>
      <c r="S545" s="17"/>
      <c r="T545" s="23"/>
      <c r="U545" s="36"/>
    </row>
    <row r="546" spans="1:21" hidden="1" x14ac:dyDescent="0.25">
      <c r="A546" s="24" t="s">
        <v>239</v>
      </c>
      <c r="B546" s="17" t="s">
        <v>2193</v>
      </c>
      <c r="C546" s="17" t="s">
        <v>1068</v>
      </c>
      <c r="D546" s="18">
        <v>94107</v>
      </c>
      <c r="E546" s="17" t="s">
        <v>3268</v>
      </c>
      <c r="F546" s="17" t="s">
        <v>2488</v>
      </c>
      <c r="G546" s="19" t="s">
        <v>3478</v>
      </c>
      <c r="H546" s="17" t="s">
        <v>1068</v>
      </c>
      <c r="I546" s="20">
        <v>1955</v>
      </c>
      <c r="J546" s="17" t="s">
        <v>4784</v>
      </c>
      <c r="K546" s="17" t="s">
        <v>239</v>
      </c>
      <c r="L546" s="17" t="s">
        <v>4823</v>
      </c>
      <c r="M546" s="17"/>
      <c r="N546" s="17"/>
      <c r="O546" s="17" t="s">
        <v>4823</v>
      </c>
      <c r="P546" s="17" t="s">
        <v>4792</v>
      </c>
      <c r="Q546" s="17" t="s">
        <v>4792</v>
      </c>
      <c r="R546" s="22">
        <v>66</v>
      </c>
      <c r="S546" s="17" t="s">
        <v>4088</v>
      </c>
      <c r="T546" s="23">
        <v>220</v>
      </c>
      <c r="U546" s="17" t="s">
        <v>4451</v>
      </c>
    </row>
    <row r="547" spans="1:21" ht="64.5" hidden="1" x14ac:dyDescent="0.25">
      <c r="A547" s="17" t="s">
        <v>5838</v>
      </c>
      <c r="B547" s="21" t="s">
        <v>5839</v>
      </c>
      <c r="C547" s="17"/>
      <c r="D547" s="18">
        <v>1609</v>
      </c>
      <c r="E547" s="17" t="s">
        <v>5840</v>
      </c>
      <c r="F547" s="17"/>
      <c r="G547" s="19" t="s">
        <v>3490</v>
      </c>
      <c r="H547" s="17"/>
      <c r="I547" s="20">
        <v>2006</v>
      </c>
      <c r="J547" s="17" t="s">
        <v>4784</v>
      </c>
      <c r="K547" s="17" t="s">
        <v>5838</v>
      </c>
      <c r="L547" s="21" t="s">
        <v>4785</v>
      </c>
      <c r="M547" s="21"/>
      <c r="N547" s="21"/>
      <c r="O547" s="21" t="s">
        <v>4785</v>
      </c>
      <c r="P547" s="17" t="s">
        <v>4786</v>
      </c>
      <c r="Q547" s="17"/>
      <c r="R547" s="22">
        <v>10</v>
      </c>
      <c r="S547" s="17"/>
      <c r="T547" s="23" t="s">
        <v>4405</v>
      </c>
      <c r="U547" s="17" t="s">
        <v>4490</v>
      </c>
    </row>
    <row r="548" spans="1:21" hidden="1" x14ac:dyDescent="0.25">
      <c r="A548" s="24" t="s">
        <v>5841</v>
      </c>
      <c r="B548" s="17"/>
      <c r="C548" s="17"/>
      <c r="D548" s="18">
        <v>48599</v>
      </c>
      <c r="E548" s="17" t="s">
        <v>5842</v>
      </c>
      <c r="F548" s="17"/>
      <c r="G548" s="19" t="s">
        <v>3480</v>
      </c>
      <c r="H548" s="17"/>
      <c r="I548" s="20">
        <v>2002</v>
      </c>
      <c r="J548" s="17" t="s">
        <v>4784</v>
      </c>
      <c r="K548" s="17" t="s">
        <v>5841</v>
      </c>
      <c r="L548" s="17" t="s">
        <v>4785</v>
      </c>
      <c r="M548" s="17"/>
      <c r="N548" s="17"/>
      <c r="O548" s="17" t="s">
        <v>4785</v>
      </c>
      <c r="P548" s="17" t="s">
        <v>4786</v>
      </c>
      <c r="Q548" s="17"/>
      <c r="R548" s="22">
        <v>11.6</v>
      </c>
      <c r="S548" s="17"/>
      <c r="T548" s="23" t="s">
        <v>4403</v>
      </c>
      <c r="U548" s="17" t="s">
        <v>5843</v>
      </c>
    </row>
    <row r="549" spans="1:21" hidden="1" x14ac:dyDescent="0.25">
      <c r="A549" s="24" t="s">
        <v>5844</v>
      </c>
      <c r="B549" s="17" t="s">
        <v>5845</v>
      </c>
      <c r="C549" s="17"/>
      <c r="D549" s="18">
        <v>14550</v>
      </c>
      <c r="E549" s="17" t="s">
        <v>5846</v>
      </c>
      <c r="F549" s="17"/>
      <c r="G549" s="19" t="s">
        <v>3346</v>
      </c>
      <c r="H549" s="17"/>
      <c r="I549" s="20">
        <v>2012</v>
      </c>
      <c r="J549" s="17" t="s">
        <v>4784</v>
      </c>
      <c r="K549" s="17" t="s">
        <v>5844</v>
      </c>
      <c r="L549" s="17" t="s">
        <v>4815</v>
      </c>
      <c r="M549" s="17"/>
      <c r="N549" s="17"/>
      <c r="O549" s="17" t="s">
        <v>4815</v>
      </c>
      <c r="P549" s="17" t="s">
        <v>4786</v>
      </c>
      <c r="Q549" s="17"/>
      <c r="R549" s="22">
        <v>3.8</v>
      </c>
      <c r="S549" s="17"/>
      <c r="T549" s="23"/>
      <c r="U549" s="17"/>
    </row>
    <row r="550" spans="1:21" hidden="1" x14ac:dyDescent="0.25">
      <c r="A550" s="24" t="s">
        <v>5847</v>
      </c>
      <c r="B550" s="17" t="s">
        <v>5848</v>
      </c>
      <c r="C550" s="17"/>
      <c r="D550" s="18">
        <v>14550</v>
      </c>
      <c r="E550" s="17" t="s">
        <v>5846</v>
      </c>
      <c r="F550" s="17"/>
      <c r="G550" s="19" t="s">
        <v>3346</v>
      </c>
      <c r="H550" s="17"/>
      <c r="I550" s="20">
        <v>2012</v>
      </c>
      <c r="J550" s="17" t="s">
        <v>4784</v>
      </c>
      <c r="K550" s="17" t="s">
        <v>5847</v>
      </c>
      <c r="L550" s="17" t="s">
        <v>4815</v>
      </c>
      <c r="M550" s="17"/>
      <c r="N550" s="17"/>
      <c r="O550" s="17" t="s">
        <v>4815</v>
      </c>
      <c r="P550" s="17" t="s">
        <v>4786</v>
      </c>
      <c r="Q550" s="17"/>
      <c r="R550" s="22">
        <v>6</v>
      </c>
      <c r="S550" s="17"/>
      <c r="T550" s="23"/>
      <c r="U550" s="17"/>
    </row>
    <row r="551" spans="1:21" hidden="1" x14ac:dyDescent="0.25">
      <c r="A551" s="24" t="s">
        <v>5849</v>
      </c>
      <c r="B551" s="17" t="s">
        <v>5850</v>
      </c>
      <c r="C551" s="37"/>
      <c r="D551" s="38">
        <v>14550</v>
      </c>
      <c r="E551" s="17" t="s">
        <v>5846</v>
      </c>
      <c r="F551" s="17"/>
      <c r="G551" s="19" t="s">
        <v>3346</v>
      </c>
      <c r="H551" s="17"/>
      <c r="I551" s="20">
        <v>2012</v>
      </c>
      <c r="J551" s="17" t="s">
        <v>4784</v>
      </c>
      <c r="K551" s="17" t="s">
        <v>5849</v>
      </c>
      <c r="L551" s="17" t="s">
        <v>4815</v>
      </c>
      <c r="M551" s="17"/>
      <c r="N551" s="17"/>
      <c r="O551" s="17" t="s">
        <v>4815</v>
      </c>
      <c r="P551" s="17" t="s">
        <v>4786</v>
      </c>
      <c r="Q551" s="17"/>
      <c r="R551" s="22">
        <v>3</v>
      </c>
      <c r="S551" s="17"/>
      <c r="T551" s="23"/>
      <c r="U551" s="25"/>
    </row>
    <row r="552" spans="1:21" hidden="1" x14ac:dyDescent="0.25">
      <c r="A552" s="24" t="s">
        <v>5851</v>
      </c>
      <c r="B552" s="32" t="s">
        <v>5852</v>
      </c>
      <c r="C552" s="17"/>
      <c r="D552" s="18">
        <v>14550</v>
      </c>
      <c r="E552" s="17" t="s">
        <v>5846</v>
      </c>
      <c r="F552" s="17"/>
      <c r="G552" s="19" t="s">
        <v>3346</v>
      </c>
      <c r="H552" s="17"/>
      <c r="I552" s="20">
        <v>2012</v>
      </c>
      <c r="J552" s="17" t="s">
        <v>4784</v>
      </c>
      <c r="K552" s="17" t="s">
        <v>5851</v>
      </c>
      <c r="L552" s="17" t="s">
        <v>4815</v>
      </c>
      <c r="M552" s="17"/>
      <c r="N552" s="17"/>
      <c r="O552" s="17" t="s">
        <v>4815</v>
      </c>
      <c r="P552" s="17" t="s">
        <v>4786</v>
      </c>
      <c r="Q552" s="17"/>
      <c r="R552" s="22">
        <v>4.5</v>
      </c>
      <c r="S552" s="17"/>
      <c r="T552" s="23"/>
      <c r="U552" s="17"/>
    </row>
    <row r="553" spans="1:21" hidden="1" x14ac:dyDescent="0.25">
      <c r="A553" s="24" t="s">
        <v>5853</v>
      </c>
      <c r="B553" s="17" t="s">
        <v>5854</v>
      </c>
      <c r="C553" s="17"/>
      <c r="D553" s="18">
        <v>14550</v>
      </c>
      <c r="E553" s="17" t="s">
        <v>5846</v>
      </c>
      <c r="F553" s="17"/>
      <c r="G553" s="19" t="s">
        <v>3346</v>
      </c>
      <c r="H553" s="17"/>
      <c r="I553" s="20">
        <v>2012</v>
      </c>
      <c r="J553" s="17" t="s">
        <v>4784</v>
      </c>
      <c r="K553" s="17" t="s">
        <v>5853</v>
      </c>
      <c r="L553" s="17" t="s">
        <v>4815</v>
      </c>
      <c r="M553" s="17"/>
      <c r="N553" s="17"/>
      <c r="O553" s="17" t="s">
        <v>4815</v>
      </c>
      <c r="P553" s="17" t="s">
        <v>4786</v>
      </c>
      <c r="Q553" s="17"/>
      <c r="R553" s="22">
        <v>5.6</v>
      </c>
      <c r="S553" s="17"/>
      <c r="T553" s="23"/>
      <c r="U553" s="17"/>
    </row>
    <row r="554" spans="1:21" hidden="1" x14ac:dyDescent="0.25">
      <c r="A554" s="24" t="s">
        <v>5855</v>
      </c>
      <c r="B554" s="17" t="s">
        <v>5856</v>
      </c>
      <c r="C554" s="17"/>
      <c r="D554" s="18">
        <v>14550</v>
      </c>
      <c r="E554" s="17" t="s">
        <v>5846</v>
      </c>
      <c r="F554" s="17"/>
      <c r="G554" s="19" t="s">
        <v>3346</v>
      </c>
      <c r="H554" s="17"/>
      <c r="I554" s="20">
        <v>2012</v>
      </c>
      <c r="J554" s="17" t="s">
        <v>4784</v>
      </c>
      <c r="K554" s="17" t="s">
        <v>5855</v>
      </c>
      <c r="L554" s="17" t="s">
        <v>4815</v>
      </c>
      <c r="M554" s="21"/>
      <c r="N554" s="17"/>
      <c r="O554" s="17" t="s">
        <v>4815</v>
      </c>
      <c r="P554" s="17" t="s">
        <v>4786</v>
      </c>
      <c r="Q554" s="17"/>
      <c r="R554" s="22">
        <v>5.9</v>
      </c>
      <c r="S554" s="17"/>
      <c r="T554" s="23"/>
      <c r="U554" s="17"/>
    </row>
    <row r="555" spans="1:21" hidden="1" x14ac:dyDescent="0.25">
      <c r="A555" s="24" t="s">
        <v>5857</v>
      </c>
      <c r="B555" s="17"/>
      <c r="C555" s="17" t="s">
        <v>5858</v>
      </c>
      <c r="D555" s="18">
        <v>17349</v>
      </c>
      <c r="E555" s="17" t="s">
        <v>5859</v>
      </c>
      <c r="F555" s="17" t="s">
        <v>5860</v>
      </c>
      <c r="G555" s="19" t="s">
        <v>3484</v>
      </c>
      <c r="H555" s="17"/>
      <c r="I555" s="20">
        <v>2015</v>
      </c>
      <c r="J555" s="17" t="s">
        <v>4784</v>
      </c>
      <c r="K555" s="17" t="s">
        <v>5857</v>
      </c>
      <c r="L555" s="17" t="s">
        <v>4785</v>
      </c>
      <c r="M555" s="17"/>
      <c r="N555" s="17"/>
      <c r="O555" s="17" t="s">
        <v>4785</v>
      </c>
      <c r="P555" s="17" t="s">
        <v>4786</v>
      </c>
      <c r="Q555" s="17"/>
      <c r="R555" s="22">
        <v>13.8</v>
      </c>
      <c r="S555" s="17"/>
      <c r="T555" s="23"/>
      <c r="U555" s="17"/>
    </row>
    <row r="556" spans="1:21" hidden="1" x14ac:dyDescent="0.25">
      <c r="A556" s="24" t="s">
        <v>5861</v>
      </c>
      <c r="B556" s="17" t="s">
        <v>5862</v>
      </c>
      <c r="C556" s="17"/>
      <c r="D556" s="18">
        <v>39343</v>
      </c>
      <c r="E556" s="17" t="s">
        <v>5863</v>
      </c>
      <c r="F556" s="17"/>
      <c r="G556" s="19" t="s">
        <v>3479</v>
      </c>
      <c r="H556" s="21"/>
      <c r="I556" s="20">
        <v>2006</v>
      </c>
      <c r="J556" s="17" t="s">
        <v>4784</v>
      </c>
      <c r="K556" s="17" t="s">
        <v>5861</v>
      </c>
      <c r="L556" s="17" t="s">
        <v>4785</v>
      </c>
      <c r="M556" s="17"/>
      <c r="N556" s="17"/>
      <c r="O556" s="17" t="s">
        <v>4785</v>
      </c>
      <c r="P556" s="17" t="s">
        <v>4786</v>
      </c>
      <c r="Q556" s="17"/>
      <c r="R556" s="39">
        <v>12</v>
      </c>
      <c r="S556" s="17"/>
      <c r="T556" s="23" t="s">
        <v>4403</v>
      </c>
      <c r="U556" s="17" t="s">
        <v>4443</v>
      </c>
    </row>
    <row r="557" spans="1:21" hidden="1" x14ac:dyDescent="0.25">
      <c r="A557" s="24" t="s">
        <v>5864</v>
      </c>
      <c r="B557" s="17"/>
      <c r="C557" s="17" t="s">
        <v>5865</v>
      </c>
      <c r="D557" s="18">
        <v>97633</v>
      </c>
      <c r="E557" s="17" t="s">
        <v>5866</v>
      </c>
      <c r="F557" s="17" t="s">
        <v>5867</v>
      </c>
      <c r="G557" s="19" t="s">
        <v>3478</v>
      </c>
      <c r="H557" s="17"/>
      <c r="I557" s="20">
        <v>2016</v>
      </c>
      <c r="J557" s="17" t="s">
        <v>4784</v>
      </c>
      <c r="K557" s="17" t="s">
        <v>5864</v>
      </c>
      <c r="L557" s="17" t="s">
        <v>4785</v>
      </c>
      <c r="M557" s="17"/>
      <c r="N557" s="17"/>
      <c r="O557" s="17" t="s">
        <v>4785</v>
      </c>
      <c r="P557" s="17" t="s">
        <v>4786</v>
      </c>
      <c r="Q557" s="17"/>
      <c r="R557" s="39">
        <v>13.2</v>
      </c>
      <c r="S557" s="17"/>
      <c r="T557" s="23"/>
      <c r="U557" s="36"/>
    </row>
    <row r="558" spans="1:21" ht="115.5" hidden="1" x14ac:dyDescent="0.25">
      <c r="A558" s="24" t="s">
        <v>5868</v>
      </c>
      <c r="B558" s="21" t="s">
        <v>5869</v>
      </c>
      <c r="C558" s="17"/>
      <c r="D558" s="18">
        <v>99713</v>
      </c>
      <c r="E558" s="17" t="s">
        <v>5870</v>
      </c>
      <c r="F558" s="17"/>
      <c r="G558" s="19" t="s">
        <v>3481</v>
      </c>
      <c r="H558" s="17"/>
      <c r="I558" s="20">
        <v>2003</v>
      </c>
      <c r="J558" s="17" t="s">
        <v>4784</v>
      </c>
      <c r="K558" s="17" t="s">
        <v>5868</v>
      </c>
      <c r="L558" s="17" t="s">
        <v>4785</v>
      </c>
      <c r="M558" s="17"/>
      <c r="N558" s="17"/>
      <c r="O558" s="17" t="s">
        <v>4785</v>
      </c>
      <c r="P558" s="17" t="s">
        <v>4786</v>
      </c>
      <c r="Q558" s="17"/>
      <c r="R558" s="39">
        <v>21.9</v>
      </c>
      <c r="S558" s="17"/>
      <c r="T558" s="23" t="s">
        <v>4403</v>
      </c>
      <c r="U558" s="36" t="s">
        <v>4440</v>
      </c>
    </row>
    <row r="559" spans="1:21" ht="64.5" hidden="1" x14ac:dyDescent="0.25">
      <c r="A559" s="24" t="s">
        <v>755</v>
      </c>
      <c r="B559" s="17" t="s">
        <v>2147</v>
      </c>
      <c r="C559" s="17" t="s">
        <v>1407</v>
      </c>
      <c r="D559" s="18">
        <v>4668</v>
      </c>
      <c r="E559" s="17" t="s">
        <v>3434</v>
      </c>
      <c r="F559" s="17"/>
      <c r="G559" s="19" t="s">
        <v>3490</v>
      </c>
      <c r="H559" s="17"/>
      <c r="I559" s="20">
        <v>1995</v>
      </c>
      <c r="J559" s="17" t="s">
        <v>4784</v>
      </c>
      <c r="K559" s="17" t="s">
        <v>755</v>
      </c>
      <c r="L559" s="17" t="s">
        <v>4825</v>
      </c>
      <c r="M559" s="17"/>
      <c r="N559" s="17"/>
      <c r="O559" s="17" t="s">
        <v>4825</v>
      </c>
      <c r="P559" s="17" t="s">
        <v>4792</v>
      </c>
      <c r="Q559" s="17" t="s">
        <v>4792</v>
      </c>
      <c r="R559" s="22">
        <v>17</v>
      </c>
      <c r="S559" s="17" t="s">
        <v>4326</v>
      </c>
      <c r="T559" s="23">
        <v>110</v>
      </c>
      <c r="U559" s="21" t="s">
        <v>4458</v>
      </c>
    </row>
    <row r="560" spans="1:21" hidden="1" x14ac:dyDescent="0.25">
      <c r="A560" s="24" t="s">
        <v>5871</v>
      </c>
      <c r="B560" s="17" t="s">
        <v>5872</v>
      </c>
      <c r="C560" s="17"/>
      <c r="D560" s="18">
        <v>26629</v>
      </c>
      <c r="E560" s="17" t="s">
        <v>5873</v>
      </c>
      <c r="F560" s="17"/>
      <c r="G560" s="19" t="s">
        <v>3477</v>
      </c>
      <c r="H560" s="17"/>
      <c r="I560" s="20">
        <v>1998</v>
      </c>
      <c r="J560" s="17" t="s">
        <v>4784</v>
      </c>
      <c r="K560" s="17" t="s">
        <v>5871</v>
      </c>
      <c r="L560" s="17" t="s">
        <v>4785</v>
      </c>
      <c r="M560" s="17"/>
      <c r="N560" s="17"/>
      <c r="O560" s="17" t="s">
        <v>4785</v>
      </c>
      <c r="P560" s="17" t="s">
        <v>4786</v>
      </c>
      <c r="Q560" s="17"/>
      <c r="R560" s="22">
        <v>23.9</v>
      </c>
      <c r="S560" s="17"/>
      <c r="T560" s="23" t="s">
        <v>4405</v>
      </c>
      <c r="U560" s="17" t="s">
        <v>4455</v>
      </c>
    </row>
    <row r="561" spans="1:21" ht="39" hidden="1" x14ac:dyDescent="0.25">
      <c r="A561" s="24" t="s">
        <v>5874</v>
      </c>
      <c r="B561" s="17"/>
      <c r="C561" s="17" t="s">
        <v>5875</v>
      </c>
      <c r="D561" s="18">
        <v>26629</v>
      </c>
      <c r="E561" s="17" t="s">
        <v>5873</v>
      </c>
      <c r="F561" s="21"/>
      <c r="G561" s="19" t="s">
        <v>3477</v>
      </c>
      <c r="H561" s="17"/>
      <c r="I561" s="20">
        <v>2014</v>
      </c>
      <c r="J561" s="17" t="s">
        <v>4784</v>
      </c>
      <c r="K561" s="17" t="s">
        <v>5874</v>
      </c>
      <c r="L561" s="21" t="s">
        <v>4785</v>
      </c>
      <c r="M561" s="21"/>
      <c r="N561" s="21"/>
      <c r="O561" s="21" t="s">
        <v>4785</v>
      </c>
      <c r="P561" s="17" t="s">
        <v>4786</v>
      </c>
      <c r="Q561" s="17" t="s">
        <v>4792</v>
      </c>
      <c r="R561" s="22">
        <v>39.700000000000003</v>
      </c>
      <c r="S561" s="17"/>
      <c r="T561" s="23" t="s">
        <v>4849</v>
      </c>
      <c r="U561" s="17" t="s">
        <v>4443</v>
      </c>
    </row>
    <row r="562" spans="1:21" ht="26.25" hidden="1" x14ac:dyDescent="0.25">
      <c r="A562" s="24" t="s">
        <v>5876</v>
      </c>
      <c r="B562" s="17"/>
      <c r="C562" s="17"/>
      <c r="D562" s="18">
        <v>26197</v>
      </c>
      <c r="E562" s="17" t="s">
        <v>5877</v>
      </c>
      <c r="F562" s="17" t="s">
        <v>5878</v>
      </c>
      <c r="G562" s="19" t="s">
        <v>3477</v>
      </c>
      <c r="H562" s="17"/>
      <c r="I562" s="20">
        <v>2012</v>
      </c>
      <c r="J562" s="17" t="s">
        <v>4784</v>
      </c>
      <c r="K562" s="17" t="s">
        <v>5876</v>
      </c>
      <c r="L562" s="17" t="s">
        <v>4815</v>
      </c>
      <c r="M562" s="17"/>
      <c r="N562" s="17"/>
      <c r="O562" s="17" t="s">
        <v>4815</v>
      </c>
      <c r="P562" s="17" t="s">
        <v>4786</v>
      </c>
      <c r="Q562" s="17"/>
      <c r="R562" s="22">
        <v>13.6</v>
      </c>
      <c r="S562" s="17"/>
      <c r="T562" s="23"/>
      <c r="U562" s="21" t="s">
        <v>4455</v>
      </c>
    </row>
    <row r="563" spans="1:21" ht="26.25" hidden="1" x14ac:dyDescent="0.25">
      <c r="A563" s="24" t="s">
        <v>5879</v>
      </c>
      <c r="B563" s="17"/>
      <c r="C563" s="17"/>
      <c r="D563" s="60">
        <v>26197</v>
      </c>
      <c r="E563" s="30" t="s">
        <v>5877</v>
      </c>
      <c r="F563" s="17" t="s">
        <v>5878</v>
      </c>
      <c r="G563" s="19" t="s">
        <v>3477</v>
      </c>
      <c r="H563" s="17"/>
      <c r="I563" s="38">
        <v>2012</v>
      </c>
      <c r="J563" s="17" t="s">
        <v>4784</v>
      </c>
      <c r="K563" s="17" t="s">
        <v>5879</v>
      </c>
      <c r="L563" s="17" t="s">
        <v>4815</v>
      </c>
      <c r="M563" s="17"/>
      <c r="N563" s="17"/>
      <c r="O563" s="17" t="s">
        <v>4815</v>
      </c>
      <c r="P563" s="17" t="s">
        <v>4786</v>
      </c>
      <c r="Q563" s="17"/>
      <c r="R563" s="22">
        <v>12.9</v>
      </c>
      <c r="S563" s="17"/>
      <c r="T563" s="17"/>
      <c r="U563" s="17" t="s">
        <v>4455</v>
      </c>
    </row>
    <row r="564" spans="1:21" hidden="1" x14ac:dyDescent="0.25">
      <c r="A564" s="24" t="s">
        <v>5880</v>
      </c>
      <c r="B564" s="17" t="s">
        <v>5881</v>
      </c>
      <c r="C564" s="17"/>
      <c r="D564" s="18">
        <v>26197</v>
      </c>
      <c r="E564" s="17" t="s">
        <v>5877</v>
      </c>
      <c r="F564" s="17"/>
      <c r="G564" s="19" t="s">
        <v>3477</v>
      </c>
      <c r="H564" s="17"/>
      <c r="I564" s="20">
        <v>1995</v>
      </c>
      <c r="J564" s="17" t="s">
        <v>4784</v>
      </c>
      <c r="K564" s="17" t="s">
        <v>5880</v>
      </c>
      <c r="L564" s="17" t="s">
        <v>4785</v>
      </c>
      <c r="M564" s="17"/>
      <c r="N564" s="17"/>
      <c r="O564" s="17" t="s">
        <v>4785</v>
      </c>
      <c r="P564" s="17" t="s">
        <v>4786</v>
      </c>
      <c r="Q564" s="17"/>
      <c r="R564" s="22">
        <v>11.8</v>
      </c>
      <c r="S564" s="17"/>
      <c r="T564" s="23" t="s">
        <v>4403</v>
      </c>
      <c r="U564" s="17" t="s">
        <v>4455</v>
      </c>
    </row>
    <row r="565" spans="1:21" hidden="1" x14ac:dyDescent="0.25">
      <c r="A565" s="24" t="s">
        <v>5882</v>
      </c>
      <c r="B565" s="17" t="s">
        <v>5883</v>
      </c>
      <c r="C565" s="17"/>
      <c r="D565" s="18">
        <v>26197</v>
      </c>
      <c r="E565" s="17" t="s">
        <v>5877</v>
      </c>
      <c r="F565" s="21"/>
      <c r="G565" s="19" t="s">
        <v>3477</v>
      </c>
      <c r="H565" s="17"/>
      <c r="I565" s="20">
        <v>2000</v>
      </c>
      <c r="J565" s="17" t="s">
        <v>4784</v>
      </c>
      <c r="K565" s="17" t="s">
        <v>5882</v>
      </c>
      <c r="L565" s="17" t="s">
        <v>4785</v>
      </c>
      <c r="M565" s="17"/>
      <c r="N565" s="17"/>
      <c r="O565" s="17" t="s">
        <v>4785</v>
      </c>
      <c r="P565" s="17" t="s">
        <v>4786</v>
      </c>
      <c r="Q565" s="17"/>
      <c r="R565" s="22">
        <v>10.8</v>
      </c>
      <c r="S565" s="17"/>
      <c r="T565" s="23" t="s">
        <v>4405</v>
      </c>
      <c r="U565" s="17" t="s">
        <v>4455</v>
      </c>
    </row>
    <row r="566" spans="1:21" hidden="1" x14ac:dyDescent="0.25">
      <c r="A566" s="24" t="s">
        <v>756</v>
      </c>
      <c r="B566" s="17" t="s">
        <v>2147</v>
      </c>
      <c r="C566" s="17" t="s">
        <v>1408</v>
      </c>
      <c r="D566" s="18">
        <v>6242</v>
      </c>
      <c r="E566" s="17" t="s">
        <v>2097</v>
      </c>
      <c r="F566" s="17"/>
      <c r="G566" s="19" t="s">
        <v>3479</v>
      </c>
      <c r="H566" s="17"/>
      <c r="I566" s="20">
        <v>1994</v>
      </c>
      <c r="J566" s="17" t="s">
        <v>4784</v>
      </c>
      <c r="K566" s="17" t="s">
        <v>756</v>
      </c>
      <c r="L566" s="17" t="s">
        <v>4825</v>
      </c>
      <c r="M566" s="17"/>
      <c r="N566" s="17"/>
      <c r="O566" s="17" t="s">
        <v>4825</v>
      </c>
      <c r="P566" s="17" t="s">
        <v>4792</v>
      </c>
      <c r="Q566" s="17" t="s">
        <v>4792</v>
      </c>
      <c r="R566" s="22">
        <v>120</v>
      </c>
      <c r="S566" s="17" t="s">
        <v>4327</v>
      </c>
      <c r="T566" s="23">
        <v>110</v>
      </c>
      <c r="U566" s="27" t="s">
        <v>4458</v>
      </c>
    </row>
    <row r="567" spans="1:21" hidden="1" x14ac:dyDescent="0.25">
      <c r="A567" s="17" t="s">
        <v>539</v>
      </c>
      <c r="B567" s="17" t="s">
        <v>2172</v>
      </c>
      <c r="C567" s="17" t="s">
        <v>987</v>
      </c>
      <c r="D567" s="18">
        <v>63538</v>
      </c>
      <c r="E567" s="17" t="s">
        <v>3227</v>
      </c>
      <c r="F567" s="17"/>
      <c r="G567" s="19" t="s">
        <v>3483</v>
      </c>
      <c r="H567" s="17">
        <v>4</v>
      </c>
      <c r="I567" s="20">
        <v>1977</v>
      </c>
      <c r="J567" s="17" t="s">
        <v>4844</v>
      </c>
      <c r="K567" s="17" t="s">
        <v>539</v>
      </c>
      <c r="L567" s="17" t="s">
        <v>4812</v>
      </c>
      <c r="M567" s="17"/>
      <c r="N567" s="17"/>
      <c r="O567" s="17" t="s">
        <v>4812</v>
      </c>
      <c r="P567" s="17" t="s">
        <v>4792</v>
      </c>
      <c r="Q567" s="17" t="s">
        <v>4792</v>
      </c>
      <c r="R567" s="22">
        <v>572</v>
      </c>
      <c r="S567" s="17" t="s">
        <v>3227</v>
      </c>
      <c r="T567" s="23">
        <v>380</v>
      </c>
      <c r="U567" s="17" t="s">
        <v>4463</v>
      </c>
    </row>
    <row r="568" spans="1:21" hidden="1" x14ac:dyDescent="0.25">
      <c r="A568" s="17" t="s">
        <v>110</v>
      </c>
      <c r="B568" s="17" t="s">
        <v>2172</v>
      </c>
      <c r="C568" s="17" t="s">
        <v>987</v>
      </c>
      <c r="D568" s="18">
        <v>63538</v>
      </c>
      <c r="E568" s="17" t="s">
        <v>3227</v>
      </c>
      <c r="F568" s="17"/>
      <c r="G568" s="19" t="s">
        <v>3483</v>
      </c>
      <c r="H568" s="19">
        <v>5</v>
      </c>
      <c r="I568" s="20">
        <v>1992</v>
      </c>
      <c r="J568" s="17" t="s">
        <v>4784</v>
      </c>
      <c r="K568" s="17" t="s">
        <v>110</v>
      </c>
      <c r="L568" s="17" t="s">
        <v>4843</v>
      </c>
      <c r="M568" s="17"/>
      <c r="N568" s="17"/>
      <c r="O568" s="17" t="s">
        <v>4843</v>
      </c>
      <c r="P568" s="17" t="s">
        <v>4792</v>
      </c>
      <c r="Q568" s="17" t="s">
        <v>4786</v>
      </c>
      <c r="R568" s="22">
        <v>510</v>
      </c>
      <c r="S568" s="17" t="s">
        <v>3227</v>
      </c>
      <c r="T568" s="23">
        <v>380</v>
      </c>
      <c r="U568" s="17" t="s">
        <v>4463</v>
      </c>
    </row>
    <row r="569" spans="1:21" hidden="1" x14ac:dyDescent="0.25">
      <c r="A569" s="24" t="s">
        <v>757</v>
      </c>
      <c r="B569" s="17" t="s">
        <v>2172</v>
      </c>
      <c r="C569" s="17" t="s">
        <v>1079</v>
      </c>
      <c r="D569" s="18">
        <v>85098</v>
      </c>
      <c r="E569" s="25" t="s">
        <v>3435</v>
      </c>
      <c r="F569" s="17"/>
      <c r="G569" s="19" t="s">
        <v>3478</v>
      </c>
      <c r="H569" s="17">
        <v>3</v>
      </c>
      <c r="I569" s="28">
        <v>1973</v>
      </c>
      <c r="J569" s="17" t="s">
        <v>4844</v>
      </c>
      <c r="K569" s="17" t="s">
        <v>757</v>
      </c>
      <c r="L569" s="17" t="s">
        <v>4825</v>
      </c>
      <c r="M569" s="17"/>
      <c r="N569" s="17"/>
      <c r="O569" s="17" t="s">
        <v>4825</v>
      </c>
      <c r="P569" s="17" t="s">
        <v>4792</v>
      </c>
      <c r="Q569" s="17" t="s">
        <v>4792</v>
      </c>
      <c r="R569" s="29">
        <v>386</v>
      </c>
      <c r="S569" s="17" t="s">
        <v>1079</v>
      </c>
      <c r="T569" s="25">
        <v>220</v>
      </c>
      <c r="U569" s="17" t="s">
        <v>4463</v>
      </c>
    </row>
    <row r="570" spans="1:21" hidden="1" x14ac:dyDescent="0.25">
      <c r="A570" s="24" t="s">
        <v>758</v>
      </c>
      <c r="B570" s="17" t="s">
        <v>2172</v>
      </c>
      <c r="C570" s="17" t="s">
        <v>1079</v>
      </c>
      <c r="D570" s="18">
        <v>85098</v>
      </c>
      <c r="E570" s="17" t="s">
        <v>3435</v>
      </c>
      <c r="F570" s="21"/>
      <c r="G570" s="19" t="s">
        <v>3478</v>
      </c>
      <c r="H570" s="17">
        <v>4</v>
      </c>
      <c r="I570" s="20">
        <v>1974</v>
      </c>
      <c r="J570" s="17" t="s">
        <v>4844</v>
      </c>
      <c r="K570" s="17" t="s">
        <v>758</v>
      </c>
      <c r="L570" s="17" t="s">
        <v>4825</v>
      </c>
      <c r="M570" s="17"/>
      <c r="N570" s="17"/>
      <c r="O570" s="17" t="s">
        <v>4825</v>
      </c>
      <c r="P570" s="17" t="s">
        <v>4792</v>
      </c>
      <c r="Q570" s="17" t="s">
        <v>4786</v>
      </c>
      <c r="R570" s="22">
        <v>386</v>
      </c>
      <c r="S570" s="17" t="s">
        <v>1079</v>
      </c>
      <c r="T570" s="23">
        <v>220</v>
      </c>
      <c r="U570" s="25" t="s">
        <v>4463</v>
      </c>
    </row>
    <row r="571" spans="1:21" hidden="1" x14ac:dyDescent="0.25">
      <c r="A571" s="17" t="s">
        <v>862</v>
      </c>
      <c r="B571" s="32" t="s">
        <v>2375</v>
      </c>
      <c r="C571" s="17" t="s">
        <v>1469</v>
      </c>
      <c r="D571" s="18">
        <v>1983</v>
      </c>
      <c r="E571" s="37" t="s">
        <v>3463</v>
      </c>
      <c r="F571" s="17"/>
      <c r="G571" s="19" t="s">
        <v>3346</v>
      </c>
      <c r="H571" s="17"/>
      <c r="I571" s="20">
        <v>2008</v>
      </c>
      <c r="J571" s="17" t="s">
        <v>4784</v>
      </c>
      <c r="K571" s="17" t="s">
        <v>862</v>
      </c>
      <c r="L571" s="17" t="s">
        <v>4868</v>
      </c>
      <c r="M571" s="17" t="s">
        <v>5097</v>
      </c>
      <c r="N571" s="17"/>
      <c r="O571" s="17" t="s">
        <v>4868</v>
      </c>
      <c r="P571" s="17" t="s">
        <v>4792</v>
      </c>
      <c r="Q571" s="17" t="s">
        <v>4786</v>
      </c>
      <c r="R571" s="22">
        <v>23.3</v>
      </c>
      <c r="S571" s="17" t="s">
        <v>4374</v>
      </c>
      <c r="T571" s="23">
        <v>110</v>
      </c>
      <c r="U571" s="17" t="s">
        <v>4458</v>
      </c>
    </row>
    <row r="572" spans="1:21" hidden="1" x14ac:dyDescent="0.25">
      <c r="A572" s="17" t="s">
        <v>5884</v>
      </c>
      <c r="B572" s="32" t="s">
        <v>5169</v>
      </c>
      <c r="C572" s="17" t="s">
        <v>5885</v>
      </c>
      <c r="D572" s="18">
        <v>99958</v>
      </c>
      <c r="E572" s="17" t="s">
        <v>5886</v>
      </c>
      <c r="F572" s="17"/>
      <c r="G572" s="19" t="s">
        <v>3481</v>
      </c>
      <c r="H572" s="17"/>
      <c r="I572" s="20">
        <v>2001</v>
      </c>
      <c r="J572" s="17" t="s">
        <v>4784</v>
      </c>
      <c r="K572" s="17" t="s">
        <v>5884</v>
      </c>
      <c r="L572" s="17" t="s">
        <v>4785</v>
      </c>
      <c r="M572" s="17"/>
      <c r="N572" s="17"/>
      <c r="O572" s="17" t="s">
        <v>4785</v>
      </c>
      <c r="P572" s="17" t="s">
        <v>4786</v>
      </c>
      <c r="Q572" s="17" t="s">
        <v>4792</v>
      </c>
      <c r="R572" s="22">
        <v>12</v>
      </c>
      <c r="S572" s="17" t="s">
        <v>5887</v>
      </c>
      <c r="T572" s="23">
        <v>110</v>
      </c>
      <c r="U572" s="17" t="s">
        <v>4440</v>
      </c>
    </row>
    <row r="573" spans="1:21" hidden="1" x14ac:dyDescent="0.25">
      <c r="A573" s="17" t="s">
        <v>5888</v>
      </c>
      <c r="B573" s="17"/>
      <c r="C573" s="17"/>
      <c r="D573" s="18">
        <v>4720</v>
      </c>
      <c r="E573" s="37" t="s">
        <v>5889</v>
      </c>
      <c r="F573" s="17" t="s">
        <v>5890</v>
      </c>
      <c r="G573" s="19" t="s">
        <v>3490</v>
      </c>
      <c r="H573" s="17"/>
      <c r="I573" s="20">
        <v>2012</v>
      </c>
      <c r="J573" s="17" t="s">
        <v>4784</v>
      </c>
      <c r="K573" s="17" t="s">
        <v>5888</v>
      </c>
      <c r="L573" s="17" t="s">
        <v>4815</v>
      </c>
      <c r="M573" s="17"/>
      <c r="N573" s="17"/>
      <c r="O573" s="17" t="s">
        <v>4815</v>
      </c>
      <c r="P573" s="17" t="s">
        <v>4786</v>
      </c>
      <c r="Q573" s="17"/>
      <c r="R573" s="22">
        <v>10.8</v>
      </c>
      <c r="S573" s="17"/>
      <c r="T573" s="23"/>
      <c r="U573" s="17" t="s">
        <v>4458</v>
      </c>
    </row>
    <row r="574" spans="1:21" hidden="1" x14ac:dyDescent="0.25">
      <c r="A574" s="24" t="s">
        <v>5891</v>
      </c>
      <c r="B574" s="17" t="s">
        <v>4897</v>
      </c>
      <c r="C574" s="17" t="s">
        <v>5892</v>
      </c>
      <c r="D574" s="26">
        <v>3172</v>
      </c>
      <c r="E574" s="25" t="s">
        <v>5893</v>
      </c>
      <c r="F574" s="17" t="s">
        <v>5894</v>
      </c>
      <c r="G574" s="19" t="s">
        <v>3346</v>
      </c>
      <c r="H574" s="17"/>
      <c r="I574" s="28">
        <v>2002</v>
      </c>
      <c r="J574" s="17" t="s">
        <v>4784</v>
      </c>
      <c r="K574" s="17" t="s">
        <v>5891</v>
      </c>
      <c r="L574" s="17" t="s">
        <v>4785</v>
      </c>
      <c r="M574" s="17"/>
      <c r="N574" s="17"/>
      <c r="O574" s="17" t="s">
        <v>4785</v>
      </c>
      <c r="P574" s="17" t="s">
        <v>4786</v>
      </c>
      <c r="Q574" s="17" t="s">
        <v>4792</v>
      </c>
      <c r="R574" s="29">
        <v>12</v>
      </c>
      <c r="S574" s="17" t="s">
        <v>5895</v>
      </c>
      <c r="T574" s="25" t="s">
        <v>4403</v>
      </c>
      <c r="U574" s="25" t="s">
        <v>4458</v>
      </c>
    </row>
    <row r="575" spans="1:21" hidden="1" x14ac:dyDescent="0.25">
      <c r="A575" s="24" t="s">
        <v>5896</v>
      </c>
      <c r="B575" s="17" t="s">
        <v>5897</v>
      </c>
      <c r="C575" s="17" t="s">
        <v>5898</v>
      </c>
      <c r="D575" s="18">
        <v>3172</v>
      </c>
      <c r="E575" s="17" t="s">
        <v>5899</v>
      </c>
      <c r="F575" s="17"/>
      <c r="G575" s="19" t="s">
        <v>3346</v>
      </c>
      <c r="H575" s="17" t="s">
        <v>5900</v>
      </c>
      <c r="I575" s="20">
        <v>2009</v>
      </c>
      <c r="J575" s="17" t="s">
        <v>4784</v>
      </c>
      <c r="K575" s="17" t="s">
        <v>5896</v>
      </c>
      <c r="L575" s="17" t="s">
        <v>4785</v>
      </c>
      <c r="M575" s="17"/>
      <c r="N575" s="17"/>
      <c r="O575" s="17" t="s">
        <v>4785</v>
      </c>
      <c r="P575" s="17" t="s">
        <v>4786</v>
      </c>
      <c r="Q575" s="17" t="s">
        <v>4792</v>
      </c>
      <c r="R575" s="22">
        <v>12</v>
      </c>
      <c r="S575" s="17" t="s">
        <v>5901</v>
      </c>
      <c r="T575" s="23">
        <v>20</v>
      </c>
      <c r="U575" s="17" t="s">
        <v>4458</v>
      </c>
    </row>
    <row r="576" spans="1:21" hidden="1" x14ac:dyDescent="0.25">
      <c r="A576" s="24" t="s">
        <v>5902</v>
      </c>
      <c r="B576" s="17"/>
      <c r="C576" s="17" t="s">
        <v>5903</v>
      </c>
      <c r="D576" s="18">
        <v>16866</v>
      </c>
      <c r="E576" s="17" t="s">
        <v>5904</v>
      </c>
      <c r="F576" s="17" t="s">
        <v>5905</v>
      </c>
      <c r="G576" s="19" t="s">
        <v>3346</v>
      </c>
      <c r="H576" s="17"/>
      <c r="I576" s="20">
        <v>2010</v>
      </c>
      <c r="J576" s="17" t="s">
        <v>4784</v>
      </c>
      <c r="K576" s="17" t="s">
        <v>5902</v>
      </c>
      <c r="L576" s="17" t="s">
        <v>4785</v>
      </c>
      <c r="M576" s="17"/>
      <c r="N576" s="17"/>
      <c r="O576" s="17" t="s">
        <v>4785</v>
      </c>
      <c r="P576" s="17" t="s">
        <v>4786</v>
      </c>
      <c r="Q576" s="17"/>
      <c r="R576" s="22">
        <v>12</v>
      </c>
      <c r="S576" s="17"/>
      <c r="T576" s="23"/>
      <c r="U576" s="17"/>
    </row>
    <row r="577" spans="1:21" hidden="1" x14ac:dyDescent="0.25">
      <c r="A577" s="24" t="s">
        <v>5906</v>
      </c>
      <c r="B577" s="17" t="s">
        <v>5907</v>
      </c>
      <c r="C577" s="17" t="s">
        <v>5908</v>
      </c>
      <c r="D577" s="18">
        <v>16866</v>
      </c>
      <c r="E577" s="17" t="s">
        <v>5904</v>
      </c>
      <c r="F577" s="17" t="s">
        <v>5909</v>
      </c>
      <c r="G577" s="19" t="s">
        <v>3346</v>
      </c>
      <c r="H577" s="17"/>
      <c r="I577" s="20">
        <v>2006</v>
      </c>
      <c r="J577" s="17" t="s">
        <v>4784</v>
      </c>
      <c r="K577" s="17" t="s">
        <v>5906</v>
      </c>
      <c r="L577" s="17" t="s">
        <v>4785</v>
      </c>
      <c r="M577" s="21"/>
      <c r="N577" s="21"/>
      <c r="O577" s="17" t="s">
        <v>4785</v>
      </c>
      <c r="P577" s="17" t="s">
        <v>4786</v>
      </c>
      <c r="Q577" s="17" t="s">
        <v>4792</v>
      </c>
      <c r="R577" s="22">
        <v>20</v>
      </c>
      <c r="S577" s="17" t="s">
        <v>5910</v>
      </c>
      <c r="T577" s="23">
        <v>110</v>
      </c>
      <c r="U577" s="17" t="s">
        <v>5911</v>
      </c>
    </row>
    <row r="578" spans="1:21" hidden="1" x14ac:dyDescent="0.25">
      <c r="A578" s="24" t="s">
        <v>741</v>
      </c>
      <c r="B578" s="17" t="s">
        <v>2203</v>
      </c>
      <c r="C578" s="17" t="s">
        <v>1399</v>
      </c>
      <c r="D578" s="18">
        <v>89355</v>
      </c>
      <c r="E578" s="17" t="s">
        <v>3431</v>
      </c>
      <c r="F578" s="17"/>
      <c r="G578" s="19" t="s">
        <v>3478</v>
      </c>
      <c r="H578" s="17" t="s">
        <v>1547</v>
      </c>
      <c r="I578" s="20">
        <v>1984</v>
      </c>
      <c r="J578" s="17" t="s">
        <v>4784</v>
      </c>
      <c r="K578" s="17" t="s">
        <v>741</v>
      </c>
      <c r="L578" s="17" t="s">
        <v>5256</v>
      </c>
      <c r="M578" s="17"/>
      <c r="N578" s="17"/>
      <c r="O578" s="17" t="s">
        <v>5256</v>
      </c>
      <c r="P578" s="17" t="s">
        <v>4792</v>
      </c>
      <c r="Q578" s="17" t="s">
        <v>4792</v>
      </c>
      <c r="R578" s="22">
        <v>1288</v>
      </c>
      <c r="S578" s="17" t="s">
        <v>4323</v>
      </c>
      <c r="T578" s="23">
        <v>380</v>
      </c>
      <c r="U578" s="17" t="s">
        <v>4460</v>
      </c>
    </row>
    <row r="579" spans="1:21" hidden="1" x14ac:dyDescent="0.25">
      <c r="A579" s="24" t="s">
        <v>5912</v>
      </c>
      <c r="B579" s="51"/>
      <c r="C579" s="17" t="s">
        <v>5913</v>
      </c>
      <c r="D579" s="18">
        <v>67583</v>
      </c>
      <c r="E579" s="25" t="s">
        <v>5914</v>
      </c>
      <c r="F579" s="17" t="s">
        <v>5915</v>
      </c>
      <c r="G579" s="19" t="s">
        <v>3487</v>
      </c>
      <c r="H579" s="17"/>
      <c r="I579" s="28">
        <v>2014</v>
      </c>
      <c r="J579" s="17" t="s">
        <v>4784</v>
      </c>
      <c r="K579" s="17" t="s">
        <v>5912</v>
      </c>
      <c r="L579" s="17" t="s">
        <v>4785</v>
      </c>
      <c r="M579" s="17"/>
      <c r="N579" s="17"/>
      <c r="O579" s="17" t="s">
        <v>4785</v>
      </c>
      <c r="P579" s="17" t="s">
        <v>4786</v>
      </c>
      <c r="Q579" s="17" t="s">
        <v>4792</v>
      </c>
      <c r="R579" s="29">
        <v>15.3</v>
      </c>
      <c r="S579" s="17"/>
      <c r="T579" s="25" t="s">
        <v>4403</v>
      </c>
      <c r="U579" s="25" t="s">
        <v>4560</v>
      </c>
    </row>
    <row r="580" spans="1:21" hidden="1" x14ac:dyDescent="0.25">
      <c r="A580" s="24" t="s">
        <v>5916</v>
      </c>
      <c r="B580" s="17" t="s">
        <v>5917</v>
      </c>
      <c r="C580" s="17"/>
      <c r="D580" s="26">
        <v>39624</v>
      </c>
      <c r="E580" s="17" t="s">
        <v>5918</v>
      </c>
      <c r="F580" s="17"/>
      <c r="G580" s="19" t="s">
        <v>3479</v>
      </c>
      <c r="H580" s="17"/>
      <c r="I580" s="20">
        <v>2006</v>
      </c>
      <c r="J580" s="17" t="s">
        <v>4784</v>
      </c>
      <c r="K580" s="17" t="s">
        <v>5916</v>
      </c>
      <c r="L580" s="17" t="s">
        <v>4785</v>
      </c>
      <c r="M580" s="17"/>
      <c r="N580" s="17"/>
      <c r="O580" s="17" t="s">
        <v>4785</v>
      </c>
      <c r="P580" s="17" t="s">
        <v>4786</v>
      </c>
      <c r="Q580" s="17"/>
      <c r="R580" s="22">
        <v>32</v>
      </c>
      <c r="S580" s="17"/>
      <c r="T580" s="23" t="s">
        <v>4849</v>
      </c>
      <c r="U580" s="17" t="s">
        <v>4493</v>
      </c>
    </row>
    <row r="581" spans="1:21" hidden="1" x14ac:dyDescent="0.25">
      <c r="A581" s="24" t="s">
        <v>5919</v>
      </c>
      <c r="B581" s="61"/>
      <c r="C581" s="17"/>
      <c r="D581" s="18">
        <v>18273</v>
      </c>
      <c r="E581" s="25" t="s">
        <v>5920</v>
      </c>
      <c r="F581" s="17" t="s">
        <v>5921</v>
      </c>
      <c r="G581" s="19" t="s">
        <v>3484</v>
      </c>
      <c r="H581" s="17"/>
      <c r="I581" s="28">
        <v>2012</v>
      </c>
      <c r="J581" s="17" t="s">
        <v>4784</v>
      </c>
      <c r="K581" s="17" t="s">
        <v>5919</v>
      </c>
      <c r="L581" s="17" t="s">
        <v>4815</v>
      </c>
      <c r="M581" s="17"/>
      <c r="N581" s="17"/>
      <c r="O581" s="17" t="s">
        <v>4815</v>
      </c>
      <c r="P581" s="17" t="s">
        <v>4786</v>
      </c>
      <c r="Q581" s="17"/>
      <c r="R581" s="29">
        <v>20.9</v>
      </c>
      <c r="S581" s="17"/>
      <c r="T581" s="25"/>
      <c r="U581" s="25" t="s">
        <v>5922</v>
      </c>
    </row>
    <row r="582" spans="1:21" hidden="1" x14ac:dyDescent="0.25">
      <c r="A582" s="17" t="s">
        <v>56</v>
      </c>
      <c r="B582" s="17" t="s">
        <v>2137</v>
      </c>
      <c r="C582" s="17" t="s">
        <v>942</v>
      </c>
      <c r="D582" s="18">
        <v>33332</v>
      </c>
      <c r="E582" s="17" t="s">
        <v>3195</v>
      </c>
      <c r="F582" s="17" t="s">
        <v>2413</v>
      </c>
      <c r="G582" s="19" t="s">
        <v>3480</v>
      </c>
      <c r="H582" s="17"/>
      <c r="I582" s="20">
        <v>2001</v>
      </c>
      <c r="J582" s="17" t="s">
        <v>4784</v>
      </c>
      <c r="K582" s="17" t="s">
        <v>56</v>
      </c>
      <c r="L582" s="17" t="s">
        <v>1520</v>
      </c>
      <c r="M582" s="17" t="s">
        <v>5005</v>
      </c>
      <c r="N582" s="17"/>
      <c r="O582" s="17" t="s">
        <v>1520</v>
      </c>
      <c r="P582" s="17" t="s">
        <v>4786</v>
      </c>
      <c r="Q582" s="17" t="s">
        <v>4786</v>
      </c>
      <c r="R582" s="34">
        <v>12.1</v>
      </c>
      <c r="S582" s="17" t="s">
        <v>4009</v>
      </c>
      <c r="T582" s="23">
        <v>10</v>
      </c>
      <c r="U582" s="17" t="s">
        <v>4446</v>
      </c>
    </row>
    <row r="583" spans="1:21" hidden="1" x14ac:dyDescent="0.25">
      <c r="A583" s="17" t="s">
        <v>540</v>
      </c>
      <c r="B583" s="17" t="s">
        <v>2269</v>
      </c>
      <c r="C583" s="17" t="s">
        <v>1263</v>
      </c>
      <c r="D583" s="18">
        <v>33334</v>
      </c>
      <c r="E583" s="17" t="s">
        <v>3195</v>
      </c>
      <c r="F583" s="17" t="s">
        <v>2592</v>
      </c>
      <c r="G583" s="19" t="s">
        <v>3480</v>
      </c>
      <c r="H583" s="17"/>
      <c r="I583" s="20">
        <v>1994</v>
      </c>
      <c r="J583" s="17" t="s">
        <v>4784</v>
      </c>
      <c r="K583" s="17" t="s">
        <v>540</v>
      </c>
      <c r="L583" s="17" t="s">
        <v>4812</v>
      </c>
      <c r="M583" s="17"/>
      <c r="N583" s="17"/>
      <c r="O583" s="17" t="s">
        <v>4812</v>
      </c>
      <c r="P583" s="17" t="s">
        <v>4792</v>
      </c>
      <c r="Q583" s="17" t="s">
        <v>4786</v>
      </c>
      <c r="R583" s="22">
        <v>22</v>
      </c>
      <c r="S583" s="17" t="s">
        <v>4223</v>
      </c>
      <c r="T583" s="23">
        <v>10</v>
      </c>
      <c r="U583" s="17" t="s">
        <v>4446</v>
      </c>
    </row>
    <row r="584" spans="1:21" ht="39" hidden="1" x14ac:dyDescent="0.25">
      <c r="A584" s="17" t="s">
        <v>5923</v>
      </c>
      <c r="B584" s="17" t="s">
        <v>5019</v>
      </c>
      <c r="C584" s="17" t="s">
        <v>5924</v>
      </c>
      <c r="D584" s="18">
        <v>56244</v>
      </c>
      <c r="E584" s="17" t="s">
        <v>5925</v>
      </c>
      <c r="F584" s="17"/>
      <c r="G584" s="19" t="s">
        <v>3487</v>
      </c>
      <c r="H584" s="17"/>
      <c r="I584" s="20">
        <v>2006</v>
      </c>
      <c r="J584" s="17" t="s">
        <v>4784</v>
      </c>
      <c r="K584" s="17" t="s">
        <v>5923</v>
      </c>
      <c r="L584" s="17" t="s">
        <v>4785</v>
      </c>
      <c r="M584" s="17"/>
      <c r="N584" s="17"/>
      <c r="O584" s="21" t="s">
        <v>4785</v>
      </c>
      <c r="P584" s="17" t="s">
        <v>4786</v>
      </c>
      <c r="Q584" s="17"/>
      <c r="R584" s="22">
        <v>26</v>
      </c>
      <c r="S584" s="17" t="s">
        <v>5926</v>
      </c>
      <c r="T584" s="23">
        <v>10</v>
      </c>
      <c r="U584" s="17" t="s">
        <v>4488</v>
      </c>
    </row>
    <row r="585" spans="1:21" hidden="1" x14ac:dyDescent="0.25">
      <c r="A585" s="17" t="s">
        <v>57</v>
      </c>
      <c r="B585" s="17" t="s">
        <v>2138</v>
      </c>
      <c r="C585" s="17" t="s">
        <v>943</v>
      </c>
      <c r="D585" s="18">
        <v>58099</v>
      </c>
      <c r="E585" s="17" t="s">
        <v>3196</v>
      </c>
      <c r="F585" s="17"/>
      <c r="G585" s="19" t="s">
        <v>3480</v>
      </c>
      <c r="H585" s="17" t="s">
        <v>1518</v>
      </c>
      <c r="I585" s="20">
        <v>2004</v>
      </c>
      <c r="J585" s="17" t="s">
        <v>4784</v>
      </c>
      <c r="K585" s="17" t="s">
        <v>57</v>
      </c>
      <c r="L585" s="17" t="s">
        <v>1520</v>
      </c>
      <c r="M585" s="17"/>
      <c r="N585" s="17"/>
      <c r="O585" s="17" t="s">
        <v>1520</v>
      </c>
      <c r="P585" s="17" t="s">
        <v>4786</v>
      </c>
      <c r="Q585" s="17" t="s">
        <v>4786</v>
      </c>
      <c r="R585" s="22">
        <v>20</v>
      </c>
      <c r="S585" s="17" t="s">
        <v>4010</v>
      </c>
      <c r="T585" s="23">
        <v>110</v>
      </c>
      <c r="U585" s="17" t="s">
        <v>4447</v>
      </c>
    </row>
    <row r="586" spans="1:21" hidden="1" x14ac:dyDescent="0.25">
      <c r="A586" s="17" t="s">
        <v>541</v>
      </c>
      <c r="B586" s="32" t="s">
        <v>2138</v>
      </c>
      <c r="C586" s="32" t="s">
        <v>1264</v>
      </c>
      <c r="D586" s="31">
        <v>58099</v>
      </c>
      <c r="E586" s="32" t="s">
        <v>3196</v>
      </c>
      <c r="F586" s="32"/>
      <c r="G586" s="27" t="s">
        <v>3480</v>
      </c>
      <c r="H586" s="32" t="s">
        <v>1710</v>
      </c>
      <c r="I586" s="40">
        <v>1980</v>
      </c>
      <c r="J586" s="32" t="s">
        <v>4811</v>
      </c>
      <c r="K586" s="17" t="s">
        <v>541</v>
      </c>
      <c r="L586" s="33" t="s">
        <v>4812</v>
      </c>
      <c r="M586" s="33"/>
      <c r="N586" s="21"/>
      <c r="O586" s="21" t="s">
        <v>4812</v>
      </c>
      <c r="P586" s="32" t="s">
        <v>4792</v>
      </c>
      <c r="Q586" s="32" t="s">
        <v>4792</v>
      </c>
      <c r="R586" s="39">
        <v>230</v>
      </c>
      <c r="S586" s="32" t="s">
        <v>4094</v>
      </c>
      <c r="T586" s="40">
        <v>110</v>
      </c>
      <c r="U586" s="17" t="s">
        <v>4447</v>
      </c>
    </row>
    <row r="587" spans="1:21" hidden="1" x14ac:dyDescent="0.25">
      <c r="A587" s="17" t="s">
        <v>5927</v>
      </c>
      <c r="B587" s="17" t="s">
        <v>5928</v>
      </c>
      <c r="C587" s="17" t="s">
        <v>5929</v>
      </c>
      <c r="D587" s="18">
        <v>35708</v>
      </c>
      <c r="E587" s="17" t="s">
        <v>5930</v>
      </c>
      <c r="F587" s="17"/>
      <c r="G587" s="19" t="s">
        <v>3483</v>
      </c>
      <c r="H587" s="17"/>
      <c r="I587" s="20">
        <v>2013</v>
      </c>
      <c r="J587" s="17" t="s">
        <v>4784</v>
      </c>
      <c r="K587" s="17" t="s">
        <v>5927</v>
      </c>
      <c r="L587" s="17" t="s">
        <v>4785</v>
      </c>
      <c r="M587" s="17"/>
      <c r="N587" s="17"/>
      <c r="O587" s="17" t="s">
        <v>4785</v>
      </c>
      <c r="P587" s="17" t="s">
        <v>4786</v>
      </c>
      <c r="Q587" s="17" t="s">
        <v>4792</v>
      </c>
      <c r="R587" s="22">
        <v>13.8</v>
      </c>
      <c r="S587" s="17" t="s">
        <v>5931</v>
      </c>
      <c r="T587" s="23">
        <v>30</v>
      </c>
      <c r="U587" s="17" t="s">
        <v>4441</v>
      </c>
    </row>
    <row r="588" spans="1:21" ht="102.75" hidden="1" x14ac:dyDescent="0.25">
      <c r="A588" s="17" t="s">
        <v>5932</v>
      </c>
      <c r="B588" s="21" t="s">
        <v>5466</v>
      </c>
      <c r="C588" s="17"/>
      <c r="D588" s="18">
        <v>39343</v>
      </c>
      <c r="E588" s="17" t="s">
        <v>5933</v>
      </c>
      <c r="F588" s="17"/>
      <c r="G588" s="19" t="s">
        <v>3479</v>
      </c>
      <c r="H588" s="17"/>
      <c r="I588" s="20">
        <v>1999</v>
      </c>
      <c r="J588" s="17" t="s">
        <v>4784</v>
      </c>
      <c r="K588" s="17" t="s">
        <v>5932</v>
      </c>
      <c r="L588" s="17" t="s">
        <v>4785</v>
      </c>
      <c r="M588" s="17"/>
      <c r="N588" s="17"/>
      <c r="O588" s="17" t="s">
        <v>4785</v>
      </c>
      <c r="P588" s="17" t="s">
        <v>4786</v>
      </c>
      <c r="Q588" s="17"/>
      <c r="R588" s="22">
        <v>82.7</v>
      </c>
      <c r="S588" s="17"/>
      <c r="T588" s="23" t="s">
        <v>4849</v>
      </c>
      <c r="U588" s="17" t="s">
        <v>4493</v>
      </c>
    </row>
    <row r="589" spans="1:21" hidden="1" x14ac:dyDescent="0.25">
      <c r="A589" s="24" t="s">
        <v>5934</v>
      </c>
      <c r="B589" s="17" t="s">
        <v>4897</v>
      </c>
      <c r="C589" s="17" t="s">
        <v>5935</v>
      </c>
      <c r="D589" s="18">
        <v>39343</v>
      </c>
      <c r="E589" s="17" t="s">
        <v>5933</v>
      </c>
      <c r="F589" s="17" t="s">
        <v>5936</v>
      </c>
      <c r="G589" s="19" t="s">
        <v>3479</v>
      </c>
      <c r="H589" s="17"/>
      <c r="I589" s="20">
        <v>2000</v>
      </c>
      <c r="J589" s="17" t="s">
        <v>4784</v>
      </c>
      <c r="K589" s="17" t="s">
        <v>5934</v>
      </c>
      <c r="L589" s="17" t="s">
        <v>4785</v>
      </c>
      <c r="M589" s="17"/>
      <c r="N589" s="17"/>
      <c r="O589" s="17" t="s">
        <v>4785</v>
      </c>
      <c r="P589" s="17" t="s">
        <v>4786</v>
      </c>
      <c r="Q589" s="17" t="s">
        <v>4792</v>
      </c>
      <c r="R589" s="22">
        <v>16.899999999999999</v>
      </c>
      <c r="S589" s="17" t="s">
        <v>5937</v>
      </c>
      <c r="T589" s="23">
        <v>110</v>
      </c>
      <c r="U589" s="17" t="s">
        <v>4443</v>
      </c>
    </row>
    <row r="590" spans="1:21" ht="39" hidden="1" x14ac:dyDescent="0.25">
      <c r="A590" s="24" t="s">
        <v>5938</v>
      </c>
      <c r="B590" s="17" t="s">
        <v>4897</v>
      </c>
      <c r="C590" s="17" t="s">
        <v>5939</v>
      </c>
      <c r="D590" s="18">
        <v>39343</v>
      </c>
      <c r="E590" s="17" t="s">
        <v>5933</v>
      </c>
      <c r="F590" s="17" t="s">
        <v>5936</v>
      </c>
      <c r="G590" s="19" t="s">
        <v>3479</v>
      </c>
      <c r="H590" s="17"/>
      <c r="I590" s="20">
        <v>2006</v>
      </c>
      <c r="J590" s="17" t="s">
        <v>4784</v>
      </c>
      <c r="K590" s="17" t="s">
        <v>5938</v>
      </c>
      <c r="L590" s="21" t="s">
        <v>4785</v>
      </c>
      <c r="M590" s="21"/>
      <c r="N590" s="21"/>
      <c r="O590" s="21" t="s">
        <v>4785</v>
      </c>
      <c r="P590" s="17" t="s">
        <v>4786</v>
      </c>
      <c r="Q590" s="17" t="s">
        <v>4792</v>
      </c>
      <c r="R590" s="22">
        <v>20</v>
      </c>
      <c r="S590" s="17" t="s">
        <v>5940</v>
      </c>
      <c r="T590" s="23">
        <v>110</v>
      </c>
      <c r="U590" s="17" t="s">
        <v>4443</v>
      </c>
    </row>
    <row r="591" spans="1:21" hidden="1" x14ac:dyDescent="0.25">
      <c r="A591" s="24" t="s">
        <v>5941</v>
      </c>
      <c r="B591" s="17" t="s">
        <v>4897</v>
      </c>
      <c r="C591" s="17" t="s">
        <v>5942</v>
      </c>
      <c r="D591" s="18">
        <v>39343</v>
      </c>
      <c r="E591" s="17" t="s">
        <v>5933</v>
      </c>
      <c r="F591" s="17" t="s">
        <v>5936</v>
      </c>
      <c r="G591" s="19" t="s">
        <v>3479</v>
      </c>
      <c r="H591" s="17"/>
      <c r="I591" s="20">
        <v>2006</v>
      </c>
      <c r="J591" s="17" t="s">
        <v>4784</v>
      </c>
      <c r="K591" s="17" t="s">
        <v>5941</v>
      </c>
      <c r="L591" s="17" t="s">
        <v>4785</v>
      </c>
      <c r="M591" s="17"/>
      <c r="N591" s="17"/>
      <c r="O591" s="17" t="s">
        <v>4785</v>
      </c>
      <c r="P591" s="17" t="s">
        <v>4786</v>
      </c>
      <c r="Q591" s="17" t="s">
        <v>4792</v>
      </c>
      <c r="R591" s="22">
        <v>20</v>
      </c>
      <c r="S591" s="17" t="s">
        <v>5940</v>
      </c>
      <c r="T591" s="23">
        <v>110</v>
      </c>
      <c r="U591" s="17" t="s">
        <v>4443</v>
      </c>
    </row>
    <row r="592" spans="1:21" hidden="1" x14ac:dyDescent="0.25">
      <c r="A592" s="24" t="s">
        <v>5943</v>
      </c>
      <c r="B592" s="17" t="s">
        <v>4897</v>
      </c>
      <c r="C592" s="17" t="s">
        <v>5944</v>
      </c>
      <c r="D592" s="18">
        <v>39343</v>
      </c>
      <c r="E592" s="17" t="s">
        <v>5933</v>
      </c>
      <c r="F592" s="17" t="s">
        <v>5936</v>
      </c>
      <c r="G592" s="19" t="s">
        <v>3479</v>
      </c>
      <c r="H592" s="17"/>
      <c r="I592" s="20">
        <v>2008</v>
      </c>
      <c r="J592" s="17" t="s">
        <v>4784</v>
      </c>
      <c r="K592" s="17" t="s">
        <v>5943</v>
      </c>
      <c r="L592" s="17" t="s">
        <v>4785</v>
      </c>
      <c r="M592" s="17"/>
      <c r="N592" s="17"/>
      <c r="O592" s="17" t="s">
        <v>4785</v>
      </c>
      <c r="P592" s="17" t="s">
        <v>4786</v>
      </c>
      <c r="Q592" s="17" t="s">
        <v>4792</v>
      </c>
      <c r="R592" s="22">
        <v>10</v>
      </c>
      <c r="S592" s="17" t="s">
        <v>5937</v>
      </c>
      <c r="T592" s="23">
        <v>110</v>
      </c>
      <c r="U592" s="17" t="s">
        <v>4443</v>
      </c>
    </row>
    <row r="593" spans="1:21" hidden="1" x14ac:dyDescent="0.25">
      <c r="A593" s="17" t="s">
        <v>5945</v>
      </c>
      <c r="B593" s="17"/>
      <c r="C593" s="17"/>
      <c r="D593" s="18">
        <v>38805</v>
      </c>
      <c r="E593" s="17" t="s">
        <v>5946</v>
      </c>
      <c r="F593" s="17" t="s">
        <v>5947</v>
      </c>
      <c r="G593" s="19" t="s">
        <v>3479</v>
      </c>
      <c r="H593" s="17"/>
      <c r="I593" s="20">
        <v>2012</v>
      </c>
      <c r="J593" s="17" t="s">
        <v>4784</v>
      </c>
      <c r="K593" s="17" t="s">
        <v>5945</v>
      </c>
      <c r="L593" s="17" t="s">
        <v>4815</v>
      </c>
      <c r="M593" s="17"/>
      <c r="N593" s="17"/>
      <c r="O593" s="17" t="s">
        <v>4815</v>
      </c>
      <c r="P593" s="17" t="s">
        <v>4786</v>
      </c>
      <c r="Q593" s="17"/>
      <c r="R593" s="22">
        <v>18.2</v>
      </c>
      <c r="S593" s="17"/>
      <c r="T593" s="23"/>
      <c r="U593" s="17" t="s">
        <v>5948</v>
      </c>
    </row>
    <row r="594" spans="1:21" hidden="1" x14ac:dyDescent="0.25">
      <c r="A594" s="17" t="s">
        <v>5949</v>
      </c>
      <c r="B594" s="32" t="s">
        <v>5694</v>
      </c>
      <c r="C594" s="32"/>
      <c r="D594" s="31">
        <v>16945</v>
      </c>
      <c r="E594" s="32" t="s">
        <v>5950</v>
      </c>
      <c r="F594" s="32"/>
      <c r="G594" s="19" t="s">
        <v>3346</v>
      </c>
      <c r="H594" s="32"/>
      <c r="I594" s="32">
        <v>2006</v>
      </c>
      <c r="J594" s="32" t="s">
        <v>4784</v>
      </c>
      <c r="K594" s="17" t="s">
        <v>5949</v>
      </c>
      <c r="L594" s="32" t="s">
        <v>4785</v>
      </c>
      <c r="M594" s="32"/>
      <c r="N594" s="32"/>
      <c r="O594" s="32" t="s">
        <v>4785</v>
      </c>
      <c r="P594" s="32" t="s">
        <v>4786</v>
      </c>
      <c r="Q594" s="32"/>
      <c r="R594" s="34">
        <v>18</v>
      </c>
      <c r="S594" s="32"/>
      <c r="T594" s="17" t="s">
        <v>5060</v>
      </c>
      <c r="U594" s="25" t="s">
        <v>4439</v>
      </c>
    </row>
    <row r="595" spans="1:21" hidden="1" x14ac:dyDescent="0.25">
      <c r="A595" s="24" t="s">
        <v>542</v>
      </c>
      <c r="B595" s="17" t="s">
        <v>2270</v>
      </c>
      <c r="C595" s="17" t="s">
        <v>1265</v>
      </c>
      <c r="D595" s="26">
        <v>6130</v>
      </c>
      <c r="E595" s="25" t="s">
        <v>3365</v>
      </c>
      <c r="F595" s="24" t="s">
        <v>2593</v>
      </c>
      <c r="G595" s="19" t="s">
        <v>3479</v>
      </c>
      <c r="H595" s="17" t="s">
        <v>1711</v>
      </c>
      <c r="I595" s="28">
        <v>2005</v>
      </c>
      <c r="J595" s="17" t="s">
        <v>4784</v>
      </c>
      <c r="K595" s="17" t="s">
        <v>542</v>
      </c>
      <c r="L595" s="17" t="s">
        <v>4812</v>
      </c>
      <c r="M595" s="17"/>
      <c r="N595" s="24"/>
      <c r="O595" s="24" t="s">
        <v>4812</v>
      </c>
      <c r="P595" s="17" t="s">
        <v>4792</v>
      </c>
      <c r="Q595" s="17" t="s">
        <v>4786</v>
      </c>
      <c r="R595" s="29">
        <v>97</v>
      </c>
      <c r="S595" s="17" t="s">
        <v>4224</v>
      </c>
      <c r="T595" s="25">
        <v>110</v>
      </c>
      <c r="U595" s="25" t="s">
        <v>4522</v>
      </c>
    </row>
    <row r="596" spans="1:21" hidden="1" x14ac:dyDescent="0.25">
      <c r="A596" s="17" t="s">
        <v>543</v>
      </c>
      <c r="B596" s="17" t="s">
        <v>2271</v>
      </c>
      <c r="C596" s="17" t="s">
        <v>1265</v>
      </c>
      <c r="D596" s="18">
        <v>6130</v>
      </c>
      <c r="E596" s="17" t="s">
        <v>3365</v>
      </c>
      <c r="F596" s="17" t="s">
        <v>2594</v>
      </c>
      <c r="G596" s="19" t="s">
        <v>3479</v>
      </c>
      <c r="H596" s="17" t="s">
        <v>1242</v>
      </c>
      <c r="I596" s="20">
        <v>2013</v>
      </c>
      <c r="J596" s="17" t="s">
        <v>4784</v>
      </c>
      <c r="K596" s="17" t="s">
        <v>543</v>
      </c>
      <c r="L596" s="17" t="s">
        <v>4812</v>
      </c>
      <c r="M596" s="17"/>
      <c r="N596" s="17"/>
      <c r="O596" s="17" t="s">
        <v>4812</v>
      </c>
      <c r="P596" s="17" t="s">
        <v>4792</v>
      </c>
      <c r="Q596" s="17" t="s">
        <v>4786</v>
      </c>
      <c r="R596" s="22">
        <v>54</v>
      </c>
      <c r="S596" s="17" t="s">
        <v>4225</v>
      </c>
      <c r="T596" s="23">
        <v>110</v>
      </c>
      <c r="U596" s="17" t="s">
        <v>4458</v>
      </c>
    </row>
    <row r="597" spans="1:21" hidden="1" x14ac:dyDescent="0.25">
      <c r="A597" s="24" t="s">
        <v>5951</v>
      </c>
      <c r="B597" s="47"/>
      <c r="C597" s="17"/>
      <c r="D597" s="18">
        <v>37619</v>
      </c>
      <c r="E597" s="25" t="s">
        <v>3365</v>
      </c>
      <c r="F597" s="17"/>
      <c r="G597" s="19" t="s">
        <v>3477</v>
      </c>
      <c r="H597" s="17"/>
      <c r="I597" s="28">
        <v>2003</v>
      </c>
      <c r="J597" s="17" t="s">
        <v>4784</v>
      </c>
      <c r="K597" s="17" t="s">
        <v>5951</v>
      </c>
      <c r="L597" s="17" t="s">
        <v>4785</v>
      </c>
      <c r="M597" s="17"/>
      <c r="N597" s="17"/>
      <c r="O597" s="17" t="s">
        <v>4785</v>
      </c>
      <c r="P597" s="17" t="s">
        <v>4786</v>
      </c>
      <c r="Q597" s="17"/>
      <c r="R597" s="29">
        <v>19.8</v>
      </c>
      <c r="S597" s="17"/>
      <c r="T597" s="25" t="s">
        <v>4403</v>
      </c>
      <c r="U597" s="17" t="s">
        <v>4449</v>
      </c>
    </row>
    <row r="598" spans="1:21" ht="64.5" hidden="1" x14ac:dyDescent="0.25">
      <c r="A598" s="17" t="s">
        <v>815</v>
      </c>
      <c r="B598" s="17" t="s">
        <v>2355</v>
      </c>
      <c r="C598" s="17" t="s">
        <v>1439</v>
      </c>
      <c r="D598" s="18">
        <v>47166</v>
      </c>
      <c r="E598" s="17" t="s">
        <v>3451</v>
      </c>
      <c r="F598" s="17"/>
      <c r="G598" s="19" t="s">
        <v>3480</v>
      </c>
      <c r="H598" s="17" t="s">
        <v>1541</v>
      </c>
      <c r="I598" s="20">
        <v>1958</v>
      </c>
      <c r="J598" s="17" t="s">
        <v>4784</v>
      </c>
      <c r="K598" s="17" t="s">
        <v>815</v>
      </c>
      <c r="L598" s="17" t="s">
        <v>5412</v>
      </c>
      <c r="M598" s="17" t="s">
        <v>5473</v>
      </c>
      <c r="N598" s="17"/>
      <c r="O598" s="21" t="s">
        <v>5096</v>
      </c>
      <c r="P598" s="17" t="s">
        <v>4792</v>
      </c>
      <c r="Q598" s="17" t="s">
        <v>4786</v>
      </c>
      <c r="R598" s="22">
        <v>59</v>
      </c>
      <c r="S598" s="17" t="s">
        <v>4347</v>
      </c>
      <c r="T598" s="23">
        <v>110</v>
      </c>
      <c r="U598" s="17" t="s">
        <v>4569</v>
      </c>
    </row>
    <row r="599" spans="1:21" ht="64.5" hidden="1" x14ac:dyDescent="0.25">
      <c r="A599" s="17" t="s">
        <v>816</v>
      </c>
      <c r="B599" s="17" t="s">
        <v>2355</v>
      </c>
      <c r="C599" s="17" t="s">
        <v>1440</v>
      </c>
      <c r="D599" s="18">
        <v>47166</v>
      </c>
      <c r="E599" s="17" t="s">
        <v>3451</v>
      </c>
      <c r="F599" s="17"/>
      <c r="G599" s="19" t="s">
        <v>3480</v>
      </c>
      <c r="H599" s="17" t="s">
        <v>1596</v>
      </c>
      <c r="I599" s="20">
        <v>1976</v>
      </c>
      <c r="J599" s="17" t="s">
        <v>4784</v>
      </c>
      <c r="K599" s="17" t="s">
        <v>816</v>
      </c>
      <c r="L599" s="17" t="s">
        <v>5412</v>
      </c>
      <c r="M599" s="17" t="s">
        <v>5473</v>
      </c>
      <c r="N599" s="17"/>
      <c r="O599" s="21" t="s">
        <v>5096</v>
      </c>
      <c r="P599" s="17" t="s">
        <v>4792</v>
      </c>
      <c r="Q599" s="17" t="s">
        <v>4786</v>
      </c>
      <c r="R599" s="22">
        <v>101</v>
      </c>
      <c r="S599" s="17" t="s">
        <v>4347</v>
      </c>
      <c r="T599" s="23">
        <v>110</v>
      </c>
      <c r="U599" s="17" t="s">
        <v>4569</v>
      </c>
    </row>
    <row r="600" spans="1:21" ht="64.5" hidden="1" x14ac:dyDescent="0.25">
      <c r="A600" s="17" t="s">
        <v>817</v>
      </c>
      <c r="B600" s="17" t="s">
        <v>2355</v>
      </c>
      <c r="C600" s="17" t="s">
        <v>1441</v>
      </c>
      <c r="D600" s="18">
        <v>47166</v>
      </c>
      <c r="E600" s="17" t="s">
        <v>3451</v>
      </c>
      <c r="F600" s="17"/>
      <c r="G600" s="19" t="s">
        <v>3480</v>
      </c>
      <c r="H600" s="17" t="s">
        <v>1597</v>
      </c>
      <c r="I600" s="20">
        <v>2003</v>
      </c>
      <c r="J600" s="17" t="s">
        <v>4784</v>
      </c>
      <c r="K600" s="17" t="s">
        <v>817</v>
      </c>
      <c r="L600" s="17" t="s">
        <v>5412</v>
      </c>
      <c r="M600" s="17" t="s">
        <v>5473</v>
      </c>
      <c r="N600" s="17"/>
      <c r="O600" s="21" t="s">
        <v>5096</v>
      </c>
      <c r="P600" s="17" t="s">
        <v>4792</v>
      </c>
      <c r="Q600" s="17" t="s">
        <v>4786</v>
      </c>
      <c r="R600" s="22">
        <v>225</v>
      </c>
      <c r="S600" s="17" t="s">
        <v>4347</v>
      </c>
      <c r="T600" s="23">
        <v>110</v>
      </c>
      <c r="U600" s="17" t="s">
        <v>4569</v>
      </c>
    </row>
    <row r="601" spans="1:21" hidden="1" x14ac:dyDescent="0.25">
      <c r="A601" s="17" t="s">
        <v>863</v>
      </c>
      <c r="B601" s="17" t="s">
        <v>1470</v>
      </c>
      <c r="C601" s="17" t="s">
        <v>1470</v>
      </c>
      <c r="D601" s="18">
        <v>21129</v>
      </c>
      <c r="E601" s="17" t="s">
        <v>3197</v>
      </c>
      <c r="F601" s="17" t="s">
        <v>2691</v>
      </c>
      <c r="G601" s="19" t="s">
        <v>3197</v>
      </c>
      <c r="H601" s="17"/>
      <c r="I601" s="20">
        <v>1999</v>
      </c>
      <c r="J601" s="17" t="s">
        <v>4784</v>
      </c>
      <c r="K601" s="17" t="s">
        <v>863</v>
      </c>
      <c r="L601" s="17" t="s">
        <v>4868</v>
      </c>
      <c r="M601" s="17"/>
      <c r="N601" s="17"/>
      <c r="O601" s="17" t="s">
        <v>4868</v>
      </c>
      <c r="P601" s="17" t="s">
        <v>4792</v>
      </c>
      <c r="Q601" s="17" t="s">
        <v>4786</v>
      </c>
      <c r="R601" s="22">
        <v>24</v>
      </c>
      <c r="S601" s="17" t="s">
        <v>4375</v>
      </c>
      <c r="T601" s="23">
        <v>25</v>
      </c>
      <c r="U601" s="17" t="s">
        <v>4448</v>
      </c>
    </row>
    <row r="602" spans="1:21" hidden="1" x14ac:dyDescent="0.25">
      <c r="A602" s="17" t="s">
        <v>58</v>
      </c>
      <c r="B602" s="17" t="s">
        <v>2139</v>
      </c>
      <c r="C602" s="17" t="s">
        <v>944</v>
      </c>
      <c r="D602" s="18">
        <v>22113</v>
      </c>
      <c r="E602" s="17" t="s">
        <v>3197</v>
      </c>
      <c r="F602" s="17" t="s">
        <v>2414</v>
      </c>
      <c r="G602" s="19" t="s">
        <v>3197</v>
      </c>
      <c r="H602" s="17"/>
      <c r="I602" s="20">
        <v>2005</v>
      </c>
      <c r="J602" s="17" t="s">
        <v>4784</v>
      </c>
      <c r="K602" s="17" t="s">
        <v>58</v>
      </c>
      <c r="L602" s="17" t="s">
        <v>1520</v>
      </c>
      <c r="M602" s="17" t="s">
        <v>4850</v>
      </c>
      <c r="N602" s="17"/>
      <c r="O602" s="17" t="s">
        <v>1520</v>
      </c>
      <c r="P602" s="17" t="s">
        <v>4786</v>
      </c>
      <c r="Q602" s="17" t="s">
        <v>4786</v>
      </c>
      <c r="R602" s="22">
        <v>20</v>
      </c>
      <c r="S602" s="17" t="s">
        <v>4011</v>
      </c>
      <c r="T602" s="23">
        <v>110</v>
      </c>
      <c r="U602" s="17" t="s">
        <v>4448</v>
      </c>
    </row>
    <row r="603" spans="1:21" ht="51.75" hidden="1" x14ac:dyDescent="0.25">
      <c r="A603" s="24" t="s">
        <v>544</v>
      </c>
      <c r="B603" s="21" t="s">
        <v>2174</v>
      </c>
      <c r="C603" s="17" t="s">
        <v>1266</v>
      </c>
      <c r="D603" s="26">
        <v>22113</v>
      </c>
      <c r="E603" s="25" t="s">
        <v>3197</v>
      </c>
      <c r="F603" s="21" t="s">
        <v>2449</v>
      </c>
      <c r="G603" s="27" t="s">
        <v>3197</v>
      </c>
      <c r="H603" s="17" t="s">
        <v>1266</v>
      </c>
      <c r="I603" s="52">
        <v>2009</v>
      </c>
      <c r="J603" s="32" t="s">
        <v>4784</v>
      </c>
      <c r="K603" s="17" t="s">
        <v>544</v>
      </c>
      <c r="L603" s="17" t="s">
        <v>4812</v>
      </c>
      <c r="M603" s="17"/>
      <c r="N603" s="17"/>
      <c r="O603" s="17" t="s">
        <v>4812</v>
      </c>
      <c r="P603" s="17" t="s">
        <v>4792</v>
      </c>
      <c r="Q603" s="17" t="s">
        <v>4786</v>
      </c>
      <c r="R603" s="29">
        <v>127</v>
      </c>
      <c r="S603" s="30" t="s">
        <v>989</v>
      </c>
      <c r="T603" s="30">
        <v>110</v>
      </c>
      <c r="U603" s="30" t="s">
        <v>4448</v>
      </c>
    </row>
    <row r="604" spans="1:21" hidden="1" x14ac:dyDescent="0.25">
      <c r="A604" s="24" t="s">
        <v>545</v>
      </c>
      <c r="B604" s="24" t="s">
        <v>2272</v>
      </c>
      <c r="C604" s="17" t="s">
        <v>997</v>
      </c>
      <c r="D604" s="26">
        <v>21107</v>
      </c>
      <c r="E604" s="25" t="s">
        <v>3197</v>
      </c>
      <c r="F604" s="17" t="s">
        <v>2595</v>
      </c>
      <c r="G604" s="19" t="s">
        <v>3197</v>
      </c>
      <c r="H604" s="17" t="s">
        <v>1223</v>
      </c>
      <c r="I604" s="28">
        <v>1992</v>
      </c>
      <c r="J604" s="17" t="s">
        <v>4784</v>
      </c>
      <c r="K604" s="17" t="s">
        <v>545</v>
      </c>
      <c r="L604" s="17" t="s">
        <v>4812</v>
      </c>
      <c r="M604" s="17" t="s">
        <v>4812</v>
      </c>
      <c r="N604" s="17" t="s">
        <v>4905</v>
      </c>
      <c r="O604" s="17" t="s">
        <v>4812</v>
      </c>
      <c r="P604" s="17" t="s">
        <v>4792</v>
      </c>
      <c r="Q604" s="17" t="s">
        <v>4786</v>
      </c>
      <c r="R604" s="29">
        <v>22.5</v>
      </c>
      <c r="S604" s="17" t="s">
        <v>4226</v>
      </c>
      <c r="T604" s="25">
        <v>25</v>
      </c>
      <c r="U604" s="25" t="s">
        <v>4448</v>
      </c>
    </row>
    <row r="605" spans="1:21" hidden="1" x14ac:dyDescent="0.25">
      <c r="A605" s="17" t="s">
        <v>759</v>
      </c>
      <c r="B605" s="17" t="s">
        <v>2340</v>
      </c>
      <c r="C605" s="17" t="s">
        <v>1409</v>
      </c>
      <c r="D605" s="18">
        <v>21107</v>
      </c>
      <c r="E605" s="17" t="s">
        <v>3197</v>
      </c>
      <c r="F605" s="17" t="s">
        <v>2659</v>
      </c>
      <c r="G605" s="19" t="s">
        <v>3197</v>
      </c>
      <c r="H605" s="17" t="s">
        <v>1409</v>
      </c>
      <c r="I605" s="20">
        <v>1993</v>
      </c>
      <c r="J605" s="17" t="s">
        <v>4784</v>
      </c>
      <c r="K605" s="17" t="s">
        <v>759</v>
      </c>
      <c r="L605" s="17" t="s">
        <v>4842</v>
      </c>
      <c r="M605" s="17" t="s">
        <v>5952</v>
      </c>
      <c r="N605" s="17" t="s">
        <v>5953</v>
      </c>
      <c r="O605" s="17" t="s">
        <v>4825</v>
      </c>
      <c r="P605" s="17" t="s">
        <v>4792</v>
      </c>
      <c r="Q605" s="17" t="s">
        <v>4786</v>
      </c>
      <c r="R605" s="22">
        <v>38</v>
      </c>
      <c r="S605" s="17" t="s">
        <v>4328</v>
      </c>
      <c r="T605" s="23">
        <v>110</v>
      </c>
      <c r="U605" s="17" t="s">
        <v>4448</v>
      </c>
    </row>
    <row r="606" spans="1:21" hidden="1" x14ac:dyDescent="0.25">
      <c r="A606" s="24" t="s">
        <v>111</v>
      </c>
      <c r="B606" s="32" t="s">
        <v>2173</v>
      </c>
      <c r="C606" s="27" t="s">
        <v>988</v>
      </c>
      <c r="D606" s="18">
        <v>21079</v>
      </c>
      <c r="E606" s="32" t="s">
        <v>3197</v>
      </c>
      <c r="F606" s="32" t="s">
        <v>2448</v>
      </c>
      <c r="G606" s="27" t="s">
        <v>3197</v>
      </c>
      <c r="H606" s="27" t="s">
        <v>1529</v>
      </c>
      <c r="I606" s="40">
        <v>2015</v>
      </c>
      <c r="J606" s="32" t="s">
        <v>4784</v>
      </c>
      <c r="K606" s="17" t="s">
        <v>111</v>
      </c>
      <c r="L606" s="17" t="s">
        <v>4843</v>
      </c>
      <c r="M606" s="21" t="s">
        <v>4843</v>
      </c>
      <c r="N606" s="32" t="s">
        <v>5954</v>
      </c>
      <c r="O606" s="32" t="s">
        <v>4843</v>
      </c>
      <c r="P606" s="27" t="s">
        <v>4792</v>
      </c>
      <c r="Q606" s="32" t="s">
        <v>4786</v>
      </c>
      <c r="R606" s="39">
        <v>800</v>
      </c>
      <c r="S606" s="27"/>
      <c r="T606" s="27">
        <v>380</v>
      </c>
      <c r="U606" s="36" t="s">
        <v>4439</v>
      </c>
    </row>
    <row r="607" spans="1:21" hidden="1" x14ac:dyDescent="0.25">
      <c r="A607" s="24" t="s">
        <v>112</v>
      </c>
      <c r="B607" s="47" t="s">
        <v>2174</v>
      </c>
      <c r="C607" s="17" t="s">
        <v>989</v>
      </c>
      <c r="D607" s="26">
        <v>22113</v>
      </c>
      <c r="E607" s="25" t="s">
        <v>3197</v>
      </c>
      <c r="F607" s="17" t="s">
        <v>2449</v>
      </c>
      <c r="G607" s="19" t="s">
        <v>3197</v>
      </c>
      <c r="H607" s="17" t="s">
        <v>989</v>
      </c>
      <c r="I607" s="28">
        <v>1993</v>
      </c>
      <c r="J607" s="17" t="s">
        <v>4784</v>
      </c>
      <c r="K607" s="17" t="s">
        <v>112</v>
      </c>
      <c r="L607" s="17" t="s">
        <v>4843</v>
      </c>
      <c r="M607" s="17"/>
      <c r="N607" s="17"/>
      <c r="O607" s="17" t="s">
        <v>4843</v>
      </c>
      <c r="P607" s="17" t="s">
        <v>4792</v>
      </c>
      <c r="Q607" s="17" t="s">
        <v>4786</v>
      </c>
      <c r="R607" s="29">
        <v>194</v>
      </c>
      <c r="S607" s="17" t="s">
        <v>989</v>
      </c>
      <c r="T607" s="25">
        <v>110</v>
      </c>
      <c r="U607" s="17" t="s">
        <v>4448</v>
      </c>
    </row>
    <row r="608" spans="1:21" hidden="1" x14ac:dyDescent="0.25">
      <c r="A608" s="24" t="s">
        <v>113</v>
      </c>
      <c r="B608" s="17" t="s">
        <v>2173</v>
      </c>
      <c r="C608" s="17" t="s">
        <v>990</v>
      </c>
      <c r="D608" s="18">
        <v>21079</v>
      </c>
      <c r="E608" s="17" t="s">
        <v>3197</v>
      </c>
      <c r="F608" s="17" t="s">
        <v>2448</v>
      </c>
      <c r="G608" s="19" t="s">
        <v>3197</v>
      </c>
      <c r="H608" s="17" t="s">
        <v>1548</v>
      </c>
      <c r="I608" s="20">
        <v>2015</v>
      </c>
      <c r="J608" s="32" t="s">
        <v>4784</v>
      </c>
      <c r="K608" s="17" t="s">
        <v>113</v>
      </c>
      <c r="L608" s="17" t="s">
        <v>4843</v>
      </c>
      <c r="M608" s="17" t="s">
        <v>4843</v>
      </c>
      <c r="N608" s="17" t="s">
        <v>5954</v>
      </c>
      <c r="O608" s="17" t="s">
        <v>4843</v>
      </c>
      <c r="P608" s="17" t="s">
        <v>4792</v>
      </c>
      <c r="Q608" s="17" t="s">
        <v>4786</v>
      </c>
      <c r="R608" s="22">
        <v>800</v>
      </c>
      <c r="S608" s="17"/>
      <c r="T608" s="23">
        <v>380</v>
      </c>
      <c r="U608" s="17" t="s">
        <v>4439</v>
      </c>
    </row>
    <row r="609" spans="1:21" hidden="1" x14ac:dyDescent="0.25">
      <c r="A609" s="17" t="s">
        <v>5955</v>
      </c>
      <c r="B609" s="17"/>
      <c r="C609" s="17"/>
      <c r="D609" s="18">
        <v>21129</v>
      </c>
      <c r="E609" s="17" t="s">
        <v>3197</v>
      </c>
      <c r="F609" s="17"/>
      <c r="G609" s="19" t="s">
        <v>3197</v>
      </c>
      <c r="H609" s="17"/>
      <c r="I609" s="20">
        <v>2009</v>
      </c>
      <c r="J609" s="17" t="s">
        <v>4784</v>
      </c>
      <c r="K609" s="17" t="s">
        <v>5955</v>
      </c>
      <c r="L609" s="17" t="s">
        <v>4785</v>
      </c>
      <c r="M609" s="17"/>
      <c r="N609" s="17"/>
      <c r="O609" s="17" t="s">
        <v>4785</v>
      </c>
      <c r="P609" s="17" t="s">
        <v>4786</v>
      </c>
      <c r="Q609" s="17"/>
      <c r="R609" s="22">
        <v>12</v>
      </c>
      <c r="S609" s="17"/>
      <c r="T609" s="23" t="s">
        <v>4403</v>
      </c>
      <c r="U609" s="17" t="s">
        <v>4448</v>
      </c>
    </row>
    <row r="610" spans="1:21" hidden="1" x14ac:dyDescent="0.25">
      <c r="A610" s="24" t="s">
        <v>5956</v>
      </c>
      <c r="B610" s="17" t="s">
        <v>5957</v>
      </c>
      <c r="C610" s="17" t="s">
        <v>5958</v>
      </c>
      <c r="D610" s="18">
        <v>21129</v>
      </c>
      <c r="E610" s="17" t="s">
        <v>3197</v>
      </c>
      <c r="F610" s="17"/>
      <c r="G610" s="19" t="s">
        <v>3197</v>
      </c>
      <c r="H610" s="17"/>
      <c r="I610" s="20">
        <v>2009</v>
      </c>
      <c r="J610" s="17" t="s">
        <v>4784</v>
      </c>
      <c r="K610" s="17" t="s">
        <v>5956</v>
      </c>
      <c r="L610" s="17" t="s">
        <v>4785</v>
      </c>
      <c r="M610" s="17"/>
      <c r="N610" s="17"/>
      <c r="O610" s="17" t="s">
        <v>4785</v>
      </c>
      <c r="P610" s="17" t="s">
        <v>4786</v>
      </c>
      <c r="Q610" s="17" t="s">
        <v>4859</v>
      </c>
      <c r="R610" s="22">
        <v>12</v>
      </c>
      <c r="S610" s="17" t="s">
        <v>5959</v>
      </c>
      <c r="T610" s="23">
        <v>10</v>
      </c>
      <c r="U610" s="25" t="s">
        <v>4448</v>
      </c>
    </row>
    <row r="611" spans="1:21" hidden="1" x14ac:dyDescent="0.25">
      <c r="A611" s="17" t="s">
        <v>5960</v>
      </c>
      <c r="B611" s="32"/>
      <c r="C611" s="32"/>
      <c r="D611" s="18">
        <v>21039</v>
      </c>
      <c r="E611" s="32" t="s">
        <v>3197</v>
      </c>
      <c r="F611" s="32"/>
      <c r="G611" s="19" t="s">
        <v>3486</v>
      </c>
      <c r="H611" s="32"/>
      <c r="I611" s="32">
        <v>1995</v>
      </c>
      <c r="J611" s="32" t="s">
        <v>4784</v>
      </c>
      <c r="K611" s="17" t="s">
        <v>5960</v>
      </c>
      <c r="L611" s="32" t="s">
        <v>4785</v>
      </c>
      <c r="M611" s="32"/>
      <c r="N611" s="32"/>
      <c r="O611" s="32" t="s">
        <v>4785</v>
      </c>
      <c r="P611" s="32" t="s">
        <v>4786</v>
      </c>
      <c r="Q611" s="32"/>
      <c r="R611" s="34">
        <v>12.2</v>
      </c>
      <c r="S611" s="32"/>
      <c r="T611" s="17" t="s">
        <v>4403</v>
      </c>
      <c r="U611" s="25" t="s">
        <v>4448</v>
      </c>
    </row>
    <row r="612" spans="1:21" hidden="1" x14ac:dyDescent="0.25">
      <c r="A612" s="24" t="s">
        <v>864</v>
      </c>
      <c r="B612" s="17" t="s">
        <v>2140</v>
      </c>
      <c r="C612" s="17" t="s">
        <v>945</v>
      </c>
      <c r="D612" s="18">
        <v>31789</v>
      </c>
      <c r="E612" s="17" t="s">
        <v>3198</v>
      </c>
      <c r="F612" s="17"/>
      <c r="G612" s="19" t="s">
        <v>3477</v>
      </c>
      <c r="H612" s="17" t="s">
        <v>1854</v>
      </c>
      <c r="I612" s="20">
        <v>1912</v>
      </c>
      <c r="J612" s="17" t="s">
        <v>4784</v>
      </c>
      <c r="K612" s="17" t="s">
        <v>864</v>
      </c>
      <c r="L612" s="17" t="s">
        <v>4868</v>
      </c>
      <c r="M612" s="17" t="s">
        <v>5097</v>
      </c>
      <c r="N612" s="17"/>
      <c r="O612" s="17" t="s">
        <v>4868</v>
      </c>
      <c r="P612" s="17" t="s">
        <v>4792</v>
      </c>
      <c r="Q612" s="17" t="s">
        <v>4882</v>
      </c>
      <c r="R612" s="22">
        <v>14.7</v>
      </c>
      <c r="S612" s="17" t="s">
        <v>4012</v>
      </c>
      <c r="T612" s="23">
        <v>110</v>
      </c>
      <c r="U612" s="25" t="s">
        <v>4449</v>
      </c>
    </row>
    <row r="613" spans="1:21" hidden="1" x14ac:dyDescent="0.25">
      <c r="A613" s="17" t="s">
        <v>59</v>
      </c>
      <c r="B613" s="17" t="s">
        <v>2140</v>
      </c>
      <c r="C613" s="17" t="s">
        <v>945</v>
      </c>
      <c r="D613" s="18">
        <v>31789</v>
      </c>
      <c r="E613" s="17" t="s">
        <v>3198</v>
      </c>
      <c r="F613" s="17"/>
      <c r="G613" s="19" t="s">
        <v>3477</v>
      </c>
      <c r="H613" s="17" t="s">
        <v>1519</v>
      </c>
      <c r="I613" s="20">
        <v>2002</v>
      </c>
      <c r="J613" s="17" t="s">
        <v>4784</v>
      </c>
      <c r="K613" s="17" t="s">
        <v>59</v>
      </c>
      <c r="L613" s="17" t="s">
        <v>1520</v>
      </c>
      <c r="M613" s="17" t="s">
        <v>5961</v>
      </c>
      <c r="N613" s="17"/>
      <c r="O613" s="17" t="s">
        <v>1520</v>
      </c>
      <c r="P613" s="17" t="s">
        <v>4786</v>
      </c>
      <c r="Q613" s="17" t="s">
        <v>4792</v>
      </c>
      <c r="R613" s="22">
        <v>16.8</v>
      </c>
      <c r="S613" s="17" t="s">
        <v>4012</v>
      </c>
      <c r="T613" s="23">
        <v>30</v>
      </c>
      <c r="U613" s="17" t="s">
        <v>4449</v>
      </c>
    </row>
    <row r="614" spans="1:21" ht="51.75" hidden="1" x14ac:dyDescent="0.25">
      <c r="A614" s="24" t="s">
        <v>5962</v>
      </c>
      <c r="B614" s="21" t="s">
        <v>5963</v>
      </c>
      <c r="C614" s="17"/>
      <c r="D614" s="26">
        <v>27419</v>
      </c>
      <c r="E614" s="25" t="s">
        <v>5964</v>
      </c>
      <c r="F614" s="17"/>
      <c r="G614" s="19" t="s">
        <v>3477</v>
      </c>
      <c r="H614" s="17"/>
      <c r="I614" s="28">
        <v>2007</v>
      </c>
      <c r="J614" s="32" t="s">
        <v>4784</v>
      </c>
      <c r="K614" s="17" t="s">
        <v>5962</v>
      </c>
      <c r="L614" s="17" t="s">
        <v>4785</v>
      </c>
      <c r="M614" s="17"/>
      <c r="N614" s="17"/>
      <c r="O614" s="17" t="s">
        <v>4785</v>
      </c>
      <c r="P614" s="17" t="s">
        <v>4786</v>
      </c>
      <c r="Q614" s="17"/>
      <c r="R614" s="29">
        <v>18</v>
      </c>
      <c r="S614" s="17"/>
      <c r="T614" s="25" t="s">
        <v>4405</v>
      </c>
      <c r="U614" s="25" t="s">
        <v>4455</v>
      </c>
    </row>
    <row r="615" spans="1:21" hidden="1" x14ac:dyDescent="0.25">
      <c r="A615" s="17" t="s">
        <v>865</v>
      </c>
      <c r="B615" s="32" t="s">
        <v>2376</v>
      </c>
      <c r="C615" s="32" t="s">
        <v>1471</v>
      </c>
      <c r="D615" s="31">
        <v>59075</v>
      </c>
      <c r="E615" s="32" t="s">
        <v>3366</v>
      </c>
      <c r="F615" s="32" t="s">
        <v>2692</v>
      </c>
      <c r="G615" s="19" t="s">
        <v>3480</v>
      </c>
      <c r="H615" s="32"/>
      <c r="I615" s="40">
        <v>1985</v>
      </c>
      <c r="J615" s="32" t="s">
        <v>4784</v>
      </c>
      <c r="K615" s="17" t="s">
        <v>865</v>
      </c>
      <c r="L615" s="32" t="s">
        <v>4868</v>
      </c>
      <c r="M615" s="32" t="s">
        <v>4868</v>
      </c>
      <c r="N615" s="32" t="s">
        <v>5314</v>
      </c>
      <c r="O615" s="32" t="s">
        <v>4868</v>
      </c>
      <c r="P615" s="27" t="s">
        <v>4792</v>
      </c>
      <c r="Q615" s="32" t="s">
        <v>4882</v>
      </c>
      <c r="R615" s="39">
        <v>14.6</v>
      </c>
      <c r="S615" s="27" t="s">
        <v>4376</v>
      </c>
      <c r="T615" s="23" t="s">
        <v>4430</v>
      </c>
      <c r="U615" s="32" t="s">
        <v>4441</v>
      </c>
    </row>
    <row r="616" spans="1:21" hidden="1" x14ac:dyDescent="0.25">
      <c r="A616" s="17" t="s">
        <v>546</v>
      </c>
      <c r="B616" s="17" t="s">
        <v>2273</v>
      </c>
      <c r="C616" s="17" t="s">
        <v>1267</v>
      </c>
      <c r="D616" s="18">
        <v>59071</v>
      </c>
      <c r="E616" s="17" t="s">
        <v>3366</v>
      </c>
      <c r="F616" s="17" t="s">
        <v>2596</v>
      </c>
      <c r="G616" s="19" t="s">
        <v>3480</v>
      </c>
      <c r="H616" s="17" t="s">
        <v>1545</v>
      </c>
      <c r="I616" s="20">
        <v>2008</v>
      </c>
      <c r="J616" s="17" t="s">
        <v>4784</v>
      </c>
      <c r="K616" s="17" t="s">
        <v>546</v>
      </c>
      <c r="L616" s="17" t="s">
        <v>4812</v>
      </c>
      <c r="M616" s="17"/>
      <c r="N616" s="17"/>
      <c r="O616" s="17" t="s">
        <v>4812</v>
      </c>
      <c r="P616" s="17" t="s">
        <v>4792</v>
      </c>
      <c r="Q616" s="17" t="s">
        <v>4792</v>
      </c>
      <c r="R616" s="22">
        <v>417.1</v>
      </c>
      <c r="S616" s="17" t="s">
        <v>4227</v>
      </c>
      <c r="T616" s="23">
        <v>380</v>
      </c>
      <c r="U616" s="17" t="s">
        <v>4460</v>
      </c>
    </row>
    <row r="617" spans="1:21" hidden="1" x14ac:dyDescent="0.25">
      <c r="A617" s="17" t="s">
        <v>547</v>
      </c>
      <c r="B617" s="17" t="s">
        <v>2273</v>
      </c>
      <c r="C617" s="17" t="s">
        <v>1267</v>
      </c>
      <c r="D617" s="18">
        <v>59071</v>
      </c>
      <c r="E617" s="17" t="s">
        <v>3366</v>
      </c>
      <c r="F617" s="17" t="s">
        <v>2596</v>
      </c>
      <c r="G617" s="19" t="s">
        <v>3480</v>
      </c>
      <c r="H617" s="17" t="s">
        <v>1712</v>
      </c>
      <c r="I617" s="20">
        <v>2008</v>
      </c>
      <c r="J617" s="17" t="s">
        <v>4784</v>
      </c>
      <c r="K617" s="17" t="s">
        <v>547</v>
      </c>
      <c r="L617" s="17" t="s">
        <v>4812</v>
      </c>
      <c r="M617" s="17"/>
      <c r="N617" s="17"/>
      <c r="O617" s="17" t="s">
        <v>4812</v>
      </c>
      <c r="P617" s="17" t="s">
        <v>4792</v>
      </c>
      <c r="Q617" s="17" t="s">
        <v>4792</v>
      </c>
      <c r="R617" s="22">
        <v>420.9</v>
      </c>
      <c r="S617" s="17" t="s">
        <v>4227</v>
      </c>
      <c r="T617" s="23">
        <v>380</v>
      </c>
      <c r="U617" s="17" t="s">
        <v>4460</v>
      </c>
    </row>
    <row r="618" spans="1:21" hidden="1" x14ac:dyDescent="0.25">
      <c r="A618" s="17" t="s">
        <v>114</v>
      </c>
      <c r="B618" s="17" t="s">
        <v>2160</v>
      </c>
      <c r="C618" s="17" t="s">
        <v>991</v>
      </c>
      <c r="D618" s="18">
        <v>59071</v>
      </c>
      <c r="E618" s="17" t="s">
        <v>3228</v>
      </c>
      <c r="F618" s="17"/>
      <c r="G618" s="19" t="s">
        <v>3480</v>
      </c>
      <c r="H618" s="17" t="s">
        <v>1550</v>
      </c>
      <c r="I618" s="20">
        <v>2014</v>
      </c>
      <c r="J618" s="17" t="s">
        <v>4784</v>
      </c>
      <c r="K618" s="17" t="s">
        <v>114</v>
      </c>
      <c r="L618" s="17" t="s">
        <v>4843</v>
      </c>
      <c r="M618" s="17"/>
      <c r="N618" s="17"/>
      <c r="O618" s="17" t="s">
        <v>4843</v>
      </c>
      <c r="P618" s="17" t="s">
        <v>4792</v>
      </c>
      <c r="Q618" s="17" t="s">
        <v>4792</v>
      </c>
      <c r="R618" s="22">
        <v>763.7</v>
      </c>
      <c r="S618" s="32" t="s">
        <v>4044</v>
      </c>
      <c r="T618" s="23" t="s">
        <v>4411</v>
      </c>
      <c r="U618" s="32" t="s">
        <v>4467</v>
      </c>
    </row>
    <row r="619" spans="1:21" hidden="1" x14ac:dyDescent="0.25">
      <c r="A619" s="17" t="s">
        <v>5965</v>
      </c>
      <c r="B619" s="17" t="s">
        <v>5293</v>
      </c>
      <c r="C619" s="17" t="s">
        <v>5966</v>
      </c>
      <c r="D619" s="18">
        <v>24983</v>
      </c>
      <c r="E619" s="17" t="s">
        <v>5967</v>
      </c>
      <c r="F619" s="17"/>
      <c r="G619" s="19" t="s">
        <v>3486</v>
      </c>
      <c r="H619" s="17"/>
      <c r="I619" s="20">
        <v>1996</v>
      </c>
      <c r="J619" s="17" t="s">
        <v>4784</v>
      </c>
      <c r="K619" s="17" t="s">
        <v>5965</v>
      </c>
      <c r="L619" s="17" t="s">
        <v>4785</v>
      </c>
      <c r="M619" s="17"/>
      <c r="N619" s="17"/>
      <c r="O619" s="17" t="s">
        <v>4785</v>
      </c>
      <c r="P619" s="17" t="s">
        <v>4786</v>
      </c>
      <c r="Q619" s="17"/>
      <c r="R619" s="22">
        <v>10.8</v>
      </c>
      <c r="S619" s="17"/>
      <c r="T619" s="23" t="s">
        <v>4403</v>
      </c>
      <c r="U619" s="17" t="s">
        <v>4573</v>
      </c>
    </row>
    <row r="620" spans="1:21" hidden="1" x14ac:dyDescent="0.25">
      <c r="A620" s="17" t="s">
        <v>5968</v>
      </c>
      <c r="B620" s="17"/>
      <c r="C620" s="17" t="s">
        <v>5969</v>
      </c>
      <c r="D620" s="18">
        <v>25557</v>
      </c>
      <c r="E620" s="17" t="s">
        <v>5970</v>
      </c>
      <c r="F620" s="17" t="s">
        <v>5971</v>
      </c>
      <c r="G620" s="19" t="s">
        <v>3486</v>
      </c>
      <c r="H620" s="17"/>
      <c r="I620" s="20">
        <v>2015</v>
      </c>
      <c r="J620" s="17" t="s">
        <v>4784</v>
      </c>
      <c r="K620" s="17" t="s">
        <v>5968</v>
      </c>
      <c r="L620" s="17" t="s">
        <v>4785</v>
      </c>
      <c r="M620" s="17"/>
      <c r="N620" s="17"/>
      <c r="O620" s="17" t="s">
        <v>4785</v>
      </c>
      <c r="P620" s="17" t="s">
        <v>4786</v>
      </c>
      <c r="Q620" s="17"/>
      <c r="R620" s="22">
        <v>19.2</v>
      </c>
      <c r="S620" s="17"/>
      <c r="T620" s="23"/>
      <c r="U620" s="17"/>
    </row>
    <row r="621" spans="1:21" ht="39" hidden="1" x14ac:dyDescent="0.25">
      <c r="A621" s="17" t="s">
        <v>5972</v>
      </c>
      <c r="B621" s="17" t="s">
        <v>5973</v>
      </c>
      <c r="C621" s="17"/>
      <c r="D621" s="18">
        <v>55234</v>
      </c>
      <c r="E621" s="17" t="s">
        <v>5974</v>
      </c>
      <c r="F621" s="17"/>
      <c r="G621" s="19" t="s">
        <v>3487</v>
      </c>
      <c r="H621" s="17"/>
      <c r="I621" s="20">
        <v>2013</v>
      </c>
      <c r="J621" s="17" t="s">
        <v>4784</v>
      </c>
      <c r="K621" s="17" t="s">
        <v>5972</v>
      </c>
      <c r="L621" s="17" t="s">
        <v>4785</v>
      </c>
      <c r="M621" s="17"/>
      <c r="N621" s="17"/>
      <c r="O621" s="17" t="s">
        <v>4785</v>
      </c>
      <c r="P621" s="17" t="s">
        <v>4786</v>
      </c>
      <c r="Q621" s="17"/>
      <c r="R621" s="22">
        <v>10</v>
      </c>
      <c r="S621" s="21" t="s">
        <v>5975</v>
      </c>
      <c r="T621" s="23">
        <v>20</v>
      </c>
      <c r="U621" s="17" t="s">
        <v>4560</v>
      </c>
    </row>
    <row r="622" spans="1:21" ht="102.75" hidden="1" x14ac:dyDescent="0.25">
      <c r="A622" s="17" t="s">
        <v>866</v>
      </c>
      <c r="B622" s="17" t="s">
        <v>1472</v>
      </c>
      <c r="C622" s="17" t="s">
        <v>1472</v>
      </c>
      <c r="D622" s="18">
        <v>30659</v>
      </c>
      <c r="E622" s="17" t="s">
        <v>1855</v>
      </c>
      <c r="F622" s="17"/>
      <c r="G622" s="19" t="s">
        <v>3477</v>
      </c>
      <c r="H622" s="17" t="s">
        <v>1855</v>
      </c>
      <c r="I622" s="20">
        <v>2005</v>
      </c>
      <c r="J622" s="17" t="s">
        <v>4784</v>
      </c>
      <c r="K622" s="17" t="s">
        <v>866</v>
      </c>
      <c r="L622" s="17" t="s">
        <v>4868</v>
      </c>
      <c r="M622" s="21" t="s">
        <v>5583</v>
      </c>
      <c r="N622" s="17"/>
      <c r="O622" s="17" t="s">
        <v>4868</v>
      </c>
      <c r="P622" s="17" t="s">
        <v>4792</v>
      </c>
      <c r="Q622" s="17" t="s">
        <v>4792</v>
      </c>
      <c r="R622" s="22">
        <v>22.5</v>
      </c>
      <c r="S622" s="17" t="s">
        <v>4377</v>
      </c>
      <c r="T622" s="23">
        <v>110</v>
      </c>
      <c r="U622" s="17" t="s">
        <v>4443</v>
      </c>
    </row>
    <row r="623" spans="1:21" hidden="1" x14ac:dyDescent="0.25">
      <c r="A623" s="17" t="s">
        <v>548</v>
      </c>
      <c r="B623" s="17" t="s">
        <v>2175</v>
      </c>
      <c r="C623" s="17" t="s">
        <v>1268</v>
      </c>
      <c r="D623" s="18">
        <v>30169</v>
      </c>
      <c r="E623" s="17" t="s">
        <v>1855</v>
      </c>
      <c r="F623" s="17"/>
      <c r="G623" s="19" t="s">
        <v>3477</v>
      </c>
      <c r="H623" s="17" t="s">
        <v>1268</v>
      </c>
      <c r="I623" s="20" t="s">
        <v>3615</v>
      </c>
      <c r="J623" s="17" t="s">
        <v>4784</v>
      </c>
      <c r="K623" s="17" t="s">
        <v>548</v>
      </c>
      <c r="L623" s="17" t="s">
        <v>4812</v>
      </c>
      <c r="M623" s="17"/>
      <c r="N623" s="17"/>
      <c r="O623" s="17" t="s">
        <v>4812</v>
      </c>
      <c r="P623" s="17" t="s">
        <v>4792</v>
      </c>
      <c r="Q623" s="17" t="s">
        <v>4786</v>
      </c>
      <c r="R623" s="22">
        <v>230</v>
      </c>
      <c r="S623" s="17" t="s">
        <v>4228</v>
      </c>
      <c r="T623" s="23">
        <v>110</v>
      </c>
      <c r="U623" s="17" t="s">
        <v>4468</v>
      </c>
    </row>
    <row r="624" spans="1:21" hidden="1" x14ac:dyDescent="0.25">
      <c r="A624" s="24" t="s">
        <v>549</v>
      </c>
      <c r="B624" s="17" t="s">
        <v>2175</v>
      </c>
      <c r="C624" s="17" t="s">
        <v>1269</v>
      </c>
      <c r="D624" s="18">
        <v>30419</v>
      </c>
      <c r="E624" s="17" t="s">
        <v>1855</v>
      </c>
      <c r="F624" s="17"/>
      <c r="G624" s="19" t="s">
        <v>3477</v>
      </c>
      <c r="H624" s="17" t="s">
        <v>1548</v>
      </c>
      <c r="I624" s="20">
        <v>1975</v>
      </c>
      <c r="J624" s="17" t="s">
        <v>4811</v>
      </c>
      <c r="K624" s="17" t="s">
        <v>549</v>
      </c>
      <c r="L624" s="17" t="s">
        <v>4812</v>
      </c>
      <c r="M624" s="17"/>
      <c r="N624" s="17"/>
      <c r="O624" s="17" t="s">
        <v>4812</v>
      </c>
      <c r="P624" s="17" t="s">
        <v>4792</v>
      </c>
      <c r="Q624" s="17" t="s">
        <v>4786</v>
      </c>
      <c r="R624" s="22">
        <v>102</v>
      </c>
      <c r="S624" s="17" t="s">
        <v>4229</v>
      </c>
      <c r="T624" s="23">
        <v>110</v>
      </c>
      <c r="U624" s="32" t="s">
        <v>4468</v>
      </c>
    </row>
    <row r="625" spans="1:21" hidden="1" x14ac:dyDescent="0.25">
      <c r="A625" s="17" t="s">
        <v>5976</v>
      </c>
      <c r="B625" s="17" t="s">
        <v>5977</v>
      </c>
      <c r="C625" s="17"/>
      <c r="D625" s="18">
        <v>30659</v>
      </c>
      <c r="E625" s="17" t="s">
        <v>1855</v>
      </c>
      <c r="F625" s="17" t="s">
        <v>5978</v>
      </c>
      <c r="G625" s="19" t="s">
        <v>3477</v>
      </c>
      <c r="H625" s="17"/>
      <c r="I625" s="20">
        <v>2014</v>
      </c>
      <c r="J625" s="17" t="s">
        <v>4784</v>
      </c>
      <c r="K625" s="17" t="s">
        <v>5976</v>
      </c>
      <c r="L625" s="21" t="s">
        <v>4812</v>
      </c>
      <c r="M625" s="21"/>
      <c r="N625" s="21"/>
      <c r="O625" s="21" t="s">
        <v>4812</v>
      </c>
      <c r="P625" s="17" t="s">
        <v>4792</v>
      </c>
      <c r="Q625" s="17" t="s">
        <v>4786</v>
      </c>
      <c r="R625" s="22">
        <v>30.2</v>
      </c>
      <c r="S625" s="17" t="s">
        <v>5979</v>
      </c>
      <c r="T625" s="23">
        <v>20</v>
      </c>
      <c r="U625" s="17" t="s">
        <v>5980</v>
      </c>
    </row>
    <row r="626" spans="1:21" hidden="1" x14ac:dyDescent="0.25">
      <c r="A626" s="17" t="s">
        <v>115</v>
      </c>
      <c r="B626" s="17" t="s">
        <v>2175</v>
      </c>
      <c r="C626" s="17" t="s">
        <v>992</v>
      </c>
      <c r="D626" s="18">
        <v>30419</v>
      </c>
      <c r="E626" s="17" t="s">
        <v>1855</v>
      </c>
      <c r="F626" s="17"/>
      <c r="G626" s="19" t="s">
        <v>3477</v>
      </c>
      <c r="H626" s="17" t="s">
        <v>1551</v>
      </c>
      <c r="I626" s="20">
        <v>1989</v>
      </c>
      <c r="J626" s="17" t="s">
        <v>4784</v>
      </c>
      <c r="K626" s="17" t="s">
        <v>115</v>
      </c>
      <c r="L626" s="17" t="s">
        <v>4843</v>
      </c>
      <c r="M626" s="17"/>
      <c r="N626" s="17"/>
      <c r="O626" s="17" t="s">
        <v>4843</v>
      </c>
      <c r="P626" s="17" t="s">
        <v>4792</v>
      </c>
      <c r="Q626" s="17" t="s">
        <v>4786</v>
      </c>
      <c r="R626" s="22">
        <v>136</v>
      </c>
      <c r="S626" s="17" t="s">
        <v>4045</v>
      </c>
      <c r="T626" s="23">
        <v>110</v>
      </c>
      <c r="U626" s="17" t="s">
        <v>4468</v>
      </c>
    </row>
    <row r="627" spans="1:21" hidden="1" x14ac:dyDescent="0.25">
      <c r="A627" s="17" t="s">
        <v>116</v>
      </c>
      <c r="B627" s="17" t="s">
        <v>2175</v>
      </c>
      <c r="C627" s="17" t="s">
        <v>992</v>
      </c>
      <c r="D627" s="18">
        <v>30419</v>
      </c>
      <c r="E627" s="17" t="s">
        <v>1855</v>
      </c>
      <c r="F627" s="17"/>
      <c r="G627" s="19" t="s">
        <v>3477</v>
      </c>
      <c r="H627" s="17" t="s">
        <v>1552</v>
      </c>
      <c r="I627" s="20">
        <v>1989</v>
      </c>
      <c r="J627" s="17" t="s">
        <v>4784</v>
      </c>
      <c r="K627" s="17" t="s">
        <v>116</v>
      </c>
      <c r="L627" s="17" t="s">
        <v>4843</v>
      </c>
      <c r="M627" s="17"/>
      <c r="N627" s="17"/>
      <c r="O627" s="17" t="s">
        <v>4843</v>
      </c>
      <c r="P627" s="17" t="s">
        <v>4792</v>
      </c>
      <c r="Q627" s="17" t="s">
        <v>4786</v>
      </c>
      <c r="R627" s="22">
        <v>136</v>
      </c>
      <c r="S627" s="17" t="s">
        <v>4045</v>
      </c>
      <c r="T627" s="23">
        <v>110</v>
      </c>
      <c r="U627" s="17" t="s">
        <v>4468</v>
      </c>
    </row>
    <row r="628" spans="1:21" hidden="1" x14ac:dyDescent="0.25">
      <c r="A628" s="17" t="s">
        <v>5981</v>
      </c>
      <c r="B628" s="17"/>
      <c r="C628" s="17" t="s">
        <v>5982</v>
      </c>
      <c r="D628" s="18">
        <v>39606</v>
      </c>
      <c r="E628" s="17" t="s">
        <v>5983</v>
      </c>
      <c r="F628" s="17" t="s">
        <v>5984</v>
      </c>
      <c r="G628" s="19" t="s">
        <v>3479</v>
      </c>
      <c r="H628" s="17"/>
      <c r="I628" s="20">
        <v>2014</v>
      </c>
      <c r="J628" s="17" t="s">
        <v>4784</v>
      </c>
      <c r="K628" s="17" t="s">
        <v>5981</v>
      </c>
      <c r="L628" s="17" t="s">
        <v>4785</v>
      </c>
      <c r="M628" s="17"/>
      <c r="N628" s="17"/>
      <c r="O628" s="17" t="s">
        <v>4785</v>
      </c>
      <c r="P628" s="17" t="s">
        <v>4786</v>
      </c>
      <c r="Q628" s="17" t="s">
        <v>4792</v>
      </c>
      <c r="R628" s="22">
        <v>23</v>
      </c>
      <c r="S628" s="17"/>
      <c r="T628" s="23" t="s">
        <v>4849</v>
      </c>
      <c r="U628" s="17" t="s">
        <v>4493</v>
      </c>
    </row>
    <row r="629" spans="1:21" hidden="1" x14ac:dyDescent="0.25">
      <c r="A629" s="17" t="s">
        <v>5985</v>
      </c>
      <c r="B629" s="17"/>
      <c r="C629" s="17" t="s">
        <v>5811</v>
      </c>
      <c r="D629" s="18">
        <v>39606</v>
      </c>
      <c r="E629" s="17" t="s">
        <v>5983</v>
      </c>
      <c r="F629" s="17" t="s">
        <v>5986</v>
      </c>
      <c r="G629" s="19" t="s">
        <v>3479</v>
      </c>
      <c r="H629" s="17"/>
      <c r="I629" s="20">
        <v>2014</v>
      </c>
      <c r="J629" s="17" t="s">
        <v>4784</v>
      </c>
      <c r="K629" s="17" t="s">
        <v>5985</v>
      </c>
      <c r="L629" s="17" t="s">
        <v>4785</v>
      </c>
      <c r="M629" s="17"/>
      <c r="N629" s="17"/>
      <c r="O629" s="17" t="s">
        <v>4785</v>
      </c>
      <c r="P629" s="17" t="s">
        <v>4786</v>
      </c>
      <c r="Q629" s="17"/>
      <c r="R629" s="22">
        <v>21.3</v>
      </c>
      <c r="S629" s="17"/>
      <c r="T629" s="23"/>
      <c r="U629" s="17"/>
    </row>
    <row r="630" spans="1:21" x14ac:dyDescent="0.25">
      <c r="A630" s="17" t="s">
        <v>240</v>
      </c>
      <c r="B630" s="17" t="s">
        <v>2172</v>
      </c>
      <c r="C630" s="17" t="s">
        <v>1069</v>
      </c>
      <c r="D630" s="18">
        <v>91230</v>
      </c>
      <c r="E630" s="17" t="s">
        <v>1069</v>
      </c>
      <c r="F630" s="17" t="s">
        <v>2489</v>
      </c>
      <c r="G630" s="19" t="s">
        <v>3478</v>
      </c>
      <c r="H630" s="17" t="s">
        <v>1069</v>
      </c>
      <c r="I630" s="20">
        <v>1958</v>
      </c>
      <c r="J630" s="17" t="s">
        <v>5098</v>
      </c>
      <c r="K630" s="17" t="s">
        <v>240</v>
      </c>
      <c r="L630" s="17" t="s">
        <v>4959</v>
      </c>
      <c r="M630" s="17"/>
      <c r="N630" s="17"/>
      <c r="O630" s="17" t="s">
        <v>4959</v>
      </c>
      <c r="P630" s="17" t="s">
        <v>4792</v>
      </c>
      <c r="Q630" s="17" t="s">
        <v>4792</v>
      </c>
      <c r="R630" s="22">
        <v>160</v>
      </c>
      <c r="S630" s="17" t="s">
        <v>4088</v>
      </c>
      <c r="T630" s="23">
        <v>110</v>
      </c>
      <c r="U630" s="17" t="s">
        <v>4451</v>
      </c>
    </row>
    <row r="631" spans="1:21" hidden="1" x14ac:dyDescent="0.25">
      <c r="A631" s="17" t="s">
        <v>5987</v>
      </c>
      <c r="B631" s="17" t="s">
        <v>5988</v>
      </c>
      <c r="C631" s="17" t="s">
        <v>5989</v>
      </c>
      <c r="D631" s="18">
        <v>38829</v>
      </c>
      <c r="E631" s="17" t="s">
        <v>5990</v>
      </c>
      <c r="F631" s="17"/>
      <c r="G631" s="19" t="s">
        <v>3479</v>
      </c>
      <c r="H631" s="17"/>
      <c r="I631" s="20">
        <v>2003</v>
      </c>
      <c r="J631" s="17" t="s">
        <v>4784</v>
      </c>
      <c r="K631" s="17" t="s">
        <v>5987</v>
      </c>
      <c r="L631" s="17" t="s">
        <v>4785</v>
      </c>
      <c r="M631" s="17"/>
      <c r="N631" s="17"/>
      <c r="O631" s="17" t="s">
        <v>4785</v>
      </c>
      <c r="P631" s="17" t="s">
        <v>4786</v>
      </c>
      <c r="Q631" s="17"/>
      <c r="R631" s="22">
        <v>30</v>
      </c>
      <c r="S631" s="17" t="s">
        <v>5991</v>
      </c>
      <c r="T631" s="23" t="s">
        <v>4849</v>
      </c>
      <c r="U631" s="17" t="s">
        <v>4493</v>
      </c>
    </row>
    <row r="632" spans="1:21" ht="90" hidden="1" x14ac:dyDescent="0.25">
      <c r="A632" s="17" t="s">
        <v>5992</v>
      </c>
      <c r="B632" s="21" t="s">
        <v>5993</v>
      </c>
      <c r="C632" s="17" t="s">
        <v>5994</v>
      </c>
      <c r="D632" s="18">
        <v>38829</v>
      </c>
      <c r="E632" s="17" t="s">
        <v>5990</v>
      </c>
      <c r="F632" s="17"/>
      <c r="G632" s="19" t="s">
        <v>3479</v>
      </c>
      <c r="H632" s="17"/>
      <c r="I632" s="20">
        <v>2006</v>
      </c>
      <c r="J632" s="17" t="s">
        <v>4784</v>
      </c>
      <c r="K632" s="17" t="s">
        <v>5992</v>
      </c>
      <c r="L632" s="17" t="s">
        <v>4785</v>
      </c>
      <c r="M632" s="17"/>
      <c r="N632" s="17"/>
      <c r="O632" s="17" t="s">
        <v>4785</v>
      </c>
      <c r="P632" s="17" t="s">
        <v>4786</v>
      </c>
      <c r="Q632" s="17"/>
      <c r="R632" s="22">
        <v>28</v>
      </c>
      <c r="S632" s="17" t="s">
        <v>5995</v>
      </c>
      <c r="T632" s="23" t="s">
        <v>4849</v>
      </c>
      <c r="U632" s="17" t="s">
        <v>4493</v>
      </c>
    </row>
    <row r="633" spans="1:21" ht="39" hidden="1" x14ac:dyDescent="0.25">
      <c r="A633" s="24" t="s">
        <v>5996</v>
      </c>
      <c r="B633" s="17" t="s">
        <v>5997</v>
      </c>
      <c r="C633" s="17"/>
      <c r="D633" s="18">
        <v>49740</v>
      </c>
      <c r="E633" s="17" t="s">
        <v>5998</v>
      </c>
      <c r="F633" s="17"/>
      <c r="G633" s="19" t="s">
        <v>3477</v>
      </c>
      <c r="H633" s="17"/>
      <c r="I633" s="20">
        <v>1999</v>
      </c>
      <c r="J633" s="17" t="s">
        <v>4784</v>
      </c>
      <c r="K633" s="17" t="s">
        <v>5996</v>
      </c>
      <c r="L633" s="21" t="s">
        <v>4785</v>
      </c>
      <c r="M633" s="21"/>
      <c r="N633" s="21"/>
      <c r="O633" s="21" t="s">
        <v>4785</v>
      </c>
      <c r="P633" s="17" t="s">
        <v>4786</v>
      </c>
      <c r="Q633" s="17"/>
      <c r="R633" s="22">
        <v>19.5</v>
      </c>
      <c r="S633" s="17"/>
      <c r="T633" s="23" t="s">
        <v>4403</v>
      </c>
      <c r="U633" s="17" t="s">
        <v>4455</v>
      </c>
    </row>
    <row r="634" spans="1:21" hidden="1" x14ac:dyDescent="0.25">
      <c r="A634" s="24" t="s">
        <v>5999</v>
      </c>
      <c r="B634" s="17"/>
      <c r="C634" s="17" t="s">
        <v>6000</v>
      </c>
      <c r="D634" s="18">
        <v>97437</v>
      </c>
      <c r="E634" s="17" t="s">
        <v>6001</v>
      </c>
      <c r="F634" s="17" t="s">
        <v>6002</v>
      </c>
      <c r="G634" s="19" t="s">
        <v>3478</v>
      </c>
      <c r="H634" s="17"/>
      <c r="I634" s="20">
        <v>2015</v>
      </c>
      <c r="J634" s="17" t="s">
        <v>4784</v>
      </c>
      <c r="K634" s="17" t="s">
        <v>5999</v>
      </c>
      <c r="L634" s="17" t="s">
        <v>4785</v>
      </c>
      <c r="M634" s="17"/>
      <c r="N634" s="17"/>
      <c r="O634" s="17" t="s">
        <v>4785</v>
      </c>
      <c r="P634" s="17" t="s">
        <v>4786</v>
      </c>
      <c r="Q634" s="17"/>
      <c r="R634" s="22">
        <v>24</v>
      </c>
      <c r="S634" s="17"/>
      <c r="T634" s="23"/>
      <c r="U634" s="17"/>
    </row>
    <row r="635" spans="1:21" hidden="1" x14ac:dyDescent="0.25">
      <c r="A635" s="24" t="s">
        <v>6003</v>
      </c>
      <c r="B635" s="17" t="s">
        <v>5279</v>
      </c>
      <c r="C635" s="17" t="s">
        <v>6004</v>
      </c>
      <c r="D635" s="18">
        <v>66629</v>
      </c>
      <c r="E635" s="17" t="s">
        <v>6005</v>
      </c>
      <c r="F635" s="17"/>
      <c r="G635" s="19" t="s">
        <v>3485</v>
      </c>
      <c r="H635" s="17" t="s">
        <v>6005</v>
      </c>
      <c r="I635" s="20">
        <v>2011</v>
      </c>
      <c r="J635" s="17" t="s">
        <v>4784</v>
      </c>
      <c r="K635" s="17" t="s">
        <v>6003</v>
      </c>
      <c r="L635" s="17" t="s">
        <v>4785</v>
      </c>
      <c r="M635" s="17"/>
      <c r="N635" s="17"/>
      <c r="O635" s="17" t="s">
        <v>4785</v>
      </c>
      <c r="P635" s="17" t="s">
        <v>4786</v>
      </c>
      <c r="Q635" s="17" t="s">
        <v>4792</v>
      </c>
      <c r="R635" s="22">
        <v>15</v>
      </c>
      <c r="S635" s="17" t="s">
        <v>6006</v>
      </c>
      <c r="T635" s="23">
        <v>20</v>
      </c>
      <c r="U635" s="17" t="s">
        <v>6007</v>
      </c>
    </row>
    <row r="636" spans="1:21" ht="64.5" hidden="1" x14ac:dyDescent="0.25">
      <c r="A636" s="24" t="s">
        <v>6008</v>
      </c>
      <c r="B636" s="17" t="s">
        <v>2129</v>
      </c>
      <c r="C636" s="17" t="s">
        <v>6009</v>
      </c>
      <c r="D636" s="18">
        <v>24983</v>
      </c>
      <c r="E636" s="25" t="s">
        <v>6010</v>
      </c>
      <c r="F636" s="21" t="s">
        <v>6011</v>
      </c>
      <c r="G636" s="19" t="s">
        <v>3486</v>
      </c>
      <c r="H636" s="17" t="s">
        <v>6009</v>
      </c>
      <c r="I636" s="28">
        <v>2008</v>
      </c>
      <c r="J636" s="17" t="s">
        <v>4784</v>
      </c>
      <c r="K636" s="17" t="s">
        <v>6008</v>
      </c>
      <c r="L636" s="17" t="s">
        <v>4785</v>
      </c>
      <c r="M636" s="17"/>
      <c r="N636" s="17"/>
      <c r="O636" s="17" t="s">
        <v>4785</v>
      </c>
      <c r="P636" s="17" t="s">
        <v>4786</v>
      </c>
      <c r="Q636" s="17"/>
      <c r="R636" s="29">
        <v>26.1</v>
      </c>
      <c r="S636" s="17" t="s">
        <v>6009</v>
      </c>
      <c r="T636" s="25">
        <v>110</v>
      </c>
      <c r="U636" s="25" t="s">
        <v>4573</v>
      </c>
    </row>
    <row r="637" spans="1:21" x14ac:dyDescent="0.25">
      <c r="A637" s="17" t="s">
        <v>241</v>
      </c>
      <c r="B637" s="17" t="s">
        <v>2194</v>
      </c>
      <c r="C637" s="17" t="s">
        <v>1070</v>
      </c>
      <c r="D637" s="18">
        <v>79837</v>
      </c>
      <c r="E637" s="17" t="s">
        <v>1070</v>
      </c>
      <c r="F637" s="17" t="s">
        <v>2490</v>
      </c>
      <c r="G637" s="19" t="s">
        <v>3482</v>
      </c>
      <c r="H637" s="17" t="s">
        <v>1070</v>
      </c>
      <c r="I637" s="20">
        <v>1931</v>
      </c>
      <c r="J637" s="17" t="s">
        <v>4784</v>
      </c>
      <c r="K637" s="17" t="s">
        <v>241</v>
      </c>
      <c r="L637" s="17" t="s">
        <v>4959</v>
      </c>
      <c r="M637" s="17"/>
      <c r="N637" s="17"/>
      <c r="O637" s="17" t="s">
        <v>4959</v>
      </c>
      <c r="P637" s="17" t="s">
        <v>4792</v>
      </c>
      <c r="Q637" s="17" t="s">
        <v>4792</v>
      </c>
      <c r="R637" s="22">
        <v>100</v>
      </c>
      <c r="S637" s="17" t="s">
        <v>4099</v>
      </c>
      <c r="T637" s="23">
        <v>110</v>
      </c>
      <c r="U637" s="17" t="s">
        <v>4484</v>
      </c>
    </row>
    <row r="638" spans="1:21" hidden="1" x14ac:dyDescent="0.25">
      <c r="A638" s="17" t="s">
        <v>760</v>
      </c>
      <c r="B638" s="17" t="s">
        <v>2341</v>
      </c>
      <c r="C638" s="17" t="s">
        <v>1410</v>
      </c>
      <c r="D638" s="18">
        <v>83734</v>
      </c>
      <c r="E638" s="17" t="s">
        <v>3436</v>
      </c>
      <c r="F638" s="17"/>
      <c r="G638" s="19" t="s">
        <v>3478</v>
      </c>
      <c r="H638" s="17" t="s">
        <v>1728</v>
      </c>
      <c r="I638" s="20">
        <v>1982</v>
      </c>
      <c r="J638" s="17" t="s">
        <v>4784</v>
      </c>
      <c r="K638" s="17" t="s">
        <v>760</v>
      </c>
      <c r="L638" s="17" t="s">
        <v>4825</v>
      </c>
      <c r="M638" s="17"/>
      <c r="N638" s="17"/>
      <c r="O638" s="17" t="s">
        <v>4825</v>
      </c>
      <c r="P638" s="17" t="s">
        <v>4792</v>
      </c>
      <c r="Q638" s="17" t="s">
        <v>4792</v>
      </c>
      <c r="R638" s="22">
        <v>23.2</v>
      </c>
      <c r="S638" s="17" t="s">
        <v>4329</v>
      </c>
      <c r="T638" s="23">
        <v>110</v>
      </c>
      <c r="U638" s="17" t="s">
        <v>4451</v>
      </c>
    </row>
    <row r="639" spans="1:21" ht="26.25" hidden="1" x14ac:dyDescent="0.25">
      <c r="A639" s="17" t="s">
        <v>761</v>
      </c>
      <c r="B639" s="17" t="s">
        <v>2341</v>
      </c>
      <c r="C639" s="17" t="s">
        <v>1410</v>
      </c>
      <c r="D639" s="18">
        <v>83734</v>
      </c>
      <c r="E639" s="17" t="s">
        <v>3436</v>
      </c>
      <c r="F639" s="17"/>
      <c r="G639" s="19" t="s">
        <v>3478</v>
      </c>
      <c r="H639" s="17" t="s">
        <v>1804</v>
      </c>
      <c r="I639" s="20">
        <v>1982</v>
      </c>
      <c r="J639" s="17" t="s">
        <v>4784</v>
      </c>
      <c r="K639" s="17" t="s">
        <v>761</v>
      </c>
      <c r="L639" s="17" t="s">
        <v>4825</v>
      </c>
      <c r="M639" s="17"/>
      <c r="N639" s="17"/>
      <c r="O639" s="17" t="s">
        <v>4825</v>
      </c>
      <c r="P639" s="17" t="s">
        <v>4792</v>
      </c>
      <c r="Q639" s="17" t="s">
        <v>4792</v>
      </c>
      <c r="R639" s="22">
        <v>23.2</v>
      </c>
      <c r="S639" s="17" t="s">
        <v>4329</v>
      </c>
      <c r="T639" s="23">
        <v>110</v>
      </c>
      <c r="U639" s="21" t="s">
        <v>4451</v>
      </c>
    </row>
    <row r="640" spans="1:21" ht="26.25" hidden="1" x14ac:dyDescent="0.25">
      <c r="A640" s="17" t="s">
        <v>762</v>
      </c>
      <c r="B640" s="17" t="s">
        <v>2341</v>
      </c>
      <c r="C640" s="17" t="s">
        <v>1410</v>
      </c>
      <c r="D640" s="18">
        <v>83734</v>
      </c>
      <c r="E640" s="17" t="s">
        <v>3436</v>
      </c>
      <c r="F640" s="17"/>
      <c r="G640" s="19" t="s">
        <v>3478</v>
      </c>
      <c r="H640" s="17" t="s">
        <v>1802</v>
      </c>
      <c r="I640" s="20">
        <v>1982</v>
      </c>
      <c r="J640" s="17" t="s">
        <v>4784</v>
      </c>
      <c r="K640" s="17" t="s">
        <v>762</v>
      </c>
      <c r="L640" s="17" t="s">
        <v>4825</v>
      </c>
      <c r="M640" s="17"/>
      <c r="N640" s="17"/>
      <c r="O640" s="17" t="s">
        <v>4825</v>
      </c>
      <c r="P640" s="17" t="s">
        <v>4792</v>
      </c>
      <c r="Q640" s="17" t="s">
        <v>4792</v>
      </c>
      <c r="R640" s="22">
        <v>23.2</v>
      </c>
      <c r="S640" s="17" t="s">
        <v>4329</v>
      </c>
      <c r="T640" s="23">
        <v>110</v>
      </c>
      <c r="U640" s="21" t="s">
        <v>4451</v>
      </c>
    </row>
    <row r="641" spans="1:21" hidden="1" x14ac:dyDescent="0.25">
      <c r="A641" s="17" t="s">
        <v>763</v>
      </c>
      <c r="B641" s="17" t="s">
        <v>2341</v>
      </c>
      <c r="C641" s="17" t="s">
        <v>1410</v>
      </c>
      <c r="D641" s="18">
        <v>83734</v>
      </c>
      <c r="E641" s="17" t="s">
        <v>3436</v>
      </c>
      <c r="F641" s="17"/>
      <c r="G641" s="19" t="s">
        <v>3478</v>
      </c>
      <c r="H641" s="17" t="s">
        <v>1805</v>
      </c>
      <c r="I641" s="20">
        <v>1982</v>
      </c>
      <c r="J641" s="17" t="s">
        <v>4784</v>
      </c>
      <c r="K641" s="17" t="s">
        <v>763</v>
      </c>
      <c r="L641" s="17" t="s">
        <v>4825</v>
      </c>
      <c r="M641" s="17"/>
      <c r="N641" s="17"/>
      <c r="O641" s="17" t="s">
        <v>4825</v>
      </c>
      <c r="P641" s="17" t="s">
        <v>4792</v>
      </c>
      <c r="Q641" s="17" t="s">
        <v>4792</v>
      </c>
      <c r="R641" s="22">
        <v>23.2</v>
      </c>
      <c r="S641" s="17" t="s">
        <v>4329</v>
      </c>
      <c r="T641" s="23">
        <v>110</v>
      </c>
      <c r="U641" s="17" t="s">
        <v>4451</v>
      </c>
    </row>
    <row r="642" spans="1:21" hidden="1" x14ac:dyDescent="0.25">
      <c r="A642" s="17" t="s">
        <v>6012</v>
      </c>
      <c r="B642" s="17" t="s">
        <v>6013</v>
      </c>
      <c r="C642" s="17" t="s">
        <v>6014</v>
      </c>
      <c r="D642" s="18" t="s">
        <v>6015</v>
      </c>
      <c r="E642" s="17" t="s">
        <v>6016</v>
      </c>
      <c r="F642" s="17"/>
      <c r="G642" s="19" t="s">
        <v>3346</v>
      </c>
      <c r="H642" s="17" t="s">
        <v>6017</v>
      </c>
      <c r="I642" s="20">
        <v>2004</v>
      </c>
      <c r="J642" s="17" t="s">
        <v>4784</v>
      </c>
      <c r="K642" s="17" t="s">
        <v>6012</v>
      </c>
      <c r="L642" s="17" t="s">
        <v>4785</v>
      </c>
      <c r="M642" s="17"/>
      <c r="N642" s="17"/>
      <c r="O642" s="17" t="s">
        <v>4785</v>
      </c>
      <c r="P642" s="17" t="s">
        <v>4786</v>
      </c>
      <c r="Q642" s="17" t="s">
        <v>4792</v>
      </c>
      <c r="R642" s="22">
        <v>27</v>
      </c>
      <c r="S642" s="17" t="s">
        <v>6018</v>
      </c>
      <c r="T642" s="23">
        <v>110</v>
      </c>
      <c r="U642" s="17" t="s">
        <v>4436</v>
      </c>
    </row>
    <row r="643" spans="1:21" hidden="1" x14ac:dyDescent="0.25">
      <c r="A643" s="17" t="s">
        <v>6019</v>
      </c>
      <c r="B643" s="17"/>
      <c r="C643" s="17" t="s">
        <v>6014</v>
      </c>
      <c r="D643" s="18" t="s">
        <v>6015</v>
      </c>
      <c r="E643" s="17" t="s">
        <v>6016</v>
      </c>
      <c r="F643" s="17"/>
      <c r="G643" s="19" t="s">
        <v>3346</v>
      </c>
      <c r="H643" s="17" t="s">
        <v>6017</v>
      </c>
      <c r="I643" s="20">
        <v>2004</v>
      </c>
      <c r="J643" s="17" t="s">
        <v>4784</v>
      </c>
      <c r="K643" s="17" t="s">
        <v>6019</v>
      </c>
      <c r="L643" s="17" t="s">
        <v>4785</v>
      </c>
      <c r="M643" s="17"/>
      <c r="N643" s="17"/>
      <c r="O643" s="17" t="s">
        <v>4785</v>
      </c>
      <c r="P643" s="17" t="s">
        <v>4786</v>
      </c>
      <c r="Q643" s="17" t="s">
        <v>4792</v>
      </c>
      <c r="R643" s="22">
        <v>10</v>
      </c>
      <c r="S643" s="17" t="s">
        <v>6018</v>
      </c>
      <c r="T643" s="23">
        <v>110</v>
      </c>
      <c r="U643" s="17" t="s">
        <v>4436</v>
      </c>
    </row>
    <row r="644" spans="1:21" hidden="1" x14ac:dyDescent="0.25">
      <c r="A644" s="17" t="s">
        <v>6020</v>
      </c>
      <c r="B644" s="17"/>
      <c r="C644" s="17"/>
      <c r="D644" s="18">
        <v>15926</v>
      </c>
      <c r="E644" s="17" t="s">
        <v>6021</v>
      </c>
      <c r="F644" s="17" t="s">
        <v>6022</v>
      </c>
      <c r="G644" s="19" t="s">
        <v>3346</v>
      </c>
      <c r="H644" s="17"/>
      <c r="I644" s="20">
        <v>2012</v>
      </c>
      <c r="J644" s="17" t="s">
        <v>4784</v>
      </c>
      <c r="K644" s="17" t="s">
        <v>6020</v>
      </c>
      <c r="L644" s="17" t="s">
        <v>4815</v>
      </c>
      <c r="M644" s="17"/>
      <c r="N644" s="17"/>
      <c r="O644" s="17" t="s">
        <v>4815</v>
      </c>
      <c r="P644" s="17" t="s">
        <v>4786</v>
      </c>
      <c r="Q644" s="17"/>
      <c r="R644" s="22">
        <v>16</v>
      </c>
      <c r="S644" s="17"/>
      <c r="T644" s="23"/>
      <c r="U644" s="17" t="s">
        <v>4458</v>
      </c>
    </row>
    <row r="645" spans="1:21" hidden="1" x14ac:dyDescent="0.25">
      <c r="A645" s="17" t="s">
        <v>6023</v>
      </c>
      <c r="B645" s="17"/>
      <c r="C645" s="17"/>
      <c r="D645" s="18">
        <v>15926</v>
      </c>
      <c r="E645" s="17" t="s">
        <v>6021</v>
      </c>
      <c r="F645" s="17" t="s">
        <v>6022</v>
      </c>
      <c r="G645" s="19" t="s">
        <v>3346</v>
      </c>
      <c r="H645" s="17"/>
      <c r="I645" s="20">
        <v>2012</v>
      </c>
      <c r="J645" s="17" t="s">
        <v>4784</v>
      </c>
      <c r="K645" s="17" t="s">
        <v>6023</v>
      </c>
      <c r="L645" s="17" t="s">
        <v>4815</v>
      </c>
      <c r="M645" s="17"/>
      <c r="N645" s="17"/>
      <c r="O645" s="17" t="s">
        <v>4815</v>
      </c>
      <c r="P645" s="17" t="s">
        <v>4786</v>
      </c>
      <c r="Q645" s="17"/>
      <c r="R645" s="22">
        <v>14.9</v>
      </c>
      <c r="S645" s="17"/>
      <c r="T645" s="23"/>
      <c r="U645" s="17" t="s">
        <v>4458</v>
      </c>
    </row>
    <row r="646" spans="1:21" hidden="1" x14ac:dyDescent="0.25">
      <c r="A646" s="17" t="s">
        <v>6024</v>
      </c>
      <c r="B646" s="17"/>
      <c r="C646" s="17"/>
      <c r="D646" s="18">
        <v>15926</v>
      </c>
      <c r="E646" s="17" t="s">
        <v>6021</v>
      </c>
      <c r="F646" s="17" t="s">
        <v>6022</v>
      </c>
      <c r="G646" s="19" t="s">
        <v>3346</v>
      </c>
      <c r="H646" s="17"/>
      <c r="I646" s="20">
        <v>2012</v>
      </c>
      <c r="J646" s="17" t="s">
        <v>4784</v>
      </c>
      <c r="K646" s="17" t="s">
        <v>6024</v>
      </c>
      <c r="L646" s="17" t="s">
        <v>4815</v>
      </c>
      <c r="M646" s="17"/>
      <c r="N646" s="17"/>
      <c r="O646" s="17" t="s">
        <v>4815</v>
      </c>
      <c r="P646" s="17" t="s">
        <v>4786</v>
      </c>
      <c r="Q646" s="17"/>
      <c r="R646" s="22">
        <v>14.4</v>
      </c>
      <c r="S646" s="17"/>
      <c r="T646" s="23"/>
      <c r="U646" s="17" t="s">
        <v>4458</v>
      </c>
    </row>
    <row r="647" spans="1:21" hidden="1" x14ac:dyDescent="0.25">
      <c r="A647" s="17" t="s">
        <v>6025</v>
      </c>
      <c r="B647" s="17" t="s">
        <v>6026</v>
      </c>
      <c r="C647" s="17" t="s">
        <v>6027</v>
      </c>
      <c r="D647" s="18">
        <v>14913</v>
      </c>
      <c r="E647" s="17" t="s">
        <v>6028</v>
      </c>
      <c r="F647" s="17"/>
      <c r="G647" s="19" t="s">
        <v>3346</v>
      </c>
      <c r="H647" s="17"/>
      <c r="I647" s="20">
        <v>2013</v>
      </c>
      <c r="J647" s="17" t="s">
        <v>4784</v>
      </c>
      <c r="K647" s="17" t="s">
        <v>6025</v>
      </c>
      <c r="L647" s="17" t="s">
        <v>4785</v>
      </c>
      <c r="M647" s="17"/>
      <c r="N647" s="17"/>
      <c r="O647" s="17" t="s">
        <v>4785</v>
      </c>
      <c r="P647" s="17" t="s">
        <v>4786</v>
      </c>
      <c r="Q647" s="17"/>
      <c r="R647" s="22">
        <v>18.399999999999999</v>
      </c>
      <c r="S647" s="17" t="s">
        <v>4104</v>
      </c>
      <c r="T647" s="23">
        <v>33</v>
      </c>
      <c r="U647" s="17" t="s">
        <v>4439</v>
      </c>
    </row>
    <row r="648" spans="1:21" ht="51.75" hidden="1" x14ac:dyDescent="0.25">
      <c r="A648" s="24" t="s">
        <v>550</v>
      </c>
      <c r="B648" s="21" t="s">
        <v>2128</v>
      </c>
      <c r="C648" s="17" t="s">
        <v>1270</v>
      </c>
      <c r="D648" s="18">
        <v>69120</v>
      </c>
      <c r="E648" s="25" t="s">
        <v>3367</v>
      </c>
      <c r="F648" s="17" t="s">
        <v>2597</v>
      </c>
      <c r="G648" s="19" t="s">
        <v>3482</v>
      </c>
      <c r="H648" s="17"/>
      <c r="I648" s="28">
        <v>2002</v>
      </c>
      <c r="J648" s="17" t="s">
        <v>4784</v>
      </c>
      <c r="K648" s="17" t="s">
        <v>550</v>
      </c>
      <c r="L648" s="17" t="s">
        <v>4812</v>
      </c>
      <c r="M648" s="17"/>
      <c r="N648" s="17"/>
      <c r="O648" s="17" t="s">
        <v>4812</v>
      </c>
      <c r="P648" s="17" t="s">
        <v>4792</v>
      </c>
      <c r="Q648" s="17" t="s">
        <v>4786</v>
      </c>
      <c r="R648" s="29">
        <v>13.5</v>
      </c>
      <c r="S648" s="17" t="s">
        <v>4230</v>
      </c>
      <c r="T648" s="25">
        <v>20</v>
      </c>
      <c r="U648" s="62" t="s">
        <v>4523</v>
      </c>
    </row>
    <row r="649" spans="1:21" ht="26.25" hidden="1" x14ac:dyDescent="0.25">
      <c r="A649" s="17" t="s">
        <v>6029</v>
      </c>
      <c r="B649" s="17" t="s">
        <v>2128</v>
      </c>
      <c r="C649" s="17"/>
      <c r="D649" s="18">
        <v>46359</v>
      </c>
      <c r="E649" s="17" t="s">
        <v>6030</v>
      </c>
      <c r="F649" s="17" t="s">
        <v>6031</v>
      </c>
      <c r="G649" s="19" t="s">
        <v>3480</v>
      </c>
      <c r="H649" s="17"/>
      <c r="I649" s="20">
        <v>2012</v>
      </c>
      <c r="J649" s="17" t="s">
        <v>4784</v>
      </c>
      <c r="K649" s="17" t="s">
        <v>6029</v>
      </c>
      <c r="L649" s="17" t="s">
        <v>4785</v>
      </c>
      <c r="M649" s="63"/>
      <c r="N649" s="63"/>
      <c r="O649" s="17" t="s">
        <v>4785</v>
      </c>
      <c r="P649" s="17" t="s">
        <v>4786</v>
      </c>
      <c r="Q649" s="17" t="s">
        <v>4792</v>
      </c>
      <c r="R649" s="64">
        <v>12</v>
      </c>
      <c r="S649" s="17" t="s">
        <v>6032</v>
      </c>
      <c r="T649" s="23">
        <v>30</v>
      </c>
      <c r="U649" s="21" t="s">
        <v>4441</v>
      </c>
    </row>
    <row r="650" spans="1:21" hidden="1" x14ac:dyDescent="0.25">
      <c r="A650" s="17" t="s">
        <v>551</v>
      </c>
      <c r="B650" s="17" t="s">
        <v>2239</v>
      </c>
      <c r="C650" s="17" t="s">
        <v>1271</v>
      </c>
      <c r="D650" s="18">
        <v>89522</v>
      </c>
      <c r="E650" s="17" t="s">
        <v>3368</v>
      </c>
      <c r="F650" s="17" t="s">
        <v>2598</v>
      </c>
      <c r="G650" s="19" t="s">
        <v>3482</v>
      </c>
      <c r="H650" s="17" t="s">
        <v>1713</v>
      </c>
      <c r="I650" s="20">
        <v>2014</v>
      </c>
      <c r="J650" s="17" t="s">
        <v>4784</v>
      </c>
      <c r="K650" s="17" t="s">
        <v>551</v>
      </c>
      <c r="L650" s="21" t="s">
        <v>4812</v>
      </c>
      <c r="M650" s="21" t="s">
        <v>4812</v>
      </c>
      <c r="N650" s="21" t="s">
        <v>4964</v>
      </c>
      <c r="O650" s="21" t="s">
        <v>4812</v>
      </c>
      <c r="P650" s="17" t="s">
        <v>4792</v>
      </c>
      <c r="Q650" s="17" t="s">
        <v>4786</v>
      </c>
      <c r="R650" s="22">
        <v>18.899999999999999</v>
      </c>
      <c r="S650" s="17" t="s">
        <v>4231</v>
      </c>
      <c r="T650" s="23">
        <v>20</v>
      </c>
      <c r="U650" s="25" t="s">
        <v>4524</v>
      </c>
    </row>
    <row r="651" spans="1:21" hidden="1" x14ac:dyDescent="0.25">
      <c r="A651" s="17" t="s">
        <v>6033</v>
      </c>
      <c r="B651" s="17"/>
      <c r="C651" s="17" t="s">
        <v>6034</v>
      </c>
      <c r="D651" s="18">
        <v>65321</v>
      </c>
      <c r="E651" s="17" t="s">
        <v>6035</v>
      </c>
      <c r="F651" s="17"/>
      <c r="G651" s="19" t="s">
        <v>3483</v>
      </c>
      <c r="H651" s="17"/>
      <c r="I651" s="20">
        <v>2014</v>
      </c>
      <c r="J651" s="17" t="s">
        <v>4784</v>
      </c>
      <c r="K651" s="17" t="s">
        <v>6033</v>
      </c>
      <c r="L651" s="17" t="s">
        <v>4785</v>
      </c>
      <c r="M651" s="17"/>
      <c r="N651" s="17"/>
      <c r="O651" s="17" t="s">
        <v>4785</v>
      </c>
      <c r="P651" s="17" t="s">
        <v>4786</v>
      </c>
      <c r="Q651" s="17" t="s">
        <v>4792</v>
      </c>
      <c r="R651" s="22">
        <v>30.1</v>
      </c>
      <c r="S651" s="17"/>
      <c r="T651" s="23" t="s">
        <v>4849</v>
      </c>
      <c r="U651" s="17" t="s">
        <v>4441</v>
      </c>
    </row>
    <row r="652" spans="1:21" hidden="1" x14ac:dyDescent="0.25">
      <c r="A652" s="17" t="s">
        <v>117</v>
      </c>
      <c r="B652" s="17" t="s">
        <v>2158</v>
      </c>
      <c r="C652" s="17" t="s">
        <v>993</v>
      </c>
      <c r="D652" s="18">
        <v>74076</v>
      </c>
      <c r="E652" s="17" t="s">
        <v>3229</v>
      </c>
      <c r="F652" s="17" t="s">
        <v>2450</v>
      </c>
      <c r="G652" s="19" t="s">
        <v>3482</v>
      </c>
      <c r="H652" s="17" t="s">
        <v>1553</v>
      </c>
      <c r="I652" s="20">
        <v>1965</v>
      </c>
      <c r="J652" s="17" t="s">
        <v>4844</v>
      </c>
      <c r="K652" s="17" t="s">
        <v>117</v>
      </c>
      <c r="L652" s="17" t="s">
        <v>4843</v>
      </c>
      <c r="M652" s="17"/>
      <c r="N652" s="17"/>
      <c r="O652" s="17" t="s">
        <v>4843</v>
      </c>
      <c r="P652" s="17" t="s">
        <v>4792</v>
      </c>
      <c r="Q652" s="17" t="s">
        <v>4792</v>
      </c>
      <c r="R652" s="22">
        <v>125</v>
      </c>
      <c r="S652" s="17" t="s">
        <v>3229</v>
      </c>
      <c r="T652" s="23">
        <v>110</v>
      </c>
      <c r="U652" s="17" t="s">
        <v>4442</v>
      </c>
    </row>
    <row r="653" spans="1:21" hidden="1" x14ac:dyDescent="0.25">
      <c r="A653" s="17" t="s">
        <v>118</v>
      </c>
      <c r="B653" s="17" t="s">
        <v>2158</v>
      </c>
      <c r="C653" s="17" t="s">
        <v>993</v>
      </c>
      <c r="D653" s="18">
        <v>74076</v>
      </c>
      <c r="E653" s="17" t="s">
        <v>3229</v>
      </c>
      <c r="F653" s="17" t="s">
        <v>2450</v>
      </c>
      <c r="G653" s="19" t="s">
        <v>3482</v>
      </c>
      <c r="H653" s="17" t="s">
        <v>1554</v>
      </c>
      <c r="I653" s="20">
        <v>1966</v>
      </c>
      <c r="J653" s="17" t="s">
        <v>4844</v>
      </c>
      <c r="K653" s="17" t="s">
        <v>118</v>
      </c>
      <c r="L653" s="17" t="s">
        <v>4843</v>
      </c>
      <c r="M653" s="17"/>
      <c r="N653" s="17"/>
      <c r="O653" s="17" t="s">
        <v>4843</v>
      </c>
      <c r="P653" s="17" t="s">
        <v>4792</v>
      </c>
      <c r="Q653" s="17" t="s">
        <v>4792</v>
      </c>
      <c r="R653" s="22">
        <v>125</v>
      </c>
      <c r="S653" s="17" t="s">
        <v>3229</v>
      </c>
      <c r="T653" s="23">
        <v>110</v>
      </c>
      <c r="U653" s="17" t="s">
        <v>4442</v>
      </c>
    </row>
    <row r="654" spans="1:21" hidden="1" x14ac:dyDescent="0.25">
      <c r="A654" s="17" t="s">
        <v>119</v>
      </c>
      <c r="B654" s="17" t="s">
        <v>2158</v>
      </c>
      <c r="C654" s="17" t="s">
        <v>993</v>
      </c>
      <c r="D654" s="18">
        <v>74076</v>
      </c>
      <c r="E654" s="17" t="s">
        <v>3229</v>
      </c>
      <c r="F654" s="17" t="s">
        <v>2450</v>
      </c>
      <c r="G654" s="19" t="s">
        <v>3482</v>
      </c>
      <c r="H654" s="17" t="s">
        <v>1555</v>
      </c>
      <c r="I654" s="20">
        <v>1985</v>
      </c>
      <c r="J654" s="17" t="s">
        <v>4784</v>
      </c>
      <c r="K654" s="17" t="s">
        <v>119</v>
      </c>
      <c r="L654" s="17" t="s">
        <v>4843</v>
      </c>
      <c r="M654" s="17"/>
      <c r="N654" s="17"/>
      <c r="O654" s="17" t="s">
        <v>4843</v>
      </c>
      <c r="P654" s="17" t="s">
        <v>4792</v>
      </c>
      <c r="Q654" s="17" t="s">
        <v>4786</v>
      </c>
      <c r="R654" s="22">
        <v>778</v>
      </c>
      <c r="S654" s="17" t="s">
        <v>4046</v>
      </c>
      <c r="T654" s="23">
        <v>380</v>
      </c>
      <c r="U654" s="17" t="s">
        <v>4459</v>
      </c>
    </row>
    <row r="655" spans="1:21" hidden="1" x14ac:dyDescent="0.25">
      <c r="A655" s="17" t="s">
        <v>6036</v>
      </c>
      <c r="B655" s="17"/>
      <c r="C655" s="17"/>
      <c r="D655" s="18">
        <v>16909</v>
      </c>
      <c r="E655" s="17" t="s">
        <v>3199</v>
      </c>
      <c r="F655" s="17"/>
      <c r="G655" s="19" t="s">
        <v>3346</v>
      </c>
      <c r="H655" s="17"/>
      <c r="I655" s="20">
        <v>2002</v>
      </c>
      <c r="J655" s="17" t="s">
        <v>4784</v>
      </c>
      <c r="K655" s="17" t="s">
        <v>6036</v>
      </c>
      <c r="L655" s="17" t="s">
        <v>1520</v>
      </c>
      <c r="M655" s="17"/>
      <c r="N655" s="17"/>
      <c r="O655" s="17" t="s">
        <v>1520</v>
      </c>
      <c r="P655" s="17" t="s">
        <v>4786</v>
      </c>
      <c r="Q655" s="17"/>
      <c r="R655" s="22">
        <v>19.7</v>
      </c>
      <c r="S655" s="17"/>
      <c r="T655" s="23" t="s">
        <v>4849</v>
      </c>
      <c r="U655" s="17" t="s">
        <v>4436</v>
      </c>
    </row>
    <row r="656" spans="1:21" hidden="1" x14ac:dyDescent="0.25">
      <c r="A656" s="17" t="s">
        <v>60</v>
      </c>
      <c r="B656" s="17" t="s">
        <v>2141</v>
      </c>
      <c r="C656" s="17" t="s">
        <v>946</v>
      </c>
      <c r="D656" s="18">
        <v>16909</v>
      </c>
      <c r="E656" s="17" t="s">
        <v>3199</v>
      </c>
      <c r="F656" s="17" t="s">
        <v>2415</v>
      </c>
      <c r="G656" s="19" t="s">
        <v>3346</v>
      </c>
      <c r="H656" s="17"/>
      <c r="I656" s="20">
        <v>2002</v>
      </c>
      <c r="J656" s="17" t="s">
        <v>4784</v>
      </c>
      <c r="K656" s="17" t="s">
        <v>60</v>
      </c>
      <c r="L656" s="17" t="s">
        <v>1520</v>
      </c>
      <c r="M656" s="17" t="s">
        <v>6037</v>
      </c>
      <c r="N656" s="17"/>
      <c r="O656" s="17" t="s">
        <v>1520</v>
      </c>
      <c r="P656" s="17" t="s">
        <v>4786</v>
      </c>
      <c r="Q656" s="17" t="s">
        <v>4786</v>
      </c>
      <c r="R656" s="22">
        <v>18.600000000000001</v>
      </c>
      <c r="S656" s="17" t="s">
        <v>4013</v>
      </c>
      <c r="T656" s="23">
        <v>10</v>
      </c>
      <c r="U656" s="17" t="s">
        <v>4436</v>
      </c>
    </row>
    <row r="657" spans="1:21" hidden="1" x14ac:dyDescent="0.25">
      <c r="A657" s="17" t="s">
        <v>242</v>
      </c>
      <c r="B657" s="17" t="s">
        <v>2128</v>
      </c>
      <c r="C657" s="17" t="s">
        <v>1071</v>
      </c>
      <c r="D657" s="18">
        <v>52396</v>
      </c>
      <c r="E657" s="17" t="s">
        <v>1072</v>
      </c>
      <c r="F657" s="17"/>
      <c r="G657" s="19" t="s">
        <v>3480</v>
      </c>
      <c r="H657" s="17"/>
      <c r="I657" s="20">
        <v>1938</v>
      </c>
      <c r="J657" s="17" t="s">
        <v>4784</v>
      </c>
      <c r="K657" s="17" t="s">
        <v>242</v>
      </c>
      <c r="L657" s="17" t="s">
        <v>4823</v>
      </c>
      <c r="M657" s="17"/>
      <c r="N657" s="17"/>
      <c r="O657" s="17" t="s">
        <v>4823</v>
      </c>
      <c r="P657" s="17" t="s">
        <v>4792</v>
      </c>
      <c r="Q657" s="17" t="s">
        <v>4792</v>
      </c>
      <c r="R657" s="22">
        <v>14</v>
      </c>
      <c r="S657" s="17"/>
      <c r="T657" s="23">
        <v>20</v>
      </c>
      <c r="U657" s="17" t="s">
        <v>4441</v>
      </c>
    </row>
    <row r="658" spans="1:21" hidden="1" x14ac:dyDescent="0.25">
      <c r="A658" s="17" t="s">
        <v>243</v>
      </c>
      <c r="B658" s="17" t="s">
        <v>2128</v>
      </c>
      <c r="C658" s="17" t="s">
        <v>1072</v>
      </c>
      <c r="D658" s="18">
        <v>52396</v>
      </c>
      <c r="E658" s="17" t="s">
        <v>1072</v>
      </c>
      <c r="F658" s="17"/>
      <c r="G658" s="19" t="s">
        <v>3480</v>
      </c>
      <c r="H658" s="17"/>
      <c r="I658" s="20">
        <v>1905</v>
      </c>
      <c r="J658" s="17" t="s">
        <v>4784</v>
      </c>
      <c r="K658" s="17" t="s">
        <v>243</v>
      </c>
      <c r="L658" s="17" t="s">
        <v>4823</v>
      </c>
      <c r="M658" s="17"/>
      <c r="N658" s="17"/>
      <c r="O658" s="17" t="s">
        <v>4823</v>
      </c>
      <c r="P658" s="17" t="s">
        <v>4792</v>
      </c>
      <c r="Q658" s="17" t="s">
        <v>4792</v>
      </c>
      <c r="R658" s="22">
        <v>16</v>
      </c>
      <c r="S658" s="17"/>
      <c r="T658" s="23">
        <v>20</v>
      </c>
      <c r="U658" s="17" t="s">
        <v>4441</v>
      </c>
    </row>
    <row r="659" spans="1:21" hidden="1" x14ac:dyDescent="0.25">
      <c r="A659" s="17" t="s">
        <v>6038</v>
      </c>
      <c r="B659" s="32"/>
      <c r="C659" s="17"/>
      <c r="D659" s="18">
        <v>52525</v>
      </c>
      <c r="E659" s="17" t="s">
        <v>6039</v>
      </c>
      <c r="F659" s="17"/>
      <c r="G659" s="19" t="s">
        <v>3480</v>
      </c>
      <c r="H659" s="17"/>
      <c r="I659" s="20">
        <v>2004</v>
      </c>
      <c r="J659" s="17" t="s">
        <v>4784</v>
      </c>
      <c r="K659" s="17" t="s">
        <v>6038</v>
      </c>
      <c r="L659" s="17" t="s">
        <v>4785</v>
      </c>
      <c r="M659" s="17"/>
      <c r="N659" s="17"/>
      <c r="O659" s="17" t="s">
        <v>4785</v>
      </c>
      <c r="P659" s="17" t="s">
        <v>4786</v>
      </c>
      <c r="Q659" s="17"/>
      <c r="R659" s="22">
        <v>18</v>
      </c>
      <c r="S659" s="17"/>
      <c r="T659" s="23" t="s">
        <v>4403</v>
      </c>
      <c r="U659" s="17" t="s">
        <v>6040</v>
      </c>
    </row>
    <row r="660" spans="1:21" ht="102.75" hidden="1" x14ac:dyDescent="0.25">
      <c r="A660" s="17" t="s">
        <v>6041</v>
      </c>
      <c r="B660" s="33" t="s">
        <v>6042</v>
      </c>
      <c r="C660" s="17"/>
      <c r="D660" s="18">
        <v>53940</v>
      </c>
      <c r="E660" s="17" t="s">
        <v>6043</v>
      </c>
      <c r="F660" s="17"/>
      <c r="G660" s="19" t="s">
        <v>3480</v>
      </c>
      <c r="H660" s="17"/>
      <c r="I660" s="20">
        <v>2001</v>
      </c>
      <c r="J660" s="17" t="s">
        <v>4784</v>
      </c>
      <c r="K660" s="17" t="s">
        <v>6041</v>
      </c>
      <c r="L660" s="17" t="s">
        <v>4785</v>
      </c>
      <c r="M660" s="17"/>
      <c r="N660" s="17"/>
      <c r="O660" s="17" t="s">
        <v>4785</v>
      </c>
      <c r="P660" s="17" t="s">
        <v>4786</v>
      </c>
      <c r="Q660" s="17"/>
      <c r="R660" s="22">
        <v>10.199999999999999</v>
      </c>
      <c r="S660" s="17"/>
      <c r="T660" s="23" t="s">
        <v>4403</v>
      </c>
      <c r="U660" s="17" t="s">
        <v>4441</v>
      </c>
    </row>
    <row r="661" spans="1:21" hidden="1" x14ac:dyDescent="0.25">
      <c r="A661" s="17" t="s">
        <v>6044</v>
      </c>
      <c r="B661" s="17" t="s">
        <v>2157</v>
      </c>
      <c r="C661" s="17" t="s">
        <v>6045</v>
      </c>
      <c r="D661" s="18">
        <v>97264</v>
      </c>
      <c r="E661" s="17" t="s">
        <v>6045</v>
      </c>
      <c r="F661" s="17"/>
      <c r="G661" s="19" t="s">
        <v>3478</v>
      </c>
      <c r="H661" s="17" t="s">
        <v>6046</v>
      </c>
      <c r="I661" s="20">
        <v>2012</v>
      </c>
      <c r="J661" s="17" t="s">
        <v>4784</v>
      </c>
      <c r="K661" s="17" t="s">
        <v>6044</v>
      </c>
      <c r="L661" s="17" t="s">
        <v>4785</v>
      </c>
      <c r="M661" s="17"/>
      <c r="N661" s="17"/>
      <c r="O661" s="17" t="s">
        <v>4785</v>
      </c>
      <c r="P661" s="17" t="s">
        <v>4786</v>
      </c>
      <c r="Q661" s="17" t="s">
        <v>4792</v>
      </c>
      <c r="R661" s="22">
        <v>12.5</v>
      </c>
      <c r="S661" s="17"/>
      <c r="T661" s="23"/>
      <c r="U661" s="17" t="s">
        <v>4451</v>
      </c>
    </row>
    <row r="662" spans="1:21" ht="102.75" hidden="1" x14ac:dyDescent="0.25">
      <c r="A662" s="24" t="s">
        <v>867</v>
      </c>
      <c r="B662" s="51" t="s">
        <v>2377</v>
      </c>
      <c r="C662" s="17" t="s">
        <v>1473</v>
      </c>
      <c r="D662" s="26">
        <v>38350</v>
      </c>
      <c r="E662" s="25" t="s">
        <v>3324</v>
      </c>
      <c r="F662" s="24"/>
      <c r="G662" s="19" t="s">
        <v>3477</v>
      </c>
      <c r="H662" s="17" t="s">
        <v>1856</v>
      </c>
      <c r="I662" s="28">
        <v>1998</v>
      </c>
      <c r="J662" s="17" t="s">
        <v>4784</v>
      </c>
      <c r="K662" s="17" t="s">
        <v>867</v>
      </c>
      <c r="L662" s="17" t="s">
        <v>4868</v>
      </c>
      <c r="M662" s="21" t="s">
        <v>5583</v>
      </c>
      <c r="N662" s="24"/>
      <c r="O662" s="24" t="s">
        <v>4868</v>
      </c>
      <c r="P662" s="17" t="s">
        <v>4792</v>
      </c>
      <c r="Q662" s="17" t="s">
        <v>4792</v>
      </c>
      <c r="R662" s="29">
        <v>37.5</v>
      </c>
      <c r="S662" s="17" t="s">
        <v>4378</v>
      </c>
      <c r="T662" s="25">
        <v>110</v>
      </c>
      <c r="U662" s="25" t="s">
        <v>4443</v>
      </c>
    </row>
    <row r="663" spans="1:21" hidden="1" x14ac:dyDescent="0.25">
      <c r="A663" s="17" t="s">
        <v>408</v>
      </c>
      <c r="B663" s="17" t="s">
        <v>2223</v>
      </c>
      <c r="C663" s="17" t="s">
        <v>1186</v>
      </c>
      <c r="D663" s="18">
        <v>38350</v>
      </c>
      <c r="E663" s="17" t="s">
        <v>3324</v>
      </c>
      <c r="F663" s="17"/>
      <c r="G663" s="19" t="s">
        <v>3477</v>
      </c>
      <c r="H663" s="17" t="s">
        <v>1592</v>
      </c>
      <c r="I663" s="20">
        <v>1985</v>
      </c>
      <c r="J663" s="17" t="s">
        <v>5832</v>
      </c>
      <c r="K663" s="17" t="s">
        <v>408</v>
      </c>
      <c r="L663" s="21" t="s">
        <v>5061</v>
      </c>
      <c r="M663" s="21"/>
      <c r="N663" s="21"/>
      <c r="O663" s="21" t="s">
        <v>5061</v>
      </c>
      <c r="P663" s="17" t="s">
        <v>4792</v>
      </c>
      <c r="Q663" s="17" t="s">
        <v>4792</v>
      </c>
      <c r="R663" s="22">
        <v>352</v>
      </c>
      <c r="S663" s="17" t="s">
        <v>3324</v>
      </c>
      <c r="T663" s="23">
        <v>380</v>
      </c>
      <c r="U663" s="17" t="s">
        <v>4463</v>
      </c>
    </row>
    <row r="664" spans="1:21" hidden="1" x14ac:dyDescent="0.25">
      <c r="A664" s="24" t="s">
        <v>6047</v>
      </c>
      <c r="B664" s="17" t="s">
        <v>6048</v>
      </c>
      <c r="C664" s="17" t="s">
        <v>6049</v>
      </c>
      <c r="D664" s="18">
        <v>38350</v>
      </c>
      <c r="E664" s="17" t="s">
        <v>3324</v>
      </c>
      <c r="F664" s="17" t="s">
        <v>6050</v>
      </c>
      <c r="G664" s="19" t="s">
        <v>3477</v>
      </c>
      <c r="H664" s="17"/>
      <c r="I664" s="20">
        <v>2005</v>
      </c>
      <c r="J664" s="17" t="s">
        <v>4784</v>
      </c>
      <c r="K664" s="17" t="s">
        <v>6047</v>
      </c>
      <c r="L664" s="17" t="s">
        <v>4785</v>
      </c>
      <c r="M664" s="17"/>
      <c r="N664" s="17"/>
      <c r="O664" s="17" t="s">
        <v>4785</v>
      </c>
      <c r="P664" s="17" t="s">
        <v>4786</v>
      </c>
      <c r="Q664" s="17" t="s">
        <v>4859</v>
      </c>
      <c r="R664" s="22">
        <v>15.8</v>
      </c>
      <c r="S664" s="17" t="s">
        <v>6051</v>
      </c>
      <c r="T664" s="23">
        <v>20</v>
      </c>
      <c r="U664" s="27" t="s">
        <v>4443</v>
      </c>
    </row>
    <row r="665" spans="1:21" hidden="1" x14ac:dyDescent="0.25">
      <c r="A665" s="17" t="s">
        <v>6052</v>
      </c>
      <c r="B665" s="17" t="s">
        <v>6053</v>
      </c>
      <c r="C665" s="17"/>
      <c r="D665" s="18">
        <v>38350</v>
      </c>
      <c r="E665" s="17" t="s">
        <v>3324</v>
      </c>
      <c r="F665" s="17"/>
      <c r="G665" s="19" t="s">
        <v>3477</v>
      </c>
      <c r="H665" s="17"/>
      <c r="I665" s="20">
        <v>2003</v>
      </c>
      <c r="J665" s="17" t="s">
        <v>4784</v>
      </c>
      <c r="K665" s="17" t="s">
        <v>6052</v>
      </c>
      <c r="L665" s="17" t="s">
        <v>4785</v>
      </c>
      <c r="M665" s="17"/>
      <c r="N665" s="17"/>
      <c r="O665" s="17" t="s">
        <v>4785</v>
      </c>
      <c r="P665" s="17" t="s">
        <v>4786</v>
      </c>
      <c r="Q665" s="17"/>
      <c r="R665" s="22">
        <v>12</v>
      </c>
      <c r="S665" s="17"/>
      <c r="T665" s="23" t="s">
        <v>4403</v>
      </c>
      <c r="U665" s="17" t="s">
        <v>4443</v>
      </c>
    </row>
    <row r="666" spans="1:21" ht="64.5" hidden="1" x14ac:dyDescent="0.25">
      <c r="A666" s="24" t="s">
        <v>764</v>
      </c>
      <c r="B666" s="17" t="s">
        <v>2342</v>
      </c>
      <c r="C666" s="17" t="s">
        <v>1411</v>
      </c>
      <c r="D666" s="18">
        <v>25770</v>
      </c>
      <c r="E666" s="17" t="s">
        <v>3437</v>
      </c>
      <c r="F666" s="17" t="s">
        <v>2660</v>
      </c>
      <c r="G666" s="19" t="s">
        <v>3486</v>
      </c>
      <c r="H666" s="17"/>
      <c r="I666" s="20">
        <v>1962</v>
      </c>
      <c r="J666" s="17" t="s">
        <v>4784</v>
      </c>
      <c r="K666" s="17" t="s">
        <v>764</v>
      </c>
      <c r="L666" s="21" t="s">
        <v>4842</v>
      </c>
      <c r="M666" s="21" t="s">
        <v>4825</v>
      </c>
      <c r="N666" s="21" t="s">
        <v>6054</v>
      </c>
      <c r="O666" s="21" t="s">
        <v>4825</v>
      </c>
      <c r="P666" s="17" t="s">
        <v>4792</v>
      </c>
      <c r="Q666" s="17" t="s">
        <v>4786</v>
      </c>
      <c r="R666" s="22">
        <v>44.5</v>
      </c>
      <c r="S666" s="17" t="s">
        <v>4330</v>
      </c>
      <c r="T666" s="23" t="s">
        <v>4429</v>
      </c>
      <c r="U666" s="21" t="s">
        <v>6055</v>
      </c>
    </row>
    <row r="667" spans="1:21" hidden="1" x14ac:dyDescent="0.25">
      <c r="A667" s="24" t="s">
        <v>61</v>
      </c>
      <c r="B667" s="17" t="s">
        <v>2142</v>
      </c>
      <c r="C667" s="17" t="s">
        <v>947</v>
      </c>
      <c r="D667" s="26">
        <v>89542</v>
      </c>
      <c r="E667" s="25" t="s">
        <v>3200</v>
      </c>
      <c r="F667" s="17" t="s">
        <v>2416</v>
      </c>
      <c r="G667" s="19" t="s">
        <v>3482</v>
      </c>
      <c r="H667" s="17"/>
      <c r="I667" s="28">
        <v>2004</v>
      </c>
      <c r="J667" s="17" t="s">
        <v>4784</v>
      </c>
      <c r="K667" s="17" t="s">
        <v>61</v>
      </c>
      <c r="L667" s="17" t="s">
        <v>1520</v>
      </c>
      <c r="M667" s="17"/>
      <c r="N667" s="17"/>
      <c r="O667" s="17" t="s">
        <v>1520</v>
      </c>
      <c r="P667" s="17" t="s">
        <v>4786</v>
      </c>
      <c r="Q667" s="17" t="s">
        <v>4786</v>
      </c>
      <c r="R667" s="29">
        <v>14</v>
      </c>
      <c r="S667" s="17" t="s">
        <v>4014</v>
      </c>
      <c r="T667" s="25">
        <v>110</v>
      </c>
      <c r="U667" s="25" t="s">
        <v>4442</v>
      </c>
    </row>
    <row r="668" spans="1:21" hidden="1" x14ac:dyDescent="0.25">
      <c r="A668" s="24" t="s">
        <v>552</v>
      </c>
      <c r="B668" s="24" t="s">
        <v>2274</v>
      </c>
      <c r="C668" s="17" t="s">
        <v>1272</v>
      </c>
      <c r="D668" s="26">
        <v>58313</v>
      </c>
      <c r="E668" s="25" t="s">
        <v>3269</v>
      </c>
      <c r="F668" s="17"/>
      <c r="G668" s="19" t="s">
        <v>3480</v>
      </c>
      <c r="H668" s="17" t="s">
        <v>1714</v>
      </c>
      <c r="I668" s="28">
        <v>2007</v>
      </c>
      <c r="J668" s="17" t="s">
        <v>4784</v>
      </c>
      <c r="K668" s="17" t="s">
        <v>552</v>
      </c>
      <c r="L668" s="17" t="s">
        <v>4812</v>
      </c>
      <c r="M668" s="17"/>
      <c r="N668" s="17"/>
      <c r="O668" s="17" t="s">
        <v>4812</v>
      </c>
      <c r="P668" s="17" t="s">
        <v>4792</v>
      </c>
      <c r="Q668" s="17" t="s">
        <v>4792</v>
      </c>
      <c r="R668" s="29">
        <v>417</v>
      </c>
      <c r="S668" s="17" t="s">
        <v>4232</v>
      </c>
      <c r="T668" s="25">
        <v>110</v>
      </c>
      <c r="U668" s="25" t="s">
        <v>4447</v>
      </c>
    </row>
    <row r="669" spans="1:21" x14ac:dyDescent="0.25">
      <c r="A669" s="17" t="s">
        <v>244</v>
      </c>
      <c r="B669" s="17" t="s">
        <v>2203</v>
      </c>
      <c r="C669" s="17" t="s">
        <v>1073</v>
      </c>
      <c r="D669" s="18">
        <v>58313</v>
      </c>
      <c r="E669" s="17" t="s">
        <v>3269</v>
      </c>
      <c r="F669" s="17"/>
      <c r="G669" s="19" t="s">
        <v>3480</v>
      </c>
      <c r="H669" s="17" t="s">
        <v>1073</v>
      </c>
      <c r="I669" s="20">
        <v>1989</v>
      </c>
      <c r="J669" s="17" t="s">
        <v>4784</v>
      </c>
      <c r="K669" s="17" t="s">
        <v>244</v>
      </c>
      <c r="L669" s="17" t="s">
        <v>4959</v>
      </c>
      <c r="M669" s="17"/>
      <c r="N669" s="17"/>
      <c r="O669" s="17" t="s">
        <v>4959</v>
      </c>
      <c r="P669" s="17" t="s">
        <v>4792</v>
      </c>
      <c r="Q669" s="17" t="s">
        <v>4792</v>
      </c>
      <c r="R669" s="22">
        <v>165</v>
      </c>
      <c r="S669" s="17" t="s">
        <v>4100</v>
      </c>
      <c r="T669" s="23">
        <v>220</v>
      </c>
      <c r="U669" s="17" t="s">
        <v>4460</v>
      </c>
    </row>
    <row r="670" spans="1:21" hidden="1" x14ac:dyDescent="0.25">
      <c r="A670" s="17" t="s">
        <v>553</v>
      </c>
      <c r="B670" s="17" t="s">
        <v>2275</v>
      </c>
      <c r="C670" s="17" t="s">
        <v>1273</v>
      </c>
      <c r="D670" s="18">
        <v>36266</v>
      </c>
      <c r="E670" s="17" t="s">
        <v>3369</v>
      </c>
      <c r="F670" s="17"/>
      <c r="G670" s="19" t="s">
        <v>3483</v>
      </c>
      <c r="H670" s="17" t="s">
        <v>1273</v>
      </c>
      <c r="I670" s="20">
        <v>1967</v>
      </c>
      <c r="J670" s="17" t="s">
        <v>4784</v>
      </c>
      <c r="K670" s="17" t="s">
        <v>553</v>
      </c>
      <c r="L670" s="17" t="s">
        <v>4842</v>
      </c>
      <c r="M670" s="17" t="s">
        <v>4812</v>
      </c>
      <c r="N670" s="17" t="s">
        <v>6056</v>
      </c>
      <c r="O670" s="17" t="s">
        <v>4812</v>
      </c>
      <c r="P670" s="17" t="s">
        <v>4792</v>
      </c>
      <c r="Q670" s="17" t="s">
        <v>4786</v>
      </c>
      <c r="R670" s="22">
        <v>109.5</v>
      </c>
      <c r="S670" s="17" t="s">
        <v>4233</v>
      </c>
      <c r="T670" s="23">
        <v>110</v>
      </c>
      <c r="U670" s="17" t="s">
        <v>4443</v>
      </c>
    </row>
    <row r="671" spans="1:21" hidden="1" x14ac:dyDescent="0.25">
      <c r="A671" s="24" t="s">
        <v>6057</v>
      </c>
      <c r="B671" s="17" t="s">
        <v>6058</v>
      </c>
      <c r="C671" s="17" t="s">
        <v>6059</v>
      </c>
      <c r="D671" s="26">
        <v>54317</v>
      </c>
      <c r="E671" s="25" t="s">
        <v>6060</v>
      </c>
      <c r="F671" s="17"/>
      <c r="G671" s="19" t="s">
        <v>3487</v>
      </c>
      <c r="H671" s="17"/>
      <c r="I671" s="28">
        <v>2005</v>
      </c>
      <c r="J671" s="17" t="s">
        <v>4784</v>
      </c>
      <c r="K671" s="17" t="s">
        <v>6057</v>
      </c>
      <c r="L671" s="17" t="s">
        <v>4785</v>
      </c>
      <c r="M671" s="17"/>
      <c r="N671" s="17"/>
      <c r="O671" s="17" t="s">
        <v>4785</v>
      </c>
      <c r="P671" s="17" t="s">
        <v>4786</v>
      </c>
      <c r="Q671" s="17" t="s">
        <v>4859</v>
      </c>
      <c r="R671" s="29">
        <v>11.8</v>
      </c>
      <c r="S671" s="17" t="s">
        <v>6061</v>
      </c>
      <c r="T671" s="25">
        <v>110</v>
      </c>
      <c r="U671" s="25" t="s">
        <v>4441</v>
      </c>
    </row>
    <row r="672" spans="1:21" ht="64.5" hidden="1" x14ac:dyDescent="0.25">
      <c r="A672" s="17" t="s">
        <v>818</v>
      </c>
      <c r="B672" s="17" t="s">
        <v>2351</v>
      </c>
      <c r="C672" s="17" t="s">
        <v>1442</v>
      </c>
      <c r="D672" s="18">
        <v>44653</v>
      </c>
      <c r="E672" s="17" t="s">
        <v>3230</v>
      </c>
      <c r="F672" s="17" t="s">
        <v>2451</v>
      </c>
      <c r="G672" s="19" t="s">
        <v>3480</v>
      </c>
      <c r="H672" s="17" t="s">
        <v>1827</v>
      </c>
      <c r="I672" s="20">
        <v>2016</v>
      </c>
      <c r="J672" s="17" t="s">
        <v>4784</v>
      </c>
      <c r="K672" s="17" t="s">
        <v>818</v>
      </c>
      <c r="L672" s="21" t="s">
        <v>5095</v>
      </c>
      <c r="M672" s="21"/>
      <c r="N672" s="21"/>
      <c r="O672" s="21" t="s">
        <v>5096</v>
      </c>
      <c r="P672" s="17" t="s">
        <v>4792</v>
      </c>
      <c r="Q672" s="17" t="s">
        <v>4792</v>
      </c>
      <c r="R672" s="22">
        <v>15</v>
      </c>
      <c r="S672" s="17" t="s">
        <v>4352</v>
      </c>
      <c r="T672" s="23">
        <v>220</v>
      </c>
      <c r="U672" s="17" t="s">
        <v>4460</v>
      </c>
    </row>
    <row r="673" spans="1:21" ht="26.25" hidden="1" x14ac:dyDescent="0.25">
      <c r="A673" s="17" t="s">
        <v>120</v>
      </c>
      <c r="B673" s="17" t="s">
        <v>2166</v>
      </c>
      <c r="C673" s="17" t="s">
        <v>994</v>
      </c>
      <c r="D673" s="18">
        <v>44655</v>
      </c>
      <c r="E673" s="17" t="s">
        <v>3230</v>
      </c>
      <c r="F673" s="21" t="s">
        <v>2451</v>
      </c>
      <c r="G673" s="19" t="s">
        <v>3480</v>
      </c>
      <c r="H673" s="17" t="s">
        <v>1556</v>
      </c>
      <c r="I673" s="20">
        <v>1989</v>
      </c>
      <c r="J673" s="17" t="s">
        <v>4784</v>
      </c>
      <c r="K673" s="17" t="s">
        <v>120</v>
      </c>
      <c r="L673" s="17" t="s">
        <v>4843</v>
      </c>
      <c r="M673" s="17"/>
      <c r="N673" s="17"/>
      <c r="O673" s="17" t="s">
        <v>4843</v>
      </c>
      <c r="P673" s="17" t="s">
        <v>4792</v>
      </c>
      <c r="Q673" s="17" t="s">
        <v>4786</v>
      </c>
      <c r="R673" s="22">
        <v>449</v>
      </c>
      <c r="S673" s="17" t="s">
        <v>4047</v>
      </c>
      <c r="T673" s="23">
        <v>220</v>
      </c>
      <c r="U673" s="25" t="s">
        <v>4460</v>
      </c>
    </row>
    <row r="674" spans="1:21" hidden="1" x14ac:dyDescent="0.25">
      <c r="A674" s="17" t="s">
        <v>868</v>
      </c>
      <c r="B674" s="17" t="s">
        <v>2378</v>
      </c>
      <c r="C674" s="17" t="s">
        <v>1474</v>
      </c>
      <c r="D674" s="18">
        <v>45699</v>
      </c>
      <c r="E674" s="17" t="s">
        <v>3464</v>
      </c>
      <c r="F674" s="17" t="s">
        <v>2693</v>
      </c>
      <c r="G674" s="19" t="s">
        <v>3480</v>
      </c>
      <c r="H674" s="17" t="s">
        <v>1857</v>
      </c>
      <c r="I674" s="20">
        <v>1982</v>
      </c>
      <c r="J674" s="17" t="s">
        <v>4784</v>
      </c>
      <c r="K674" s="17" t="s">
        <v>868</v>
      </c>
      <c r="L674" s="17" t="s">
        <v>4868</v>
      </c>
      <c r="M674" s="17"/>
      <c r="N674" s="17"/>
      <c r="O674" s="17" t="s">
        <v>4868</v>
      </c>
      <c r="P674" s="17" t="s">
        <v>4792</v>
      </c>
      <c r="Q674" s="17" t="s">
        <v>4786</v>
      </c>
      <c r="R674" s="22">
        <v>12.5</v>
      </c>
      <c r="S674" s="17"/>
      <c r="T674" s="23">
        <v>10</v>
      </c>
      <c r="U674" s="17" t="s">
        <v>4574</v>
      </c>
    </row>
    <row r="675" spans="1:21" hidden="1" x14ac:dyDescent="0.25">
      <c r="A675" s="17" t="s">
        <v>869</v>
      </c>
      <c r="B675" s="32" t="s">
        <v>2378</v>
      </c>
      <c r="C675" s="17" t="s">
        <v>1475</v>
      </c>
      <c r="D675" s="18">
        <v>45699</v>
      </c>
      <c r="E675" s="17" t="s">
        <v>3464</v>
      </c>
      <c r="F675" s="17" t="s">
        <v>2693</v>
      </c>
      <c r="G675" s="19" t="s">
        <v>3480</v>
      </c>
      <c r="H675" s="17" t="s">
        <v>1858</v>
      </c>
      <c r="I675" s="20">
        <v>2009</v>
      </c>
      <c r="J675" s="17" t="s">
        <v>4784</v>
      </c>
      <c r="K675" s="17" t="s">
        <v>869</v>
      </c>
      <c r="L675" s="17" t="s">
        <v>4868</v>
      </c>
      <c r="M675" s="17"/>
      <c r="N675" s="17"/>
      <c r="O675" s="17" t="s">
        <v>4868</v>
      </c>
      <c r="P675" s="17" t="s">
        <v>4792</v>
      </c>
      <c r="Q675" s="17" t="s">
        <v>4792</v>
      </c>
      <c r="R675" s="22">
        <v>17.100000000000001</v>
      </c>
      <c r="S675" s="17"/>
      <c r="T675" s="23">
        <v>10</v>
      </c>
      <c r="U675" s="17" t="s">
        <v>4574</v>
      </c>
    </row>
    <row r="676" spans="1:21" hidden="1" x14ac:dyDescent="0.25">
      <c r="A676" s="24" t="s">
        <v>6062</v>
      </c>
      <c r="B676" s="17" t="s">
        <v>6063</v>
      </c>
      <c r="C676" s="17"/>
      <c r="D676" s="18">
        <v>37412</v>
      </c>
      <c r="E676" s="25" t="s">
        <v>6064</v>
      </c>
      <c r="F676" s="17" t="s">
        <v>6065</v>
      </c>
      <c r="G676" s="19" t="s">
        <v>3477</v>
      </c>
      <c r="H676" s="17"/>
      <c r="I676" s="28">
        <v>1978</v>
      </c>
      <c r="J676" s="17" t="s">
        <v>4784</v>
      </c>
      <c r="K676" s="17" t="s">
        <v>6062</v>
      </c>
      <c r="L676" s="17" t="s">
        <v>4812</v>
      </c>
      <c r="M676" s="17"/>
      <c r="N676" s="17"/>
      <c r="O676" s="17" t="s">
        <v>4812</v>
      </c>
      <c r="P676" s="17" t="s">
        <v>4792</v>
      </c>
      <c r="Q676" s="17" t="s">
        <v>4786</v>
      </c>
      <c r="R676" s="29">
        <v>19.5</v>
      </c>
      <c r="S676" s="17"/>
      <c r="T676" s="25">
        <v>20</v>
      </c>
      <c r="U676" s="25" t="s">
        <v>6066</v>
      </c>
    </row>
    <row r="677" spans="1:21" hidden="1" x14ac:dyDescent="0.25">
      <c r="A677" s="24" t="s">
        <v>6067</v>
      </c>
      <c r="B677" s="17"/>
      <c r="C677" s="17"/>
      <c r="D677" s="18">
        <v>52134</v>
      </c>
      <c r="E677" s="25" t="s">
        <v>6068</v>
      </c>
      <c r="F677" s="17" t="s">
        <v>6069</v>
      </c>
      <c r="G677" s="19" t="s">
        <v>3480</v>
      </c>
      <c r="H677" s="17"/>
      <c r="I677" s="28">
        <v>2012</v>
      </c>
      <c r="J677" s="17" t="s">
        <v>4784</v>
      </c>
      <c r="K677" s="17" t="s">
        <v>6067</v>
      </c>
      <c r="L677" s="17" t="s">
        <v>4815</v>
      </c>
      <c r="M677" s="17"/>
      <c r="N677" s="17"/>
      <c r="O677" s="17" t="s">
        <v>4815</v>
      </c>
      <c r="P677" s="17" t="s">
        <v>4786</v>
      </c>
      <c r="Q677" s="17"/>
      <c r="R677" s="29">
        <v>10.5</v>
      </c>
      <c r="S677" s="17"/>
      <c r="T677" s="25"/>
      <c r="U677" s="25" t="s">
        <v>6070</v>
      </c>
    </row>
    <row r="678" spans="1:21" hidden="1" x14ac:dyDescent="0.25">
      <c r="A678" s="24" t="s">
        <v>6071</v>
      </c>
      <c r="B678" s="17" t="s">
        <v>6072</v>
      </c>
      <c r="C678" s="17" t="s">
        <v>6073</v>
      </c>
      <c r="D678" s="26">
        <v>37235</v>
      </c>
      <c r="E678" s="25" t="s">
        <v>6074</v>
      </c>
      <c r="F678" s="17" t="s">
        <v>6075</v>
      </c>
      <c r="G678" s="19" t="s">
        <v>3483</v>
      </c>
      <c r="H678" s="17"/>
      <c r="I678" s="28">
        <v>2015</v>
      </c>
      <c r="J678" s="17" t="s">
        <v>4784</v>
      </c>
      <c r="K678" s="17" t="s">
        <v>6071</v>
      </c>
      <c r="L678" s="17" t="s">
        <v>4785</v>
      </c>
      <c r="M678" s="17"/>
      <c r="N678" s="17"/>
      <c r="O678" s="17" t="s">
        <v>4785</v>
      </c>
      <c r="P678" s="17" t="s">
        <v>4786</v>
      </c>
      <c r="Q678" s="17" t="s">
        <v>4792</v>
      </c>
      <c r="R678" s="29">
        <v>15</v>
      </c>
      <c r="S678" s="17" t="s">
        <v>6076</v>
      </c>
      <c r="T678" s="25">
        <v>110</v>
      </c>
      <c r="U678" s="25" t="s">
        <v>6077</v>
      </c>
    </row>
    <row r="679" spans="1:21" hidden="1" x14ac:dyDescent="0.25">
      <c r="A679" s="17" t="s">
        <v>6078</v>
      </c>
      <c r="B679" s="17" t="s">
        <v>2129</v>
      </c>
      <c r="C679" s="17" t="s">
        <v>6079</v>
      </c>
      <c r="D679" s="18">
        <v>6333</v>
      </c>
      <c r="E679" s="17" t="s">
        <v>6080</v>
      </c>
      <c r="F679" s="17"/>
      <c r="G679" s="19" t="s">
        <v>3479</v>
      </c>
      <c r="H679" s="17" t="s">
        <v>6079</v>
      </c>
      <c r="I679" s="20">
        <v>1999</v>
      </c>
      <c r="J679" s="17" t="s">
        <v>4784</v>
      </c>
      <c r="K679" s="17" t="s">
        <v>6078</v>
      </c>
      <c r="L679" s="17" t="s">
        <v>4785</v>
      </c>
      <c r="M679" s="17"/>
      <c r="N679" s="17"/>
      <c r="O679" s="17" t="s">
        <v>4785</v>
      </c>
      <c r="P679" s="17" t="s">
        <v>4786</v>
      </c>
      <c r="Q679" s="17"/>
      <c r="R679" s="22">
        <v>12</v>
      </c>
      <c r="S679" s="17" t="s">
        <v>6079</v>
      </c>
      <c r="T679" s="23">
        <v>20</v>
      </c>
      <c r="U679" s="17" t="s">
        <v>4458</v>
      </c>
    </row>
    <row r="680" spans="1:21" hidden="1" x14ac:dyDescent="0.25">
      <c r="A680" s="17" t="s">
        <v>6081</v>
      </c>
      <c r="B680" s="17" t="s">
        <v>5028</v>
      </c>
      <c r="C680" s="17" t="s">
        <v>6082</v>
      </c>
      <c r="D680" s="18">
        <v>1683</v>
      </c>
      <c r="E680" s="17" t="s">
        <v>6082</v>
      </c>
      <c r="F680" s="17"/>
      <c r="G680" s="19" t="s">
        <v>3490</v>
      </c>
      <c r="H680" s="17" t="s">
        <v>6082</v>
      </c>
      <c r="I680" s="20">
        <v>2002</v>
      </c>
      <c r="J680" s="17" t="s">
        <v>4784</v>
      </c>
      <c r="K680" s="17" t="s">
        <v>6081</v>
      </c>
      <c r="L680" s="17" t="s">
        <v>4785</v>
      </c>
      <c r="M680" s="17"/>
      <c r="N680" s="17"/>
      <c r="O680" s="17" t="s">
        <v>4785</v>
      </c>
      <c r="P680" s="17" t="s">
        <v>4786</v>
      </c>
      <c r="Q680" s="17" t="s">
        <v>4792</v>
      </c>
      <c r="R680" s="22">
        <v>20.3</v>
      </c>
      <c r="S680" s="17" t="s">
        <v>6083</v>
      </c>
      <c r="T680" s="23">
        <v>110</v>
      </c>
      <c r="U680" s="17" t="s">
        <v>6084</v>
      </c>
    </row>
    <row r="681" spans="1:21" hidden="1" x14ac:dyDescent="0.25">
      <c r="A681" s="17" t="s">
        <v>6085</v>
      </c>
      <c r="B681" s="17" t="s">
        <v>6086</v>
      </c>
      <c r="C681" s="17"/>
      <c r="D681" s="18">
        <v>26759</v>
      </c>
      <c r="E681" s="17" t="s">
        <v>6087</v>
      </c>
      <c r="F681" s="17"/>
      <c r="G681" s="19" t="s">
        <v>3477</v>
      </c>
      <c r="H681" s="17"/>
      <c r="I681" s="20">
        <v>2001</v>
      </c>
      <c r="J681" s="17" t="s">
        <v>4784</v>
      </c>
      <c r="K681" s="17" t="s">
        <v>6085</v>
      </c>
      <c r="L681" s="17" t="s">
        <v>4785</v>
      </c>
      <c r="M681" s="17"/>
      <c r="N681" s="17"/>
      <c r="O681" s="17" t="s">
        <v>4785</v>
      </c>
      <c r="P681" s="17" t="s">
        <v>4786</v>
      </c>
      <c r="Q681" s="17"/>
      <c r="R681" s="22">
        <v>13.2</v>
      </c>
      <c r="S681" s="17"/>
      <c r="T681" s="23" t="s">
        <v>4405</v>
      </c>
      <c r="U681" s="17" t="s">
        <v>4455</v>
      </c>
    </row>
    <row r="682" spans="1:21" hidden="1" x14ac:dyDescent="0.25">
      <c r="A682" s="17" t="s">
        <v>245</v>
      </c>
      <c r="B682" s="17" t="s">
        <v>2199</v>
      </c>
      <c r="C682" s="17" t="s">
        <v>1074</v>
      </c>
      <c r="D682" s="18">
        <v>89420</v>
      </c>
      <c r="E682" s="17" t="s">
        <v>1074</v>
      </c>
      <c r="F682" s="17"/>
      <c r="G682" s="19" t="s">
        <v>3478</v>
      </c>
      <c r="H682" s="17"/>
      <c r="I682" s="20">
        <v>1982</v>
      </c>
      <c r="J682" s="17" t="s">
        <v>4784</v>
      </c>
      <c r="K682" s="17" t="s">
        <v>245</v>
      </c>
      <c r="L682" s="17" t="s">
        <v>4823</v>
      </c>
      <c r="M682" s="17"/>
      <c r="N682" s="17"/>
      <c r="O682" s="17" t="s">
        <v>4823</v>
      </c>
      <c r="P682" s="17" t="s">
        <v>4792</v>
      </c>
      <c r="Q682" s="17" t="s">
        <v>4792</v>
      </c>
      <c r="R682" s="39">
        <v>10</v>
      </c>
      <c r="S682" s="17" t="s">
        <v>4101</v>
      </c>
      <c r="T682" s="23">
        <v>20</v>
      </c>
      <c r="U682" s="17" t="s">
        <v>4433</v>
      </c>
    </row>
    <row r="683" spans="1:21" hidden="1" x14ac:dyDescent="0.25">
      <c r="A683" s="24" t="s">
        <v>6088</v>
      </c>
      <c r="B683" s="17"/>
      <c r="C683" s="17"/>
      <c r="D683" s="18">
        <v>57629</v>
      </c>
      <c r="E683" s="36" t="s">
        <v>6089</v>
      </c>
      <c r="F683" s="17"/>
      <c r="G683" s="19" t="s">
        <v>3487</v>
      </c>
      <c r="H683" s="17"/>
      <c r="I683" s="28">
        <v>2006</v>
      </c>
      <c r="J683" s="17" t="s">
        <v>4784</v>
      </c>
      <c r="K683" s="17" t="s">
        <v>6088</v>
      </c>
      <c r="L683" s="17" t="s">
        <v>4785</v>
      </c>
      <c r="M683" s="17"/>
      <c r="N683" s="17"/>
      <c r="O683" s="17" t="s">
        <v>4785</v>
      </c>
      <c r="P683" s="17" t="s">
        <v>4786</v>
      </c>
      <c r="Q683" s="17"/>
      <c r="R683" s="22">
        <v>26</v>
      </c>
      <c r="S683" s="17"/>
      <c r="T683" s="36" t="s">
        <v>4405</v>
      </c>
      <c r="U683" s="36" t="s">
        <v>4488</v>
      </c>
    </row>
    <row r="684" spans="1:21" hidden="1" x14ac:dyDescent="0.25">
      <c r="A684" s="24" t="s">
        <v>6090</v>
      </c>
      <c r="B684" s="17"/>
      <c r="C684" s="17" t="s">
        <v>6091</v>
      </c>
      <c r="D684" s="18">
        <v>57629</v>
      </c>
      <c r="E684" s="17" t="s">
        <v>6092</v>
      </c>
      <c r="F684" s="17" t="s">
        <v>6093</v>
      </c>
      <c r="G684" s="19" t="s">
        <v>3487</v>
      </c>
      <c r="H684" s="17"/>
      <c r="I684" s="20">
        <v>2015</v>
      </c>
      <c r="J684" s="17" t="s">
        <v>4784</v>
      </c>
      <c r="K684" s="17" t="s">
        <v>6090</v>
      </c>
      <c r="L684" s="17" t="s">
        <v>4785</v>
      </c>
      <c r="M684" s="17"/>
      <c r="N684" s="17"/>
      <c r="O684" s="17" t="s">
        <v>4785</v>
      </c>
      <c r="P684" s="17" t="s">
        <v>4786</v>
      </c>
      <c r="Q684" s="17"/>
      <c r="R684" s="22">
        <v>12.8</v>
      </c>
      <c r="S684" s="17"/>
      <c r="T684" s="23"/>
      <c r="U684" s="17"/>
    </row>
    <row r="685" spans="1:21" ht="90" hidden="1" x14ac:dyDescent="0.25">
      <c r="A685" s="17" t="s">
        <v>6094</v>
      </c>
      <c r="B685" s="21" t="s">
        <v>6095</v>
      </c>
      <c r="C685" s="17"/>
      <c r="D685" s="18">
        <v>29361</v>
      </c>
      <c r="E685" s="17" t="s">
        <v>6096</v>
      </c>
      <c r="F685" s="17"/>
      <c r="G685" s="19" t="s">
        <v>3477</v>
      </c>
      <c r="H685" s="17"/>
      <c r="I685" s="20">
        <v>2002</v>
      </c>
      <c r="J685" s="17" t="s">
        <v>4784</v>
      </c>
      <c r="K685" s="17" t="s">
        <v>6094</v>
      </c>
      <c r="L685" s="17" t="s">
        <v>4785</v>
      </c>
      <c r="M685" s="17"/>
      <c r="N685" s="17"/>
      <c r="O685" s="17" t="s">
        <v>4785</v>
      </c>
      <c r="P685" s="17" t="s">
        <v>4786</v>
      </c>
      <c r="Q685" s="17"/>
      <c r="R685" s="22">
        <v>11.5</v>
      </c>
      <c r="S685" s="17"/>
      <c r="T685" s="23" t="s">
        <v>4403</v>
      </c>
      <c r="U685" s="21" t="s">
        <v>6097</v>
      </c>
    </row>
    <row r="686" spans="1:21" hidden="1" x14ac:dyDescent="0.25">
      <c r="A686" s="17" t="s">
        <v>6098</v>
      </c>
      <c r="B686" s="17" t="s">
        <v>6099</v>
      </c>
      <c r="C686" s="17"/>
      <c r="D686" s="18">
        <v>19089</v>
      </c>
      <c r="E686" s="17" t="s">
        <v>6100</v>
      </c>
      <c r="F686" s="17"/>
      <c r="G686" s="19" t="s">
        <v>3484</v>
      </c>
      <c r="H686" s="17"/>
      <c r="I686" s="20">
        <v>2001</v>
      </c>
      <c r="J686" s="17" t="s">
        <v>4784</v>
      </c>
      <c r="K686" s="17" t="s">
        <v>6098</v>
      </c>
      <c r="L686" s="17" t="s">
        <v>4785</v>
      </c>
      <c r="M686" s="17"/>
      <c r="N686" s="17"/>
      <c r="O686" s="17" t="s">
        <v>4785</v>
      </c>
      <c r="P686" s="17" t="s">
        <v>4786</v>
      </c>
      <c r="Q686" s="17"/>
      <c r="R686" s="22">
        <v>21</v>
      </c>
      <c r="S686" s="17"/>
      <c r="T686" s="23" t="s">
        <v>4849</v>
      </c>
      <c r="U686" s="17" t="s">
        <v>4571</v>
      </c>
    </row>
    <row r="687" spans="1:21" hidden="1" x14ac:dyDescent="0.25">
      <c r="A687" s="17" t="s">
        <v>6101</v>
      </c>
      <c r="B687" s="17" t="s">
        <v>2136</v>
      </c>
      <c r="C687" s="17" t="s">
        <v>6102</v>
      </c>
      <c r="D687" s="18">
        <v>35644</v>
      </c>
      <c r="E687" s="17" t="s">
        <v>6103</v>
      </c>
      <c r="F687" s="17"/>
      <c r="G687" s="19" t="s">
        <v>3483</v>
      </c>
      <c r="H687" s="17"/>
      <c r="I687" s="20" t="s">
        <v>6104</v>
      </c>
      <c r="J687" s="17" t="s">
        <v>4784</v>
      </c>
      <c r="K687" s="17" t="s">
        <v>6101</v>
      </c>
      <c r="L687" s="17" t="s">
        <v>4785</v>
      </c>
      <c r="M687" s="17"/>
      <c r="N687" s="17"/>
      <c r="O687" s="17" t="s">
        <v>4785</v>
      </c>
      <c r="P687" s="17" t="s">
        <v>4786</v>
      </c>
      <c r="Q687" s="17" t="s">
        <v>4792</v>
      </c>
      <c r="R687" s="22">
        <v>14.4</v>
      </c>
      <c r="S687" s="17" t="s">
        <v>6105</v>
      </c>
      <c r="T687" s="23">
        <v>110</v>
      </c>
      <c r="U687" s="17" t="s">
        <v>4443</v>
      </c>
    </row>
    <row r="688" spans="1:21" ht="39" hidden="1" x14ac:dyDescent="0.25">
      <c r="A688" s="17" t="s">
        <v>6106</v>
      </c>
      <c r="B688" s="17" t="s">
        <v>5169</v>
      </c>
      <c r="C688" s="17" t="s">
        <v>6107</v>
      </c>
      <c r="D688" s="18">
        <v>39596</v>
      </c>
      <c r="E688" s="17" t="s">
        <v>6108</v>
      </c>
      <c r="F688" s="17"/>
      <c r="G688" s="19" t="s">
        <v>3479</v>
      </c>
      <c r="H688" s="17"/>
      <c r="I688" s="20">
        <v>2005</v>
      </c>
      <c r="J688" s="17" t="s">
        <v>4784</v>
      </c>
      <c r="K688" s="17" t="s">
        <v>6106</v>
      </c>
      <c r="L688" s="17" t="s">
        <v>4785</v>
      </c>
      <c r="M688" s="17"/>
      <c r="N688" s="17"/>
      <c r="O688" s="17" t="s">
        <v>4785</v>
      </c>
      <c r="P688" s="17" t="s">
        <v>4786</v>
      </c>
      <c r="Q688" s="17" t="s">
        <v>4792</v>
      </c>
      <c r="R688" s="22">
        <v>12</v>
      </c>
      <c r="S688" s="17" t="s">
        <v>5080</v>
      </c>
      <c r="T688" s="23">
        <v>110</v>
      </c>
      <c r="U688" s="21" t="s">
        <v>4493</v>
      </c>
    </row>
    <row r="689" spans="1:21" ht="51.75" hidden="1" x14ac:dyDescent="0.25">
      <c r="A689" s="17" t="s">
        <v>554</v>
      </c>
      <c r="B689" s="21" t="s">
        <v>2276</v>
      </c>
      <c r="C689" s="17" t="s">
        <v>1274</v>
      </c>
      <c r="D689" s="18">
        <v>31249</v>
      </c>
      <c r="E689" s="17" t="s">
        <v>3370</v>
      </c>
      <c r="F689" s="17" t="s">
        <v>2599</v>
      </c>
      <c r="G689" s="19" t="s">
        <v>3477</v>
      </c>
      <c r="H689" s="17"/>
      <c r="I689" s="65" t="s">
        <v>6109</v>
      </c>
      <c r="J689" s="17" t="s">
        <v>5098</v>
      </c>
      <c r="K689" s="17" t="s">
        <v>554</v>
      </c>
      <c r="L689" s="17" t="s">
        <v>4812</v>
      </c>
      <c r="M689" s="17" t="s">
        <v>4905</v>
      </c>
      <c r="N689" s="17" t="s">
        <v>4905</v>
      </c>
      <c r="O689" s="17" t="s">
        <v>4812</v>
      </c>
      <c r="P689" s="17" t="s">
        <v>4792</v>
      </c>
      <c r="Q689" s="17" t="s">
        <v>4786</v>
      </c>
      <c r="R689" s="22">
        <v>15.8</v>
      </c>
      <c r="S689" s="17"/>
      <c r="T689" s="23">
        <v>20</v>
      </c>
      <c r="U689" s="17" t="s">
        <v>4443</v>
      </c>
    </row>
    <row r="690" spans="1:21" hidden="1" x14ac:dyDescent="0.25">
      <c r="A690" s="24" t="s">
        <v>121</v>
      </c>
      <c r="B690" s="17" t="s">
        <v>2175</v>
      </c>
      <c r="C690" s="17" t="s">
        <v>995</v>
      </c>
      <c r="D690" s="18">
        <v>31249</v>
      </c>
      <c r="E690" s="17" t="s">
        <v>3231</v>
      </c>
      <c r="F690" s="17"/>
      <c r="G690" s="19" t="s">
        <v>3477</v>
      </c>
      <c r="H690" s="17" t="s">
        <v>1557</v>
      </c>
      <c r="I690" s="20">
        <v>1979</v>
      </c>
      <c r="J690" s="17" t="s">
        <v>4784</v>
      </c>
      <c r="K690" s="17" t="s">
        <v>121</v>
      </c>
      <c r="L690" s="17" t="s">
        <v>4843</v>
      </c>
      <c r="M690" s="17"/>
      <c r="N690" s="17"/>
      <c r="O690" s="17" t="s">
        <v>4843</v>
      </c>
      <c r="P690" s="17" t="s">
        <v>4792</v>
      </c>
      <c r="Q690" s="17" t="s">
        <v>4792</v>
      </c>
      <c r="R690" s="22">
        <v>690</v>
      </c>
      <c r="S690" s="17" t="s">
        <v>4048</v>
      </c>
      <c r="T690" s="23">
        <v>220</v>
      </c>
      <c r="U690" s="17" t="s">
        <v>4463</v>
      </c>
    </row>
    <row r="691" spans="1:21" hidden="1" x14ac:dyDescent="0.25">
      <c r="A691" s="24" t="s">
        <v>6110</v>
      </c>
      <c r="B691" s="17" t="s">
        <v>6111</v>
      </c>
      <c r="C691" s="17" t="s">
        <v>6112</v>
      </c>
      <c r="D691" s="26">
        <v>6679</v>
      </c>
      <c r="E691" s="25" t="s">
        <v>6113</v>
      </c>
      <c r="F691" s="24" t="s">
        <v>6114</v>
      </c>
      <c r="G691" s="19" t="s">
        <v>3479</v>
      </c>
      <c r="H691" s="17"/>
      <c r="I691" s="28">
        <v>2014</v>
      </c>
      <c r="J691" s="17" t="s">
        <v>4784</v>
      </c>
      <c r="K691" s="17" t="s">
        <v>6110</v>
      </c>
      <c r="L691" s="17" t="s">
        <v>4785</v>
      </c>
      <c r="M691" s="17"/>
      <c r="N691" s="24"/>
      <c r="O691" s="24" t="s">
        <v>4785</v>
      </c>
      <c r="P691" s="17" t="s">
        <v>4786</v>
      </c>
      <c r="Q691" s="17" t="s">
        <v>4792</v>
      </c>
      <c r="R691" s="29">
        <v>26.4</v>
      </c>
      <c r="S691" s="17" t="s">
        <v>6115</v>
      </c>
      <c r="T691" s="25">
        <v>110</v>
      </c>
      <c r="U691" s="17" t="s">
        <v>4458</v>
      </c>
    </row>
    <row r="692" spans="1:21" hidden="1" x14ac:dyDescent="0.25">
      <c r="A692" s="24" t="s">
        <v>6116</v>
      </c>
      <c r="B692" s="17"/>
      <c r="C692" s="17" t="s">
        <v>6117</v>
      </c>
      <c r="D692" s="18">
        <v>14913</v>
      </c>
      <c r="E692" s="17" t="s">
        <v>6118</v>
      </c>
      <c r="F692" s="17"/>
      <c r="G692" s="19" t="s">
        <v>3346</v>
      </c>
      <c r="H692" s="17"/>
      <c r="I692" s="20">
        <v>2014</v>
      </c>
      <c r="J692" s="17" t="s">
        <v>4784</v>
      </c>
      <c r="K692" s="17" t="s">
        <v>6116</v>
      </c>
      <c r="L692" s="17" t="s">
        <v>4785</v>
      </c>
      <c r="M692" s="17"/>
      <c r="N692" s="17"/>
      <c r="O692" s="17" t="s">
        <v>4785</v>
      </c>
      <c r="P692" s="17" t="s">
        <v>4786</v>
      </c>
      <c r="Q692" s="17" t="s">
        <v>4792</v>
      </c>
      <c r="R692" s="22">
        <v>10</v>
      </c>
      <c r="S692" s="17"/>
      <c r="T692" s="23" t="s">
        <v>4849</v>
      </c>
      <c r="U692" s="17" t="s">
        <v>4436</v>
      </c>
    </row>
    <row r="693" spans="1:21" hidden="1" x14ac:dyDescent="0.25">
      <c r="A693" s="24" t="s">
        <v>6119</v>
      </c>
      <c r="B693" s="17"/>
      <c r="C693" s="17" t="s">
        <v>6120</v>
      </c>
      <c r="D693" s="18">
        <v>86558</v>
      </c>
      <c r="E693" s="17" t="s">
        <v>6121</v>
      </c>
      <c r="F693" s="17"/>
      <c r="G693" s="19" t="s">
        <v>3478</v>
      </c>
      <c r="H693" s="17"/>
      <c r="I693" s="20">
        <v>2014</v>
      </c>
      <c r="J693" s="17" t="s">
        <v>4784</v>
      </c>
      <c r="K693" s="17" t="s">
        <v>6119</v>
      </c>
      <c r="L693" s="17" t="s">
        <v>4785</v>
      </c>
      <c r="M693" s="17"/>
      <c r="N693" s="17"/>
      <c r="O693" s="17" t="s">
        <v>4785</v>
      </c>
      <c r="P693" s="17" t="s">
        <v>4786</v>
      </c>
      <c r="Q693" s="17" t="s">
        <v>4792</v>
      </c>
      <c r="R693" s="22">
        <v>12.2</v>
      </c>
      <c r="S693" s="17"/>
      <c r="T693" s="23" t="s">
        <v>4403</v>
      </c>
      <c r="U693" s="17" t="s">
        <v>4451</v>
      </c>
    </row>
    <row r="694" spans="1:21" x14ac:dyDescent="0.25">
      <c r="A694" s="24" t="s">
        <v>246</v>
      </c>
      <c r="B694" s="17" t="s">
        <v>2201</v>
      </c>
      <c r="C694" s="17" t="s">
        <v>1075</v>
      </c>
      <c r="D694" s="18">
        <v>7338</v>
      </c>
      <c r="E694" s="17" t="s">
        <v>3270</v>
      </c>
      <c r="F694" s="17" t="s">
        <v>2491</v>
      </c>
      <c r="G694" s="19" t="s">
        <v>3481</v>
      </c>
      <c r="H694" s="17" t="s">
        <v>1609</v>
      </c>
      <c r="I694" s="20">
        <v>1959</v>
      </c>
      <c r="J694" s="17" t="s">
        <v>4784</v>
      </c>
      <c r="K694" s="17" t="s">
        <v>246</v>
      </c>
      <c r="L694" s="17" t="s">
        <v>4959</v>
      </c>
      <c r="M694" s="17"/>
      <c r="N694" s="17"/>
      <c r="O694" s="17" t="s">
        <v>4959</v>
      </c>
      <c r="P694" s="17" t="s">
        <v>4792</v>
      </c>
      <c r="Q694" s="17" t="s">
        <v>4792</v>
      </c>
      <c r="R694" s="22">
        <v>59.8</v>
      </c>
      <c r="S694" s="17" t="s">
        <v>4102</v>
      </c>
      <c r="T694" s="23">
        <v>110</v>
      </c>
      <c r="U694" s="17" t="s">
        <v>4440</v>
      </c>
    </row>
    <row r="695" spans="1:21" x14ac:dyDescent="0.25">
      <c r="A695" s="24" t="s">
        <v>247</v>
      </c>
      <c r="B695" s="17" t="s">
        <v>2201</v>
      </c>
      <c r="C695" s="17" t="s">
        <v>1075</v>
      </c>
      <c r="D695" s="18">
        <v>7338</v>
      </c>
      <c r="E695" s="17" t="s">
        <v>3270</v>
      </c>
      <c r="F695" s="17" t="s">
        <v>2491</v>
      </c>
      <c r="G695" s="19" t="s">
        <v>3481</v>
      </c>
      <c r="H695" s="17" t="s">
        <v>1610</v>
      </c>
      <c r="I695" s="20">
        <v>1959</v>
      </c>
      <c r="J695" s="17" t="s">
        <v>4784</v>
      </c>
      <c r="K695" s="17" t="s">
        <v>247</v>
      </c>
      <c r="L695" s="17" t="s">
        <v>4959</v>
      </c>
      <c r="M695" s="17"/>
      <c r="N695" s="17"/>
      <c r="O695" s="17" t="s">
        <v>4959</v>
      </c>
      <c r="P695" s="17" t="s">
        <v>4792</v>
      </c>
      <c r="Q695" s="17" t="s">
        <v>4792</v>
      </c>
      <c r="R695" s="22"/>
      <c r="S695" s="17" t="s">
        <v>4102</v>
      </c>
      <c r="T695" s="23">
        <v>110</v>
      </c>
      <c r="U695" s="17" t="s">
        <v>4440</v>
      </c>
    </row>
    <row r="696" spans="1:21" ht="26.25" x14ac:dyDescent="0.25">
      <c r="A696" s="24" t="s">
        <v>248</v>
      </c>
      <c r="B696" s="17" t="s">
        <v>2201</v>
      </c>
      <c r="C696" s="17" t="s">
        <v>1076</v>
      </c>
      <c r="D696" s="18">
        <v>7338</v>
      </c>
      <c r="E696" s="17" t="s">
        <v>3270</v>
      </c>
      <c r="F696" s="17" t="s">
        <v>2491</v>
      </c>
      <c r="G696" s="19" t="s">
        <v>3481</v>
      </c>
      <c r="H696" s="17" t="s">
        <v>1609</v>
      </c>
      <c r="I696" s="20">
        <v>1966</v>
      </c>
      <c r="J696" s="17" t="s">
        <v>4784</v>
      </c>
      <c r="K696" s="17" t="s">
        <v>248</v>
      </c>
      <c r="L696" s="21" t="s">
        <v>4959</v>
      </c>
      <c r="M696" s="21"/>
      <c r="N696" s="21"/>
      <c r="O696" s="21" t="s">
        <v>4959</v>
      </c>
      <c r="P696" s="17" t="s">
        <v>4792</v>
      </c>
      <c r="Q696" s="17" t="s">
        <v>4792</v>
      </c>
      <c r="R696" s="22">
        <v>317.8</v>
      </c>
      <c r="S696" s="17" t="s">
        <v>4102</v>
      </c>
      <c r="T696" s="23">
        <v>220</v>
      </c>
      <c r="U696" s="17" t="s">
        <v>4439</v>
      </c>
    </row>
    <row r="697" spans="1:21" x14ac:dyDescent="0.25">
      <c r="A697" s="24" t="s">
        <v>249</v>
      </c>
      <c r="B697" s="17" t="s">
        <v>2201</v>
      </c>
      <c r="C697" s="17" t="s">
        <v>1076</v>
      </c>
      <c r="D697" s="18">
        <v>7338</v>
      </c>
      <c r="E697" s="17" t="s">
        <v>3270</v>
      </c>
      <c r="F697" s="17" t="s">
        <v>2491</v>
      </c>
      <c r="G697" s="19" t="s">
        <v>3481</v>
      </c>
      <c r="H697" s="17" t="s">
        <v>1610</v>
      </c>
      <c r="I697" s="20">
        <v>1966</v>
      </c>
      <c r="J697" s="17" t="s">
        <v>4784</v>
      </c>
      <c r="K697" s="17" t="s">
        <v>249</v>
      </c>
      <c r="L697" s="17" t="s">
        <v>4959</v>
      </c>
      <c r="M697" s="17"/>
      <c r="N697" s="17"/>
      <c r="O697" s="17" t="s">
        <v>4959</v>
      </c>
      <c r="P697" s="17" t="s">
        <v>4792</v>
      </c>
      <c r="Q697" s="17" t="s">
        <v>4792</v>
      </c>
      <c r="R697" s="22"/>
      <c r="S697" s="17" t="s">
        <v>4102</v>
      </c>
      <c r="T697" s="23">
        <v>220</v>
      </c>
      <c r="U697" s="17" t="s">
        <v>4439</v>
      </c>
    </row>
    <row r="698" spans="1:21" x14ac:dyDescent="0.25">
      <c r="A698" s="24" t="s">
        <v>250</v>
      </c>
      <c r="B698" s="17" t="s">
        <v>2201</v>
      </c>
      <c r="C698" s="17" t="s">
        <v>1076</v>
      </c>
      <c r="D698" s="18">
        <v>7338</v>
      </c>
      <c r="E698" s="17" t="s">
        <v>3270</v>
      </c>
      <c r="F698" s="17" t="s">
        <v>2491</v>
      </c>
      <c r="G698" s="19" t="s">
        <v>3481</v>
      </c>
      <c r="H698" s="17" t="s">
        <v>1611</v>
      </c>
      <c r="I698" s="20">
        <v>1966</v>
      </c>
      <c r="J698" s="17" t="s">
        <v>4784</v>
      </c>
      <c r="K698" s="17" t="s">
        <v>250</v>
      </c>
      <c r="L698" s="17" t="s">
        <v>4959</v>
      </c>
      <c r="M698" s="17"/>
      <c r="N698" s="17"/>
      <c r="O698" s="17" t="s">
        <v>4959</v>
      </c>
      <c r="P698" s="17" t="s">
        <v>4792</v>
      </c>
      <c r="Q698" s="17" t="s">
        <v>4792</v>
      </c>
      <c r="R698" s="22"/>
      <c r="S698" s="17" t="s">
        <v>4102</v>
      </c>
      <c r="T698" s="23">
        <v>220</v>
      </c>
      <c r="U698" s="17" t="s">
        <v>4439</v>
      </c>
    </row>
    <row r="699" spans="1:21" x14ac:dyDescent="0.25">
      <c r="A699" s="24" t="s">
        <v>251</v>
      </c>
      <c r="B699" s="17" t="s">
        <v>2201</v>
      </c>
      <c r="C699" s="17" t="s">
        <v>1076</v>
      </c>
      <c r="D699" s="18">
        <v>7338</v>
      </c>
      <c r="E699" s="17" t="s">
        <v>3270</v>
      </c>
      <c r="F699" s="17" t="s">
        <v>2491</v>
      </c>
      <c r="G699" s="19" t="s">
        <v>3481</v>
      </c>
      <c r="H699" s="17" t="s">
        <v>1612</v>
      </c>
      <c r="I699" s="20">
        <v>1966</v>
      </c>
      <c r="J699" s="17" t="s">
        <v>4784</v>
      </c>
      <c r="K699" s="17" t="s">
        <v>251</v>
      </c>
      <c r="L699" s="17" t="s">
        <v>4959</v>
      </c>
      <c r="M699" s="17"/>
      <c r="N699" s="17"/>
      <c r="O699" s="17" t="s">
        <v>4959</v>
      </c>
      <c r="P699" s="17" t="s">
        <v>4792</v>
      </c>
      <c r="Q699" s="17" t="s">
        <v>4792</v>
      </c>
      <c r="R699" s="22"/>
      <c r="S699" s="17" t="s">
        <v>4102</v>
      </c>
      <c r="T699" s="23">
        <v>220</v>
      </c>
      <c r="U699" s="17" t="s">
        <v>4439</v>
      </c>
    </row>
    <row r="700" spans="1:21" ht="51.75" x14ac:dyDescent="0.25">
      <c r="A700" s="24" t="s">
        <v>252</v>
      </c>
      <c r="B700" s="21" t="s">
        <v>2201</v>
      </c>
      <c r="C700" s="17" t="s">
        <v>1076</v>
      </c>
      <c r="D700" s="26">
        <v>7338</v>
      </c>
      <c r="E700" s="25" t="s">
        <v>3270</v>
      </c>
      <c r="F700" s="17" t="s">
        <v>2491</v>
      </c>
      <c r="G700" s="19" t="s">
        <v>3481</v>
      </c>
      <c r="H700" s="17" t="s">
        <v>1613</v>
      </c>
      <c r="I700" s="28">
        <v>1966</v>
      </c>
      <c r="J700" s="17" t="s">
        <v>4784</v>
      </c>
      <c r="K700" s="17" t="s">
        <v>252</v>
      </c>
      <c r="L700" s="17" t="s">
        <v>4959</v>
      </c>
      <c r="M700" s="17"/>
      <c r="N700" s="17"/>
      <c r="O700" s="17" t="s">
        <v>4959</v>
      </c>
      <c r="P700" s="17" t="s">
        <v>4792</v>
      </c>
      <c r="Q700" s="17" t="s">
        <v>4792</v>
      </c>
      <c r="R700" s="29"/>
      <c r="S700" s="17" t="s">
        <v>4102</v>
      </c>
      <c r="T700" s="25">
        <v>220</v>
      </c>
      <c r="U700" s="25" t="s">
        <v>4439</v>
      </c>
    </row>
    <row r="701" spans="1:21" ht="26.25" x14ac:dyDescent="0.25">
      <c r="A701" s="17" t="s">
        <v>253</v>
      </c>
      <c r="B701" s="32" t="s">
        <v>2201</v>
      </c>
      <c r="C701" s="27" t="s">
        <v>1076</v>
      </c>
      <c r="D701" s="18">
        <v>7338</v>
      </c>
      <c r="E701" s="32" t="s">
        <v>3270</v>
      </c>
      <c r="F701" s="32" t="s">
        <v>2491</v>
      </c>
      <c r="G701" s="27" t="s">
        <v>3481</v>
      </c>
      <c r="H701" s="27" t="s">
        <v>1614</v>
      </c>
      <c r="I701" s="40">
        <v>1966</v>
      </c>
      <c r="J701" s="32" t="s">
        <v>4784</v>
      </c>
      <c r="K701" s="17" t="s">
        <v>253</v>
      </c>
      <c r="L701" s="17" t="s">
        <v>4959</v>
      </c>
      <c r="M701" s="21"/>
      <c r="N701" s="21"/>
      <c r="O701" s="21" t="s">
        <v>4959</v>
      </c>
      <c r="P701" s="32" t="s">
        <v>4792</v>
      </c>
      <c r="Q701" s="32" t="s">
        <v>4792</v>
      </c>
      <c r="R701" s="39"/>
      <c r="S701" s="30" t="s">
        <v>4102</v>
      </c>
      <c r="T701" s="40">
        <v>220</v>
      </c>
      <c r="U701" s="25" t="s">
        <v>4439</v>
      </c>
    </row>
    <row r="702" spans="1:21" ht="26.25" x14ac:dyDescent="0.25">
      <c r="A702" s="17" t="s">
        <v>254</v>
      </c>
      <c r="B702" s="17" t="s">
        <v>2201</v>
      </c>
      <c r="C702" s="17" t="s">
        <v>1076</v>
      </c>
      <c r="D702" s="26">
        <v>7338</v>
      </c>
      <c r="E702" s="17" t="s">
        <v>3270</v>
      </c>
      <c r="F702" s="17" t="s">
        <v>2491</v>
      </c>
      <c r="G702" s="27" t="s">
        <v>3481</v>
      </c>
      <c r="H702" s="17" t="s">
        <v>1615</v>
      </c>
      <c r="I702" s="38">
        <v>1966</v>
      </c>
      <c r="J702" s="27" t="s">
        <v>4784</v>
      </c>
      <c r="K702" s="17" t="s">
        <v>254</v>
      </c>
      <c r="L702" s="17" t="s">
        <v>4959</v>
      </c>
      <c r="M702" s="21"/>
      <c r="N702" s="21"/>
      <c r="O702" s="21" t="s">
        <v>4959</v>
      </c>
      <c r="P702" s="17" t="s">
        <v>4792</v>
      </c>
      <c r="Q702" s="17" t="s">
        <v>4792</v>
      </c>
      <c r="R702" s="22"/>
      <c r="S702" s="17" t="s">
        <v>4102</v>
      </c>
      <c r="T702" s="23">
        <v>220</v>
      </c>
      <c r="U702" s="17" t="s">
        <v>4439</v>
      </c>
    </row>
    <row r="703" spans="1:21" x14ac:dyDescent="0.25">
      <c r="A703" s="24" t="s">
        <v>255</v>
      </c>
      <c r="B703" s="17" t="s">
        <v>2201</v>
      </c>
      <c r="C703" s="17" t="s">
        <v>1076</v>
      </c>
      <c r="D703" s="18">
        <v>7338</v>
      </c>
      <c r="E703" s="17" t="s">
        <v>3270</v>
      </c>
      <c r="F703" s="17" t="s">
        <v>2491</v>
      </c>
      <c r="G703" s="19" t="s">
        <v>3481</v>
      </c>
      <c r="H703" s="17" t="s">
        <v>1616</v>
      </c>
      <c r="I703" s="20">
        <v>1966</v>
      </c>
      <c r="J703" s="17" t="s">
        <v>4784</v>
      </c>
      <c r="K703" s="17" t="s">
        <v>255</v>
      </c>
      <c r="L703" s="17" t="s">
        <v>4959</v>
      </c>
      <c r="M703" s="17"/>
      <c r="N703" s="17"/>
      <c r="O703" s="17" t="s">
        <v>4959</v>
      </c>
      <c r="P703" s="17" t="s">
        <v>4792</v>
      </c>
      <c r="Q703" s="17" t="s">
        <v>4792</v>
      </c>
      <c r="R703" s="22"/>
      <c r="S703" s="17" t="s">
        <v>4102</v>
      </c>
      <c r="T703" s="23">
        <v>220</v>
      </c>
      <c r="U703" s="17" t="s">
        <v>4439</v>
      </c>
    </row>
    <row r="704" spans="1:21" hidden="1" x14ac:dyDescent="0.25">
      <c r="A704" s="24" t="s">
        <v>6122</v>
      </c>
      <c r="B704" s="17" t="s">
        <v>6123</v>
      </c>
      <c r="C704" s="17"/>
      <c r="D704" s="18">
        <v>56462</v>
      </c>
      <c r="E704" s="17" t="s">
        <v>6124</v>
      </c>
      <c r="F704" s="17"/>
      <c r="G704" s="19" t="s">
        <v>3487</v>
      </c>
      <c r="H704" s="17"/>
      <c r="I704" s="38">
        <v>2004</v>
      </c>
      <c r="J704" s="17" t="s">
        <v>4784</v>
      </c>
      <c r="K704" s="17" t="s">
        <v>6122</v>
      </c>
      <c r="L704" s="17" t="s">
        <v>4785</v>
      </c>
      <c r="M704" s="17"/>
      <c r="N704" s="17"/>
      <c r="O704" s="17" t="s">
        <v>4785</v>
      </c>
      <c r="P704" s="17" t="s">
        <v>4786</v>
      </c>
      <c r="Q704" s="17"/>
      <c r="R704" s="22">
        <v>18</v>
      </c>
      <c r="S704" s="17"/>
      <c r="T704" s="17" t="s">
        <v>4403</v>
      </c>
      <c r="U704" s="17" t="s">
        <v>4488</v>
      </c>
    </row>
    <row r="705" spans="1:21" hidden="1" x14ac:dyDescent="0.25">
      <c r="A705" s="24" t="s">
        <v>6125</v>
      </c>
      <c r="B705" s="17" t="s">
        <v>2128</v>
      </c>
      <c r="C705" s="17" t="s">
        <v>4995</v>
      </c>
      <c r="D705" s="18">
        <v>29393</v>
      </c>
      <c r="E705" s="17" t="s">
        <v>6126</v>
      </c>
      <c r="F705" s="17"/>
      <c r="G705" s="19" t="s">
        <v>3477</v>
      </c>
      <c r="H705" s="17" t="s">
        <v>6127</v>
      </c>
      <c r="I705" s="20">
        <v>2007</v>
      </c>
      <c r="J705" s="17" t="s">
        <v>4784</v>
      </c>
      <c r="K705" s="17" t="s">
        <v>6125</v>
      </c>
      <c r="L705" s="17" t="s">
        <v>4785</v>
      </c>
      <c r="M705" s="17"/>
      <c r="N705" s="17"/>
      <c r="O705" s="17" t="s">
        <v>4785</v>
      </c>
      <c r="P705" s="17" t="s">
        <v>4786</v>
      </c>
      <c r="Q705" s="17" t="s">
        <v>4792</v>
      </c>
      <c r="R705" s="22">
        <v>28</v>
      </c>
      <c r="S705" s="17" t="s">
        <v>6128</v>
      </c>
      <c r="T705" s="23">
        <v>20</v>
      </c>
      <c r="U705" s="17" t="s">
        <v>6097</v>
      </c>
    </row>
    <row r="706" spans="1:21" ht="39" hidden="1" x14ac:dyDescent="0.25">
      <c r="A706" s="17" t="s">
        <v>6129</v>
      </c>
      <c r="B706" s="17" t="s">
        <v>5107</v>
      </c>
      <c r="C706" s="17" t="s">
        <v>6130</v>
      </c>
      <c r="D706" s="26">
        <v>6179</v>
      </c>
      <c r="E706" s="17" t="s">
        <v>6131</v>
      </c>
      <c r="F706" s="17"/>
      <c r="G706" s="27" t="s">
        <v>3479</v>
      </c>
      <c r="H706" s="17"/>
      <c r="I706" s="38">
        <v>2005</v>
      </c>
      <c r="J706" s="27" t="s">
        <v>4784</v>
      </c>
      <c r="K706" s="17" t="s">
        <v>6129</v>
      </c>
      <c r="L706" s="17" t="s">
        <v>4785</v>
      </c>
      <c r="M706" s="21"/>
      <c r="N706" s="21"/>
      <c r="O706" s="21" t="s">
        <v>4785</v>
      </c>
      <c r="P706" s="17" t="s">
        <v>4786</v>
      </c>
      <c r="Q706" s="17" t="s">
        <v>4792</v>
      </c>
      <c r="R706" s="22">
        <v>25.5</v>
      </c>
      <c r="S706" s="17" t="s">
        <v>6132</v>
      </c>
      <c r="T706" s="23"/>
      <c r="U706" s="17" t="s">
        <v>4458</v>
      </c>
    </row>
    <row r="707" spans="1:21" ht="39" hidden="1" x14ac:dyDescent="0.25">
      <c r="A707" s="17" t="s">
        <v>6133</v>
      </c>
      <c r="B707" s="17" t="s">
        <v>6134</v>
      </c>
      <c r="C707" s="17"/>
      <c r="D707" s="26">
        <v>26427</v>
      </c>
      <c r="E707" s="17" t="s">
        <v>6135</v>
      </c>
      <c r="F707" s="17"/>
      <c r="G707" s="27" t="s">
        <v>3477</v>
      </c>
      <c r="H707" s="17"/>
      <c r="I707" s="38">
        <v>1996</v>
      </c>
      <c r="J707" s="27" t="s">
        <v>4784</v>
      </c>
      <c r="K707" s="17" t="s">
        <v>6133</v>
      </c>
      <c r="L707" s="17" t="s">
        <v>4785</v>
      </c>
      <c r="M707" s="21"/>
      <c r="N707" s="21"/>
      <c r="O707" s="21" t="s">
        <v>4785</v>
      </c>
      <c r="P707" s="17" t="s">
        <v>4786</v>
      </c>
      <c r="Q707" s="17"/>
      <c r="R707" s="22">
        <v>24.6</v>
      </c>
      <c r="S707" s="17"/>
      <c r="T707" s="23" t="s">
        <v>4405</v>
      </c>
      <c r="U707" s="17" t="s">
        <v>4455</v>
      </c>
    </row>
    <row r="708" spans="1:21" hidden="1" x14ac:dyDescent="0.25">
      <c r="A708" s="24" t="s">
        <v>6136</v>
      </c>
      <c r="B708" s="17" t="s">
        <v>2211</v>
      </c>
      <c r="C708" s="17" t="s">
        <v>6137</v>
      </c>
      <c r="D708" s="18">
        <v>16845</v>
      </c>
      <c r="E708" s="25" t="s">
        <v>6138</v>
      </c>
      <c r="F708" s="17"/>
      <c r="G708" s="19" t="s">
        <v>3346</v>
      </c>
      <c r="H708" s="17"/>
      <c r="I708" s="28">
        <v>2008</v>
      </c>
      <c r="J708" s="17" t="s">
        <v>4784</v>
      </c>
      <c r="K708" s="17" t="s">
        <v>6136</v>
      </c>
      <c r="L708" s="17" t="s">
        <v>4785</v>
      </c>
      <c r="M708" s="17"/>
      <c r="N708" s="17"/>
      <c r="O708" s="17" t="s">
        <v>4785</v>
      </c>
      <c r="P708" s="17" t="s">
        <v>4786</v>
      </c>
      <c r="Q708" s="17"/>
      <c r="R708" s="29">
        <v>12</v>
      </c>
      <c r="S708" s="17" t="s">
        <v>6139</v>
      </c>
      <c r="T708" s="25">
        <v>110</v>
      </c>
      <c r="U708" s="25" t="s">
        <v>4436</v>
      </c>
    </row>
    <row r="709" spans="1:21" hidden="1" x14ac:dyDescent="0.25">
      <c r="A709" s="24" t="s">
        <v>6140</v>
      </c>
      <c r="B709" s="17" t="s">
        <v>4897</v>
      </c>
      <c r="C709" s="17"/>
      <c r="D709" s="18">
        <v>66424</v>
      </c>
      <c r="E709" s="17" t="s">
        <v>6141</v>
      </c>
      <c r="F709" s="17"/>
      <c r="G709" s="19" t="s">
        <v>3485</v>
      </c>
      <c r="H709" s="17"/>
      <c r="I709" s="20">
        <v>2007</v>
      </c>
      <c r="J709" s="17" t="s">
        <v>4784</v>
      </c>
      <c r="K709" s="17" t="s">
        <v>6140</v>
      </c>
      <c r="L709" s="17" t="s">
        <v>4785</v>
      </c>
      <c r="M709" s="17"/>
      <c r="N709" s="17"/>
      <c r="O709" s="17" t="s">
        <v>4785</v>
      </c>
      <c r="P709" s="17" t="s">
        <v>4786</v>
      </c>
      <c r="Q709" s="17"/>
      <c r="R709" s="22">
        <v>20</v>
      </c>
      <c r="S709" s="17"/>
      <c r="T709" s="23" t="s">
        <v>4403</v>
      </c>
      <c r="U709" s="17" t="s">
        <v>6142</v>
      </c>
    </row>
    <row r="710" spans="1:21" ht="39" hidden="1" x14ac:dyDescent="0.25">
      <c r="A710" s="24" t="s">
        <v>6143</v>
      </c>
      <c r="B710" s="17" t="s">
        <v>6144</v>
      </c>
      <c r="C710" s="17" t="s">
        <v>6145</v>
      </c>
      <c r="D710" s="18">
        <v>14641</v>
      </c>
      <c r="E710" s="17" t="s">
        <v>6146</v>
      </c>
      <c r="F710" s="17"/>
      <c r="G710" s="19" t="s">
        <v>3346</v>
      </c>
      <c r="H710" s="17"/>
      <c r="I710" s="20">
        <v>2014</v>
      </c>
      <c r="J710" s="17" t="s">
        <v>4784</v>
      </c>
      <c r="K710" s="17" t="s">
        <v>6143</v>
      </c>
      <c r="L710" s="21" t="s">
        <v>4785</v>
      </c>
      <c r="M710" s="21"/>
      <c r="N710" s="21"/>
      <c r="O710" s="21" t="s">
        <v>4785</v>
      </c>
      <c r="P710" s="17" t="s">
        <v>4786</v>
      </c>
      <c r="Q710" s="17" t="s">
        <v>4792</v>
      </c>
      <c r="R710" s="22">
        <v>27.6</v>
      </c>
      <c r="S710" s="17" t="s">
        <v>6147</v>
      </c>
      <c r="T710" s="23" t="s">
        <v>4849</v>
      </c>
      <c r="U710" s="17" t="s">
        <v>4436</v>
      </c>
    </row>
    <row r="711" spans="1:21" hidden="1" x14ac:dyDescent="0.25">
      <c r="A711" s="24" t="s">
        <v>6148</v>
      </c>
      <c r="B711" s="17" t="s">
        <v>6149</v>
      </c>
      <c r="C711" s="17"/>
      <c r="D711" s="18">
        <v>32805</v>
      </c>
      <c r="E711" s="17" t="s">
        <v>6150</v>
      </c>
      <c r="F711" s="17"/>
      <c r="G711" s="19" t="s">
        <v>3480</v>
      </c>
      <c r="H711" s="17"/>
      <c r="I711" s="20">
        <v>2000</v>
      </c>
      <c r="J711" s="17" t="s">
        <v>4784</v>
      </c>
      <c r="K711" s="17" t="s">
        <v>6148</v>
      </c>
      <c r="L711" s="17" t="s">
        <v>1520</v>
      </c>
      <c r="M711" s="17"/>
      <c r="N711" s="17"/>
      <c r="O711" s="17" t="s">
        <v>1520</v>
      </c>
      <c r="P711" s="17" t="s">
        <v>4786</v>
      </c>
      <c r="Q711" s="17"/>
      <c r="R711" s="22">
        <v>19.899999999999999</v>
      </c>
      <c r="S711" s="17"/>
      <c r="T711" s="23" t="s">
        <v>4405</v>
      </c>
      <c r="U711" s="17" t="s">
        <v>4449</v>
      </c>
    </row>
    <row r="712" spans="1:21" ht="39" hidden="1" x14ac:dyDescent="0.25">
      <c r="A712" s="17" t="s">
        <v>6151</v>
      </c>
      <c r="B712" s="17" t="s">
        <v>4897</v>
      </c>
      <c r="C712" s="17" t="s">
        <v>6152</v>
      </c>
      <c r="D712" s="26">
        <v>25358</v>
      </c>
      <c r="E712" s="17" t="s">
        <v>6153</v>
      </c>
      <c r="F712" s="17"/>
      <c r="G712" s="27" t="s">
        <v>3486</v>
      </c>
      <c r="H712" s="17"/>
      <c r="I712" s="38">
        <v>1999</v>
      </c>
      <c r="J712" s="27" t="s">
        <v>4784</v>
      </c>
      <c r="K712" s="17" t="s">
        <v>6151</v>
      </c>
      <c r="L712" s="17" t="s">
        <v>4785</v>
      </c>
      <c r="M712" s="21"/>
      <c r="N712" s="21"/>
      <c r="O712" s="21" t="s">
        <v>4785</v>
      </c>
      <c r="P712" s="17" t="s">
        <v>4786</v>
      </c>
      <c r="Q712" s="17"/>
      <c r="R712" s="22">
        <v>10.4</v>
      </c>
      <c r="S712" s="17"/>
      <c r="T712" s="23" t="s">
        <v>4403</v>
      </c>
      <c r="U712" s="17" t="s">
        <v>4573</v>
      </c>
    </row>
    <row r="713" spans="1:21" ht="39" hidden="1" x14ac:dyDescent="0.25">
      <c r="A713" s="17" t="s">
        <v>6154</v>
      </c>
      <c r="B713" s="17"/>
      <c r="C713" s="17"/>
      <c r="D713" s="26">
        <v>27798</v>
      </c>
      <c r="E713" s="17" t="s">
        <v>6155</v>
      </c>
      <c r="F713" s="17"/>
      <c r="G713" s="27" t="s">
        <v>3477</v>
      </c>
      <c r="H713" s="17"/>
      <c r="I713" s="38">
        <v>2002</v>
      </c>
      <c r="J713" s="27" t="s">
        <v>4784</v>
      </c>
      <c r="K713" s="17" t="s">
        <v>6154</v>
      </c>
      <c r="L713" s="17" t="s">
        <v>4785</v>
      </c>
      <c r="M713" s="21"/>
      <c r="N713" s="21"/>
      <c r="O713" s="21" t="s">
        <v>4785</v>
      </c>
      <c r="P713" s="17" t="s">
        <v>4786</v>
      </c>
      <c r="Q713" s="17"/>
      <c r="R713" s="22">
        <v>25.6</v>
      </c>
      <c r="S713" s="17"/>
      <c r="T713" s="23" t="s">
        <v>4405</v>
      </c>
      <c r="U713" s="17" t="s">
        <v>4455</v>
      </c>
    </row>
    <row r="714" spans="1:21" hidden="1" x14ac:dyDescent="0.25">
      <c r="A714" s="24" t="s">
        <v>6156</v>
      </c>
      <c r="B714" s="17" t="s">
        <v>6157</v>
      </c>
      <c r="C714" s="17"/>
      <c r="D714" s="18">
        <v>25588</v>
      </c>
      <c r="E714" s="17" t="s">
        <v>6158</v>
      </c>
      <c r="F714" s="17"/>
      <c r="G714" s="19" t="s">
        <v>3486</v>
      </c>
      <c r="H714" s="17"/>
      <c r="I714" s="20">
        <v>2000</v>
      </c>
      <c r="J714" s="17" t="s">
        <v>4784</v>
      </c>
      <c r="K714" s="17" t="s">
        <v>6156</v>
      </c>
      <c r="L714" s="17" t="s">
        <v>4785</v>
      </c>
      <c r="M714" s="17"/>
      <c r="N714" s="17"/>
      <c r="O714" s="17" t="s">
        <v>4785</v>
      </c>
      <c r="P714" s="17" t="s">
        <v>4786</v>
      </c>
      <c r="Q714" s="17"/>
      <c r="R714" s="22">
        <v>21.5</v>
      </c>
      <c r="S714" s="17"/>
      <c r="T714" s="23" t="s">
        <v>4403</v>
      </c>
      <c r="U714" s="17" t="s">
        <v>4573</v>
      </c>
    </row>
    <row r="715" spans="1:21" ht="39" hidden="1" x14ac:dyDescent="0.25">
      <c r="A715" s="17" t="s">
        <v>6159</v>
      </c>
      <c r="B715" s="32"/>
      <c r="C715" s="27" t="s">
        <v>6160</v>
      </c>
      <c r="D715" s="18">
        <v>95503</v>
      </c>
      <c r="E715" s="32" t="s">
        <v>6161</v>
      </c>
      <c r="F715" s="32" t="s">
        <v>6162</v>
      </c>
      <c r="G715" s="27" t="s">
        <v>3478</v>
      </c>
      <c r="H715" s="27"/>
      <c r="I715" s="40">
        <v>2015</v>
      </c>
      <c r="J715" s="32" t="s">
        <v>4784</v>
      </c>
      <c r="K715" s="17" t="s">
        <v>6159</v>
      </c>
      <c r="L715" s="17" t="s">
        <v>4785</v>
      </c>
      <c r="M715" s="21"/>
      <c r="N715" s="21"/>
      <c r="O715" s="21" t="s">
        <v>4785</v>
      </c>
      <c r="P715" s="32" t="s">
        <v>4786</v>
      </c>
      <c r="Q715" s="32"/>
      <c r="R715" s="39">
        <v>12</v>
      </c>
      <c r="S715" s="30"/>
      <c r="T715" s="40"/>
      <c r="U715" s="25"/>
    </row>
    <row r="716" spans="1:21" hidden="1" x14ac:dyDescent="0.25">
      <c r="A716" s="17" t="s">
        <v>870</v>
      </c>
      <c r="B716" s="32" t="s">
        <v>2379</v>
      </c>
      <c r="C716" s="27" t="s">
        <v>1476</v>
      </c>
      <c r="D716" s="18">
        <v>50354</v>
      </c>
      <c r="E716" s="32" t="s">
        <v>3325</v>
      </c>
      <c r="F716" s="32" t="s">
        <v>2694</v>
      </c>
      <c r="G716" s="27" t="s">
        <v>3480</v>
      </c>
      <c r="H716" s="27"/>
      <c r="I716" s="40">
        <v>2008</v>
      </c>
      <c r="J716" s="32" t="s">
        <v>4784</v>
      </c>
      <c r="K716" s="17" t="s">
        <v>870</v>
      </c>
      <c r="L716" s="17" t="s">
        <v>4842</v>
      </c>
      <c r="M716" s="21" t="s">
        <v>4868</v>
      </c>
      <c r="N716" s="21" t="s">
        <v>4908</v>
      </c>
      <c r="O716" s="21" t="s">
        <v>4868</v>
      </c>
      <c r="P716" s="32" t="s">
        <v>4859</v>
      </c>
      <c r="Q716" s="32" t="s">
        <v>4882</v>
      </c>
      <c r="R716" s="39">
        <v>33.4</v>
      </c>
      <c r="S716" s="30"/>
      <c r="T716" s="40">
        <v>10</v>
      </c>
      <c r="U716" s="25" t="s">
        <v>4575</v>
      </c>
    </row>
    <row r="717" spans="1:21" ht="26.25" hidden="1" x14ac:dyDescent="0.25">
      <c r="A717" s="24" t="s">
        <v>409</v>
      </c>
      <c r="B717" s="44" t="s">
        <v>2203</v>
      </c>
      <c r="C717" s="17" t="s">
        <v>1187</v>
      </c>
      <c r="D717" s="18">
        <v>50354</v>
      </c>
      <c r="E717" s="25" t="s">
        <v>3325</v>
      </c>
      <c r="F717" s="24"/>
      <c r="G717" s="19" t="s">
        <v>3480</v>
      </c>
      <c r="H717" s="17" t="s">
        <v>1665</v>
      </c>
      <c r="I717" s="28">
        <v>1992</v>
      </c>
      <c r="J717" s="17" t="s">
        <v>4811</v>
      </c>
      <c r="K717" s="17" t="s">
        <v>409</v>
      </c>
      <c r="L717" s="17" t="s">
        <v>5061</v>
      </c>
      <c r="M717" s="17"/>
      <c r="N717" s="24"/>
      <c r="O717" s="24" t="s">
        <v>5061</v>
      </c>
      <c r="P717" s="17" t="s">
        <v>4792</v>
      </c>
      <c r="Q717" s="17" t="s">
        <v>4786</v>
      </c>
      <c r="R717" s="29">
        <v>40</v>
      </c>
      <c r="S717" s="17" t="s">
        <v>4159</v>
      </c>
      <c r="T717" s="25">
        <v>110</v>
      </c>
      <c r="U717" s="25" t="s">
        <v>4441</v>
      </c>
    </row>
    <row r="718" spans="1:21" hidden="1" x14ac:dyDescent="0.25">
      <c r="A718" s="17" t="s">
        <v>410</v>
      </c>
      <c r="B718" s="32" t="s">
        <v>2203</v>
      </c>
      <c r="C718" s="27" t="s">
        <v>1187</v>
      </c>
      <c r="D718" s="18">
        <v>50354</v>
      </c>
      <c r="E718" s="32" t="s">
        <v>3325</v>
      </c>
      <c r="F718" s="32"/>
      <c r="G718" s="27" t="s">
        <v>3480</v>
      </c>
      <c r="H718" s="27" t="s">
        <v>1593</v>
      </c>
      <c r="I718" s="40">
        <v>1993</v>
      </c>
      <c r="J718" s="32" t="s">
        <v>5098</v>
      </c>
      <c r="K718" s="17" t="s">
        <v>410</v>
      </c>
      <c r="L718" s="17" t="s">
        <v>5061</v>
      </c>
      <c r="M718" s="21"/>
      <c r="N718" s="21"/>
      <c r="O718" s="21" t="s">
        <v>5061</v>
      </c>
      <c r="P718" s="32" t="s">
        <v>4792</v>
      </c>
      <c r="Q718" s="32" t="s">
        <v>4786</v>
      </c>
      <c r="R718" s="39">
        <v>0</v>
      </c>
      <c r="S718" s="30" t="s">
        <v>4159</v>
      </c>
      <c r="T718" s="40">
        <v>110</v>
      </c>
      <c r="U718" s="17" t="s">
        <v>4441</v>
      </c>
    </row>
    <row r="719" spans="1:21" ht="26.25" hidden="1" x14ac:dyDescent="0.25">
      <c r="A719" s="17" t="s">
        <v>411</v>
      </c>
      <c r="B719" s="17" t="s">
        <v>2203</v>
      </c>
      <c r="C719" s="17" t="s">
        <v>1188</v>
      </c>
      <c r="D719" s="26">
        <v>50354</v>
      </c>
      <c r="E719" s="17" t="s">
        <v>3325</v>
      </c>
      <c r="F719" s="17"/>
      <c r="G719" s="27" t="s">
        <v>3480</v>
      </c>
      <c r="H719" s="17" t="s">
        <v>1188</v>
      </c>
      <c r="I719" s="38">
        <v>1991</v>
      </c>
      <c r="J719" s="27" t="s">
        <v>4784</v>
      </c>
      <c r="K719" s="17" t="s">
        <v>411</v>
      </c>
      <c r="L719" s="17" t="s">
        <v>4842</v>
      </c>
      <c r="M719" s="21" t="s">
        <v>5061</v>
      </c>
      <c r="N719" s="21" t="s">
        <v>6163</v>
      </c>
      <c r="O719" s="21" t="s">
        <v>5061</v>
      </c>
      <c r="P719" s="17" t="s">
        <v>4792</v>
      </c>
      <c r="Q719" s="17" t="s">
        <v>4786</v>
      </c>
      <c r="R719" s="22">
        <v>98</v>
      </c>
      <c r="S719" s="17" t="s">
        <v>4160</v>
      </c>
      <c r="T719" s="23">
        <v>110</v>
      </c>
      <c r="U719" s="17" t="s">
        <v>4441</v>
      </c>
    </row>
    <row r="720" spans="1:21" hidden="1" x14ac:dyDescent="0.25">
      <c r="A720" s="17" t="s">
        <v>555</v>
      </c>
      <c r="B720" s="17" t="s">
        <v>2133</v>
      </c>
      <c r="C720" s="17" t="s">
        <v>1275</v>
      </c>
      <c r="D720" s="26">
        <v>50351</v>
      </c>
      <c r="E720" s="17" t="s">
        <v>3371</v>
      </c>
      <c r="F720" s="17"/>
      <c r="G720" s="27" t="s">
        <v>3480</v>
      </c>
      <c r="H720" s="17"/>
      <c r="I720" s="38">
        <v>2006</v>
      </c>
      <c r="J720" s="27" t="s">
        <v>4784</v>
      </c>
      <c r="K720" s="17" t="s">
        <v>555</v>
      </c>
      <c r="L720" s="17" t="s">
        <v>4812</v>
      </c>
      <c r="M720" s="21"/>
      <c r="N720" s="21"/>
      <c r="O720" s="21" t="s">
        <v>4812</v>
      </c>
      <c r="P720" s="17" t="s">
        <v>4792</v>
      </c>
      <c r="Q720" s="17" t="s">
        <v>4792</v>
      </c>
      <c r="R720" s="22">
        <v>800</v>
      </c>
      <c r="S720" s="17"/>
      <c r="T720" s="23">
        <v>400</v>
      </c>
      <c r="U720" s="17" t="s">
        <v>4460</v>
      </c>
    </row>
    <row r="721" spans="1:21" hidden="1" x14ac:dyDescent="0.25">
      <c r="A721" s="17" t="s">
        <v>556</v>
      </c>
      <c r="B721" s="17" t="s">
        <v>2133</v>
      </c>
      <c r="C721" s="17" t="s">
        <v>1276</v>
      </c>
      <c r="D721" s="26">
        <v>50351</v>
      </c>
      <c r="E721" s="17" t="s">
        <v>3371</v>
      </c>
      <c r="F721" s="17"/>
      <c r="G721" s="27" t="s">
        <v>3480</v>
      </c>
      <c r="H721" s="17"/>
      <c r="I721" s="38">
        <v>2013</v>
      </c>
      <c r="J721" s="27" t="s">
        <v>4784</v>
      </c>
      <c r="K721" s="17" t="s">
        <v>556</v>
      </c>
      <c r="L721" s="17" t="s">
        <v>4812</v>
      </c>
      <c r="M721" s="21"/>
      <c r="N721" s="21"/>
      <c r="O721" s="21" t="s">
        <v>4812</v>
      </c>
      <c r="P721" s="17" t="s">
        <v>4792</v>
      </c>
      <c r="Q721" s="17" t="s">
        <v>4792</v>
      </c>
      <c r="R721" s="22">
        <v>430</v>
      </c>
      <c r="S721" s="17" t="s">
        <v>4159</v>
      </c>
      <c r="T721" s="23">
        <v>380</v>
      </c>
      <c r="U721" s="17" t="s">
        <v>4460</v>
      </c>
    </row>
    <row r="722" spans="1:21" hidden="1" x14ac:dyDescent="0.25">
      <c r="A722" s="24" t="s">
        <v>6164</v>
      </c>
      <c r="B722" s="17"/>
      <c r="C722" s="17" t="s">
        <v>6165</v>
      </c>
      <c r="D722" s="18">
        <v>39579</v>
      </c>
      <c r="E722" s="37" t="s">
        <v>6166</v>
      </c>
      <c r="F722" s="17" t="s">
        <v>6167</v>
      </c>
      <c r="G722" s="19" t="s">
        <v>3479</v>
      </c>
      <c r="H722" s="17"/>
      <c r="I722" s="20">
        <v>2015</v>
      </c>
      <c r="J722" s="17" t="s">
        <v>4784</v>
      </c>
      <c r="K722" s="17" t="s">
        <v>6164</v>
      </c>
      <c r="L722" s="17" t="s">
        <v>4785</v>
      </c>
      <c r="M722" s="17"/>
      <c r="N722" s="17"/>
      <c r="O722" s="17" t="s">
        <v>4785</v>
      </c>
      <c r="P722" s="17" t="s">
        <v>4786</v>
      </c>
      <c r="Q722" s="17"/>
      <c r="R722" s="22">
        <v>92.4</v>
      </c>
      <c r="S722" s="17"/>
      <c r="T722" s="23"/>
      <c r="U722" s="25"/>
    </row>
    <row r="723" spans="1:21" hidden="1" x14ac:dyDescent="0.25">
      <c r="A723" s="17" t="s">
        <v>923</v>
      </c>
      <c r="B723" s="17" t="s">
        <v>1513</v>
      </c>
      <c r="C723" s="17" t="s">
        <v>1513</v>
      </c>
      <c r="D723" s="26">
        <v>49477</v>
      </c>
      <c r="E723" s="17" t="s">
        <v>996</v>
      </c>
      <c r="F723" s="17"/>
      <c r="G723" s="27" t="s">
        <v>3480</v>
      </c>
      <c r="H723" s="17" t="s">
        <v>1877</v>
      </c>
      <c r="I723" s="38">
        <v>1985</v>
      </c>
      <c r="J723" s="27" t="s">
        <v>4784</v>
      </c>
      <c r="K723" s="17" t="s">
        <v>923</v>
      </c>
      <c r="L723" s="17" t="s">
        <v>6168</v>
      </c>
      <c r="M723" s="21" t="s">
        <v>6168</v>
      </c>
      <c r="N723" s="21" t="s">
        <v>5314</v>
      </c>
      <c r="O723" s="21" t="s">
        <v>6168</v>
      </c>
      <c r="P723" s="17" t="s">
        <v>4786</v>
      </c>
      <c r="Q723" s="17" t="s">
        <v>4792</v>
      </c>
      <c r="R723" s="22">
        <v>33.4</v>
      </c>
      <c r="S723" s="17" t="s">
        <v>4401</v>
      </c>
      <c r="T723" s="23">
        <v>110</v>
      </c>
      <c r="U723" s="17" t="s">
        <v>4441</v>
      </c>
    </row>
    <row r="724" spans="1:21" hidden="1" x14ac:dyDescent="0.25">
      <c r="A724" s="17" t="s">
        <v>122</v>
      </c>
      <c r="B724" s="17" t="s">
        <v>2160</v>
      </c>
      <c r="C724" s="21" t="s">
        <v>996</v>
      </c>
      <c r="D724" s="18">
        <v>49479</v>
      </c>
      <c r="E724" s="17" t="s">
        <v>996</v>
      </c>
      <c r="F724" s="17"/>
      <c r="G724" s="19" t="s">
        <v>3480</v>
      </c>
      <c r="H724" s="17" t="s">
        <v>1548</v>
      </c>
      <c r="I724" s="20">
        <v>1985</v>
      </c>
      <c r="J724" s="17" t="s">
        <v>4784</v>
      </c>
      <c r="K724" s="17" t="s">
        <v>122</v>
      </c>
      <c r="L724" s="17" t="s">
        <v>4842</v>
      </c>
      <c r="M724" s="17" t="s">
        <v>4843</v>
      </c>
      <c r="N724" s="17" t="s">
        <v>6169</v>
      </c>
      <c r="O724" s="17" t="s">
        <v>4843</v>
      </c>
      <c r="P724" s="17" t="s">
        <v>4792</v>
      </c>
      <c r="Q724" s="17" t="s">
        <v>4786</v>
      </c>
      <c r="R724" s="22">
        <v>794</v>
      </c>
      <c r="S724" s="17" t="s">
        <v>4049</v>
      </c>
      <c r="T724" s="23" t="s">
        <v>4411</v>
      </c>
      <c r="U724" s="17" t="s">
        <v>4467</v>
      </c>
    </row>
    <row r="725" spans="1:21" hidden="1" x14ac:dyDescent="0.25">
      <c r="A725" s="24" t="s">
        <v>6170</v>
      </c>
      <c r="B725" s="17"/>
      <c r="C725" s="17" t="s">
        <v>6171</v>
      </c>
      <c r="D725" s="18">
        <v>29664</v>
      </c>
      <c r="E725" s="17" t="s">
        <v>6172</v>
      </c>
      <c r="F725" s="17"/>
      <c r="G725" s="19" t="s">
        <v>3477</v>
      </c>
      <c r="H725" s="17"/>
      <c r="I725" s="20">
        <v>2015</v>
      </c>
      <c r="J725" s="17" t="s">
        <v>4784</v>
      </c>
      <c r="K725" s="17" t="s">
        <v>6170</v>
      </c>
      <c r="L725" s="17" t="s">
        <v>4785</v>
      </c>
      <c r="M725" s="17"/>
      <c r="N725" s="17"/>
      <c r="O725" s="17" t="s">
        <v>4785</v>
      </c>
      <c r="P725" s="17" t="s">
        <v>4786</v>
      </c>
      <c r="Q725" s="17" t="s">
        <v>4792</v>
      </c>
      <c r="R725" s="22">
        <v>16.8</v>
      </c>
      <c r="S725" s="17"/>
      <c r="T725" s="23" t="s">
        <v>4403</v>
      </c>
      <c r="U725" s="27" t="s">
        <v>4443</v>
      </c>
    </row>
    <row r="726" spans="1:21" hidden="1" x14ac:dyDescent="0.25">
      <c r="A726" s="17" t="s">
        <v>256</v>
      </c>
      <c r="B726" s="17" t="s">
        <v>2204</v>
      </c>
      <c r="C726" s="17" t="s">
        <v>1077</v>
      </c>
      <c r="D726" s="26">
        <v>76473</v>
      </c>
      <c r="E726" s="17" t="s">
        <v>3271</v>
      </c>
      <c r="F726" s="17" t="s">
        <v>2492</v>
      </c>
      <c r="G726" s="27" t="s">
        <v>3482</v>
      </c>
      <c r="H726" s="17" t="s">
        <v>1617</v>
      </c>
      <c r="I726" s="38" t="s">
        <v>3588</v>
      </c>
      <c r="J726" s="27" t="s">
        <v>4784</v>
      </c>
      <c r="K726" s="17" t="s">
        <v>256</v>
      </c>
      <c r="L726" s="17" t="s">
        <v>4823</v>
      </c>
      <c r="M726" s="21"/>
      <c r="N726" s="21"/>
      <c r="O726" s="21" t="s">
        <v>4823</v>
      </c>
      <c r="P726" s="17" t="s">
        <v>4786</v>
      </c>
      <c r="Q726" s="17" t="s">
        <v>4859</v>
      </c>
      <c r="R726" s="22">
        <v>148</v>
      </c>
      <c r="S726" s="17" t="s">
        <v>3271</v>
      </c>
      <c r="T726" s="23">
        <v>110</v>
      </c>
      <c r="U726" s="17" t="s">
        <v>4442</v>
      </c>
    </row>
    <row r="727" spans="1:21" ht="39" hidden="1" x14ac:dyDescent="0.25">
      <c r="A727" s="17" t="s">
        <v>6173</v>
      </c>
      <c r="B727" s="17" t="s">
        <v>6174</v>
      </c>
      <c r="C727" s="17" t="s">
        <v>6175</v>
      </c>
      <c r="D727" s="26">
        <v>26632</v>
      </c>
      <c r="E727" s="17" t="s">
        <v>6176</v>
      </c>
      <c r="F727" s="17" t="s">
        <v>6177</v>
      </c>
      <c r="G727" s="27" t="s">
        <v>3477</v>
      </c>
      <c r="H727" s="17"/>
      <c r="I727" s="38">
        <v>1999</v>
      </c>
      <c r="J727" s="27" t="s">
        <v>4784</v>
      </c>
      <c r="K727" s="17" t="s">
        <v>6173</v>
      </c>
      <c r="L727" s="17" t="s">
        <v>4785</v>
      </c>
      <c r="M727" s="21"/>
      <c r="N727" s="21"/>
      <c r="O727" s="21" t="s">
        <v>4785</v>
      </c>
      <c r="P727" s="17" t="s">
        <v>4786</v>
      </c>
      <c r="Q727" s="17" t="s">
        <v>4792</v>
      </c>
      <c r="R727" s="22">
        <v>58.1</v>
      </c>
      <c r="S727" s="17" t="s">
        <v>6178</v>
      </c>
      <c r="T727" s="23">
        <v>110</v>
      </c>
      <c r="U727" s="17" t="s">
        <v>4455</v>
      </c>
    </row>
    <row r="728" spans="1:21" ht="39" hidden="1" x14ac:dyDescent="0.25">
      <c r="A728" s="17" t="s">
        <v>6179</v>
      </c>
      <c r="B728" s="32" t="s">
        <v>6174</v>
      </c>
      <c r="C728" s="30" t="s">
        <v>6180</v>
      </c>
      <c r="D728" s="60">
        <v>26632</v>
      </c>
      <c r="E728" s="30" t="s">
        <v>6176</v>
      </c>
      <c r="F728" s="30"/>
      <c r="G728" s="19" t="s">
        <v>3477</v>
      </c>
      <c r="H728" s="32"/>
      <c r="I728" s="52">
        <v>2000</v>
      </c>
      <c r="J728" s="32" t="s">
        <v>4784</v>
      </c>
      <c r="K728" s="17" t="s">
        <v>6179</v>
      </c>
      <c r="L728" s="27" t="s">
        <v>4785</v>
      </c>
      <c r="M728" s="33"/>
      <c r="N728" s="33"/>
      <c r="O728" s="33" t="s">
        <v>4785</v>
      </c>
      <c r="P728" s="32" t="s">
        <v>4786</v>
      </c>
      <c r="Q728" s="32" t="s">
        <v>4859</v>
      </c>
      <c r="R728" s="39">
        <v>15</v>
      </c>
      <c r="S728" s="32" t="s">
        <v>6181</v>
      </c>
      <c r="T728" s="23">
        <v>110</v>
      </c>
      <c r="U728" s="25" t="s">
        <v>4455</v>
      </c>
    </row>
    <row r="729" spans="1:21" ht="39" hidden="1" x14ac:dyDescent="0.25">
      <c r="A729" s="17" t="s">
        <v>6182</v>
      </c>
      <c r="B729" s="17" t="s">
        <v>6183</v>
      </c>
      <c r="C729" s="17" t="s">
        <v>6184</v>
      </c>
      <c r="D729" s="26">
        <v>92278</v>
      </c>
      <c r="E729" s="17" t="s">
        <v>6185</v>
      </c>
      <c r="F729" s="17"/>
      <c r="G729" s="27" t="s">
        <v>3478</v>
      </c>
      <c r="H729" s="17"/>
      <c r="I729" s="38">
        <v>2013</v>
      </c>
      <c r="J729" s="27" t="s">
        <v>4784</v>
      </c>
      <c r="K729" s="17" t="s">
        <v>6182</v>
      </c>
      <c r="L729" s="17" t="s">
        <v>4785</v>
      </c>
      <c r="M729" s="21"/>
      <c r="N729" s="21"/>
      <c r="O729" s="21" t="s">
        <v>4785</v>
      </c>
      <c r="P729" s="17" t="s">
        <v>4786</v>
      </c>
      <c r="Q729" s="17" t="s">
        <v>4792</v>
      </c>
      <c r="R729" s="22">
        <v>12</v>
      </c>
      <c r="S729" s="17" t="s">
        <v>6186</v>
      </c>
      <c r="T729" s="23">
        <v>20</v>
      </c>
      <c r="U729" s="17" t="s">
        <v>4451</v>
      </c>
    </row>
    <row r="730" spans="1:21" hidden="1" x14ac:dyDescent="0.25">
      <c r="A730" s="17" t="s">
        <v>257</v>
      </c>
      <c r="B730" s="17" t="s">
        <v>2191</v>
      </c>
      <c r="C730" s="17" t="s">
        <v>1078</v>
      </c>
      <c r="D730" s="26" t="s">
        <v>2855</v>
      </c>
      <c r="E730" s="17" t="s">
        <v>1618</v>
      </c>
      <c r="F730" s="17"/>
      <c r="G730" s="27" t="s">
        <v>3488</v>
      </c>
      <c r="H730" s="17" t="s">
        <v>1618</v>
      </c>
      <c r="I730" s="38">
        <v>1956</v>
      </c>
      <c r="J730" s="27" t="s">
        <v>4784</v>
      </c>
      <c r="K730" s="17" t="s">
        <v>257</v>
      </c>
      <c r="L730" s="17" t="s">
        <v>4823</v>
      </c>
      <c r="M730" s="21"/>
      <c r="N730" s="21"/>
      <c r="O730" s="21" t="s">
        <v>4823</v>
      </c>
      <c r="P730" s="17" t="s">
        <v>4792</v>
      </c>
      <c r="Q730" s="17" t="s">
        <v>4792</v>
      </c>
      <c r="R730" s="22">
        <v>89</v>
      </c>
      <c r="S730" s="17" t="s">
        <v>4103</v>
      </c>
      <c r="T730" s="23">
        <v>110</v>
      </c>
      <c r="U730" s="17" t="s">
        <v>4482</v>
      </c>
    </row>
    <row r="731" spans="1:21" hidden="1" x14ac:dyDescent="0.25">
      <c r="A731" s="17" t="s">
        <v>557</v>
      </c>
      <c r="B731" s="17" t="s">
        <v>2176</v>
      </c>
      <c r="C731" s="17" t="s">
        <v>997</v>
      </c>
      <c r="D731" s="26">
        <v>65926</v>
      </c>
      <c r="E731" s="17" t="s">
        <v>3232</v>
      </c>
      <c r="F731" s="17"/>
      <c r="G731" s="27" t="s">
        <v>3483</v>
      </c>
      <c r="H731" s="17" t="s">
        <v>1599</v>
      </c>
      <c r="I731" s="38">
        <v>2003</v>
      </c>
      <c r="J731" s="27" t="s">
        <v>4784</v>
      </c>
      <c r="K731" s="17" t="s">
        <v>557</v>
      </c>
      <c r="L731" s="17" t="s">
        <v>4812</v>
      </c>
      <c r="M731" s="21"/>
      <c r="N731" s="21"/>
      <c r="O731" s="21" t="s">
        <v>4812</v>
      </c>
      <c r="P731" s="17" t="s">
        <v>4792</v>
      </c>
      <c r="Q731" s="17" t="s">
        <v>4786</v>
      </c>
      <c r="R731" s="22">
        <v>86</v>
      </c>
      <c r="S731" s="17" t="s">
        <v>4050</v>
      </c>
      <c r="T731" s="23">
        <v>110</v>
      </c>
      <c r="U731" s="17" t="s">
        <v>2176</v>
      </c>
    </row>
    <row r="732" spans="1:21" hidden="1" x14ac:dyDescent="0.25">
      <c r="A732" s="17" t="s">
        <v>558</v>
      </c>
      <c r="B732" s="17" t="s">
        <v>2176</v>
      </c>
      <c r="C732" s="17" t="s">
        <v>1277</v>
      </c>
      <c r="D732" s="26">
        <v>65926</v>
      </c>
      <c r="E732" s="17" t="s">
        <v>3232</v>
      </c>
      <c r="F732" s="17"/>
      <c r="G732" s="27" t="s">
        <v>3483</v>
      </c>
      <c r="H732" s="17"/>
      <c r="I732" s="38">
        <v>2012</v>
      </c>
      <c r="J732" s="27" t="s">
        <v>4784</v>
      </c>
      <c r="K732" s="17" t="s">
        <v>558</v>
      </c>
      <c r="L732" s="17" t="s">
        <v>4812</v>
      </c>
      <c r="M732" s="21"/>
      <c r="N732" s="21"/>
      <c r="O732" s="21" t="s">
        <v>4812</v>
      </c>
      <c r="P732" s="17" t="s">
        <v>4792</v>
      </c>
      <c r="Q732" s="17" t="s">
        <v>4786</v>
      </c>
      <c r="R732" s="22">
        <v>96.5</v>
      </c>
      <c r="S732" s="17" t="s">
        <v>4050</v>
      </c>
      <c r="T732" s="23">
        <v>110</v>
      </c>
      <c r="U732" s="17" t="s">
        <v>2176</v>
      </c>
    </row>
    <row r="733" spans="1:21" ht="26.25" hidden="1" x14ac:dyDescent="0.25">
      <c r="A733" s="17" t="s">
        <v>123</v>
      </c>
      <c r="B733" s="17" t="s">
        <v>2176</v>
      </c>
      <c r="C733" s="17" t="s">
        <v>997</v>
      </c>
      <c r="D733" s="26">
        <v>65926</v>
      </c>
      <c r="E733" s="17" t="s">
        <v>3232</v>
      </c>
      <c r="F733" s="17"/>
      <c r="G733" s="27" t="s">
        <v>3483</v>
      </c>
      <c r="H733" s="17" t="s">
        <v>1558</v>
      </c>
      <c r="I733" s="38">
        <v>1989</v>
      </c>
      <c r="J733" s="27" t="s">
        <v>4784</v>
      </c>
      <c r="K733" s="17" t="s">
        <v>123</v>
      </c>
      <c r="L733" s="17" t="s">
        <v>4842</v>
      </c>
      <c r="M733" s="21" t="s">
        <v>4843</v>
      </c>
      <c r="N733" s="21" t="s">
        <v>5318</v>
      </c>
      <c r="O733" s="21" t="s">
        <v>4843</v>
      </c>
      <c r="P733" s="17" t="s">
        <v>4792</v>
      </c>
      <c r="Q733" s="17" t="s">
        <v>4786</v>
      </c>
      <c r="R733" s="22">
        <v>66</v>
      </c>
      <c r="S733" s="17" t="s">
        <v>4050</v>
      </c>
      <c r="T733" s="23">
        <v>10</v>
      </c>
      <c r="U733" s="17" t="s">
        <v>2176</v>
      </c>
    </row>
    <row r="734" spans="1:21" hidden="1" x14ac:dyDescent="0.25">
      <c r="A734" s="17" t="s">
        <v>6187</v>
      </c>
      <c r="B734" s="17" t="s">
        <v>6188</v>
      </c>
      <c r="C734" s="17"/>
      <c r="D734" s="18">
        <v>55218</v>
      </c>
      <c r="E734" s="17" t="s">
        <v>6189</v>
      </c>
      <c r="F734" s="17"/>
      <c r="G734" s="19" t="s">
        <v>3487</v>
      </c>
      <c r="H734" s="17"/>
      <c r="I734" s="20">
        <v>2004</v>
      </c>
      <c r="J734" s="17" t="s">
        <v>4784</v>
      </c>
      <c r="K734" s="17" t="s">
        <v>6187</v>
      </c>
      <c r="L734" s="21" t="s">
        <v>1520</v>
      </c>
      <c r="M734" s="21"/>
      <c r="N734" s="21"/>
      <c r="O734" s="21" t="s">
        <v>1520</v>
      </c>
      <c r="P734" s="17" t="s">
        <v>4786</v>
      </c>
      <c r="Q734" s="17"/>
      <c r="R734" s="22">
        <v>12.4</v>
      </c>
      <c r="S734" s="17"/>
      <c r="T734" s="23" t="s">
        <v>4405</v>
      </c>
      <c r="U734" s="27" t="s">
        <v>6190</v>
      </c>
    </row>
    <row r="735" spans="1:21" hidden="1" x14ac:dyDescent="0.25">
      <c r="A735" s="17" t="s">
        <v>871</v>
      </c>
      <c r="B735" s="17" t="s">
        <v>2380</v>
      </c>
      <c r="C735" s="17" t="s">
        <v>1477</v>
      </c>
      <c r="D735" s="18">
        <v>85055</v>
      </c>
      <c r="E735" s="17" t="s">
        <v>1079</v>
      </c>
      <c r="F735" s="17" t="s">
        <v>2695</v>
      </c>
      <c r="G735" s="19" t="s">
        <v>3478</v>
      </c>
      <c r="H735" s="17" t="s">
        <v>1859</v>
      </c>
      <c r="I735" s="20">
        <v>1984</v>
      </c>
      <c r="J735" s="17" t="s">
        <v>4784</v>
      </c>
      <c r="K735" s="17" t="s">
        <v>871</v>
      </c>
      <c r="L735" s="17" t="s">
        <v>4868</v>
      </c>
      <c r="M735" s="17"/>
      <c r="N735" s="17"/>
      <c r="O735" s="17" t="s">
        <v>4868</v>
      </c>
      <c r="P735" s="17" t="s">
        <v>4792</v>
      </c>
      <c r="Q735" s="17" t="s">
        <v>4786</v>
      </c>
      <c r="R735" s="22">
        <v>25.5</v>
      </c>
      <c r="S735" s="17" t="s">
        <v>4379</v>
      </c>
      <c r="T735" s="23">
        <v>20</v>
      </c>
      <c r="U735" s="27" t="s">
        <v>4576</v>
      </c>
    </row>
    <row r="736" spans="1:21" hidden="1" x14ac:dyDescent="0.25">
      <c r="A736" s="17" t="s">
        <v>258</v>
      </c>
      <c r="B736" s="17" t="s">
        <v>2195</v>
      </c>
      <c r="C736" s="17" t="s">
        <v>1079</v>
      </c>
      <c r="D736" s="18">
        <v>85049</v>
      </c>
      <c r="E736" s="17" t="s">
        <v>1079</v>
      </c>
      <c r="F736" s="17"/>
      <c r="G736" s="19" t="s">
        <v>3478</v>
      </c>
      <c r="H736" s="17" t="s">
        <v>1604</v>
      </c>
      <c r="I736" s="20">
        <v>1971</v>
      </c>
      <c r="J736" s="17" t="s">
        <v>4784</v>
      </c>
      <c r="K736" s="17" t="s">
        <v>258</v>
      </c>
      <c r="L736" s="17" t="s">
        <v>4823</v>
      </c>
      <c r="M736" s="17"/>
      <c r="N736" s="17"/>
      <c r="O736" s="17" t="s">
        <v>4823</v>
      </c>
      <c r="P736" s="17" t="s">
        <v>4792</v>
      </c>
      <c r="Q736" s="17" t="s">
        <v>4792</v>
      </c>
      <c r="R736" s="22">
        <v>19.8</v>
      </c>
      <c r="S736" s="17" t="s">
        <v>4104</v>
      </c>
      <c r="T736" s="23" t="s">
        <v>4416</v>
      </c>
      <c r="U736" s="27" t="s">
        <v>4481</v>
      </c>
    </row>
    <row r="737" spans="1:21" hidden="1" x14ac:dyDescent="0.25">
      <c r="A737" s="50" t="s">
        <v>872</v>
      </c>
      <c r="B737" s="17" t="s">
        <v>1478</v>
      </c>
      <c r="C737" s="17" t="s">
        <v>1478</v>
      </c>
      <c r="D737" s="18">
        <v>58636</v>
      </c>
      <c r="E737" s="17" t="s">
        <v>3465</v>
      </c>
      <c r="F737" s="17" t="s">
        <v>2696</v>
      </c>
      <c r="G737" s="19" t="s">
        <v>3480</v>
      </c>
      <c r="H737" s="17"/>
      <c r="I737" s="20">
        <v>1981</v>
      </c>
      <c r="J737" s="32" t="s">
        <v>4784</v>
      </c>
      <c r="K737" s="17" t="s">
        <v>872</v>
      </c>
      <c r="L737" s="17" t="s">
        <v>4868</v>
      </c>
      <c r="M737" s="17" t="s">
        <v>4868</v>
      </c>
      <c r="N737" s="17" t="s">
        <v>5318</v>
      </c>
      <c r="O737" s="17" t="s">
        <v>4868</v>
      </c>
      <c r="P737" s="17" t="s">
        <v>4792</v>
      </c>
      <c r="Q737" s="17" t="s">
        <v>4786</v>
      </c>
      <c r="R737" s="22">
        <v>12.6</v>
      </c>
      <c r="S737" s="17" t="s">
        <v>4380</v>
      </c>
      <c r="T737" s="17">
        <v>10</v>
      </c>
      <c r="U737" s="17" t="s">
        <v>4577</v>
      </c>
    </row>
    <row r="738" spans="1:21" ht="39" hidden="1" x14ac:dyDescent="0.25">
      <c r="A738" s="17" t="s">
        <v>6191</v>
      </c>
      <c r="B738" s="17" t="s">
        <v>6192</v>
      </c>
      <c r="C738" s="17" t="s">
        <v>6193</v>
      </c>
      <c r="D738" s="26">
        <v>17194</v>
      </c>
      <c r="E738" s="17" t="s">
        <v>6194</v>
      </c>
      <c r="F738" s="17"/>
      <c r="G738" s="27" t="s">
        <v>3484</v>
      </c>
      <c r="H738" s="17"/>
      <c r="I738" s="38">
        <v>2011</v>
      </c>
      <c r="J738" s="27" t="s">
        <v>4784</v>
      </c>
      <c r="K738" s="17" t="s">
        <v>6191</v>
      </c>
      <c r="L738" s="17" t="s">
        <v>4815</v>
      </c>
      <c r="M738" s="21"/>
      <c r="N738" s="21"/>
      <c r="O738" s="21" t="s">
        <v>4815</v>
      </c>
      <c r="P738" s="17" t="s">
        <v>4786</v>
      </c>
      <c r="Q738" s="17" t="s">
        <v>4792</v>
      </c>
      <c r="R738" s="22">
        <v>17.3</v>
      </c>
      <c r="S738" s="17"/>
      <c r="T738" s="23">
        <v>20</v>
      </c>
      <c r="U738" s="17" t="s">
        <v>4436</v>
      </c>
    </row>
    <row r="739" spans="1:21" ht="39" hidden="1" x14ac:dyDescent="0.25">
      <c r="A739" s="17" t="s">
        <v>6195</v>
      </c>
      <c r="B739" s="32" t="s">
        <v>6196</v>
      </c>
      <c r="C739" s="27" t="s">
        <v>6197</v>
      </c>
      <c r="D739" s="18">
        <v>14913</v>
      </c>
      <c r="E739" s="32" t="s">
        <v>6198</v>
      </c>
      <c r="F739" s="32"/>
      <c r="G739" s="27" t="s">
        <v>3346</v>
      </c>
      <c r="H739" s="27"/>
      <c r="I739" s="40">
        <v>2006</v>
      </c>
      <c r="J739" s="32" t="s">
        <v>4784</v>
      </c>
      <c r="K739" s="17" t="s">
        <v>6195</v>
      </c>
      <c r="L739" s="17" t="s">
        <v>4785</v>
      </c>
      <c r="M739" s="21"/>
      <c r="N739" s="21"/>
      <c r="O739" s="21" t="s">
        <v>4785</v>
      </c>
      <c r="P739" s="32" t="s">
        <v>4786</v>
      </c>
      <c r="Q739" s="32" t="s">
        <v>4859</v>
      </c>
      <c r="R739" s="39">
        <v>62</v>
      </c>
      <c r="S739" s="30" t="s">
        <v>4104</v>
      </c>
      <c r="T739" s="40">
        <v>380</v>
      </c>
      <c r="U739" s="17" t="s">
        <v>4439</v>
      </c>
    </row>
    <row r="740" spans="1:21" hidden="1" x14ac:dyDescent="0.25">
      <c r="A740" s="24" t="s">
        <v>6199</v>
      </c>
      <c r="B740" s="17"/>
      <c r="C740" s="17" t="s">
        <v>6200</v>
      </c>
      <c r="D740" s="18">
        <v>24992</v>
      </c>
      <c r="E740" s="17" t="s">
        <v>6201</v>
      </c>
      <c r="F740" s="17" t="s">
        <v>6202</v>
      </c>
      <c r="G740" s="19" t="s">
        <v>3486</v>
      </c>
      <c r="H740" s="17"/>
      <c r="I740" s="20">
        <v>2015</v>
      </c>
      <c r="J740" s="17" t="s">
        <v>4784</v>
      </c>
      <c r="K740" s="17" t="s">
        <v>6199</v>
      </c>
      <c r="L740" s="17" t="s">
        <v>4785</v>
      </c>
      <c r="M740" s="17"/>
      <c r="N740" s="17"/>
      <c r="O740" s="17" t="s">
        <v>4785</v>
      </c>
      <c r="P740" s="17" t="s">
        <v>4786</v>
      </c>
      <c r="Q740" s="17"/>
      <c r="R740" s="22">
        <v>11.9</v>
      </c>
      <c r="S740" s="17"/>
      <c r="T740" s="17"/>
      <c r="U740" s="17"/>
    </row>
    <row r="741" spans="1:21" ht="39" hidden="1" x14ac:dyDescent="0.25">
      <c r="A741" s="17" t="s">
        <v>6203</v>
      </c>
      <c r="B741" s="17" t="s">
        <v>6204</v>
      </c>
      <c r="C741" s="17" t="s">
        <v>6205</v>
      </c>
      <c r="D741" s="26">
        <v>3052</v>
      </c>
      <c r="E741" s="17" t="s">
        <v>6206</v>
      </c>
      <c r="F741" s="17"/>
      <c r="G741" s="27" t="s">
        <v>3346</v>
      </c>
      <c r="H741" s="17"/>
      <c r="I741" s="38">
        <v>2006</v>
      </c>
      <c r="J741" s="27" t="s">
        <v>4784</v>
      </c>
      <c r="K741" s="17" t="s">
        <v>6203</v>
      </c>
      <c r="L741" s="17" t="s">
        <v>4785</v>
      </c>
      <c r="M741" s="21"/>
      <c r="N741" s="21"/>
      <c r="O741" s="21" t="s">
        <v>4785</v>
      </c>
      <c r="P741" s="17" t="s">
        <v>4786</v>
      </c>
      <c r="Q741" s="17" t="s">
        <v>4792</v>
      </c>
      <c r="R741" s="22">
        <v>12</v>
      </c>
      <c r="S741" s="17" t="s">
        <v>6207</v>
      </c>
      <c r="T741" s="23">
        <v>110</v>
      </c>
      <c r="U741" s="17" t="s">
        <v>4458</v>
      </c>
    </row>
    <row r="742" spans="1:21" ht="39" hidden="1" x14ac:dyDescent="0.25">
      <c r="A742" s="24" t="s">
        <v>6208</v>
      </c>
      <c r="B742" s="17"/>
      <c r="C742" s="17" t="s">
        <v>6209</v>
      </c>
      <c r="D742" s="18">
        <v>24994</v>
      </c>
      <c r="E742" s="37" t="s">
        <v>6210</v>
      </c>
      <c r="F742" s="17" t="s">
        <v>6211</v>
      </c>
      <c r="G742" s="19" t="s">
        <v>3486</v>
      </c>
      <c r="H742" s="17"/>
      <c r="I742" s="20">
        <v>2014</v>
      </c>
      <c r="J742" s="17" t="s">
        <v>4784</v>
      </c>
      <c r="K742" s="17" t="s">
        <v>6208</v>
      </c>
      <c r="L742" s="21" t="s">
        <v>4785</v>
      </c>
      <c r="M742" s="21"/>
      <c r="N742" s="21"/>
      <c r="O742" s="21" t="s">
        <v>4785</v>
      </c>
      <c r="P742" s="17" t="s">
        <v>4786</v>
      </c>
      <c r="Q742" s="17" t="s">
        <v>4792</v>
      </c>
      <c r="R742" s="22">
        <v>82.2</v>
      </c>
      <c r="S742" s="17"/>
      <c r="T742" s="23" t="s">
        <v>5024</v>
      </c>
      <c r="U742" s="17" t="s">
        <v>4476</v>
      </c>
    </row>
    <row r="743" spans="1:21" hidden="1" x14ac:dyDescent="0.25">
      <c r="A743" s="17" t="s">
        <v>6212</v>
      </c>
      <c r="B743" s="17" t="s">
        <v>6213</v>
      </c>
      <c r="C743" s="17"/>
      <c r="D743" s="18">
        <v>29416</v>
      </c>
      <c r="E743" s="17" t="s">
        <v>6214</v>
      </c>
      <c r="F743" s="17"/>
      <c r="G743" s="19" t="s">
        <v>3479</v>
      </c>
      <c r="H743" s="17"/>
      <c r="I743" s="20">
        <v>2003</v>
      </c>
      <c r="J743" s="17" t="s">
        <v>4784</v>
      </c>
      <c r="K743" s="17" t="s">
        <v>6212</v>
      </c>
      <c r="L743" s="17" t="s">
        <v>4785</v>
      </c>
      <c r="M743" s="17"/>
      <c r="N743" s="17"/>
      <c r="O743" s="17" t="s">
        <v>4785</v>
      </c>
      <c r="P743" s="17" t="s">
        <v>4786</v>
      </c>
      <c r="Q743" s="17"/>
      <c r="R743" s="22">
        <v>27</v>
      </c>
      <c r="S743" s="17"/>
      <c r="T743" s="23" t="s">
        <v>4849</v>
      </c>
      <c r="U743" s="17" t="s">
        <v>4493</v>
      </c>
    </row>
    <row r="744" spans="1:21" hidden="1" x14ac:dyDescent="0.25">
      <c r="A744" s="24" t="s">
        <v>559</v>
      </c>
      <c r="B744" s="17" t="s">
        <v>2233</v>
      </c>
      <c r="C744" s="17" t="s">
        <v>1278</v>
      </c>
      <c r="D744" s="18">
        <v>7749</v>
      </c>
      <c r="E744" s="17" t="s">
        <v>3372</v>
      </c>
      <c r="F744" s="24"/>
      <c r="G744" s="19" t="s">
        <v>3481</v>
      </c>
      <c r="H744" s="17" t="s">
        <v>1278</v>
      </c>
      <c r="I744" s="38">
        <v>1996</v>
      </c>
      <c r="J744" s="17" t="s">
        <v>4784</v>
      </c>
      <c r="K744" s="17" t="s">
        <v>559</v>
      </c>
      <c r="L744" s="17" t="s">
        <v>4842</v>
      </c>
      <c r="M744" s="17" t="s">
        <v>4812</v>
      </c>
      <c r="N744" s="24" t="s">
        <v>4964</v>
      </c>
      <c r="O744" s="24" t="s">
        <v>4812</v>
      </c>
      <c r="P744" s="17" t="s">
        <v>4792</v>
      </c>
      <c r="Q744" s="17" t="s">
        <v>4786</v>
      </c>
      <c r="R744" s="22">
        <v>182</v>
      </c>
      <c r="S744" s="17" t="s">
        <v>4234</v>
      </c>
      <c r="T744" s="17">
        <v>110</v>
      </c>
      <c r="U744" s="17" t="s">
        <v>4440</v>
      </c>
    </row>
    <row r="745" spans="1:21" ht="51.75" hidden="1" x14ac:dyDescent="0.25">
      <c r="A745" s="17" t="s">
        <v>259</v>
      </c>
      <c r="B745" s="17" t="s">
        <v>2191</v>
      </c>
      <c r="C745" s="17" t="s">
        <v>1080</v>
      </c>
      <c r="D745" s="26" t="s">
        <v>2857</v>
      </c>
      <c r="E745" s="17" t="s">
        <v>1619</v>
      </c>
      <c r="F745" s="17"/>
      <c r="G745" s="27" t="s">
        <v>3488</v>
      </c>
      <c r="H745" s="17" t="s">
        <v>1619</v>
      </c>
      <c r="I745" s="38">
        <v>1926</v>
      </c>
      <c r="J745" s="27" t="s">
        <v>4784</v>
      </c>
      <c r="K745" s="17" t="s">
        <v>259</v>
      </c>
      <c r="L745" s="17" t="s">
        <v>4907</v>
      </c>
      <c r="M745" s="21"/>
      <c r="N745" s="21"/>
      <c r="O745" s="21" t="s">
        <v>4907</v>
      </c>
      <c r="P745" s="17" t="s">
        <v>4792</v>
      </c>
      <c r="Q745" s="17" t="s">
        <v>4792</v>
      </c>
      <c r="R745" s="22">
        <v>79</v>
      </c>
      <c r="S745" s="17" t="s">
        <v>4105</v>
      </c>
      <c r="T745" s="23">
        <v>110</v>
      </c>
      <c r="U745" s="17" t="s">
        <v>4482</v>
      </c>
    </row>
    <row r="746" spans="1:21" ht="39" hidden="1" x14ac:dyDescent="0.25">
      <c r="A746" s="17" t="s">
        <v>6215</v>
      </c>
      <c r="B746" s="17" t="s">
        <v>6216</v>
      </c>
      <c r="C746" s="17" t="s">
        <v>6217</v>
      </c>
      <c r="D746" s="26">
        <v>26736</v>
      </c>
      <c r="E746" s="17" t="s">
        <v>6218</v>
      </c>
      <c r="F746" s="17"/>
      <c r="G746" s="27" t="s">
        <v>3477</v>
      </c>
      <c r="H746" s="17"/>
      <c r="I746" s="38">
        <v>2007</v>
      </c>
      <c r="J746" s="27" t="s">
        <v>4784</v>
      </c>
      <c r="K746" s="17" t="s">
        <v>6215</v>
      </c>
      <c r="L746" s="17" t="s">
        <v>4785</v>
      </c>
      <c r="M746" s="21"/>
      <c r="N746" s="21"/>
      <c r="O746" s="21" t="s">
        <v>4785</v>
      </c>
      <c r="P746" s="17" t="s">
        <v>4786</v>
      </c>
      <c r="Q746" s="17" t="s">
        <v>4859</v>
      </c>
      <c r="R746" s="22">
        <v>10</v>
      </c>
      <c r="S746" s="17" t="s">
        <v>6219</v>
      </c>
      <c r="T746" s="23">
        <v>110</v>
      </c>
      <c r="U746" s="17" t="s">
        <v>4443</v>
      </c>
    </row>
    <row r="747" spans="1:21" ht="39" hidden="1" x14ac:dyDescent="0.25">
      <c r="A747" s="17" t="s">
        <v>6220</v>
      </c>
      <c r="B747" s="17" t="s">
        <v>6221</v>
      </c>
      <c r="C747" s="17"/>
      <c r="D747" s="26">
        <v>26441</v>
      </c>
      <c r="E747" s="17" t="s">
        <v>6222</v>
      </c>
      <c r="F747" s="17"/>
      <c r="G747" s="27" t="s">
        <v>3477</v>
      </c>
      <c r="H747" s="17"/>
      <c r="I747" s="38">
        <v>2002</v>
      </c>
      <c r="J747" s="27" t="s">
        <v>4784</v>
      </c>
      <c r="K747" s="17" t="s">
        <v>6220</v>
      </c>
      <c r="L747" s="17" t="s">
        <v>4785</v>
      </c>
      <c r="M747" s="21"/>
      <c r="N747" s="21"/>
      <c r="O747" s="21" t="s">
        <v>4785</v>
      </c>
      <c r="P747" s="17" t="s">
        <v>4786</v>
      </c>
      <c r="Q747" s="17"/>
      <c r="R747" s="22">
        <v>12.2</v>
      </c>
      <c r="S747" s="17"/>
      <c r="T747" s="23" t="s">
        <v>4403</v>
      </c>
      <c r="U747" s="17" t="s">
        <v>4455</v>
      </c>
    </row>
    <row r="748" spans="1:21" ht="39" hidden="1" x14ac:dyDescent="0.25">
      <c r="A748" s="17" t="s">
        <v>6223</v>
      </c>
      <c r="B748" s="17"/>
      <c r="C748" s="17" t="s">
        <v>6224</v>
      </c>
      <c r="D748" s="26">
        <v>25862</v>
      </c>
      <c r="E748" s="17" t="s">
        <v>6225</v>
      </c>
      <c r="F748" s="17"/>
      <c r="G748" s="27" t="s">
        <v>3486</v>
      </c>
      <c r="H748" s="17"/>
      <c r="I748" s="38">
        <v>2014</v>
      </c>
      <c r="J748" s="27" t="s">
        <v>4784</v>
      </c>
      <c r="K748" s="17" t="s">
        <v>6223</v>
      </c>
      <c r="L748" s="17" t="s">
        <v>4785</v>
      </c>
      <c r="M748" s="21"/>
      <c r="N748" s="21"/>
      <c r="O748" s="21" t="s">
        <v>4785</v>
      </c>
      <c r="P748" s="17" t="s">
        <v>4786</v>
      </c>
      <c r="Q748" s="17" t="s">
        <v>4792</v>
      </c>
      <c r="R748" s="22">
        <v>25.3</v>
      </c>
      <c r="S748" s="17"/>
      <c r="T748" s="23" t="s">
        <v>4849</v>
      </c>
      <c r="U748" s="17" t="s">
        <v>4567</v>
      </c>
    </row>
    <row r="749" spans="1:21" ht="51.75" hidden="1" x14ac:dyDescent="0.25">
      <c r="A749" s="24" t="s">
        <v>412</v>
      </c>
      <c r="B749" s="21" t="s">
        <v>2221</v>
      </c>
      <c r="C749" s="17" t="s">
        <v>1189</v>
      </c>
      <c r="D749" s="26">
        <v>52428</v>
      </c>
      <c r="E749" s="25" t="s">
        <v>3326</v>
      </c>
      <c r="F749" s="21" t="s">
        <v>2551</v>
      </c>
      <c r="G749" s="27" t="s">
        <v>3480</v>
      </c>
      <c r="H749" s="17" t="s">
        <v>1666</v>
      </c>
      <c r="I749" s="52">
        <v>2004</v>
      </c>
      <c r="J749" s="32" t="s">
        <v>4784</v>
      </c>
      <c r="K749" s="17" t="s">
        <v>412</v>
      </c>
      <c r="L749" s="17" t="s">
        <v>5061</v>
      </c>
      <c r="M749" s="21"/>
      <c r="N749" s="17"/>
      <c r="O749" s="32" t="s">
        <v>5061</v>
      </c>
      <c r="P749" s="27" t="s">
        <v>4792</v>
      </c>
      <c r="Q749" s="17" t="s">
        <v>4882</v>
      </c>
      <c r="R749" s="29">
        <v>24.6</v>
      </c>
      <c r="S749" s="30"/>
      <c r="T749" s="30">
        <v>10</v>
      </c>
      <c r="U749" s="30" t="s">
        <v>4498</v>
      </c>
    </row>
    <row r="750" spans="1:21" ht="39" hidden="1" x14ac:dyDescent="0.25">
      <c r="A750" s="24" t="s">
        <v>6226</v>
      </c>
      <c r="B750" s="21" t="s">
        <v>6227</v>
      </c>
      <c r="C750" s="17"/>
      <c r="D750" s="26">
        <v>52428</v>
      </c>
      <c r="E750" s="25" t="s">
        <v>3326</v>
      </c>
      <c r="F750" s="21"/>
      <c r="G750" s="27" t="s">
        <v>3480</v>
      </c>
      <c r="H750" s="17"/>
      <c r="I750" s="52">
        <v>2005</v>
      </c>
      <c r="J750" s="32" t="s">
        <v>4784</v>
      </c>
      <c r="K750" s="17" t="s">
        <v>6226</v>
      </c>
      <c r="L750" s="17" t="s">
        <v>4785</v>
      </c>
      <c r="M750" s="21"/>
      <c r="N750" s="17"/>
      <c r="O750" s="32" t="s">
        <v>4785</v>
      </c>
      <c r="P750" s="27" t="s">
        <v>4786</v>
      </c>
      <c r="Q750" s="17"/>
      <c r="R750" s="29">
        <v>9.5</v>
      </c>
      <c r="S750" s="30"/>
      <c r="T750" s="30" t="s">
        <v>4403</v>
      </c>
      <c r="U750" s="30" t="s">
        <v>6228</v>
      </c>
    </row>
    <row r="751" spans="1:21" ht="39" hidden="1" x14ac:dyDescent="0.25">
      <c r="A751" s="24" t="s">
        <v>6229</v>
      </c>
      <c r="B751" s="21" t="s">
        <v>2135</v>
      </c>
      <c r="C751" s="17" t="s">
        <v>6230</v>
      </c>
      <c r="D751" s="26">
        <v>52428</v>
      </c>
      <c r="E751" s="25" t="s">
        <v>3326</v>
      </c>
      <c r="F751" s="21" t="s">
        <v>6231</v>
      </c>
      <c r="G751" s="27" t="s">
        <v>3480</v>
      </c>
      <c r="H751" s="17"/>
      <c r="I751" s="52">
        <v>2005</v>
      </c>
      <c r="J751" s="32" t="s">
        <v>4784</v>
      </c>
      <c r="K751" s="17" t="s">
        <v>6229</v>
      </c>
      <c r="L751" s="17" t="s">
        <v>4785</v>
      </c>
      <c r="M751" s="21"/>
      <c r="N751" s="17"/>
      <c r="O751" s="32" t="s">
        <v>4785</v>
      </c>
      <c r="P751" s="27" t="s">
        <v>4786</v>
      </c>
      <c r="Q751" s="17" t="s">
        <v>4792</v>
      </c>
      <c r="R751" s="29">
        <v>10.5</v>
      </c>
      <c r="S751" s="30" t="s">
        <v>6232</v>
      </c>
      <c r="T751" s="30">
        <v>20</v>
      </c>
      <c r="U751" s="30" t="s">
        <v>6228</v>
      </c>
    </row>
    <row r="752" spans="1:21" ht="90" hidden="1" x14ac:dyDescent="0.25">
      <c r="A752" s="24" t="s">
        <v>6233</v>
      </c>
      <c r="B752" s="21" t="s">
        <v>6234</v>
      </c>
      <c r="C752" s="17"/>
      <c r="D752" s="26">
        <v>18246</v>
      </c>
      <c r="E752" s="25" t="s">
        <v>6235</v>
      </c>
      <c r="F752" s="21"/>
      <c r="G752" s="27" t="s">
        <v>3484</v>
      </c>
      <c r="H752" s="17"/>
      <c r="I752" s="52">
        <v>2002</v>
      </c>
      <c r="J752" s="32" t="s">
        <v>4784</v>
      </c>
      <c r="K752" s="17" t="s">
        <v>6233</v>
      </c>
      <c r="L752" s="17" t="s">
        <v>4785</v>
      </c>
      <c r="M752" s="21"/>
      <c r="N752" s="17"/>
      <c r="O752" s="32" t="s">
        <v>4785</v>
      </c>
      <c r="P752" s="27" t="s">
        <v>4786</v>
      </c>
      <c r="Q752" s="17"/>
      <c r="R752" s="29">
        <v>11.8</v>
      </c>
      <c r="S752" s="30"/>
      <c r="T752" s="30" t="s">
        <v>4405</v>
      </c>
      <c r="U752" s="30" t="s">
        <v>4571</v>
      </c>
    </row>
    <row r="753" spans="1:21" ht="64.5" hidden="1" x14ac:dyDescent="0.25">
      <c r="A753" s="24" t="s">
        <v>6236</v>
      </c>
      <c r="B753" s="21"/>
      <c r="C753" s="17"/>
      <c r="D753" s="26">
        <v>14913</v>
      </c>
      <c r="E753" s="25" t="s">
        <v>6237</v>
      </c>
      <c r="F753" s="21" t="s">
        <v>6238</v>
      </c>
      <c r="G753" s="27" t="s">
        <v>3346</v>
      </c>
      <c r="H753" s="17"/>
      <c r="I753" s="52">
        <v>2012</v>
      </c>
      <c r="J753" s="32" t="s">
        <v>4784</v>
      </c>
      <c r="K753" s="17" t="s">
        <v>6236</v>
      </c>
      <c r="L753" s="17" t="s">
        <v>4815</v>
      </c>
      <c r="M753" s="21"/>
      <c r="N753" s="17"/>
      <c r="O753" s="32" t="s">
        <v>4815</v>
      </c>
      <c r="P753" s="27" t="s">
        <v>4786</v>
      </c>
      <c r="Q753" s="17"/>
      <c r="R753" s="29">
        <v>10.3</v>
      </c>
      <c r="S753" s="30"/>
      <c r="T753" s="30"/>
      <c r="U753" s="30" t="s">
        <v>4436</v>
      </c>
    </row>
    <row r="754" spans="1:21" ht="39" hidden="1" x14ac:dyDescent="0.25">
      <c r="A754" s="24" t="s">
        <v>6239</v>
      </c>
      <c r="B754" s="21" t="s">
        <v>6240</v>
      </c>
      <c r="C754" s="17"/>
      <c r="D754" s="26">
        <v>56759</v>
      </c>
      <c r="E754" s="25" t="s">
        <v>6241</v>
      </c>
      <c r="F754" s="21"/>
      <c r="G754" s="27" t="s">
        <v>3487</v>
      </c>
      <c r="H754" s="17"/>
      <c r="I754" s="52">
        <v>2009</v>
      </c>
      <c r="J754" s="32" t="s">
        <v>4784</v>
      </c>
      <c r="K754" s="17" t="s">
        <v>6239</v>
      </c>
      <c r="L754" s="17" t="s">
        <v>4785</v>
      </c>
      <c r="M754" s="21"/>
      <c r="N754" s="17"/>
      <c r="O754" s="32" t="s">
        <v>4785</v>
      </c>
      <c r="P754" s="27" t="s">
        <v>4786</v>
      </c>
      <c r="Q754" s="17"/>
      <c r="R754" s="29">
        <v>12.5</v>
      </c>
      <c r="S754" s="30"/>
      <c r="T754" s="30" t="s">
        <v>4405</v>
      </c>
      <c r="U754" s="30" t="s">
        <v>4441</v>
      </c>
    </row>
    <row r="755" spans="1:21" hidden="1" x14ac:dyDescent="0.25">
      <c r="A755" s="24" t="s">
        <v>560</v>
      </c>
      <c r="B755" s="17" t="s">
        <v>2177</v>
      </c>
      <c r="C755" s="17" t="s">
        <v>998</v>
      </c>
      <c r="D755" s="18">
        <v>67655</v>
      </c>
      <c r="E755" s="17" t="s">
        <v>3233</v>
      </c>
      <c r="F755" s="17"/>
      <c r="G755" s="19" t="s">
        <v>3487</v>
      </c>
      <c r="H755" s="17">
        <v>10</v>
      </c>
      <c r="I755" s="20">
        <v>1989</v>
      </c>
      <c r="J755" s="17" t="s">
        <v>4784</v>
      </c>
      <c r="K755" s="17" t="s">
        <v>560</v>
      </c>
      <c r="L755" s="17" t="s">
        <v>4842</v>
      </c>
      <c r="M755" s="17" t="s">
        <v>4812</v>
      </c>
      <c r="N755" s="17" t="s">
        <v>4964</v>
      </c>
      <c r="O755" s="17" t="s">
        <v>4812</v>
      </c>
      <c r="P755" s="17" t="s">
        <v>4792</v>
      </c>
      <c r="Q755" s="17" t="s">
        <v>4786</v>
      </c>
      <c r="R755" s="22">
        <v>11.6</v>
      </c>
      <c r="S755" s="17" t="s">
        <v>4051</v>
      </c>
      <c r="T755" s="23">
        <v>20</v>
      </c>
      <c r="U755" s="27" t="s">
        <v>4469</v>
      </c>
    </row>
    <row r="756" spans="1:21" hidden="1" x14ac:dyDescent="0.25">
      <c r="A756" s="24" t="s">
        <v>124</v>
      </c>
      <c r="B756" s="17" t="s">
        <v>2177</v>
      </c>
      <c r="C756" s="17" t="s">
        <v>998</v>
      </c>
      <c r="D756" s="38">
        <v>67655</v>
      </c>
      <c r="E756" s="17" t="s">
        <v>3233</v>
      </c>
      <c r="F756" s="24"/>
      <c r="G756" s="19" t="s">
        <v>3487</v>
      </c>
      <c r="H756" s="24">
        <v>20</v>
      </c>
      <c r="I756" s="38">
        <v>1996</v>
      </c>
      <c r="J756" s="17" t="s">
        <v>4784</v>
      </c>
      <c r="K756" s="17" t="s">
        <v>124</v>
      </c>
      <c r="L756" s="17" t="s">
        <v>4843</v>
      </c>
      <c r="M756" s="17"/>
      <c r="N756" s="24"/>
      <c r="O756" s="24" t="s">
        <v>4843</v>
      </c>
      <c r="P756" s="17" t="s">
        <v>4792</v>
      </c>
      <c r="Q756" s="17" t="s">
        <v>4786</v>
      </c>
      <c r="R756" s="22">
        <v>13.4</v>
      </c>
      <c r="S756" s="17" t="s">
        <v>4051</v>
      </c>
      <c r="T756" s="17">
        <v>20</v>
      </c>
      <c r="U756" s="17" t="s">
        <v>4469</v>
      </c>
    </row>
    <row r="757" spans="1:21" hidden="1" x14ac:dyDescent="0.25">
      <c r="A757" s="24" t="s">
        <v>6242</v>
      </c>
      <c r="B757" s="17"/>
      <c r="C757" s="17"/>
      <c r="D757" s="18">
        <v>39624</v>
      </c>
      <c r="E757" s="25" t="s">
        <v>6243</v>
      </c>
      <c r="F757" s="17"/>
      <c r="G757" s="19" t="s">
        <v>3479</v>
      </c>
      <c r="H757" s="17"/>
      <c r="I757" s="28">
        <v>2001</v>
      </c>
      <c r="J757" s="17" t="s">
        <v>4784</v>
      </c>
      <c r="K757" s="17" t="s">
        <v>6242</v>
      </c>
      <c r="L757" s="17" t="s">
        <v>4785</v>
      </c>
      <c r="M757" s="17"/>
      <c r="N757" s="17"/>
      <c r="O757" s="17" t="s">
        <v>4785</v>
      </c>
      <c r="P757" s="17" t="s">
        <v>4786</v>
      </c>
      <c r="Q757" s="17"/>
      <c r="R757" s="29">
        <v>23</v>
      </c>
      <c r="S757" s="17"/>
      <c r="T757" s="25" t="s">
        <v>4849</v>
      </c>
      <c r="U757" s="25" t="s">
        <v>4493</v>
      </c>
    </row>
    <row r="758" spans="1:21" ht="39" hidden="1" x14ac:dyDescent="0.25">
      <c r="A758" s="17" t="s">
        <v>6244</v>
      </c>
      <c r="B758" s="32" t="s">
        <v>4897</v>
      </c>
      <c r="C758" s="27" t="s">
        <v>6245</v>
      </c>
      <c r="D758" s="18">
        <v>39624</v>
      </c>
      <c r="E758" s="32" t="s">
        <v>6243</v>
      </c>
      <c r="F758" s="32" t="s">
        <v>6246</v>
      </c>
      <c r="G758" s="27" t="s">
        <v>3479</v>
      </c>
      <c r="H758" s="27"/>
      <c r="I758" s="40">
        <v>2002</v>
      </c>
      <c r="J758" s="32" t="s">
        <v>4784</v>
      </c>
      <c r="K758" s="17" t="s">
        <v>6244</v>
      </c>
      <c r="L758" s="17" t="s">
        <v>4785</v>
      </c>
      <c r="M758" s="21"/>
      <c r="N758" s="21"/>
      <c r="O758" s="21" t="s">
        <v>4785</v>
      </c>
      <c r="P758" s="32" t="s">
        <v>4786</v>
      </c>
      <c r="Q758" s="32" t="s">
        <v>4792</v>
      </c>
      <c r="R758" s="39">
        <v>16.5</v>
      </c>
      <c r="S758" s="30" t="s">
        <v>6247</v>
      </c>
      <c r="T758" s="40">
        <v>110</v>
      </c>
      <c r="U758" s="25" t="s">
        <v>4493</v>
      </c>
    </row>
    <row r="759" spans="1:21" ht="39" hidden="1" x14ac:dyDescent="0.25">
      <c r="A759" s="17" t="s">
        <v>561</v>
      </c>
      <c r="B759" s="32" t="s">
        <v>2221</v>
      </c>
      <c r="C759" s="27" t="s">
        <v>1279</v>
      </c>
      <c r="D759" s="18">
        <v>47546</v>
      </c>
      <c r="E759" s="32" t="s">
        <v>3373</v>
      </c>
      <c r="F759" s="32" t="s">
        <v>2600</v>
      </c>
      <c r="G759" s="27" t="s">
        <v>3480</v>
      </c>
      <c r="H759" s="27" t="s">
        <v>1716</v>
      </c>
      <c r="I759" s="40">
        <v>2004</v>
      </c>
      <c r="J759" s="32" t="s">
        <v>4784</v>
      </c>
      <c r="K759" s="17" t="s">
        <v>561</v>
      </c>
      <c r="L759" s="17" t="s">
        <v>4842</v>
      </c>
      <c r="M759" s="21" t="s">
        <v>4812</v>
      </c>
      <c r="N759" s="21" t="s">
        <v>6248</v>
      </c>
      <c r="O759" s="21" t="s">
        <v>4812</v>
      </c>
      <c r="P759" s="32" t="s">
        <v>4792</v>
      </c>
      <c r="Q759" s="32" t="s">
        <v>4882</v>
      </c>
      <c r="R759" s="39">
        <v>11.4</v>
      </c>
      <c r="S759" s="30"/>
      <c r="T759" s="40">
        <v>10</v>
      </c>
      <c r="U759" s="17" t="s">
        <v>4441</v>
      </c>
    </row>
    <row r="760" spans="1:21" ht="39" hidden="1" x14ac:dyDescent="0.25">
      <c r="A760" s="17" t="s">
        <v>6249</v>
      </c>
      <c r="B760" s="32" t="s">
        <v>6250</v>
      </c>
      <c r="C760" s="27"/>
      <c r="D760" s="18">
        <v>53925</v>
      </c>
      <c r="E760" s="32" t="s">
        <v>6251</v>
      </c>
      <c r="F760" s="32"/>
      <c r="G760" s="27" t="s">
        <v>3480</v>
      </c>
      <c r="H760" s="27"/>
      <c r="I760" s="40">
        <v>2009</v>
      </c>
      <c r="J760" s="32" t="s">
        <v>4784</v>
      </c>
      <c r="K760" s="17" t="s">
        <v>6249</v>
      </c>
      <c r="L760" s="17" t="s">
        <v>4785</v>
      </c>
      <c r="M760" s="21"/>
      <c r="N760" s="21"/>
      <c r="O760" s="21" t="s">
        <v>4785</v>
      </c>
      <c r="P760" s="32" t="s">
        <v>4786</v>
      </c>
      <c r="Q760" s="32"/>
      <c r="R760" s="39">
        <v>10</v>
      </c>
      <c r="S760" s="30"/>
      <c r="T760" s="40" t="s">
        <v>4405</v>
      </c>
      <c r="U760" s="25" t="s">
        <v>4441</v>
      </c>
    </row>
    <row r="761" spans="1:21" hidden="1" x14ac:dyDescent="0.25">
      <c r="A761" s="17" t="s">
        <v>6252</v>
      </c>
      <c r="B761" s="32" t="s">
        <v>6253</v>
      </c>
      <c r="C761" s="27"/>
      <c r="D761" s="18">
        <v>1917</v>
      </c>
      <c r="E761" s="32" t="s">
        <v>6254</v>
      </c>
      <c r="F761" s="32"/>
      <c r="G761" s="27" t="s">
        <v>3490</v>
      </c>
      <c r="H761" s="27"/>
      <c r="I761" s="40">
        <v>2001</v>
      </c>
      <c r="J761" s="32" t="s">
        <v>4784</v>
      </c>
      <c r="K761" s="17" t="s">
        <v>6252</v>
      </c>
      <c r="L761" s="17" t="s">
        <v>4785</v>
      </c>
      <c r="M761" s="21"/>
      <c r="N761" s="32"/>
      <c r="O761" s="32" t="s">
        <v>4785</v>
      </c>
      <c r="P761" s="27" t="s">
        <v>4786</v>
      </c>
      <c r="Q761" s="32"/>
      <c r="R761" s="39">
        <v>12.8</v>
      </c>
      <c r="S761" s="27"/>
      <c r="T761" s="27" t="s">
        <v>4405</v>
      </c>
      <c r="U761" s="17" t="s">
        <v>4490</v>
      </c>
    </row>
    <row r="762" spans="1:21" hidden="1" x14ac:dyDescent="0.25">
      <c r="A762" s="17" t="s">
        <v>873</v>
      </c>
      <c r="B762" s="32" t="s">
        <v>2343</v>
      </c>
      <c r="C762" s="27" t="s">
        <v>1412</v>
      </c>
      <c r="D762" s="18">
        <v>47475</v>
      </c>
      <c r="E762" s="32" t="s">
        <v>3438</v>
      </c>
      <c r="F762" s="32" t="s">
        <v>2661</v>
      </c>
      <c r="G762" s="27" t="s">
        <v>3480</v>
      </c>
      <c r="H762" s="27" t="s">
        <v>1860</v>
      </c>
      <c r="I762" s="40">
        <v>1997</v>
      </c>
      <c r="J762" s="32" t="s">
        <v>4784</v>
      </c>
      <c r="K762" s="17" t="s">
        <v>873</v>
      </c>
      <c r="L762" s="17" t="s">
        <v>4868</v>
      </c>
      <c r="M762" s="21" t="s">
        <v>4868</v>
      </c>
      <c r="N762" s="32" t="s">
        <v>5314</v>
      </c>
      <c r="O762" s="32" t="s">
        <v>4868</v>
      </c>
      <c r="P762" s="27" t="s">
        <v>4792</v>
      </c>
      <c r="Q762" s="32" t="s">
        <v>4882</v>
      </c>
      <c r="R762" s="39">
        <v>16</v>
      </c>
      <c r="S762" s="27" t="s">
        <v>4331</v>
      </c>
      <c r="T762" s="27">
        <v>110</v>
      </c>
      <c r="U762" s="17" t="s">
        <v>4441</v>
      </c>
    </row>
    <row r="763" spans="1:21" hidden="1" x14ac:dyDescent="0.25">
      <c r="A763" s="17" t="s">
        <v>765</v>
      </c>
      <c r="B763" s="32" t="s">
        <v>2343</v>
      </c>
      <c r="C763" s="27" t="s">
        <v>1412</v>
      </c>
      <c r="D763" s="18">
        <v>47475</v>
      </c>
      <c r="E763" s="32" t="s">
        <v>3438</v>
      </c>
      <c r="F763" s="32" t="s">
        <v>2661</v>
      </c>
      <c r="G763" s="27" t="s">
        <v>3480</v>
      </c>
      <c r="H763" s="27" t="s">
        <v>1404</v>
      </c>
      <c r="I763" s="40">
        <v>1997</v>
      </c>
      <c r="J763" s="32" t="s">
        <v>4784</v>
      </c>
      <c r="K763" s="17" t="s">
        <v>765</v>
      </c>
      <c r="L763" s="17" t="s">
        <v>4825</v>
      </c>
      <c r="M763" s="21" t="s">
        <v>4964</v>
      </c>
      <c r="N763" s="32" t="s">
        <v>5314</v>
      </c>
      <c r="O763" s="32" t="s">
        <v>4825</v>
      </c>
      <c r="P763" s="27" t="s">
        <v>4792</v>
      </c>
      <c r="Q763" s="32" t="s">
        <v>4792</v>
      </c>
      <c r="R763" s="39">
        <v>4.8</v>
      </c>
      <c r="S763" s="27" t="s">
        <v>4331</v>
      </c>
      <c r="T763" s="27">
        <v>110</v>
      </c>
      <c r="U763" s="17" t="s">
        <v>4441</v>
      </c>
    </row>
    <row r="764" spans="1:21" ht="39" hidden="1" x14ac:dyDescent="0.25">
      <c r="A764" s="17" t="s">
        <v>6255</v>
      </c>
      <c r="B764" s="32" t="s">
        <v>5169</v>
      </c>
      <c r="C764" s="27" t="s">
        <v>6256</v>
      </c>
      <c r="D764" s="18">
        <v>17495</v>
      </c>
      <c r="E764" s="32" t="s">
        <v>6257</v>
      </c>
      <c r="F764" s="32"/>
      <c r="G764" s="27" t="s">
        <v>3484</v>
      </c>
      <c r="H764" s="27"/>
      <c r="I764" s="40">
        <v>2001</v>
      </c>
      <c r="J764" s="32" t="s">
        <v>4784</v>
      </c>
      <c r="K764" s="17" t="s">
        <v>6255</v>
      </c>
      <c r="L764" s="17" t="s">
        <v>4785</v>
      </c>
      <c r="M764" s="21"/>
      <c r="N764" s="21"/>
      <c r="O764" s="21" t="s">
        <v>4785</v>
      </c>
      <c r="P764" s="32" t="s">
        <v>4786</v>
      </c>
      <c r="Q764" s="32" t="s">
        <v>4792</v>
      </c>
      <c r="R764" s="39">
        <v>24</v>
      </c>
      <c r="S764" s="30" t="s">
        <v>6258</v>
      </c>
      <c r="T764" s="40">
        <v>20</v>
      </c>
      <c r="U764" s="17" t="s">
        <v>4436</v>
      </c>
    </row>
    <row r="765" spans="1:21" ht="128.25" hidden="1" x14ac:dyDescent="0.25">
      <c r="A765" s="17" t="s">
        <v>62</v>
      </c>
      <c r="B765" s="32" t="s">
        <v>2143</v>
      </c>
      <c r="C765" s="27" t="s">
        <v>948</v>
      </c>
      <c r="D765" s="18">
        <v>76187</v>
      </c>
      <c r="E765" s="32" t="s">
        <v>3201</v>
      </c>
      <c r="F765" s="32"/>
      <c r="G765" s="27" t="s">
        <v>3482</v>
      </c>
      <c r="H765" s="27"/>
      <c r="I765" s="40">
        <v>2010</v>
      </c>
      <c r="J765" s="32" t="s">
        <v>4784</v>
      </c>
      <c r="K765" s="17" t="s">
        <v>62</v>
      </c>
      <c r="L765" s="17" t="s">
        <v>4842</v>
      </c>
      <c r="M765" s="21" t="s">
        <v>6259</v>
      </c>
      <c r="N765" s="21" t="s">
        <v>6260</v>
      </c>
      <c r="O765" s="21" t="s">
        <v>1520</v>
      </c>
      <c r="P765" s="32" t="s">
        <v>4792</v>
      </c>
      <c r="Q765" s="32" t="s">
        <v>4786</v>
      </c>
      <c r="R765" s="39">
        <v>78</v>
      </c>
      <c r="S765" s="30" t="s">
        <v>4015</v>
      </c>
      <c r="T765" s="40">
        <v>110</v>
      </c>
      <c r="U765" s="17" t="s">
        <v>4450</v>
      </c>
    </row>
    <row r="766" spans="1:21" hidden="1" x14ac:dyDescent="0.25">
      <c r="A766" s="17" t="s">
        <v>562</v>
      </c>
      <c r="B766" s="17" t="s">
        <v>2158</v>
      </c>
      <c r="C766" s="17" t="s">
        <v>999</v>
      </c>
      <c r="D766" s="26">
        <v>76189</v>
      </c>
      <c r="E766" s="17" t="s">
        <v>3201</v>
      </c>
      <c r="F766" s="17" t="s">
        <v>2452</v>
      </c>
      <c r="G766" s="27" t="s">
        <v>3482</v>
      </c>
      <c r="H766" s="17" t="s">
        <v>1717</v>
      </c>
      <c r="I766" s="38">
        <v>1998</v>
      </c>
      <c r="J766" s="17" t="s">
        <v>4844</v>
      </c>
      <c r="K766" s="17" t="s">
        <v>562</v>
      </c>
      <c r="L766" s="17" t="s">
        <v>4812</v>
      </c>
      <c r="M766" s="21"/>
      <c r="N766" s="21"/>
      <c r="O766" s="21" t="s">
        <v>4812</v>
      </c>
      <c r="P766" s="17" t="s">
        <v>4792</v>
      </c>
      <c r="Q766" s="17" t="s">
        <v>4792</v>
      </c>
      <c r="R766" s="22">
        <v>353</v>
      </c>
      <c r="S766" s="17" t="s">
        <v>4052</v>
      </c>
      <c r="T766" s="23">
        <v>220</v>
      </c>
      <c r="U766" s="17" t="s">
        <v>4459</v>
      </c>
    </row>
    <row r="767" spans="1:21" hidden="1" x14ac:dyDescent="0.25">
      <c r="A767" s="17" t="s">
        <v>563</v>
      </c>
      <c r="B767" s="17" t="s">
        <v>2277</v>
      </c>
      <c r="C767" s="17" t="s">
        <v>1280</v>
      </c>
      <c r="D767" s="26">
        <v>76189</v>
      </c>
      <c r="E767" s="17" t="s">
        <v>3201</v>
      </c>
      <c r="F767" s="17"/>
      <c r="G767" s="27" t="s">
        <v>3482</v>
      </c>
      <c r="H767" s="17" t="s">
        <v>1718</v>
      </c>
      <c r="I767" s="38">
        <v>1984</v>
      </c>
      <c r="J767" s="27" t="s">
        <v>4784</v>
      </c>
      <c r="K767" s="17" t="s">
        <v>563</v>
      </c>
      <c r="L767" s="17" t="s">
        <v>4842</v>
      </c>
      <c r="M767" s="21" t="s">
        <v>4812</v>
      </c>
      <c r="N767" s="21" t="s">
        <v>5314</v>
      </c>
      <c r="O767" s="21" t="s">
        <v>4812</v>
      </c>
      <c r="P767" s="17" t="s">
        <v>4792</v>
      </c>
      <c r="Q767" s="17" t="s">
        <v>4786</v>
      </c>
      <c r="R767" s="22">
        <v>37</v>
      </c>
      <c r="S767" s="17"/>
      <c r="T767" s="23">
        <v>110</v>
      </c>
      <c r="U767" s="17" t="s">
        <v>4450</v>
      </c>
    </row>
    <row r="768" spans="1:21" ht="26.25" hidden="1" x14ac:dyDescent="0.25">
      <c r="A768" s="17" t="s">
        <v>766</v>
      </c>
      <c r="B768" s="17" t="s">
        <v>2344</v>
      </c>
      <c r="C768" s="17" t="s">
        <v>1413</v>
      </c>
      <c r="D768" s="26">
        <v>76187</v>
      </c>
      <c r="E768" s="17" t="s">
        <v>3201</v>
      </c>
      <c r="F768" s="17"/>
      <c r="G768" s="27" t="s">
        <v>3482</v>
      </c>
      <c r="H768" s="17" t="s">
        <v>1806</v>
      </c>
      <c r="I768" s="38">
        <v>1995</v>
      </c>
      <c r="J768" s="27" t="s">
        <v>4784</v>
      </c>
      <c r="K768" s="17" t="s">
        <v>766</v>
      </c>
      <c r="L768" s="17" t="s">
        <v>4842</v>
      </c>
      <c r="M768" s="21" t="s">
        <v>4825</v>
      </c>
      <c r="N768" s="21" t="s">
        <v>4812</v>
      </c>
      <c r="O768" s="21" t="s">
        <v>4825</v>
      </c>
      <c r="P768" s="17" t="s">
        <v>4792</v>
      </c>
      <c r="Q768" s="17" t="s">
        <v>4786</v>
      </c>
      <c r="R768" s="22">
        <v>45</v>
      </c>
      <c r="S768" s="17"/>
      <c r="T768" s="23">
        <v>110</v>
      </c>
      <c r="U768" s="17" t="s">
        <v>4442</v>
      </c>
    </row>
    <row r="769" spans="1:21" hidden="1" x14ac:dyDescent="0.25">
      <c r="A769" s="24" t="s">
        <v>767</v>
      </c>
      <c r="B769" s="17" t="s">
        <v>2344</v>
      </c>
      <c r="C769" s="17" t="s">
        <v>1413</v>
      </c>
      <c r="D769" s="26">
        <v>76187</v>
      </c>
      <c r="E769" s="25" t="s">
        <v>3201</v>
      </c>
      <c r="F769" s="17"/>
      <c r="G769" s="19" t="s">
        <v>3482</v>
      </c>
      <c r="H769" s="17" t="s">
        <v>1807</v>
      </c>
      <c r="I769" s="28">
        <v>1995</v>
      </c>
      <c r="J769" s="17" t="s">
        <v>4784</v>
      </c>
      <c r="K769" s="17" t="s">
        <v>767</v>
      </c>
      <c r="L769" s="17" t="s">
        <v>4842</v>
      </c>
      <c r="M769" s="17" t="s">
        <v>4825</v>
      </c>
      <c r="N769" s="17" t="s">
        <v>4812</v>
      </c>
      <c r="O769" s="17" t="s">
        <v>4825</v>
      </c>
      <c r="P769" s="17" t="s">
        <v>4792</v>
      </c>
      <c r="Q769" s="17" t="s">
        <v>4786</v>
      </c>
      <c r="R769" s="29">
        <v>25</v>
      </c>
      <c r="S769" s="17"/>
      <c r="T769" s="25">
        <v>110</v>
      </c>
      <c r="U769" s="25" t="s">
        <v>4442</v>
      </c>
    </row>
    <row r="770" spans="1:21" hidden="1" x14ac:dyDescent="0.25">
      <c r="A770" s="17" t="s">
        <v>125</v>
      </c>
      <c r="B770" s="17" t="s">
        <v>2158</v>
      </c>
      <c r="C770" s="17" t="s">
        <v>999</v>
      </c>
      <c r="D770" s="26">
        <v>76189</v>
      </c>
      <c r="E770" s="17" t="s">
        <v>3201</v>
      </c>
      <c r="F770" s="17" t="s">
        <v>2452</v>
      </c>
      <c r="G770" s="27" t="s">
        <v>3482</v>
      </c>
      <c r="H770" s="17" t="s">
        <v>1560</v>
      </c>
      <c r="I770" s="38">
        <v>1985</v>
      </c>
      <c r="J770" s="27" t="s">
        <v>4784</v>
      </c>
      <c r="K770" s="17" t="s">
        <v>125</v>
      </c>
      <c r="L770" s="17" t="s">
        <v>4843</v>
      </c>
      <c r="M770" s="21"/>
      <c r="N770" s="21"/>
      <c r="O770" s="21" t="s">
        <v>4843</v>
      </c>
      <c r="P770" s="17" t="s">
        <v>4792</v>
      </c>
      <c r="Q770" s="17" t="s">
        <v>4786</v>
      </c>
      <c r="R770" s="22">
        <v>517</v>
      </c>
      <c r="S770" s="17" t="s">
        <v>4052</v>
      </c>
      <c r="T770" s="23">
        <v>380</v>
      </c>
      <c r="U770" s="17" t="s">
        <v>4459</v>
      </c>
    </row>
    <row r="771" spans="1:21" ht="64.5" hidden="1" x14ac:dyDescent="0.25">
      <c r="A771" s="24" t="s">
        <v>126</v>
      </c>
      <c r="B771" s="21" t="s">
        <v>2158</v>
      </c>
      <c r="C771" s="17" t="s">
        <v>999</v>
      </c>
      <c r="D771" s="26">
        <v>76189</v>
      </c>
      <c r="E771" s="25" t="s">
        <v>3201</v>
      </c>
      <c r="F771" s="21" t="s">
        <v>2452</v>
      </c>
      <c r="G771" s="27" t="s">
        <v>3482</v>
      </c>
      <c r="H771" s="17" t="s">
        <v>1561</v>
      </c>
      <c r="I771" s="52">
        <v>2014</v>
      </c>
      <c r="J771" s="32" t="s">
        <v>4784</v>
      </c>
      <c r="K771" s="17" t="s">
        <v>126</v>
      </c>
      <c r="L771" s="17" t="s">
        <v>4843</v>
      </c>
      <c r="M771" s="21"/>
      <c r="N771" s="17"/>
      <c r="O771" s="32" t="s">
        <v>4843</v>
      </c>
      <c r="P771" s="27" t="s">
        <v>4792</v>
      </c>
      <c r="Q771" s="17" t="s">
        <v>4786</v>
      </c>
      <c r="R771" s="29">
        <v>834</v>
      </c>
      <c r="S771" s="30" t="s">
        <v>4052</v>
      </c>
      <c r="T771" s="30">
        <v>380</v>
      </c>
      <c r="U771" s="30" t="s">
        <v>4459</v>
      </c>
    </row>
    <row r="772" spans="1:21" ht="90" hidden="1" x14ac:dyDescent="0.25">
      <c r="A772" s="24" t="s">
        <v>6261</v>
      </c>
      <c r="B772" s="21"/>
      <c r="C772" s="17"/>
      <c r="D772" s="26">
        <v>97753</v>
      </c>
      <c r="E772" s="25" t="s">
        <v>6262</v>
      </c>
      <c r="F772" s="21" t="s">
        <v>6263</v>
      </c>
      <c r="G772" s="27" t="s">
        <v>3478</v>
      </c>
      <c r="H772" s="17"/>
      <c r="I772" s="52">
        <v>2010</v>
      </c>
      <c r="J772" s="32" t="s">
        <v>4784</v>
      </c>
      <c r="K772" s="17" t="s">
        <v>6261</v>
      </c>
      <c r="L772" s="17" t="s">
        <v>4815</v>
      </c>
      <c r="M772" s="21"/>
      <c r="N772" s="17"/>
      <c r="O772" s="32" t="s">
        <v>4815</v>
      </c>
      <c r="P772" s="27" t="s">
        <v>4786</v>
      </c>
      <c r="Q772" s="17"/>
      <c r="R772" s="29">
        <v>11.1</v>
      </c>
      <c r="S772" s="30"/>
      <c r="T772" s="30"/>
      <c r="U772" s="30" t="s">
        <v>6264</v>
      </c>
    </row>
    <row r="773" spans="1:21" ht="39" hidden="1" x14ac:dyDescent="0.25">
      <c r="A773" s="24" t="s">
        <v>6265</v>
      </c>
      <c r="B773" s="21" t="s">
        <v>5169</v>
      </c>
      <c r="C773" s="17" t="s">
        <v>6266</v>
      </c>
      <c r="D773" s="26">
        <v>19357</v>
      </c>
      <c r="E773" s="25" t="s">
        <v>6267</v>
      </c>
      <c r="F773" s="21"/>
      <c r="G773" s="27" t="s">
        <v>3346</v>
      </c>
      <c r="H773" s="17"/>
      <c r="I773" s="52">
        <v>2003</v>
      </c>
      <c r="J773" s="32" t="s">
        <v>4784</v>
      </c>
      <c r="K773" s="17" t="s">
        <v>6265</v>
      </c>
      <c r="L773" s="17" t="s">
        <v>4785</v>
      </c>
      <c r="M773" s="21"/>
      <c r="N773" s="17"/>
      <c r="O773" s="32" t="s">
        <v>4785</v>
      </c>
      <c r="P773" s="27" t="s">
        <v>4786</v>
      </c>
      <c r="Q773" s="17" t="s">
        <v>4792</v>
      </c>
      <c r="R773" s="29">
        <v>27</v>
      </c>
      <c r="S773" s="30" t="s">
        <v>6268</v>
      </c>
      <c r="T773" s="30">
        <v>110</v>
      </c>
      <c r="U773" s="30" t="s">
        <v>6269</v>
      </c>
    </row>
    <row r="774" spans="1:21" ht="39" hidden="1" x14ac:dyDescent="0.25">
      <c r="A774" s="24" t="s">
        <v>6270</v>
      </c>
      <c r="B774" s="21" t="s">
        <v>6271</v>
      </c>
      <c r="C774" s="17" t="s">
        <v>6272</v>
      </c>
      <c r="D774" s="26">
        <v>19357</v>
      </c>
      <c r="E774" s="25" t="s">
        <v>6273</v>
      </c>
      <c r="F774" s="21"/>
      <c r="G774" s="27" t="s">
        <v>3346</v>
      </c>
      <c r="H774" s="17"/>
      <c r="I774" s="52">
        <v>2002</v>
      </c>
      <c r="J774" s="32" t="s">
        <v>4784</v>
      </c>
      <c r="K774" s="17" t="s">
        <v>6270</v>
      </c>
      <c r="L774" s="17" t="s">
        <v>4785</v>
      </c>
      <c r="M774" s="21"/>
      <c r="N774" s="17"/>
      <c r="O774" s="32" t="s">
        <v>4785</v>
      </c>
      <c r="P774" s="27" t="s">
        <v>4786</v>
      </c>
      <c r="Q774" s="17" t="s">
        <v>4792</v>
      </c>
      <c r="R774" s="29">
        <v>42</v>
      </c>
      <c r="S774" s="30"/>
      <c r="T774" s="30">
        <v>110</v>
      </c>
      <c r="U774" s="30" t="s">
        <v>6269</v>
      </c>
    </row>
    <row r="775" spans="1:21" ht="26.25" hidden="1" x14ac:dyDescent="0.25">
      <c r="A775" s="24" t="s">
        <v>6274</v>
      </c>
      <c r="B775" s="21"/>
      <c r="C775" s="17" t="s">
        <v>6275</v>
      </c>
      <c r="D775" s="26">
        <v>95359</v>
      </c>
      <c r="E775" s="25" t="s">
        <v>6276</v>
      </c>
      <c r="F775" s="21"/>
      <c r="G775" s="27" t="s">
        <v>3478</v>
      </c>
      <c r="H775" s="17"/>
      <c r="I775" s="52">
        <v>2014</v>
      </c>
      <c r="J775" s="32" t="s">
        <v>4784</v>
      </c>
      <c r="K775" s="17" t="s">
        <v>6274</v>
      </c>
      <c r="L775" s="17" t="s">
        <v>4785</v>
      </c>
      <c r="M775" s="21"/>
      <c r="N775" s="17"/>
      <c r="O775" s="32" t="s">
        <v>4785</v>
      </c>
      <c r="P775" s="27" t="s">
        <v>4786</v>
      </c>
      <c r="Q775" s="17" t="s">
        <v>4792</v>
      </c>
      <c r="R775" s="29">
        <v>17.5</v>
      </c>
      <c r="S775" s="30"/>
      <c r="T775" s="30" t="s">
        <v>4405</v>
      </c>
      <c r="U775" s="30" t="s">
        <v>4451</v>
      </c>
    </row>
    <row r="776" spans="1:21" ht="51.75" hidden="1" x14ac:dyDescent="0.25">
      <c r="A776" s="24" t="s">
        <v>874</v>
      </c>
      <c r="B776" s="21" t="s">
        <v>2381</v>
      </c>
      <c r="C776" s="17" t="s">
        <v>1479</v>
      </c>
      <c r="D776" s="26">
        <v>34123</v>
      </c>
      <c r="E776" s="25" t="s">
        <v>3327</v>
      </c>
      <c r="F776" s="21"/>
      <c r="G776" s="27" t="s">
        <v>3483</v>
      </c>
      <c r="H776" s="17"/>
      <c r="I776" s="52">
        <v>1985</v>
      </c>
      <c r="J776" s="32" t="s">
        <v>4784</v>
      </c>
      <c r="K776" s="17" t="s">
        <v>874</v>
      </c>
      <c r="L776" s="17" t="s">
        <v>5412</v>
      </c>
      <c r="M776" s="21" t="s">
        <v>4868</v>
      </c>
      <c r="N776" s="17" t="s">
        <v>6277</v>
      </c>
      <c r="O776" s="32" t="s">
        <v>4868</v>
      </c>
      <c r="P776" s="27" t="s">
        <v>4792</v>
      </c>
      <c r="Q776" s="17" t="s">
        <v>4786</v>
      </c>
      <c r="R776" s="29">
        <v>14.7</v>
      </c>
      <c r="S776" s="30" t="s">
        <v>4381</v>
      </c>
      <c r="T776" s="30">
        <v>60</v>
      </c>
      <c r="U776" s="30" t="s">
        <v>4525</v>
      </c>
    </row>
    <row r="777" spans="1:21" ht="64.5" hidden="1" x14ac:dyDescent="0.25">
      <c r="A777" s="24" t="s">
        <v>413</v>
      </c>
      <c r="B777" s="21" t="s">
        <v>2224</v>
      </c>
      <c r="C777" s="17" t="s">
        <v>1190</v>
      </c>
      <c r="D777" s="26">
        <v>34134</v>
      </c>
      <c r="E777" s="25" t="s">
        <v>3327</v>
      </c>
      <c r="F777" s="21"/>
      <c r="G777" s="27" t="s">
        <v>3483</v>
      </c>
      <c r="H777" s="17"/>
      <c r="I777" s="52">
        <v>1988</v>
      </c>
      <c r="J777" s="32" t="s">
        <v>4784</v>
      </c>
      <c r="K777" s="17" t="s">
        <v>413</v>
      </c>
      <c r="L777" s="17" t="s">
        <v>4842</v>
      </c>
      <c r="M777" s="21" t="s">
        <v>5061</v>
      </c>
      <c r="N777" s="17" t="s">
        <v>6278</v>
      </c>
      <c r="O777" s="32" t="s">
        <v>5061</v>
      </c>
      <c r="P777" s="27" t="s">
        <v>4792</v>
      </c>
      <c r="Q777" s="17" t="s">
        <v>4786</v>
      </c>
      <c r="R777" s="29">
        <v>33.5</v>
      </c>
      <c r="S777" s="30" t="s">
        <v>4161</v>
      </c>
      <c r="T777" s="30">
        <v>110</v>
      </c>
      <c r="U777" s="30" t="s">
        <v>4443</v>
      </c>
    </row>
    <row r="778" spans="1:21" ht="64.5" hidden="1" x14ac:dyDescent="0.25">
      <c r="A778" s="24" t="s">
        <v>564</v>
      </c>
      <c r="B778" s="21" t="s">
        <v>2224</v>
      </c>
      <c r="C778" s="17" t="s">
        <v>1281</v>
      </c>
      <c r="D778" s="26">
        <v>34134</v>
      </c>
      <c r="E778" s="25" t="s">
        <v>3327</v>
      </c>
      <c r="F778" s="21"/>
      <c r="G778" s="27" t="s">
        <v>3483</v>
      </c>
      <c r="H778" s="17"/>
      <c r="I778" s="52">
        <v>1987</v>
      </c>
      <c r="J778" s="32" t="s">
        <v>4784</v>
      </c>
      <c r="K778" s="17" t="s">
        <v>564</v>
      </c>
      <c r="L778" s="17" t="s">
        <v>4812</v>
      </c>
      <c r="M778" s="21"/>
      <c r="N778" s="17"/>
      <c r="O778" s="17" t="s">
        <v>4812</v>
      </c>
      <c r="P778" s="17" t="s">
        <v>4792</v>
      </c>
      <c r="Q778" s="17" t="s">
        <v>4786</v>
      </c>
      <c r="R778" s="29">
        <v>50</v>
      </c>
      <c r="S778" s="30" t="s">
        <v>4235</v>
      </c>
      <c r="T778" s="30">
        <v>60</v>
      </c>
      <c r="U778" s="30" t="s">
        <v>4525</v>
      </c>
    </row>
    <row r="779" spans="1:21" ht="64.5" hidden="1" x14ac:dyDescent="0.25">
      <c r="A779" s="24" t="s">
        <v>6279</v>
      </c>
      <c r="B779" s="21"/>
      <c r="C779" s="17" t="s">
        <v>6280</v>
      </c>
      <c r="D779" s="26">
        <v>23847</v>
      </c>
      <c r="E779" s="25" t="s">
        <v>6281</v>
      </c>
      <c r="F779" s="21" t="s">
        <v>6282</v>
      </c>
      <c r="G779" s="27" t="s">
        <v>3486</v>
      </c>
      <c r="H779" s="17"/>
      <c r="I779" s="52">
        <v>2014</v>
      </c>
      <c r="J779" s="32" t="s">
        <v>4784</v>
      </c>
      <c r="K779" s="17" t="s">
        <v>6279</v>
      </c>
      <c r="L779" s="17" t="s">
        <v>4785</v>
      </c>
      <c r="M779" s="21"/>
      <c r="N779" s="17"/>
      <c r="O779" s="32" t="s">
        <v>4785</v>
      </c>
      <c r="P779" s="27" t="s">
        <v>4786</v>
      </c>
      <c r="Q779" s="17" t="s">
        <v>4792</v>
      </c>
      <c r="R779" s="29">
        <v>21.5</v>
      </c>
      <c r="S779" s="30"/>
      <c r="T779" s="30" t="s">
        <v>4849</v>
      </c>
      <c r="U779" s="30" t="s">
        <v>4567</v>
      </c>
    </row>
    <row r="780" spans="1:21" ht="39" hidden="1" x14ac:dyDescent="0.25">
      <c r="A780" s="24" t="s">
        <v>260</v>
      </c>
      <c r="B780" s="21" t="s">
        <v>2172</v>
      </c>
      <c r="C780" s="17" t="s">
        <v>1081</v>
      </c>
      <c r="D780" s="26">
        <v>86916</v>
      </c>
      <c r="E780" s="25" t="s">
        <v>1081</v>
      </c>
      <c r="F780" s="21" t="s">
        <v>2493</v>
      </c>
      <c r="G780" s="27" t="s">
        <v>3478</v>
      </c>
      <c r="H780" s="17" t="s">
        <v>1081</v>
      </c>
      <c r="I780" s="52">
        <v>1975</v>
      </c>
      <c r="J780" s="32" t="s">
        <v>4784</v>
      </c>
      <c r="K780" s="17" t="s">
        <v>260</v>
      </c>
      <c r="L780" s="17" t="s">
        <v>4823</v>
      </c>
      <c r="M780" s="21"/>
      <c r="N780" s="17"/>
      <c r="O780" s="32" t="s">
        <v>4823</v>
      </c>
      <c r="P780" s="27" t="s">
        <v>4792</v>
      </c>
      <c r="Q780" s="17" t="s">
        <v>4792</v>
      </c>
      <c r="R780" s="29">
        <v>16.7</v>
      </c>
      <c r="S780" s="30" t="s">
        <v>4088</v>
      </c>
      <c r="T780" s="30">
        <v>110</v>
      </c>
      <c r="U780" s="30" t="s">
        <v>4451</v>
      </c>
    </row>
    <row r="781" spans="1:21" ht="39" hidden="1" x14ac:dyDescent="0.25">
      <c r="A781" s="17" t="s">
        <v>6283</v>
      </c>
      <c r="B781" s="17"/>
      <c r="C781" s="17" t="s">
        <v>6284</v>
      </c>
      <c r="D781" s="26">
        <v>6901</v>
      </c>
      <c r="E781" s="17" t="s">
        <v>6285</v>
      </c>
      <c r="F781" s="17"/>
      <c r="G781" s="27" t="s">
        <v>3479</v>
      </c>
      <c r="H781" s="17" t="s">
        <v>6286</v>
      </c>
      <c r="I781" s="38">
        <v>2005</v>
      </c>
      <c r="J781" s="27" t="s">
        <v>4784</v>
      </c>
      <c r="K781" s="17" t="s">
        <v>6283</v>
      </c>
      <c r="L781" s="17" t="s">
        <v>4785</v>
      </c>
      <c r="M781" s="21"/>
      <c r="N781" s="21"/>
      <c r="O781" s="21" t="s">
        <v>4785</v>
      </c>
      <c r="P781" s="17" t="s">
        <v>4786</v>
      </c>
      <c r="Q781" s="17" t="s">
        <v>4792</v>
      </c>
      <c r="R781" s="22">
        <v>15</v>
      </c>
      <c r="S781" s="17"/>
      <c r="T781" s="23"/>
      <c r="U781" s="17" t="s">
        <v>4458</v>
      </c>
    </row>
    <row r="782" spans="1:21" ht="39" hidden="1" x14ac:dyDescent="0.25">
      <c r="A782" s="17" t="s">
        <v>6287</v>
      </c>
      <c r="B782" s="32" t="s">
        <v>5279</v>
      </c>
      <c r="C782" s="27" t="s">
        <v>6288</v>
      </c>
      <c r="D782" s="18" t="s">
        <v>6289</v>
      </c>
      <c r="E782" s="32" t="s">
        <v>6290</v>
      </c>
      <c r="F782" s="32"/>
      <c r="G782" s="27" t="s">
        <v>3479</v>
      </c>
      <c r="H782" s="27" t="s">
        <v>6286</v>
      </c>
      <c r="I782" s="40">
        <v>2012</v>
      </c>
      <c r="J782" s="32" t="s">
        <v>4784</v>
      </c>
      <c r="K782" s="17" t="s">
        <v>6287</v>
      </c>
      <c r="L782" s="17" t="s">
        <v>4785</v>
      </c>
      <c r="M782" s="21"/>
      <c r="N782" s="21"/>
      <c r="O782" s="21" t="s">
        <v>4785</v>
      </c>
      <c r="P782" s="32" t="s">
        <v>4786</v>
      </c>
      <c r="Q782" s="32" t="s">
        <v>4792</v>
      </c>
      <c r="R782" s="39">
        <v>10</v>
      </c>
      <c r="S782" s="30" t="s">
        <v>6291</v>
      </c>
      <c r="T782" s="40">
        <v>20</v>
      </c>
      <c r="U782" s="17" t="s">
        <v>4458</v>
      </c>
    </row>
    <row r="783" spans="1:21" ht="39" hidden="1" x14ac:dyDescent="0.25">
      <c r="A783" s="17" t="s">
        <v>6292</v>
      </c>
      <c r="B783" s="17" t="s">
        <v>5293</v>
      </c>
      <c r="C783" s="17" t="s">
        <v>6293</v>
      </c>
      <c r="D783" s="26">
        <v>15926</v>
      </c>
      <c r="E783" s="17" t="s">
        <v>6294</v>
      </c>
      <c r="F783" s="17"/>
      <c r="G783" s="27" t="s">
        <v>3346</v>
      </c>
      <c r="H783" s="17"/>
      <c r="I783" s="38">
        <v>2005</v>
      </c>
      <c r="J783" s="27" t="s">
        <v>4784</v>
      </c>
      <c r="K783" s="17" t="s">
        <v>6292</v>
      </c>
      <c r="L783" s="17" t="s">
        <v>4785</v>
      </c>
      <c r="M783" s="21"/>
      <c r="N783" s="21"/>
      <c r="O783" s="21" t="s">
        <v>4785</v>
      </c>
      <c r="P783" s="17" t="s">
        <v>4786</v>
      </c>
      <c r="Q783" s="17"/>
      <c r="R783" s="22">
        <v>76.5</v>
      </c>
      <c r="S783" s="17" t="s">
        <v>6295</v>
      </c>
      <c r="T783" s="23">
        <v>110</v>
      </c>
      <c r="U783" s="17" t="s">
        <v>4458</v>
      </c>
    </row>
    <row r="784" spans="1:21" hidden="1" x14ac:dyDescent="0.25">
      <c r="A784" s="24" t="s">
        <v>6296</v>
      </c>
      <c r="B784" s="17" t="s">
        <v>6297</v>
      </c>
      <c r="C784" s="17"/>
      <c r="D784" s="18">
        <v>47906</v>
      </c>
      <c r="E784" s="17" t="s">
        <v>6298</v>
      </c>
      <c r="F784" s="17"/>
      <c r="G784" s="19" t="s">
        <v>3480</v>
      </c>
      <c r="H784" s="17"/>
      <c r="I784" s="20">
        <v>1990</v>
      </c>
      <c r="J784" s="17" t="s">
        <v>4784</v>
      </c>
      <c r="K784" s="17" t="s">
        <v>6296</v>
      </c>
      <c r="L784" s="17" t="s">
        <v>4812</v>
      </c>
      <c r="M784" s="17" t="s">
        <v>4751</v>
      </c>
      <c r="N784" s="17" t="s">
        <v>6299</v>
      </c>
      <c r="O784" s="17" t="s">
        <v>4812</v>
      </c>
      <c r="P784" s="17" t="s">
        <v>4792</v>
      </c>
      <c r="Q784" s="17" t="s">
        <v>4786</v>
      </c>
      <c r="R784" s="22">
        <v>13.2</v>
      </c>
      <c r="S784" s="17" t="s">
        <v>6300</v>
      </c>
      <c r="T784" s="23">
        <v>10</v>
      </c>
      <c r="U784" s="17" t="s">
        <v>6297</v>
      </c>
    </row>
    <row r="785" spans="1:21" hidden="1" x14ac:dyDescent="0.25">
      <c r="A785" s="24" t="s">
        <v>6301</v>
      </c>
      <c r="B785" s="17"/>
      <c r="C785" s="17"/>
      <c r="D785" s="18">
        <v>23701</v>
      </c>
      <c r="E785" s="17" t="s">
        <v>6302</v>
      </c>
      <c r="F785" s="24"/>
      <c r="G785" s="19" t="s">
        <v>3486</v>
      </c>
      <c r="H785" s="17"/>
      <c r="I785" s="20">
        <v>1995</v>
      </c>
      <c r="J785" s="17" t="s">
        <v>4784</v>
      </c>
      <c r="K785" s="17" t="s">
        <v>6301</v>
      </c>
      <c r="L785" s="17" t="s">
        <v>4785</v>
      </c>
      <c r="M785" s="45"/>
      <c r="N785" s="24"/>
      <c r="O785" s="24" t="s">
        <v>4785</v>
      </c>
      <c r="P785" s="17" t="s">
        <v>4786</v>
      </c>
      <c r="Q785" s="17"/>
      <c r="R785" s="22">
        <v>13.3</v>
      </c>
      <c r="S785" s="17"/>
      <c r="T785" s="23" t="s">
        <v>4403</v>
      </c>
      <c r="U785" s="17" t="s">
        <v>4573</v>
      </c>
    </row>
    <row r="786" spans="1:21" hidden="1" x14ac:dyDescent="0.25">
      <c r="A786" s="24" t="s">
        <v>6303</v>
      </c>
      <c r="B786" s="17" t="s">
        <v>4894</v>
      </c>
      <c r="C786" s="21" t="s">
        <v>6304</v>
      </c>
      <c r="D786" s="18">
        <v>14669</v>
      </c>
      <c r="E786" s="17" t="s">
        <v>6305</v>
      </c>
      <c r="F786" s="17"/>
      <c r="G786" s="19" t="s">
        <v>3346</v>
      </c>
      <c r="H786" s="17"/>
      <c r="I786" s="20">
        <v>2005</v>
      </c>
      <c r="J786" s="17" t="s">
        <v>4784</v>
      </c>
      <c r="K786" s="17" t="s">
        <v>6303</v>
      </c>
      <c r="L786" s="17" t="s">
        <v>4785</v>
      </c>
      <c r="M786" s="17"/>
      <c r="N786" s="17"/>
      <c r="O786" s="17" t="s">
        <v>4785</v>
      </c>
      <c r="P786" s="17" t="s">
        <v>4786</v>
      </c>
      <c r="Q786" s="17"/>
      <c r="R786" s="22">
        <v>18.399999999999999</v>
      </c>
      <c r="S786" s="17"/>
      <c r="T786" s="23">
        <v>20</v>
      </c>
      <c r="U786" s="27" t="s">
        <v>4436</v>
      </c>
    </row>
    <row r="787" spans="1:21" hidden="1" x14ac:dyDescent="0.25">
      <c r="A787" s="17" t="s">
        <v>565</v>
      </c>
      <c r="B787" s="17" t="s">
        <v>2278</v>
      </c>
      <c r="C787" s="17" t="s">
        <v>1282</v>
      </c>
      <c r="D787" s="26">
        <v>24116</v>
      </c>
      <c r="E787" s="17" t="s">
        <v>3234</v>
      </c>
      <c r="F787" s="17"/>
      <c r="G787" s="27" t="s">
        <v>3486</v>
      </c>
      <c r="H787" s="17"/>
      <c r="I787" s="38">
        <v>2005</v>
      </c>
      <c r="J787" s="27" t="s">
        <v>4784</v>
      </c>
      <c r="K787" s="17" t="s">
        <v>565</v>
      </c>
      <c r="L787" s="17" t="s">
        <v>4812</v>
      </c>
      <c r="M787" s="21" t="s">
        <v>4812</v>
      </c>
      <c r="N787" s="21" t="s">
        <v>5314</v>
      </c>
      <c r="O787" s="21" t="s">
        <v>4812</v>
      </c>
      <c r="P787" s="17" t="s">
        <v>4792</v>
      </c>
      <c r="Q787" s="17" t="s">
        <v>4786</v>
      </c>
      <c r="R787" s="22">
        <v>21.5</v>
      </c>
      <c r="S787" s="17" t="s">
        <v>4236</v>
      </c>
      <c r="T787" s="23">
        <v>30</v>
      </c>
      <c r="U787" s="27" t="s">
        <v>4526</v>
      </c>
    </row>
    <row r="788" spans="1:21" ht="39" hidden="1" x14ac:dyDescent="0.25">
      <c r="A788" s="24" t="s">
        <v>127</v>
      </c>
      <c r="B788" s="17" t="s">
        <v>2178</v>
      </c>
      <c r="C788" s="17" t="s">
        <v>1000</v>
      </c>
      <c r="D788" s="18">
        <v>24149</v>
      </c>
      <c r="E788" s="17" t="s">
        <v>3234</v>
      </c>
      <c r="F788" s="17"/>
      <c r="G788" s="19" t="s">
        <v>3486</v>
      </c>
      <c r="H788" s="17"/>
      <c r="I788" s="20">
        <v>1970</v>
      </c>
      <c r="J788" s="17" t="s">
        <v>4784</v>
      </c>
      <c r="K788" s="17" t="s">
        <v>127</v>
      </c>
      <c r="L788" s="17" t="s">
        <v>4843</v>
      </c>
      <c r="M788" s="17"/>
      <c r="N788" s="17"/>
      <c r="O788" s="17" t="s">
        <v>4843</v>
      </c>
      <c r="P788" s="17" t="s">
        <v>4792</v>
      </c>
      <c r="Q788" s="17" t="s">
        <v>4786</v>
      </c>
      <c r="R788" s="22">
        <v>323</v>
      </c>
      <c r="S788" s="21" t="s">
        <v>4053</v>
      </c>
      <c r="T788" s="23">
        <v>220</v>
      </c>
      <c r="U788" s="17" t="s">
        <v>4463</v>
      </c>
    </row>
    <row r="789" spans="1:21" ht="39" hidden="1" x14ac:dyDescent="0.25">
      <c r="A789" s="17" t="s">
        <v>6306</v>
      </c>
      <c r="B789" s="32" t="s">
        <v>2183</v>
      </c>
      <c r="C789" s="27" t="s">
        <v>6307</v>
      </c>
      <c r="D789" s="18">
        <v>55481</v>
      </c>
      <c r="E789" s="32" t="s">
        <v>6308</v>
      </c>
      <c r="F789" s="32"/>
      <c r="G789" s="27" t="s">
        <v>3487</v>
      </c>
      <c r="H789" s="27"/>
      <c r="I789" s="40">
        <v>2012</v>
      </c>
      <c r="J789" s="32" t="s">
        <v>4784</v>
      </c>
      <c r="K789" s="17" t="s">
        <v>6306</v>
      </c>
      <c r="L789" s="17" t="s">
        <v>4785</v>
      </c>
      <c r="M789" s="21"/>
      <c r="N789" s="21"/>
      <c r="O789" s="21" t="s">
        <v>4785</v>
      </c>
      <c r="P789" s="32" t="s">
        <v>4786</v>
      </c>
      <c r="Q789" s="32"/>
      <c r="R789" s="39">
        <v>52.9</v>
      </c>
      <c r="S789" s="30"/>
      <c r="T789" s="40"/>
      <c r="U789" s="17" t="s">
        <v>4441</v>
      </c>
    </row>
    <row r="790" spans="1:21" ht="26.25" hidden="1" x14ac:dyDescent="0.25">
      <c r="A790" s="17" t="s">
        <v>261</v>
      </c>
      <c r="B790" s="32" t="s">
        <v>2193</v>
      </c>
      <c r="C790" s="27" t="s">
        <v>1082</v>
      </c>
      <c r="D790" s="18">
        <v>84375</v>
      </c>
      <c r="E790" s="32" t="s">
        <v>3272</v>
      </c>
      <c r="F790" s="32" t="s">
        <v>2494</v>
      </c>
      <c r="G790" s="27" t="s">
        <v>3478</v>
      </c>
      <c r="H790" s="27" t="s">
        <v>1082</v>
      </c>
      <c r="I790" s="40">
        <v>1953</v>
      </c>
      <c r="J790" s="32" t="s">
        <v>4784</v>
      </c>
      <c r="K790" s="17" t="s">
        <v>261</v>
      </c>
      <c r="L790" s="17" t="s">
        <v>4823</v>
      </c>
      <c r="M790" s="21"/>
      <c r="N790" s="21"/>
      <c r="O790" s="21" t="s">
        <v>4823</v>
      </c>
      <c r="P790" s="32" t="s">
        <v>4792</v>
      </c>
      <c r="Q790" s="32" t="s">
        <v>4792</v>
      </c>
      <c r="R790" s="39">
        <v>50</v>
      </c>
      <c r="S790" s="30" t="s">
        <v>4088</v>
      </c>
      <c r="T790" s="40">
        <v>110</v>
      </c>
      <c r="U790" s="17" t="s">
        <v>4487</v>
      </c>
    </row>
    <row r="791" spans="1:21" hidden="1" x14ac:dyDescent="0.25">
      <c r="A791" s="17" t="s">
        <v>262</v>
      </c>
      <c r="B791" s="32" t="s">
        <v>2205</v>
      </c>
      <c r="C791" s="27" t="s">
        <v>1083</v>
      </c>
      <c r="D791" s="18">
        <v>88457</v>
      </c>
      <c r="E791" s="32" t="s">
        <v>3272</v>
      </c>
      <c r="F791" s="32" t="s">
        <v>2495</v>
      </c>
      <c r="G791" s="27" t="s">
        <v>3482</v>
      </c>
      <c r="H791" s="27" t="s">
        <v>1083</v>
      </c>
      <c r="I791" s="40">
        <v>0.98213374170495149</v>
      </c>
      <c r="J791" s="32" t="s">
        <v>4784</v>
      </c>
      <c r="K791" s="17" t="s">
        <v>262</v>
      </c>
      <c r="L791" s="17" t="s">
        <v>4823</v>
      </c>
      <c r="M791" s="21"/>
      <c r="N791" s="21"/>
      <c r="O791" s="21" t="s">
        <v>4823</v>
      </c>
      <c r="P791" s="32" t="s">
        <v>4792</v>
      </c>
      <c r="Q791" s="32" t="s">
        <v>4792</v>
      </c>
      <c r="R791" s="39">
        <v>14.2</v>
      </c>
      <c r="S791" s="30"/>
      <c r="T791" s="40">
        <v>20</v>
      </c>
      <c r="U791" s="17" t="s">
        <v>4442</v>
      </c>
    </row>
    <row r="792" spans="1:21" ht="39" hidden="1" x14ac:dyDescent="0.25">
      <c r="A792" s="17" t="s">
        <v>6309</v>
      </c>
      <c r="B792" s="32" t="s">
        <v>6310</v>
      </c>
      <c r="C792" s="27"/>
      <c r="D792" s="18">
        <v>99718</v>
      </c>
      <c r="E792" s="32" t="s">
        <v>6311</v>
      </c>
      <c r="F792" s="32"/>
      <c r="G792" s="27" t="s">
        <v>3481</v>
      </c>
      <c r="H792" s="27"/>
      <c r="I792" s="40">
        <v>2004</v>
      </c>
      <c r="J792" s="32" t="s">
        <v>4784</v>
      </c>
      <c r="K792" s="17" t="s">
        <v>6309</v>
      </c>
      <c r="L792" s="17" t="s">
        <v>4785</v>
      </c>
      <c r="M792" s="21"/>
      <c r="N792" s="21"/>
      <c r="O792" s="21" t="s">
        <v>4785</v>
      </c>
      <c r="P792" s="32" t="s">
        <v>4786</v>
      </c>
      <c r="Q792" s="32"/>
      <c r="R792" s="39">
        <v>22</v>
      </c>
      <c r="S792" s="30"/>
      <c r="T792" s="40" t="s">
        <v>4403</v>
      </c>
      <c r="U792" s="25" t="s">
        <v>4440</v>
      </c>
    </row>
    <row r="793" spans="1:21" ht="26.25" hidden="1" x14ac:dyDescent="0.25">
      <c r="A793" s="17" t="s">
        <v>566</v>
      </c>
      <c r="B793" s="32" t="s">
        <v>2279</v>
      </c>
      <c r="C793" s="27" t="s">
        <v>1283</v>
      </c>
      <c r="D793" s="18">
        <v>32278</v>
      </c>
      <c r="E793" s="32" t="s">
        <v>3374</v>
      </c>
      <c r="F793" s="32"/>
      <c r="G793" s="27" t="s">
        <v>3480</v>
      </c>
      <c r="H793" s="27"/>
      <c r="I793" s="40">
        <v>1980</v>
      </c>
      <c r="J793" s="32" t="s">
        <v>4784</v>
      </c>
      <c r="K793" s="17" t="s">
        <v>566</v>
      </c>
      <c r="L793" s="17" t="s">
        <v>4842</v>
      </c>
      <c r="M793" s="21" t="s">
        <v>4812</v>
      </c>
      <c r="N793" s="21" t="s">
        <v>5314</v>
      </c>
      <c r="O793" s="21" t="s">
        <v>4812</v>
      </c>
      <c r="P793" s="32" t="s">
        <v>4792</v>
      </c>
      <c r="Q793" s="32" t="s">
        <v>4792</v>
      </c>
      <c r="R793" s="39">
        <v>201.5</v>
      </c>
      <c r="S793" s="30" t="s">
        <v>4237</v>
      </c>
      <c r="T793" s="40">
        <v>110</v>
      </c>
      <c r="U793" s="25" t="s">
        <v>4449</v>
      </c>
    </row>
    <row r="794" spans="1:21" ht="39" hidden="1" x14ac:dyDescent="0.25">
      <c r="A794" s="17" t="s">
        <v>6312</v>
      </c>
      <c r="B794" s="32" t="s">
        <v>6313</v>
      </c>
      <c r="C794" s="27" t="s">
        <v>6314</v>
      </c>
      <c r="D794" s="31">
        <v>27616</v>
      </c>
      <c r="E794" s="32" t="s">
        <v>6315</v>
      </c>
      <c r="F794" s="32"/>
      <c r="G794" s="27" t="s">
        <v>3477</v>
      </c>
      <c r="H794" s="27"/>
      <c r="I794" s="40">
        <v>2005</v>
      </c>
      <c r="J794" s="32" t="s">
        <v>4784</v>
      </c>
      <c r="K794" s="17" t="s">
        <v>6312</v>
      </c>
      <c r="L794" s="32" t="s">
        <v>4785</v>
      </c>
      <c r="M794" s="21"/>
      <c r="N794" s="21"/>
      <c r="O794" s="21" t="s">
        <v>4785</v>
      </c>
      <c r="P794" s="32" t="s">
        <v>4786</v>
      </c>
      <c r="Q794" s="32" t="s">
        <v>4859</v>
      </c>
      <c r="R794" s="39">
        <v>18.600000000000001</v>
      </c>
      <c r="S794" s="30" t="s">
        <v>6316</v>
      </c>
      <c r="T794" s="40">
        <v>20</v>
      </c>
      <c r="U794" s="25" t="s">
        <v>4455</v>
      </c>
    </row>
    <row r="795" spans="1:21" ht="51.75" hidden="1" x14ac:dyDescent="0.25">
      <c r="A795" s="17" t="s">
        <v>6317</v>
      </c>
      <c r="B795" s="32" t="s">
        <v>5086</v>
      </c>
      <c r="C795" s="27" t="s">
        <v>6318</v>
      </c>
      <c r="D795" s="18">
        <v>27616</v>
      </c>
      <c r="E795" s="32" t="s">
        <v>6315</v>
      </c>
      <c r="F795" s="32"/>
      <c r="G795" s="27" t="s">
        <v>3477</v>
      </c>
      <c r="H795" s="27"/>
      <c r="I795" s="40">
        <v>2005</v>
      </c>
      <c r="J795" s="32" t="s">
        <v>4784</v>
      </c>
      <c r="K795" s="17" t="s">
        <v>6317</v>
      </c>
      <c r="L795" s="17" t="s">
        <v>4785</v>
      </c>
      <c r="M795" s="21"/>
      <c r="N795" s="21"/>
      <c r="O795" s="21" t="s">
        <v>4785</v>
      </c>
      <c r="P795" s="32" t="s">
        <v>4786</v>
      </c>
      <c r="Q795" s="32"/>
      <c r="R795" s="39">
        <v>6.4</v>
      </c>
      <c r="S795" s="30" t="s">
        <v>6319</v>
      </c>
      <c r="T795" s="40" t="s">
        <v>4405</v>
      </c>
      <c r="U795" s="17" t="s">
        <v>4455</v>
      </c>
    </row>
    <row r="796" spans="1:21" ht="51.75" hidden="1" x14ac:dyDescent="0.25">
      <c r="A796" s="17" t="s">
        <v>6320</v>
      </c>
      <c r="B796" s="32" t="s">
        <v>5019</v>
      </c>
      <c r="C796" s="27" t="s">
        <v>6321</v>
      </c>
      <c r="D796" s="18">
        <v>56291</v>
      </c>
      <c r="E796" s="32" t="s">
        <v>6322</v>
      </c>
      <c r="F796" s="32"/>
      <c r="G796" s="27" t="s">
        <v>3487</v>
      </c>
      <c r="H796" s="27"/>
      <c r="I796" s="40">
        <v>2006</v>
      </c>
      <c r="J796" s="32" t="s">
        <v>4784</v>
      </c>
      <c r="K796" s="17" t="s">
        <v>6320</v>
      </c>
      <c r="L796" s="17" t="s">
        <v>4785</v>
      </c>
      <c r="M796" s="21"/>
      <c r="N796" s="21"/>
      <c r="O796" s="21" t="s">
        <v>4785</v>
      </c>
      <c r="P796" s="32" t="s">
        <v>4786</v>
      </c>
      <c r="Q796" s="32"/>
      <c r="R796" s="39">
        <v>22.4</v>
      </c>
      <c r="S796" s="30" t="s">
        <v>6323</v>
      </c>
      <c r="T796" s="40">
        <v>110</v>
      </c>
      <c r="U796" s="17" t="s">
        <v>4441</v>
      </c>
    </row>
    <row r="797" spans="1:21" ht="39" hidden="1" x14ac:dyDescent="0.25">
      <c r="A797" s="17" t="s">
        <v>6324</v>
      </c>
      <c r="B797" s="17" t="s">
        <v>6325</v>
      </c>
      <c r="C797" s="17" t="s">
        <v>6326</v>
      </c>
      <c r="D797" s="26">
        <v>55471</v>
      </c>
      <c r="E797" s="17" t="s">
        <v>6327</v>
      </c>
      <c r="F797" s="17"/>
      <c r="G797" s="27" t="s">
        <v>3487</v>
      </c>
      <c r="H797" s="17"/>
      <c r="I797" s="38">
        <v>2013</v>
      </c>
      <c r="J797" s="27" t="s">
        <v>4784</v>
      </c>
      <c r="K797" s="17" t="s">
        <v>6324</v>
      </c>
      <c r="L797" s="17" t="s">
        <v>4785</v>
      </c>
      <c r="M797" s="21"/>
      <c r="N797" s="21"/>
      <c r="O797" s="21" t="s">
        <v>4785</v>
      </c>
      <c r="P797" s="17" t="s">
        <v>4786</v>
      </c>
      <c r="Q797" s="17" t="s">
        <v>4792</v>
      </c>
      <c r="R797" s="22">
        <v>11.5</v>
      </c>
      <c r="S797" s="17" t="s">
        <v>6328</v>
      </c>
      <c r="T797" s="23">
        <v>110</v>
      </c>
      <c r="U797" s="17" t="s">
        <v>4441</v>
      </c>
    </row>
    <row r="798" spans="1:21" ht="39" hidden="1" x14ac:dyDescent="0.25">
      <c r="A798" s="17" t="s">
        <v>6329</v>
      </c>
      <c r="B798" s="17" t="s">
        <v>6330</v>
      </c>
      <c r="C798" s="17"/>
      <c r="D798" s="26">
        <v>2708</v>
      </c>
      <c r="E798" s="17" t="s">
        <v>6331</v>
      </c>
      <c r="F798" s="17"/>
      <c r="G798" s="27" t="s">
        <v>3346</v>
      </c>
      <c r="H798" s="17"/>
      <c r="I798" s="38">
        <v>2006</v>
      </c>
      <c r="J798" s="27" t="s">
        <v>4784</v>
      </c>
      <c r="K798" s="17" t="s">
        <v>6329</v>
      </c>
      <c r="L798" s="17" t="s">
        <v>4785</v>
      </c>
      <c r="M798" s="21"/>
      <c r="N798" s="21"/>
      <c r="O798" s="21" t="s">
        <v>4785</v>
      </c>
      <c r="P798" s="17" t="s">
        <v>4786</v>
      </c>
      <c r="Q798" s="17" t="s">
        <v>4792</v>
      </c>
      <c r="R798" s="22">
        <v>10</v>
      </c>
      <c r="S798" s="17" t="s">
        <v>6332</v>
      </c>
      <c r="T798" s="23">
        <v>20</v>
      </c>
      <c r="U798" s="17" t="s">
        <v>4458</v>
      </c>
    </row>
    <row r="799" spans="1:21" ht="39" hidden="1" x14ac:dyDescent="0.25">
      <c r="A799" s="17" t="s">
        <v>6333</v>
      </c>
      <c r="B799" s="17" t="s">
        <v>6334</v>
      </c>
      <c r="C799" s="17" t="s">
        <v>6335</v>
      </c>
      <c r="D799" s="26">
        <v>3222</v>
      </c>
      <c r="E799" s="17" t="s">
        <v>6331</v>
      </c>
      <c r="F799" s="17"/>
      <c r="G799" s="27" t="s">
        <v>3346</v>
      </c>
      <c r="H799" s="17" t="s">
        <v>6336</v>
      </c>
      <c r="I799" s="38">
        <v>2010</v>
      </c>
      <c r="J799" s="27" t="s">
        <v>4784</v>
      </c>
      <c r="K799" s="17" t="s">
        <v>6333</v>
      </c>
      <c r="L799" s="17" t="s">
        <v>4785</v>
      </c>
      <c r="M799" s="21"/>
      <c r="N799" s="21"/>
      <c r="O799" s="21" t="s">
        <v>4785</v>
      </c>
      <c r="P799" s="17" t="s">
        <v>4786</v>
      </c>
      <c r="Q799" s="17" t="s">
        <v>4792</v>
      </c>
      <c r="R799" s="22">
        <v>16</v>
      </c>
      <c r="S799" s="17" t="s">
        <v>6335</v>
      </c>
      <c r="T799" s="23">
        <v>20</v>
      </c>
      <c r="U799" s="17" t="s">
        <v>4458</v>
      </c>
    </row>
    <row r="800" spans="1:21" ht="39" hidden="1" x14ac:dyDescent="0.25">
      <c r="A800" s="17" t="s">
        <v>6337</v>
      </c>
      <c r="B800" s="32" t="s">
        <v>6338</v>
      </c>
      <c r="C800" s="27"/>
      <c r="D800" s="18">
        <v>38464</v>
      </c>
      <c r="E800" s="32" t="s">
        <v>6339</v>
      </c>
      <c r="F800" s="32"/>
      <c r="G800" s="27" t="s">
        <v>3477</v>
      </c>
      <c r="H800" s="27"/>
      <c r="I800" s="40">
        <v>2000</v>
      </c>
      <c r="J800" s="32" t="s">
        <v>4784</v>
      </c>
      <c r="K800" s="17" t="s">
        <v>6337</v>
      </c>
      <c r="L800" s="17" t="s">
        <v>4785</v>
      </c>
      <c r="M800" s="21"/>
      <c r="N800" s="21"/>
      <c r="O800" s="21" t="s">
        <v>4785</v>
      </c>
      <c r="P800" s="32" t="s">
        <v>4786</v>
      </c>
      <c r="Q800" s="32"/>
      <c r="R800" s="39">
        <v>14.3</v>
      </c>
      <c r="S800" s="30"/>
      <c r="T800" s="40" t="s">
        <v>4405</v>
      </c>
      <c r="U800" s="25" t="s">
        <v>6340</v>
      </c>
    </row>
    <row r="801" spans="1:21" hidden="1" x14ac:dyDescent="0.25">
      <c r="A801" s="17" t="s">
        <v>567</v>
      </c>
      <c r="B801" s="32" t="s">
        <v>2280</v>
      </c>
      <c r="C801" s="27" t="s">
        <v>1284</v>
      </c>
      <c r="D801" s="18">
        <v>39164</v>
      </c>
      <c r="E801" s="32" t="s">
        <v>3375</v>
      </c>
      <c r="F801" s="32" t="s">
        <v>2601</v>
      </c>
      <c r="G801" s="27" t="s">
        <v>3479</v>
      </c>
      <c r="H801" s="27"/>
      <c r="I801" s="40">
        <v>1994</v>
      </c>
      <c r="J801" s="32" t="s">
        <v>5098</v>
      </c>
      <c r="K801" s="17" t="s">
        <v>567</v>
      </c>
      <c r="L801" s="17" t="s">
        <v>4812</v>
      </c>
      <c r="M801" s="21" t="s">
        <v>4905</v>
      </c>
      <c r="N801" s="21" t="s">
        <v>4905</v>
      </c>
      <c r="O801" s="21" t="s">
        <v>4812</v>
      </c>
      <c r="P801" s="32" t="s">
        <v>4792</v>
      </c>
      <c r="Q801" s="32" t="s">
        <v>4792</v>
      </c>
      <c r="R801" s="39">
        <v>23.4</v>
      </c>
      <c r="S801" s="30"/>
      <c r="T801" s="40">
        <v>20</v>
      </c>
      <c r="U801" s="17" t="s">
        <v>4443</v>
      </c>
    </row>
    <row r="802" spans="1:21" ht="39" hidden="1" x14ac:dyDescent="0.25">
      <c r="A802" s="17" t="s">
        <v>6341</v>
      </c>
      <c r="B802" s="17" t="s">
        <v>6342</v>
      </c>
      <c r="C802" s="17"/>
      <c r="D802" s="26">
        <v>99610</v>
      </c>
      <c r="E802" s="17" t="s">
        <v>6343</v>
      </c>
      <c r="F802" s="17"/>
      <c r="G802" s="27" t="s">
        <v>3481</v>
      </c>
      <c r="H802" s="17"/>
      <c r="I802" s="38">
        <v>2006</v>
      </c>
      <c r="J802" s="27" t="s">
        <v>4784</v>
      </c>
      <c r="K802" s="17" t="s">
        <v>6341</v>
      </c>
      <c r="L802" s="17" t="s">
        <v>4785</v>
      </c>
      <c r="M802" s="21"/>
      <c r="N802" s="21"/>
      <c r="O802" s="21" t="s">
        <v>4785</v>
      </c>
      <c r="P802" s="17" t="s">
        <v>4786</v>
      </c>
      <c r="Q802" s="17"/>
      <c r="R802" s="22">
        <v>16</v>
      </c>
      <c r="S802" s="17"/>
      <c r="T802" s="23" t="s">
        <v>4403</v>
      </c>
      <c r="U802" s="32" t="s">
        <v>4440</v>
      </c>
    </row>
    <row r="803" spans="1:21" ht="39" hidden="1" x14ac:dyDescent="0.25">
      <c r="A803" s="17" t="s">
        <v>6344</v>
      </c>
      <c r="B803" s="17" t="s">
        <v>6345</v>
      </c>
      <c r="C803" s="17" t="s">
        <v>6345</v>
      </c>
      <c r="D803" s="26">
        <v>1998</v>
      </c>
      <c r="E803" s="17" t="s">
        <v>6346</v>
      </c>
      <c r="F803" s="17" t="s">
        <v>6347</v>
      </c>
      <c r="G803" s="27" t="s">
        <v>3346</v>
      </c>
      <c r="H803" s="17"/>
      <c r="I803" s="38">
        <v>2011</v>
      </c>
      <c r="J803" s="27" t="s">
        <v>4784</v>
      </c>
      <c r="K803" s="17" t="s">
        <v>6344</v>
      </c>
      <c r="L803" s="17" t="s">
        <v>4815</v>
      </c>
      <c r="M803" s="21"/>
      <c r="N803" s="21"/>
      <c r="O803" s="21" t="s">
        <v>4815</v>
      </c>
      <c r="P803" s="17" t="s">
        <v>4786</v>
      </c>
      <c r="Q803" s="17"/>
      <c r="R803" s="22">
        <v>12.7</v>
      </c>
      <c r="S803" s="17" t="s">
        <v>6348</v>
      </c>
      <c r="T803" s="23">
        <v>110</v>
      </c>
      <c r="U803" s="17" t="s">
        <v>4458</v>
      </c>
    </row>
    <row r="804" spans="1:21" ht="39" hidden="1" x14ac:dyDescent="0.25">
      <c r="A804" s="17" t="s">
        <v>6349</v>
      </c>
      <c r="B804" s="17" t="s">
        <v>6350</v>
      </c>
      <c r="C804" s="17" t="s">
        <v>6350</v>
      </c>
      <c r="D804" s="26">
        <v>1998</v>
      </c>
      <c r="E804" s="17" t="s">
        <v>6346</v>
      </c>
      <c r="F804" s="17" t="s">
        <v>6351</v>
      </c>
      <c r="G804" s="27" t="s">
        <v>3346</v>
      </c>
      <c r="H804" s="17"/>
      <c r="I804" s="38">
        <v>2011</v>
      </c>
      <c r="J804" s="27" t="s">
        <v>4784</v>
      </c>
      <c r="K804" s="17" t="s">
        <v>6349</v>
      </c>
      <c r="L804" s="17" t="s">
        <v>4815</v>
      </c>
      <c r="M804" s="21"/>
      <c r="N804" s="21"/>
      <c r="O804" s="21" t="s">
        <v>4815</v>
      </c>
      <c r="P804" s="17" t="s">
        <v>4786</v>
      </c>
      <c r="Q804" s="17"/>
      <c r="R804" s="22">
        <v>15.4</v>
      </c>
      <c r="S804" s="17" t="s">
        <v>6348</v>
      </c>
      <c r="T804" s="23">
        <v>110</v>
      </c>
      <c r="U804" s="17" t="s">
        <v>4458</v>
      </c>
    </row>
    <row r="805" spans="1:21" ht="39" hidden="1" x14ac:dyDescent="0.25">
      <c r="A805" s="17" t="s">
        <v>6352</v>
      </c>
      <c r="B805" s="17" t="s">
        <v>6353</v>
      </c>
      <c r="C805" s="17" t="s">
        <v>6353</v>
      </c>
      <c r="D805" s="26">
        <v>1998</v>
      </c>
      <c r="E805" s="17" t="s">
        <v>6346</v>
      </c>
      <c r="F805" s="17" t="s">
        <v>6347</v>
      </c>
      <c r="G805" s="27" t="s">
        <v>3346</v>
      </c>
      <c r="H805" s="17"/>
      <c r="I805" s="38">
        <v>2011</v>
      </c>
      <c r="J805" s="27" t="s">
        <v>4784</v>
      </c>
      <c r="K805" s="17" t="s">
        <v>6352</v>
      </c>
      <c r="L805" s="17" t="s">
        <v>4815</v>
      </c>
      <c r="M805" s="21"/>
      <c r="N805" s="21"/>
      <c r="O805" s="21" t="s">
        <v>4815</v>
      </c>
      <c r="P805" s="17" t="s">
        <v>4786</v>
      </c>
      <c r="Q805" s="17"/>
      <c r="R805" s="22">
        <v>16.100000000000001</v>
      </c>
      <c r="S805" s="17" t="s">
        <v>6348</v>
      </c>
      <c r="T805" s="23">
        <v>110</v>
      </c>
      <c r="U805" s="17" t="s">
        <v>4458</v>
      </c>
    </row>
    <row r="806" spans="1:21" ht="39" hidden="1" x14ac:dyDescent="0.25">
      <c r="A806" s="17" t="s">
        <v>6354</v>
      </c>
      <c r="B806" s="17" t="s">
        <v>6355</v>
      </c>
      <c r="C806" s="17" t="s">
        <v>6355</v>
      </c>
      <c r="D806" s="26">
        <v>1998</v>
      </c>
      <c r="E806" s="17" t="s">
        <v>6346</v>
      </c>
      <c r="F806" s="17" t="s">
        <v>6356</v>
      </c>
      <c r="G806" s="27" t="s">
        <v>3346</v>
      </c>
      <c r="H806" s="17"/>
      <c r="I806" s="38">
        <v>2011</v>
      </c>
      <c r="J806" s="27" t="s">
        <v>4784</v>
      </c>
      <c r="K806" s="17" t="s">
        <v>6354</v>
      </c>
      <c r="L806" s="17" t="s">
        <v>4815</v>
      </c>
      <c r="M806" s="21"/>
      <c r="N806" s="21"/>
      <c r="O806" s="21" t="s">
        <v>4815</v>
      </c>
      <c r="P806" s="17" t="s">
        <v>4786</v>
      </c>
      <c r="Q806" s="17"/>
      <c r="R806" s="22">
        <v>17.3</v>
      </c>
      <c r="S806" s="17" t="s">
        <v>6348</v>
      </c>
      <c r="T806" s="23">
        <v>110</v>
      </c>
      <c r="U806" s="17" t="s">
        <v>4458</v>
      </c>
    </row>
    <row r="807" spans="1:21" ht="64.5" hidden="1" x14ac:dyDescent="0.25">
      <c r="A807" s="24" t="s">
        <v>6357</v>
      </c>
      <c r="B807" s="21"/>
      <c r="C807" s="17"/>
      <c r="D807" s="26">
        <v>1998</v>
      </c>
      <c r="E807" s="25" t="s">
        <v>6346</v>
      </c>
      <c r="F807" s="17" t="s">
        <v>6358</v>
      </c>
      <c r="G807" s="27" t="s">
        <v>3346</v>
      </c>
      <c r="H807" s="17"/>
      <c r="I807" s="28">
        <v>2011</v>
      </c>
      <c r="J807" s="17" t="s">
        <v>4784</v>
      </c>
      <c r="K807" s="17" t="s">
        <v>6357</v>
      </c>
      <c r="L807" s="17" t="s">
        <v>4815</v>
      </c>
      <c r="M807" s="17"/>
      <c r="N807" s="17"/>
      <c r="O807" s="17" t="s">
        <v>4815</v>
      </c>
      <c r="P807" s="17" t="s">
        <v>4786</v>
      </c>
      <c r="Q807" s="17"/>
      <c r="R807" s="29">
        <v>13.5</v>
      </c>
      <c r="S807" s="30"/>
      <c r="T807" s="30"/>
      <c r="U807" s="30" t="s">
        <v>4458</v>
      </c>
    </row>
    <row r="808" spans="1:21" ht="39" hidden="1" x14ac:dyDescent="0.25">
      <c r="A808" s="17" t="s">
        <v>6359</v>
      </c>
      <c r="B808" s="17"/>
      <c r="C808" s="17"/>
      <c r="D808" s="26">
        <v>1998</v>
      </c>
      <c r="E808" s="17" t="s">
        <v>6346</v>
      </c>
      <c r="F808" s="17" t="s">
        <v>6360</v>
      </c>
      <c r="G808" s="27" t="s">
        <v>3346</v>
      </c>
      <c r="H808" s="17"/>
      <c r="I808" s="38">
        <v>2011</v>
      </c>
      <c r="J808" s="27" t="s">
        <v>4784</v>
      </c>
      <c r="K808" s="17" t="s">
        <v>6359</v>
      </c>
      <c r="L808" s="17" t="s">
        <v>4815</v>
      </c>
      <c r="M808" s="21"/>
      <c r="N808" s="21"/>
      <c r="O808" s="21" t="s">
        <v>4815</v>
      </c>
      <c r="P808" s="17" t="s">
        <v>4786</v>
      </c>
      <c r="Q808" s="17"/>
      <c r="R808" s="22">
        <v>12.7</v>
      </c>
      <c r="S808" s="17"/>
      <c r="T808" s="23"/>
      <c r="U808" s="17" t="s">
        <v>4458</v>
      </c>
    </row>
    <row r="809" spans="1:21" hidden="1" x14ac:dyDescent="0.25">
      <c r="A809" s="24" t="s">
        <v>6361</v>
      </c>
      <c r="B809" s="51" t="s">
        <v>6362</v>
      </c>
      <c r="C809" s="17" t="s">
        <v>6363</v>
      </c>
      <c r="D809" s="35">
        <v>1998</v>
      </c>
      <c r="E809" s="36" t="s">
        <v>6346</v>
      </c>
      <c r="F809" s="24"/>
      <c r="G809" s="19" t="s">
        <v>3346</v>
      </c>
      <c r="H809" s="24"/>
      <c r="I809" s="28">
        <v>2000</v>
      </c>
      <c r="J809" s="17" t="s">
        <v>4784</v>
      </c>
      <c r="K809" s="17" t="s">
        <v>6361</v>
      </c>
      <c r="L809" s="17" t="s">
        <v>4785</v>
      </c>
      <c r="M809" s="17"/>
      <c r="N809" s="24"/>
      <c r="O809" s="17" t="s">
        <v>4785</v>
      </c>
      <c r="P809" s="17" t="s">
        <v>4786</v>
      </c>
      <c r="Q809" s="17" t="s">
        <v>4792</v>
      </c>
      <c r="R809" s="22">
        <v>4</v>
      </c>
      <c r="S809" s="17" t="s">
        <v>6364</v>
      </c>
      <c r="T809" s="36">
        <v>110</v>
      </c>
      <c r="U809" s="36" t="s">
        <v>4458</v>
      </c>
    </row>
    <row r="810" spans="1:21" ht="39" hidden="1" x14ac:dyDescent="0.25">
      <c r="A810" s="17" t="s">
        <v>6365</v>
      </c>
      <c r="B810" s="17" t="s">
        <v>6362</v>
      </c>
      <c r="C810" s="17" t="s">
        <v>6366</v>
      </c>
      <c r="D810" s="26">
        <v>1998</v>
      </c>
      <c r="E810" s="17" t="s">
        <v>6346</v>
      </c>
      <c r="F810" s="17"/>
      <c r="G810" s="27" t="s">
        <v>3346</v>
      </c>
      <c r="H810" s="17"/>
      <c r="I810" s="38">
        <v>2000</v>
      </c>
      <c r="J810" s="27" t="s">
        <v>4784</v>
      </c>
      <c r="K810" s="17" t="s">
        <v>6365</v>
      </c>
      <c r="L810" s="17" t="s">
        <v>4785</v>
      </c>
      <c r="M810" s="21"/>
      <c r="N810" s="21"/>
      <c r="O810" s="21" t="s">
        <v>4785</v>
      </c>
      <c r="P810" s="17" t="s">
        <v>4786</v>
      </c>
      <c r="Q810" s="17" t="s">
        <v>4792</v>
      </c>
      <c r="R810" s="22">
        <v>9.9</v>
      </c>
      <c r="S810" s="17" t="s">
        <v>6364</v>
      </c>
      <c r="T810" s="23">
        <v>110</v>
      </c>
      <c r="U810" s="17" t="s">
        <v>4458</v>
      </c>
    </row>
    <row r="811" spans="1:21" ht="39" hidden="1" x14ac:dyDescent="0.25">
      <c r="A811" s="17" t="s">
        <v>6367</v>
      </c>
      <c r="B811" s="17"/>
      <c r="C811" s="17" t="s">
        <v>6368</v>
      </c>
      <c r="D811" s="26">
        <v>17111</v>
      </c>
      <c r="E811" s="17" t="s">
        <v>6369</v>
      </c>
      <c r="F811" s="17"/>
      <c r="G811" s="27" t="s">
        <v>3484</v>
      </c>
      <c r="H811" s="17"/>
      <c r="I811" s="38">
        <v>2014</v>
      </c>
      <c r="J811" s="27" t="s">
        <v>4784</v>
      </c>
      <c r="K811" s="17" t="s">
        <v>6367</v>
      </c>
      <c r="L811" s="17" t="s">
        <v>4785</v>
      </c>
      <c r="M811" s="21"/>
      <c r="N811" s="21"/>
      <c r="O811" s="21" t="s">
        <v>4785</v>
      </c>
      <c r="P811" s="17" t="s">
        <v>4786</v>
      </c>
      <c r="Q811" s="17" t="s">
        <v>4792</v>
      </c>
      <c r="R811" s="22">
        <v>15</v>
      </c>
      <c r="S811" s="17"/>
      <c r="T811" s="23" t="s">
        <v>4405</v>
      </c>
      <c r="U811" s="17" t="s">
        <v>4436</v>
      </c>
    </row>
    <row r="812" spans="1:21" ht="39" hidden="1" x14ac:dyDescent="0.25">
      <c r="A812" s="17" t="s">
        <v>6370</v>
      </c>
      <c r="B812" s="17"/>
      <c r="C812" s="17" t="s">
        <v>6371</v>
      </c>
      <c r="D812" s="26">
        <v>25899</v>
      </c>
      <c r="E812" s="17" t="s">
        <v>6372</v>
      </c>
      <c r="F812" s="17" t="s">
        <v>6373</v>
      </c>
      <c r="G812" s="27" t="s">
        <v>3486</v>
      </c>
      <c r="H812" s="17"/>
      <c r="I812" s="38">
        <v>2014</v>
      </c>
      <c r="J812" s="27" t="s">
        <v>4784</v>
      </c>
      <c r="K812" s="17" t="s">
        <v>6370</v>
      </c>
      <c r="L812" s="17" t="s">
        <v>4785</v>
      </c>
      <c r="M812" s="21"/>
      <c r="N812" s="21"/>
      <c r="O812" s="21" t="s">
        <v>4785</v>
      </c>
      <c r="P812" s="17" t="s">
        <v>4786</v>
      </c>
      <c r="Q812" s="17" t="s">
        <v>4792</v>
      </c>
      <c r="R812" s="22">
        <v>24</v>
      </c>
      <c r="S812" s="17"/>
      <c r="T812" s="23" t="s">
        <v>4849</v>
      </c>
      <c r="U812" s="17" t="s">
        <v>4567</v>
      </c>
    </row>
    <row r="813" spans="1:21" hidden="1" x14ac:dyDescent="0.25">
      <c r="A813" s="24" t="s">
        <v>6374</v>
      </c>
      <c r="B813" s="17" t="s">
        <v>6375</v>
      </c>
      <c r="C813" s="17"/>
      <c r="D813" s="18">
        <v>14797</v>
      </c>
      <c r="E813" s="17" t="s">
        <v>6376</v>
      </c>
      <c r="F813" s="17"/>
      <c r="G813" s="19" t="s">
        <v>3346</v>
      </c>
      <c r="H813" s="17"/>
      <c r="I813" s="20">
        <v>2010</v>
      </c>
      <c r="J813" s="17" t="s">
        <v>4784</v>
      </c>
      <c r="K813" s="17" t="s">
        <v>6374</v>
      </c>
      <c r="L813" s="17" t="s">
        <v>4815</v>
      </c>
      <c r="M813" s="17"/>
      <c r="N813" s="17"/>
      <c r="O813" s="17" t="s">
        <v>4815</v>
      </c>
      <c r="P813" s="17" t="s">
        <v>4786</v>
      </c>
      <c r="Q813" s="17"/>
      <c r="R813" s="22">
        <v>36</v>
      </c>
      <c r="S813" s="17"/>
      <c r="T813" s="23" t="s">
        <v>4849</v>
      </c>
      <c r="U813" s="25" t="s">
        <v>4436</v>
      </c>
    </row>
    <row r="814" spans="1:21" hidden="1" x14ac:dyDescent="0.25">
      <c r="A814" s="24" t="s">
        <v>6377</v>
      </c>
      <c r="B814" s="17" t="s">
        <v>6378</v>
      </c>
      <c r="C814" s="17"/>
      <c r="D814" s="18">
        <v>6308</v>
      </c>
      <c r="E814" s="17" t="s">
        <v>6379</v>
      </c>
      <c r="F814" s="17"/>
      <c r="G814" s="19" t="s">
        <v>3479</v>
      </c>
      <c r="H814" s="17"/>
      <c r="I814" s="20">
        <v>2010</v>
      </c>
      <c r="J814" s="17" t="s">
        <v>4784</v>
      </c>
      <c r="K814" s="17" t="s">
        <v>6377</v>
      </c>
      <c r="L814" s="17" t="s">
        <v>4815</v>
      </c>
      <c r="M814" s="17"/>
      <c r="N814" s="17"/>
      <c r="O814" s="17" t="s">
        <v>4815</v>
      </c>
      <c r="P814" s="17" t="s">
        <v>4786</v>
      </c>
      <c r="Q814" s="17"/>
      <c r="R814" s="22">
        <v>10.6</v>
      </c>
      <c r="S814" s="17"/>
      <c r="T814" s="23" t="s">
        <v>4405</v>
      </c>
      <c r="U814" s="25" t="s">
        <v>4458</v>
      </c>
    </row>
    <row r="815" spans="1:21" hidden="1" x14ac:dyDescent="0.25">
      <c r="A815" s="24" t="s">
        <v>6380</v>
      </c>
      <c r="B815" s="17" t="s">
        <v>6381</v>
      </c>
      <c r="C815" s="17" t="s">
        <v>6382</v>
      </c>
      <c r="D815" s="18">
        <v>38486</v>
      </c>
      <c r="E815" s="17" t="s">
        <v>6383</v>
      </c>
      <c r="F815" s="17"/>
      <c r="G815" s="19" t="s">
        <v>3479</v>
      </c>
      <c r="H815" s="17"/>
      <c r="I815" s="20">
        <v>2014</v>
      </c>
      <c r="J815" s="17" t="s">
        <v>4784</v>
      </c>
      <c r="K815" s="17" t="s">
        <v>6380</v>
      </c>
      <c r="L815" s="17" t="s">
        <v>4785</v>
      </c>
      <c r="M815" s="17"/>
      <c r="N815" s="17"/>
      <c r="O815" s="17" t="s">
        <v>4785</v>
      </c>
      <c r="P815" s="17" t="s">
        <v>4786</v>
      </c>
      <c r="Q815" s="17" t="s">
        <v>4792</v>
      </c>
      <c r="R815" s="22">
        <v>30.5</v>
      </c>
      <c r="S815" s="17" t="s">
        <v>6384</v>
      </c>
      <c r="T815" s="23" t="s">
        <v>4849</v>
      </c>
      <c r="U815" s="17" t="s">
        <v>4493</v>
      </c>
    </row>
    <row r="816" spans="1:21" ht="39" hidden="1" x14ac:dyDescent="0.25">
      <c r="A816" s="17" t="s">
        <v>6385</v>
      </c>
      <c r="B816" s="32"/>
      <c r="C816" s="27" t="s">
        <v>6386</v>
      </c>
      <c r="D816" s="18">
        <v>23744</v>
      </c>
      <c r="E816" s="32" t="s">
        <v>6387</v>
      </c>
      <c r="F816" s="32"/>
      <c r="G816" s="27" t="s">
        <v>3486</v>
      </c>
      <c r="H816" s="27"/>
      <c r="I816" s="40">
        <v>2014</v>
      </c>
      <c r="J816" s="32" t="s">
        <v>4784</v>
      </c>
      <c r="K816" s="17" t="s">
        <v>6385</v>
      </c>
      <c r="L816" s="17" t="s">
        <v>4785</v>
      </c>
      <c r="M816" s="21"/>
      <c r="N816" s="21"/>
      <c r="O816" s="21" t="s">
        <v>4785</v>
      </c>
      <c r="P816" s="32" t="s">
        <v>4786</v>
      </c>
      <c r="Q816" s="32" t="s">
        <v>4792</v>
      </c>
      <c r="R816" s="39">
        <v>15</v>
      </c>
      <c r="S816" s="30"/>
      <c r="T816" s="40" t="s">
        <v>4849</v>
      </c>
      <c r="U816" s="17" t="s">
        <v>4567</v>
      </c>
    </row>
    <row r="817" spans="1:21" hidden="1" x14ac:dyDescent="0.25">
      <c r="A817" s="17" t="s">
        <v>263</v>
      </c>
      <c r="B817" s="17" t="s">
        <v>2128</v>
      </c>
      <c r="C817" s="17" t="s">
        <v>1084</v>
      </c>
      <c r="D817" s="26">
        <v>56073</v>
      </c>
      <c r="E817" s="17" t="s">
        <v>1084</v>
      </c>
      <c r="F817" s="17"/>
      <c r="G817" s="27" t="s">
        <v>3487</v>
      </c>
      <c r="H817" s="17"/>
      <c r="I817" s="38">
        <v>1951</v>
      </c>
      <c r="J817" s="27" t="s">
        <v>4784</v>
      </c>
      <c r="K817" s="17" t="s">
        <v>263</v>
      </c>
      <c r="L817" s="17" t="s">
        <v>4823</v>
      </c>
      <c r="M817" s="21"/>
      <c r="N817" s="21"/>
      <c r="O817" s="21" t="s">
        <v>4823</v>
      </c>
      <c r="P817" s="17" t="s">
        <v>4792</v>
      </c>
      <c r="Q817" s="17" t="s">
        <v>4792</v>
      </c>
      <c r="R817" s="22">
        <v>16</v>
      </c>
      <c r="S817" s="17"/>
      <c r="T817" s="23">
        <v>20</v>
      </c>
      <c r="U817" s="17" t="s">
        <v>4488</v>
      </c>
    </row>
    <row r="818" spans="1:21" ht="51.75" hidden="1" x14ac:dyDescent="0.25">
      <c r="A818" s="17" t="s">
        <v>264</v>
      </c>
      <c r="B818" s="32" t="s">
        <v>2172</v>
      </c>
      <c r="C818" s="27" t="s">
        <v>1085</v>
      </c>
      <c r="D818" s="18">
        <v>82431</v>
      </c>
      <c r="E818" s="32" t="s">
        <v>3273</v>
      </c>
      <c r="F818" s="32" t="s">
        <v>2496</v>
      </c>
      <c r="G818" s="27" t="s">
        <v>3478</v>
      </c>
      <c r="H818" s="27" t="s">
        <v>1085</v>
      </c>
      <c r="I818" s="40">
        <v>1924</v>
      </c>
      <c r="J818" s="32" t="s">
        <v>4784</v>
      </c>
      <c r="K818" s="17" t="s">
        <v>264</v>
      </c>
      <c r="L818" s="17" t="s">
        <v>4907</v>
      </c>
      <c r="M818" s="21"/>
      <c r="N818" s="21"/>
      <c r="O818" s="21" t="s">
        <v>4907</v>
      </c>
      <c r="P818" s="32" t="s">
        <v>4792</v>
      </c>
      <c r="Q818" s="32" t="s">
        <v>4792</v>
      </c>
      <c r="R818" s="39">
        <v>124</v>
      </c>
      <c r="S818" s="30" t="s">
        <v>4088</v>
      </c>
      <c r="T818" s="40">
        <v>110</v>
      </c>
      <c r="U818" s="25" t="s">
        <v>4486</v>
      </c>
    </row>
    <row r="819" spans="1:21" ht="39" hidden="1" x14ac:dyDescent="0.25">
      <c r="A819" s="17" t="s">
        <v>6388</v>
      </c>
      <c r="B819" s="17"/>
      <c r="C819" s="17"/>
      <c r="D819" s="26">
        <v>2923</v>
      </c>
      <c r="E819" s="17" t="s">
        <v>6389</v>
      </c>
      <c r="F819" s="17"/>
      <c r="G819" s="27" t="s">
        <v>3490</v>
      </c>
      <c r="H819" s="17"/>
      <c r="I819" s="38">
        <v>2003</v>
      </c>
      <c r="J819" s="27" t="s">
        <v>4784</v>
      </c>
      <c r="K819" s="17" t="s">
        <v>6388</v>
      </c>
      <c r="L819" s="17" t="s">
        <v>4785</v>
      </c>
      <c r="M819" s="21"/>
      <c r="N819" s="21"/>
      <c r="O819" s="21" t="s">
        <v>4785</v>
      </c>
      <c r="P819" s="17" t="s">
        <v>4786</v>
      </c>
      <c r="Q819" s="17"/>
      <c r="R819" s="22">
        <v>38</v>
      </c>
      <c r="S819" s="17"/>
      <c r="T819" s="23" t="s">
        <v>4849</v>
      </c>
      <c r="U819" s="17" t="s">
        <v>4490</v>
      </c>
    </row>
    <row r="820" spans="1:21" ht="39" hidden="1" x14ac:dyDescent="0.25">
      <c r="A820" s="17" t="s">
        <v>6390</v>
      </c>
      <c r="B820" s="17" t="s">
        <v>6391</v>
      </c>
      <c r="C820" s="17"/>
      <c r="D820" s="26">
        <v>99625</v>
      </c>
      <c r="E820" s="17" t="s">
        <v>6392</v>
      </c>
      <c r="F820" s="17"/>
      <c r="G820" s="27" t="s">
        <v>3481</v>
      </c>
      <c r="H820" s="17"/>
      <c r="I820" s="38">
        <v>2005</v>
      </c>
      <c r="J820" s="27" t="s">
        <v>4784</v>
      </c>
      <c r="K820" s="17" t="s">
        <v>6390</v>
      </c>
      <c r="L820" s="17" t="s">
        <v>4785</v>
      </c>
      <c r="M820" s="21"/>
      <c r="N820" s="21"/>
      <c r="O820" s="21" t="s">
        <v>4785</v>
      </c>
      <c r="P820" s="17" t="s">
        <v>4786</v>
      </c>
      <c r="Q820" s="17"/>
      <c r="R820" s="22">
        <v>10</v>
      </c>
      <c r="S820" s="17"/>
      <c r="T820" s="23" t="s">
        <v>4403</v>
      </c>
      <c r="U820" s="17" t="s">
        <v>4440</v>
      </c>
    </row>
    <row r="821" spans="1:21" hidden="1" x14ac:dyDescent="0.25">
      <c r="A821" s="17" t="s">
        <v>875</v>
      </c>
      <c r="B821" s="17" t="s">
        <v>2382</v>
      </c>
      <c r="C821" s="17" t="s">
        <v>1480</v>
      </c>
      <c r="D821" s="26">
        <v>50735</v>
      </c>
      <c r="E821" s="17" t="s">
        <v>3328</v>
      </c>
      <c r="F821" s="17" t="s">
        <v>2697</v>
      </c>
      <c r="G821" s="27" t="s">
        <v>3480</v>
      </c>
      <c r="H821" s="17" t="s">
        <v>1480</v>
      </c>
      <c r="I821" s="38">
        <v>1997</v>
      </c>
      <c r="J821" s="27" t="s">
        <v>4784</v>
      </c>
      <c r="K821" s="17" t="s">
        <v>875</v>
      </c>
      <c r="L821" s="17" t="s">
        <v>4868</v>
      </c>
      <c r="M821" s="21" t="s">
        <v>4868</v>
      </c>
      <c r="N821" s="21" t="s">
        <v>6393</v>
      </c>
      <c r="O821" s="21" t="s">
        <v>4868</v>
      </c>
      <c r="P821" s="17" t="s">
        <v>4792</v>
      </c>
      <c r="Q821" s="17" t="s">
        <v>4786</v>
      </c>
      <c r="R821" s="22">
        <v>45.1</v>
      </c>
      <c r="S821" s="17" t="s">
        <v>4162</v>
      </c>
      <c r="T821" s="23">
        <v>110</v>
      </c>
      <c r="U821" s="17" t="s">
        <v>4499</v>
      </c>
    </row>
    <row r="822" spans="1:21" hidden="1" x14ac:dyDescent="0.25">
      <c r="A822" s="17" t="s">
        <v>414</v>
      </c>
      <c r="B822" s="17" t="s">
        <v>2225</v>
      </c>
      <c r="C822" s="17" t="s">
        <v>1191</v>
      </c>
      <c r="D822" s="26">
        <v>50769</v>
      </c>
      <c r="E822" s="17" t="s">
        <v>3328</v>
      </c>
      <c r="F822" s="17"/>
      <c r="G822" s="27" t="s">
        <v>3480</v>
      </c>
      <c r="H822" s="17" t="s">
        <v>1537</v>
      </c>
      <c r="I822" s="38">
        <v>2010</v>
      </c>
      <c r="J822" s="27" t="s">
        <v>4784</v>
      </c>
      <c r="K822" s="17" t="s">
        <v>414</v>
      </c>
      <c r="L822" s="17" t="s">
        <v>5061</v>
      </c>
      <c r="M822" s="21"/>
      <c r="N822" s="21"/>
      <c r="O822" s="21" t="s">
        <v>5061</v>
      </c>
      <c r="P822" s="17" t="s">
        <v>4792</v>
      </c>
      <c r="Q822" s="17" t="s">
        <v>4786</v>
      </c>
      <c r="R822" s="22">
        <v>75.3</v>
      </c>
      <c r="S822" s="17" t="s">
        <v>4162</v>
      </c>
      <c r="T822" s="23">
        <v>110</v>
      </c>
      <c r="U822" s="17" t="s">
        <v>4499</v>
      </c>
    </row>
    <row r="823" spans="1:21" hidden="1" x14ac:dyDescent="0.25">
      <c r="A823" s="17" t="s">
        <v>568</v>
      </c>
      <c r="B823" s="17" t="s">
        <v>2225</v>
      </c>
      <c r="C823" s="17" t="s">
        <v>1285</v>
      </c>
      <c r="D823" s="26">
        <v>50677</v>
      </c>
      <c r="E823" s="17" t="s">
        <v>3328</v>
      </c>
      <c r="F823" s="17"/>
      <c r="G823" s="27" t="s">
        <v>3480</v>
      </c>
      <c r="H823" s="17" t="s">
        <v>1242</v>
      </c>
      <c r="I823" s="38">
        <v>1994</v>
      </c>
      <c r="J823" s="27" t="s">
        <v>4784</v>
      </c>
      <c r="K823" s="17" t="s">
        <v>568</v>
      </c>
      <c r="L823" s="17" t="s">
        <v>4812</v>
      </c>
      <c r="M823" s="21"/>
      <c r="N823" s="21"/>
      <c r="O823" s="21" t="s">
        <v>4812</v>
      </c>
      <c r="P823" s="17" t="s">
        <v>4792</v>
      </c>
      <c r="Q823" s="17" t="s">
        <v>4786</v>
      </c>
      <c r="R823" s="22">
        <v>35</v>
      </c>
      <c r="S823" s="17" t="s">
        <v>4238</v>
      </c>
      <c r="T823" s="23">
        <v>110</v>
      </c>
      <c r="U823" s="17" t="s">
        <v>4499</v>
      </c>
    </row>
    <row r="824" spans="1:21" hidden="1" x14ac:dyDescent="0.25">
      <c r="A824" s="24" t="s">
        <v>569</v>
      </c>
      <c r="B824" s="17" t="s">
        <v>2225</v>
      </c>
      <c r="C824" s="17" t="s">
        <v>1286</v>
      </c>
      <c r="D824" s="18">
        <v>50735</v>
      </c>
      <c r="E824" s="25" t="s">
        <v>3328</v>
      </c>
      <c r="F824" s="17"/>
      <c r="G824" s="19" t="s">
        <v>3480</v>
      </c>
      <c r="H824" s="17" t="s">
        <v>1242</v>
      </c>
      <c r="I824" s="28">
        <v>2005</v>
      </c>
      <c r="J824" s="17" t="s">
        <v>4784</v>
      </c>
      <c r="K824" s="17" t="s">
        <v>569</v>
      </c>
      <c r="L824" s="17" t="s">
        <v>4812</v>
      </c>
      <c r="M824" s="17"/>
      <c r="N824" s="17"/>
      <c r="O824" s="17" t="s">
        <v>4812</v>
      </c>
      <c r="P824" s="17" t="s">
        <v>4792</v>
      </c>
      <c r="Q824" s="17" t="s">
        <v>4786</v>
      </c>
      <c r="R824" s="29">
        <v>413</v>
      </c>
      <c r="S824" s="17" t="s">
        <v>4239</v>
      </c>
      <c r="T824" s="25">
        <v>110</v>
      </c>
      <c r="U824" s="25" t="s">
        <v>4499</v>
      </c>
    </row>
    <row r="825" spans="1:21" hidden="1" x14ac:dyDescent="0.25">
      <c r="A825" s="24" t="s">
        <v>570</v>
      </c>
      <c r="B825" s="17" t="s">
        <v>2225</v>
      </c>
      <c r="C825" s="17" t="s">
        <v>1191</v>
      </c>
      <c r="D825" s="18">
        <v>50769</v>
      </c>
      <c r="E825" s="17" t="s">
        <v>3328</v>
      </c>
      <c r="F825" s="17"/>
      <c r="G825" s="19" t="s">
        <v>3480</v>
      </c>
      <c r="H825" s="17" t="s">
        <v>1242</v>
      </c>
      <c r="I825" s="20">
        <v>2004</v>
      </c>
      <c r="J825" s="17" t="s">
        <v>4784</v>
      </c>
      <c r="K825" s="17" t="s">
        <v>570</v>
      </c>
      <c r="L825" s="17" t="s">
        <v>4812</v>
      </c>
      <c r="M825" s="17"/>
      <c r="N825" s="17"/>
      <c r="O825" s="17" t="s">
        <v>4812</v>
      </c>
      <c r="P825" s="17" t="s">
        <v>4792</v>
      </c>
      <c r="Q825" s="17" t="s">
        <v>4786</v>
      </c>
      <c r="R825" s="22">
        <v>108</v>
      </c>
      <c r="S825" s="17" t="s">
        <v>4162</v>
      </c>
      <c r="T825" s="23">
        <v>110</v>
      </c>
      <c r="U825" s="17" t="s">
        <v>4499</v>
      </c>
    </row>
    <row r="826" spans="1:21" hidden="1" x14ac:dyDescent="0.25">
      <c r="A826" s="24" t="s">
        <v>571</v>
      </c>
      <c r="B826" s="17" t="s">
        <v>2225</v>
      </c>
      <c r="C826" s="17" t="s">
        <v>1191</v>
      </c>
      <c r="D826" s="18">
        <v>50769</v>
      </c>
      <c r="E826" s="17" t="s">
        <v>3328</v>
      </c>
      <c r="F826" s="17"/>
      <c r="G826" s="19" t="s">
        <v>3480</v>
      </c>
      <c r="H826" s="17" t="s">
        <v>1596</v>
      </c>
      <c r="I826" s="20">
        <v>1965</v>
      </c>
      <c r="J826" s="17" t="s">
        <v>4784</v>
      </c>
      <c r="K826" s="17" t="s">
        <v>571</v>
      </c>
      <c r="L826" s="17" t="s">
        <v>4812</v>
      </c>
      <c r="M826" s="17"/>
      <c r="N826" s="17"/>
      <c r="O826" s="17" t="s">
        <v>4812</v>
      </c>
      <c r="P826" s="17" t="s">
        <v>4792</v>
      </c>
      <c r="Q826" s="17" t="s">
        <v>4786</v>
      </c>
      <c r="R826" s="22">
        <v>15.5</v>
      </c>
      <c r="S826" s="17" t="s">
        <v>4162</v>
      </c>
      <c r="T826" s="23">
        <v>25</v>
      </c>
      <c r="U826" s="17" t="s">
        <v>4499</v>
      </c>
    </row>
    <row r="827" spans="1:21" hidden="1" x14ac:dyDescent="0.25">
      <c r="A827" s="17" t="s">
        <v>572</v>
      </c>
      <c r="B827" s="17" t="s">
        <v>2225</v>
      </c>
      <c r="C827" s="17" t="s">
        <v>1287</v>
      </c>
      <c r="D827" s="26">
        <v>51109</v>
      </c>
      <c r="E827" s="17" t="s">
        <v>3328</v>
      </c>
      <c r="F827" s="17"/>
      <c r="G827" s="27" t="s">
        <v>3480</v>
      </c>
      <c r="H827" s="17" t="s">
        <v>1242</v>
      </c>
      <c r="I827" s="38">
        <v>2001</v>
      </c>
      <c r="J827" s="27" t="s">
        <v>4784</v>
      </c>
      <c r="K827" s="17" t="s">
        <v>572</v>
      </c>
      <c r="L827" s="17" t="s">
        <v>4812</v>
      </c>
      <c r="M827" s="21"/>
      <c r="N827" s="21"/>
      <c r="O827" s="21" t="s">
        <v>4812</v>
      </c>
      <c r="P827" s="17" t="s">
        <v>4792</v>
      </c>
      <c r="Q827" s="17" t="s">
        <v>4786</v>
      </c>
      <c r="R827" s="22">
        <v>15.8</v>
      </c>
      <c r="S827" s="17" t="s">
        <v>4240</v>
      </c>
      <c r="T827" s="23">
        <v>25</v>
      </c>
      <c r="U827" s="17" t="s">
        <v>4499</v>
      </c>
    </row>
    <row r="828" spans="1:21" hidden="1" x14ac:dyDescent="0.25">
      <c r="A828" s="24" t="s">
        <v>573</v>
      </c>
      <c r="B828" s="17" t="s">
        <v>2225</v>
      </c>
      <c r="C828" s="17" t="s">
        <v>1288</v>
      </c>
      <c r="D828" s="18">
        <v>50735</v>
      </c>
      <c r="E828" s="17" t="s">
        <v>3328</v>
      </c>
      <c r="F828" s="17"/>
      <c r="G828" s="19" t="s">
        <v>3480</v>
      </c>
      <c r="H828" s="17" t="s">
        <v>1719</v>
      </c>
      <c r="I828" s="20">
        <v>2016</v>
      </c>
      <c r="J828" s="17" t="s">
        <v>4784</v>
      </c>
      <c r="K828" s="17" t="s">
        <v>573</v>
      </c>
      <c r="L828" s="17" t="s">
        <v>4812</v>
      </c>
      <c r="M828" s="17"/>
      <c r="N828" s="17"/>
      <c r="O828" s="17" t="s">
        <v>4812</v>
      </c>
      <c r="P828" s="17" t="s">
        <v>4792</v>
      </c>
      <c r="Q828" s="17" t="s">
        <v>4786</v>
      </c>
      <c r="R828" s="22">
        <v>459.9</v>
      </c>
      <c r="S828" s="17" t="s">
        <v>4241</v>
      </c>
      <c r="T828" s="23" t="s">
        <v>4425</v>
      </c>
      <c r="U828" s="17" t="s">
        <v>4527</v>
      </c>
    </row>
    <row r="829" spans="1:21" ht="39" hidden="1" x14ac:dyDescent="0.25">
      <c r="A829" s="24" t="s">
        <v>768</v>
      </c>
      <c r="B829" s="48" t="s">
        <v>2345</v>
      </c>
      <c r="C829" s="17" t="s">
        <v>1414</v>
      </c>
      <c r="D829" s="18">
        <v>50997</v>
      </c>
      <c r="E829" s="25" t="s">
        <v>3328</v>
      </c>
      <c r="F829" s="17" t="s">
        <v>2662</v>
      </c>
      <c r="G829" s="19" t="s">
        <v>3480</v>
      </c>
      <c r="H829" s="17"/>
      <c r="I829" s="28">
        <v>2004</v>
      </c>
      <c r="J829" s="17" t="s">
        <v>4784</v>
      </c>
      <c r="K829" s="17" t="s">
        <v>768</v>
      </c>
      <c r="L829" s="17" t="s">
        <v>4825</v>
      </c>
      <c r="M829" s="17"/>
      <c r="N829" s="17"/>
      <c r="O829" s="17" t="s">
        <v>4825</v>
      </c>
      <c r="P829" s="17" t="s">
        <v>4792</v>
      </c>
      <c r="Q829" s="17" t="s">
        <v>4786</v>
      </c>
      <c r="R829" s="29">
        <v>80</v>
      </c>
      <c r="S829" s="17" t="s">
        <v>4332</v>
      </c>
      <c r="T829" s="25">
        <v>110</v>
      </c>
      <c r="U829" s="17" t="s">
        <v>4499</v>
      </c>
    </row>
    <row r="830" spans="1:21" ht="64.5" hidden="1" x14ac:dyDescent="0.25">
      <c r="A830" s="24" t="s">
        <v>819</v>
      </c>
      <c r="B830" s="17" t="s">
        <v>2360</v>
      </c>
      <c r="C830" s="17" t="s">
        <v>1443</v>
      </c>
      <c r="D830" s="38">
        <v>50769</v>
      </c>
      <c r="E830" s="17" t="s">
        <v>3328</v>
      </c>
      <c r="F830" s="24" t="s">
        <v>2672</v>
      </c>
      <c r="G830" s="19" t="s">
        <v>3480</v>
      </c>
      <c r="H830" s="24" t="s">
        <v>1828</v>
      </c>
      <c r="I830" s="38">
        <v>1963</v>
      </c>
      <c r="J830" s="17" t="s">
        <v>4784</v>
      </c>
      <c r="K830" s="17" t="s">
        <v>819</v>
      </c>
      <c r="L830" s="17" t="s">
        <v>4842</v>
      </c>
      <c r="M830" s="17" t="s">
        <v>6394</v>
      </c>
      <c r="N830" s="24" t="s">
        <v>6395</v>
      </c>
      <c r="O830" s="44" t="s">
        <v>5096</v>
      </c>
      <c r="P830" s="17" t="s">
        <v>4792</v>
      </c>
      <c r="Q830" s="17" t="s">
        <v>4786</v>
      </c>
      <c r="R830" s="22">
        <v>15.5</v>
      </c>
      <c r="S830" s="17" t="s">
        <v>4353</v>
      </c>
      <c r="T830" s="17">
        <v>30</v>
      </c>
      <c r="U830" s="17" t="s">
        <v>4353</v>
      </c>
    </row>
    <row r="831" spans="1:21" ht="64.5" hidden="1" x14ac:dyDescent="0.25">
      <c r="A831" s="17" t="s">
        <v>820</v>
      </c>
      <c r="B831" s="17" t="s">
        <v>2360</v>
      </c>
      <c r="C831" s="17" t="s">
        <v>1443</v>
      </c>
      <c r="D831" s="26">
        <v>50769</v>
      </c>
      <c r="E831" s="17" t="s">
        <v>3328</v>
      </c>
      <c r="F831" s="17" t="s">
        <v>2672</v>
      </c>
      <c r="G831" s="27" t="s">
        <v>3480</v>
      </c>
      <c r="H831" s="17" t="s">
        <v>1829</v>
      </c>
      <c r="I831" s="38">
        <v>1963</v>
      </c>
      <c r="J831" s="27" t="s">
        <v>4784</v>
      </c>
      <c r="K831" s="17" t="s">
        <v>820</v>
      </c>
      <c r="L831" s="17" t="s">
        <v>4842</v>
      </c>
      <c r="M831" s="21" t="s">
        <v>6394</v>
      </c>
      <c r="N831" s="21" t="s">
        <v>6395</v>
      </c>
      <c r="O831" s="21" t="s">
        <v>5096</v>
      </c>
      <c r="P831" s="17" t="s">
        <v>4792</v>
      </c>
      <c r="Q831" s="17" t="s">
        <v>4786</v>
      </c>
      <c r="R831" s="22">
        <v>19.2</v>
      </c>
      <c r="S831" s="17" t="s">
        <v>4353</v>
      </c>
      <c r="T831" s="23">
        <v>30</v>
      </c>
      <c r="U831" s="17" t="s">
        <v>4353</v>
      </c>
    </row>
    <row r="832" spans="1:21" ht="64.5" hidden="1" x14ac:dyDescent="0.25">
      <c r="A832" s="17" t="s">
        <v>821</v>
      </c>
      <c r="B832" s="17" t="s">
        <v>2360</v>
      </c>
      <c r="C832" s="17" t="s">
        <v>1443</v>
      </c>
      <c r="D832" s="26">
        <v>50769</v>
      </c>
      <c r="E832" s="17" t="s">
        <v>3328</v>
      </c>
      <c r="F832" s="17" t="s">
        <v>2672</v>
      </c>
      <c r="G832" s="27" t="s">
        <v>3480</v>
      </c>
      <c r="H832" s="17" t="s">
        <v>1830</v>
      </c>
      <c r="I832" s="38">
        <v>1963</v>
      </c>
      <c r="J832" s="27" t="s">
        <v>4784</v>
      </c>
      <c r="K832" s="17" t="s">
        <v>821</v>
      </c>
      <c r="L832" s="17" t="s">
        <v>4842</v>
      </c>
      <c r="M832" s="21" t="s">
        <v>6394</v>
      </c>
      <c r="N832" s="21" t="s">
        <v>6395</v>
      </c>
      <c r="O832" s="21" t="s">
        <v>5096</v>
      </c>
      <c r="P832" s="17" t="s">
        <v>4792</v>
      </c>
      <c r="Q832" s="17" t="s">
        <v>4786</v>
      </c>
      <c r="R832" s="22">
        <v>15.5</v>
      </c>
      <c r="S832" s="17" t="s">
        <v>4353</v>
      </c>
      <c r="T832" s="23">
        <v>30</v>
      </c>
      <c r="U832" s="17" t="s">
        <v>4353</v>
      </c>
    </row>
    <row r="833" spans="1:21" ht="64.5" hidden="1" x14ac:dyDescent="0.25">
      <c r="A833" s="24" t="s">
        <v>822</v>
      </c>
      <c r="B833" s="47" t="s">
        <v>2360</v>
      </c>
      <c r="C833" s="17" t="s">
        <v>1443</v>
      </c>
      <c r="D833" s="18">
        <v>50769</v>
      </c>
      <c r="E833" s="25" t="s">
        <v>3328</v>
      </c>
      <c r="F833" s="17" t="s">
        <v>2672</v>
      </c>
      <c r="G833" s="19" t="s">
        <v>3480</v>
      </c>
      <c r="H833" s="17" t="s">
        <v>1831</v>
      </c>
      <c r="I833" s="28">
        <v>1966</v>
      </c>
      <c r="J833" s="17" t="s">
        <v>4784</v>
      </c>
      <c r="K833" s="17" t="s">
        <v>822</v>
      </c>
      <c r="L833" s="17" t="s">
        <v>4842</v>
      </c>
      <c r="M833" s="17" t="s">
        <v>6394</v>
      </c>
      <c r="N833" s="17" t="s">
        <v>6395</v>
      </c>
      <c r="O833" s="21" t="s">
        <v>5096</v>
      </c>
      <c r="P833" s="17" t="s">
        <v>4792</v>
      </c>
      <c r="Q833" s="17" t="s">
        <v>4792</v>
      </c>
      <c r="R833" s="29">
        <v>10.4</v>
      </c>
      <c r="S833" s="17" t="s">
        <v>4353</v>
      </c>
      <c r="T833" s="25">
        <v>30</v>
      </c>
      <c r="U833" s="17" t="s">
        <v>4353</v>
      </c>
    </row>
    <row r="834" spans="1:21" ht="64.5" hidden="1" x14ac:dyDescent="0.25">
      <c r="A834" s="17" t="s">
        <v>823</v>
      </c>
      <c r="B834" s="17" t="s">
        <v>2360</v>
      </c>
      <c r="C834" s="17" t="s">
        <v>1443</v>
      </c>
      <c r="D834" s="26">
        <v>50769</v>
      </c>
      <c r="E834" s="17" t="s">
        <v>3328</v>
      </c>
      <c r="F834" s="17" t="s">
        <v>2672</v>
      </c>
      <c r="G834" s="27" t="s">
        <v>3480</v>
      </c>
      <c r="H834" s="17" t="s">
        <v>1832</v>
      </c>
      <c r="I834" s="38">
        <v>1967</v>
      </c>
      <c r="J834" s="27" t="s">
        <v>4784</v>
      </c>
      <c r="K834" s="17" t="s">
        <v>823</v>
      </c>
      <c r="L834" s="17" t="s">
        <v>4842</v>
      </c>
      <c r="M834" s="21" t="s">
        <v>6394</v>
      </c>
      <c r="N834" s="21" t="s">
        <v>6395</v>
      </c>
      <c r="O834" s="21" t="s">
        <v>5096</v>
      </c>
      <c r="P834" s="17" t="s">
        <v>4792</v>
      </c>
      <c r="Q834" s="17" t="s">
        <v>4786</v>
      </c>
      <c r="R834" s="22">
        <v>33.6</v>
      </c>
      <c r="S834" s="17" t="s">
        <v>4353</v>
      </c>
      <c r="T834" s="23">
        <v>30</v>
      </c>
      <c r="U834" s="17" t="s">
        <v>4353</v>
      </c>
    </row>
    <row r="835" spans="1:21" hidden="1" x14ac:dyDescent="0.25">
      <c r="A835" s="17" t="s">
        <v>63</v>
      </c>
      <c r="B835" s="17" t="s">
        <v>2135</v>
      </c>
      <c r="C835" s="17" t="s">
        <v>949</v>
      </c>
      <c r="D835" s="26">
        <v>15711</v>
      </c>
      <c r="E835" s="17" t="s">
        <v>3202</v>
      </c>
      <c r="F835" s="17" t="s">
        <v>2417</v>
      </c>
      <c r="G835" s="27" t="s">
        <v>3346</v>
      </c>
      <c r="H835" s="17"/>
      <c r="I835" s="38">
        <v>2003</v>
      </c>
      <c r="J835" s="27" t="s">
        <v>4784</v>
      </c>
      <c r="K835" s="17" t="s">
        <v>63</v>
      </c>
      <c r="L835" s="17" t="s">
        <v>1520</v>
      </c>
      <c r="M835" s="21"/>
      <c r="N835" s="21"/>
      <c r="O835" s="21" t="s">
        <v>1520</v>
      </c>
      <c r="P835" s="17" t="s">
        <v>4786</v>
      </c>
      <c r="Q835" s="17" t="s">
        <v>4859</v>
      </c>
      <c r="R835" s="22">
        <v>17.100000000000001</v>
      </c>
      <c r="S835" s="17"/>
      <c r="T835" s="23">
        <v>20</v>
      </c>
      <c r="U835" s="17" t="s">
        <v>4436</v>
      </c>
    </row>
    <row r="836" spans="1:21" ht="39" hidden="1" x14ac:dyDescent="0.25">
      <c r="A836" s="17" t="s">
        <v>6396</v>
      </c>
      <c r="B836" s="17"/>
      <c r="C836" s="17"/>
      <c r="D836" s="26">
        <v>1936</v>
      </c>
      <c r="E836" s="17" t="s">
        <v>6397</v>
      </c>
      <c r="F836" s="17" t="s">
        <v>6398</v>
      </c>
      <c r="G836" s="27" t="s">
        <v>3490</v>
      </c>
      <c r="H836" s="17"/>
      <c r="I836" s="38">
        <v>2012</v>
      </c>
      <c r="J836" s="27" t="s">
        <v>4784</v>
      </c>
      <c r="K836" s="17" t="s">
        <v>6396</v>
      </c>
      <c r="L836" s="17" t="s">
        <v>4815</v>
      </c>
      <c r="M836" s="21"/>
      <c r="N836" s="21"/>
      <c r="O836" s="21" t="s">
        <v>4815</v>
      </c>
      <c r="P836" s="17" t="s">
        <v>4786</v>
      </c>
      <c r="Q836" s="17"/>
      <c r="R836" s="22">
        <v>11.9</v>
      </c>
      <c r="S836" s="17"/>
      <c r="T836" s="23"/>
      <c r="U836" s="17" t="s">
        <v>4490</v>
      </c>
    </row>
    <row r="837" spans="1:21" hidden="1" x14ac:dyDescent="0.25">
      <c r="A837" s="17" t="s">
        <v>415</v>
      </c>
      <c r="B837" s="17" t="s">
        <v>2221</v>
      </c>
      <c r="C837" s="17" t="s">
        <v>1192</v>
      </c>
      <c r="D837" s="26">
        <v>6420</v>
      </c>
      <c r="E837" s="17" t="s">
        <v>3329</v>
      </c>
      <c r="F837" s="17" t="s">
        <v>2552</v>
      </c>
      <c r="G837" s="27" t="s">
        <v>3479</v>
      </c>
      <c r="H837" s="17" t="s">
        <v>1667</v>
      </c>
      <c r="I837" s="38">
        <v>1993</v>
      </c>
      <c r="J837" s="27" t="s">
        <v>4784</v>
      </c>
      <c r="K837" s="17" t="s">
        <v>415</v>
      </c>
      <c r="L837" s="17" t="s">
        <v>4842</v>
      </c>
      <c r="M837" s="21" t="s">
        <v>5061</v>
      </c>
      <c r="N837" s="21" t="s">
        <v>4905</v>
      </c>
      <c r="O837" s="21" t="s">
        <v>5061</v>
      </c>
      <c r="P837" s="17" t="s">
        <v>4792</v>
      </c>
      <c r="Q837" s="17" t="s">
        <v>4882</v>
      </c>
      <c r="R837" s="22">
        <v>20.3</v>
      </c>
      <c r="S837" s="17" t="s">
        <v>4163</v>
      </c>
      <c r="T837" s="23">
        <v>20</v>
      </c>
      <c r="U837" s="17" t="s">
        <v>4458</v>
      </c>
    </row>
    <row r="838" spans="1:21" hidden="1" x14ac:dyDescent="0.25">
      <c r="A838" s="24" t="s">
        <v>6399</v>
      </c>
      <c r="B838" s="17" t="s">
        <v>4897</v>
      </c>
      <c r="C838" s="17" t="s">
        <v>6400</v>
      </c>
      <c r="D838" s="18">
        <v>6420</v>
      </c>
      <c r="E838" s="17" t="s">
        <v>3329</v>
      </c>
      <c r="F838" s="17"/>
      <c r="G838" s="19" t="s">
        <v>3479</v>
      </c>
      <c r="H838" s="17"/>
      <c r="I838" s="20">
        <v>2003</v>
      </c>
      <c r="J838" s="17" t="s">
        <v>4784</v>
      </c>
      <c r="K838" s="17" t="s">
        <v>6399</v>
      </c>
      <c r="L838" s="17" t="s">
        <v>4785</v>
      </c>
      <c r="M838" s="17"/>
      <c r="N838" s="17"/>
      <c r="O838" s="17" t="s">
        <v>4785</v>
      </c>
      <c r="P838" s="17" t="s">
        <v>4786</v>
      </c>
      <c r="Q838" s="17" t="s">
        <v>4792</v>
      </c>
      <c r="R838" s="22">
        <v>23</v>
      </c>
      <c r="S838" s="17" t="s">
        <v>6401</v>
      </c>
      <c r="T838" s="23">
        <v>110</v>
      </c>
      <c r="U838" s="17" t="s">
        <v>4458</v>
      </c>
    </row>
    <row r="839" spans="1:21" ht="39" hidden="1" x14ac:dyDescent="0.25">
      <c r="A839" s="17" t="s">
        <v>6402</v>
      </c>
      <c r="B839" s="17" t="s">
        <v>6403</v>
      </c>
      <c r="C839" s="17" t="s">
        <v>6404</v>
      </c>
      <c r="D839" s="26">
        <v>95176</v>
      </c>
      <c r="E839" s="17" t="s">
        <v>6405</v>
      </c>
      <c r="F839" s="17"/>
      <c r="G839" s="27" t="s">
        <v>3478</v>
      </c>
      <c r="H839" s="17"/>
      <c r="I839" s="38">
        <v>2012</v>
      </c>
      <c r="J839" s="27" t="s">
        <v>4784</v>
      </c>
      <c r="K839" s="17" t="s">
        <v>6402</v>
      </c>
      <c r="L839" s="17" t="s">
        <v>4785</v>
      </c>
      <c r="M839" s="21"/>
      <c r="N839" s="21"/>
      <c r="O839" s="21" t="s">
        <v>4785</v>
      </c>
      <c r="P839" s="17" t="s">
        <v>4786</v>
      </c>
      <c r="Q839" s="17" t="s">
        <v>4792</v>
      </c>
      <c r="R839" s="22">
        <v>18.399999999999999</v>
      </c>
      <c r="S839" s="17" t="s">
        <v>6406</v>
      </c>
      <c r="T839" s="23">
        <v>110</v>
      </c>
      <c r="U839" s="17" t="s">
        <v>4451</v>
      </c>
    </row>
    <row r="840" spans="1:21" ht="39" hidden="1" x14ac:dyDescent="0.25">
      <c r="A840" s="17" t="s">
        <v>6407</v>
      </c>
      <c r="B840" s="17" t="s">
        <v>4950</v>
      </c>
      <c r="C840" s="17" t="s">
        <v>6408</v>
      </c>
      <c r="D840" s="26">
        <v>39175</v>
      </c>
      <c r="E840" s="17" t="s">
        <v>6409</v>
      </c>
      <c r="F840" s="17"/>
      <c r="G840" s="27" t="s">
        <v>3479</v>
      </c>
      <c r="H840" s="17"/>
      <c r="I840" s="38">
        <v>2008</v>
      </c>
      <c r="J840" s="27" t="s">
        <v>4784</v>
      </c>
      <c r="K840" s="17" t="s">
        <v>6407</v>
      </c>
      <c r="L840" s="17" t="s">
        <v>4785</v>
      </c>
      <c r="M840" s="21"/>
      <c r="N840" s="21"/>
      <c r="O840" s="21" t="s">
        <v>4785</v>
      </c>
      <c r="P840" s="17" t="s">
        <v>4786</v>
      </c>
      <c r="Q840" s="17" t="s">
        <v>4792</v>
      </c>
      <c r="R840" s="22">
        <v>68</v>
      </c>
      <c r="S840" s="17" t="s">
        <v>6408</v>
      </c>
      <c r="T840" s="23">
        <v>110</v>
      </c>
      <c r="U840" s="17" t="s">
        <v>4493</v>
      </c>
    </row>
    <row r="841" spans="1:21" ht="39" hidden="1" x14ac:dyDescent="0.25">
      <c r="A841" s="17" t="s">
        <v>6410</v>
      </c>
      <c r="B841" s="17"/>
      <c r="C841" s="17"/>
      <c r="D841" s="26">
        <v>39175</v>
      </c>
      <c r="E841" s="17" t="s">
        <v>6409</v>
      </c>
      <c r="F841" s="17"/>
      <c r="G841" s="27" t="s">
        <v>3479</v>
      </c>
      <c r="H841" s="17"/>
      <c r="I841" s="38">
        <v>2009</v>
      </c>
      <c r="J841" s="27" t="s">
        <v>4784</v>
      </c>
      <c r="K841" s="17" t="s">
        <v>6410</v>
      </c>
      <c r="L841" s="17" t="s">
        <v>4785</v>
      </c>
      <c r="M841" s="21"/>
      <c r="N841" s="21"/>
      <c r="O841" s="21" t="s">
        <v>4785</v>
      </c>
      <c r="P841" s="17" t="s">
        <v>4786</v>
      </c>
      <c r="Q841" s="17"/>
      <c r="R841" s="22">
        <v>18</v>
      </c>
      <c r="S841" s="17"/>
      <c r="T841" s="23" t="s">
        <v>4849</v>
      </c>
      <c r="U841" s="17" t="s">
        <v>4493</v>
      </c>
    </row>
    <row r="842" spans="1:21" hidden="1" x14ac:dyDescent="0.25">
      <c r="A842" s="17" t="s">
        <v>6411</v>
      </c>
      <c r="B842" s="17" t="s">
        <v>2129</v>
      </c>
      <c r="C842" s="17" t="s">
        <v>6412</v>
      </c>
      <c r="D842" s="18">
        <v>39175</v>
      </c>
      <c r="E842" s="17" t="s">
        <v>6409</v>
      </c>
      <c r="F842" s="17" t="s">
        <v>6413</v>
      </c>
      <c r="G842" s="19" t="s">
        <v>3479</v>
      </c>
      <c r="H842" s="17" t="s">
        <v>6412</v>
      </c>
      <c r="I842" s="20">
        <v>2006</v>
      </c>
      <c r="J842" s="17" t="s">
        <v>4784</v>
      </c>
      <c r="K842" s="17" t="s">
        <v>6411</v>
      </c>
      <c r="L842" s="17" t="s">
        <v>4785</v>
      </c>
      <c r="M842" s="17"/>
      <c r="N842" s="17"/>
      <c r="O842" s="17" t="s">
        <v>4785</v>
      </c>
      <c r="P842" s="17" t="s">
        <v>4786</v>
      </c>
      <c r="Q842" s="17"/>
      <c r="R842" s="22">
        <v>12</v>
      </c>
      <c r="S842" s="17" t="s">
        <v>6412</v>
      </c>
      <c r="T842" s="23">
        <v>20</v>
      </c>
      <c r="U842" s="17" t="s">
        <v>4443</v>
      </c>
    </row>
    <row r="843" spans="1:21" hidden="1" x14ac:dyDescent="0.25">
      <c r="A843" s="17" t="s">
        <v>64</v>
      </c>
      <c r="B843" s="17" t="s">
        <v>2144</v>
      </c>
      <c r="C843" s="17" t="s">
        <v>950</v>
      </c>
      <c r="D843" s="18">
        <v>85092</v>
      </c>
      <c r="E843" s="17" t="s">
        <v>3203</v>
      </c>
      <c r="F843" s="17" t="s">
        <v>2418</v>
      </c>
      <c r="G843" s="19" t="s">
        <v>3478</v>
      </c>
      <c r="H843" s="17"/>
      <c r="I843" s="20">
        <v>2007</v>
      </c>
      <c r="J843" s="17" t="s">
        <v>4784</v>
      </c>
      <c r="K843" s="17" t="s">
        <v>64</v>
      </c>
      <c r="L843" s="17" t="s">
        <v>1520</v>
      </c>
      <c r="M843" s="17"/>
      <c r="N843" s="17"/>
      <c r="O843" s="21" t="s">
        <v>1520</v>
      </c>
      <c r="P843" s="17" t="s">
        <v>4786</v>
      </c>
      <c r="Q843" s="17" t="s">
        <v>4786</v>
      </c>
      <c r="R843" s="22">
        <v>15.1</v>
      </c>
      <c r="S843" s="17" t="s">
        <v>4016</v>
      </c>
      <c r="T843" s="23">
        <v>110</v>
      </c>
      <c r="U843" s="17" t="s">
        <v>4451</v>
      </c>
    </row>
    <row r="844" spans="1:21" ht="64.5" hidden="1" x14ac:dyDescent="0.25">
      <c r="A844" s="17" t="s">
        <v>6414</v>
      </c>
      <c r="B844" s="17" t="s">
        <v>6415</v>
      </c>
      <c r="C844" s="17"/>
      <c r="D844" s="18">
        <v>85092</v>
      </c>
      <c r="E844" s="17" t="s">
        <v>3203</v>
      </c>
      <c r="F844" s="17"/>
      <c r="G844" s="19" t="s">
        <v>3478</v>
      </c>
      <c r="H844" s="17"/>
      <c r="I844" s="20">
        <v>1964</v>
      </c>
      <c r="J844" s="17" t="s">
        <v>4784</v>
      </c>
      <c r="K844" s="17" t="s">
        <v>6414</v>
      </c>
      <c r="L844" s="17" t="s">
        <v>4842</v>
      </c>
      <c r="M844" s="17" t="s">
        <v>6416</v>
      </c>
      <c r="N844" s="17" t="s">
        <v>4812</v>
      </c>
      <c r="O844" s="21" t="s">
        <v>5096</v>
      </c>
      <c r="P844" s="17" t="s">
        <v>4792</v>
      </c>
      <c r="Q844" s="17" t="s">
        <v>4786</v>
      </c>
      <c r="R844" s="22">
        <v>23.3</v>
      </c>
      <c r="S844" s="17" t="s">
        <v>6417</v>
      </c>
      <c r="T844" s="23">
        <v>110</v>
      </c>
      <c r="U844" s="17" t="s">
        <v>4451</v>
      </c>
    </row>
    <row r="845" spans="1:21" hidden="1" x14ac:dyDescent="0.25">
      <c r="A845" s="17" t="s">
        <v>6418</v>
      </c>
      <c r="B845" s="17" t="s">
        <v>6419</v>
      </c>
      <c r="C845" s="17"/>
      <c r="D845" s="18">
        <v>6366</v>
      </c>
      <c r="E845" s="17" t="s">
        <v>6420</v>
      </c>
      <c r="F845" s="17"/>
      <c r="G845" s="19" t="s">
        <v>3479</v>
      </c>
      <c r="H845" s="17"/>
      <c r="I845" s="20">
        <v>2008</v>
      </c>
      <c r="J845" s="17" t="s">
        <v>4784</v>
      </c>
      <c r="K845" s="17" t="s">
        <v>6418</v>
      </c>
      <c r="L845" s="17" t="s">
        <v>4815</v>
      </c>
      <c r="M845" s="17"/>
      <c r="N845" s="17"/>
      <c r="O845" s="17" t="s">
        <v>4815</v>
      </c>
      <c r="P845" s="17" t="s">
        <v>4786</v>
      </c>
      <c r="Q845" s="17"/>
      <c r="R845" s="22">
        <v>12.9</v>
      </c>
      <c r="S845" s="17"/>
      <c r="T845" s="23" t="s">
        <v>4403</v>
      </c>
      <c r="U845" s="17" t="s">
        <v>4458</v>
      </c>
    </row>
    <row r="846" spans="1:21" ht="39" hidden="1" x14ac:dyDescent="0.25">
      <c r="A846" s="17" t="s">
        <v>6421</v>
      </c>
      <c r="B846" s="17" t="s">
        <v>6422</v>
      </c>
      <c r="C846" s="17"/>
      <c r="D846" s="18">
        <v>6366</v>
      </c>
      <c r="E846" s="17" t="s">
        <v>6420</v>
      </c>
      <c r="F846" s="17"/>
      <c r="G846" s="19" t="s">
        <v>3479</v>
      </c>
      <c r="H846" s="17"/>
      <c r="I846" s="40">
        <v>2010</v>
      </c>
      <c r="J846" s="33" t="s">
        <v>4784</v>
      </c>
      <c r="K846" s="17" t="s">
        <v>6421</v>
      </c>
      <c r="L846" s="17" t="s">
        <v>4815</v>
      </c>
      <c r="M846" s="17"/>
      <c r="N846" s="17"/>
      <c r="O846" s="21" t="s">
        <v>4815</v>
      </c>
      <c r="P846" s="17" t="s">
        <v>4786</v>
      </c>
      <c r="Q846" s="17"/>
      <c r="R846" s="22">
        <v>11.7</v>
      </c>
      <c r="S846" s="17"/>
      <c r="T846" s="23" t="s">
        <v>4849</v>
      </c>
      <c r="U846" s="17" t="s">
        <v>4458</v>
      </c>
    </row>
    <row r="847" spans="1:21" hidden="1" x14ac:dyDescent="0.25">
      <c r="A847" s="17" t="s">
        <v>65</v>
      </c>
      <c r="B847" s="17" t="s">
        <v>2145</v>
      </c>
      <c r="C847" s="17" t="s">
        <v>951</v>
      </c>
      <c r="D847" s="18">
        <v>17329</v>
      </c>
      <c r="E847" s="17" t="s">
        <v>3204</v>
      </c>
      <c r="F847" s="17" t="s">
        <v>2419</v>
      </c>
      <c r="G847" s="19" t="s">
        <v>3484</v>
      </c>
      <c r="H847" s="17"/>
      <c r="I847" s="40">
        <v>2006</v>
      </c>
      <c r="J847" s="33" t="s">
        <v>4784</v>
      </c>
      <c r="K847" s="17" t="s">
        <v>65</v>
      </c>
      <c r="L847" s="17" t="s">
        <v>1520</v>
      </c>
      <c r="M847" s="17"/>
      <c r="N847" s="17"/>
      <c r="O847" s="21" t="s">
        <v>1520</v>
      </c>
      <c r="P847" s="17" t="s">
        <v>4786</v>
      </c>
      <c r="Q847" s="17" t="s">
        <v>4786</v>
      </c>
      <c r="R847" s="22">
        <v>17.8</v>
      </c>
      <c r="S847" s="17" t="s">
        <v>4006</v>
      </c>
      <c r="T847" s="23">
        <v>220</v>
      </c>
      <c r="U847" s="17" t="s">
        <v>4439</v>
      </c>
    </row>
    <row r="848" spans="1:21" hidden="1" x14ac:dyDescent="0.25">
      <c r="A848" s="17" t="s">
        <v>6423</v>
      </c>
      <c r="B848" s="17"/>
      <c r="C848" s="17" t="s">
        <v>6424</v>
      </c>
      <c r="D848" s="18">
        <v>56283</v>
      </c>
      <c r="E848" s="17" t="s">
        <v>6425</v>
      </c>
      <c r="F848" s="17" t="s">
        <v>6426</v>
      </c>
      <c r="G848" s="19" t="s">
        <v>3487</v>
      </c>
      <c r="H848" s="17"/>
      <c r="I848" s="20">
        <v>2015</v>
      </c>
      <c r="J848" s="17" t="s">
        <v>4784</v>
      </c>
      <c r="K848" s="17" t="s">
        <v>6423</v>
      </c>
      <c r="L848" s="17" t="s">
        <v>4785</v>
      </c>
      <c r="M848" s="17"/>
      <c r="N848" s="17"/>
      <c r="O848" s="17" t="s">
        <v>4785</v>
      </c>
      <c r="P848" s="17" t="s">
        <v>4882</v>
      </c>
      <c r="Q848" s="17"/>
      <c r="R848" s="22">
        <v>16</v>
      </c>
      <c r="S848" s="17"/>
      <c r="T848" s="23" t="s">
        <v>4849</v>
      </c>
      <c r="U848" s="17" t="s">
        <v>4441</v>
      </c>
    </row>
    <row r="849" spans="1:21" hidden="1" x14ac:dyDescent="0.25">
      <c r="A849" s="17" t="s">
        <v>876</v>
      </c>
      <c r="B849" s="17" t="s">
        <v>2383</v>
      </c>
      <c r="C849" s="17" t="s">
        <v>1481</v>
      </c>
      <c r="D849" s="18">
        <v>47829</v>
      </c>
      <c r="E849" s="17" t="s">
        <v>3376</v>
      </c>
      <c r="F849" s="17" t="s">
        <v>2698</v>
      </c>
      <c r="G849" s="19" t="s">
        <v>3480</v>
      </c>
      <c r="H849" s="17" t="s">
        <v>1861</v>
      </c>
      <c r="I849" s="20">
        <v>1982</v>
      </c>
      <c r="J849" s="17" t="s">
        <v>4784</v>
      </c>
      <c r="K849" s="17" t="s">
        <v>876</v>
      </c>
      <c r="L849" s="17" t="s">
        <v>4868</v>
      </c>
      <c r="M849" s="17" t="s">
        <v>4792</v>
      </c>
      <c r="N849" s="17" t="s">
        <v>4792</v>
      </c>
      <c r="O849" s="21" t="s">
        <v>4868</v>
      </c>
      <c r="P849" s="17" t="s">
        <v>4792</v>
      </c>
      <c r="Q849" s="17" t="s">
        <v>4786</v>
      </c>
      <c r="R849" s="22">
        <v>13.5</v>
      </c>
      <c r="S849" s="17"/>
      <c r="T849" s="23">
        <v>10</v>
      </c>
      <c r="U849" s="17" t="s">
        <v>4578</v>
      </c>
    </row>
    <row r="850" spans="1:21" ht="77.25" hidden="1" x14ac:dyDescent="0.25">
      <c r="A850" s="17" t="s">
        <v>877</v>
      </c>
      <c r="B850" s="33" t="s">
        <v>2383</v>
      </c>
      <c r="C850" s="27" t="s">
        <v>1481</v>
      </c>
      <c r="D850" s="18">
        <v>47829</v>
      </c>
      <c r="E850" s="32" t="s">
        <v>3376</v>
      </c>
      <c r="F850" s="32" t="s">
        <v>2698</v>
      </c>
      <c r="G850" s="27" t="s">
        <v>3480</v>
      </c>
      <c r="H850" s="27" t="s">
        <v>1862</v>
      </c>
      <c r="I850" s="40">
        <v>2001</v>
      </c>
      <c r="J850" s="32" t="s">
        <v>4784</v>
      </c>
      <c r="K850" s="17" t="s">
        <v>877</v>
      </c>
      <c r="L850" s="17" t="s">
        <v>4868</v>
      </c>
      <c r="M850" s="21" t="s">
        <v>4792</v>
      </c>
      <c r="N850" s="32" t="s">
        <v>4792</v>
      </c>
      <c r="O850" s="17" t="s">
        <v>4868</v>
      </c>
      <c r="P850" s="32" t="s">
        <v>4792</v>
      </c>
      <c r="Q850" s="27" t="s">
        <v>4792</v>
      </c>
      <c r="R850" s="39">
        <v>13.8</v>
      </c>
      <c r="S850" s="25"/>
      <c r="T850" s="27">
        <v>10</v>
      </c>
      <c r="U850" s="27" t="s">
        <v>4578</v>
      </c>
    </row>
    <row r="851" spans="1:21" hidden="1" x14ac:dyDescent="0.25">
      <c r="A851" s="17" t="s">
        <v>878</v>
      </c>
      <c r="B851" s="17" t="s">
        <v>2383</v>
      </c>
      <c r="C851" s="17" t="s">
        <v>1481</v>
      </c>
      <c r="D851" s="18">
        <v>47829</v>
      </c>
      <c r="E851" s="17" t="s">
        <v>3376</v>
      </c>
      <c r="F851" s="17" t="s">
        <v>2698</v>
      </c>
      <c r="G851" s="19" t="s">
        <v>3480</v>
      </c>
      <c r="H851" s="17" t="s">
        <v>1863</v>
      </c>
      <c r="I851" s="20">
        <v>1976</v>
      </c>
      <c r="J851" s="17" t="s">
        <v>4784</v>
      </c>
      <c r="K851" s="17" t="s">
        <v>878</v>
      </c>
      <c r="L851" s="17" t="s">
        <v>4868</v>
      </c>
      <c r="M851" s="17" t="s">
        <v>4792</v>
      </c>
      <c r="N851" s="17" t="s">
        <v>4792</v>
      </c>
      <c r="O851" s="21" t="s">
        <v>4868</v>
      </c>
      <c r="P851" s="17" t="s">
        <v>4792</v>
      </c>
      <c r="Q851" s="17" t="s">
        <v>4786</v>
      </c>
      <c r="R851" s="22">
        <v>1.5</v>
      </c>
      <c r="S851" s="17"/>
      <c r="T851" s="17"/>
      <c r="U851" s="17" t="s">
        <v>4578</v>
      </c>
    </row>
    <row r="852" spans="1:21" hidden="1" x14ac:dyDescent="0.25">
      <c r="A852" s="17" t="s">
        <v>879</v>
      </c>
      <c r="B852" s="17" t="s">
        <v>2383</v>
      </c>
      <c r="C852" s="17" t="s">
        <v>1481</v>
      </c>
      <c r="D852" s="18">
        <v>47829</v>
      </c>
      <c r="E852" s="17" t="s">
        <v>3376</v>
      </c>
      <c r="F852" s="17" t="s">
        <v>2698</v>
      </c>
      <c r="G852" s="19" t="s">
        <v>3480</v>
      </c>
      <c r="H852" s="17" t="s">
        <v>1515</v>
      </c>
      <c r="I852" s="20">
        <v>1997</v>
      </c>
      <c r="J852" s="17" t="s">
        <v>4784</v>
      </c>
      <c r="K852" s="17" t="s">
        <v>879</v>
      </c>
      <c r="L852" s="17" t="s">
        <v>4868</v>
      </c>
      <c r="M852" s="17" t="s">
        <v>4792</v>
      </c>
      <c r="N852" s="17" t="s">
        <v>4792</v>
      </c>
      <c r="O852" s="17" t="s">
        <v>4868</v>
      </c>
      <c r="P852" s="17" t="s">
        <v>4792</v>
      </c>
      <c r="Q852" s="17" t="s">
        <v>4786</v>
      </c>
      <c r="R852" s="22">
        <v>2.8</v>
      </c>
      <c r="S852" s="17"/>
      <c r="T852" s="17"/>
      <c r="U852" s="17" t="s">
        <v>4578</v>
      </c>
    </row>
    <row r="853" spans="1:21" ht="77.25" hidden="1" x14ac:dyDescent="0.25">
      <c r="A853" s="24" t="s">
        <v>880</v>
      </c>
      <c r="B853" s="21" t="s">
        <v>2383</v>
      </c>
      <c r="C853" s="17" t="s">
        <v>1481</v>
      </c>
      <c r="D853" s="18">
        <v>47829</v>
      </c>
      <c r="E853" s="17" t="s">
        <v>3376</v>
      </c>
      <c r="F853" s="17" t="s">
        <v>2698</v>
      </c>
      <c r="G853" s="19" t="s">
        <v>3480</v>
      </c>
      <c r="H853" s="17" t="s">
        <v>1780</v>
      </c>
      <c r="I853" s="20">
        <v>1976</v>
      </c>
      <c r="J853" s="17" t="s">
        <v>4784</v>
      </c>
      <c r="K853" s="17" t="s">
        <v>880</v>
      </c>
      <c r="L853" s="17" t="s">
        <v>4868</v>
      </c>
      <c r="M853" s="17" t="s">
        <v>4792</v>
      </c>
      <c r="N853" s="17" t="s">
        <v>4792</v>
      </c>
      <c r="O853" s="21" t="s">
        <v>4868</v>
      </c>
      <c r="P853" s="17" t="s">
        <v>4792</v>
      </c>
      <c r="Q853" s="17" t="s">
        <v>4786</v>
      </c>
      <c r="R853" s="22">
        <v>1.5</v>
      </c>
      <c r="S853" s="17"/>
      <c r="T853" s="17"/>
      <c r="U853" s="27" t="s">
        <v>4578</v>
      </c>
    </row>
    <row r="854" spans="1:21" hidden="1" x14ac:dyDescent="0.25">
      <c r="A854" s="24" t="s">
        <v>574</v>
      </c>
      <c r="B854" s="17" t="s">
        <v>2234</v>
      </c>
      <c r="C854" s="17" t="s">
        <v>1289</v>
      </c>
      <c r="D854" s="26">
        <v>47809</v>
      </c>
      <c r="E854" s="25" t="s">
        <v>3376</v>
      </c>
      <c r="F854" s="17" t="s">
        <v>2602</v>
      </c>
      <c r="G854" s="19" t="s">
        <v>3480</v>
      </c>
      <c r="H854" s="17" t="s">
        <v>1521</v>
      </c>
      <c r="I854" s="28">
        <v>2005</v>
      </c>
      <c r="J854" s="17" t="s">
        <v>4784</v>
      </c>
      <c r="K854" s="17" t="s">
        <v>574</v>
      </c>
      <c r="L854" s="17" t="s">
        <v>4812</v>
      </c>
      <c r="M854" s="17"/>
      <c r="N854" s="17"/>
      <c r="O854" s="17" t="s">
        <v>4812</v>
      </c>
      <c r="P854" s="17" t="s">
        <v>4792</v>
      </c>
      <c r="Q854" s="17" t="s">
        <v>4786</v>
      </c>
      <c r="R854" s="29">
        <v>25.8</v>
      </c>
      <c r="S854" s="17" t="s">
        <v>4242</v>
      </c>
      <c r="T854" s="25">
        <v>110</v>
      </c>
      <c r="U854" s="27" t="s">
        <v>4528</v>
      </c>
    </row>
    <row r="855" spans="1:21" hidden="1" x14ac:dyDescent="0.25">
      <c r="A855" s="17" t="s">
        <v>575</v>
      </c>
      <c r="B855" s="32" t="s">
        <v>2234</v>
      </c>
      <c r="C855" s="32" t="s">
        <v>1290</v>
      </c>
      <c r="D855" s="31">
        <v>47809</v>
      </c>
      <c r="E855" s="32" t="s">
        <v>3376</v>
      </c>
      <c r="F855" s="32" t="s">
        <v>2602</v>
      </c>
      <c r="G855" s="27" t="s">
        <v>3480</v>
      </c>
      <c r="H855" s="17" t="s">
        <v>1720</v>
      </c>
      <c r="I855" s="40">
        <v>1995</v>
      </c>
      <c r="J855" s="32" t="s">
        <v>4784</v>
      </c>
      <c r="K855" s="17" t="s">
        <v>575</v>
      </c>
      <c r="L855" s="33" t="s">
        <v>4812</v>
      </c>
      <c r="M855" s="33"/>
      <c r="N855" s="21" t="s">
        <v>6427</v>
      </c>
      <c r="O855" s="33" t="s">
        <v>4812</v>
      </c>
      <c r="P855" s="32" t="s">
        <v>4792</v>
      </c>
      <c r="Q855" s="32" t="s">
        <v>4786</v>
      </c>
      <c r="R855" s="39">
        <v>14</v>
      </c>
      <c r="S855" s="32" t="s">
        <v>4242</v>
      </c>
      <c r="T855" s="40">
        <v>110</v>
      </c>
      <c r="U855" s="25" t="s">
        <v>4528</v>
      </c>
    </row>
    <row r="856" spans="1:21" ht="26.25" hidden="1" x14ac:dyDescent="0.25">
      <c r="A856" s="17" t="s">
        <v>576</v>
      </c>
      <c r="B856" s="32" t="s">
        <v>2281</v>
      </c>
      <c r="C856" s="27" t="s">
        <v>1291</v>
      </c>
      <c r="D856" s="31">
        <v>47804</v>
      </c>
      <c r="E856" s="32" t="s">
        <v>3376</v>
      </c>
      <c r="F856" s="32"/>
      <c r="G856" s="27" t="s">
        <v>3480</v>
      </c>
      <c r="H856" s="27"/>
      <c r="I856" s="40" t="s">
        <v>3617</v>
      </c>
      <c r="J856" s="32" t="s">
        <v>4784</v>
      </c>
      <c r="K856" s="17" t="s">
        <v>576</v>
      </c>
      <c r="L856" s="32" t="s">
        <v>4812</v>
      </c>
      <c r="M856" s="21"/>
      <c r="N856" s="21"/>
      <c r="O856" s="21" t="s">
        <v>4812</v>
      </c>
      <c r="P856" s="32" t="s">
        <v>4792</v>
      </c>
      <c r="Q856" s="32" t="s">
        <v>4786</v>
      </c>
      <c r="R856" s="39">
        <v>12.6</v>
      </c>
      <c r="S856" s="30" t="s">
        <v>4243</v>
      </c>
      <c r="T856" s="40">
        <v>10</v>
      </c>
      <c r="U856" s="25" t="s">
        <v>4529</v>
      </c>
    </row>
    <row r="857" spans="1:21" hidden="1" x14ac:dyDescent="0.25">
      <c r="A857" s="17" t="s">
        <v>128</v>
      </c>
      <c r="B857" s="17" t="s">
        <v>2179</v>
      </c>
      <c r="C857" s="17" t="s">
        <v>1001</v>
      </c>
      <c r="D857" s="18">
        <v>47812</v>
      </c>
      <c r="E857" s="17" t="s">
        <v>3235</v>
      </c>
      <c r="F857" s="17" t="s">
        <v>2453</v>
      </c>
      <c r="G857" s="19" t="s">
        <v>3480</v>
      </c>
      <c r="H857" s="17"/>
      <c r="I857" s="20">
        <v>1957</v>
      </c>
      <c r="J857" s="17" t="s">
        <v>4784</v>
      </c>
      <c r="K857" s="17" t="s">
        <v>128</v>
      </c>
      <c r="L857" s="17" t="s">
        <v>4842</v>
      </c>
      <c r="M857" s="17" t="s">
        <v>4843</v>
      </c>
      <c r="N857" s="17" t="s">
        <v>6428</v>
      </c>
      <c r="O857" s="17" t="s">
        <v>4843</v>
      </c>
      <c r="P857" s="17" t="s">
        <v>4792</v>
      </c>
      <c r="Q857" s="17" t="s">
        <v>4786</v>
      </c>
      <c r="R857" s="22">
        <v>26</v>
      </c>
      <c r="S857" s="17"/>
      <c r="T857" s="23">
        <v>25</v>
      </c>
      <c r="U857" s="17" t="s">
        <v>4470</v>
      </c>
    </row>
    <row r="858" spans="1:21" hidden="1" x14ac:dyDescent="0.25">
      <c r="A858" s="17" t="s">
        <v>129</v>
      </c>
      <c r="B858" s="17" t="s">
        <v>2179</v>
      </c>
      <c r="C858" s="17" t="s">
        <v>1002</v>
      </c>
      <c r="D858" s="18">
        <v>47812</v>
      </c>
      <c r="E858" s="17" t="s">
        <v>3235</v>
      </c>
      <c r="F858" s="17" t="s">
        <v>2454</v>
      </c>
      <c r="G858" s="19" t="s">
        <v>3480</v>
      </c>
      <c r="H858" s="17"/>
      <c r="I858" s="20">
        <v>1971</v>
      </c>
      <c r="J858" s="17" t="s">
        <v>4784</v>
      </c>
      <c r="K858" s="17" t="s">
        <v>129</v>
      </c>
      <c r="L858" s="17" t="s">
        <v>4842</v>
      </c>
      <c r="M858" s="17" t="s">
        <v>4843</v>
      </c>
      <c r="N858" s="17" t="s">
        <v>6429</v>
      </c>
      <c r="O858" s="17" t="s">
        <v>4843</v>
      </c>
      <c r="P858" s="17" t="s">
        <v>4792</v>
      </c>
      <c r="Q858" s="17" t="s">
        <v>4786</v>
      </c>
      <c r="R858" s="22">
        <v>110</v>
      </c>
      <c r="S858" s="17"/>
      <c r="T858" s="23">
        <v>25</v>
      </c>
      <c r="U858" s="17" t="s">
        <v>4470</v>
      </c>
    </row>
    <row r="859" spans="1:21" ht="26.25" x14ac:dyDescent="0.25">
      <c r="A859" s="17" t="s">
        <v>265</v>
      </c>
      <c r="B859" s="17" t="s">
        <v>2133</v>
      </c>
      <c r="C859" s="17" t="s">
        <v>1086</v>
      </c>
      <c r="D859" s="18">
        <v>37547</v>
      </c>
      <c r="E859" s="17" t="s">
        <v>3274</v>
      </c>
      <c r="F859" s="17"/>
      <c r="G859" s="19" t="s">
        <v>3477</v>
      </c>
      <c r="H859" s="17"/>
      <c r="I859" s="20">
        <v>1964</v>
      </c>
      <c r="J859" s="17" t="s">
        <v>4784</v>
      </c>
      <c r="K859" s="17" t="s">
        <v>265</v>
      </c>
      <c r="L859" s="17" t="s">
        <v>4959</v>
      </c>
      <c r="M859" s="17"/>
      <c r="N859" s="17"/>
      <c r="O859" s="21" t="s">
        <v>4959</v>
      </c>
      <c r="P859" s="17" t="s">
        <v>4792</v>
      </c>
      <c r="Q859" s="17" t="s">
        <v>4792</v>
      </c>
      <c r="R859" s="22">
        <v>220</v>
      </c>
      <c r="S859" s="17" t="s">
        <v>1086</v>
      </c>
      <c r="T859" s="23">
        <v>220</v>
      </c>
      <c r="U859" s="17" t="s">
        <v>4463</v>
      </c>
    </row>
    <row r="860" spans="1:21" ht="39" hidden="1" x14ac:dyDescent="0.25">
      <c r="A860" s="17" t="s">
        <v>6430</v>
      </c>
      <c r="B860" s="17" t="s">
        <v>6431</v>
      </c>
      <c r="C860" s="17"/>
      <c r="D860" s="18">
        <v>23758</v>
      </c>
      <c r="E860" s="37" t="s">
        <v>6432</v>
      </c>
      <c r="F860" s="17"/>
      <c r="G860" s="19" t="s">
        <v>3486</v>
      </c>
      <c r="H860" s="17"/>
      <c r="I860" s="20">
        <v>2001</v>
      </c>
      <c r="J860" s="17" t="s">
        <v>4784</v>
      </c>
      <c r="K860" s="17" t="s">
        <v>6430</v>
      </c>
      <c r="L860" s="17" t="s">
        <v>4785</v>
      </c>
      <c r="M860" s="17"/>
      <c r="N860" s="17"/>
      <c r="O860" s="21" t="s">
        <v>4785</v>
      </c>
      <c r="P860" s="17" t="s">
        <v>4786</v>
      </c>
      <c r="Q860" s="17"/>
      <c r="R860" s="22">
        <v>12.6</v>
      </c>
      <c r="S860" s="17"/>
      <c r="T860" s="23" t="s">
        <v>4403</v>
      </c>
      <c r="U860" s="17" t="s">
        <v>4573</v>
      </c>
    </row>
    <row r="861" spans="1:21" ht="39" hidden="1" x14ac:dyDescent="0.25">
      <c r="A861" s="17" t="s">
        <v>6433</v>
      </c>
      <c r="B861" s="17" t="s">
        <v>6434</v>
      </c>
      <c r="C861" s="17"/>
      <c r="D861" s="18">
        <v>25376</v>
      </c>
      <c r="E861" s="37" t="s">
        <v>6435</v>
      </c>
      <c r="F861" s="17"/>
      <c r="G861" s="19" t="s">
        <v>3486</v>
      </c>
      <c r="H861" s="17"/>
      <c r="I861" s="20">
        <v>2003</v>
      </c>
      <c r="J861" s="17" t="s">
        <v>4784</v>
      </c>
      <c r="K861" s="17" t="s">
        <v>6433</v>
      </c>
      <c r="L861" s="17" t="s">
        <v>4785</v>
      </c>
      <c r="M861" s="17"/>
      <c r="N861" s="17"/>
      <c r="O861" s="21" t="s">
        <v>4785</v>
      </c>
      <c r="P861" s="17" t="s">
        <v>4786</v>
      </c>
      <c r="Q861" s="17"/>
      <c r="R861" s="22">
        <v>17.8</v>
      </c>
      <c r="S861" s="17"/>
      <c r="T861" s="23" t="s">
        <v>4403</v>
      </c>
      <c r="U861" s="17" t="s">
        <v>4573</v>
      </c>
    </row>
    <row r="862" spans="1:21" hidden="1" x14ac:dyDescent="0.25">
      <c r="A862" s="17" t="s">
        <v>577</v>
      </c>
      <c r="B862" s="17" t="s">
        <v>2282</v>
      </c>
      <c r="C862" s="17" t="s">
        <v>1292</v>
      </c>
      <c r="D862" s="18">
        <v>9648</v>
      </c>
      <c r="E862" s="17" t="s">
        <v>3377</v>
      </c>
      <c r="F862" s="17" t="s">
        <v>2603</v>
      </c>
      <c r="G862" s="19" t="s">
        <v>3490</v>
      </c>
      <c r="H862" s="17" t="s">
        <v>1721</v>
      </c>
      <c r="I862" s="20">
        <v>1993</v>
      </c>
      <c r="J862" s="17" t="s">
        <v>4784</v>
      </c>
      <c r="K862" s="17" t="s">
        <v>577</v>
      </c>
      <c r="L862" s="17" t="s">
        <v>4842</v>
      </c>
      <c r="M862" s="17" t="s">
        <v>4812</v>
      </c>
      <c r="N862" s="17" t="s">
        <v>5314</v>
      </c>
      <c r="O862" s="21" t="s">
        <v>4812</v>
      </c>
      <c r="P862" s="17" t="s">
        <v>4792</v>
      </c>
      <c r="Q862" s="17" t="s">
        <v>4786</v>
      </c>
      <c r="R862" s="22">
        <v>12.75</v>
      </c>
      <c r="S862" s="17" t="s">
        <v>4244</v>
      </c>
      <c r="T862" s="23">
        <v>6</v>
      </c>
      <c r="U862" s="17" t="s">
        <v>4458</v>
      </c>
    </row>
    <row r="863" spans="1:21" ht="39" hidden="1" x14ac:dyDescent="0.25">
      <c r="A863" s="17" t="s">
        <v>6436</v>
      </c>
      <c r="B863" s="21"/>
      <c r="C863" s="17"/>
      <c r="D863" s="18">
        <v>25709</v>
      </c>
      <c r="E863" s="17" t="s">
        <v>6437</v>
      </c>
      <c r="F863" s="17"/>
      <c r="G863" s="19" t="s">
        <v>3486</v>
      </c>
      <c r="H863" s="17"/>
      <c r="I863" s="20">
        <v>2010</v>
      </c>
      <c r="J863" s="17" t="s">
        <v>4784</v>
      </c>
      <c r="K863" s="17" t="s">
        <v>6436</v>
      </c>
      <c r="L863" s="17" t="s">
        <v>4785</v>
      </c>
      <c r="M863" s="17"/>
      <c r="N863" s="17"/>
      <c r="O863" s="21" t="s">
        <v>4785</v>
      </c>
      <c r="P863" s="17" t="s">
        <v>4786</v>
      </c>
      <c r="Q863" s="17"/>
      <c r="R863" s="22">
        <v>14.4</v>
      </c>
      <c r="S863" s="17"/>
      <c r="T863" s="23" t="s">
        <v>4403</v>
      </c>
      <c r="U863" s="17" t="s">
        <v>4573</v>
      </c>
    </row>
    <row r="864" spans="1:21" hidden="1" x14ac:dyDescent="0.25">
      <c r="A864" s="17" t="s">
        <v>6438</v>
      </c>
      <c r="B864" s="21"/>
      <c r="C864" s="17" t="s">
        <v>6439</v>
      </c>
      <c r="D864" s="18">
        <v>25709</v>
      </c>
      <c r="E864" s="17" t="s">
        <v>6437</v>
      </c>
      <c r="F864" s="17" t="s">
        <v>6440</v>
      </c>
      <c r="G864" s="19" t="s">
        <v>3486</v>
      </c>
      <c r="H864" s="17"/>
      <c r="I864" s="20">
        <v>2014</v>
      </c>
      <c r="J864" s="17" t="s">
        <v>4784</v>
      </c>
      <c r="K864" s="17" t="s">
        <v>6438</v>
      </c>
      <c r="L864" s="17" t="s">
        <v>4785</v>
      </c>
      <c r="M864" s="17"/>
      <c r="N864" s="17"/>
      <c r="O864" s="17" t="s">
        <v>4785</v>
      </c>
      <c r="P864" s="17" t="s">
        <v>4786</v>
      </c>
      <c r="Q864" s="17"/>
      <c r="R864" s="22">
        <v>10.1</v>
      </c>
      <c r="S864" s="17"/>
      <c r="T864" s="23"/>
      <c r="U864" s="17"/>
    </row>
    <row r="865" spans="1:21" ht="51.75" hidden="1" x14ac:dyDescent="0.25">
      <c r="A865" s="17" t="s">
        <v>6441</v>
      </c>
      <c r="B865" s="32" t="s">
        <v>5534</v>
      </c>
      <c r="C865" s="32" t="s">
        <v>6442</v>
      </c>
      <c r="D865" s="31">
        <v>26736</v>
      </c>
      <c r="E865" s="32" t="s">
        <v>6443</v>
      </c>
      <c r="F865" s="33" t="s">
        <v>6444</v>
      </c>
      <c r="G865" s="27" t="s">
        <v>3477</v>
      </c>
      <c r="H865" s="32"/>
      <c r="I865" s="40"/>
      <c r="J865" s="32" t="s">
        <v>4784</v>
      </c>
      <c r="K865" s="17" t="s">
        <v>6441</v>
      </c>
      <c r="L865" s="33" t="s">
        <v>4785</v>
      </c>
      <c r="M865" s="33"/>
      <c r="N865" s="33"/>
      <c r="O865" s="33" t="s">
        <v>4785</v>
      </c>
      <c r="P865" s="32" t="s">
        <v>4786</v>
      </c>
      <c r="Q865" s="32" t="s">
        <v>4792</v>
      </c>
      <c r="R865" s="39">
        <v>12</v>
      </c>
      <c r="S865" s="17"/>
      <c r="T865" s="40" t="s">
        <v>4405</v>
      </c>
      <c r="U865" s="32" t="s">
        <v>4455</v>
      </c>
    </row>
    <row r="866" spans="1:21" ht="39" hidden="1" x14ac:dyDescent="0.25">
      <c r="A866" s="17" t="s">
        <v>6445</v>
      </c>
      <c r="B866" s="32" t="s">
        <v>6446</v>
      </c>
      <c r="C866" s="32"/>
      <c r="D866" s="31">
        <v>26736</v>
      </c>
      <c r="E866" s="32" t="s">
        <v>6443</v>
      </c>
      <c r="F866" s="32"/>
      <c r="G866" s="27" t="s">
        <v>3477</v>
      </c>
      <c r="H866" s="32"/>
      <c r="I866" s="40">
        <v>2005</v>
      </c>
      <c r="J866" s="32" t="s">
        <v>4784</v>
      </c>
      <c r="K866" s="17" t="s">
        <v>6445</v>
      </c>
      <c r="L866" s="33" t="s">
        <v>4785</v>
      </c>
      <c r="M866" s="33"/>
      <c r="N866" s="33"/>
      <c r="O866" s="33" t="s">
        <v>4785</v>
      </c>
      <c r="P866" s="32" t="s">
        <v>4786</v>
      </c>
      <c r="Q866" s="32"/>
      <c r="R866" s="39">
        <v>12</v>
      </c>
      <c r="S866" s="17"/>
      <c r="T866" s="40" t="s">
        <v>4405</v>
      </c>
      <c r="U866" s="32" t="s">
        <v>4455</v>
      </c>
    </row>
    <row r="867" spans="1:21" ht="39" hidden="1" x14ac:dyDescent="0.25">
      <c r="A867" s="17" t="s">
        <v>6447</v>
      </c>
      <c r="B867" s="32" t="s">
        <v>6448</v>
      </c>
      <c r="C867" s="32"/>
      <c r="D867" s="31">
        <v>26736</v>
      </c>
      <c r="E867" s="32" t="s">
        <v>6443</v>
      </c>
      <c r="F867" s="32"/>
      <c r="G867" s="27" t="s">
        <v>3477</v>
      </c>
      <c r="H867" s="32"/>
      <c r="I867" s="40">
        <v>2001</v>
      </c>
      <c r="J867" s="32" t="s">
        <v>4784</v>
      </c>
      <c r="K867" s="17" t="s">
        <v>6447</v>
      </c>
      <c r="L867" s="33" t="s">
        <v>4785</v>
      </c>
      <c r="M867" s="21"/>
      <c r="N867" s="21"/>
      <c r="O867" s="33" t="s">
        <v>4785</v>
      </c>
      <c r="P867" s="32" t="s">
        <v>4786</v>
      </c>
      <c r="Q867" s="32"/>
      <c r="R867" s="39">
        <v>9</v>
      </c>
      <c r="S867" s="17"/>
      <c r="T867" s="40" t="s">
        <v>4403</v>
      </c>
      <c r="U867" s="32" t="s">
        <v>4455</v>
      </c>
    </row>
    <row r="868" spans="1:21" ht="39" hidden="1" x14ac:dyDescent="0.25">
      <c r="A868" s="17" t="s">
        <v>6449</v>
      </c>
      <c r="B868" s="32"/>
      <c r="C868" s="32"/>
      <c r="D868" s="31">
        <v>2627</v>
      </c>
      <c r="E868" s="32" t="s">
        <v>6450</v>
      </c>
      <c r="F868" s="32" t="s">
        <v>6451</v>
      </c>
      <c r="G868" s="27" t="s">
        <v>3490</v>
      </c>
      <c r="H868" s="32"/>
      <c r="I868" s="40">
        <v>2012</v>
      </c>
      <c r="J868" s="32" t="s">
        <v>4784</v>
      </c>
      <c r="K868" s="17" t="s">
        <v>6449</v>
      </c>
      <c r="L868" s="33" t="s">
        <v>4815</v>
      </c>
      <c r="M868" s="33"/>
      <c r="N868" s="33"/>
      <c r="O868" s="33" t="s">
        <v>4815</v>
      </c>
      <c r="P868" s="32" t="s">
        <v>4786</v>
      </c>
      <c r="Q868" s="32"/>
      <c r="R868" s="39">
        <v>19.5</v>
      </c>
      <c r="S868" s="17"/>
      <c r="T868" s="40"/>
      <c r="U868" s="32" t="s">
        <v>4490</v>
      </c>
    </row>
    <row r="869" spans="1:21" ht="39" hidden="1" x14ac:dyDescent="0.25">
      <c r="A869" s="17" t="s">
        <v>6452</v>
      </c>
      <c r="B869" s="32"/>
      <c r="C869" s="32"/>
      <c r="D869" s="31">
        <v>2627</v>
      </c>
      <c r="E869" s="32" t="s">
        <v>6450</v>
      </c>
      <c r="F869" s="32" t="s">
        <v>6451</v>
      </c>
      <c r="G869" s="27" t="s">
        <v>3490</v>
      </c>
      <c r="H869" s="32"/>
      <c r="I869" s="40">
        <v>2012</v>
      </c>
      <c r="J869" s="32" t="s">
        <v>4784</v>
      </c>
      <c r="K869" s="17" t="s">
        <v>6452</v>
      </c>
      <c r="L869" s="33" t="s">
        <v>4815</v>
      </c>
      <c r="M869" s="33"/>
      <c r="N869" s="33"/>
      <c r="O869" s="33" t="s">
        <v>4815</v>
      </c>
      <c r="P869" s="32" t="s">
        <v>4786</v>
      </c>
      <c r="Q869" s="32"/>
      <c r="R869" s="39">
        <v>18.899999999999999</v>
      </c>
      <c r="S869" s="17"/>
      <c r="T869" s="40"/>
      <c r="U869" s="32" t="s">
        <v>4490</v>
      </c>
    </row>
    <row r="870" spans="1:21" ht="26.25" hidden="1" x14ac:dyDescent="0.25">
      <c r="A870" s="24" t="s">
        <v>6453</v>
      </c>
      <c r="B870" s="21" t="s">
        <v>6454</v>
      </c>
      <c r="C870" s="17"/>
      <c r="D870" s="26">
        <v>86556</v>
      </c>
      <c r="E870" s="25" t="s">
        <v>6455</v>
      </c>
      <c r="F870" s="17"/>
      <c r="G870" s="27" t="s">
        <v>3478</v>
      </c>
      <c r="H870" s="17"/>
      <c r="I870" s="52">
        <v>2007</v>
      </c>
      <c r="J870" s="17" t="s">
        <v>4784</v>
      </c>
      <c r="K870" s="17" t="s">
        <v>6453</v>
      </c>
      <c r="L870" s="17" t="s">
        <v>1520</v>
      </c>
      <c r="M870" s="17"/>
      <c r="N870" s="17"/>
      <c r="O870" s="17" t="s">
        <v>1520</v>
      </c>
      <c r="P870" s="17" t="s">
        <v>4786</v>
      </c>
      <c r="Q870" s="17"/>
      <c r="R870" s="29">
        <v>9.6</v>
      </c>
      <c r="S870" s="30"/>
      <c r="T870" s="30" t="s">
        <v>4405</v>
      </c>
      <c r="U870" s="30" t="s">
        <v>4451</v>
      </c>
    </row>
    <row r="871" spans="1:21" x14ac:dyDescent="0.25">
      <c r="A871" s="17" t="s">
        <v>266</v>
      </c>
      <c r="B871" s="17" t="s">
        <v>2191</v>
      </c>
      <c r="C871" s="17" t="s">
        <v>1087</v>
      </c>
      <c r="D871" s="18" t="s">
        <v>2864</v>
      </c>
      <c r="E871" s="17" t="s">
        <v>3275</v>
      </c>
      <c r="F871" s="17"/>
      <c r="G871" s="19" t="s">
        <v>3488</v>
      </c>
      <c r="H871" s="17" t="s">
        <v>1620</v>
      </c>
      <c r="I871" s="20">
        <v>1981</v>
      </c>
      <c r="J871" s="17" t="s">
        <v>4784</v>
      </c>
      <c r="K871" s="17" t="s">
        <v>266</v>
      </c>
      <c r="L871" s="17" t="s">
        <v>4959</v>
      </c>
      <c r="M871" s="17"/>
      <c r="N871" s="17"/>
      <c r="O871" s="17" t="s">
        <v>4959</v>
      </c>
      <c r="P871" s="17" t="s">
        <v>4792</v>
      </c>
      <c r="Q871" s="17" t="s">
        <v>4792</v>
      </c>
      <c r="R871" s="22">
        <v>144.5</v>
      </c>
      <c r="S871" s="17" t="s">
        <v>4106</v>
      </c>
      <c r="T871" s="23">
        <v>220</v>
      </c>
      <c r="U871" s="17" t="s">
        <v>4489</v>
      </c>
    </row>
    <row r="872" spans="1:21" ht="26.25" x14ac:dyDescent="0.25">
      <c r="A872" s="24" t="s">
        <v>267</v>
      </c>
      <c r="B872" s="17" t="s">
        <v>2191</v>
      </c>
      <c r="C872" s="17" t="s">
        <v>1087</v>
      </c>
      <c r="D872" s="18" t="s">
        <v>2864</v>
      </c>
      <c r="E872" s="17" t="s">
        <v>3275</v>
      </c>
      <c r="F872" s="17"/>
      <c r="G872" s="19" t="s">
        <v>3488</v>
      </c>
      <c r="H872" s="17" t="s">
        <v>1621</v>
      </c>
      <c r="I872" s="20">
        <v>1981</v>
      </c>
      <c r="J872" s="17" t="s">
        <v>4784</v>
      </c>
      <c r="K872" s="17" t="s">
        <v>267</v>
      </c>
      <c r="L872" s="21" t="s">
        <v>4959</v>
      </c>
      <c r="M872" s="21"/>
      <c r="N872" s="21"/>
      <c r="O872" s="21" t="s">
        <v>4959</v>
      </c>
      <c r="P872" s="17" t="s">
        <v>4792</v>
      </c>
      <c r="Q872" s="17" t="s">
        <v>4792</v>
      </c>
      <c r="R872" s="22">
        <v>144.5</v>
      </c>
      <c r="S872" s="17" t="s">
        <v>4106</v>
      </c>
      <c r="T872" s="23">
        <v>220</v>
      </c>
      <c r="U872" s="17" t="s">
        <v>4489</v>
      </c>
    </row>
    <row r="873" spans="1:21" hidden="1" x14ac:dyDescent="0.25">
      <c r="A873" s="17" t="s">
        <v>6456</v>
      </c>
      <c r="B873" s="17" t="s">
        <v>6457</v>
      </c>
      <c r="C873" s="17" t="s">
        <v>6458</v>
      </c>
      <c r="D873" s="18">
        <v>55471</v>
      </c>
      <c r="E873" s="17" t="s">
        <v>6459</v>
      </c>
      <c r="F873" s="17"/>
      <c r="G873" s="19" t="s">
        <v>3487</v>
      </c>
      <c r="H873" s="17"/>
      <c r="I873" s="20">
        <v>2012</v>
      </c>
      <c r="J873" s="17" t="s">
        <v>4784</v>
      </c>
      <c r="K873" s="17" t="s">
        <v>6456</v>
      </c>
      <c r="L873" s="17" t="s">
        <v>4785</v>
      </c>
      <c r="M873" s="17"/>
      <c r="N873" s="17"/>
      <c r="O873" s="17" t="s">
        <v>4785</v>
      </c>
      <c r="P873" s="17" t="s">
        <v>4786</v>
      </c>
      <c r="Q873" s="17"/>
      <c r="R873" s="22">
        <v>13.8</v>
      </c>
      <c r="S873" s="17" t="s">
        <v>6460</v>
      </c>
      <c r="T873" s="23">
        <v>20</v>
      </c>
      <c r="U873" s="17" t="s">
        <v>4441</v>
      </c>
    </row>
    <row r="874" spans="1:21" ht="26.25" hidden="1" x14ac:dyDescent="0.25">
      <c r="A874" s="24" t="s">
        <v>6461</v>
      </c>
      <c r="B874" s="21"/>
      <c r="C874" s="17" t="s">
        <v>6462</v>
      </c>
      <c r="D874" s="26">
        <v>56727</v>
      </c>
      <c r="E874" s="25" t="s">
        <v>6463</v>
      </c>
      <c r="F874" s="21" t="s">
        <v>6464</v>
      </c>
      <c r="G874" s="27" t="s">
        <v>3487</v>
      </c>
      <c r="H874" s="17"/>
      <c r="I874" s="38">
        <v>2015</v>
      </c>
      <c r="J874" s="32" t="s">
        <v>4784</v>
      </c>
      <c r="K874" s="17" t="s">
        <v>6461</v>
      </c>
      <c r="L874" s="17" t="s">
        <v>4785</v>
      </c>
      <c r="M874" s="21"/>
      <c r="N874" s="17"/>
      <c r="O874" s="17" t="s">
        <v>4785</v>
      </c>
      <c r="P874" s="27" t="s">
        <v>4786</v>
      </c>
      <c r="Q874" s="17"/>
      <c r="R874" s="29">
        <v>15.3</v>
      </c>
      <c r="S874" s="32"/>
      <c r="T874" s="17"/>
      <c r="U874" s="32"/>
    </row>
    <row r="875" spans="1:21" hidden="1" x14ac:dyDescent="0.25">
      <c r="A875" s="24" t="s">
        <v>6465</v>
      </c>
      <c r="B875" s="17" t="s">
        <v>6466</v>
      </c>
      <c r="C875" s="17" t="s">
        <v>6467</v>
      </c>
      <c r="D875" s="18">
        <v>18246</v>
      </c>
      <c r="E875" s="17" t="s">
        <v>6468</v>
      </c>
      <c r="F875" s="17" t="s">
        <v>6469</v>
      </c>
      <c r="G875" s="19" t="s">
        <v>3484</v>
      </c>
      <c r="H875" s="17"/>
      <c r="I875" s="40">
        <v>2014</v>
      </c>
      <c r="J875" s="17" t="s">
        <v>4784</v>
      </c>
      <c r="K875" s="17" t="s">
        <v>6465</v>
      </c>
      <c r="L875" s="17" t="s">
        <v>4785</v>
      </c>
      <c r="M875" s="17"/>
      <c r="N875" s="17"/>
      <c r="O875" s="17" t="s">
        <v>4785</v>
      </c>
      <c r="P875" s="17" t="s">
        <v>4786</v>
      </c>
      <c r="Q875" s="17"/>
      <c r="R875" s="22">
        <v>15.3</v>
      </c>
      <c r="S875" s="17"/>
      <c r="T875" s="23"/>
      <c r="U875" s="36"/>
    </row>
    <row r="876" spans="1:21" hidden="1" x14ac:dyDescent="0.25">
      <c r="A876" s="24" t="s">
        <v>6470</v>
      </c>
      <c r="B876" s="17"/>
      <c r="C876" s="17" t="s">
        <v>6471</v>
      </c>
      <c r="D876" s="35">
        <v>18246</v>
      </c>
      <c r="E876" s="36" t="s">
        <v>6468</v>
      </c>
      <c r="F876" s="17" t="s">
        <v>6472</v>
      </c>
      <c r="G876" s="19" t="s">
        <v>3484</v>
      </c>
      <c r="H876" s="17"/>
      <c r="I876" s="28">
        <v>2014</v>
      </c>
      <c r="J876" s="17" t="s">
        <v>4784</v>
      </c>
      <c r="K876" s="17" t="s">
        <v>6470</v>
      </c>
      <c r="L876" s="17" t="s">
        <v>4785</v>
      </c>
      <c r="M876" s="17"/>
      <c r="N876" s="17"/>
      <c r="O876" s="17" t="s">
        <v>4785</v>
      </c>
      <c r="P876" s="17" t="s">
        <v>4786</v>
      </c>
      <c r="Q876" s="17"/>
      <c r="R876" s="22">
        <v>18.3</v>
      </c>
      <c r="S876" s="17"/>
      <c r="T876" s="36"/>
      <c r="U876" s="36"/>
    </row>
    <row r="877" spans="1:21" hidden="1" x14ac:dyDescent="0.25">
      <c r="A877" s="24" t="s">
        <v>268</v>
      </c>
      <c r="B877" s="17" t="s">
        <v>2158</v>
      </c>
      <c r="C877" s="17" t="s">
        <v>1088</v>
      </c>
      <c r="D877" s="18">
        <v>79790</v>
      </c>
      <c r="E877" s="17" t="s">
        <v>3276</v>
      </c>
      <c r="F877" s="17" t="s">
        <v>2497</v>
      </c>
      <c r="G877" s="19" t="s">
        <v>3482</v>
      </c>
      <c r="H877" s="17" t="s">
        <v>1622</v>
      </c>
      <c r="I877" s="20">
        <v>1941</v>
      </c>
      <c r="J877" s="17" t="s">
        <v>4784</v>
      </c>
      <c r="K877" s="17" t="s">
        <v>268</v>
      </c>
      <c r="L877" s="17" t="s">
        <v>4823</v>
      </c>
      <c r="M877" s="17"/>
      <c r="N877" s="17"/>
      <c r="O877" s="17" t="s">
        <v>4823</v>
      </c>
      <c r="P877" s="17" t="s">
        <v>4792</v>
      </c>
      <c r="Q877" s="17" t="s">
        <v>4859</v>
      </c>
      <c r="R877" s="22">
        <v>19</v>
      </c>
      <c r="S877" s="17" t="s">
        <v>4107</v>
      </c>
      <c r="T877" s="23">
        <v>110</v>
      </c>
      <c r="U877" s="25" t="s">
        <v>4442</v>
      </c>
    </row>
    <row r="878" spans="1:21" hidden="1" x14ac:dyDescent="0.25">
      <c r="A878" s="24" t="s">
        <v>6473</v>
      </c>
      <c r="B878" s="17" t="s">
        <v>6474</v>
      </c>
      <c r="C878" s="17" t="s">
        <v>6475</v>
      </c>
      <c r="D878" s="18">
        <v>27449</v>
      </c>
      <c r="E878" s="17" t="s">
        <v>6476</v>
      </c>
      <c r="F878" s="17"/>
      <c r="G878" s="19" t="s">
        <v>3477</v>
      </c>
      <c r="H878" s="17"/>
      <c r="I878" s="38">
        <v>2014</v>
      </c>
      <c r="J878" s="17" t="s">
        <v>4784</v>
      </c>
      <c r="K878" s="17" t="s">
        <v>6473</v>
      </c>
      <c r="L878" s="17" t="s">
        <v>4785</v>
      </c>
      <c r="M878" s="17"/>
      <c r="N878" s="17"/>
      <c r="O878" s="17" t="s">
        <v>4785</v>
      </c>
      <c r="P878" s="17" t="s">
        <v>4786</v>
      </c>
      <c r="Q878" s="17" t="s">
        <v>4859</v>
      </c>
      <c r="R878" s="22">
        <v>12.6</v>
      </c>
      <c r="S878" s="17" t="s">
        <v>6477</v>
      </c>
      <c r="T878" s="17">
        <v>110</v>
      </c>
      <c r="U878" s="17" t="s">
        <v>4443</v>
      </c>
    </row>
    <row r="879" spans="1:21" hidden="1" x14ac:dyDescent="0.25">
      <c r="A879" s="24" t="s">
        <v>6478</v>
      </c>
      <c r="B879" s="17" t="s">
        <v>6474</v>
      </c>
      <c r="C879" s="17" t="s">
        <v>6479</v>
      </c>
      <c r="D879" s="18">
        <v>27449</v>
      </c>
      <c r="E879" s="25" t="s">
        <v>6476</v>
      </c>
      <c r="F879" s="17"/>
      <c r="G879" s="19" t="s">
        <v>3477</v>
      </c>
      <c r="H879" s="17"/>
      <c r="I879" s="28">
        <v>2004</v>
      </c>
      <c r="J879" s="17" t="s">
        <v>4784</v>
      </c>
      <c r="K879" s="17" t="s">
        <v>6478</v>
      </c>
      <c r="L879" s="17" t="s">
        <v>4785</v>
      </c>
      <c r="M879" s="17"/>
      <c r="N879" s="17"/>
      <c r="O879" s="17" t="s">
        <v>4785</v>
      </c>
      <c r="P879" s="17" t="s">
        <v>4786</v>
      </c>
      <c r="Q879" s="17" t="s">
        <v>4859</v>
      </c>
      <c r="R879" s="29">
        <v>16.2</v>
      </c>
      <c r="S879" s="17" t="s">
        <v>6477</v>
      </c>
      <c r="T879" s="25">
        <v>110</v>
      </c>
      <c r="U879" s="17" t="s">
        <v>4443</v>
      </c>
    </row>
    <row r="880" spans="1:21" ht="64.5" hidden="1" x14ac:dyDescent="0.25">
      <c r="A880" s="24" t="s">
        <v>6480</v>
      </c>
      <c r="B880" s="21" t="s">
        <v>4950</v>
      </c>
      <c r="C880" s="21" t="s">
        <v>6481</v>
      </c>
      <c r="D880" s="26">
        <v>99955</v>
      </c>
      <c r="E880" s="25" t="s">
        <v>6481</v>
      </c>
      <c r="F880" s="21"/>
      <c r="G880" s="27" t="s">
        <v>3481</v>
      </c>
      <c r="H880" s="17"/>
      <c r="I880" s="38">
        <v>2014</v>
      </c>
      <c r="J880" s="32" t="s">
        <v>4784</v>
      </c>
      <c r="K880" s="17" t="s">
        <v>6480</v>
      </c>
      <c r="L880" s="17" t="s">
        <v>4785</v>
      </c>
      <c r="M880" s="21"/>
      <c r="N880" s="17"/>
      <c r="O880" s="17" t="s">
        <v>4785</v>
      </c>
      <c r="P880" s="27" t="s">
        <v>4882</v>
      </c>
      <c r="Q880" s="17" t="s">
        <v>4792</v>
      </c>
      <c r="R880" s="29">
        <v>41.1</v>
      </c>
      <c r="S880" s="33" t="s">
        <v>6482</v>
      </c>
      <c r="T880" s="17">
        <v>110</v>
      </c>
      <c r="U880" s="17" t="s">
        <v>4440</v>
      </c>
    </row>
    <row r="881" spans="1:21" hidden="1" x14ac:dyDescent="0.25">
      <c r="A881" s="17" t="s">
        <v>578</v>
      </c>
      <c r="B881" s="17" t="s">
        <v>2283</v>
      </c>
      <c r="C881" s="17" t="s">
        <v>1293</v>
      </c>
      <c r="D881" s="18">
        <v>29331</v>
      </c>
      <c r="E881" s="17" t="s">
        <v>3378</v>
      </c>
      <c r="F881" s="17" t="s">
        <v>2604</v>
      </c>
      <c r="G881" s="19" t="s">
        <v>3477</v>
      </c>
      <c r="H881" s="17"/>
      <c r="I881" s="20">
        <v>2000</v>
      </c>
      <c r="J881" s="17" t="s">
        <v>4784</v>
      </c>
      <c r="K881" s="17" t="s">
        <v>578</v>
      </c>
      <c r="L881" s="21" t="s">
        <v>4812</v>
      </c>
      <c r="M881" s="21"/>
      <c r="N881" s="21"/>
      <c r="O881" s="21" t="s">
        <v>4812</v>
      </c>
      <c r="P881" s="17" t="s">
        <v>4792</v>
      </c>
      <c r="Q881" s="17" t="s">
        <v>4786</v>
      </c>
      <c r="R881" s="22">
        <v>13</v>
      </c>
      <c r="S881" s="17"/>
      <c r="T881" s="23">
        <v>110</v>
      </c>
      <c r="U881" s="17" t="s">
        <v>4443</v>
      </c>
    </row>
    <row r="882" spans="1:21" hidden="1" x14ac:dyDescent="0.25">
      <c r="A882" s="24" t="s">
        <v>6483</v>
      </c>
      <c r="B882" s="17" t="s">
        <v>6484</v>
      </c>
      <c r="C882" s="17"/>
      <c r="D882" s="18">
        <v>29331</v>
      </c>
      <c r="E882" s="25" t="s">
        <v>3378</v>
      </c>
      <c r="F882" s="17"/>
      <c r="G882" s="19" t="s">
        <v>3477</v>
      </c>
      <c r="H882" s="17"/>
      <c r="I882" s="28">
        <v>2009</v>
      </c>
      <c r="J882" s="17" t="s">
        <v>4784</v>
      </c>
      <c r="K882" s="17" t="s">
        <v>6483</v>
      </c>
      <c r="L882" s="17" t="s">
        <v>4785</v>
      </c>
      <c r="M882" s="17"/>
      <c r="N882" s="17"/>
      <c r="O882" s="17" t="s">
        <v>4785</v>
      </c>
      <c r="P882" s="17" t="s">
        <v>4786</v>
      </c>
      <c r="Q882" s="17"/>
      <c r="R882" s="29">
        <v>10.6</v>
      </c>
      <c r="S882" s="17"/>
      <c r="T882" s="25" t="s">
        <v>4403</v>
      </c>
      <c r="U882" s="25" t="s">
        <v>6097</v>
      </c>
    </row>
    <row r="883" spans="1:21" hidden="1" x14ac:dyDescent="0.25">
      <c r="A883" s="24" t="s">
        <v>6485</v>
      </c>
      <c r="B883" s="17"/>
      <c r="C883" s="17" t="s">
        <v>6486</v>
      </c>
      <c r="D883" s="18">
        <v>25926</v>
      </c>
      <c r="E883" s="25" t="s">
        <v>6487</v>
      </c>
      <c r="F883" s="17" t="s">
        <v>6488</v>
      </c>
      <c r="G883" s="19" t="s">
        <v>3486</v>
      </c>
      <c r="H883" s="17"/>
      <c r="I883" s="28">
        <v>2015</v>
      </c>
      <c r="J883" s="17" t="s">
        <v>4784</v>
      </c>
      <c r="K883" s="17" t="s">
        <v>6485</v>
      </c>
      <c r="L883" s="17" t="s">
        <v>4785</v>
      </c>
      <c r="M883" s="17"/>
      <c r="N883" s="17"/>
      <c r="O883" s="17" t="s">
        <v>4785</v>
      </c>
      <c r="P883" s="17" t="s">
        <v>4786</v>
      </c>
      <c r="Q883" s="17"/>
      <c r="R883" s="29">
        <v>15</v>
      </c>
      <c r="S883" s="17"/>
      <c r="T883" s="25"/>
      <c r="U883" s="25"/>
    </row>
    <row r="884" spans="1:21" ht="26.25" hidden="1" x14ac:dyDescent="0.25">
      <c r="A884" s="17" t="s">
        <v>579</v>
      </c>
      <c r="B884" s="17" t="s">
        <v>2221</v>
      </c>
      <c r="C884" s="17" t="s">
        <v>1294</v>
      </c>
      <c r="D884" s="18">
        <v>32791</v>
      </c>
      <c r="E884" s="17" t="s">
        <v>3379</v>
      </c>
      <c r="F884" s="21" t="s">
        <v>2605</v>
      </c>
      <c r="G884" s="19" t="s">
        <v>3480</v>
      </c>
      <c r="H884" s="17" t="s">
        <v>1722</v>
      </c>
      <c r="I884" s="20">
        <v>1980</v>
      </c>
      <c r="J884" s="17" t="s">
        <v>4784</v>
      </c>
      <c r="K884" s="17" t="s">
        <v>579</v>
      </c>
      <c r="L884" s="17" t="s">
        <v>4842</v>
      </c>
      <c r="M884" s="17" t="s">
        <v>4812</v>
      </c>
      <c r="N884" s="17" t="s">
        <v>4876</v>
      </c>
      <c r="O884" s="17" t="s">
        <v>4812</v>
      </c>
      <c r="P884" s="17" t="s">
        <v>4792</v>
      </c>
      <c r="Q884" s="17" t="s">
        <v>4882</v>
      </c>
      <c r="R884" s="22">
        <v>10.199999999999999</v>
      </c>
      <c r="S884" s="17"/>
      <c r="T884" s="23">
        <v>10</v>
      </c>
      <c r="U884" s="17" t="s">
        <v>4449</v>
      </c>
    </row>
    <row r="885" spans="1:21" ht="26.25" hidden="1" x14ac:dyDescent="0.25">
      <c r="A885" s="17" t="s">
        <v>6489</v>
      </c>
      <c r="B885" s="17" t="s">
        <v>6490</v>
      </c>
      <c r="C885" s="17"/>
      <c r="D885" s="18">
        <v>49757</v>
      </c>
      <c r="E885" s="17" t="s">
        <v>6491</v>
      </c>
      <c r="F885" s="17"/>
      <c r="G885" s="19" t="s">
        <v>3477</v>
      </c>
      <c r="H885" s="17"/>
      <c r="I885" s="20">
        <v>2000</v>
      </c>
      <c r="J885" s="17" t="s">
        <v>4784</v>
      </c>
      <c r="K885" s="17" t="s">
        <v>6489</v>
      </c>
      <c r="L885" s="17" t="s">
        <v>4785</v>
      </c>
      <c r="M885" s="17"/>
      <c r="N885" s="17"/>
      <c r="O885" s="17" t="s">
        <v>4785</v>
      </c>
      <c r="P885" s="17" t="s">
        <v>4786</v>
      </c>
      <c r="Q885" s="17"/>
      <c r="R885" s="22">
        <v>14</v>
      </c>
      <c r="S885" s="17"/>
      <c r="T885" s="23" t="s">
        <v>4403</v>
      </c>
      <c r="U885" s="21" t="s">
        <v>4455</v>
      </c>
    </row>
    <row r="886" spans="1:21" hidden="1" x14ac:dyDescent="0.25">
      <c r="A886" s="17" t="s">
        <v>6492</v>
      </c>
      <c r="B886" s="17" t="s">
        <v>6493</v>
      </c>
      <c r="C886" s="17"/>
      <c r="D886" s="18">
        <v>31246</v>
      </c>
      <c r="E886" s="17" t="s">
        <v>6494</v>
      </c>
      <c r="F886" s="17"/>
      <c r="G886" s="19" t="s">
        <v>3477</v>
      </c>
      <c r="H886" s="17"/>
      <c r="I886" s="20">
        <v>2006</v>
      </c>
      <c r="J886" s="17" t="s">
        <v>4784</v>
      </c>
      <c r="K886" s="17" t="s">
        <v>6492</v>
      </c>
      <c r="L886" s="17" t="s">
        <v>4785</v>
      </c>
      <c r="M886" s="17"/>
      <c r="N886" s="17"/>
      <c r="O886" s="17" t="s">
        <v>4785</v>
      </c>
      <c r="P886" s="17" t="s">
        <v>4786</v>
      </c>
      <c r="Q886" s="17"/>
      <c r="R886" s="22">
        <v>10</v>
      </c>
      <c r="S886" s="17"/>
      <c r="T886" s="23" t="s">
        <v>4403</v>
      </c>
      <c r="U886" s="17" t="s">
        <v>4443</v>
      </c>
    </row>
    <row r="887" spans="1:21" ht="39" hidden="1" x14ac:dyDescent="0.25">
      <c r="A887" s="17" t="s">
        <v>6495</v>
      </c>
      <c r="B887" s="17" t="s">
        <v>6496</v>
      </c>
      <c r="C887" s="17"/>
      <c r="D887" s="18">
        <v>21769</v>
      </c>
      <c r="E887" s="17" t="s">
        <v>6497</v>
      </c>
      <c r="F887" s="17"/>
      <c r="G887" s="19" t="s">
        <v>3477</v>
      </c>
      <c r="H887" s="17"/>
      <c r="I887" s="20">
        <v>2009</v>
      </c>
      <c r="J887" s="17" t="s">
        <v>4784</v>
      </c>
      <c r="K887" s="17" t="s">
        <v>6495</v>
      </c>
      <c r="L887" s="21" t="s">
        <v>4785</v>
      </c>
      <c r="M887" s="21"/>
      <c r="N887" s="21"/>
      <c r="O887" s="21" t="s">
        <v>4785</v>
      </c>
      <c r="P887" s="17" t="s">
        <v>4786</v>
      </c>
      <c r="Q887" s="17"/>
      <c r="R887" s="22">
        <v>22</v>
      </c>
      <c r="S887" s="17"/>
      <c r="T887" s="23" t="s">
        <v>4405</v>
      </c>
      <c r="U887" s="17" t="s">
        <v>4455</v>
      </c>
    </row>
    <row r="888" spans="1:21" hidden="1" x14ac:dyDescent="0.25">
      <c r="A888" s="17" t="s">
        <v>66</v>
      </c>
      <c r="B888" s="17" t="s">
        <v>2133</v>
      </c>
      <c r="C888" s="17" t="s">
        <v>952</v>
      </c>
      <c r="D888" s="18">
        <v>31628</v>
      </c>
      <c r="E888" s="17" t="s">
        <v>3205</v>
      </c>
      <c r="F888" s="17"/>
      <c r="G888" s="19" t="s">
        <v>3477</v>
      </c>
      <c r="H888" s="17"/>
      <c r="I888" s="20">
        <v>2005</v>
      </c>
      <c r="J888" s="17" t="s">
        <v>4784</v>
      </c>
      <c r="K888" s="17" t="s">
        <v>66</v>
      </c>
      <c r="L888" s="17" t="s">
        <v>1520</v>
      </c>
      <c r="M888" s="17"/>
      <c r="N888" s="17"/>
      <c r="O888" s="17" t="s">
        <v>1520</v>
      </c>
      <c r="P888" s="17" t="s">
        <v>4786</v>
      </c>
      <c r="Q888" s="17" t="s">
        <v>4792</v>
      </c>
      <c r="R888" s="22">
        <v>22</v>
      </c>
      <c r="S888" s="17"/>
      <c r="T888" s="23">
        <v>110</v>
      </c>
      <c r="U888" s="17" t="s">
        <v>4443</v>
      </c>
    </row>
    <row r="889" spans="1:21" hidden="1" x14ac:dyDescent="0.25">
      <c r="A889" s="17" t="s">
        <v>580</v>
      </c>
      <c r="B889" s="17" t="s">
        <v>2133</v>
      </c>
      <c r="C889" s="17" t="s">
        <v>1295</v>
      </c>
      <c r="D889" s="18">
        <v>31628</v>
      </c>
      <c r="E889" s="17" t="s">
        <v>3205</v>
      </c>
      <c r="F889" s="17"/>
      <c r="G889" s="19" t="s">
        <v>3477</v>
      </c>
      <c r="H889" s="17" t="s">
        <v>1206</v>
      </c>
      <c r="I889" s="20">
        <v>1973</v>
      </c>
      <c r="J889" s="17" t="s">
        <v>4784</v>
      </c>
      <c r="K889" s="17" t="s">
        <v>580</v>
      </c>
      <c r="L889" s="17" t="s">
        <v>4812</v>
      </c>
      <c r="M889" s="17"/>
      <c r="N889" s="17"/>
      <c r="O889" s="17" t="s">
        <v>4812</v>
      </c>
      <c r="P889" s="17" t="s">
        <v>4792</v>
      </c>
      <c r="Q889" s="17" t="s">
        <v>4792</v>
      </c>
      <c r="R889" s="22">
        <v>56</v>
      </c>
      <c r="S889" s="17" t="s">
        <v>3205</v>
      </c>
      <c r="T889" s="23">
        <v>220</v>
      </c>
      <c r="U889" s="17" t="s">
        <v>4463</v>
      </c>
    </row>
    <row r="890" spans="1:21" hidden="1" x14ac:dyDescent="0.25">
      <c r="A890" s="17" t="s">
        <v>581</v>
      </c>
      <c r="B890" s="17" t="s">
        <v>2133</v>
      </c>
      <c r="C890" s="17" t="s">
        <v>1295</v>
      </c>
      <c r="D890" s="18">
        <v>31628</v>
      </c>
      <c r="E890" s="17" t="s">
        <v>3205</v>
      </c>
      <c r="F890" s="17"/>
      <c r="G890" s="19" t="s">
        <v>3477</v>
      </c>
      <c r="H890" s="17" t="s">
        <v>1521</v>
      </c>
      <c r="I890" s="20">
        <v>1973</v>
      </c>
      <c r="J890" s="17" t="s">
        <v>4811</v>
      </c>
      <c r="K890" s="17" t="s">
        <v>581</v>
      </c>
      <c r="L890" s="17" t="s">
        <v>4812</v>
      </c>
      <c r="M890" s="17"/>
      <c r="N890" s="17"/>
      <c r="O890" s="17" t="s">
        <v>4812</v>
      </c>
      <c r="P890" s="17" t="s">
        <v>4792</v>
      </c>
      <c r="Q890" s="17" t="s">
        <v>4792</v>
      </c>
      <c r="R890" s="22">
        <v>431</v>
      </c>
      <c r="S890" s="17" t="s">
        <v>3205</v>
      </c>
      <c r="T890" s="23">
        <v>400</v>
      </c>
      <c r="U890" s="17" t="s">
        <v>4463</v>
      </c>
    </row>
    <row r="891" spans="1:21" ht="77.25" hidden="1" x14ac:dyDescent="0.25">
      <c r="A891" s="24" t="s">
        <v>6498</v>
      </c>
      <c r="B891" s="21" t="s">
        <v>5086</v>
      </c>
      <c r="C891" s="21" t="s">
        <v>6499</v>
      </c>
      <c r="D891" s="26">
        <v>31628</v>
      </c>
      <c r="E891" s="25" t="s">
        <v>3205</v>
      </c>
      <c r="F891" s="21"/>
      <c r="G891" s="27" t="s">
        <v>3477</v>
      </c>
      <c r="H891" s="17"/>
      <c r="I891" s="38">
        <v>2005</v>
      </c>
      <c r="J891" s="32" t="s">
        <v>4784</v>
      </c>
      <c r="K891" s="17" t="s">
        <v>6498</v>
      </c>
      <c r="L891" s="17" t="s">
        <v>4785</v>
      </c>
      <c r="M891" s="21"/>
      <c r="N891" s="17"/>
      <c r="O891" s="17" t="s">
        <v>4785</v>
      </c>
      <c r="P891" s="27" t="s">
        <v>4786</v>
      </c>
      <c r="Q891" s="17" t="s">
        <v>4859</v>
      </c>
      <c r="R891" s="29">
        <v>9.6</v>
      </c>
      <c r="S891" s="33" t="s">
        <v>6500</v>
      </c>
      <c r="T891" s="17">
        <v>20</v>
      </c>
      <c r="U891" s="17" t="s">
        <v>4443</v>
      </c>
    </row>
    <row r="892" spans="1:21" ht="64.5" hidden="1" x14ac:dyDescent="0.25">
      <c r="A892" s="24" t="s">
        <v>6501</v>
      </c>
      <c r="B892" s="21" t="s">
        <v>5086</v>
      </c>
      <c r="C892" s="21" t="s">
        <v>6502</v>
      </c>
      <c r="D892" s="26">
        <v>31628</v>
      </c>
      <c r="E892" s="25" t="s">
        <v>3205</v>
      </c>
      <c r="F892" s="21"/>
      <c r="G892" s="27" t="s">
        <v>3477</v>
      </c>
      <c r="H892" s="17"/>
      <c r="I892" s="38">
        <v>2006</v>
      </c>
      <c r="J892" s="32" t="s">
        <v>4784</v>
      </c>
      <c r="K892" s="17" t="s">
        <v>6501</v>
      </c>
      <c r="L892" s="17" t="s">
        <v>4785</v>
      </c>
      <c r="M892" s="21"/>
      <c r="N892" s="17"/>
      <c r="O892" s="17" t="s">
        <v>4785</v>
      </c>
      <c r="P892" s="27" t="s">
        <v>4786</v>
      </c>
      <c r="Q892" s="17" t="s">
        <v>4859</v>
      </c>
      <c r="R892" s="29">
        <v>2</v>
      </c>
      <c r="S892" s="33" t="s">
        <v>6503</v>
      </c>
      <c r="T892" s="17">
        <v>20</v>
      </c>
      <c r="U892" s="32" t="s">
        <v>4443</v>
      </c>
    </row>
    <row r="893" spans="1:21" ht="39" hidden="1" x14ac:dyDescent="0.25">
      <c r="A893" s="17" t="s">
        <v>6504</v>
      </c>
      <c r="B893" s="17" t="s">
        <v>6505</v>
      </c>
      <c r="C893" s="17"/>
      <c r="D893" s="18">
        <v>6188</v>
      </c>
      <c r="E893" s="17" t="s">
        <v>6506</v>
      </c>
      <c r="F893" s="17"/>
      <c r="G893" s="19" t="s">
        <v>3479</v>
      </c>
      <c r="H893" s="17"/>
      <c r="I893" s="20">
        <v>2010</v>
      </c>
      <c r="J893" s="17" t="s">
        <v>4784</v>
      </c>
      <c r="K893" s="17" t="s">
        <v>6504</v>
      </c>
      <c r="L893" s="21" t="s">
        <v>4815</v>
      </c>
      <c r="M893" s="21"/>
      <c r="N893" s="21"/>
      <c r="O893" s="21" t="s">
        <v>4815</v>
      </c>
      <c r="P893" s="17" t="s">
        <v>4786</v>
      </c>
      <c r="Q893" s="17"/>
      <c r="R893" s="22">
        <v>12</v>
      </c>
      <c r="S893" s="17"/>
      <c r="T893" s="23" t="s">
        <v>4403</v>
      </c>
      <c r="U893" s="17" t="s">
        <v>4458</v>
      </c>
    </row>
    <row r="894" spans="1:21" hidden="1" x14ac:dyDescent="0.25">
      <c r="A894" s="17" t="s">
        <v>6507</v>
      </c>
      <c r="B894" s="17" t="s">
        <v>6508</v>
      </c>
      <c r="C894" s="17"/>
      <c r="D894" s="18">
        <v>27607</v>
      </c>
      <c r="E894" s="17" t="s">
        <v>6509</v>
      </c>
      <c r="F894" s="17"/>
      <c r="G894" s="19" t="s">
        <v>3477</v>
      </c>
      <c r="H894" s="17"/>
      <c r="I894" s="20">
        <v>1999</v>
      </c>
      <c r="J894" s="17" t="s">
        <v>4784</v>
      </c>
      <c r="K894" s="17" t="s">
        <v>6507</v>
      </c>
      <c r="L894" s="17" t="s">
        <v>4785</v>
      </c>
      <c r="M894" s="17"/>
      <c r="N894" s="17"/>
      <c r="O894" s="17" t="s">
        <v>4785</v>
      </c>
      <c r="P894" s="17" t="s">
        <v>4786</v>
      </c>
      <c r="Q894" s="17"/>
      <c r="R894" s="22">
        <v>25</v>
      </c>
      <c r="S894" s="17"/>
      <c r="T894" s="23" t="s">
        <v>4405</v>
      </c>
      <c r="U894" s="17" t="s">
        <v>4455</v>
      </c>
    </row>
    <row r="895" spans="1:21" hidden="1" x14ac:dyDescent="0.25">
      <c r="A895" s="17" t="s">
        <v>6510</v>
      </c>
      <c r="B895" s="17" t="s">
        <v>6511</v>
      </c>
      <c r="C895" s="17"/>
      <c r="D895" s="18">
        <v>27607</v>
      </c>
      <c r="E895" s="17" t="s">
        <v>6509</v>
      </c>
      <c r="F895" s="17"/>
      <c r="G895" s="19" t="s">
        <v>3477</v>
      </c>
      <c r="H895" s="17"/>
      <c r="I895" s="20">
        <v>2000</v>
      </c>
      <c r="J895" s="17" t="s">
        <v>4784</v>
      </c>
      <c r="K895" s="17" t="s">
        <v>6510</v>
      </c>
      <c r="L895" s="17" t="s">
        <v>4785</v>
      </c>
      <c r="M895" s="17"/>
      <c r="N895" s="17"/>
      <c r="O895" s="17" t="s">
        <v>4785</v>
      </c>
      <c r="P895" s="17" t="s">
        <v>4786</v>
      </c>
      <c r="Q895" s="17"/>
      <c r="R895" s="22">
        <v>20.8</v>
      </c>
      <c r="S895" s="17"/>
      <c r="T895" s="23" t="s">
        <v>4405</v>
      </c>
      <c r="U895" s="17" t="s">
        <v>4455</v>
      </c>
    </row>
    <row r="896" spans="1:21" hidden="1" x14ac:dyDescent="0.25">
      <c r="A896" s="24" t="s">
        <v>6512</v>
      </c>
      <c r="B896" s="17" t="s">
        <v>6513</v>
      </c>
      <c r="C896" s="17"/>
      <c r="D896" s="18">
        <v>27607</v>
      </c>
      <c r="E896" s="25" t="s">
        <v>6509</v>
      </c>
      <c r="F896" s="17"/>
      <c r="G896" s="19" t="s">
        <v>3477</v>
      </c>
      <c r="H896" s="17"/>
      <c r="I896" s="28">
        <v>1999</v>
      </c>
      <c r="J896" s="17" t="s">
        <v>4784</v>
      </c>
      <c r="K896" s="17" t="s">
        <v>6512</v>
      </c>
      <c r="L896" s="17" t="s">
        <v>4785</v>
      </c>
      <c r="M896" s="17"/>
      <c r="N896" s="17"/>
      <c r="O896" s="17" t="s">
        <v>4785</v>
      </c>
      <c r="P896" s="17" t="s">
        <v>4786</v>
      </c>
      <c r="Q896" s="17"/>
      <c r="R896" s="29">
        <v>11</v>
      </c>
      <c r="S896" s="17"/>
      <c r="T896" s="25" t="s">
        <v>4405</v>
      </c>
      <c r="U896" s="17" t="s">
        <v>4455</v>
      </c>
    </row>
    <row r="897" spans="1:21" hidden="1" x14ac:dyDescent="0.25">
      <c r="A897" s="24" t="s">
        <v>6514</v>
      </c>
      <c r="B897" s="17" t="s">
        <v>6515</v>
      </c>
      <c r="C897" s="17"/>
      <c r="D897" s="18">
        <v>27607</v>
      </c>
      <c r="E897" s="17" t="s">
        <v>6509</v>
      </c>
      <c r="F897" s="17"/>
      <c r="G897" s="19" t="s">
        <v>3477</v>
      </c>
      <c r="H897" s="17"/>
      <c r="I897" s="20">
        <v>2000</v>
      </c>
      <c r="J897" s="17" t="s">
        <v>4784</v>
      </c>
      <c r="K897" s="17" t="s">
        <v>6514</v>
      </c>
      <c r="L897" s="17" t="s">
        <v>4785</v>
      </c>
      <c r="M897" s="17"/>
      <c r="N897" s="17"/>
      <c r="O897" s="17" t="s">
        <v>4785</v>
      </c>
      <c r="P897" s="17" t="s">
        <v>4786</v>
      </c>
      <c r="Q897" s="17"/>
      <c r="R897" s="22">
        <v>11</v>
      </c>
      <c r="S897" s="17"/>
      <c r="T897" s="23" t="s">
        <v>4403</v>
      </c>
      <c r="U897" s="27" t="s">
        <v>4455</v>
      </c>
    </row>
    <row r="898" spans="1:21" hidden="1" x14ac:dyDescent="0.25">
      <c r="A898" s="24" t="s">
        <v>6516</v>
      </c>
      <c r="B898" s="17"/>
      <c r="C898" s="17"/>
      <c r="D898" s="18">
        <v>27607</v>
      </c>
      <c r="E898" s="17" t="s">
        <v>6509</v>
      </c>
      <c r="F898" s="17"/>
      <c r="G898" s="19" t="s">
        <v>3477</v>
      </c>
      <c r="H898" s="17"/>
      <c r="I898" s="20">
        <v>2001</v>
      </c>
      <c r="J898" s="17" t="s">
        <v>4784</v>
      </c>
      <c r="K898" s="17" t="s">
        <v>6516</v>
      </c>
      <c r="L898" s="17" t="s">
        <v>4785</v>
      </c>
      <c r="M898" s="17"/>
      <c r="N898" s="17"/>
      <c r="O898" s="17" t="s">
        <v>4785</v>
      </c>
      <c r="P898" s="17" t="s">
        <v>4786</v>
      </c>
      <c r="Q898" s="17"/>
      <c r="R898" s="22">
        <v>10.5</v>
      </c>
      <c r="S898" s="17"/>
      <c r="T898" s="23" t="s">
        <v>4405</v>
      </c>
      <c r="U898" s="27" t="s">
        <v>4455</v>
      </c>
    </row>
    <row r="899" spans="1:21" hidden="1" x14ac:dyDescent="0.25">
      <c r="A899" s="24" t="s">
        <v>6517</v>
      </c>
      <c r="B899" s="17"/>
      <c r="C899" s="17" t="s">
        <v>6518</v>
      </c>
      <c r="D899" s="18">
        <v>90579</v>
      </c>
      <c r="E899" s="17" t="s">
        <v>6519</v>
      </c>
      <c r="F899" s="17" t="s">
        <v>6520</v>
      </c>
      <c r="G899" s="19" t="s">
        <v>3478</v>
      </c>
      <c r="H899" s="17"/>
      <c r="I899" s="20">
        <v>2014</v>
      </c>
      <c r="J899" s="17" t="s">
        <v>4784</v>
      </c>
      <c r="K899" s="17" t="s">
        <v>6517</v>
      </c>
      <c r="L899" s="17" t="s">
        <v>4785</v>
      </c>
      <c r="M899" s="17"/>
      <c r="N899" s="17"/>
      <c r="O899" s="17" t="s">
        <v>4785</v>
      </c>
      <c r="P899" s="17" t="s">
        <v>4786</v>
      </c>
      <c r="Q899" s="17" t="s">
        <v>4792</v>
      </c>
      <c r="R899" s="22">
        <v>18.5</v>
      </c>
      <c r="S899" s="17"/>
      <c r="T899" s="23" t="s">
        <v>4849</v>
      </c>
      <c r="U899" s="27" t="s">
        <v>4538</v>
      </c>
    </row>
    <row r="900" spans="1:21" hidden="1" x14ac:dyDescent="0.25">
      <c r="A900" s="24" t="s">
        <v>6521</v>
      </c>
      <c r="B900" s="17" t="s">
        <v>6522</v>
      </c>
      <c r="C900" s="17"/>
      <c r="D900" s="18">
        <v>29386</v>
      </c>
      <c r="E900" s="17" t="s">
        <v>6523</v>
      </c>
      <c r="F900" s="17"/>
      <c r="G900" s="19" t="s">
        <v>3477</v>
      </c>
      <c r="H900" s="17"/>
      <c r="I900" s="20">
        <v>2009</v>
      </c>
      <c r="J900" s="17" t="s">
        <v>4784</v>
      </c>
      <c r="K900" s="17" t="s">
        <v>6521</v>
      </c>
      <c r="L900" s="17" t="s">
        <v>4785</v>
      </c>
      <c r="M900" s="17"/>
      <c r="N900" s="17"/>
      <c r="O900" s="17" t="s">
        <v>4785</v>
      </c>
      <c r="P900" s="17" t="s">
        <v>4786</v>
      </c>
      <c r="Q900" s="17"/>
      <c r="R900" s="22">
        <v>20</v>
      </c>
      <c r="S900" s="17"/>
      <c r="T900" s="23" t="s">
        <v>4849</v>
      </c>
      <c r="U900" s="27" t="s">
        <v>6340</v>
      </c>
    </row>
    <row r="901" spans="1:21" hidden="1" x14ac:dyDescent="0.25">
      <c r="A901" s="24" t="s">
        <v>6524</v>
      </c>
      <c r="B901" s="17" t="s">
        <v>2128</v>
      </c>
      <c r="C901" s="17" t="s">
        <v>4995</v>
      </c>
      <c r="D901" s="18">
        <v>23847</v>
      </c>
      <c r="E901" s="17" t="s">
        <v>6525</v>
      </c>
      <c r="F901" s="17"/>
      <c r="G901" s="19" t="s">
        <v>3486</v>
      </c>
      <c r="H901" s="17" t="s">
        <v>6525</v>
      </c>
      <c r="I901" s="20">
        <v>2004</v>
      </c>
      <c r="J901" s="17" t="s">
        <v>4784</v>
      </c>
      <c r="K901" s="17" t="s">
        <v>6524</v>
      </c>
      <c r="L901" s="17" t="s">
        <v>4785</v>
      </c>
      <c r="M901" s="17"/>
      <c r="N901" s="17"/>
      <c r="O901" s="17" t="s">
        <v>4785</v>
      </c>
      <c r="P901" s="17" t="s">
        <v>4786</v>
      </c>
      <c r="Q901" s="17" t="s">
        <v>4792</v>
      </c>
      <c r="R901" s="22">
        <v>10.8</v>
      </c>
      <c r="S901" s="17" t="s">
        <v>6526</v>
      </c>
      <c r="T901" s="23">
        <v>20</v>
      </c>
      <c r="U901" s="25" t="s">
        <v>4567</v>
      </c>
    </row>
    <row r="902" spans="1:21" hidden="1" x14ac:dyDescent="0.25">
      <c r="A902" s="17" t="s">
        <v>269</v>
      </c>
      <c r="B902" s="17" t="s">
        <v>2206</v>
      </c>
      <c r="C902" s="17" t="s">
        <v>1089</v>
      </c>
      <c r="D902" s="18" t="s">
        <v>2866</v>
      </c>
      <c r="E902" s="17" t="s">
        <v>1089</v>
      </c>
      <c r="F902" s="17"/>
      <c r="G902" s="19" t="s">
        <v>3489</v>
      </c>
      <c r="H902" s="17" t="s">
        <v>1623</v>
      </c>
      <c r="I902" s="20">
        <v>1914</v>
      </c>
      <c r="J902" s="17" t="s">
        <v>4784</v>
      </c>
      <c r="K902" s="17" t="s">
        <v>269</v>
      </c>
      <c r="L902" s="17" t="s">
        <v>4823</v>
      </c>
      <c r="M902" s="17"/>
      <c r="N902" s="17"/>
      <c r="O902" s="17" t="s">
        <v>4823</v>
      </c>
      <c r="P902" s="17" t="s">
        <v>4792</v>
      </c>
      <c r="Q902" s="17" t="s">
        <v>4792</v>
      </c>
      <c r="R902" s="22">
        <v>104.4</v>
      </c>
      <c r="S902" s="17" t="s">
        <v>4108</v>
      </c>
      <c r="T902" s="23">
        <v>110</v>
      </c>
      <c r="U902" s="17" t="s">
        <v>4480</v>
      </c>
    </row>
    <row r="903" spans="1:21" ht="51.75" hidden="1" x14ac:dyDescent="0.25">
      <c r="A903" s="24" t="s">
        <v>270</v>
      </c>
      <c r="B903" s="21" t="s">
        <v>2207</v>
      </c>
      <c r="C903" s="21" t="s">
        <v>1090</v>
      </c>
      <c r="D903" s="26">
        <v>89415</v>
      </c>
      <c r="E903" s="25" t="s">
        <v>3277</v>
      </c>
      <c r="F903" s="21"/>
      <c r="G903" s="27" t="s">
        <v>3478</v>
      </c>
      <c r="H903" s="17" t="s">
        <v>1604</v>
      </c>
      <c r="I903" s="38">
        <v>1965</v>
      </c>
      <c r="J903" s="32" t="s">
        <v>4784</v>
      </c>
      <c r="K903" s="17" t="s">
        <v>270</v>
      </c>
      <c r="L903" s="17" t="s">
        <v>4823</v>
      </c>
      <c r="M903" s="21"/>
      <c r="N903" s="17"/>
      <c r="O903" s="17" t="s">
        <v>4823</v>
      </c>
      <c r="P903" s="27" t="s">
        <v>4792</v>
      </c>
      <c r="Q903" s="17" t="s">
        <v>4792</v>
      </c>
      <c r="R903" s="29">
        <v>10.1</v>
      </c>
      <c r="S903" s="33" t="s">
        <v>4091</v>
      </c>
      <c r="T903" s="17">
        <v>20</v>
      </c>
      <c r="U903" s="17" t="s">
        <v>4442</v>
      </c>
    </row>
    <row r="904" spans="1:21" hidden="1" x14ac:dyDescent="0.25">
      <c r="A904" s="17" t="s">
        <v>6527</v>
      </c>
      <c r="B904" s="17" t="s">
        <v>2211</v>
      </c>
      <c r="C904" s="17" t="s">
        <v>6528</v>
      </c>
      <c r="D904" s="18">
        <v>89415</v>
      </c>
      <c r="E904" s="17" t="s">
        <v>6529</v>
      </c>
      <c r="F904" s="17" t="s">
        <v>6530</v>
      </c>
      <c r="G904" s="19" t="s">
        <v>3478</v>
      </c>
      <c r="H904" s="17"/>
      <c r="I904" s="20">
        <v>2008</v>
      </c>
      <c r="J904" s="17" t="s">
        <v>4784</v>
      </c>
      <c r="K904" s="17" t="s">
        <v>6527</v>
      </c>
      <c r="L904" s="17" t="s">
        <v>4815</v>
      </c>
      <c r="M904" s="17"/>
      <c r="N904" s="17"/>
      <c r="O904" s="17" t="s">
        <v>4815</v>
      </c>
      <c r="P904" s="17" t="s">
        <v>4786</v>
      </c>
      <c r="Q904" s="17" t="s">
        <v>4792</v>
      </c>
      <c r="R904" s="22">
        <v>10</v>
      </c>
      <c r="S904" s="17" t="s">
        <v>6531</v>
      </c>
      <c r="T904" s="23">
        <v>20</v>
      </c>
      <c r="U904" s="17" t="s">
        <v>4433</v>
      </c>
    </row>
    <row r="905" spans="1:21" ht="77.25" hidden="1" x14ac:dyDescent="0.25">
      <c r="A905" s="17" t="s">
        <v>881</v>
      </c>
      <c r="B905" s="17" t="s">
        <v>2166</v>
      </c>
      <c r="C905" s="17" t="s">
        <v>1482</v>
      </c>
      <c r="D905" s="18">
        <v>2991</v>
      </c>
      <c r="E905" s="17" t="s">
        <v>3466</v>
      </c>
      <c r="F905" s="21" t="s">
        <v>6532</v>
      </c>
      <c r="G905" s="19" t="s">
        <v>3490</v>
      </c>
      <c r="H905" s="17"/>
      <c r="I905" s="20">
        <v>2004</v>
      </c>
      <c r="J905" s="17" t="s">
        <v>4784</v>
      </c>
      <c r="K905" s="17" t="s">
        <v>881</v>
      </c>
      <c r="L905" s="17" t="s">
        <v>4868</v>
      </c>
      <c r="M905" s="17" t="s">
        <v>4868</v>
      </c>
      <c r="N905" s="17" t="s">
        <v>4964</v>
      </c>
      <c r="O905" s="17" t="s">
        <v>4868</v>
      </c>
      <c r="P905" s="17" t="s">
        <v>4792</v>
      </c>
      <c r="Q905" s="17" t="s">
        <v>4786</v>
      </c>
      <c r="R905" s="22">
        <v>15.7</v>
      </c>
      <c r="S905" s="17" t="s">
        <v>4382</v>
      </c>
      <c r="T905" s="23">
        <v>110</v>
      </c>
      <c r="U905" s="17" t="s">
        <v>4458</v>
      </c>
    </row>
    <row r="906" spans="1:21" hidden="1" x14ac:dyDescent="0.25">
      <c r="A906" s="17" t="s">
        <v>6533</v>
      </c>
      <c r="B906" s="17"/>
      <c r="C906" s="17"/>
      <c r="D906" s="18">
        <v>2991</v>
      </c>
      <c r="E906" s="17" t="s">
        <v>3466</v>
      </c>
      <c r="F906" s="17" t="s">
        <v>6534</v>
      </c>
      <c r="G906" s="19" t="s">
        <v>3490</v>
      </c>
      <c r="H906" s="17"/>
      <c r="I906" s="20">
        <v>2011</v>
      </c>
      <c r="J906" s="32" t="s">
        <v>4784</v>
      </c>
      <c r="K906" s="17" t="s">
        <v>6533</v>
      </c>
      <c r="L906" s="17" t="s">
        <v>4815</v>
      </c>
      <c r="M906" s="17"/>
      <c r="N906" s="17"/>
      <c r="O906" s="17" t="s">
        <v>4815</v>
      </c>
      <c r="P906" s="17" t="s">
        <v>4786</v>
      </c>
      <c r="Q906" s="17"/>
      <c r="R906" s="22">
        <v>23.5</v>
      </c>
      <c r="S906" s="17"/>
      <c r="T906" s="23"/>
      <c r="U906" s="17" t="s">
        <v>4458</v>
      </c>
    </row>
    <row r="907" spans="1:21" hidden="1" x14ac:dyDescent="0.25">
      <c r="A907" s="17" t="s">
        <v>6535</v>
      </c>
      <c r="B907" s="17" t="s">
        <v>6536</v>
      </c>
      <c r="C907" s="17"/>
      <c r="D907" s="18">
        <v>36369</v>
      </c>
      <c r="E907" s="17" t="s">
        <v>6537</v>
      </c>
      <c r="F907" s="17"/>
      <c r="G907" s="19" t="s">
        <v>3483</v>
      </c>
      <c r="H907" s="17"/>
      <c r="I907" s="20">
        <v>2000</v>
      </c>
      <c r="J907" s="17" t="s">
        <v>4784</v>
      </c>
      <c r="K907" s="17" t="s">
        <v>6535</v>
      </c>
      <c r="L907" s="17" t="s">
        <v>4785</v>
      </c>
      <c r="M907" s="17"/>
      <c r="N907" s="17"/>
      <c r="O907" s="17" t="s">
        <v>4785</v>
      </c>
      <c r="P907" s="17" t="s">
        <v>4786</v>
      </c>
      <c r="Q907" s="17"/>
      <c r="R907" s="22">
        <v>15.6</v>
      </c>
      <c r="S907" s="17"/>
      <c r="T907" s="23" t="s">
        <v>4405</v>
      </c>
      <c r="U907" s="17" t="s">
        <v>6538</v>
      </c>
    </row>
    <row r="908" spans="1:21" ht="26.25" hidden="1" x14ac:dyDescent="0.25">
      <c r="A908" s="24" t="s">
        <v>271</v>
      </c>
      <c r="B908" s="17" t="s">
        <v>2172</v>
      </c>
      <c r="C908" s="17" t="s">
        <v>1091</v>
      </c>
      <c r="D908" s="26">
        <v>86983</v>
      </c>
      <c r="E908" s="25" t="s">
        <v>3278</v>
      </c>
      <c r="F908" s="17" t="s">
        <v>2498</v>
      </c>
      <c r="G908" s="27" t="s">
        <v>3478</v>
      </c>
      <c r="H908" s="17" t="s">
        <v>1091</v>
      </c>
      <c r="I908" s="49">
        <v>1966</v>
      </c>
      <c r="J908" s="17" t="s">
        <v>4784</v>
      </c>
      <c r="K908" s="17" t="s">
        <v>271</v>
      </c>
      <c r="L908" s="17" t="s">
        <v>4823</v>
      </c>
      <c r="M908" s="17"/>
      <c r="N908" s="17"/>
      <c r="O908" s="17" t="s">
        <v>4823</v>
      </c>
      <c r="P908" s="17" t="s">
        <v>4792</v>
      </c>
      <c r="Q908" s="17" t="s">
        <v>4792</v>
      </c>
      <c r="R908" s="29">
        <v>10.1</v>
      </c>
      <c r="S908" s="30" t="s">
        <v>4088</v>
      </c>
      <c r="T908" s="30">
        <v>110</v>
      </c>
      <c r="U908" s="30" t="s">
        <v>4451</v>
      </c>
    </row>
    <row r="909" spans="1:21" hidden="1" x14ac:dyDescent="0.25">
      <c r="A909" s="17" t="s">
        <v>272</v>
      </c>
      <c r="B909" s="17" t="s">
        <v>2172</v>
      </c>
      <c r="C909" s="17" t="s">
        <v>1092</v>
      </c>
      <c r="D909" s="18">
        <v>86983</v>
      </c>
      <c r="E909" s="17" t="s">
        <v>3278</v>
      </c>
      <c r="F909" s="17" t="s">
        <v>2499</v>
      </c>
      <c r="G909" s="19" t="s">
        <v>3478</v>
      </c>
      <c r="H909" s="17" t="s">
        <v>1092</v>
      </c>
      <c r="I909" s="20">
        <v>1971</v>
      </c>
      <c r="J909" s="17" t="s">
        <v>4784</v>
      </c>
      <c r="K909" s="17" t="s">
        <v>272</v>
      </c>
      <c r="L909" s="17" t="s">
        <v>4823</v>
      </c>
      <c r="M909" s="17"/>
      <c r="N909" s="17"/>
      <c r="O909" s="17" t="s">
        <v>4823</v>
      </c>
      <c r="P909" s="17" t="s">
        <v>4792</v>
      </c>
      <c r="Q909" s="17" t="s">
        <v>4792</v>
      </c>
      <c r="R909" s="22">
        <v>19.2</v>
      </c>
      <c r="S909" s="17" t="s">
        <v>4088</v>
      </c>
      <c r="T909" s="23">
        <v>110</v>
      </c>
      <c r="U909" s="17" t="s">
        <v>4451</v>
      </c>
    </row>
    <row r="910" spans="1:21" hidden="1" x14ac:dyDescent="0.25">
      <c r="A910" s="17" t="s">
        <v>6539</v>
      </c>
      <c r="B910" s="17" t="s">
        <v>2128</v>
      </c>
      <c r="C910" s="17"/>
      <c r="D910" s="18">
        <v>48739</v>
      </c>
      <c r="E910" s="17" t="s">
        <v>6540</v>
      </c>
      <c r="F910" s="17" t="s">
        <v>6541</v>
      </c>
      <c r="G910" s="19" t="s">
        <v>3480</v>
      </c>
      <c r="H910" s="17"/>
      <c r="I910" s="20">
        <v>2012</v>
      </c>
      <c r="J910" s="17" t="s">
        <v>4784</v>
      </c>
      <c r="K910" s="17" t="s">
        <v>6539</v>
      </c>
      <c r="L910" s="17" t="s">
        <v>4785</v>
      </c>
      <c r="M910" s="17"/>
      <c r="N910" s="17"/>
      <c r="O910" s="17" t="s">
        <v>4785</v>
      </c>
      <c r="P910" s="17" t="s">
        <v>4786</v>
      </c>
      <c r="Q910" s="17" t="s">
        <v>4792</v>
      </c>
      <c r="R910" s="22">
        <v>29.5</v>
      </c>
      <c r="S910" s="17" t="s">
        <v>6542</v>
      </c>
      <c r="T910" s="23">
        <v>110</v>
      </c>
      <c r="U910" s="17" t="s">
        <v>4441</v>
      </c>
    </row>
    <row r="911" spans="1:21" ht="26.25" hidden="1" x14ac:dyDescent="0.25">
      <c r="A911" s="17" t="s">
        <v>273</v>
      </c>
      <c r="B911" s="17" t="s">
        <v>2128</v>
      </c>
      <c r="C911" s="17" t="s">
        <v>1093</v>
      </c>
      <c r="D911" s="18">
        <v>56332</v>
      </c>
      <c r="E911" s="17" t="s">
        <v>1093</v>
      </c>
      <c r="F911" s="17"/>
      <c r="G911" s="19" t="s">
        <v>3487</v>
      </c>
      <c r="H911" s="17"/>
      <c r="I911" s="20">
        <v>1962</v>
      </c>
      <c r="J911" s="17" t="s">
        <v>4784</v>
      </c>
      <c r="K911" s="17" t="s">
        <v>273</v>
      </c>
      <c r="L911" s="17" t="s">
        <v>4823</v>
      </c>
      <c r="M911" s="17"/>
      <c r="N911" s="17"/>
      <c r="O911" s="17" t="s">
        <v>4823</v>
      </c>
      <c r="P911" s="17" t="s">
        <v>4792</v>
      </c>
      <c r="Q911" s="17" t="s">
        <v>4792</v>
      </c>
      <c r="R911" s="22">
        <v>20</v>
      </c>
      <c r="S911" s="17"/>
      <c r="T911" s="23">
        <v>20</v>
      </c>
      <c r="U911" s="21" t="s">
        <v>4441</v>
      </c>
    </row>
    <row r="912" spans="1:21" hidden="1" x14ac:dyDescent="0.25">
      <c r="A912" s="24" t="s">
        <v>582</v>
      </c>
      <c r="B912" s="17" t="s">
        <v>2130</v>
      </c>
      <c r="C912" s="17" t="s">
        <v>1296</v>
      </c>
      <c r="D912" s="18">
        <v>4105</v>
      </c>
      <c r="E912" s="17" t="s">
        <v>3380</v>
      </c>
      <c r="F912" s="17"/>
      <c r="G912" s="19" t="s">
        <v>3490</v>
      </c>
      <c r="H912" s="17"/>
      <c r="I912" s="20">
        <v>1996</v>
      </c>
      <c r="J912" s="17" t="s">
        <v>4784</v>
      </c>
      <c r="K912" s="17" t="s">
        <v>582</v>
      </c>
      <c r="L912" s="17" t="s">
        <v>4842</v>
      </c>
      <c r="M912" s="17" t="s">
        <v>4812</v>
      </c>
      <c r="N912" s="17" t="s">
        <v>5374</v>
      </c>
      <c r="O912" s="17" t="s">
        <v>4812</v>
      </c>
      <c r="P912" s="17" t="s">
        <v>4792</v>
      </c>
      <c r="Q912" s="17" t="s">
        <v>4786</v>
      </c>
      <c r="R912" s="22">
        <v>167</v>
      </c>
      <c r="S912" s="17" t="s">
        <v>4245</v>
      </c>
      <c r="T912" s="23">
        <v>110</v>
      </c>
      <c r="U912" s="17" t="s">
        <v>4530</v>
      </c>
    </row>
    <row r="913" spans="1:21" hidden="1" x14ac:dyDescent="0.25">
      <c r="A913" s="17" t="s">
        <v>583</v>
      </c>
      <c r="B913" s="17" t="s">
        <v>2284</v>
      </c>
      <c r="C913" s="17" t="s">
        <v>975</v>
      </c>
      <c r="D913" s="18">
        <v>32657</v>
      </c>
      <c r="E913" s="17" t="s">
        <v>3381</v>
      </c>
      <c r="F913" s="17" t="s">
        <v>2606</v>
      </c>
      <c r="G913" s="19" t="s">
        <v>3480</v>
      </c>
      <c r="H913" s="17"/>
      <c r="I913" s="20">
        <v>1980</v>
      </c>
      <c r="J913" s="17" t="s">
        <v>4784</v>
      </c>
      <c r="K913" s="17" t="s">
        <v>583</v>
      </c>
      <c r="L913" s="17" t="s">
        <v>4812</v>
      </c>
      <c r="M913" s="17"/>
      <c r="N913" s="17"/>
      <c r="O913" s="17" t="s">
        <v>4812</v>
      </c>
      <c r="P913" s="17" t="s">
        <v>4792</v>
      </c>
      <c r="Q913" s="17" t="s">
        <v>4786</v>
      </c>
      <c r="R913" s="22">
        <v>11.3</v>
      </c>
      <c r="S913" s="17" t="s">
        <v>4246</v>
      </c>
      <c r="T913" s="23">
        <v>10</v>
      </c>
      <c r="U913" s="17" t="s">
        <v>4531</v>
      </c>
    </row>
    <row r="914" spans="1:21" hidden="1" x14ac:dyDescent="0.25">
      <c r="A914" s="17" t="s">
        <v>584</v>
      </c>
      <c r="B914" s="17" t="s">
        <v>2284</v>
      </c>
      <c r="C914" s="17" t="s">
        <v>1297</v>
      </c>
      <c r="D914" s="18">
        <v>32657</v>
      </c>
      <c r="E914" s="17" t="s">
        <v>3382</v>
      </c>
      <c r="F914" s="17" t="s">
        <v>2607</v>
      </c>
      <c r="G914" s="19" t="s">
        <v>3480</v>
      </c>
      <c r="H914" s="17"/>
      <c r="I914" s="20">
        <v>2001</v>
      </c>
      <c r="J914" s="17" t="s">
        <v>4784</v>
      </c>
      <c r="K914" s="17" t="s">
        <v>584</v>
      </c>
      <c r="L914" s="17" t="s">
        <v>4812</v>
      </c>
      <c r="M914" s="17"/>
      <c r="N914" s="17"/>
      <c r="O914" s="17" t="s">
        <v>4812</v>
      </c>
      <c r="P914" s="17" t="s">
        <v>4792</v>
      </c>
      <c r="Q914" s="17" t="s">
        <v>4882</v>
      </c>
      <c r="R914" s="22">
        <v>12.8</v>
      </c>
      <c r="S914" s="17" t="s">
        <v>4247</v>
      </c>
      <c r="T914" s="23">
        <v>10</v>
      </c>
      <c r="U914" s="17" t="s">
        <v>4531</v>
      </c>
    </row>
    <row r="915" spans="1:21" hidden="1" x14ac:dyDescent="0.25">
      <c r="A915" s="17" t="s">
        <v>6543</v>
      </c>
      <c r="B915" s="17" t="s">
        <v>2128</v>
      </c>
      <c r="C915" s="17" t="s">
        <v>4995</v>
      </c>
      <c r="D915" s="18">
        <v>38268</v>
      </c>
      <c r="E915" s="17" t="s">
        <v>6544</v>
      </c>
      <c r="F915" s="17"/>
      <c r="G915" s="19" t="s">
        <v>3477</v>
      </c>
      <c r="H915" s="17" t="s">
        <v>6545</v>
      </c>
      <c r="I915" s="20">
        <v>2002</v>
      </c>
      <c r="J915" s="17" t="s">
        <v>4784</v>
      </c>
      <c r="K915" s="17" t="s">
        <v>6543</v>
      </c>
      <c r="L915" s="17" t="s">
        <v>4785</v>
      </c>
      <c r="M915" s="17"/>
      <c r="N915" s="17"/>
      <c r="O915" s="17" t="s">
        <v>4785</v>
      </c>
      <c r="P915" s="17" t="s">
        <v>4786</v>
      </c>
      <c r="Q915" s="17" t="s">
        <v>4792</v>
      </c>
      <c r="R915" s="22">
        <v>14.4</v>
      </c>
      <c r="S915" s="17" t="s">
        <v>6546</v>
      </c>
      <c r="T915" s="23">
        <v>20</v>
      </c>
      <c r="U915" s="17" t="s">
        <v>4443</v>
      </c>
    </row>
    <row r="916" spans="1:21" hidden="1" x14ac:dyDescent="0.25">
      <c r="A916" s="17" t="s">
        <v>6547</v>
      </c>
      <c r="B916" s="17" t="s">
        <v>6548</v>
      </c>
      <c r="C916" s="17" t="s">
        <v>6549</v>
      </c>
      <c r="D916" s="18">
        <v>49838</v>
      </c>
      <c r="E916" s="17" t="s">
        <v>6550</v>
      </c>
      <c r="F916" s="17" t="s">
        <v>6551</v>
      </c>
      <c r="G916" s="19" t="s">
        <v>3477</v>
      </c>
      <c r="H916" s="17"/>
      <c r="I916" s="20">
        <v>2000</v>
      </c>
      <c r="J916" s="17" t="s">
        <v>4784</v>
      </c>
      <c r="K916" s="17" t="s">
        <v>6547</v>
      </c>
      <c r="L916" s="17" t="s">
        <v>4785</v>
      </c>
      <c r="M916" s="17"/>
      <c r="N916" s="17"/>
      <c r="O916" s="17" t="s">
        <v>4785</v>
      </c>
      <c r="P916" s="17" t="s">
        <v>4786</v>
      </c>
      <c r="Q916" s="17" t="s">
        <v>4792</v>
      </c>
      <c r="R916" s="22">
        <v>14.4</v>
      </c>
      <c r="S916" s="17" t="s">
        <v>6552</v>
      </c>
      <c r="T916" s="23">
        <v>30</v>
      </c>
      <c r="U916" s="17" t="s">
        <v>4441</v>
      </c>
    </row>
    <row r="917" spans="1:21" hidden="1" x14ac:dyDescent="0.25">
      <c r="A917" s="17" t="s">
        <v>6553</v>
      </c>
      <c r="B917" s="17" t="s">
        <v>6554</v>
      </c>
      <c r="C917" s="17"/>
      <c r="D917" s="18">
        <v>1454</v>
      </c>
      <c r="E917" s="17" t="s">
        <v>6555</v>
      </c>
      <c r="F917" s="17" t="s">
        <v>6556</v>
      </c>
      <c r="G917" s="19" t="s">
        <v>3490</v>
      </c>
      <c r="H917" s="17"/>
      <c r="I917" s="20">
        <v>2014</v>
      </c>
      <c r="J917" s="17" t="s">
        <v>4784</v>
      </c>
      <c r="K917" s="17" t="s">
        <v>6553</v>
      </c>
      <c r="L917" s="21" t="s">
        <v>4812</v>
      </c>
      <c r="M917" s="21" t="s">
        <v>4812</v>
      </c>
      <c r="N917" s="21" t="s">
        <v>6557</v>
      </c>
      <c r="O917" s="21" t="s">
        <v>4812</v>
      </c>
      <c r="P917" s="17" t="s">
        <v>4792</v>
      </c>
      <c r="Q917" s="17" t="s">
        <v>4786</v>
      </c>
      <c r="R917" s="22">
        <v>36</v>
      </c>
      <c r="S917" s="17" t="s">
        <v>6558</v>
      </c>
      <c r="T917" s="23">
        <v>110</v>
      </c>
      <c r="U917" s="17" t="s">
        <v>4490</v>
      </c>
    </row>
    <row r="918" spans="1:21" hidden="1" x14ac:dyDescent="0.25">
      <c r="A918" s="24" t="s">
        <v>6559</v>
      </c>
      <c r="B918" s="17"/>
      <c r="C918" s="17" t="s">
        <v>6560</v>
      </c>
      <c r="D918" s="18">
        <v>38228</v>
      </c>
      <c r="E918" s="17" t="s">
        <v>6561</v>
      </c>
      <c r="F918" s="17" t="s">
        <v>6562</v>
      </c>
      <c r="G918" s="19" t="s">
        <v>3477</v>
      </c>
      <c r="H918" s="17"/>
      <c r="I918" s="20">
        <v>2010</v>
      </c>
      <c r="J918" s="17" t="s">
        <v>4784</v>
      </c>
      <c r="K918" s="17" t="s">
        <v>6559</v>
      </c>
      <c r="L918" s="17" t="s">
        <v>4785</v>
      </c>
      <c r="M918" s="17"/>
      <c r="N918" s="17"/>
      <c r="O918" s="17" t="s">
        <v>4785</v>
      </c>
      <c r="P918" s="17" t="s">
        <v>4786</v>
      </c>
      <c r="Q918" s="17"/>
      <c r="R918" s="22">
        <v>10</v>
      </c>
      <c r="S918" s="17"/>
      <c r="T918" s="23"/>
      <c r="U918" s="17"/>
    </row>
    <row r="919" spans="1:21" ht="26.25" hidden="1" x14ac:dyDescent="0.25">
      <c r="A919" s="24" t="s">
        <v>882</v>
      </c>
      <c r="B919" s="21" t="s">
        <v>2135</v>
      </c>
      <c r="C919" s="17" t="s">
        <v>1483</v>
      </c>
      <c r="D919" s="26">
        <v>6237</v>
      </c>
      <c r="E919" s="25" t="s">
        <v>2102</v>
      </c>
      <c r="F919" s="17" t="s">
        <v>2700</v>
      </c>
      <c r="G919" s="27" t="s">
        <v>3479</v>
      </c>
      <c r="H919" s="17" t="s">
        <v>1864</v>
      </c>
      <c r="I919" s="28">
        <v>2005</v>
      </c>
      <c r="J919" s="17" t="s">
        <v>4784</v>
      </c>
      <c r="K919" s="17" t="s">
        <v>882</v>
      </c>
      <c r="L919" s="17" t="s">
        <v>4868</v>
      </c>
      <c r="M919" s="17"/>
      <c r="N919" s="17"/>
      <c r="O919" s="17" t="s">
        <v>4868</v>
      </c>
      <c r="P919" s="17" t="s">
        <v>4792</v>
      </c>
      <c r="Q919" s="17" t="s">
        <v>4792</v>
      </c>
      <c r="R919" s="29">
        <v>16.3</v>
      </c>
      <c r="S919" s="30" t="s">
        <v>4383</v>
      </c>
      <c r="T919" s="30">
        <v>30</v>
      </c>
      <c r="U919" s="30" t="s">
        <v>2285</v>
      </c>
    </row>
    <row r="920" spans="1:21" hidden="1" x14ac:dyDescent="0.25">
      <c r="A920" s="24" t="s">
        <v>883</v>
      </c>
      <c r="B920" s="17" t="s">
        <v>2135</v>
      </c>
      <c r="C920" s="17" t="s">
        <v>1483</v>
      </c>
      <c r="D920" s="18">
        <v>6237</v>
      </c>
      <c r="E920" s="17" t="s">
        <v>2102</v>
      </c>
      <c r="F920" s="17" t="s">
        <v>2700</v>
      </c>
      <c r="G920" s="19" t="s">
        <v>3479</v>
      </c>
      <c r="H920" s="17" t="s">
        <v>1865</v>
      </c>
      <c r="I920" s="20">
        <v>2007</v>
      </c>
      <c r="J920" s="17" t="s">
        <v>4784</v>
      </c>
      <c r="K920" s="17" t="s">
        <v>883</v>
      </c>
      <c r="L920" s="17" t="s">
        <v>4868</v>
      </c>
      <c r="M920" s="17"/>
      <c r="N920" s="17"/>
      <c r="O920" s="17" t="s">
        <v>4868</v>
      </c>
      <c r="P920" s="17" t="s">
        <v>4792</v>
      </c>
      <c r="Q920" s="17" t="s">
        <v>4792</v>
      </c>
      <c r="R920" s="22">
        <v>16.3</v>
      </c>
      <c r="S920" s="17" t="s">
        <v>4383</v>
      </c>
      <c r="T920" s="23">
        <v>30</v>
      </c>
      <c r="U920" s="17" t="s">
        <v>2285</v>
      </c>
    </row>
    <row r="921" spans="1:21" ht="26.25" hidden="1" x14ac:dyDescent="0.25">
      <c r="A921" s="24" t="s">
        <v>585</v>
      </c>
      <c r="B921" s="21" t="s">
        <v>2285</v>
      </c>
      <c r="C921" s="17" t="s">
        <v>1298</v>
      </c>
      <c r="D921" s="18">
        <v>6237</v>
      </c>
      <c r="E921" s="17" t="s">
        <v>2102</v>
      </c>
      <c r="F921" s="17"/>
      <c r="G921" s="19" t="s">
        <v>3479</v>
      </c>
      <c r="H921" s="17"/>
      <c r="I921" s="20">
        <v>1998</v>
      </c>
      <c r="J921" s="17" t="s">
        <v>4784</v>
      </c>
      <c r="K921" s="17" t="s">
        <v>585</v>
      </c>
      <c r="L921" s="17" t="s">
        <v>4812</v>
      </c>
      <c r="M921" s="17"/>
      <c r="N921" s="17"/>
      <c r="O921" s="17" t="s">
        <v>4812</v>
      </c>
      <c r="P921" s="17" t="s">
        <v>4792</v>
      </c>
      <c r="Q921" s="17" t="s">
        <v>4792</v>
      </c>
      <c r="R921" s="22">
        <v>39</v>
      </c>
      <c r="S921" s="56" t="s">
        <v>4248</v>
      </c>
      <c r="T921" s="23">
        <v>110</v>
      </c>
      <c r="U921" s="25" t="s">
        <v>2285</v>
      </c>
    </row>
    <row r="922" spans="1:21" hidden="1" x14ac:dyDescent="0.25">
      <c r="A922" s="24" t="s">
        <v>586</v>
      </c>
      <c r="B922" s="17" t="s">
        <v>2285</v>
      </c>
      <c r="C922" s="17" t="s">
        <v>1299</v>
      </c>
      <c r="D922" s="18">
        <v>6237</v>
      </c>
      <c r="E922" s="17" t="s">
        <v>2102</v>
      </c>
      <c r="F922" s="17"/>
      <c r="G922" s="19" t="s">
        <v>3479</v>
      </c>
      <c r="H922" s="17" t="s">
        <v>1694</v>
      </c>
      <c r="I922" s="20">
        <v>1994</v>
      </c>
      <c r="J922" s="17" t="s">
        <v>4784</v>
      </c>
      <c r="K922" s="17" t="s">
        <v>586</v>
      </c>
      <c r="L922" s="17" t="s">
        <v>4812</v>
      </c>
      <c r="M922" s="17"/>
      <c r="N922" s="17"/>
      <c r="O922" s="17" t="s">
        <v>4812</v>
      </c>
      <c r="P922" s="17" t="s">
        <v>4792</v>
      </c>
      <c r="Q922" s="17" t="s">
        <v>4786</v>
      </c>
      <c r="R922" s="22">
        <v>35</v>
      </c>
      <c r="S922" s="56" t="s">
        <v>4249</v>
      </c>
      <c r="T922" s="23">
        <v>110</v>
      </c>
      <c r="U922" s="17" t="s">
        <v>2285</v>
      </c>
    </row>
    <row r="923" spans="1:21" ht="51.75" hidden="1" x14ac:dyDescent="0.25">
      <c r="A923" s="24" t="s">
        <v>587</v>
      </c>
      <c r="B923" s="21" t="s">
        <v>2286</v>
      </c>
      <c r="C923" s="17" t="s">
        <v>1299</v>
      </c>
      <c r="D923" s="18">
        <v>6237</v>
      </c>
      <c r="E923" s="17" t="s">
        <v>2102</v>
      </c>
      <c r="F923" s="17"/>
      <c r="G923" s="19" t="s">
        <v>3479</v>
      </c>
      <c r="H923" s="17" t="s">
        <v>1695</v>
      </c>
      <c r="I923" s="20">
        <v>1994</v>
      </c>
      <c r="J923" s="17" t="s">
        <v>4784</v>
      </c>
      <c r="K923" s="17" t="s">
        <v>587</v>
      </c>
      <c r="L923" s="17" t="s">
        <v>4812</v>
      </c>
      <c r="M923" s="17"/>
      <c r="N923" s="17"/>
      <c r="O923" s="17" t="s">
        <v>4812</v>
      </c>
      <c r="P923" s="17" t="s">
        <v>4792</v>
      </c>
      <c r="Q923" s="17" t="s">
        <v>4786</v>
      </c>
      <c r="R923" s="22">
        <v>35</v>
      </c>
      <c r="S923" s="56" t="s">
        <v>4250</v>
      </c>
      <c r="T923" s="23">
        <v>110</v>
      </c>
      <c r="U923" s="17" t="s">
        <v>2285</v>
      </c>
    </row>
    <row r="924" spans="1:21" hidden="1" x14ac:dyDescent="0.25">
      <c r="A924" s="24" t="s">
        <v>588</v>
      </c>
      <c r="B924" s="17" t="s">
        <v>2285</v>
      </c>
      <c r="C924" s="17" t="s">
        <v>1299</v>
      </c>
      <c r="D924" s="18">
        <v>6237</v>
      </c>
      <c r="E924" s="17" t="s">
        <v>2102</v>
      </c>
      <c r="F924" s="17"/>
      <c r="G924" s="19" t="s">
        <v>3479</v>
      </c>
      <c r="H924" s="17" t="s">
        <v>1723</v>
      </c>
      <c r="I924" s="20">
        <v>1994</v>
      </c>
      <c r="J924" s="17" t="s">
        <v>4784</v>
      </c>
      <c r="K924" s="17" t="s">
        <v>588</v>
      </c>
      <c r="L924" s="17" t="s">
        <v>4812</v>
      </c>
      <c r="M924" s="17"/>
      <c r="N924" s="17"/>
      <c r="O924" s="17" t="s">
        <v>4812</v>
      </c>
      <c r="P924" s="17" t="s">
        <v>4792</v>
      </c>
      <c r="Q924" s="17" t="s">
        <v>4786</v>
      </c>
      <c r="R924" s="34">
        <v>37</v>
      </c>
      <c r="S924" s="17" t="s">
        <v>4249</v>
      </c>
      <c r="T924" s="23">
        <v>110</v>
      </c>
      <c r="U924" s="17" t="s">
        <v>2285</v>
      </c>
    </row>
    <row r="925" spans="1:21" ht="26.25" hidden="1" x14ac:dyDescent="0.25">
      <c r="A925" s="24" t="s">
        <v>769</v>
      </c>
      <c r="B925" s="17" t="s">
        <v>2286</v>
      </c>
      <c r="C925" s="17" t="s">
        <v>1415</v>
      </c>
      <c r="D925" s="18">
        <v>6237</v>
      </c>
      <c r="E925" s="17" t="s">
        <v>2102</v>
      </c>
      <c r="F925" s="17"/>
      <c r="G925" s="19" t="s">
        <v>3479</v>
      </c>
      <c r="H925" s="17"/>
      <c r="I925" s="20">
        <v>1997</v>
      </c>
      <c r="J925" s="17" t="s">
        <v>4784</v>
      </c>
      <c r="K925" s="17" t="s">
        <v>769</v>
      </c>
      <c r="L925" s="17" t="s">
        <v>4825</v>
      </c>
      <c r="M925" s="17"/>
      <c r="N925" s="17"/>
      <c r="O925" s="21" t="s">
        <v>4825</v>
      </c>
      <c r="P925" s="17" t="s">
        <v>4792</v>
      </c>
      <c r="Q925" s="17" t="s">
        <v>4786</v>
      </c>
      <c r="R925" s="34">
        <v>92.5</v>
      </c>
      <c r="S925" s="17" t="s">
        <v>4333</v>
      </c>
      <c r="T925" s="23">
        <v>110</v>
      </c>
      <c r="U925" s="17" t="s">
        <v>2285</v>
      </c>
    </row>
    <row r="926" spans="1:21" ht="64.5" hidden="1" x14ac:dyDescent="0.25">
      <c r="A926" s="17" t="s">
        <v>824</v>
      </c>
      <c r="B926" s="17" t="s">
        <v>2285</v>
      </c>
      <c r="C926" s="17" t="s">
        <v>1299</v>
      </c>
      <c r="D926" s="18">
        <v>6237</v>
      </c>
      <c r="E926" s="17" t="s">
        <v>2102</v>
      </c>
      <c r="F926" s="17"/>
      <c r="G926" s="19" t="s">
        <v>3479</v>
      </c>
      <c r="H926" s="17" t="s">
        <v>1833</v>
      </c>
      <c r="I926" s="20">
        <v>1994</v>
      </c>
      <c r="J926" s="17" t="s">
        <v>4784</v>
      </c>
      <c r="K926" s="17" t="s">
        <v>824</v>
      </c>
      <c r="L926" s="17" t="s">
        <v>5412</v>
      </c>
      <c r="M926" s="17" t="s">
        <v>6563</v>
      </c>
      <c r="N926" s="17"/>
      <c r="O926" s="21" t="s">
        <v>5096</v>
      </c>
      <c r="P926" s="17" t="s">
        <v>4792</v>
      </c>
      <c r="Q926" s="17" t="s">
        <v>4786</v>
      </c>
      <c r="R926" s="34">
        <v>8.6999999999999993</v>
      </c>
      <c r="S926" s="17" t="s">
        <v>4354</v>
      </c>
      <c r="T926" s="23">
        <v>30</v>
      </c>
      <c r="U926" s="17" t="s">
        <v>2285</v>
      </c>
    </row>
    <row r="927" spans="1:21" ht="64.5" hidden="1" x14ac:dyDescent="0.25">
      <c r="A927" s="17" t="s">
        <v>825</v>
      </c>
      <c r="B927" s="17" t="s">
        <v>2285</v>
      </c>
      <c r="C927" s="17" t="s">
        <v>1444</v>
      </c>
      <c r="D927" s="18">
        <v>6237</v>
      </c>
      <c r="E927" s="17" t="s">
        <v>2102</v>
      </c>
      <c r="F927" s="17"/>
      <c r="G927" s="19" t="s">
        <v>3479</v>
      </c>
      <c r="H927" s="17" t="s">
        <v>1834</v>
      </c>
      <c r="I927" s="20">
        <v>2000</v>
      </c>
      <c r="J927" s="17" t="s">
        <v>4784</v>
      </c>
      <c r="K927" s="17" t="s">
        <v>825</v>
      </c>
      <c r="L927" s="17" t="s">
        <v>5412</v>
      </c>
      <c r="M927" s="17" t="s">
        <v>6563</v>
      </c>
      <c r="N927" s="17"/>
      <c r="O927" s="21" t="s">
        <v>5096</v>
      </c>
      <c r="P927" s="17" t="s">
        <v>4792</v>
      </c>
      <c r="Q927" s="17" t="s">
        <v>4792</v>
      </c>
      <c r="R927" s="22">
        <v>14</v>
      </c>
      <c r="S927" s="17" t="s">
        <v>4354</v>
      </c>
      <c r="T927" s="23">
        <v>30</v>
      </c>
      <c r="U927" s="17" t="s">
        <v>2285</v>
      </c>
    </row>
    <row r="928" spans="1:21" ht="64.5" hidden="1" x14ac:dyDescent="0.25">
      <c r="A928" s="17" t="s">
        <v>826</v>
      </c>
      <c r="B928" s="17" t="s">
        <v>2285</v>
      </c>
      <c r="C928" s="17" t="s">
        <v>1299</v>
      </c>
      <c r="D928" s="18">
        <v>6237</v>
      </c>
      <c r="E928" s="17" t="s">
        <v>2102</v>
      </c>
      <c r="F928" s="17"/>
      <c r="G928" s="19" t="s">
        <v>3479</v>
      </c>
      <c r="H928" s="17" t="s">
        <v>1835</v>
      </c>
      <c r="I928" s="20">
        <v>2010</v>
      </c>
      <c r="J928" s="17" t="s">
        <v>4784</v>
      </c>
      <c r="K928" s="17" t="s">
        <v>826</v>
      </c>
      <c r="L928" s="17" t="s">
        <v>5412</v>
      </c>
      <c r="M928" s="17" t="s">
        <v>6563</v>
      </c>
      <c r="N928" s="17"/>
      <c r="O928" s="21" t="s">
        <v>5096</v>
      </c>
      <c r="P928" s="17" t="s">
        <v>4792</v>
      </c>
      <c r="Q928" s="17" t="s">
        <v>4792</v>
      </c>
      <c r="R928" s="22">
        <v>20</v>
      </c>
      <c r="S928" s="17" t="s">
        <v>4354</v>
      </c>
      <c r="T928" s="23">
        <v>30</v>
      </c>
      <c r="U928" s="17" t="s">
        <v>2285</v>
      </c>
    </row>
    <row r="929" spans="1:21" ht="39" hidden="1" x14ac:dyDescent="0.25">
      <c r="A929" s="24" t="s">
        <v>6564</v>
      </c>
      <c r="B929" s="17" t="s">
        <v>6565</v>
      </c>
      <c r="C929" s="17"/>
      <c r="D929" s="18">
        <v>51373</v>
      </c>
      <c r="E929" s="17" t="s">
        <v>3236</v>
      </c>
      <c r="F929" s="17"/>
      <c r="G929" s="19" t="s">
        <v>3480</v>
      </c>
      <c r="H929" s="17" t="s">
        <v>1604</v>
      </c>
      <c r="I929" s="20">
        <v>2011</v>
      </c>
      <c r="J929" s="17" t="s">
        <v>4784</v>
      </c>
      <c r="K929" s="17" t="s">
        <v>6564</v>
      </c>
      <c r="L929" s="17" t="s">
        <v>4868</v>
      </c>
      <c r="M929" s="17"/>
      <c r="N929" s="17"/>
      <c r="O929" s="17" t="s">
        <v>4868</v>
      </c>
      <c r="P929" s="17" t="s">
        <v>4792</v>
      </c>
      <c r="Q929" s="17" t="s">
        <v>4786</v>
      </c>
      <c r="R929" s="22">
        <v>11.6</v>
      </c>
      <c r="S929" s="17" t="s">
        <v>6566</v>
      </c>
      <c r="T929" s="23">
        <v>10</v>
      </c>
      <c r="U929" s="21" t="s">
        <v>4499</v>
      </c>
    </row>
    <row r="930" spans="1:21" hidden="1" x14ac:dyDescent="0.25">
      <c r="A930" s="24" t="s">
        <v>589</v>
      </c>
      <c r="B930" s="17" t="s">
        <v>2179</v>
      </c>
      <c r="C930" s="17" t="s">
        <v>1300</v>
      </c>
      <c r="D930" s="18">
        <v>51368</v>
      </c>
      <c r="E930" s="17" t="s">
        <v>3236</v>
      </c>
      <c r="F930" s="17" t="s">
        <v>2608</v>
      </c>
      <c r="G930" s="19" t="s">
        <v>3480</v>
      </c>
      <c r="H930" s="17"/>
      <c r="I930" s="20">
        <v>1981</v>
      </c>
      <c r="J930" s="17" t="s">
        <v>4784</v>
      </c>
      <c r="K930" s="17" t="s">
        <v>589</v>
      </c>
      <c r="L930" s="17" t="s">
        <v>4812</v>
      </c>
      <c r="M930" s="17"/>
      <c r="N930" s="17"/>
      <c r="O930" s="17" t="s">
        <v>4812</v>
      </c>
      <c r="P930" s="17" t="s">
        <v>4792</v>
      </c>
      <c r="Q930" s="17" t="s">
        <v>4786</v>
      </c>
      <c r="R930" s="22">
        <v>27</v>
      </c>
      <c r="S930" s="56"/>
      <c r="T930" s="23">
        <v>25</v>
      </c>
      <c r="U930" s="17" t="s">
        <v>4470</v>
      </c>
    </row>
    <row r="931" spans="1:21" hidden="1" x14ac:dyDescent="0.25">
      <c r="A931" s="24" t="s">
        <v>130</v>
      </c>
      <c r="B931" s="17" t="s">
        <v>2179</v>
      </c>
      <c r="C931" s="17" t="s">
        <v>1003</v>
      </c>
      <c r="D931" s="18">
        <v>51368</v>
      </c>
      <c r="E931" s="17" t="s">
        <v>3236</v>
      </c>
      <c r="F931" s="17" t="s">
        <v>2455</v>
      </c>
      <c r="G931" s="19" t="s">
        <v>3480</v>
      </c>
      <c r="H931" s="17"/>
      <c r="I931" s="20">
        <v>1962</v>
      </c>
      <c r="J931" s="17" t="s">
        <v>4784</v>
      </c>
      <c r="K931" s="17" t="s">
        <v>130</v>
      </c>
      <c r="L931" s="17" t="s">
        <v>4842</v>
      </c>
      <c r="M931" s="17" t="s">
        <v>4843</v>
      </c>
      <c r="N931" s="17" t="s">
        <v>6567</v>
      </c>
      <c r="O931" s="17" t="s">
        <v>4843</v>
      </c>
      <c r="P931" s="17" t="s">
        <v>4792</v>
      </c>
      <c r="Q931" s="17" t="s">
        <v>4786</v>
      </c>
      <c r="R931" s="22">
        <v>103</v>
      </c>
      <c r="S931" s="56"/>
      <c r="T931" s="23">
        <v>25</v>
      </c>
      <c r="U931" s="17" t="s">
        <v>4470</v>
      </c>
    </row>
    <row r="932" spans="1:21" hidden="1" x14ac:dyDescent="0.25">
      <c r="A932" s="24" t="s">
        <v>6568</v>
      </c>
      <c r="B932" s="17" t="s">
        <v>2128</v>
      </c>
      <c r="C932" s="17" t="s">
        <v>6569</v>
      </c>
      <c r="D932" s="18">
        <v>33165</v>
      </c>
      <c r="E932" s="17" t="s">
        <v>6570</v>
      </c>
      <c r="F932" s="24"/>
      <c r="G932" s="19" t="s">
        <v>3480</v>
      </c>
      <c r="H932" s="17" t="s">
        <v>6570</v>
      </c>
      <c r="I932" s="20">
        <v>1997</v>
      </c>
      <c r="J932" s="17" t="s">
        <v>4784</v>
      </c>
      <c r="K932" s="17" t="s">
        <v>6568</v>
      </c>
      <c r="L932" s="17" t="s">
        <v>4785</v>
      </c>
      <c r="M932" s="45"/>
      <c r="N932" s="24"/>
      <c r="O932" s="24" t="s">
        <v>4785</v>
      </c>
      <c r="P932" s="17" t="s">
        <v>4786</v>
      </c>
      <c r="Q932" s="17" t="s">
        <v>4792</v>
      </c>
      <c r="R932" s="22">
        <v>11.5</v>
      </c>
      <c r="S932" s="17" t="s">
        <v>6571</v>
      </c>
      <c r="T932" s="23">
        <v>20</v>
      </c>
      <c r="U932" s="17" t="s">
        <v>4441</v>
      </c>
    </row>
    <row r="933" spans="1:21" hidden="1" x14ac:dyDescent="0.25">
      <c r="A933" s="24" t="s">
        <v>6572</v>
      </c>
      <c r="B933" s="17"/>
      <c r="C933" s="17" t="s">
        <v>6573</v>
      </c>
      <c r="D933" s="38">
        <v>33165</v>
      </c>
      <c r="E933" s="17" t="s">
        <v>6570</v>
      </c>
      <c r="F933" s="17" t="s">
        <v>6574</v>
      </c>
      <c r="G933" s="19" t="s">
        <v>3480</v>
      </c>
      <c r="H933" s="17"/>
      <c r="I933" s="38">
        <v>2015</v>
      </c>
      <c r="J933" s="17" t="s">
        <v>4784</v>
      </c>
      <c r="K933" s="17" t="s">
        <v>6572</v>
      </c>
      <c r="L933" s="17" t="s">
        <v>4785</v>
      </c>
      <c r="M933" s="17"/>
      <c r="N933" s="17"/>
      <c r="O933" s="17" t="s">
        <v>4785</v>
      </c>
      <c r="P933" s="17" t="s">
        <v>4786</v>
      </c>
      <c r="Q933" s="17"/>
      <c r="R933" s="22">
        <v>26.5</v>
      </c>
      <c r="S933" s="17"/>
      <c r="T933" s="17"/>
      <c r="U933" s="17"/>
    </row>
    <row r="934" spans="1:21" hidden="1" x14ac:dyDescent="0.25">
      <c r="A934" s="17" t="s">
        <v>6575</v>
      </c>
      <c r="B934" s="17"/>
      <c r="C934" s="37" t="s">
        <v>6576</v>
      </c>
      <c r="D934" s="18">
        <v>33165</v>
      </c>
      <c r="E934" s="17" t="s">
        <v>6570</v>
      </c>
      <c r="F934" s="17" t="s">
        <v>6577</v>
      </c>
      <c r="G934" s="19" t="s">
        <v>3480</v>
      </c>
      <c r="H934" s="17"/>
      <c r="I934" s="20">
        <v>2015</v>
      </c>
      <c r="J934" s="17" t="s">
        <v>4784</v>
      </c>
      <c r="K934" s="17" t="s">
        <v>6575</v>
      </c>
      <c r="L934" s="17" t="s">
        <v>4785</v>
      </c>
      <c r="M934" s="17"/>
      <c r="N934" s="17"/>
      <c r="O934" s="17" t="s">
        <v>4785</v>
      </c>
      <c r="P934" s="17" t="s">
        <v>4786</v>
      </c>
      <c r="Q934" s="17"/>
      <c r="R934" s="22">
        <v>20.6</v>
      </c>
      <c r="S934" s="23"/>
      <c r="T934" s="23"/>
      <c r="U934" s="17"/>
    </row>
    <row r="935" spans="1:21" ht="39" hidden="1" x14ac:dyDescent="0.25">
      <c r="A935" s="17" t="s">
        <v>6578</v>
      </c>
      <c r="B935" s="17"/>
      <c r="C935" s="17" t="s">
        <v>6579</v>
      </c>
      <c r="D935" s="18">
        <v>33165</v>
      </c>
      <c r="E935" s="37" t="s">
        <v>6570</v>
      </c>
      <c r="F935" s="17" t="s">
        <v>6580</v>
      </c>
      <c r="G935" s="19" t="s">
        <v>3480</v>
      </c>
      <c r="H935" s="17"/>
      <c r="I935" s="20">
        <v>2015</v>
      </c>
      <c r="J935" s="17" t="s">
        <v>4784</v>
      </c>
      <c r="K935" s="17" t="s">
        <v>6578</v>
      </c>
      <c r="L935" s="17" t="s">
        <v>4785</v>
      </c>
      <c r="M935" s="17"/>
      <c r="N935" s="17"/>
      <c r="O935" s="21" t="s">
        <v>4785</v>
      </c>
      <c r="P935" s="17" t="s">
        <v>4786</v>
      </c>
      <c r="Q935" s="17"/>
      <c r="R935" s="22">
        <v>15.2</v>
      </c>
      <c r="S935" s="17"/>
      <c r="T935" s="23"/>
      <c r="U935" s="17"/>
    </row>
    <row r="936" spans="1:21" hidden="1" x14ac:dyDescent="0.25">
      <c r="A936" s="24" t="s">
        <v>6581</v>
      </c>
      <c r="B936" s="17"/>
      <c r="C936" s="17" t="s">
        <v>6582</v>
      </c>
      <c r="D936" s="18">
        <v>33165</v>
      </c>
      <c r="E936" s="17" t="s">
        <v>6570</v>
      </c>
      <c r="F936" s="17" t="s">
        <v>6583</v>
      </c>
      <c r="G936" s="19" t="s">
        <v>3480</v>
      </c>
      <c r="H936" s="17"/>
      <c r="I936" s="20">
        <v>2015</v>
      </c>
      <c r="J936" s="17" t="s">
        <v>4784</v>
      </c>
      <c r="K936" s="17" t="s">
        <v>6581</v>
      </c>
      <c r="L936" s="17" t="s">
        <v>4785</v>
      </c>
      <c r="M936" s="17"/>
      <c r="N936" s="17"/>
      <c r="O936" s="17" t="s">
        <v>4785</v>
      </c>
      <c r="P936" s="17" t="s">
        <v>4786</v>
      </c>
      <c r="Q936" s="17"/>
      <c r="R936" s="22">
        <v>12.4</v>
      </c>
      <c r="S936" s="56"/>
      <c r="T936" s="23"/>
      <c r="U936" s="17"/>
    </row>
    <row r="937" spans="1:21" hidden="1" x14ac:dyDescent="0.25">
      <c r="A937" s="17" t="s">
        <v>6584</v>
      </c>
      <c r="B937" s="17"/>
      <c r="C937" s="17" t="s">
        <v>6585</v>
      </c>
      <c r="D937" s="18">
        <v>33165</v>
      </c>
      <c r="E937" s="17" t="s">
        <v>6570</v>
      </c>
      <c r="F937" s="17" t="s">
        <v>6586</v>
      </c>
      <c r="G937" s="19" t="s">
        <v>3480</v>
      </c>
      <c r="H937" s="17"/>
      <c r="I937" s="20">
        <v>2015</v>
      </c>
      <c r="J937" s="17" t="s">
        <v>4784</v>
      </c>
      <c r="K937" s="17" t="s">
        <v>6584</v>
      </c>
      <c r="L937" s="17" t="s">
        <v>4785</v>
      </c>
      <c r="M937" s="17"/>
      <c r="N937" s="17"/>
      <c r="O937" s="17" t="s">
        <v>4785</v>
      </c>
      <c r="P937" s="17" t="s">
        <v>4786</v>
      </c>
      <c r="Q937" s="17"/>
      <c r="R937" s="22">
        <v>12.2</v>
      </c>
      <c r="S937" s="17"/>
      <c r="T937" s="23"/>
      <c r="U937" s="17"/>
    </row>
    <row r="938" spans="1:21" hidden="1" x14ac:dyDescent="0.25">
      <c r="A938" s="17" t="s">
        <v>6587</v>
      </c>
      <c r="B938" s="17"/>
      <c r="C938" s="17" t="s">
        <v>6588</v>
      </c>
      <c r="D938" s="18">
        <v>3238</v>
      </c>
      <c r="E938" s="17" t="s">
        <v>6589</v>
      </c>
      <c r="F938" s="17" t="s">
        <v>6590</v>
      </c>
      <c r="G938" s="19" t="s">
        <v>3346</v>
      </c>
      <c r="H938" s="17"/>
      <c r="I938" s="20">
        <v>2015</v>
      </c>
      <c r="J938" s="17" t="s">
        <v>4784</v>
      </c>
      <c r="K938" s="17" t="s">
        <v>6587</v>
      </c>
      <c r="L938" s="17" t="s">
        <v>4785</v>
      </c>
      <c r="M938" s="17"/>
      <c r="N938" s="17"/>
      <c r="O938" s="17" t="s">
        <v>4785</v>
      </c>
      <c r="P938" s="17" t="s">
        <v>4786</v>
      </c>
      <c r="Q938" s="17"/>
      <c r="R938" s="22">
        <v>16.5</v>
      </c>
      <c r="S938" s="17"/>
      <c r="T938" s="23"/>
      <c r="U938" s="17"/>
    </row>
    <row r="939" spans="1:21" hidden="1" x14ac:dyDescent="0.25">
      <c r="A939" s="17" t="s">
        <v>6591</v>
      </c>
      <c r="B939" s="17" t="s">
        <v>6592</v>
      </c>
      <c r="C939" s="17"/>
      <c r="D939" s="18">
        <v>56479</v>
      </c>
      <c r="E939" s="17" t="s">
        <v>6593</v>
      </c>
      <c r="F939" s="17"/>
      <c r="G939" s="19" t="s">
        <v>3487</v>
      </c>
      <c r="H939" s="17"/>
      <c r="I939" s="20">
        <v>2006</v>
      </c>
      <c r="J939" s="17" t="s">
        <v>4784</v>
      </c>
      <c r="K939" s="17" t="s">
        <v>6591</v>
      </c>
      <c r="L939" s="17" t="s">
        <v>1520</v>
      </c>
      <c r="M939" s="17"/>
      <c r="N939" s="17" t="s">
        <v>4964</v>
      </c>
      <c r="O939" s="17" t="s">
        <v>1520</v>
      </c>
      <c r="P939" s="17" t="s">
        <v>4786</v>
      </c>
      <c r="Q939" s="17" t="s">
        <v>4786</v>
      </c>
      <c r="R939" s="22">
        <v>14</v>
      </c>
      <c r="S939" s="17" t="s">
        <v>6594</v>
      </c>
      <c r="T939" s="23">
        <v>30</v>
      </c>
      <c r="U939" s="25" t="s">
        <v>4441</v>
      </c>
    </row>
    <row r="940" spans="1:21" hidden="1" x14ac:dyDescent="0.25">
      <c r="A940" s="17" t="s">
        <v>6595</v>
      </c>
      <c r="B940" s="17"/>
      <c r="C940" s="17" t="s">
        <v>6596</v>
      </c>
      <c r="D940" s="18">
        <v>24969</v>
      </c>
      <c r="E940" s="17" t="s">
        <v>6597</v>
      </c>
      <c r="F940" s="17" t="s">
        <v>6598</v>
      </c>
      <c r="G940" s="19" t="s">
        <v>3486</v>
      </c>
      <c r="H940" s="17"/>
      <c r="I940" s="20">
        <v>2015</v>
      </c>
      <c r="J940" s="17" t="s">
        <v>4784</v>
      </c>
      <c r="K940" s="17" t="s">
        <v>6595</v>
      </c>
      <c r="L940" s="17" t="s">
        <v>4785</v>
      </c>
      <c r="M940" s="21"/>
      <c r="N940" s="21"/>
      <c r="O940" s="17" t="s">
        <v>4785</v>
      </c>
      <c r="P940" s="17" t="s">
        <v>4786</v>
      </c>
      <c r="Q940" s="17"/>
      <c r="R940" s="22">
        <v>25.6</v>
      </c>
      <c r="S940" s="17"/>
      <c r="T940" s="23"/>
      <c r="U940" s="25"/>
    </row>
    <row r="941" spans="1:21" hidden="1" x14ac:dyDescent="0.25">
      <c r="A941" s="17" t="s">
        <v>6599</v>
      </c>
      <c r="B941" s="17"/>
      <c r="C941" s="17" t="s">
        <v>6600</v>
      </c>
      <c r="D941" s="18">
        <v>24969</v>
      </c>
      <c r="E941" s="17" t="s">
        <v>6597</v>
      </c>
      <c r="F941" s="17" t="s">
        <v>6601</v>
      </c>
      <c r="G941" s="19" t="s">
        <v>3486</v>
      </c>
      <c r="H941" s="17"/>
      <c r="I941" s="20">
        <v>2015</v>
      </c>
      <c r="J941" s="17" t="s">
        <v>4784</v>
      </c>
      <c r="K941" s="17" t="s">
        <v>6599</v>
      </c>
      <c r="L941" s="17" t="s">
        <v>4785</v>
      </c>
      <c r="M941" s="17"/>
      <c r="N941" s="17"/>
      <c r="O941" s="17" t="s">
        <v>4785</v>
      </c>
      <c r="P941" s="17" t="s">
        <v>4786</v>
      </c>
      <c r="Q941" s="17"/>
      <c r="R941" s="22">
        <v>12.7</v>
      </c>
      <c r="S941" s="17"/>
      <c r="T941" s="23"/>
      <c r="U941" s="17"/>
    </row>
    <row r="942" spans="1:21" hidden="1" x14ac:dyDescent="0.25">
      <c r="A942" s="24" t="s">
        <v>6602</v>
      </c>
      <c r="B942" s="17" t="s">
        <v>6603</v>
      </c>
      <c r="C942" s="17" t="s">
        <v>6604</v>
      </c>
      <c r="D942" s="18">
        <v>39638</v>
      </c>
      <c r="E942" s="17" t="s">
        <v>6605</v>
      </c>
      <c r="F942" s="17"/>
      <c r="G942" s="19" t="s">
        <v>3479</v>
      </c>
      <c r="H942" s="17"/>
      <c r="I942" s="20">
        <v>2011</v>
      </c>
      <c r="J942" s="17" t="s">
        <v>4784</v>
      </c>
      <c r="K942" s="17" t="s">
        <v>6602</v>
      </c>
      <c r="L942" s="17" t="s">
        <v>4785</v>
      </c>
      <c r="M942" s="17"/>
      <c r="N942" s="17"/>
      <c r="O942" s="17" t="s">
        <v>4785</v>
      </c>
      <c r="P942" s="17" t="s">
        <v>4786</v>
      </c>
      <c r="Q942" s="17" t="s">
        <v>4792</v>
      </c>
      <c r="R942" s="22">
        <v>13.8</v>
      </c>
      <c r="S942" s="17" t="s">
        <v>6606</v>
      </c>
      <c r="T942" s="23">
        <v>110</v>
      </c>
      <c r="U942" s="17" t="s">
        <v>4443</v>
      </c>
    </row>
    <row r="943" spans="1:21" hidden="1" x14ac:dyDescent="0.25">
      <c r="A943" s="17" t="s">
        <v>6607</v>
      </c>
      <c r="B943" s="17" t="s">
        <v>6608</v>
      </c>
      <c r="C943" s="17" t="s">
        <v>6609</v>
      </c>
      <c r="D943" s="18">
        <v>39638</v>
      </c>
      <c r="E943" s="17" t="s">
        <v>6605</v>
      </c>
      <c r="F943" s="17"/>
      <c r="G943" s="19" t="s">
        <v>3479</v>
      </c>
      <c r="H943" s="17"/>
      <c r="I943" s="20">
        <v>2011</v>
      </c>
      <c r="J943" s="17" t="s">
        <v>4784</v>
      </c>
      <c r="K943" s="17" t="s">
        <v>6607</v>
      </c>
      <c r="L943" s="17" t="s">
        <v>4785</v>
      </c>
      <c r="M943" s="17"/>
      <c r="N943" s="17"/>
      <c r="O943" s="17" t="s">
        <v>4785</v>
      </c>
      <c r="P943" s="17" t="s">
        <v>4786</v>
      </c>
      <c r="Q943" s="17" t="s">
        <v>4792</v>
      </c>
      <c r="R943" s="22">
        <v>13.8</v>
      </c>
      <c r="S943" s="17" t="s">
        <v>6606</v>
      </c>
      <c r="T943" s="23">
        <v>110</v>
      </c>
      <c r="U943" s="25" t="s">
        <v>4443</v>
      </c>
    </row>
    <row r="944" spans="1:21" hidden="1" x14ac:dyDescent="0.25">
      <c r="A944" s="17" t="s">
        <v>6610</v>
      </c>
      <c r="B944" s="17" t="s">
        <v>6611</v>
      </c>
      <c r="C944" s="17" t="s">
        <v>6612</v>
      </c>
      <c r="D944" s="18">
        <v>39638</v>
      </c>
      <c r="E944" s="17" t="s">
        <v>6605</v>
      </c>
      <c r="F944" s="17"/>
      <c r="G944" s="19" t="s">
        <v>3479</v>
      </c>
      <c r="H944" s="17"/>
      <c r="I944" s="20">
        <v>2012</v>
      </c>
      <c r="J944" s="17" t="s">
        <v>4784</v>
      </c>
      <c r="K944" s="17" t="s">
        <v>6610</v>
      </c>
      <c r="L944" s="17" t="s">
        <v>4785</v>
      </c>
      <c r="M944" s="17"/>
      <c r="N944" s="17"/>
      <c r="O944" s="17" t="s">
        <v>4785</v>
      </c>
      <c r="P944" s="17" t="s">
        <v>4786</v>
      </c>
      <c r="Q944" s="17" t="s">
        <v>4792</v>
      </c>
      <c r="R944" s="22">
        <v>13.8</v>
      </c>
      <c r="S944" s="17" t="s">
        <v>6606</v>
      </c>
      <c r="T944" s="23">
        <v>110</v>
      </c>
      <c r="U944" s="25" t="s">
        <v>4443</v>
      </c>
    </row>
    <row r="945" spans="1:21" hidden="1" x14ac:dyDescent="0.25">
      <c r="A945" s="17" t="s">
        <v>590</v>
      </c>
      <c r="B945" s="17" t="s">
        <v>2160</v>
      </c>
      <c r="C945" s="17" t="s">
        <v>1301</v>
      </c>
      <c r="D945" s="18">
        <v>49811</v>
      </c>
      <c r="E945" s="17" t="s">
        <v>3383</v>
      </c>
      <c r="F945" s="17"/>
      <c r="G945" s="19" t="s">
        <v>3477</v>
      </c>
      <c r="H945" s="17" t="s">
        <v>1724</v>
      </c>
      <c r="I945" s="20">
        <v>2011</v>
      </c>
      <c r="J945" s="17" t="s">
        <v>4784</v>
      </c>
      <c r="K945" s="17" t="s">
        <v>590</v>
      </c>
      <c r="L945" s="17" t="s">
        <v>4812</v>
      </c>
      <c r="M945" s="17"/>
      <c r="N945" s="17"/>
      <c r="O945" s="17" t="s">
        <v>4812</v>
      </c>
      <c r="P945" s="17" t="s">
        <v>4792</v>
      </c>
      <c r="Q945" s="17" t="s">
        <v>4786</v>
      </c>
      <c r="R945" s="22">
        <v>116</v>
      </c>
      <c r="S945" s="17" t="s">
        <v>4251</v>
      </c>
      <c r="T945" s="23">
        <v>110</v>
      </c>
      <c r="U945" s="25" t="s">
        <v>4441</v>
      </c>
    </row>
    <row r="946" spans="1:21" hidden="1" x14ac:dyDescent="0.25">
      <c r="A946" s="17" t="s">
        <v>591</v>
      </c>
      <c r="B946" s="17" t="s">
        <v>2160</v>
      </c>
      <c r="C946" s="17" t="s">
        <v>1301</v>
      </c>
      <c r="D946" s="18">
        <v>49811</v>
      </c>
      <c r="E946" s="17" t="s">
        <v>3383</v>
      </c>
      <c r="F946" s="17"/>
      <c r="G946" s="19" t="s">
        <v>3477</v>
      </c>
      <c r="H946" s="17" t="s">
        <v>1725</v>
      </c>
      <c r="I946" s="20">
        <v>2011</v>
      </c>
      <c r="J946" s="17" t="s">
        <v>4784</v>
      </c>
      <c r="K946" s="17" t="s">
        <v>591</v>
      </c>
      <c r="L946" s="17" t="s">
        <v>4812</v>
      </c>
      <c r="M946" s="17"/>
      <c r="N946" s="17"/>
      <c r="O946" s="17" t="s">
        <v>4812</v>
      </c>
      <c r="P946" s="17" t="s">
        <v>4792</v>
      </c>
      <c r="Q946" s="17" t="s">
        <v>4786</v>
      </c>
      <c r="R946" s="22">
        <v>116</v>
      </c>
      <c r="S946" s="17" t="s">
        <v>4251</v>
      </c>
      <c r="T946" s="23">
        <v>110</v>
      </c>
      <c r="U946" s="17" t="s">
        <v>4441</v>
      </c>
    </row>
    <row r="947" spans="1:21" hidden="1" x14ac:dyDescent="0.25">
      <c r="A947" s="17" t="s">
        <v>592</v>
      </c>
      <c r="B947" s="32" t="s">
        <v>2160</v>
      </c>
      <c r="C947" s="17" t="s">
        <v>1301</v>
      </c>
      <c r="D947" s="18">
        <v>49811</v>
      </c>
      <c r="E947" s="17" t="s">
        <v>3383</v>
      </c>
      <c r="F947" s="17"/>
      <c r="G947" s="19" t="s">
        <v>3477</v>
      </c>
      <c r="H947" s="17" t="s">
        <v>1726</v>
      </c>
      <c r="I947" s="20">
        <v>1973</v>
      </c>
      <c r="J947" s="32" t="s">
        <v>4784</v>
      </c>
      <c r="K947" s="17" t="s">
        <v>592</v>
      </c>
      <c r="L947" s="17" t="s">
        <v>4812</v>
      </c>
      <c r="M947" s="17"/>
      <c r="N947" s="17"/>
      <c r="O947" s="17" t="s">
        <v>4812</v>
      </c>
      <c r="P947" s="17" t="s">
        <v>4792</v>
      </c>
      <c r="Q947" s="17" t="s">
        <v>4786</v>
      </c>
      <c r="R947" s="22">
        <v>359</v>
      </c>
      <c r="S947" s="17" t="s">
        <v>4251</v>
      </c>
      <c r="T947" s="23">
        <v>220</v>
      </c>
      <c r="U947" s="17" t="s">
        <v>4460</v>
      </c>
    </row>
    <row r="948" spans="1:21" hidden="1" x14ac:dyDescent="0.25">
      <c r="A948" s="17" t="s">
        <v>593</v>
      </c>
      <c r="B948" s="17" t="s">
        <v>2160</v>
      </c>
      <c r="C948" s="17" t="s">
        <v>1301</v>
      </c>
      <c r="D948" s="27">
        <v>49811</v>
      </c>
      <c r="E948" s="27" t="s">
        <v>3383</v>
      </c>
      <c r="F948" s="27"/>
      <c r="G948" s="19" t="s">
        <v>3477</v>
      </c>
      <c r="H948" s="27" t="s">
        <v>1727</v>
      </c>
      <c r="I948" s="27">
        <v>1974</v>
      </c>
      <c r="J948" s="27" t="s">
        <v>4784</v>
      </c>
      <c r="K948" s="17" t="s">
        <v>593</v>
      </c>
      <c r="L948" s="27" t="s">
        <v>4812</v>
      </c>
      <c r="M948" s="27"/>
      <c r="N948" s="27"/>
      <c r="O948" s="54" t="s">
        <v>4812</v>
      </c>
      <c r="P948" s="27" t="s">
        <v>4792</v>
      </c>
      <c r="Q948" s="27" t="s">
        <v>4786</v>
      </c>
      <c r="R948" s="27">
        <v>359</v>
      </c>
      <c r="S948" s="27" t="s">
        <v>4251</v>
      </c>
      <c r="T948" s="66">
        <v>220</v>
      </c>
      <c r="U948" s="32" t="s">
        <v>4460</v>
      </c>
    </row>
    <row r="949" spans="1:21" hidden="1" x14ac:dyDescent="0.25">
      <c r="A949" s="17" t="s">
        <v>594</v>
      </c>
      <c r="B949" s="17" t="s">
        <v>2160</v>
      </c>
      <c r="C949" s="17" t="s">
        <v>1301</v>
      </c>
      <c r="D949" s="18">
        <v>49811</v>
      </c>
      <c r="E949" s="17" t="s">
        <v>3383</v>
      </c>
      <c r="F949" s="17"/>
      <c r="G949" s="19" t="s">
        <v>3477</v>
      </c>
      <c r="H949" s="17" t="s">
        <v>1592</v>
      </c>
      <c r="I949" s="20">
        <v>2010</v>
      </c>
      <c r="J949" s="17" t="s">
        <v>4784</v>
      </c>
      <c r="K949" s="17" t="s">
        <v>594</v>
      </c>
      <c r="L949" s="17" t="s">
        <v>4812</v>
      </c>
      <c r="M949" s="17"/>
      <c r="N949" s="17"/>
      <c r="O949" s="17" t="s">
        <v>4812</v>
      </c>
      <c r="P949" s="17" t="s">
        <v>4792</v>
      </c>
      <c r="Q949" s="17" t="s">
        <v>4786</v>
      </c>
      <c r="R949" s="22">
        <v>887</v>
      </c>
      <c r="S949" s="17" t="s">
        <v>4251</v>
      </c>
      <c r="T949" s="23">
        <v>380</v>
      </c>
      <c r="U949" s="17" t="s">
        <v>4460</v>
      </c>
    </row>
    <row r="950" spans="1:21" hidden="1" x14ac:dyDescent="0.25">
      <c r="A950" s="24" t="s">
        <v>595</v>
      </c>
      <c r="B950" s="17" t="s">
        <v>2287</v>
      </c>
      <c r="C950" s="17" t="s">
        <v>1302</v>
      </c>
      <c r="D950" s="26">
        <v>49808</v>
      </c>
      <c r="E950" s="25" t="s">
        <v>3383</v>
      </c>
      <c r="F950" s="17" t="s">
        <v>2609</v>
      </c>
      <c r="G950" s="19" t="s">
        <v>3477</v>
      </c>
      <c r="H950" s="17"/>
      <c r="I950" s="28">
        <v>1996</v>
      </c>
      <c r="J950" s="17" t="s">
        <v>4784</v>
      </c>
      <c r="K950" s="17" t="s">
        <v>595</v>
      </c>
      <c r="L950" s="17" t="s">
        <v>4812</v>
      </c>
      <c r="M950" s="17"/>
      <c r="N950" s="17"/>
      <c r="O950" s="17" t="s">
        <v>4812</v>
      </c>
      <c r="P950" s="17" t="s">
        <v>4792</v>
      </c>
      <c r="Q950" s="17" t="s">
        <v>4786</v>
      </c>
      <c r="R950" s="29">
        <v>66</v>
      </c>
      <c r="S950" s="17" t="s">
        <v>4252</v>
      </c>
      <c r="T950" s="25">
        <v>110</v>
      </c>
      <c r="U950" s="25" t="s">
        <v>4441</v>
      </c>
    </row>
    <row r="951" spans="1:21" hidden="1" x14ac:dyDescent="0.25">
      <c r="A951" s="24" t="s">
        <v>742</v>
      </c>
      <c r="B951" s="17" t="s">
        <v>2203</v>
      </c>
      <c r="C951" s="17" t="s">
        <v>1400</v>
      </c>
      <c r="D951" s="18">
        <v>49811</v>
      </c>
      <c r="E951" s="25" t="s">
        <v>3383</v>
      </c>
      <c r="F951" s="17"/>
      <c r="G951" s="19" t="s">
        <v>3477</v>
      </c>
      <c r="H951" s="17" t="s">
        <v>1795</v>
      </c>
      <c r="I951" s="28">
        <v>1988</v>
      </c>
      <c r="J951" s="17" t="s">
        <v>4784</v>
      </c>
      <c r="K951" s="17" t="s">
        <v>742</v>
      </c>
      <c r="L951" s="17" t="s">
        <v>5256</v>
      </c>
      <c r="M951" s="17"/>
      <c r="N951" s="17"/>
      <c r="O951" s="17" t="s">
        <v>5256</v>
      </c>
      <c r="P951" s="17" t="s">
        <v>4792</v>
      </c>
      <c r="Q951" s="17" t="s">
        <v>4792</v>
      </c>
      <c r="R951" s="29">
        <v>1336</v>
      </c>
      <c r="S951" s="17" t="s">
        <v>4251</v>
      </c>
      <c r="T951" s="25">
        <v>380</v>
      </c>
      <c r="U951" s="25" t="s">
        <v>4460</v>
      </c>
    </row>
    <row r="952" spans="1:21" hidden="1" x14ac:dyDescent="0.25">
      <c r="A952" s="17" t="s">
        <v>6613</v>
      </c>
      <c r="B952" s="17"/>
      <c r="C952" s="17"/>
      <c r="D952" s="18">
        <v>52441</v>
      </c>
      <c r="E952" s="17" t="s">
        <v>6614</v>
      </c>
      <c r="F952" s="17"/>
      <c r="G952" s="19" t="s">
        <v>3480</v>
      </c>
      <c r="H952" s="17"/>
      <c r="I952" s="20">
        <v>2001</v>
      </c>
      <c r="J952" s="17" t="s">
        <v>4784</v>
      </c>
      <c r="K952" s="17" t="s">
        <v>6613</v>
      </c>
      <c r="L952" s="17" t="s">
        <v>4785</v>
      </c>
      <c r="M952" s="17"/>
      <c r="N952" s="17"/>
      <c r="O952" s="17" t="s">
        <v>4785</v>
      </c>
      <c r="P952" s="17" t="s">
        <v>4786</v>
      </c>
      <c r="Q952" s="17"/>
      <c r="R952" s="22">
        <v>15.3</v>
      </c>
      <c r="S952" s="17"/>
      <c r="T952" s="23" t="s">
        <v>4403</v>
      </c>
      <c r="U952" s="17" t="s">
        <v>6228</v>
      </c>
    </row>
    <row r="953" spans="1:21" ht="39" hidden="1" x14ac:dyDescent="0.25">
      <c r="A953" s="17" t="s">
        <v>6615</v>
      </c>
      <c r="B953" s="17" t="s">
        <v>6616</v>
      </c>
      <c r="C953" s="17"/>
      <c r="D953" s="18">
        <v>52441</v>
      </c>
      <c r="E953" s="17" t="s">
        <v>6614</v>
      </c>
      <c r="F953" s="17"/>
      <c r="G953" s="19" t="s">
        <v>3480</v>
      </c>
      <c r="H953" s="17"/>
      <c r="I953" s="20">
        <v>2001</v>
      </c>
      <c r="J953" s="17" t="s">
        <v>4784</v>
      </c>
      <c r="K953" s="17" t="s">
        <v>6615</v>
      </c>
      <c r="L953" s="21" t="s">
        <v>4785</v>
      </c>
      <c r="M953" s="17"/>
      <c r="N953" s="17"/>
      <c r="O953" s="21" t="s">
        <v>4785</v>
      </c>
      <c r="P953" s="17" t="s">
        <v>4786</v>
      </c>
      <c r="Q953" s="17"/>
      <c r="R953" s="22">
        <v>3.6</v>
      </c>
      <c r="S953" s="21" t="s">
        <v>6617</v>
      </c>
      <c r="T953" s="23" t="s">
        <v>4403</v>
      </c>
      <c r="U953" s="25" t="s">
        <v>6228</v>
      </c>
    </row>
    <row r="954" spans="1:21" hidden="1" x14ac:dyDescent="0.25">
      <c r="A954" s="17" t="s">
        <v>6618</v>
      </c>
      <c r="B954" s="17" t="s">
        <v>6619</v>
      </c>
      <c r="C954" s="17" t="s">
        <v>6620</v>
      </c>
      <c r="D954" s="18">
        <v>2708</v>
      </c>
      <c r="E954" s="17" t="s">
        <v>6621</v>
      </c>
      <c r="F954" s="17"/>
      <c r="G954" s="19" t="s">
        <v>3490</v>
      </c>
      <c r="H954" s="17"/>
      <c r="I954" s="20">
        <v>1999</v>
      </c>
      <c r="J954" s="17" t="s">
        <v>4784</v>
      </c>
      <c r="K954" s="17" t="s">
        <v>6618</v>
      </c>
      <c r="L954" s="17" t="s">
        <v>4785</v>
      </c>
      <c r="M954" s="17"/>
      <c r="N954" s="17"/>
      <c r="O954" s="17" t="s">
        <v>4785</v>
      </c>
      <c r="P954" s="17" t="s">
        <v>4786</v>
      </c>
      <c r="Q954" s="17"/>
      <c r="R954" s="22">
        <v>40.5</v>
      </c>
      <c r="S954" s="17" t="s">
        <v>6622</v>
      </c>
      <c r="T954" s="23">
        <v>110</v>
      </c>
      <c r="U954" s="17" t="s">
        <v>4490</v>
      </c>
    </row>
    <row r="955" spans="1:21" ht="51.75" hidden="1" x14ac:dyDescent="0.25">
      <c r="A955" s="17" t="s">
        <v>6623</v>
      </c>
      <c r="B955" s="21" t="s">
        <v>6624</v>
      </c>
      <c r="C955" s="17" t="s">
        <v>6625</v>
      </c>
      <c r="D955" s="18">
        <v>31547</v>
      </c>
      <c r="E955" s="17" t="s">
        <v>6626</v>
      </c>
      <c r="F955" s="17"/>
      <c r="G955" s="19" t="s">
        <v>3477</v>
      </c>
      <c r="H955" s="17"/>
      <c r="I955" s="20">
        <v>2002</v>
      </c>
      <c r="J955" s="17" t="s">
        <v>4784</v>
      </c>
      <c r="K955" s="17" t="s">
        <v>6623</v>
      </c>
      <c r="L955" s="17" t="s">
        <v>4785</v>
      </c>
      <c r="M955" s="17"/>
      <c r="N955" s="17"/>
      <c r="O955" s="17" t="s">
        <v>4785</v>
      </c>
      <c r="P955" s="17" t="s">
        <v>4786</v>
      </c>
      <c r="Q955" s="17" t="s">
        <v>4859</v>
      </c>
      <c r="R955" s="22">
        <v>13.8</v>
      </c>
      <c r="S955" s="32"/>
      <c r="T955" s="23">
        <v>20</v>
      </c>
      <c r="U955" s="21" t="s">
        <v>4443</v>
      </c>
    </row>
    <row r="956" spans="1:21" hidden="1" x14ac:dyDescent="0.25">
      <c r="A956" s="24" t="s">
        <v>6627</v>
      </c>
      <c r="B956" s="17" t="s">
        <v>6628</v>
      </c>
      <c r="C956" s="17" t="s">
        <v>6629</v>
      </c>
      <c r="D956" s="18">
        <v>27616</v>
      </c>
      <c r="E956" s="25" t="s">
        <v>6630</v>
      </c>
      <c r="F956" s="24"/>
      <c r="G956" s="19" t="s">
        <v>3477</v>
      </c>
      <c r="H956" s="17"/>
      <c r="I956" s="28">
        <v>2007</v>
      </c>
      <c r="J956" s="17" t="s">
        <v>4784</v>
      </c>
      <c r="K956" s="17" t="s">
        <v>6627</v>
      </c>
      <c r="L956" s="17" t="s">
        <v>4785</v>
      </c>
      <c r="M956" s="17"/>
      <c r="N956" s="24"/>
      <c r="O956" s="24" t="s">
        <v>4785</v>
      </c>
      <c r="P956" s="17" t="s">
        <v>4786</v>
      </c>
      <c r="Q956" s="17" t="s">
        <v>4859</v>
      </c>
      <c r="R956" s="29">
        <v>18</v>
      </c>
      <c r="S956" s="17" t="s">
        <v>6631</v>
      </c>
      <c r="T956" s="25">
        <v>20</v>
      </c>
      <c r="U956" s="17" t="s">
        <v>4455</v>
      </c>
    </row>
    <row r="957" spans="1:21" hidden="1" x14ac:dyDescent="0.25">
      <c r="A957" s="24" t="s">
        <v>6632</v>
      </c>
      <c r="B957" s="32"/>
      <c r="C957" s="17"/>
      <c r="D957" s="18">
        <v>49393</v>
      </c>
      <c r="E957" s="17" t="s">
        <v>6633</v>
      </c>
      <c r="F957" s="17"/>
      <c r="G957" s="19" t="s">
        <v>3477</v>
      </c>
      <c r="H957" s="17"/>
      <c r="I957" s="20">
        <v>2002</v>
      </c>
      <c r="J957" s="17" t="s">
        <v>4784</v>
      </c>
      <c r="K957" s="17" t="s">
        <v>6632</v>
      </c>
      <c r="L957" s="17" t="s">
        <v>4785</v>
      </c>
      <c r="M957" s="17"/>
      <c r="N957" s="17"/>
      <c r="O957" s="17" t="s">
        <v>4785</v>
      </c>
      <c r="P957" s="17" t="s">
        <v>4786</v>
      </c>
      <c r="Q957" s="17"/>
      <c r="R957" s="22">
        <v>16</v>
      </c>
      <c r="S957" s="17"/>
      <c r="T957" s="23" t="s">
        <v>4405</v>
      </c>
      <c r="U957" s="17" t="s">
        <v>4455</v>
      </c>
    </row>
    <row r="958" spans="1:21" ht="39" hidden="1" x14ac:dyDescent="0.25">
      <c r="A958" s="24" t="s">
        <v>6634</v>
      </c>
      <c r="B958" s="17" t="s">
        <v>6635</v>
      </c>
      <c r="C958" s="17"/>
      <c r="D958" s="18">
        <v>1623</v>
      </c>
      <c r="E958" s="17" t="s">
        <v>6636</v>
      </c>
      <c r="F958" s="17"/>
      <c r="G958" s="19" t="s">
        <v>3490</v>
      </c>
      <c r="H958" s="17"/>
      <c r="I958" s="65">
        <v>2002</v>
      </c>
      <c r="J958" s="17" t="s">
        <v>4784</v>
      </c>
      <c r="K958" s="17" t="s">
        <v>6634</v>
      </c>
      <c r="L958" s="21" t="s">
        <v>4785</v>
      </c>
      <c r="M958" s="45"/>
      <c r="N958" s="17"/>
      <c r="O958" s="21" t="s">
        <v>4785</v>
      </c>
      <c r="P958" s="17" t="s">
        <v>4786</v>
      </c>
      <c r="Q958" s="17"/>
      <c r="R958" s="22">
        <v>13.6</v>
      </c>
      <c r="S958" s="17"/>
      <c r="T958" s="23" t="s">
        <v>4405</v>
      </c>
      <c r="U958" s="17" t="s">
        <v>4490</v>
      </c>
    </row>
    <row r="959" spans="1:21" hidden="1" x14ac:dyDescent="0.25">
      <c r="A959" s="17" t="s">
        <v>6637</v>
      </c>
      <c r="B959" s="17"/>
      <c r="C959" s="17" t="s">
        <v>6638</v>
      </c>
      <c r="D959" s="18">
        <v>91475</v>
      </c>
      <c r="E959" s="17" t="s">
        <v>6639</v>
      </c>
      <c r="F959" s="17" t="s">
        <v>6640</v>
      </c>
      <c r="G959" s="19" t="s">
        <v>3478</v>
      </c>
      <c r="H959" s="17"/>
      <c r="I959" s="20">
        <v>2015</v>
      </c>
      <c r="J959" s="17" t="s">
        <v>4784</v>
      </c>
      <c r="K959" s="17" t="s">
        <v>6637</v>
      </c>
      <c r="L959" s="17" t="s">
        <v>4785</v>
      </c>
      <c r="M959" s="17"/>
      <c r="N959" s="17"/>
      <c r="O959" s="17" t="s">
        <v>4785</v>
      </c>
      <c r="P959" s="17" t="s">
        <v>4786</v>
      </c>
      <c r="Q959" s="17"/>
      <c r="R959" s="22">
        <v>12</v>
      </c>
      <c r="S959" s="17"/>
      <c r="T959" s="23"/>
      <c r="U959" s="17"/>
    </row>
    <row r="960" spans="1:21" ht="39" hidden="1" x14ac:dyDescent="0.25">
      <c r="A960" s="17" t="s">
        <v>6641</v>
      </c>
      <c r="B960" s="17"/>
      <c r="C960" s="17" t="s">
        <v>6642</v>
      </c>
      <c r="D960" s="18">
        <v>25582</v>
      </c>
      <c r="E960" s="17" t="s">
        <v>6643</v>
      </c>
      <c r="F960" s="17" t="s">
        <v>6644</v>
      </c>
      <c r="G960" s="19" t="s">
        <v>3486</v>
      </c>
      <c r="H960" s="17"/>
      <c r="I960" s="20">
        <v>2015</v>
      </c>
      <c r="J960" s="17" t="s">
        <v>4784</v>
      </c>
      <c r="K960" s="17" t="s">
        <v>6641</v>
      </c>
      <c r="L960" s="21" t="s">
        <v>4785</v>
      </c>
      <c r="M960" s="21"/>
      <c r="N960" s="21"/>
      <c r="O960" s="21" t="s">
        <v>4785</v>
      </c>
      <c r="P960" s="17" t="s">
        <v>4882</v>
      </c>
      <c r="Q960" s="17"/>
      <c r="R960" s="22">
        <v>10.199999999999999</v>
      </c>
      <c r="S960" s="17"/>
      <c r="T960" s="23" t="s">
        <v>4403</v>
      </c>
      <c r="U960" s="17" t="s">
        <v>4567</v>
      </c>
    </row>
    <row r="961" spans="1:21" hidden="1" x14ac:dyDescent="0.25">
      <c r="A961" s="17" t="s">
        <v>6645</v>
      </c>
      <c r="B961" s="17"/>
      <c r="C961" s="17" t="s">
        <v>6646</v>
      </c>
      <c r="D961" s="18">
        <v>26901</v>
      </c>
      <c r="E961" s="17" t="s">
        <v>6647</v>
      </c>
      <c r="F961" s="17" t="s">
        <v>6648</v>
      </c>
      <c r="G961" s="19" t="s">
        <v>3477</v>
      </c>
      <c r="H961" s="17"/>
      <c r="I961" s="20">
        <v>2010</v>
      </c>
      <c r="J961" s="17" t="s">
        <v>4784</v>
      </c>
      <c r="K961" s="17" t="s">
        <v>6645</v>
      </c>
      <c r="L961" s="17" t="s">
        <v>4785</v>
      </c>
      <c r="M961" s="17"/>
      <c r="N961" s="17"/>
      <c r="O961" s="17" t="s">
        <v>4785</v>
      </c>
      <c r="P961" s="17" t="s">
        <v>4786</v>
      </c>
      <c r="Q961" s="17"/>
      <c r="R961" s="22">
        <v>11.5</v>
      </c>
      <c r="S961" s="17"/>
      <c r="T961" s="23"/>
      <c r="U961" s="25"/>
    </row>
    <row r="962" spans="1:21" ht="39" hidden="1" x14ac:dyDescent="0.25">
      <c r="A962" s="17" t="s">
        <v>6649</v>
      </c>
      <c r="B962" s="17" t="s">
        <v>4894</v>
      </c>
      <c r="C962" s="17" t="s">
        <v>6650</v>
      </c>
      <c r="D962" s="18">
        <v>23996</v>
      </c>
      <c r="E962" s="17" t="s">
        <v>6651</v>
      </c>
      <c r="F962" s="17"/>
      <c r="G962" s="19" t="s">
        <v>3484</v>
      </c>
      <c r="H962" s="17"/>
      <c r="I962" s="20">
        <v>2004</v>
      </c>
      <c r="J962" s="17" t="s">
        <v>4784</v>
      </c>
      <c r="K962" s="17" t="s">
        <v>6649</v>
      </c>
      <c r="L962" s="21" t="s">
        <v>4785</v>
      </c>
      <c r="M962" s="21"/>
      <c r="N962" s="21"/>
      <c r="O962" s="21" t="s">
        <v>4785</v>
      </c>
      <c r="P962" s="17" t="s">
        <v>4786</v>
      </c>
      <c r="Q962" s="17"/>
      <c r="R962" s="22">
        <v>11.5</v>
      </c>
      <c r="S962" s="17"/>
      <c r="T962" s="23">
        <v>20</v>
      </c>
      <c r="U962" s="17" t="s">
        <v>4436</v>
      </c>
    </row>
    <row r="963" spans="1:21" ht="64.5" hidden="1" x14ac:dyDescent="0.25">
      <c r="A963" s="17" t="s">
        <v>6652</v>
      </c>
      <c r="B963" s="17" t="s">
        <v>2129</v>
      </c>
      <c r="C963" s="17" t="s">
        <v>6653</v>
      </c>
      <c r="D963" s="18">
        <v>17335</v>
      </c>
      <c r="E963" s="17" t="s">
        <v>6654</v>
      </c>
      <c r="F963" s="21" t="s">
        <v>6655</v>
      </c>
      <c r="G963" s="19" t="s">
        <v>3484</v>
      </c>
      <c r="H963" s="17" t="s">
        <v>6653</v>
      </c>
      <c r="I963" s="20">
        <v>2006</v>
      </c>
      <c r="J963" s="17" t="s">
        <v>4784</v>
      </c>
      <c r="K963" s="17" t="s">
        <v>6652</v>
      </c>
      <c r="L963" s="17" t="s">
        <v>4785</v>
      </c>
      <c r="M963" s="17"/>
      <c r="N963" s="17" t="s">
        <v>4905</v>
      </c>
      <c r="O963" s="17" t="s">
        <v>4785</v>
      </c>
      <c r="P963" s="17" t="s">
        <v>4786</v>
      </c>
      <c r="Q963" s="17"/>
      <c r="R963" s="22">
        <v>64.599999999999994</v>
      </c>
      <c r="S963" s="21" t="s">
        <v>6653</v>
      </c>
      <c r="T963" s="23">
        <v>110</v>
      </c>
      <c r="U963" s="17" t="s">
        <v>4436</v>
      </c>
    </row>
    <row r="964" spans="1:21" hidden="1" x14ac:dyDescent="0.25">
      <c r="A964" s="17" t="s">
        <v>6656</v>
      </c>
      <c r="B964" s="17" t="s">
        <v>6657</v>
      </c>
      <c r="C964" s="17" t="s">
        <v>6658</v>
      </c>
      <c r="D964" s="18">
        <v>41812</v>
      </c>
      <c r="E964" s="17" t="s">
        <v>6659</v>
      </c>
      <c r="F964" s="17"/>
      <c r="G964" s="19" t="s">
        <v>3480</v>
      </c>
      <c r="H964" s="17"/>
      <c r="I964" s="20">
        <v>2001</v>
      </c>
      <c r="J964" s="17" t="s">
        <v>4784</v>
      </c>
      <c r="K964" s="17" t="s">
        <v>6656</v>
      </c>
      <c r="L964" s="17" t="s">
        <v>4785</v>
      </c>
      <c r="M964" s="17"/>
      <c r="N964" s="17"/>
      <c r="O964" s="17" t="s">
        <v>4785</v>
      </c>
      <c r="P964" s="17" t="s">
        <v>4786</v>
      </c>
      <c r="Q964" s="17" t="s">
        <v>4792</v>
      </c>
      <c r="R964" s="22">
        <v>10</v>
      </c>
      <c r="S964" s="21"/>
      <c r="T964" s="23">
        <v>20</v>
      </c>
      <c r="U964" s="17" t="s">
        <v>6660</v>
      </c>
    </row>
    <row r="965" spans="1:21" hidden="1" x14ac:dyDescent="0.25">
      <c r="A965" s="17" t="s">
        <v>596</v>
      </c>
      <c r="B965" s="17" t="s">
        <v>2288</v>
      </c>
      <c r="C965" s="17" t="s">
        <v>1303</v>
      </c>
      <c r="D965" s="18">
        <v>17509</v>
      </c>
      <c r="E965" s="17" t="s">
        <v>3384</v>
      </c>
      <c r="F965" s="17"/>
      <c r="G965" s="19" t="s">
        <v>3484</v>
      </c>
      <c r="H965" s="17"/>
      <c r="I965" s="20">
        <v>2014</v>
      </c>
      <c r="J965" s="17" t="s">
        <v>4784</v>
      </c>
      <c r="K965" s="17" t="s">
        <v>596</v>
      </c>
      <c r="L965" s="17" t="s">
        <v>4812</v>
      </c>
      <c r="M965" s="17"/>
      <c r="N965" s="17"/>
      <c r="O965" s="17" t="s">
        <v>4812</v>
      </c>
      <c r="P965" s="17" t="s">
        <v>4792</v>
      </c>
      <c r="Q965" s="17" t="s">
        <v>4786</v>
      </c>
      <c r="R965" s="22">
        <v>37.700000000000003</v>
      </c>
      <c r="S965" s="21">
        <v>423870</v>
      </c>
      <c r="T965" s="23">
        <v>110</v>
      </c>
      <c r="U965" s="17" t="s">
        <v>4436</v>
      </c>
    </row>
    <row r="966" spans="1:21" hidden="1" x14ac:dyDescent="0.25">
      <c r="A966" s="24" t="s">
        <v>6661</v>
      </c>
      <c r="B966" s="17" t="s">
        <v>6662</v>
      </c>
      <c r="C966" s="17"/>
      <c r="D966" s="18">
        <v>3229</v>
      </c>
      <c r="E966" s="17" t="s">
        <v>6663</v>
      </c>
      <c r="F966" s="17" t="s">
        <v>6664</v>
      </c>
      <c r="G966" s="19" t="s">
        <v>3346</v>
      </c>
      <c r="H966" s="17"/>
      <c r="I966" s="20">
        <v>2012</v>
      </c>
      <c r="J966" s="17" t="s">
        <v>4784</v>
      </c>
      <c r="K966" s="17" t="s">
        <v>6661</v>
      </c>
      <c r="L966" s="17" t="s">
        <v>4815</v>
      </c>
      <c r="M966" s="17"/>
      <c r="N966" s="17"/>
      <c r="O966" s="17" t="s">
        <v>4815</v>
      </c>
      <c r="P966" s="17" t="s">
        <v>4786</v>
      </c>
      <c r="Q966" s="17" t="s">
        <v>4792</v>
      </c>
      <c r="R966" s="22">
        <v>11.4</v>
      </c>
      <c r="S966" s="21"/>
      <c r="T966" s="23"/>
      <c r="U966" s="17" t="s">
        <v>4458</v>
      </c>
    </row>
    <row r="967" spans="1:21" hidden="1" x14ac:dyDescent="0.25">
      <c r="A967" s="17" t="s">
        <v>6665</v>
      </c>
      <c r="B967" s="17" t="s">
        <v>5107</v>
      </c>
      <c r="C967" s="17" t="s">
        <v>6666</v>
      </c>
      <c r="D967" s="18">
        <v>15926</v>
      </c>
      <c r="E967" s="17" t="s">
        <v>6667</v>
      </c>
      <c r="F967" s="17"/>
      <c r="G967" s="19" t="s">
        <v>3346</v>
      </c>
      <c r="H967" s="17"/>
      <c r="I967" s="20">
        <v>2010</v>
      </c>
      <c r="J967" s="17" t="s">
        <v>4784</v>
      </c>
      <c r="K967" s="17" t="s">
        <v>6665</v>
      </c>
      <c r="L967" s="17" t="s">
        <v>4785</v>
      </c>
      <c r="M967" s="17"/>
      <c r="N967" s="17"/>
      <c r="O967" s="17" t="s">
        <v>4785</v>
      </c>
      <c r="P967" s="17" t="s">
        <v>4786</v>
      </c>
      <c r="Q967" s="17" t="s">
        <v>4792</v>
      </c>
      <c r="R967" s="22">
        <v>40</v>
      </c>
      <c r="S967" s="17" t="s">
        <v>6668</v>
      </c>
      <c r="T967" s="23">
        <v>110</v>
      </c>
      <c r="U967" s="17" t="s">
        <v>4458</v>
      </c>
    </row>
    <row r="968" spans="1:21" hidden="1" x14ac:dyDescent="0.25">
      <c r="A968" s="17" t="s">
        <v>6669</v>
      </c>
      <c r="B968" s="17"/>
      <c r="C968" s="17" t="s">
        <v>6670</v>
      </c>
      <c r="D968" s="18">
        <v>15926</v>
      </c>
      <c r="E968" s="17" t="s">
        <v>6671</v>
      </c>
      <c r="F968" s="17" t="s">
        <v>6672</v>
      </c>
      <c r="G968" s="19" t="s">
        <v>3346</v>
      </c>
      <c r="H968" s="17"/>
      <c r="I968" s="20">
        <v>2015</v>
      </c>
      <c r="J968" s="17" t="s">
        <v>4784</v>
      </c>
      <c r="K968" s="17" t="s">
        <v>6669</v>
      </c>
      <c r="L968" s="17" t="s">
        <v>4785</v>
      </c>
      <c r="M968" s="17"/>
      <c r="N968" s="17"/>
      <c r="O968" s="17" t="s">
        <v>4785</v>
      </c>
      <c r="P968" s="17" t="s">
        <v>4786</v>
      </c>
      <c r="Q968" s="17"/>
      <c r="R968" s="22">
        <v>24.8</v>
      </c>
      <c r="S968" s="17"/>
      <c r="T968" s="23"/>
      <c r="U968" s="17"/>
    </row>
    <row r="969" spans="1:21" hidden="1" x14ac:dyDescent="0.25">
      <c r="A969" s="24" t="s">
        <v>6673</v>
      </c>
      <c r="B969" s="44"/>
      <c r="C969" s="17" t="s">
        <v>6674</v>
      </c>
      <c r="D969" s="18">
        <v>16306</v>
      </c>
      <c r="E969" s="25" t="s">
        <v>6675</v>
      </c>
      <c r="F969" s="24" t="s">
        <v>6676</v>
      </c>
      <c r="G969" s="19" t="s">
        <v>3346</v>
      </c>
      <c r="H969" s="17"/>
      <c r="I969" s="28">
        <v>2015</v>
      </c>
      <c r="J969" s="17" t="s">
        <v>4784</v>
      </c>
      <c r="K969" s="17" t="s">
        <v>6673</v>
      </c>
      <c r="L969" s="17" t="s">
        <v>4785</v>
      </c>
      <c r="M969" s="17"/>
      <c r="N969" s="24"/>
      <c r="O969" s="24" t="s">
        <v>4785</v>
      </c>
      <c r="P969" s="17" t="s">
        <v>4786</v>
      </c>
      <c r="Q969" s="17"/>
      <c r="R969" s="29">
        <v>51</v>
      </c>
      <c r="S969" s="17"/>
      <c r="T969" s="25"/>
      <c r="U969" s="25"/>
    </row>
    <row r="970" spans="1:21" hidden="1" x14ac:dyDescent="0.25">
      <c r="A970" s="17" t="s">
        <v>6677</v>
      </c>
      <c r="B970" s="17"/>
      <c r="C970" s="17" t="s">
        <v>6678</v>
      </c>
      <c r="D970" s="18">
        <v>39517</v>
      </c>
      <c r="E970" s="17" t="s">
        <v>6679</v>
      </c>
      <c r="F970" s="17" t="s">
        <v>6680</v>
      </c>
      <c r="G970" s="19" t="s">
        <v>3479</v>
      </c>
      <c r="H970" s="17"/>
      <c r="I970" s="20">
        <v>2015</v>
      </c>
      <c r="J970" s="27" t="s">
        <v>4784</v>
      </c>
      <c r="K970" s="17" t="s">
        <v>6677</v>
      </c>
      <c r="L970" s="17" t="s">
        <v>4785</v>
      </c>
      <c r="M970" s="17"/>
      <c r="N970" s="17"/>
      <c r="O970" s="17" t="s">
        <v>4785</v>
      </c>
      <c r="P970" s="17" t="s">
        <v>4786</v>
      </c>
      <c r="Q970" s="17"/>
      <c r="R970" s="22">
        <v>13.2</v>
      </c>
      <c r="S970" s="17"/>
      <c r="T970" s="23"/>
      <c r="U970" s="17"/>
    </row>
    <row r="971" spans="1:21" hidden="1" x14ac:dyDescent="0.25">
      <c r="A971" s="17" t="s">
        <v>884</v>
      </c>
      <c r="B971" s="17" t="s">
        <v>2289</v>
      </c>
      <c r="C971" s="17" t="s">
        <v>1484</v>
      </c>
      <c r="D971" s="18">
        <v>67056</v>
      </c>
      <c r="E971" s="17" t="s">
        <v>3385</v>
      </c>
      <c r="F971" s="17" t="s">
        <v>2701</v>
      </c>
      <c r="G971" s="19" t="s">
        <v>3487</v>
      </c>
      <c r="H971" s="17" t="s">
        <v>1866</v>
      </c>
      <c r="I971" s="20">
        <v>1992</v>
      </c>
      <c r="J971" s="17" t="s">
        <v>4784</v>
      </c>
      <c r="K971" s="17" t="s">
        <v>884</v>
      </c>
      <c r="L971" s="17" t="s">
        <v>5567</v>
      </c>
      <c r="M971" s="17" t="s">
        <v>5567</v>
      </c>
      <c r="N971" s="17" t="s">
        <v>6681</v>
      </c>
      <c r="O971" s="17" t="s">
        <v>4868</v>
      </c>
      <c r="P971" s="17" t="s">
        <v>4792</v>
      </c>
      <c r="Q971" s="17" t="s">
        <v>4786</v>
      </c>
      <c r="R971" s="22">
        <v>12</v>
      </c>
      <c r="S971" s="17"/>
      <c r="T971" s="23" t="s">
        <v>4359</v>
      </c>
      <c r="U971" s="17" t="s">
        <v>4532</v>
      </c>
    </row>
    <row r="972" spans="1:21" ht="102.75" hidden="1" x14ac:dyDescent="0.25">
      <c r="A972" s="17" t="s">
        <v>885</v>
      </c>
      <c r="B972" s="17" t="s">
        <v>2384</v>
      </c>
      <c r="C972" s="17" t="s">
        <v>1485</v>
      </c>
      <c r="D972" s="18">
        <v>67063</v>
      </c>
      <c r="E972" s="17" t="s">
        <v>3385</v>
      </c>
      <c r="F972" s="17" t="s">
        <v>2702</v>
      </c>
      <c r="G972" s="19" t="s">
        <v>3487</v>
      </c>
      <c r="H972" s="17" t="s">
        <v>1867</v>
      </c>
      <c r="I972" s="20">
        <v>1967</v>
      </c>
      <c r="J972" s="17" t="s">
        <v>4784</v>
      </c>
      <c r="K972" s="17" t="s">
        <v>885</v>
      </c>
      <c r="L972" s="17" t="s">
        <v>4868</v>
      </c>
      <c r="M972" s="17" t="s">
        <v>4812</v>
      </c>
      <c r="N972" s="17" t="s">
        <v>4908</v>
      </c>
      <c r="O972" s="17" t="s">
        <v>4868</v>
      </c>
      <c r="P972" s="17" t="s">
        <v>4792</v>
      </c>
      <c r="Q972" s="17" t="s">
        <v>4786</v>
      </c>
      <c r="R972" s="22">
        <v>28</v>
      </c>
      <c r="S972" s="21" t="s">
        <v>6682</v>
      </c>
      <c r="T972" s="23">
        <v>20</v>
      </c>
      <c r="U972" s="17" t="s">
        <v>4579</v>
      </c>
    </row>
    <row r="973" spans="1:21" hidden="1" x14ac:dyDescent="0.25">
      <c r="A973" s="17" t="s">
        <v>597</v>
      </c>
      <c r="B973" s="17" t="s">
        <v>2289</v>
      </c>
      <c r="C973" s="17" t="s">
        <v>1304</v>
      </c>
      <c r="D973" s="18">
        <v>67056</v>
      </c>
      <c r="E973" s="17" t="s">
        <v>3385</v>
      </c>
      <c r="F973" s="17" t="s">
        <v>2610</v>
      </c>
      <c r="G973" s="19" t="s">
        <v>3487</v>
      </c>
      <c r="H973" s="17" t="s">
        <v>1728</v>
      </c>
      <c r="I973" s="20">
        <v>1992</v>
      </c>
      <c r="J973" s="17" t="s">
        <v>4784</v>
      </c>
      <c r="K973" s="17" t="s">
        <v>597</v>
      </c>
      <c r="L973" s="17" t="s">
        <v>4812</v>
      </c>
      <c r="M973" s="17"/>
      <c r="N973" s="17"/>
      <c r="O973" s="17" t="s">
        <v>4812</v>
      </c>
      <c r="P973" s="17" t="s">
        <v>4792</v>
      </c>
      <c r="Q973" s="17" t="s">
        <v>4786</v>
      </c>
      <c r="R973" s="22">
        <v>47</v>
      </c>
      <c r="S973" s="17"/>
      <c r="T973" s="23" t="s">
        <v>4359</v>
      </c>
      <c r="U973" s="17" t="s">
        <v>4532</v>
      </c>
    </row>
    <row r="974" spans="1:21" ht="39" hidden="1" x14ac:dyDescent="0.25">
      <c r="A974" s="17" t="s">
        <v>598</v>
      </c>
      <c r="B974" s="17" t="s">
        <v>2289</v>
      </c>
      <c r="C974" s="17" t="s">
        <v>1305</v>
      </c>
      <c r="D974" s="18">
        <v>67056</v>
      </c>
      <c r="E974" s="17" t="s">
        <v>3385</v>
      </c>
      <c r="F974" s="17" t="s">
        <v>2611</v>
      </c>
      <c r="G974" s="19" t="s">
        <v>3487</v>
      </c>
      <c r="H974" s="21" t="s">
        <v>6683</v>
      </c>
      <c r="I974" s="20">
        <v>1997</v>
      </c>
      <c r="J974" s="17" t="s">
        <v>4784</v>
      </c>
      <c r="K974" s="17" t="s">
        <v>598</v>
      </c>
      <c r="L974" s="17" t="s">
        <v>4812</v>
      </c>
      <c r="M974" s="17"/>
      <c r="N974" s="17"/>
      <c r="O974" s="17" t="s">
        <v>4812</v>
      </c>
      <c r="P974" s="17" t="s">
        <v>4792</v>
      </c>
      <c r="Q974" s="17" t="s">
        <v>4786</v>
      </c>
      <c r="R974" s="22">
        <v>410</v>
      </c>
      <c r="S974" s="17"/>
      <c r="T974" s="23" t="s">
        <v>4359</v>
      </c>
      <c r="U974" s="17" t="s">
        <v>4532</v>
      </c>
    </row>
    <row r="975" spans="1:21" ht="39" hidden="1" x14ac:dyDescent="0.25">
      <c r="A975" s="17" t="s">
        <v>599</v>
      </c>
      <c r="B975" s="17" t="s">
        <v>2289</v>
      </c>
      <c r="C975" s="17" t="s">
        <v>1306</v>
      </c>
      <c r="D975" s="18">
        <v>67056</v>
      </c>
      <c r="E975" s="17" t="s">
        <v>3385</v>
      </c>
      <c r="F975" s="17" t="s">
        <v>2612</v>
      </c>
      <c r="G975" s="19" t="s">
        <v>3487</v>
      </c>
      <c r="H975" s="21" t="s">
        <v>6684</v>
      </c>
      <c r="I975" s="20">
        <v>2005</v>
      </c>
      <c r="J975" s="17" t="s">
        <v>4784</v>
      </c>
      <c r="K975" s="17" t="s">
        <v>599</v>
      </c>
      <c r="L975" s="17" t="s">
        <v>4812</v>
      </c>
      <c r="M975" s="17"/>
      <c r="N975" s="17"/>
      <c r="O975" s="17" t="s">
        <v>4812</v>
      </c>
      <c r="P975" s="17" t="s">
        <v>4792</v>
      </c>
      <c r="Q975" s="17" t="s">
        <v>4786</v>
      </c>
      <c r="R975" s="22">
        <v>497.5</v>
      </c>
      <c r="S975" s="17" t="s">
        <v>4254</v>
      </c>
      <c r="T975" s="23">
        <v>210</v>
      </c>
      <c r="U975" s="17" t="s">
        <v>4460</v>
      </c>
    </row>
    <row r="976" spans="1:21" hidden="1" x14ac:dyDescent="0.25">
      <c r="A976" s="17" t="s">
        <v>600</v>
      </c>
      <c r="B976" s="17" t="s">
        <v>2135</v>
      </c>
      <c r="C976" s="17" t="s">
        <v>1307</v>
      </c>
      <c r="D976" s="18">
        <v>67065</v>
      </c>
      <c r="E976" s="17" t="s">
        <v>3385</v>
      </c>
      <c r="F976" s="17" t="s">
        <v>2613</v>
      </c>
      <c r="G976" s="19" t="s">
        <v>3487</v>
      </c>
      <c r="H976" s="17" t="s">
        <v>1731</v>
      </c>
      <c r="I976" s="20">
        <v>2003</v>
      </c>
      <c r="J976" s="17" t="s">
        <v>4784</v>
      </c>
      <c r="K976" s="17" t="s">
        <v>600</v>
      </c>
      <c r="L976" s="17" t="s">
        <v>4812</v>
      </c>
      <c r="M976" s="17"/>
      <c r="N976" s="17"/>
      <c r="O976" s="17" t="s">
        <v>4812</v>
      </c>
      <c r="P976" s="17" t="s">
        <v>4792</v>
      </c>
      <c r="Q976" s="17" t="s">
        <v>4786</v>
      </c>
      <c r="R976" s="22">
        <v>12</v>
      </c>
      <c r="S976" s="17" t="s">
        <v>4255</v>
      </c>
      <c r="T976" s="23">
        <v>20</v>
      </c>
      <c r="U976" s="17" t="s">
        <v>4453</v>
      </c>
    </row>
    <row r="977" spans="1:21" hidden="1" x14ac:dyDescent="0.25">
      <c r="A977" s="17" t="s">
        <v>601</v>
      </c>
      <c r="B977" s="17" t="s">
        <v>2135</v>
      </c>
      <c r="C977" s="17" t="s">
        <v>1308</v>
      </c>
      <c r="D977" s="18">
        <v>67065</v>
      </c>
      <c r="E977" s="17" t="s">
        <v>3385</v>
      </c>
      <c r="F977" s="17" t="s">
        <v>2614</v>
      </c>
      <c r="G977" s="19" t="s">
        <v>3487</v>
      </c>
      <c r="H977" s="17" t="s">
        <v>1242</v>
      </c>
      <c r="I977" s="20">
        <v>2003</v>
      </c>
      <c r="J977" s="17" t="s">
        <v>4784</v>
      </c>
      <c r="K977" s="17" t="s">
        <v>601</v>
      </c>
      <c r="L977" s="17" t="s">
        <v>4812</v>
      </c>
      <c r="M977" s="17"/>
      <c r="N977" s="17"/>
      <c r="O977" s="17" t="s">
        <v>4812</v>
      </c>
      <c r="P977" s="17" t="s">
        <v>4792</v>
      </c>
      <c r="Q977" s="17" t="s">
        <v>4786</v>
      </c>
      <c r="R977" s="22">
        <v>12</v>
      </c>
      <c r="S977" s="17" t="s">
        <v>4255</v>
      </c>
      <c r="T977" s="23">
        <v>20</v>
      </c>
      <c r="U977" s="17" t="s">
        <v>4453</v>
      </c>
    </row>
    <row r="978" spans="1:21" ht="64.5" hidden="1" x14ac:dyDescent="0.25">
      <c r="A978" s="17" t="s">
        <v>827</v>
      </c>
      <c r="B978" s="17" t="s">
        <v>2289</v>
      </c>
      <c r="C978" s="17" t="s">
        <v>1445</v>
      </c>
      <c r="D978" s="18">
        <v>67056</v>
      </c>
      <c r="E978" s="17" t="s">
        <v>3385</v>
      </c>
      <c r="F978" s="17" t="s">
        <v>2673</v>
      </c>
      <c r="G978" s="19" t="s">
        <v>3487</v>
      </c>
      <c r="H978" s="21" t="s">
        <v>6685</v>
      </c>
      <c r="I978" s="20">
        <v>1964</v>
      </c>
      <c r="J978" s="17" t="s">
        <v>4784</v>
      </c>
      <c r="K978" s="17" t="s">
        <v>827</v>
      </c>
      <c r="L978" s="17" t="s">
        <v>4842</v>
      </c>
      <c r="M978" s="17" t="s">
        <v>6686</v>
      </c>
      <c r="N978" s="17" t="s">
        <v>6687</v>
      </c>
      <c r="O978" s="21" t="s">
        <v>5096</v>
      </c>
      <c r="P978" s="17" t="s">
        <v>4792</v>
      </c>
      <c r="Q978" s="17" t="s">
        <v>4786</v>
      </c>
      <c r="R978" s="22">
        <v>85</v>
      </c>
      <c r="S978" s="17"/>
      <c r="T978" s="23" t="s">
        <v>4359</v>
      </c>
      <c r="U978" s="17" t="s">
        <v>4532</v>
      </c>
    </row>
    <row r="979" spans="1:21" hidden="1" x14ac:dyDescent="0.25">
      <c r="A979" s="24" t="s">
        <v>67</v>
      </c>
      <c r="B979" s="17" t="s">
        <v>2146</v>
      </c>
      <c r="C979" s="17" t="s">
        <v>953</v>
      </c>
      <c r="D979" s="18">
        <v>44536</v>
      </c>
      <c r="E979" s="17" t="s">
        <v>3206</v>
      </c>
      <c r="F979" s="17" t="s">
        <v>2420</v>
      </c>
      <c r="G979" s="19" t="s">
        <v>3480</v>
      </c>
      <c r="H979" s="17"/>
      <c r="I979" s="20">
        <v>2006</v>
      </c>
      <c r="J979" s="17" t="s">
        <v>4784</v>
      </c>
      <c r="K979" s="17" t="s">
        <v>67</v>
      </c>
      <c r="L979" s="17" t="s">
        <v>1520</v>
      </c>
      <c r="M979" s="17"/>
      <c r="N979" s="17"/>
      <c r="O979" s="17" t="s">
        <v>1520</v>
      </c>
      <c r="P979" s="17" t="s">
        <v>4786</v>
      </c>
      <c r="Q979" s="17" t="s">
        <v>4792</v>
      </c>
      <c r="R979" s="22">
        <v>20</v>
      </c>
      <c r="S979" s="17"/>
      <c r="T979" s="23">
        <v>10</v>
      </c>
      <c r="U979" s="32" t="s">
        <v>4452</v>
      </c>
    </row>
    <row r="980" spans="1:21" ht="64.5" hidden="1" x14ac:dyDescent="0.25">
      <c r="A980" s="17" t="s">
        <v>828</v>
      </c>
      <c r="B980" s="33" t="s">
        <v>2351</v>
      </c>
      <c r="C980" s="27" t="s">
        <v>1446</v>
      </c>
      <c r="D980" s="18">
        <v>44536</v>
      </c>
      <c r="E980" s="32" t="s">
        <v>3206</v>
      </c>
      <c r="F980" s="32" t="s">
        <v>2674</v>
      </c>
      <c r="G980" s="27" t="s">
        <v>3480</v>
      </c>
      <c r="H980" s="27" t="s">
        <v>1837</v>
      </c>
      <c r="I980" s="40">
        <v>2016</v>
      </c>
      <c r="J980" s="32" t="s">
        <v>4784</v>
      </c>
      <c r="K980" s="17" t="s">
        <v>828</v>
      </c>
      <c r="L980" s="17" t="s">
        <v>5095</v>
      </c>
      <c r="M980" s="21"/>
      <c r="N980" s="32"/>
      <c r="O980" s="21" t="s">
        <v>5096</v>
      </c>
      <c r="P980" s="32" t="s">
        <v>4792</v>
      </c>
      <c r="Q980" s="27" t="s">
        <v>4792</v>
      </c>
      <c r="R980" s="39">
        <v>15</v>
      </c>
      <c r="S980" s="25" t="s">
        <v>4355</v>
      </c>
      <c r="T980" s="27">
        <v>110</v>
      </c>
      <c r="U980" s="27" t="s">
        <v>4441</v>
      </c>
    </row>
    <row r="981" spans="1:21" hidden="1" x14ac:dyDescent="0.25">
      <c r="A981" s="17" t="s">
        <v>131</v>
      </c>
      <c r="B981" s="17" t="s">
        <v>2166</v>
      </c>
      <c r="C981" s="17" t="s">
        <v>1004</v>
      </c>
      <c r="D981" s="18">
        <v>44536</v>
      </c>
      <c r="E981" s="17" t="s">
        <v>3206</v>
      </c>
      <c r="F981" s="17" t="s">
        <v>2456</v>
      </c>
      <c r="G981" s="19" t="s">
        <v>3480</v>
      </c>
      <c r="H981" s="17" t="s">
        <v>1562</v>
      </c>
      <c r="I981" s="20">
        <v>1962</v>
      </c>
      <c r="J981" s="17" t="s">
        <v>4784</v>
      </c>
      <c r="K981" s="17" t="s">
        <v>131</v>
      </c>
      <c r="L981" s="17" t="s">
        <v>4843</v>
      </c>
      <c r="M981" s="17"/>
      <c r="N981" s="17"/>
      <c r="O981" s="17" t="s">
        <v>4843</v>
      </c>
      <c r="P981" s="17" t="s">
        <v>4792</v>
      </c>
      <c r="Q981" s="17" t="s">
        <v>4792</v>
      </c>
      <c r="R981" s="22">
        <v>149</v>
      </c>
      <c r="S981" s="17" t="s">
        <v>4054</v>
      </c>
      <c r="T981" s="23">
        <v>110</v>
      </c>
      <c r="U981" s="17" t="s">
        <v>4441</v>
      </c>
    </row>
    <row r="982" spans="1:21" hidden="1" x14ac:dyDescent="0.25">
      <c r="A982" s="17" t="s">
        <v>132</v>
      </c>
      <c r="B982" s="17" t="s">
        <v>2166</v>
      </c>
      <c r="C982" s="17" t="s">
        <v>1004</v>
      </c>
      <c r="D982" s="18">
        <v>44537</v>
      </c>
      <c r="E982" s="17" t="s">
        <v>3206</v>
      </c>
      <c r="F982" s="17" t="s">
        <v>2456</v>
      </c>
      <c r="G982" s="19" t="s">
        <v>3480</v>
      </c>
      <c r="H982" s="17" t="s">
        <v>1563</v>
      </c>
      <c r="I982" s="28">
        <v>1969</v>
      </c>
      <c r="J982" s="17" t="s">
        <v>4784</v>
      </c>
      <c r="K982" s="17" t="s">
        <v>132</v>
      </c>
      <c r="L982" s="17" t="s">
        <v>4843</v>
      </c>
      <c r="M982" s="17"/>
      <c r="N982" s="17"/>
      <c r="O982" s="17" t="s">
        <v>4843</v>
      </c>
      <c r="P982" s="17" t="s">
        <v>4792</v>
      </c>
      <c r="Q982" s="17" t="s">
        <v>4786</v>
      </c>
      <c r="R982" s="29">
        <v>324</v>
      </c>
      <c r="S982" s="17" t="s">
        <v>4055</v>
      </c>
      <c r="T982" s="25">
        <v>220</v>
      </c>
      <c r="U982" s="25" t="s">
        <v>4471</v>
      </c>
    </row>
    <row r="983" spans="1:21" hidden="1" x14ac:dyDescent="0.25">
      <c r="A983" s="17" t="s">
        <v>133</v>
      </c>
      <c r="B983" s="32" t="s">
        <v>2180</v>
      </c>
      <c r="C983" s="27" t="s">
        <v>1005</v>
      </c>
      <c r="D983" s="31">
        <v>44536</v>
      </c>
      <c r="E983" s="32" t="s">
        <v>3206</v>
      </c>
      <c r="F983" s="32" t="s">
        <v>2457</v>
      </c>
      <c r="G983" s="27" t="s">
        <v>3480</v>
      </c>
      <c r="H983" s="27"/>
      <c r="I983" s="40">
        <v>2013</v>
      </c>
      <c r="J983" s="32" t="s">
        <v>4784</v>
      </c>
      <c r="K983" s="17" t="s">
        <v>133</v>
      </c>
      <c r="L983" s="32" t="s">
        <v>4843</v>
      </c>
      <c r="M983" s="21" t="s">
        <v>4843</v>
      </c>
      <c r="N983" s="21"/>
      <c r="O983" s="32" t="s">
        <v>4843</v>
      </c>
      <c r="P983" s="32" t="s">
        <v>4792</v>
      </c>
      <c r="Q983" s="32" t="s">
        <v>4786</v>
      </c>
      <c r="R983" s="39">
        <v>735</v>
      </c>
      <c r="S983" s="30" t="s">
        <v>4056</v>
      </c>
      <c r="T983" s="40">
        <v>400</v>
      </c>
      <c r="U983" s="17" t="s">
        <v>4460</v>
      </c>
    </row>
    <row r="984" spans="1:21" ht="128.25" hidden="1" x14ac:dyDescent="0.25">
      <c r="A984" s="17" t="s">
        <v>6688</v>
      </c>
      <c r="B984" s="21" t="s">
        <v>6689</v>
      </c>
      <c r="C984" s="17"/>
      <c r="D984" s="18">
        <v>26524</v>
      </c>
      <c r="E984" s="17" t="s">
        <v>6690</v>
      </c>
      <c r="F984" s="17"/>
      <c r="G984" s="19" t="s">
        <v>3477</v>
      </c>
      <c r="H984" s="17"/>
      <c r="I984" s="20">
        <v>2003</v>
      </c>
      <c r="J984" s="17" t="s">
        <v>4784</v>
      </c>
      <c r="K984" s="17" t="s">
        <v>6688</v>
      </c>
      <c r="L984" s="17" t="s">
        <v>4785</v>
      </c>
      <c r="M984" s="17"/>
      <c r="N984" s="17"/>
      <c r="O984" s="17" t="s">
        <v>4785</v>
      </c>
      <c r="P984" s="17" t="s">
        <v>4786</v>
      </c>
      <c r="Q984" s="17"/>
      <c r="R984" s="22">
        <v>26</v>
      </c>
      <c r="S984" s="17"/>
      <c r="T984" s="23" t="s">
        <v>4405</v>
      </c>
      <c r="U984" s="17" t="s">
        <v>4455</v>
      </c>
    </row>
    <row r="985" spans="1:21" ht="39" hidden="1" x14ac:dyDescent="0.25">
      <c r="A985" s="17" t="s">
        <v>6691</v>
      </c>
      <c r="B985" s="17"/>
      <c r="C985" s="17"/>
      <c r="D985" s="18">
        <v>6295</v>
      </c>
      <c r="E985" s="17" t="s">
        <v>6692</v>
      </c>
      <c r="F985" s="17" t="s">
        <v>6693</v>
      </c>
      <c r="G985" s="27" t="s">
        <v>3479</v>
      </c>
      <c r="H985" s="17"/>
      <c r="I985" s="20">
        <v>2012</v>
      </c>
      <c r="J985" s="17" t="s">
        <v>4784</v>
      </c>
      <c r="K985" s="17" t="s">
        <v>6691</v>
      </c>
      <c r="L985" s="21" t="s">
        <v>4815</v>
      </c>
      <c r="M985" s="21"/>
      <c r="N985" s="21"/>
      <c r="O985" s="21" t="s">
        <v>4815</v>
      </c>
      <c r="P985" s="17" t="s">
        <v>4786</v>
      </c>
      <c r="Q985" s="17"/>
      <c r="R985" s="39">
        <v>19.7</v>
      </c>
      <c r="S985" s="17"/>
      <c r="T985" s="23"/>
      <c r="U985" s="17" t="s">
        <v>4458</v>
      </c>
    </row>
    <row r="986" spans="1:21" ht="51.75" hidden="1" x14ac:dyDescent="0.25">
      <c r="A986" s="24" t="s">
        <v>886</v>
      </c>
      <c r="B986" s="21" t="s">
        <v>2385</v>
      </c>
      <c r="C986" s="21" t="s">
        <v>1486</v>
      </c>
      <c r="D986" s="26">
        <v>6686</v>
      </c>
      <c r="E986" s="25" t="s">
        <v>3467</v>
      </c>
      <c r="F986" s="21" t="s">
        <v>2703</v>
      </c>
      <c r="G986" s="27" t="s">
        <v>3479</v>
      </c>
      <c r="H986" s="17"/>
      <c r="I986" s="38">
        <v>2005</v>
      </c>
      <c r="J986" s="32" t="s">
        <v>4784</v>
      </c>
      <c r="K986" s="17" t="s">
        <v>886</v>
      </c>
      <c r="L986" s="17" t="s">
        <v>4868</v>
      </c>
      <c r="M986" s="21"/>
      <c r="N986" s="17"/>
      <c r="O986" s="17" t="s">
        <v>4868</v>
      </c>
      <c r="P986" s="27" t="s">
        <v>4792</v>
      </c>
      <c r="Q986" s="17" t="s">
        <v>4882</v>
      </c>
      <c r="R986" s="29">
        <v>25.4</v>
      </c>
      <c r="S986" s="33" t="s">
        <v>4385</v>
      </c>
      <c r="T986" s="17">
        <v>110</v>
      </c>
      <c r="U986" s="25" t="s">
        <v>4458</v>
      </c>
    </row>
    <row r="987" spans="1:21" ht="102.75" hidden="1" x14ac:dyDescent="0.25">
      <c r="A987" s="24" t="s">
        <v>887</v>
      </c>
      <c r="B987" s="21" t="s">
        <v>2386</v>
      </c>
      <c r="C987" s="21" t="s">
        <v>1487</v>
      </c>
      <c r="D987" s="26">
        <v>39126</v>
      </c>
      <c r="E987" s="25" t="s">
        <v>3468</v>
      </c>
      <c r="F987" s="21"/>
      <c r="G987" s="27" t="s">
        <v>3479</v>
      </c>
      <c r="H987" s="17" t="s">
        <v>1542</v>
      </c>
      <c r="I987" s="38">
        <v>2005</v>
      </c>
      <c r="J987" s="32" t="s">
        <v>4784</v>
      </c>
      <c r="K987" s="17" t="s">
        <v>887</v>
      </c>
      <c r="L987" s="17" t="s">
        <v>4868</v>
      </c>
      <c r="M987" s="21" t="s">
        <v>5583</v>
      </c>
      <c r="N987" s="17"/>
      <c r="O987" s="17" t="s">
        <v>4868</v>
      </c>
      <c r="P987" s="27" t="s">
        <v>4792</v>
      </c>
      <c r="Q987" s="17" t="s">
        <v>4786</v>
      </c>
      <c r="R987" s="29">
        <v>29.2</v>
      </c>
      <c r="S987" s="33" t="s">
        <v>4386</v>
      </c>
      <c r="T987" s="17">
        <v>30</v>
      </c>
      <c r="U987" s="32" t="s">
        <v>4580</v>
      </c>
    </row>
    <row r="988" spans="1:21" ht="102.75" hidden="1" x14ac:dyDescent="0.25">
      <c r="A988" s="24" t="s">
        <v>888</v>
      </c>
      <c r="B988" s="21" t="s">
        <v>2386</v>
      </c>
      <c r="C988" s="21" t="s">
        <v>1487</v>
      </c>
      <c r="D988" s="26">
        <v>39126</v>
      </c>
      <c r="E988" s="25" t="s">
        <v>3468</v>
      </c>
      <c r="F988" s="21"/>
      <c r="G988" s="27" t="s">
        <v>3479</v>
      </c>
      <c r="H988" s="17" t="s">
        <v>1524</v>
      </c>
      <c r="I988" s="38">
        <v>2006</v>
      </c>
      <c r="J988" s="32" t="s">
        <v>4784</v>
      </c>
      <c r="K988" s="17" t="s">
        <v>888</v>
      </c>
      <c r="L988" s="17" t="s">
        <v>4868</v>
      </c>
      <c r="M988" s="21" t="s">
        <v>5583</v>
      </c>
      <c r="N988" s="17"/>
      <c r="O988" s="17" t="s">
        <v>4868</v>
      </c>
      <c r="P988" s="27" t="s">
        <v>4792</v>
      </c>
      <c r="Q988" s="17" t="s">
        <v>4786</v>
      </c>
      <c r="R988" s="29">
        <v>29.2</v>
      </c>
      <c r="S988" s="33" t="s">
        <v>4386</v>
      </c>
      <c r="T988" s="17">
        <v>30</v>
      </c>
      <c r="U988" s="32" t="s">
        <v>4580</v>
      </c>
    </row>
    <row r="989" spans="1:21" ht="39" hidden="1" x14ac:dyDescent="0.25">
      <c r="A989" s="24" t="s">
        <v>6694</v>
      </c>
      <c r="B989" s="21" t="s">
        <v>4999</v>
      </c>
      <c r="C989" s="21" t="s">
        <v>6695</v>
      </c>
      <c r="D989" s="26">
        <v>39517</v>
      </c>
      <c r="E989" s="25" t="s">
        <v>6696</v>
      </c>
      <c r="F989" s="21" t="s">
        <v>6697</v>
      </c>
      <c r="G989" s="27" t="s">
        <v>3479</v>
      </c>
      <c r="H989" s="17"/>
      <c r="I989" s="38">
        <v>2012</v>
      </c>
      <c r="J989" s="32" t="s">
        <v>4784</v>
      </c>
      <c r="K989" s="17" t="s">
        <v>6694</v>
      </c>
      <c r="L989" s="17" t="s">
        <v>4815</v>
      </c>
      <c r="M989" s="21"/>
      <c r="N989" s="17"/>
      <c r="O989" s="17" t="s">
        <v>4815</v>
      </c>
      <c r="P989" s="27" t="s">
        <v>4786</v>
      </c>
      <c r="Q989" s="17"/>
      <c r="R989" s="29">
        <v>18.8</v>
      </c>
      <c r="S989" s="33"/>
      <c r="T989" s="17"/>
      <c r="U989" s="32" t="s">
        <v>4443</v>
      </c>
    </row>
    <row r="990" spans="1:21" ht="51.75" hidden="1" x14ac:dyDescent="0.25">
      <c r="A990" s="24" t="s">
        <v>6698</v>
      </c>
      <c r="B990" s="21" t="s">
        <v>5028</v>
      </c>
      <c r="C990" s="21" t="s">
        <v>6699</v>
      </c>
      <c r="D990" s="26">
        <v>39517</v>
      </c>
      <c r="E990" s="25" t="s">
        <v>6696</v>
      </c>
      <c r="F990" s="21"/>
      <c r="G990" s="27" t="s">
        <v>3479</v>
      </c>
      <c r="H990" s="17" t="s">
        <v>6699</v>
      </c>
      <c r="I990" s="38">
        <v>2008</v>
      </c>
      <c r="J990" s="32" t="s">
        <v>4784</v>
      </c>
      <c r="K990" s="17" t="s">
        <v>6698</v>
      </c>
      <c r="L990" s="17" t="s">
        <v>4785</v>
      </c>
      <c r="M990" s="21"/>
      <c r="N990" s="17"/>
      <c r="O990" s="17" t="s">
        <v>4785</v>
      </c>
      <c r="P990" s="27" t="s">
        <v>4786</v>
      </c>
      <c r="Q990" s="17" t="s">
        <v>4792</v>
      </c>
      <c r="R990" s="29">
        <v>32</v>
      </c>
      <c r="S990" s="33" t="s">
        <v>6700</v>
      </c>
      <c r="T990" s="17">
        <v>110</v>
      </c>
      <c r="U990" s="25" t="s">
        <v>4493</v>
      </c>
    </row>
    <row r="991" spans="1:21" ht="39" hidden="1" x14ac:dyDescent="0.25">
      <c r="A991" s="24" t="s">
        <v>6701</v>
      </c>
      <c r="B991" s="21"/>
      <c r="C991" s="21" t="s">
        <v>6702</v>
      </c>
      <c r="D991" s="26">
        <v>39517</v>
      </c>
      <c r="E991" s="25" t="s">
        <v>6696</v>
      </c>
      <c r="F991" s="21" t="s">
        <v>6703</v>
      </c>
      <c r="G991" s="27" t="s">
        <v>3479</v>
      </c>
      <c r="H991" s="17"/>
      <c r="I991" s="38">
        <v>2015</v>
      </c>
      <c r="J991" s="32" t="s">
        <v>4784</v>
      </c>
      <c r="K991" s="17" t="s">
        <v>6701</v>
      </c>
      <c r="L991" s="17" t="s">
        <v>4785</v>
      </c>
      <c r="M991" s="21"/>
      <c r="N991" s="17"/>
      <c r="O991" s="17" t="s">
        <v>4785</v>
      </c>
      <c r="P991" s="27" t="s">
        <v>4882</v>
      </c>
      <c r="Q991" s="17"/>
      <c r="R991" s="29">
        <v>46</v>
      </c>
      <c r="S991" s="33"/>
      <c r="T991" s="17" t="s">
        <v>4849</v>
      </c>
      <c r="U991" s="25" t="s">
        <v>4493</v>
      </c>
    </row>
    <row r="992" spans="1:21" ht="39" hidden="1" x14ac:dyDescent="0.25">
      <c r="A992" s="24" t="s">
        <v>889</v>
      </c>
      <c r="B992" s="21" t="s">
        <v>2387</v>
      </c>
      <c r="C992" s="21" t="s">
        <v>1488</v>
      </c>
      <c r="D992" s="26">
        <v>55120</v>
      </c>
      <c r="E992" s="62" t="s">
        <v>3386</v>
      </c>
      <c r="F992" s="21" t="s">
        <v>2704</v>
      </c>
      <c r="G992" s="27" t="s">
        <v>3487</v>
      </c>
      <c r="H992" s="17"/>
      <c r="I992" s="38">
        <v>2009</v>
      </c>
      <c r="J992" s="32" t="s">
        <v>4784</v>
      </c>
      <c r="K992" s="17" t="s">
        <v>889</v>
      </c>
      <c r="L992" s="17" t="s">
        <v>4868</v>
      </c>
      <c r="M992" s="21"/>
      <c r="N992" s="17"/>
      <c r="O992" s="17" t="s">
        <v>4868</v>
      </c>
      <c r="P992" s="27" t="s">
        <v>4792</v>
      </c>
      <c r="Q992" s="17" t="s">
        <v>4786</v>
      </c>
      <c r="R992" s="29">
        <v>15.6</v>
      </c>
      <c r="S992" s="33" t="s">
        <v>4387</v>
      </c>
      <c r="T992" s="17">
        <v>110</v>
      </c>
      <c r="U992" s="25" t="s">
        <v>4533</v>
      </c>
    </row>
    <row r="993" spans="1:21" ht="51.75" hidden="1" x14ac:dyDescent="0.25">
      <c r="A993" s="24" t="s">
        <v>602</v>
      </c>
      <c r="B993" s="21" t="s">
        <v>2290</v>
      </c>
      <c r="C993" s="21" t="s">
        <v>1309</v>
      </c>
      <c r="D993" s="26">
        <v>55120</v>
      </c>
      <c r="E993" s="62" t="s">
        <v>3386</v>
      </c>
      <c r="F993" s="21"/>
      <c r="G993" s="27" t="s">
        <v>3487</v>
      </c>
      <c r="H993" s="17" t="s">
        <v>1732</v>
      </c>
      <c r="I993" s="38">
        <v>2001</v>
      </c>
      <c r="J993" s="32" t="s">
        <v>4784</v>
      </c>
      <c r="K993" s="17" t="s">
        <v>602</v>
      </c>
      <c r="L993" s="17" t="s">
        <v>4812</v>
      </c>
      <c r="M993" s="21"/>
      <c r="N993" s="17"/>
      <c r="O993" s="17" t="s">
        <v>4812</v>
      </c>
      <c r="P993" s="27" t="s">
        <v>4792</v>
      </c>
      <c r="Q993" s="17" t="s">
        <v>4786</v>
      </c>
      <c r="R993" s="29">
        <v>434.2</v>
      </c>
      <c r="S993" s="33" t="s">
        <v>4256</v>
      </c>
      <c r="T993" s="17">
        <v>110</v>
      </c>
      <c r="U993" s="25" t="s">
        <v>4533</v>
      </c>
    </row>
    <row r="994" spans="1:21" ht="51.75" hidden="1" x14ac:dyDescent="0.25">
      <c r="A994" s="24" t="s">
        <v>603</v>
      </c>
      <c r="B994" s="21" t="s">
        <v>2290</v>
      </c>
      <c r="C994" s="17" t="s">
        <v>1309</v>
      </c>
      <c r="D994" s="26">
        <v>55120</v>
      </c>
      <c r="E994" s="25" t="s">
        <v>3386</v>
      </c>
      <c r="F994" s="17"/>
      <c r="G994" s="27" t="s">
        <v>3487</v>
      </c>
      <c r="H994" s="17" t="s">
        <v>1733</v>
      </c>
      <c r="I994" s="28">
        <v>1977</v>
      </c>
      <c r="J994" s="17" t="s">
        <v>4844</v>
      </c>
      <c r="K994" s="17" t="s">
        <v>603</v>
      </c>
      <c r="L994" s="17" t="s">
        <v>4812</v>
      </c>
      <c r="M994" s="17"/>
      <c r="N994" s="17" t="s">
        <v>4964</v>
      </c>
      <c r="O994" s="17" t="s">
        <v>4812</v>
      </c>
      <c r="P994" s="17" t="s">
        <v>4792</v>
      </c>
      <c r="Q994" s="17" t="s">
        <v>4786</v>
      </c>
      <c r="R994" s="29">
        <v>335</v>
      </c>
      <c r="S994" s="30" t="s">
        <v>4257</v>
      </c>
      <c r="T994" s="30">
        <v>110</v>
      </c>
      <c r="U994" s="30" t="s">
        <v>4533</v>
      </c>
    </row>
    <row r="995" spans="1:21" ht="39" hidden="1" x14ac:dyDescent="0.25">
      <c r="A995" s="24" t="s">
        <v>68</v>
      </c>
      <c r="B995" s="21" t="s">
        <v>2147</v>
      </c>
      <c r="C995" s="21" t="s">
        <v>954</v>
      </c>
      <c r="D995" s="26">
        <v>17139</v>
      </c>
      <c r="E995" s="25" t="s">
        <v>3207</v>
      </c>
      <c r="F995" s="21"/>
      <c r="G995" s="27" t="s">
        <v>3484</v>
      </c>
      <c r="H995" s="17"/>
      <c r="I995" s="38">
        <v>2003</v>
      </c>
      <c r="J995" s="32" t="s">
        <v>4784</v>
      </c>
      <c r="K995" s="17" t="s">
        <v>68</v>
      </c>
      <c r="L995" s="17" t="s">
        <v>1520</v>
      </c>
      <c r="M995" s="21"/>
      <c r="N995" s="17"/>
      <c r="O995" s="17" t="s">
        <v>1520</v>
      </c>
      <c r="P995" s="27" t="s">
        <v>4786</v>
      </c>
      <c r="Q995" s="17" t="s">
        <v>4786</v>
      </c>
      <c r="R995" s="29">
        <v>9.8000000000000007</v>
      </c>
      <c r="S995" s="33" t="s">
        <v>4017</v>
      </c>
      <c r="T995" s="17">
        <v>20</v>
      </c>
      <c r="U995" s="25" t="s">
        <v>4436</v>
      </c>
    </row>
    <row r="996" spans="1:21" ht="102.75" hidden="1" x14ac:dyDescent="0.25">
      <c r="A996" s="24" t="s">
        <v>6704</v>
      </c>
      <c r="B996" s="44" t="s">
        <v>6705</v>
      </c>
      <c r="C996" s="17"/>
      <c r="D996" s="18">
        <v>23881</v>
      </c>
      <c r="E996" s="25" t="s">
        <v>6706</v>
      </c>
      <c r="F996" s="17"/>
      <c r="G996" s="19" t="s">
        <v>3486</v>
      </c>
      <c r="H996" s="17"/>
      <c r="I996" s="28">
        <v>2002</v>
      </c>
      <c r="J996" s="17" t="s">
        <v>4784</v>
      </c>
      <c r="K996" s="17" t="s">
        <v>6704</v>
      </c>
      <c r="L996" s="17" t="s">
        <v>4785</v>
      </c>
      <c r="M996" s="17"/>
      <c r="N996" s="17"/>
      <c r="O996" s="17" t="s">
        <v>4785</v>
      </c>
      <c r="P996" s="17" t="s">
        <v>4786</v>
      </c>
      <c r="Q996" s="17"/>
      <c r="R996" s="29">
        <v>14.4</v>
      </c>
      <c r="S996" s="17"/>
      <c r="T996" s="25" t="s">
        <v>4403</v>
      </c>
      <c r="U996" s="25" t="s">
        <v>4573</v>
      </c>
    </row>
    <row r="997" spans="1:21" ht="26.25" hidden="1" x14ac:dyDescent="0.25">
      <c r="A997" s="24" t="s">
        <v>890</v>
      </c>
      <c r="B997" s="21" t="s">
        <v>2135</v>
      </c>
      <c r="C997" s="17" t="s">
        <v>1489</v>
      </c>
      <c r="D997" s="18">
        <v>68169</v>
      </c>
      <c r="E997" s="25" t="s">
        <v>3208</v>
      </c>
      <c r="F997" s="24" t="s">
        <v>2705</v>
      </c>
      <c r="G997" s="19" t="s">
        <v>3482</v>
      </c>
      <c r="H997" s="17" t="s">
        <v>1861</v>
      </c>
      <c r="I997" s="28">
        <v>2005</v>
      </c>
      <c r="J997" s="17" t="s">
        <v>4784</v>
      </c>
      <c r="K997" s="17" t="s">
        <v>890</v>
      </c>
      <c r="L997" s="17" t="s">
        <v>4868</v>
      </c>
      <c r="M997" s="17"/>
      <c r="N997" s="24"/>
      <c r="O997" s="24" t="s">
        <v>4868</v>
      </c>
      <c r="P997" s="17" t="s">
        <v>4792</v>
      </c>
      <c r="Q997" s="17" t="s">
        <v>4859</v>
      </c>
      <c r="R997" s="29">
        <v>8.6999999999999993</v>
      </c>
      <c r="S997" s="17" t="s">
        <v>4018</v>
      </c>
      <c r="T997" s="25">
        <v>20</v>
      </c>
      <c r="U997" s="25" t="s">
        <v>4453</v>
      </c>
    </row>
    <row r="998" spans="1:21" hidden="1" x14ac:dyDescent="0.25">
      <c r="A998" s="24" t="s">
        <v>891</v>
      </c>
      <c r="B998" s="17" t="s">
        <v>2135</v>
      </c>
      <c r="C998" s="17" t="s">
        <v>1489</v>
      </c>
      <c r="D998" s="18">
        <v>68169</v>
      </c>
      <c r="E998" s="17" t="s">
        <v>3208</v>
      </c>
      <c r="F998" s="17" t="s">
        <v>2705</v>
      </c>
      <c r="G998" s="19" t="s">
        <v>3482</v>
      </c>
      <c r="H998" s="17" t="s">
        <v>1868</v>
      </c>
      <c r="I998" s="20">
        <v>2009</v>
      </c>
      <c r="J998" s="17" t="s">
        <v>4784</v>
      </c>
      <c r="K998" s="17" t="s">
        <v>891</v>
      </c>
      <c r="L998" s="17" t="s">
        <v>4868</v>
      </c>
      <c r="M998" s="17"/>
      <c r="N998" s="17" t="s">
        <v>6707</v>
      </c>
      <c r="O998" s="17" t="s">
        <v>4868</v>
      </c>
      <c r="P998" s="17" t="s">
        <v>4792</v>
      </c>
      <c r="Q998" s="17" t="s">
        <v>4786</v>
      </c>
      <c r="R998" s="22">
        <v>22.1</v>
      </c>
      <c r="S998" s="17" t="s">
        <v>4018</v>
      </c>
      <c r="T998" s="23">
        <v>20</v>
      </c>
      <c r="U998" s="17" t="s">
        <v>4453</v>
      </c>
    </row>
    <row r="999" spans="1:21" hidden="1" x14ac:dyDescent="0.25">
      <c r="A999" s="24" t="s">
        <v>892</v>
      </c>
      <c r="B999" s="17" t="s">
        <v>2135</v>
      </c>
      <c r="C999" s="17" t="s">
        <v>1489</v>
      </c>
      <c r="D999" s="26">
        <v>68169</v>
      </c>
      <c r="E999" s="25" t="s">
        <v>3208</v>
      </c>
      <c r="F999" s="24" t="s">
        <v>2705</v>
      </c>
      <c r="G999" s="19" t="s">
        <v>3482</v>
      </c>
      <c r="H999" s="17" t="s">
        <v>1869</v>
      </c>
      <c r="I999" s="28">
        <v>2012</v>
      </c>
      <c r="J999" s="17" t="s">
        <v>4784</v>
      </c>
      <c r="K999" s="17" t="s">
        <v>892</v>
      </c>
      <c r="L999" s="17" t="s">
        <v>4868</v>
      </c>
      <c r="M999" s="17"/>
      <c r="N999" s="24"/>
      <c r="O999" s="24" t="s">
        <v>4868</v>
      </c>
      <c r="P999" s="17" t="s">
        <v>4792</v>
      </c>
      <c r="Q999" s="17" t="s">
        <v>4786</v>
      </c>
      <c r="R999" s="29">
        <v>8.1</v>
      </c>
      <c r="S999" s="17" t="s">
        <v>4018</v>
      </c>
      <c r="T999" s="25">
        <v>20</v>
      </c>
      <c r="U999" s="25" t="s">
        <v>4581</v>
      </c>
    </row>
    <row r="1000" spans="1:21" ht="26.25" hidden="1" x14ac:dyDescent="0.25">
      <c r="A1000" s="24" t="s">
        <v>893</v>
      </c>
      <c r="B1000" s="17" t="s">
        <v>2135</v>
      </c>
      <c r="C1000" s="17" t="s">
        <v>1489</v>
      </c>
      <c r="D1000" s="18">
        <v>68169</v>
      </c>
      <c r="E1000" s="25" t="s">
        <v>3208</v>
      </c>
      <c r="F1000" s="44" t="s">
        <v>2705</v>
      </c>
      <c r="G1000" s="19" t="s">
        <v>3482</v>
      </c>
      <c r="H1000" s="17" t="s">
        <v>1870</v>
      </c>
      <c r="I1000" s="28">
        <v>2012</v>
      </c>
      <c r="J1000" s="17" t="s">
        <v>4784</v>
      </c>
      <c r="K1000" s="17" t="s">
        <v>893</v>
      </c>
      <c r="L1000" s="17" t="s">
        <v>4868</v>
      </c>
      <c r="M1000" s="17"/>
      <c r="N1000" s="24"/>
      <c r="O1000" s="24" t="s">
        <v>4868</v>
      </c>
      <c r="P1000" s="17" t="s">
        <v>4792</v>
      </c>
      <c r="Q1000" s="17" t="s">
        <v>4786</v>
      </c>
      <c r="R1000" s="29">
        <v>5.8</v>
      </c>
      <c r="S1000" s="17" t="s">
        <v>4018</v>
      </c>
      <c r="T1000" s="25">
        <v>20</v>
      </c>
      <c r="U1000" s="25" t="s">
        <v>4581</v>
      </c>
    </row>
    <row r="1001" spans="1:21" ht="26.25" hidden="1" x14ac:dyDescent="0.25">
      <c r="A1001" s="24" t="s">
        <v>69</v>
      </c>
      <c r="B1001" s="21" t="s">
        <v>2135</v>
      </c>
      <c r="C1001" s="17" t="s">
        <v>955</v>
      </c>
      <c r="D1001" s="18">
        <v>68169</v>
      </c>
      <c r="E1001" s="17" t="s">
        <v>3208</v>
      </c>
      <c r="F1001" s="17" t="s">
        <v>2421</v>
      </c>
      <c r="G1001" s="19" t="s">
        <v>3482</v>
      </c>
      <c r="H1001" s="17"/>
      <c r="I1001" s="20">
        <v>2003</v>
      </c>
      <c r="J1001" s="17" t="s">
        <v>4784</v>
      </c>
      <c r="K1001" s="17" t="s">
        <v>69</v>
      </c>
      <c r="L1001" s="17" t="s">
        <v>1520</v>
      </c>
      <c r="M1001" s="17"/>
      <c r="N1001" s="17"/>
      <c r="O1001" s="17" t="s">
        <v>1520</v>
      </c>
      <c r="P1001" s="17" t="s">
        <v>4786</v>
      </c>
      <c r="Q1001" s="17" t="s">
        <v>4859</v>
      </c>
      <c r="R1001" s="22">
        <v>17.899999999999999</v>
      </c>
      <c r="S1001" s="17" t="s">
        <v>4018</v>
      </c>
      <c r="T1001" s="17">
        <v>20</v>
      </c>
      <c r="U1001" s="17" t="s">
        <v>4453</v>
      </c>
    </row>
    <row r="1002" spans="1:21" hidden="1" x14ac:dyDescent="0.25">
      <c r="A1002" s="24" t="s">
        <v>70</v>
      </c>
      <c r="B1002" s="17" t="s">
        <v>2148</v>
      </c>
      <c r="C1002" s="17" t="s">
        <v>956</v>
      </c>
      <c r="D1002" s="18">
        <v>68305</v>
      </c>
      <c r="E1002" s="25" t="s">
        <v>3208</v>
      </c>
      <c r="F1002" s="17" t="s">
        <v>2422</v>
      </c>
      <c r="G1002" s="19" t="s">
        <v>3482</v>
      </c>
      <c r="H1002" s="17" t="s">
        <v>956</v>
      </c>
      <c r="I1002" s="28" t="s">
        <v>3528</v>
      </c>
      <c r="J1002" s="17" t="s">
        <v>4784</v>
      </c>
      <c r="K1002" s="17" t="s">
        <v>70</v>
      </c>
      <c r="L1002" s="17" t="s">
        <v>4842</v>
      </c>
      <c r="M1002" s="17" t="s">
        <v>6708</v>
      </c>
      <c r="N1002" s="17" t="s">
        <v>6709</v>
      </c>
      <c r="O1002" s="17" t="s">
        <v>1520</v>
      </c>
      <c r="P1002" s="17" t="s">
        <v>4786</v>
      </c>
      <c r="Q1002" s="17" t="s">
        <v>4786</v>
      </c>
      <c r="R1002" s="29">
        <v>40</v>
      </c>
      <c r="S1002" s="17"/>
      <c r="T1002" s="25">
        <v>110</v>
      </c>
      <c r="U1002" s="25" t="s">
        <v>4453</v>
      </c>
    </row>
    <row r="1003" spans="1:21" hidden="1" x14ac:dyDescent="0.25">
      <c r="A1003" s="24" t="s">
        <v>604</v>
      </c>
      <c r="B1003" s="17" t="s">
        <v>2291</v>
      </c>
      <c r="C1003" s="17" t="s">
        <v>1310</v>
      </c>
      <c r="D1003" s="26">
        <v>68305</v>
      </c>
      <c r="E1003" s="25" t="s">
        <v>3208</v>
      </c>
      <c r="F1003" s="24"/>
      <c r="G1003" s="19" t="s">
        <v>3482</v>
      </c>
      <c r="H1003" s="24"/>
      <c r="I1003" s="28">
        <v>2005</v>
      </c>
      <c r="J1003" s="17" t="s">
        <v>4844</v>
      </c>
      <c r="K1003" s="17" t="s">
        <v>604</v>
      </c>
      <c r="L1003" s="17" t="s">
        <v>4812</v>
      </c>
      <c r="M1003" s="17" t="s">
        <v>4812</v>
      </c>
      <c r="N1003" s="24" t="s">
        <v>4964</v>
      </c>
      <c r="O1003" s="24" t="s">
        <v>4812</v>
      </c>
      <c r="P1003" s="17" t="s">
        <v>4792</v>
      </c>
      <c r="Q1003" s="17" t="s">
        <v>4786</v>
      </c>
      <c r="R1003" s="29">
        <v>17.2</v>
      </c>
      <c r="S1003" s="17" t="s">
        <v>4258</v>
      </c>
      <c r="T1003" s="25">
        <v>20</v>
      </c>
      <c r="U1003" s="25" t="s">
        <v>4453</v>
      </c>
    </row>
    <row r="1004" spans="1:21" ht="306.75" hidden="1" x14ac:dyDescent="0.25">
      <c r="A1004" s="24" t="s">
        <v>134</v>
      </c>
      <c r="B1004" s="17" t="s">
        <v>2181</v>
      </c>
      <c r="C1004" s="17" t="s">
        <v>1006</v>
      </c>
      <c r="D1004" s="18">
        <v>68199</v>
      </c>
      <c r="E1004" s="25" t="s">
        <v>3208</v>
      </c>
      <c r="F1004" s="17" t="s">
        <v>2458</v>
      </c>
      <c r="G1004" s="19" t="s">
        <v>3482</v>
      </c>
      <c r="H1004" s="17" t="s">
        <v>1537</v>
      </c>
      <c r="I1004" s="28">
        <v>2005</v>
      </c>
      <c r="J1004" s="17" t="s">
        <v>4784</v>
      </c>
      <c r="K1004" s="17" t="s">
        <v>134</v>
      </c>
      <c r="L1004" s="17" t="s">
        <v>4843</v>
      </c>
      <c r="M1004" s="17"/>
      <c r="N1004" s="17"/>
      <c r="O1004" s="17" t="s">
        <v>4843</v>
      </c>
      <c r="P1004" s="17" t="s">
        <v>4792</v>
      </c>
      <c r="Q1004" s="17" t="s">
        <v>4786</v>
      </c>
      <c r="R1004" s="29">
        <v>255</v>
      </c>
      <c r="S1004" s="21" t="s">
        <v>6710</v>
      </c>
      <c r="T1004" s="25" t="s">
        <v>4414</v>
      </c>
      <c r="U1004" s="25" t="s">
        <v>4472</v>
      </c>
    </row>
    <row r="1005" spans="1:21" ht="306.75" hidden="1" x14ac:dyDescent="0.25">
      <c r="A1005" s="17" t="s">
        <v>135</v>
      </c>
      <c r="B1005" s="33" t="s">
        <v>2181</v>
      </c>
      <c r="C1005" s="27" t="s">
        <v>1006</v>
      </c>
      <c r="D1005" s="18">
        <v>68199</v>
      </c>
      <c r="E1005" s="32" t="s">
        <v>3208</v>
      </c>
      <c r="F1005" s="32" t="s">
        <v>2458</v>
      </c>
      <c r="G1005" s="27" t="s">
        <v>3482</v>
      </c>
      <c r="H1005" s="27" t="s">
        <v>1519</v>
      </c>
      <c r="I1005" s="40">
        <v>1982</v>
      </c>
      <c r="J1005" s="32" t="s">
        <v>4784</v>
      </c>
      <c r="K1005" s="17" t="s">
        <v>135</v>
      </c>
      <c r="L1005" s="17" t="s">
        <v>4843</v>
      </c>
      <c r="M1005" s="21"/>
      <c r="N1005" s="32"/>
      <c r="O1005" s="17" t="s">
        <v>4843</v>
      </c>
      <c r="P1005" s="32" t="s">
        <v>4792</v>
      </c>
      <c r="Q1005" s="27" t="s">
        <v>4786</v>
      </c>
      <c r="R1005" s="39">
        <v>425</v>
      </c>
      <c r="S1005" s="62" t="s">
        <v>6710</v>
      </c>
      <c r="T1005" s="27" t="s">
        <v>4414</v>
      </c>
      <c r="U1005" s="25" t="s">
        <v>4472</v>
      </c>
    </row>
    <row r="1006" spans="1:21" ht="306.75" hidden="1" x14ac:dyDescent="0.25">
      <c r="A1006" s="24" t="s">
        <v>136</v>
      </c>
      <c r="B1006" s="21" t="s">
        <v>2181</v>
      </c>
      <c r="C1006" s="21" t="s">
        <v>1006</v>
      </c>
      <c r="D1006" s="26">
        <v>68199</v>
      </c>
      <c r="E1006" s="25" t="s">
        <v>3208</v>
      </c>
      <c r="F1006" s="21" t="s">
        <v>2458</v>
      </c>
      <c r="G1006" s="27" t="s">
        <v>3482</v>
      </c>
      <c r="H1006" s="17" t="s">
        <v>1564</v>
      </c>
      <c r="I1006" s="38">
        <v>1993</v>
      </c>
      <c r="J1006" s="32" t="s">
        <v>4784</v>
      </c>
      <c r="K1006" s="17" t="s">
        <v>136</v>
      </c>
      <c r="L1006" s="17" t="s">
        <v>4843</v>
      </c>
      <c r="M1006" s="21"/>
      <c r="N1006" s="17"/>
      <c r="O1006" s="17" t="s">
        <v>4843</v>
      </c>
      <c r="P1006" s="27" t="s">
        <v>4792</v>
      </c>
      <c r="Q1006" s="17" t="s">
        <v>4786</v>
      </c>
      <c r="R1006" s="29">
        <v>435</v>
      </c>
      <c r="S1006" s="33" t="s">
        <v>6710</v>
      </c>
      <c r="T1006" s="17" t="s">
        <v>4414</v>
      </c>
      <c r="U1006" s="25" t="s">
        <v>4472</v>
      </c>
    </row>
    <row r="1007" spans="1:21" ht="51.75" hidden="1" x14ac:dyDescent="0.25">
      <c r="A1007" s="17" t="s">
        <v>137</v>
      </c>
      <c r="B1007" s="33" t="s">
        <v>2181</v>
      </c>
      <c r="C1007" s="27" t="s">
        <v>1006</v>
      </c>
      <c r="D1007" s="18">
        <v>68199</v>
      </c>
      <c r="E1007" s="32" t="s">
        <v>3208</v>
      </c>
      <c r="F1007" s="32" t="s">
        <v>2458</v>
      </c>
      <c r="G1007" s="27" t="s">
        <v>3482</v>
      </c>
      <c r="H1007" s="27" t="s">
        <v>1546</v>
      </c>
      <c r="I1007" s="40">
        <v>2015</v>
      </c>
      <c r="J1007" s="32" t="s">
        <v>4784</v>
      </c>
      <c r="K1007" s="17" t="s">
        <v>137</v>
      </c>
      <c r="L1007" s="17" t="s">
        <v>4843</v>
      </c>
      <c r="M1007" s="21"/>
      <c r="N1007" s="32"/>
      <c r="O1007" s="17" t="s">
        <v>4843</v>
      </c>
      <c r="P1007" s="32" t="s">
        <v>4792</v>
      </c>
      <c r="Q1007" s="27" t="s">
        <v>4786</v>
      </c>
      <c r="R1007" s="39">
        <v>843</v>
      </c>
      <c r="S1007" s="25" t="s">
        <v>4058</v>
      </c>
      <c r="T1007" s="27">
        <v>220</v>
      </c>
      <c r="U1007" s="27" t="s">
        <v>4459</v>
      </c>
    </row>
    <row r="1008" spans="1:21" ht="64.5" hidden="1" x14ac:dyDescent="0.25">
      <c r="A1008" s="17" t="s">
        <v>770</v>
      </c>
      <c r="B1008" s="33" t="s">
        <v>2158</v>
      </c>
      <c r="C1008" s="27" t="s">
        <v>1416</v>
      </c>
      <c r="D1008" s="18">
        <v>71672</v>
      </c>
      <c r="E1008" s="32" t="s">
        <v>3439</v>
      </c>
      <c r="F1008" s="32" t="s">
        <v>2663</v>
      </c>
      <c r="G1008" s="27" t="s">
        <v>3482</v>
      </c>
      <c r="H1008" s="27" t="s">
        <v>1808</v>
      </c>
      <c r="I1008" s="40">
        <v>1971</v>
      </c>
      <c r="J1008" s="17" t="s">
        <v>4844</v>
      </c>
      <c r="K1008" s="17" t="s">
        <v>770</v>
      </c>
      <c r="L1008" s="17" t="s">
        <v>4825</v>
      </c>
      <c r="M1008" s="21"/>
      <c r="N1008" s="32"/>
      <c r="O1008" s="17" t="s">
        <v>4825</v>
      </c>
      <c r="P1008" s="32" t="s">
        <v>4792</v>
      </c>
      <c r="Q1008" s="27" t="s">
        <v>4792</v>
      </c>
      <c r="R1008" s="39">
        <v>77.400000000000006</v>
      </c>
      <c r="S1008" s="25" t="s">
        <v>3439</v>
      </c>
      <c r="T1008" s="27">
        <v>110</v>
      </c>
      <c r="U1008" s="27" t="s">
        <v>4442</v>
      </c>
    </row>
    <row r="1009" spans="1:21" hidden="1" x14ac:dyDescent="0.25">
      <c r="A1009" s="24" t="s">
        <v>771</v>
      </c>
      <c r="B1009" s="47" t="s">
        <v>2158</v>
      </c>
      <c r="C1009" s="17" t="s">
        <v>1416</v>
      </c>
      <c r="D1009" s="18">
        <v>71672</v>
      </c>
      <c r="E1009" s="25" t="s">
        <v>3439</v>
      </c>
      <c r="F1009" s="24" t="s">
        <v>2663</v>
      </c>
      <c r="G1009" s="19" t="s">
        <v>3482</v>
      </c>
      <c r="H1009" s="17" t="s">
        <v>1809</v>
      </c>
      <c r="I1009" s="28">
        <v>1975</v>
      </c>
      <c r="J1009" s="17" t="s">
        <v>4844</v>
      </c>
      <c r="K1009" s="17" t="s">
        <v>771</v>
      </c>
      <c r="L1009" s="17" t="s">
        <v>4825</v>
      </c>
      <c r="M1009" s="17"/>
      <c r="N1009" s="24"/>
      <c r="O1009" s="24" t="s">
        <v>4825</v>
      </c>
      <c r="P1009" s="17" t="s">
        <v>4792</v>
      </c>
      <c r="Q1009" s="17" t="s">
        <v>4792</v>
      </c>
      <c r="R1009" s="29">
        <v>85</v>
      </c>
      <c r="S1009" s="17" t="s">
        <v>3439</v>
      </c>
      <c r="T1009" s="25">
        <v>110</v>
      </c>
      <c r="U1009" s="17" t="s">
        <v>4442</v>
      </c>
    </row>
    <row r="1010" spans="1:21" hidden="1" x14ac:dyDescent="0.25">
      <c r="A1010" s="24" t="s">
        <v>772</v>
      </c>
      <c r="B1010" s="17" t="s">
        <v>2158</v>
      </c>
      <c r="C1010" s="17" t="s">
        <v>1416</v>
      </c>
      <c r="D1010" s="18">
        <v>71672</v>
      </c>
      <c r="E1010" s="25" t="s">
        <v>3439</v>
      </c>
      <c r="F1010" s="17" t="s">
        <v>2663</v>
      </c>
      <c r="G1010" s="19" t="s">
        <v>3482</v>
      </c>
      <c r="H1010" s="17" t="s">
        <v>1810</v>
      </c>
      <c r="I1010" s="28">
        <v>1975</v>
      </c>
      <c r="J1010" s="17" t="s">
        <v>4844</v>
      </c>
      <c r="K1010" s="17" t="s">
        <v>772</v>
      </c>
      <c r="L1010" s="17" t="s">
        <v>4825</v>
      </c>
      <c r="M1010" s="17"/>
      <c r="N1010" s="17"/>
      <c r="O1010" s="17" t="s">
        <v>4825</v>
      </c>
      <c r="P1010" s="17" t="s">
        <v>4792</v>
      </c>
      <c r="Q1010" s="17" t="s">
        <v>4792</v>
      </c>
      <c r="R1010" s="29">
        <v>263.5</v>
      </c>
      <c r="S1010" s="17" t="s">
        <v>3439</v>
      </c>
      <c r="T1010" s="67">
        <v>220</v>
      </c>
      <c r="U1010" s="25" t="s">
        <v>4459</v>
      </c>
    </row>
    <row r="1011" spans="1:21" hidden="1" x14ac:dyDescent="0.25">
      <c r="A1011" s="24" t="s">
        <v>6711</v>
      </c>
      <c r="B1011" s="17"/>
      <c r="C1011" s="17"/>
      <c r="D1011" s="18">
        <v>16945</v>
      </c>
      <c r="E1011" s="17" t="s">
        <v>6712</v>
      </c>
      <c r="F1011" s="17" t="s">
        <v>6713</v>
      </c>
      <c r="G1011" s="19" t="s">
        <v>3346</v>
      </c>
      <c r="H1011" s="17"/>
      <c r="I1011" s="38">
        <v>2012</v>
      </c>
      <c r="J1011" s="17" t="s">
        <v>4784</v>
      </c>
      <c r="K1011" s="17" t="s">
        <v>6711</v>
      </c>
      <c r="L1011" s="17" t="s">
        <v>4815</v>
      </c>
      <c r="M1011" s="17"/>
      <c r="N1011" s="17"/>
      <c r="O1011" s="17" t="s">
        <v>4815</v>
      </c>
      <c r="P1011" s="17" t="s">
        <v>4786</v>
      </c>
      <c r="Q1011" s="17"/>
      <c r="R1011" s="22">
        <v>25.6</v>
      </c>
      <c r="S1011" s="17"/>
      <c r="T1011" s="23"/>
      <c r="U1011" s="17" t="s">
        <v>4436</v>
      </c>
    </row>
    <row r="1012" spans="1:21" hidden="1" x14ac:dyDescent="0.25">
      <c r="A1012" s="24" t="s">
        <v>6714</v>
      </c>
      <c r="B1012" s="17"/>
      <c r="C1012" s="17"/>
      <c r="D1012" s="26">
        <v>16945</v>
      </c>
      <c r="E1012" s="25" t="s">
        <v>6712</v>
      </c>
      <c r="F1012" s="24" t="s">
        <v>6713</v>
      </c>
      <c r="G1012" s="19" t="s">
        <v>3346</v>
      </c>
      <c r="H1012" s="24"/>
      <c r="I1012" s="28">
        <v>2012</v>
      </c>
      <c r="J1012" s="17" t="s">
        <v>4784</v>
      </c>
      <c r="K1012" s="17" t="s">
        <v>6714</v>
      </c>
      <c r="L1012" s="17" t="s">
        <v>4815</v>
      </c>
      <c r="M1012" s="17"/>
      <c r="N1012" s="24"/>
      <c r="O1012" s="24" t="s">
        <v>4815</v>
      </c>
      <c r="P1012" s="17" t="s">
        <v>4786</v>
      </c>
      <c r="Q1012" s="17"/>
      <c r="R1012" s="29">
        <v>14.9</v>
      </c>
      <c r="S1012" s="17"/>
      <c r="T1012" s="25"/>
      <c r="U1012" s="25" t="s">
        <v>4436</v>
      </c>
    </row>
    <row r="1013" spans="1:21" hidden="1" x14ac:dyDescent="0.25">
      <c r="A1013" s="24" t="s">
        <v>6715</v>
      </c>
      <c r="B1013" s="51"/>
      <c r="C1013" s="17"/>
      <c r="D1013" s="18">
        <v>16945</v>
      </c>
      <c r="E1013" s="25" t="s">
        <v>6712</v>
      </c>
      <c r="F1013" s="17" t="s">
        <v>6716</v>
      </c>
      <c r="G1013" s="19" t="s">
        <v>3346</v>
      </c>
      <c r="H1013" s="17"/>
      <c r="I1013" s="28">
        <v>2012</v>
      </c>
      <c r="J1013" s="17" t="s">
        <v>4784</v>
      </c>
      <c r="K1013" s="17" t="s">
        <v>6715</v>
      </c>
      <c r="L1013" s="17" t="s">
        <v>4815</v>
      </c>
      <c r="M1013" s="17"/>
      <c r="N1013" s="17"/>
      <c r="O1013" s="17" t="s">
        <v>4815</v>
      </c>
      <c r="P1013" s="17" t="s">
        <v>4786</v>
      </c>
      <c r="Q1013" s="17"/>
      <c r="R1013" s="29">
        <v>24.3</v>
      </c>
      <c r="S1013" s="17"/>
      <c r="T1013" s="25"/>
      <c r="U1013" s="25" t="s">
        <v>4436</v>
      </c>
    </row>
    <row r="1014" spans="1:21" hidden="1" x14ac:dyDescent="0.25">
      <c r="A1014" s="24" t="s">
        <v>6717</v>
      </c>
      <c r="B1014" s="17" t="s">
        <v>6718</v>
      </c>
      <c r="C1014" s="17"/>
      <c r="D1014" s="18">
        <v>26529</v>
      </c>
      <c r="E1014" s="25" t="s">
        <v>6719</v>
      </c>
      <c r="F1014" s="17"/>
      <c r="G1014" s="19" t="s">
        <v>3477</v>
      </c>
      <c r="H1014" s="17"/>
      <c r="I1014" s="28">
        <v>2004</v>
      </c>
      <c r="J1014" s="17" t="s">
        <v>4784</v>
      </c>
      <c r="K1014" s="17" t="s">
        <v>6717</v>
      </c>
      <c r="L1014" s="17" t="s">
        <v>4785</v>
      </c>
      <c r="M1014" s="17"/>
      <c r="N1014" s="17"/>
      <c r="O1014" s="17" t="s">
        <v>4785</v>
      </c>
      <c r="P1014" s="17" t="s">
        <v>4786</v>
      </c>
      <c r="Q1014" s="17"/>
      <c r="R1014" s="29">
        <v>18.8</v>
      </c>
      <c r="S1014" s="17"/>
      <c r="T1014" s="25" t="s">
        <v>4405</v>
      </c>
      <c r="U1014" s="25" t="s">
        <v>4455</v>
      </c>
    </row>
    <row r="1015" spans="1:21" hidden="1" x14ac:dyDescent="0.25">
      <c r="A1015" s="17" t="s">
        <v>6720</v>
      </c>
      <c r="B1015" s="32" t="s">
        <v>4789</v>
      </c>
      <c r="C1015" s="17" t="s">
        <v>6721</v>
      </c>
      <c r="D1015" s="18">
        <v>37696</v>
      </c>
      <c r="E1015" s="17" t="s">
        <v>6722</v>
      </c>
      <c r="F1015" s="17"/>
      <c r="G1015" s="19" t="s">
        <v>3480</v>
      </c>
      <c r="H1015" s="17"/>
      <c r="I1015" s="20">
        <v>2002</v>
      </c>
      <c r="J1015" s="17" t="s">
        <v>4784</v>
      </c>
      <c r="K1015" s="17" t="s">
        <v>6720</v>
      </c>
      <c r="L1015" s="17" t="s">
        <v>4785</v>
      </c>
      <c r="M1015" s="17"/>
      <c r="N1015" s="17"/>
      <c r="O1015" s="17" t="s">
        <v>4785</v>
      </c>
      <c r="P1015" s="17" t="s">
        <v>4786</v>
      </c>
      <c r="Q1015" s="17" t="s">
        <v>4792</v>
      </c>
      <c r="R1015" s="22">
        <v>16.5</v>
      </c>
      <c r="S1015" s="17" t="s">
        <v>6723</v>
      </c>
      <c r="T1015" s="23">
        <v>20</v>
      </c>
      <c r="U1015" s="17" t="s">
        <v>4449</v>
      </c>
    </row>
    <row r="1016" spans="1:21" hidden="1" x14ac:dyDescent="0.25">
      <c r="A1016" s="24" t="s">
        <v>6724</v>
      </c>
      <c r="B1016" s="17" t="s">
        <v>6725</v>
      </c>
      <c r="C1016" s="17" t="s">
        <v>6726</v>
      </c>
      <c r="D1016" s="41" t="s">
        <v>6727</v>
      </c>
      <c r="E1016" s="17" t="s">
        <v>6728</v>
      </c>
      <c r="F1016" s="17" t="s">
        <v>6729</v>
      </c>
      <c r="G1016" s="19" t="s">
        <v>3346</v>
      </c>
      <c r="H1016" s="17"/>
      <c r="I1016" s="20">
        <v>2012</v>
      </c>
      <c r="J1016" s="17" t="s">
        <v>4784</v>
      </c>
      <c r="K1016" s="17" t="s">
        <v>6724</v>
      </c>
      <c r="L1016" s="17" t="s">
        <v>4785</v>
      </c>
      <c r="M1016" s="17"/>
      <c r="N1016" s="17"/>
      <c r="O1016" s="17" t="s">
        <v>4785</v>
      </c>
      <c r="P1016" s="17" t="s">
        <v>4786</v>
      </c>
      <c r="Q1016" s="17"/>
      <c r="R1016" s="22">
        <v>18.399999999999999</v>
      </c>
      <c r="S1016" s="17"/>
      <c r="T1016" s="23">
        <v>380</v>
      </c>
      <c r="U1016" s="25" t="s">
        <v>4439</v>
      </c>
    </row>
    <row r="1017" spans="1:21" x14ac:dyDescent="0.25">
      <c r="A1017" s="24" t="s">
        <v>274</v>
      </c>
      <c r="B1017" s="17" t="s">
        <v>2201</v>
      </c>
      <c r="C1017" s="17" t="s">
        <v>1094</v>
      </c>
      <c r="D1017" s="18">
        <v>8352</v>
      </c>
      <c r="E1017" s="17" t="s">
        <v>1094</v>
      </c>
      <c r="F1017" s="17" t="s">
        <v>2500</v>
      </c>
      <c r="G1017" s="19" t="s">
        <v>3490</v>
      </c>
      <c r="H1017" s="17" t="s">
        <v>1609</v>
      </c>
      <c r="I1017" s="20">
        <v>1980</v>
      </c>
      <c r="J1017" s="17" t="s">
        <v>4784</v>
      </c>
      <c r="K1017" s="17" t="s">
        <v>274</v>
      </c>
      <c r="L1017" s="17" t="s">
        <v>4959</v>
      </c>
      <c r="M1017" s="17"/>
      <c r="N1017" s="17"/>
      <c r="O1017" s="17" t="s">
        <v>4959</v>
      </c>
      <c r="P1017" s="17" t="s">
        <v>4792</v>
      </c>
      <c r="Q1017" s="17" t="s">
        <v>4792</v>
      </c>
      <c r="R1017" s="22">
        <v>1045.2</v>
      </c>
      <c r="S1017" s="21" t="s">
        <v>4109</v>
      </c>
      <c r="T1017" s="23">
        <v>380</v>
      </c>
      <c r="U1017" s="17" t="s">
        <v>4439</v>
      </c>
    </row>
    <row r="1018" spans="1:21" x14ac:dyDescent="0.25">
      <c r="A1018" s="17" t="s">
        <v>275</v>
      </c>
      <c r="B1018" s="68" t="s">
        <v>2201</v>
      </c>
      <c r="C1018" s="32" t="s">
        <v>1094</v>
      </c>
      <c r="D1018" s="26">
        <v>8352</v>
      </c>
      <c r="E1018" s="32" t="s">
        <v>1094</v>
      </c>
      <c r="F1018" s="32" t="s">
        <v>2500</v>
      </c>
      <c r="G1018" s="19" t="s">
        <v>3490</v>
      </c>
      <c r="H1018" s="33" t="s">
        <v>1610</v>
      </c>
      <c r="I1018" s="40">
        <v>1980</v>
      </c>
      <c r="J1018" s="32" t="s">
        <v>4784</v>
      </c>
      <c r="K1018" s="17" t="s">
        <v>275</v>
      </c>
      <c r="L1018" s="17" t="s">
        <v>4959</v>
      </c>
      <c r="M1018" s="32"/>
      <c r="N1018" s="32"/>
      <c r="O1018" s="32" t="s">
        <v>4959</v>
      </c>
      <c r="P1018" s="32" t="s">
        <v>4792</v>
      </c>
      <c r="Q1018" s="32" t="s">
        <v>4792</v>
      </c>
      <c r="R1018" s="39"/>
      <c r="S1018" s="32" t="s">
        <v>4109</v>
      </c>
      <c r="T1018" s="23">
        <v>380</v>
      </c>
      <c r="U1018" s="32" t="s">
        <v>4439</v>
      </c>
    </row>
    <row r="1019" spans="1:21" ht="51.75" x14ac:dyDescent="0.25">
      <c r="A1019" s="17" t="s">
        <v>276</v>
      </c>
      <c r="B1019" s="33" t="s">
        <v>2201</v>
      </c>
      <c r="C1019" s="27" t="s">
        <v>1094</v>
      </c>
      <c r="D1019" s="18">
        <v>8352</v>
      </c>
      <c r="E1019" s="32" t="s">
        <v>1094</v>
      </c>
      <c r="F1019" s="32" t="s">
        <v>2500</v>
      </c>
      <c r="G1019" s="27" t="s">
        <v>3490</v>
      </c>
      <c r="H1019" s="27" t="s">
        <v>1611</v>
      </c>
      <c r="I1019" s="40">
        <v>1980</v>
      </c>
      <c r="J1019" s="32" t="s">
        <v>4784</v>
      </c>
      <c r="K1019" s="17" t="s">
        <v>276</v>
      </c>
      <c r="L1019" s="17" t="s">
        <v>4959</v>
      </c>
      <c r="M1019" s="21"/>
      <c r="N1019" s="32"/>
      <c r="O1019" s="21" t="s">
        <v>4959</v>
      </c>
      <c r="P1019" s="32" t="s">
        <v>4792</v>
      </c>
      <c r="Q1019" s="27" t="s">
        <v>4792</v>
      </c>
      <c r="R1019" s="39"/>
      <c r="S1019" s="25" t="s">
        <v>4109</v>
      </c>
      <c r="T1019" s="28">
        <v>380</v>
      </c>
      <c r="U1019" s="27" t="s">
        <v>4439</v>
      </c>
    </row>
    <row r="1020" spans="1:21" ht="26.25" x14ac:dyDescent="0.25">
      <c r="A1020" s="24" t="s">
        <v>277</v>
      </c>
      <c r="B1020" s="17" t="s">
        <v>2201</v>
      </c>
      <c r="C1020" s="17" t="s">
        <v>1094</v>
      </c>
      <c r="D1020" s="18">
        <v>8352</v>
      </c>
      <c r="E1020" s="37" t="s">
        <v>1094</v>
      </c>
      <c r="F1020" s="17" t="s">
        <v>2500</v>
      </c>
      <c r="G1020" s="19" t="s">
        <v>3490</v>
      </c>
      <c r="H1020" s="17" t="s">
        <v>1612</v>
      </c>
      <c r="I1020" s="20">
        <v>1980</v>
      </c>
      <c r="J1020" s="17" t="s">
        <v>4784</v>
      </c>
      <c r="K1020" s="17" t="s">
        <v>277</v>
      </c>
      <c r="L1020" s="21" t="s">
        <v>4959</v>
      </c>
      <c r="M1020" s="21"/>
      <c r="N1020" s="21"/>
      <c r="O1020" s="21" t="s">
        <v>4959</v>
      </c>
      <c r="P1020" s="17" t="s">
        <v>4792</v>
      </c>
      <c r="Q1020" s="17" t="s">
        <v>4792</v>
      </c>
      <c r="R1020" s="22"/>
      <c r="S1020" s="17" t="s">
        <v>4109</v>
      </c>
      <c r="T1020" s="23">
        <v>380</v>
      </c>
      <c r="U1020" s="17" t="s">
        <v>4439</v>
      </c>
    </row>
    <row r="1021" spans="1:21" ht="51.75" x14ac:dyDescent="0.25">
      <c r="A1021" s="24" t="s">
        <v>278</v>
      </c>
      <c r="B1021" s="21" t="s">
        <v>2201</v>
      </c>
      <c r="C1021" s="17" t="s">
        <v>1094</v>
      </c>
      <c r="D1021" s="26">
        <v>8352</v>
      </c>
      <c r="E1021" s="25" t="s">
        <v>1094</v>
      </c>
      <c r="F1021" s="21" t="s">
        <v>2500</v>
      </c>
      <c r="G1021" s="27" t="s">
        <v>3490</v>
      </c>
      <c r="H1021" s="17" t="s">
        <v>1613</v>
      </c>
      <c r="I1021" s="38">
        <v>1980</v>
      </c>
      <c r="J1021" s="32" t="s">
        <v>4784</v>
      </c>
      <c r="K1021" s="17" t="s">
        <v>278</v>
      </c>
      <c r="L1021" s="17" t="s">
        <v>4959</v>
      </c>
      <c r="M1021" s="21"/>
      <c r="N1021" s="17"/>
      <c r="O1021" s="17" t="s">
        <v>4959</v>
      </c>
      <c r="P1021" s="27" t="s">
        <v>4792</v>
      </c>
      <c r="Q1021" s="17" t="s">
        <v>4792</v>
      </c>
      <c r="R1021" s="29"/>
      <c r="S1021" s="30" t="s">
        <v>4109</v>
      </c>
      <c r="T1021" s="30">
        <v>380</v>
      </c>
      <c r="U1021" s="30" t="s">
        <v>4439</v>
      </c>
    </row>
    <row r="1022" spans="1:21" x14ac:dyDescent="0.25">
      <c r="A1022" s="17" t="s">
        <v>279</v>
      </c>
      <c r="B1022" s="17" t="s">
        <v>2201</v>
      </c>
      <c r="C1022" s="17" t="s">
        <v>1094</v>
      </c>
      <c r="D1022" s="18">
        <v>8352</v>
      </c>
      <c r="E1022" s="17" t="s">
        <v>1094</v>
      </c>
      <c r="F1022" s="17" t="s">
        <v>2500</v>
      </c>
      <c r="G1022" s="19" t="s">
        <v>3490</v>
      </c>
      <c r="H1022" s="17" t="s">
        <v>1614</v>
      </c>
      <c r="I1022" s="20">
        <v>1980</v>
      </c>
      <c r="J1022" s="17" t="s">
        <v>4784</v>
      </c>
      <c r="K1022" s="17" t="s">
        <v>279</v>
      </c>
      <c r="L1022" s="17" t="s">
        <v>4959</v>
      </c>
      <c r="M1022" s="17"/>
      <c r="N1022" s="17"/>
      <c r="O1022" s="17" t="s">
        <v>4959</v>
      </c>
      <c r="P1022" s="17" t="s">
        <v>4792</v>
      </c>
      <c r="Q1022" s="17" t="s">
        <v>4792</v>
      </c>
      <c r="R1022" s="22"/>
      <c r="S1022" s="17" t="s">
        <v>4109</v>
      </c>
      <c r="T1022" s="23">
        <v>380</v>
      </c>
      <c r="U1022" s="17" t="s">
        <v>4439</v>
      </c>
    </row>
    <row r="1023" spans="1:21" ht="64.5" hidden="1" x14ac:dyDescent="0.25">
      <c r="A1023" s="24" t="s">
        <v>6730</v>
      </c>
      <c r="B1023" s="21" t="s">
        <v>6731</v>
      </c>
      <c r="C1023" s="21" t="s">
        <v>6732</v>
      </c>
      <c r="D1023" s="26">
        <v>16818</v>
      </c>
      <c r="E1023" s="25" t="s">
        <v>6733</v>
      </c>
      <c r="F1023" s="21"/>
      <c r="G1023" s="27" t="s">
        <v>3346</v>
      </c>
      <c r="H1023" s="17"/>
      <c r="I1023" s="38">
        <v>2009</v>
      </c>
      <c r="J1023" s="32" t="s">
        <v>4784</v>
      </c>
      <c r="K1023" s="17" t="s">
        <v>6730</v>
      </c>
      <c r="L1023" s="17" t="s">
        <v>4785</v>
      </c>
      <c r="M1023" s="21"/>
      <c r="N1023" s="17"/>
      <c r="O1023" s="17" t="s">
        <v>4785</v>
      </c>
      <c r="P1023" s="27" t="s">
        <v>4786</v>
      </c>
      <c r="Q1023" s="17" t="s">
        <v>4792</v>
      </c>
      <c r="R1023" s="29">
        <v>30</v>
      </c>
      <c r="S1023" s="33" t="s">
        <v>6734</v>
      </c>
      <c r="T1023" s="17" t="s">
        <v>4423</v>
      </c>
      <c r="U1023" s="25" t="s">
        <v>4436</v>
      </c>
    </row>
    <row r="1024" spans="1:21" hidden="1" x14ac:dyDescent="0.25">
      <c r="A1024" s="24" t="s">
        <v>6735</v>
      </c>
      <c r="B1024" s="17"/>
      <c r="C1024" s="17" t="s">
        <v>6736</v>
      </c>
      <c r="D1024" s="18">
        <v>95236</v>
      </c>
      <c r="E1024" s="17" t="s">
        <v>6737</v>
      </c>
      <c r="F1024" s="17"/>
      <c r="G1024" s="19" t="s">
        <v>3478</v>
      </c>
      <c r="H1024" s="17"/>
      <c r="I1024" s="38">
        <v>2014</v>
      </c>
      <c r="J1024" s="17" t="s">
        <v>4784</v>
      </c>
      <c r="K1024" s="17" t="s">
        <v>6735</v>
      </c>
      <c r="L1024" s="17" t="s">
        <v>4785</v>
      </c>
      <c r="M1024" s="17"/>
      <c r="N1024" s="17"/>
      <c r="O1024" s="17" t="s">
        <v>4785</v>
      </c>
      <c r="P1024" s="17" t="s">
        <v>4786</v>
      </c>
      <c r="Q1024" s="17" t="s">
        <v>4792</v>
      </c>
      <c r="R1024" s="22">
        <v>16.5</v>
      </c>
      <c r="S1024" s="17"/>
      <c r="T1024" s="23" t="s">
        <v>4403</v>
      </c>
      <c r="U1024" s="17" t="s">
        <v>4451</v>
      </c>
    </row>
    <row r="1025" spans="1:21" hidden="1" x14ac:dyDescent="0.25">
      <c r="A1025" s="24" t="s">
        <v>605</v>
      </c>
      <c r="B1025" s="17" t="s">
        <v>2182</v>
      </c>
      <c r="C1025" s="17" t="s">
        <v>1311</v>
      </c>
      <c r="D1025" s="26">
        <v>45772</v>
      </c>
      <c r="E1025" s="25" t="s">
        <v>3237</v>
      </c>
      <c r="F1025" s="24" t="s">
        <v>2459</v>
      </c>
      <c r="G1025" s="19" t="s">
        <v>3480</v>
      </c>
      <c r="H1025" s="17" t="s">
        <v>1734</v>
      </c>
      <c r="I1025" s="28">
        <v>1973</v>
      </c>
      <c r="J1025" s="17" t="s">
        <v>4784</v>
      </c>
      <c r="K1025" s="17" t="s">
        <v>605</v>
      </c>
      <c r="L1025" s="17" t="s">
        <v>4812</v>
      </c>
      <c r="M1025" s="17"/>
      <c r="N1025" s="24"/>
      <c r="O1025" s="24" t="s">
        <v>4812</v>
      </c>
      <c r="P1025" s="17" t="s">
        <v>4792</v>
      </c>
      <c r="Q1025" s="17" t="s">
        <v>4786</v>
      </c>
      <c r="R1025" s="29">
        <v>61.1</v>
      </c>
      <c r="S1025" s="17"/>
      <c r="T1025" s="25">
        <v>110</v>
      </c>
      <c r="U1025" s="25" t="s">
        <v>2182</v>
      </c>
    </row>
    <row r="1026" spans="1:21" ht="39" hidden="1" x14ac:dyDescent="0.25">
      <c r="A1026" s="24" t="s">
        <v>606</v>
      </c>
      <c r="B1026" s="21" t="s">
        <v>2182</v>
      </c>
      <c r="C1026" s="21" t="s">
        <v>1311</v>
      </c>
      <c r="D1026" s="26">
        <v>45772</v>
      </c>
      <c r="E1026" s="25" t="s">
        <v>3237</v>
      </c>
      <c r="F1026" s="21" t="s">
        <v>2459</v>
      </c>
      <c r="G1026" s="27" t="s">
        <v>3480</v>
      </c>
      <c r="H1026" s="17" t="s">
        <v>1735</v>
      </c>
      <c r="I1026" s="38">
        <v>1974</v>
      </c>
      <c r="J1026" s="32" t="s">
        <v>4784</v>
      </c>
      <c r="K1026" s="17" t="s">
        <v>606</v>
      </c>
      <c r="L1026" s="17" t="s">
        <v>4812</v>
      </c>
      <c r="M1026" s="21"/>
      <c r="N1026" s="17"/>
      <c r="O1026" s="17" t="s">
        <v>4812</v>
      </c>
      <c r="P1026" s="27" t="s">
        <v>4792</v>
      </c>
      <c r="Q1026" s="17" t="s">
        <v>4786</v>
      </c>
      <c r="R1026" s="29">
        <v>77.599999999999994</v>
      </c>
      <c r="S1026" s="33"/>
      <c r="T1026" s="17">
        <v>110</v>
      </c>
      <c r="U1026" s="25" t="s">
        <v>2182</v>
      </c>
    </row>
    <row r="1027" spans="1:21" ht="39" hidden="1" x14ac:dyDescent="0.25">
      <c r="A1027" s="17" t="s">
        <v>607</v>
      </c>
      <c r="B1027" s="17" t="s">
        <v>2182</v>
      </c>
      <c r="C1027" s="17" t="s">
        <v>1312</v>
      </c>
      <c r="D1027" s="18">
        <v>45772</v>
      </c>
      <c r="E1027" s="17" t="s">
        <v>3237</v>
      </c>
      <c r="F1027" s="17" t="s">
        <v>2459</v>
      </c>
      <c r="G1027" s="19" t="s">
        <v>3480</v>
      </c>
      <c r="H1027" s="17">
        <v>1</v>
      </c>
      <c r="I1027" s="20">
        <v>2016</v>
      </c>
      <c r="J1027" s="17" t="s">
        <v>4866</v>
      </c>
      <c r="K1027" s="17" t="s">
        <v>607</v>
      </c>
      <c r="L1027" s="17" t="s">
        <v>4812</v>
      </c>
      <c r="M1027" s="17"/>
      <c r="N1027" s="17"/>
      <c r="O1027" s="21" t="s">
        <v>4812</v>
      </c>
      <c r="P1027" s="17" t="s">
        <v>4859</v>
      </c>
      <c r="Q1027" s="17" t="s">
        <v>4882</v>
      </c>
      <c r="R1027" s="22">
        <v>60.6</v>
      </c>
      <c r="S1027" s="32" t="s">
        <v>4259</v>
      </c>
      <c r="T1027" s="23">
        <v>110</v>
      </c>
      <c r="U1027" s="21" t="s">
        <v>2182</v>
      </c>
    </row>
    <row r="1028" spans="1:21" ht="64.5" hidden="1" x14ac:dyDescent="0.25">
      <c r="A1028" s="24" t="s">
        <v>138</v>
      </c>
      <c r="B1028" s="21" t="s">
        <v>2182</v>
      </c>
      <c r="C1028" s="21" t="s">
        <v>1007</v>
      </c>
      <c r="D1028" s="26">
        <v>45772</v>
      </c>
      <c r="E1028" s="25" t="s">
        <v>3237</v>
      </c>
      <c r="F1028" s="21" t="s">
        <v>2459</v>
      </c>
      <c r="G1028" s="27" t="s">
        <v>3480</v>
      </c>
      <c r="H1028" s="17" t="s">
        <v>1565</v>
      </c>
      <c r="I1028" s="38" t="s">
        <v>3559</v>
      </c>
      <c r="J1028" s="32" t="s">
        <v>4784</v>
      </c>
      <c r="K1028" s="17" t="s">
        <v>138</v>
      </c>
      <c r="L1028" s="17" t="s">
        <v>4842</v>
      </c>
      <c r="M1028" s="21"/>
      <c r="N1028" s="17"/>
      <c r="O1028" s="21" t="s">
        <v>6738</v>
      </c>
      <c r="P1028" s="27" t="s">
        <v>4792</v>
      </c>
      <c r="Q1028" s="17" t="s">
        <v>4786</v>
      </c>
      <c r="R1028" s="29">
        <v>120</v>
      </c>
      <c r="S1028" s="33"/>
      <c r="T1028" s="17">
        <v>6</v>
      </c>
      <c r="U1028" s="25" t="s">
        <v>2182</v>
      </c>
    </row>
    <row r="1029" spans="1:21" hidden="1" x14ac:dyDescent="0.25">
      <c r="A1029" s="17" t="s">
        <v>139</v>
      </c>
      <c r="B1029" s="17" t="s">
        <v>2182</v>
      </c>
      <c r="C1029" s="17" t="s">
        <v>1008</v>
      </c>
      <c r="D1029" s="18">
        <v>45772</v>
      </c>
      <c r="E1029" s="17" t="s">
        <v>3237</v>
      </c>
      <c r="F1029" s="17" t="s">
        <v>2459</v>
      </c>
      <c r="G1029" s="19" t="s">
        <v>3480</v>
      </c>
      <c r="H1029" s="17" t="s">
        <v>1566</v>
      </c>
      <c r="I1029" s="20">
        <v>1971</v>
      </c>
      <c r="J1029" s="17" t="s">
        <v>4784</v>
      </c>
      <c r="K1029" s="17" t="s">
        <v>139</v>
      </c>
      <c r="L1029" s="17" t="s">
        <v>4842</v>
      </c>
      <c r="M1029" s="17" t="s">
        <v>4843</v>
      </c>
      <c r="N1029" s="17" t="s">
        <v>6739</v>
      </c>
      <c r="O1029" s="17" t="s">
        <v>4843</v>
      </c>
      <c r="P1029" s="17" t="s">
        <v>4792</v>
      </c>
      <c r="Q1029" s="17" t="s">
        <v>4786</v>
      </c>
      <c r="R1029" s="22">
        <v>55.3</v>
      </c>
      <c r="S1029" s="17"/>
      <c r="T1029" s="23">
        <v>110</v>
      </c>
      <c r="U1029" s="17" t="s">
        <v>2182</v>
      </c>
    </row>
    <row r="1030" spans="1:21" hidden="1" x14ac:dyDescent="0.25">
      <c r="A1030" s="17" t="s">
        <v>140</v>
      </c>
      <c r="B1030" s="17" t="s">
        <v>2182</v>
      </c>
      <c r="C1030" s="17" t="s">
        <v>1009</v>
      </c>
      <c r="D1030" s="18">
        <v>45772</v>
      </c>
      <c r="E1030" s="17" t="s">
        <v>3237</v>
      </c>
      <c r="F1030" s="17" t="s">
        <v>2459</v>
      </c>
      <c r="G1030" s="19" t="s">
        <v>3480</v>
      </c>
      <c r="H1030" s="17" t="s">
        <v>1567</v>
      </c>
      <c r="I1030" s="20">
        <v>1983</v>
      </c>
      <c r="J1030" s="17" t="s">
        <v>4784</v>
      </c>
      <c r="K1030" s="17" t="s">
        <v>140</v>
      </c>
      <c r="L1030" s="17" t="s">
        <v>4842</v>
      </c>
      <c r="M1030" s="17" t="s">
        <v>4843</v>
      </c>
      <c r="N1030" s="17" t="s">
        <v>6740</v>
      </c>
      <c r="O1030" s="17" t="s">
        <v>4843</v>
      </c>
      <c r="P1030" s="17" t="s">
        <v>4792</v>
      </c>
      <c r="Q1030" s="17" t="s">
        <v>4786</v>
      </c>
      <c r="R1030" s="22">
        <v>60.2</v>
      </c>
      <c r="S1030" s="17"/>
      <c r="T1030" s="23">
        <v>110</v>
      </c>
      <c r="U1030" s="27" t="s">
        <v>2182</v>
      </c>
    </row>
    <row r="1031" spans="1:21" hidden="1" x14ac:dyDescent="0.25">
      <c r="A1031" s="17" t="s">
        <v>6741</v>
      </c>
      <c r="B1031" s="17" t="s">
        <v>6742</v>
      </c>
      <c r="C1031" s="17"/>
      <c r="D1031" s="18">
        <v>34431</v>
      </c>
      <c r="E1031" s="17" t="s">
        <v>6743</v>
      </c>
      <c r="F1031" s="17"/>
      <c r="G1031" s="19" t="s">
        <v>3480</v>
      </c>
      <c r="H1031" s="17"/>
      <c r="I1031" s="20">
        <v>2001</v>
      </c>
      <c r="J1031" s="17" t="s">
        <v>4784</v>
      </c>
      <c r="K1031" s="17" t="s">
        <v>6741</v>
      </c>
      <c r="L1031" s="17" t="s">
        <v>4785</v>
      </c>
      <c r="M1031" s="17"/>
      <c r="N1031" s="17"/>
      <c r="O1031" s="17" t="s">
        <v>4785</v>
      </c>
      <c r="P1031" s="17" t="s">
        <v>4786</v>
      </c>
      <c r="Q1031" s="17"/>
      <c r="R1031" s="22">
        <v>18</v>
      </c>
      <c r="S1031" s="17"/>
      <c r="T1031" s="23" t="s">
        <v>4849</v>
      </c>
      <c r="U1031" s="25" t="s">
        <v>4441</v>
      </c>
    </row>
    <row r="1032" spans="1:21" hidden="1" x14ac:dyDescent="0.25">
      <c r="A1032" s="24" t="s">
        <v>6744</v>
      </c>
      <c r="B1032" s="17"/>
      <c r="C1032" s="17" t="s">
        <v>6745</v>
      </c>
      <c r="D1032" s="18">
        <v>27327</v>
      </c>
      <c r="E1032" s="25" t="s">
        <v>6746</v>
      </c>
      <c r="F1032" s="17" t="s">
        <v>6747</v>
      </c>
      <c r="G1032" s="19" t="s">
        <v>3477</v>
      </c>
      <c r="H1032" s="17"/>
      <c r="I1032" s="28">
        <v>2010</v>
      </c>
      <c r="J1032" s="17" t="s">
        <v>4784</v>
      </c>
      <c r="K1032" s="17" t="s">
        <v>6744</v>
      </c>
      <c r="L1032" s="17" t="s">
        <v>4785</v>
      </c>
      <c r="M1032" s="17"/>
      <c r="N1032" s="17"/>
      <c r="O1032" s="17" t="s">
        <v>4785</v>
      </c>
      <c r="P1032" s="17" t="s">
        <v>4786</v>
      </c>
      <c r="Q1032" s="17"/>
      <c r="R1032" s="29">
        <v>10</v>
      </c>
      <c r="S1032" s="17"/>
      <c r="T1032" s="25"/>
      <c r="U1032" s="25"/>
    </row>
    <row r="1033" spans="1:21" hidden="1" x14ac:dyDescent="0.25">
      <c r="A1033" s="24" t="s">
        <v>6748</v>
      </c>
      <c r="B1033" s="47"/>
      <c r="C1033" s="17"/>
      <c r="D1033" s="18">
        <v>97340</v>
      </c>
      <c r="E1033" s="25" t="s">
        <v>6749</v>
      </c>
      <c r="F1033" s="17" t="s">
        <v>6750</v>
      </c>
      <c r="G1033" s="19" t="s">
        <v>3478</v>
      </c>
      <c r="H1033" s="17"/>
      <c r="I1033" s="28">
        <v>2011</v>
      </c>
      <c r="J1033" s="17" t="s">
        <v>4784</v>
      </c>
      <c r="K1033" s="17" t="s">
        <v>6748</v>
      </c>
      <c r="L1033" s="17" t="s">
        <v>4815</v>
      </c>
      <c r="M1033" s="17"/>
      <c r="N1033" s="17"/>
      <c r="O1033" s="17" t="s">
        <v>4815</v>
      </c>
      <c r="P1033" s="17" t="s">
        <v>4786</v>
      </c>
      <c r="Q1033" s="17"/>
      <c r="R1033" s="29">
        <v>10.199999999999999</v>
      </c>
      <c r="S1033" s="17"/>
      <c r="T1033" s="25"/>
      <c r="U1033" s="17" t="s">
        <v>4538</v>
      </c>
    </row>
    <row r="1034" spans="1:21" ht="39" hidden="1" x14ac:dyDescent="0.25">
      <c r="A1034" s="17" t="s">
        <v>6751</v>
      </c>
      <c r="B1034" s="33"/>
      <c r="C1034" s="27" t="s">
        <v>6752</v>
      </c>
      <c r="D1034" s="18">
        <v>97711</v>
      </c>
      <c r="E1034" s="32" t="s">
        <v>6753</v>
      </c>
      <c r="F1034" s="32"/>
      <c r="G1034" s="27" t="s">
        <v>3478</v>
      </c>
      <c r="H1034" s="27"/>
      <c r="I1034" s="40">
        <v>2014</v>
      </c>
      <c r="J1034" s="32" t="s">
        <v>4784</v>
      </c>
      <c r="K1034" s="17" t="s">
        <v>6751</v>
      </c>
      <c r="L1034" s="17" t="s">
        <v>4785</v>
      </c>
      <c r="M1034" s="21"/>
      <c r="N1034" s="32"/>
      <c r="O1034" s="21" t="s">
        <v>4785</v>
      </c>
      <c r="P1034" s="32" t="s">
        <v>4786</v>
      </c>
      <c r="Q1034" s="27" t="s">
        <v>4792</v>
      </c>
      <c r="R1034" s="39">
        <v>12</v>
      </c>
      <c r="S1034" s="25"/>
      <c r="T1034" s="28" t="s">
        <v>4405</v>
      </c>
      <c r="U1034" s="27" t="s">
        <v>4451</v>
      </c>
    </row>
    <row r="1035" spans="1:21" hidden="1" x14ac:dyDescent="0.25">
      <c r="A1035" s="24" t="s">
        <v>6754</v>
      </c>
      <c r="B1035" s="17" t="s">
        <v>6755</v>
      </c>
      <c r="C1035" s="17"/>
      <c r="D1035" s="18">
        <v>56869</v>
      </c>
      <c r="E1035" s="17" t="s">
        <v>6756</v>
      </c>
      <c r="F1035" s="17"/>
      <c r="G1035" s="19" t="s">
        <v>3487</v>
      </c>
      <c r="H1035" s="17"/>
      <c r="I1035" s="20">
        <v>2007</v>
      </c>
      <c r="J1035" s="17" t="s">
        <v>4784</v>
      </c>
      <c r="K1035" s="17" t="s">
        <v>6754</v>
      </c>
      <c r="L1035" s="17" t="s">
        <v>4785</v>
      </c>
      <c r="M1035" s="17"/>
      <c r="N1035" s="17"/>
      <c r="O1035" s="17" t="s">
        <v>4785</v>
      </c>
      <c r="P1035" s="17" t="s">
        <v>4786</v>
      </c>
      <c r="Q1035" s="17"/>
      <c r="R1035" s="22">
        <v>20.9</v>
      </c>
      <c r="S1035" s="17"/>
      <c r="T1035" s="23" t="s">
        <v>4849</v>
      </c>
      <c r="U1035" s="27" t="s">
        <v>4441</v>
      </c>
    </row>
    <row r="1036" spans="1:21" ht="39" hidden="1" x14ac:dyDescent="0.25">
      <c r="A1036" s="17" t="s">
        <v>608</v>
      </c>
      <c r="B1036" s="33" t="s">
        <v>2292</v>
      </c>
      <c r="C1036" s="27" t="s">
        <v>1313</v>
      </c>
      <c r="D1036" s="18">
        <v>56727</v>
      </c>
      <c r="E1036" s="32" t="s">
        <v>3387</v>
      </c>
      <c r="F1036" s="32" t="s">
        <v>2615</v>
      </c>
      <c r="G1036" s="27" t="s">
        <v>3487</v>
      </c>
      <c r="H1036" s="27" t="s">
        <v>1736</v>
      </c>
      <c r="I1036" s="40">
        <v>1992</v>
      </c>
      <c r="J1036" s="32" t="s">
        <v>4784</v>
      </c>
      <c r="K1036" s="17" t="s">
        <v>608</v>
      </c>
      <c r="L1036" s="17" t="s">
        <v>4812</v>
      </c>
      <c r="M1036" s="21"/>
      <c r="N1036" s="32"/>
      <c r="O1036" s="17" t="s">
        <v>4812</v>
      </c>
      <c r="P1036" s="32" t="s">
        <v>4792</v>
      </c>
      <c r="Q1036" s="27" t="s">
        <v>4786</v>
      </c>
      <c r="R1036" s="39">
        <v>42</v>
      </c>
      <c r="S1036" s="25" t="s">
        <v>4260</v>
      </c>
      <c r="T1036" s="27">
        <v>20</v>
      </c>
      <c r="U1036" s="27" t="s">
        <v>4441</v>
      </c>
    </row>
    <row r="1037" spans="1:21" ht="39" hidden="1" x14ac:dyDescent="0.25">
      <c r="A1037" s="17" t="s">
        <v>609</v>
      </c>
      <c r="B1037" s="21" t="s">
        <v>2292</v>
      </c>
      <c r="C1037" s="17" t="s">
        <v>1313</v>
      </c>
      <c r="D1037" s="18">
        <v>56727</v>
      </c>
      <c r="E1037" s="17" t="s">
        <v>3387</v>
      </c>
      <c r="F1037" s="17" t="s">
        <v>2615</v>
      </c>
      <c r="G1037" s="19" t="s">
        <v>3487</v>
      </c>
      <c r="H1037" s="19" t="s">
        <v>1737</v>
      </c>
      <c r="I1037" s="20">
        <v>2013</v>
      </c>
      <c r="J1037" s="17" t="s">
        <v>4784</v>
      </c>
      <c r="K1037" s="17" t="s">
        <v>609</v>
      </c>
      <c r="L1037" s="17" t="s">
        <v>4812</v>
      </c>
      <c r="M1037" s="17"/>
      <c r="N1037" s="17"/>
      <c r="O1037" s="17" t="s">
        <v>4812</v>
      </c>
      <c r="P1037" s="17" t="s">
        <v>4792</v>
      </c>
      <c r="Q1037" s="17" t="s">
        <v>4786</v>
      </c>
      <c r="R1037" s="22"/>
      <c r="S1037" s="17" t="s">
        <v>4260</v>
      </c>
      <c r="T1037" s="23">
        <v>20</v>
      </c>
      <c r="U1037" s="17" t="s">
        <v>4441</v>
      </c>
    </row>
    <row r="1038" spans="1:21" hidden="1" x14ac:dyDescent="0.25">
      <c r="A1038" s="17" t="s">
        <v>610</v>
      </c>
      <c r="B1038" s="17" t="s">
        <v>2292</v>
      </c>
      <c r="C1038" s="17" t="s">
        <v>1313</v>
      </c>
      <c r="D1038" s="18">
        <v>56727</v>
      </c>
      <c r="E1038" s="17" t="s">
        <v>3387</v>
      </c>
      <c r="F1038" s="17" t="s">
        <v>2615</v>
      </c>
      <c r="G1038" s="19" t="s">
        <v>3487</v>
      </c>
      <c r="H1038" s="17" t="s">
        <v>1738</v>
      </c>
      <c r="I1038" s="20">
        <v>1971</v>
      </c>
      <c r="J1038" s="17" t="s">
        <v>4824</v>
      </c>
      <c r="K1038" s="17" t="s">
        <v>610</v>
      </c>
      <c r="L1038" s="17" t="s">
        <v>4812</v>
      </c>
      <c r="M1038" s="17"/>
      <c r="N1038" s="17"/>
      <c r="O1038" s="17" t="s">
        <v>4812</v>
      </c>
      <c r="P1038" s="17" t="s">
        <v>4792</v>
      </c>
      <c r="Q1038" s="17" t="s">
        <v>4786</v>
      </c>
      <c r="R1038" s="22"/>
      <c r="S1038" s="17" t="s">
        <v>4260</v>
      </c>
      <c r="T1038" s="23">
        <v>20</v>
      </c>
      <c r="U1038" s="17" t="s">
        <v>4441</v>
      </c>
    </row>
    <row r="1039" spans="1:21" ht="64.5" hidden="1" x14ac:dyDescent="0.25">
      <c r="A1039" s="24" t="s">
        <v>829</v>
      </c>
      <c r="B1039" s="21" t="s">
        <v>2292</v>
      </c>
      <c r="C1039" s="17" t="s">
        <v>1313</v>
      </c>
      <c r="D1039" s="26">
        <v>56727</v>
      </c>
      <c r="E1039" s="25" t="s">
        <v>3387</v>
      </c>
      <c r="F1039" s="17" t="s">
        <v>2615</v>
      </c>
      <c r="G1039" s="27" t="s">
        <v>3487</v>
      </c>
      <c r="H1039" s="17" t="s">
        <v>1838</v>
      </c>
      <c r="I1039" s="28">
        <v>1992</v>
      </c>
      <c r="J1039" s="17" t="s">
        <v>4784</v>
      </c>
      <c r="K1039" s="17" t="s">
        <v>829</v>
      </c>
      <c r="L1039" s="17" t="s">
        <v>5412</v>
      </c>
      <c r="M1039" s="17" t="s">
        <v>6757</v>
      </c>
      <c r="N1039" s="17"/>
      <c r="O1039" s="21" t="s">
        <v>5096</v>
      </c>
      <c r="P1039" s="17" t="s">
        <v>4792</v>
      </c>
      <c r="Q1039" s="17" t="s">
        <v>4786</v>
      </c>
      <c r="R1039" s="29"/>
      <c r="S1039" s="30" t="s">
        <v>4260</v>
      </c>
      <c r="T1039" s="30">
        <v>20</v>
      </c>
      <c r="U1039" s="30" t="s">
        <v>4441</v>
      </c>
    </row>
    <row r="1040" spans="1:21" hidden="1" x14ac:dyDescent="0.25">
      <c r="A1040" s="17" t="s">
        <v>6758</v>
      </c>
      <c r="B1040" s="17" t="s">
        <v>6759</v>
      </c>
      <c r="C1040" s="17"/>
      <c r="D1040" s="18">
        <v>53894</v>
      </c>
      <c r="E1040" s="17" t="s">
        <v>6760</v>
      </c>
      <c r="F1040" s="32"/>
      <c r="G1040" s="19" t="s">
        <v>3480</v>
      </c>
      <c r="H1040" s="32"/>
      <c r="I1040" s="32">
        <v>2000</v>
      </c>
      <c r="J1040" s="17" t="s">
        <v>4784</v>
      </c>
      <c r="K1040" s="17" t="s">
        <v>6758</v>
      </c>
      <c r="L1040" s="17" t="s">
        <v>4785</v>
      </c>
      <c r="M1040" s="32"/>
      <c r="N1040" s="32"/>
      <c r="O1040" s="32" t="s">
        <v>4785</v>
      </c>
      <c r="P1040" s="17" t="s">
        <v>4786</v>
      </c>
      <c r="Q1040" s="32"/>
      <c r="R1040" s="32">
        <v>10.5</v>
      </c>
      <c r="S1040" s="32"/>
      <c r="T1040" s="17" t="s">
        <v>4403</v>
      </c>
      <c r="U1040" s="17" t="s">
        <v>4441</v>
      </c>
    </row>
    <row r="1041" spans="1:21" hidden="1" x14ac:dyDescent="0.25">
      <c r="A1041" s="24" t="s">
        <v>6761</v>
      </c>
      <c r="B1041" s="24" t="s">
        <v>6762</v>
      </c>
      <c r="C1041" s="17"/>
      <c r="D1041" s="26">
        <v>54636</v>
      </c>
      <c r="E1041" s="25" t="s">
        <v>6763</v>
      </c>
      <c r="F1041" s="17"/>
      <c r="G1041" s="19" t="s">
        <v>3487</v>
      </c>
      <c r="H1041" s="17"/>
      <c r="I1041" s="28" t="s">
        <v>6764</v>
      </c>
      <c r="J1041" s="17" t="s">
        <v>4784</v>
      </c>
      <c r="K1041" s="17" t="s">
        <v>6761</v>
      </c>
      <c r="L1041" s="17" t="s">
        <v>4785</v>
      </c>
      <c r="M1041" s="17"/>
      <c r="N1041" s="17"/>
      <c r="O1041" s="17" t="s">
        <v>4785</v>
      </c>
      <c r="P1041" s="17" t="s">
        <v>4786</v>
      </c>
      <c r="Q1041" s="17" t="s">
        <v>4792</v>
      </c>
      <c r="R1041" s="29">
        <v>11.6</v>
      </c>
      <c r="S1041" s="17" t="s">
        <v>6765</v>
      </c>
      <c r="T1041" s="25">
        <v>20</v>
      </c>
      <c r="U1041" s="25" t="s">
        <v>4441</v>
      </c>
    </row>
    <row r="1042" spans="1:21" hidden="1" x14ac:dyDescent="0.25">
      <c r="A1042" s="24" t="s">
        <v>6766</v>
      </c>
      <c r="B1042" s="47" t="s">
        <v>6767</v>
      </c>
      <c r="C1042" s="17" t="s">
        <v>6768</v>
      </c>
      <c r="D1042" s="18">
        <v>54346</v>
      </c>
      <c r="E1042" s="25" t="s">
        <v>6769</v>
      </c>
      <c r="F1042" s="24"/>
      <c r="G1042" s="19" t="s">
        <v>3487</v>
      </c>
      <c r="H1042" s="17"/>
      <c r="I1042" s="28">
        <v>2006</v>
      </c>
      <c r="J1042" s="17" t="s">
        <v>4784</v>
      </c>
      <c r="K1042" s="17" t="s">
        <v>6766</v>
      </c>
      <c r="L1042" s="17" t="s">
        <v>4785</v>
      </c>
      <c r="M1042" s="17"/>
      <c r="N1042" s="24"/>
      <c r="O1042" s="24" t="s">
        <v>4785</v>
      </c>
      <c r="P1042" s="17" t="s">
        <v>4786</v>
      </c>
      <c r="Q1042" s="17" t="s">
        <v>4859</v>
      </c>
      <c r="R1042" s="29">
        <v>10</v>
      </c>
      <c r="S1042" s="17" t="s">
        <v>6770</v>
      </c>
      <c r="T1042" s="25">
        <v>20</v>
      </c>
      <c r="U1042" s="25" t="s">
        <v>4559</v>
      </c>
    </row>
    <row r="1043" spans="1:21" hidden="1" x14ac:dyDescent="0.25">
      <c r="A1043" s="24" t="s">
        <v>6771</v>
      </c>
      <c r="B1043" s="17" t="s">
        <v>6772</v>
      </c>
      <c r="C1043" s="17"/>
      <c r="D1043" s="18">
        <v>91802</v>
      </c>
      <c r="E1043" s="17" t="s">
        <v>6773</v>
      </c>
      <c r="F1043" s="17"/>
      <c r="G1043" s="19" t="s">
        <v>3478</v>
      </c>
      <c r="H1043" s="17"/>
      <c r="I1043" s="20">
        <v>2000</v>
      </c>
      <c r="J1043" s="17" t="s">
        <v>4784</v>
      </c>
      <c r="K1043" s="17" t="s">
        <v>6771</v>
      </c>
      <c r="L1043" s="17" t="s">
        <v>4785</v>
      </c>
      <c r="M1043" s="17"/>
      <c r="N1043" s="17"/>
      <c r="O1043" s="17" t="s">
        <v>4785</v>
      </c>
      <c r="P1043" s="17" t="s">
        <v>4786</v>
      </c>
      <c r="Q1043" s="17"/>
      <c r="R1043" s="22">
        <v>13</v>
      </c>
      <c r="S1043" s="17"/>
      <c r="T1043" s="23" t="s">
        <v>4403</v>
      </c>
      <c r="U1043" s="17" t="s">
        <v>4538</v>
      </c>
    </row>
    <row r="1044" spans="1:21" hidden="1" x14ac:dyDescent="0.25">
      <c r="A1044" s="24" t="s">
        <v>280</v>
      </c>
      <c r="B1044" s="17" t="s">
        <v>2199</v>
      </c>
      <c r="C1044" s="17" t="s">
        <v>1095</v>
      </c>
      <c r="D1044" s="18">
        <v>86405</v>
      </c>
      <c r="E1044" s="17" t="s">
        <v>1095</v>
      </c>
      <c r="F1044" s="17"/>
      <c r="G1044" s="19" t="s">
        <v>3478</v>
      </c>
      <c r="H1044" s="17"/>
      <c r="I1044" s="20">
        <v>1922</v>
      </c>
      <c r="J1044" s="17" t="s">
        <v>4784</v>
      </c>
      <c r="K1044" s="17" t="s">
        <v>280</v>
      </c>
      <c r="L1044" s="21" t="s">
        <v>4823</v>
      </c>
      <c r="M1044" s="21"/>
      <c r="N1044" s="21"/>
      <c r="O1044" s="21" t="s">
        <v>4823</v>
      </c>
      <c r="P1044" s="17" t="s">
        <v>4792</v>
      </c>
      <c r="Q1044" s="17" t="s">
        <v>4792</v>
      </c>
      <c r="R1044" s="22">
        <v>11.3</v>
      </c>
      <c r="S1044" s="17" t="s">
        <v>4110</v>
      </c>
      <c r="T1044" s="23">
        <v>110</v>
      </c>
      <c r="U1044" s="17" t="s">
        <v>4433</v>
      </c>
    </row>
    <row r="1045" spans="1:21" hidden="1" x14ac:dyDescent="0.25">
      <c r="A1045" s="17" t="s">
        <v>6774</v>
      </c>
      <c r="B1045" s="32" t="s">
        <v>4999</v>
      </c>
      <c r="C1045" s="27" t="s">
        <v>6775</v>
      </c>
      <c r="D1045" s="18">
        <v>84152</v>
      </c>
      <c r="E1045" s="32" t="s">
        <v>6776</v>
      </c>
      <c r="F1045" s="32"/>
      <c r="G1045" s="27" t="s">
        <v>3478</v>
      </c>
      <c r="H1045" s="27"/>
      <c r="I1045" s="40">
        <v>2009</v>
      </c>
      <c r="J1045" s="32" t="s">
        <v>4784</v>
      </c>
      <c r="K1045" s="17" t="s">
        <v>6774</v>
      </c>
      <c r="L1045" s="17" t="s">
        <v>4815</v>
      </c>
      <c r="M1045" s="21"/>
      <c r="N1045" s="32"/>
      <c r="O1045" s="32" t="s">
        <v>4815</v>
      </c>
      <c r="P1045" s="27" t="s">
        <v>4786</v>
      </c>
      <c r="Q1045" s="32" t="s">
        <v>4792</v>
      </c>
      <c r="R1045" s="39">
        <v>21.7</v>
      </c>
      <c r="S1045" s="25" t="s">
        <v>6777</v>
      </c>
      <c r="T1045" s="27">
        <v>110</v>
      </c>
      <c r="U1045" s="27" t="s">
        <v>4451</v>
      </c>
    </row>
    <row r="1046" spans="1:21" ht="39" hidden="1" x14ac:dyDescent="0.25">
      <c r="A1046" s="17" t="s">
        <v>6778</v>
      </c>
      <c r="B1046" s="33"/>
      <c r="C1046" s="27" t="s">
        <v>6779</v>
      </c>
      <c r="D1046" s="18">
        <v>49637</v>
      </c>
      <c r="E1046" s="32" t="s">
        <v>6780</v>
      </c>
      <c r="F1046" s="32" t="s">
        <v>6781</v>
      </c>
      <c r="G1046" s="27" t="s">
        <v>3477</v>
      </c>
      <c r="H1046" s="27"/>
      <c r="I1046" s="40">
        <v>2015</v>
      </c>
      <c r="J1046" s="32" t="s">
        <v>4784</v>
      </c>
      <c r="K1046" s="17" t="s">
        <v>6778</v>
      </c>
      <c r="L1046" s="17" t="s">
        <v>4785</v>
      </c>
      <c r="M1046" s="21"/>
      <c r="N1046" s="32"/>
      <c r="O1046" s="21" t="s">
        <v>4785</v>
      </c>
      <c r="P1046" s="32" t="s">
        <v>4786</v>
      </c>
      <c r="Q1046" s="27"/>
      <c r="R1046" s="39">
        <v>12</v>
      </c>
      <c r="S1046" s="25"/>
      <c r="T1046" s="27"/>
      <c r="U1046" s="27"/>
    </row>
    <row r="1047" spans="1:21" hidden="1" x14ac:dyDescent="0.25">
      <c r="A1047" s="17" t="s">
        <v>281</v>
      </c>
      <c r="B1047" s="17" t="s">
        <v>2172</v>
      </c>
      <c r="C1047" s="17" t="s">
        <v>1096</v>
      </c>
      <c r="D1047" s="18">
        <v>86504</v>
      </c>
      <c r="E1047" s="17" t="s">
        <v>1096</v>
      </c>
      <c r="F1047" s="17" t="s">
        <v>2501</v>
      </c>
      <c r="G1047" s="19" t="s">
        <v>3478</v>
      </c>
      <c r="H1047" s="17" t="s">
        <v>1096</v>
      </c>
      <c r="I1047" s="20">
        <v>1978</v>
      </c>
      <c r="J1047" s="17" t="s">
        <v>4784</v>
      </c>
      <c r="K1047" s="17" t="s">
        <v>281</v>
      </c>
      <c r="L1047" s="17" t="s">
        <v>4823</v>
      </c>
      <c r="M1047" s="17"/>
      <c r="N1047" s="17"/>
      <c r="O1047" s="17" t="s">
        <v>4823</v>
      </c>
      <c r="P1047" s="17" t="s">
        <v>4792</v>
      </c>
      <c r="Q1047" s="17" t="s">
        <v>4792</v>
      </c>
      <c r="R1047" s="22">
        <v>12</v>
      </c>
      <c r="S1047" s="17" t="s">
        <v>4088</v>
      </c>
      <c r="T1047" s="23">
        <v>110</v>
      </c>
      <c r="U1047" s="17" t="s">
        <v>4433</v>
      </c>
    </row>
    <row r="1048" spans="1:21" hidden="1" x14ac:dyDescent="0.25">
      <c r="A1048" s="24" t="s">
        <v>6782</v>
      </c>
      <c r="B1048" s="24"/>
      <c r="C1048" s="17" t="s">
        <v>6783</v>
      </c>
      <c r="D1048" s="26">
        <v>6618</v>
      </c>
      <c r="E1048" s="25" t="s">
        <v>6784</v>
      </c>
      <c r="F1048" s="17">
        <v>42401</v>
      </c>
      <c r="G1048" s="19" t="s">
        <v>3479</v>
      </c>
      <c r="H1048" s="17"/>
      <c r="I1048" s="28">
        <v>2010</v>
      </c>
      <c r="J1048" s="17" t="s">
        <v>4784</v>
      </c>
      <c r="K1048" s="17" t="s">
        <v>6782</v>
      </c>
      <c r="L1048" s="17" t="s">
        <v>4785</v>
      </c>
      <c r="M1048" s="17"/>
      <c r="N1048" s="17"/>
      <c r="O1048" s="17" t="s">
        <v>4785</v>
      </c>
      <c r="P1048" s="17" t="s">
        <v>4786</v>
      </c>
      <c r="Q1048" s="17"/>
      <c r="R1048" s="29">
        <v>10</v>
      </c>
      <c r="S1048" s="17"/>
      <c r="T1048" s="25"/>
      <c r="U1048" s="25"/>
    </row>
    <row r="1049" spans="1:21" hidden="1" x14ac:dyDescent="0.25">
      <c r="A1049" s="24" t="s">
        <v>6785</v>
      </c>
      <c r="B1049" s="17"/>
      <c r="C1049" s="17" t="s">
        <v>6786</v>
      </c>
      <c r="D1049" s="26">
        <v>49586</v>
      </c>
      <c r="E1049" s="25" t="s">
        <v>6787</v>
      </c>
      <c r="F1049" s="17" t="s">
        <v>6788</v>
      </c>
      <c r="G1049" s="19" t="s">
        <v>3477</v>
      </c>
      <c r="H1049" s="17"/>
      <c r="I1049" s="28">
        <v>2016</v>
      </c>
      <c r="J1049" s="17" t="s">
        <v>4784</v>
      </c>
      <c r="K1049" s="17" t="s">
        <v>6785</v>
      </c>
      <c r="L1049" s="17" t="s">
        <v>4785</v>
      </c>
      <c r="M1049" s="17"/>
      <c r="N1049" s="17"/>
      <c r="O1049" s="17" t="s">
        <v>4785</v>
      </c>
      <c r="P1049" s="17" t="s">
        <v>4786</v>
      </c>
      <c r="Q1049" s="17"/>
      <c r="R1049" s="29">
        <v>10</v>
      </c>
      <c r="S1049" s="17"/>
      <c r="T1049" s="25"/>
      <c r="U1049" s="17"/>
    </row>
    <row r="1050" spans="1:21" x14ac:dyDescent="0.25">
      <c r="A1050" s="17" t="s">
        <v>282</v>
      </c>
      <c r="B1050" s="17" t="s">
        <v>2158</v>
      </c>
      <c r="C1050" s="17" t="s">
        <v>1097</v>
      </c>
      <c r="D1050" s="18">
        <v>72555</v>
      </c>
      <c r="E1050" s="17" t="s">
        <v>3279</v>
      </c>
      <c r="F1050" s="17" t="s">
        <v>2502</v>
      </c>
      <c r="G1050" s="19" t="s">
        <v>3482</v>
      </c>
      <c r="H1050" s="17" t="s">
        <v>1097</v>
      </c>
      <c r="I1050" s="20">
        <v>1964</v>
      </c>
      <c r="J1050" s="17" t="s">
        <v>4784</v>
      </c>
      <c r="K1050" s="17" t="s">
        <v>282</v>
      </c>
      <c r="L1050" s="17" t="s">
        <v>4959</v>
      </c>
      <c r="M1050" s="17"/>
      <c r="N1050" s="17"/>
      <c r="O1050" s="17" t="s">
        <v>4959</v>
      </c>
      <c r="P1050" s="17" t="s">
        <v>4792</v>
      </c>
      <c r="Q1050" s="17" t="s">
        <v>4792</v>
      </c>
      <c r="R1050" s="22">
        <v>90</v>
      </c>
      <c r="S1050" s="17" t="s">
        <v>4111</v>
      </c>
      <c r="T1050" s="23">
        <v>110</v>
      </c>
      <c r="U1050" s="17" t="s">
        <v>4442</v>
      </c>
    </row>
    <row r="1051" spans="1:21" hidden="1" x14ac:dyDescent="0.25">
      <c r="A1051" s="17" t="s">
        <v>6789</v>
      </c>
      <c r="B1051" s="32" t="s">
        <v>6790</v>
      </c>
      <c r="C1051" s="27" t="s">
        <v>6791</v>
      </c>
      <c r="D1051" s="18">
        <v>16945</v>
      </c>
      <c r="E1051" s="32" t="s">
        <v>6792</v>
      </c>
      <c r="F1051" s="32"/>
      <c r="G1051" s="27" t="s">
        <v>3346</v>
      </c>
      <c r="H1051" s="27"/>
      <c r="I1051" s="40">
        <v>2004</v>
      </c>
      <c r="J1051" s="32" t="s">
        <v>4784</v>
      </c>
      <c r="K1051" s="17" t="s">
        <v>6789</v>
      </c>
      <c r="L1051" s="17" t="s">
        <v>4785</v>
      </c>
      <c r="M1051" s="21"/>
      <c r="N1051" s="32"/>
      <c r="O1051" s="32" t="s">
        <v>4785</v>
      </c>
      <c r="P1051" s="27" t="s">
        <v>4786</v>
      </c>
      <c r="Q1051" s="32"/>
      <c r="R1051" s="39">
        <v>14.4</v>
      </c>
      <c r="S1051" s="25" t="s">
        <v>6793</v>
      </c>
      <c r="T1051" s="27">
        <v>33</v>
      </c>
      <c r="U1051" s="27" t="s">
        <v>4439</v>
      </c>
    </row>
    <row r="1052" spans="1:21" hidden="1" x14ac:dyDescent="0.25">
      <c r="A1052" s="24" t="s">
        <v>6794</v>
      </c>
      <c r="B1052" s="17"/>
      <c r="C1052" s="17" t="s">
        <v>6795</v>
      </c>
      <c r="D1052" s="18">
        <v>74544</v>
      </c>
      <c r="E1052" s="17" t="s">
        <v>6796</v>
      </c>
      <c r="F1052" s="17" t="s">
        <v>6797</v>
      </c>
      <c r="G1052" s="19" t="s">
        <v>3482</v>
      </c>
      <c r="H1052" s="17"/>
      <c r="I1052" s="20">
        <v>2015</v>
      </c>
      <c r="J1052" s="17" t="s">
        <v>4784</v>
      </c>
      <c r="K1052" s="17" t="s">
        <v>6794</v>
      </c>
      <c r="L1052" s="17" t="s">
        <v>4785</v>
      </c>
      <c r="M1052" s="17"/>
      <c r="N1052" s="17"/>
      <c r="O1052" s="17" t="s">
        <v>4785</v>
      </c>
      <c r="P1052" s="17" t="s">
        <v>4786</v>
      </c>
      <c r="Q1052" s="17"/>
      <c r="R1052" s="22">
        <v>23.1</v>
      </c>
      <c r="S1052" s="17"/>
      <c r="T1052" s="23"/>
      <c r="U1052" s="17"/>
    </row>
    <row r="1053" spans="1:21" hidden="1" x14ac:dyDescent="0.25">
      <c r="A1053" s="24" t="s">
        <v>6798</v>
      </c>
      <c r="B1053" s="17" t="s">
        <v>6799</v>
      </c>
      <c r="C1053" s="17"/>
      <c r="D1053" s="18">
        <v>27632</v>
      </c>
      <c r="E1053" s="17" t="s">
        <v>6800</v>
      </c>
      <c r="F1053" s="21"/>
      <c r="G1053" s="19" t="s">
        <v>3477</v>
      </c>
      <c r="H1053" s="17"/>
      <c r="I1053" s="20">
        <v>1999</v>
      </c>
      <c r="J1053" s="17" t="s">
        <v>4784</v>
      </c>
      <c r="K1053" s="17" t="s">
        <v>6798</v>
      </c>
      <c r="L1053" s="17" t="s">
        <v>4785</v>
      </c>
      <c r="M1053" s="17"/>
      <c r="N1053" s="17"/>
      <c r="O1053" s="17" t="s">
        <v>4785</v>
      </c>
      <c r="P1053" s="17" t="s">
        <v>4786</v>
      </c>
      <c r="Q1053" s="17"/>
      <c r="R1053" s="22">
        <v>35</v>
      </c>
      <c r="S1053" s="17"/>
      <c r="T1053" s="23" t="s">
        <v>4405</v>
      </c>
      <c r="U1053" s="25" t="s">
        <v>4455</v>
      </c>
    </row>
    <row r="1054" spans="1:21" hidden="1" x14ac:dyDescent="0.25">
      <c r="A1054" s="24" t="s">
        <v>6801</v>
      </c>
      <c r="B1054" s="17" t="s">
        <v>6802</v>
      </c>
      <c r="C1054" s="17"/>
      <c r="D1054" s="26">
        <v>39649</v>
      </c>
      <c r="E1054" s="25" t="s">
        <v>6803</v>
      </c>
      <c r="F1054" s="24"/>
      <c r="G1054" s="19" t="s">
        <v>3479</v>
      </c>
      <c r="H1054" s="24"/>
      <c r="I1054" s="28">
        <v>2002</v>
      </c>
      <c r="J1054" s="17" t="s">
        <v>4784</v>
      </c>
      <c r="K1054" s="17" t="s">
        <v>6801</v>
      </c>
      <c r="L1054" s="17" t="s">
        <v>4785</v>
      </c>
      <c r="M1054" s="17"/>
      <c r="N1054" s="24"/>
      <c r="O1054" s="24" t="s">
        <v>4785</v>
      </c>
      <c r="P1054" s="17" t="s">
        <v>4786</v>
      </c>
      <c r="Q1054" s="17"/>
      <c r="R1054" s="29">
        <v>16</v>
      </c>
      <c r="S1054" s="17"/>
      <c r="T1054" s="25" t="s">
        <v>4403</v>
      </c>
      <c r="U1054" s="17" t="s">
        <v>4443</v>
      </c>
    </row>
    <row r="1055" spans="1:21" hidden="1" x14ac:dyDescent="0.25">
      <c r="A1055" s="24" t="s">
        <v>6804</v>
      </c>
      <c r="B1055" s="69"/>
      <c r="C1055" s="17" t="s">
        <v>6805</v>
      </c>
      <c r="D1055" s="18">
        <v>99826</v>
      </c>
      <c r="E1055" s="25" t="s">
        <v>6806</v>
      </c>
      <c r="F1055" s="24" t="s">
        <v>6807</v>
      </c>
      <c r="G1055" s="19" t="s">
        <v>3481</v>
      </c>
      <c r="H1055" s="17"/>
      <c r="I1055" s="28">
        <v>2015</v>
      </c>
      <c r="J1055" s="17" t="s">
        <v>4784</v>
      </c>
      <c r="K1055" s="17" t="s">
        <v>6804</v>
      </c>
      <c r="L1055" s="17" t="s">
        <v>4785</v>
      </c>
      <c r="M1055" s="17"/>
      <c r="N1055" s="24"/>
      <c r="O1055" s="24" t="s">
        <v>4785</v>
      </c>
      <c r="P1055" s="17" t="s">
        <v>4786</v>
      </c>
      <c r="Q1055" s="17"/>
      <c r="R1055" s="29">
        <v>15.3</v>
      </c>
      <c r="S1055" s="17"/>
      <c r="T1055" s="25"/>
      <c r="U1055" s="25"/>
    </row>
    <row r="1056" spans="1:21" hidden="1" x14ac:dyDescent="0.25">
      <c r="A1056" s="24" t="s">
        <v>6808</v>
      </c>
      <c r="B1056" s="51" t="s">
        <v>4894</v>
      </c>
      <c r="C1056" s="17" t="s">
        <v>6809</v>
      </c>
      <c r="D1056" s="18">
        <v>18519</v>
      </c>
      <c r="E1056" s="25" t="s">
        <v>6810</v>
      </c>
      <c r="F1056" s="24"/>
      <c r="G1056" s="19" t="s">
        <v>3484</v>
      </c>
      <c r="H1056" s="17"/>
      <c r="I1056" s="28" t="s">
        <v>6811</v>
      </c>
      <c r="J1056" s="17" t="s">
        <v>4784</v>
      </c>
      <c r="K1056" s="17" t="s">
        <v>6808</v>
      </c>
      <c r="L1056" s="17" t="s">
        <v>4785</v>
      </c>
      <c r="M1056" s="17"/>
      <c r="N1056" s="24"/>
      <c r="O1056" s="24" t="s">
        <v>4785</v>
      </c>
      <c r="P1056" s="17" t="s">
        <v>4786</v>
      </c>
      <c r="Q1056" s="17"/>
      <c r="R1056" s="29">
        <v>14</v>
      </c>
      <c r="S1056" s="17"/>
      <c r="T1056" s="25">
        <v>20</v>
      </c>
      <c r="U1056" s="25" t="s">
        <v>4436</v>
      </c>
    </row>
    <row r="1057" spans="1:21" hidden="1" x14ac:dyDescent="0.25">
      <c r="A1057" s="17" t="s">
        <v>773</v>
      </c>
      <c r="B1057" s="32" t="s">
        <v>2346</v>
      </c>
      <c r="C1057" s="32" t="s">
        <v>1417</v>
      </c>
      <c r="D1057" s="32">
        <v>87719</v>
      </c>
      <c r="E1057" s="32" t="s">
        <v>3440</v>
      </c>
      <c r="F1057" s="32" t="s">
        <v>2664</v>
      </c>
      <c r="G1057" s="19" t="s">
        <v>3478</v>
      </c>
      <c r="H1057" s="32"/>
      <c r="I1057" s="32">
        <v>1988</v>
      </c>
      <c r="J1057" s="32" t="s">
        <v>4784</v>
      </c>
      <c r="K1057" s="17" t="s">
        <v>773</v>
      </c>
      <c r="L1057" s="32" t="s">
        <v>4825</v>
      </c>
      <c r="M1057" s="32" t="s">
        <v>4825</v>
      </c>
      <c r="N1057" s="32" t="s">
        <v>4908</v>
      </c>
      <c r="O1057" s="32" t="s">
        <v>4825</v>
      </c>
      <c r="P1057" s="32" t="s">
        <v>4792</v>
      </c>
      <c r="Q1057" s="32" t="s">
        <v>4792</v>
      </c>
      <c r="R1057" s="39">
        <v>11.4</v>
      </c>
      <c r="S1057" s="32" t="s">
        <v>4334</v>
      </c>
      <c r="T1057" s="17">
        <v>20</v>
      </c>
      <c r="U1057" s="32" t="s">
        <v>4566</v>
      </c>
    </row>
    <row r="1058" spans="1:21" ht="26.25" hidden="1" x14ac:dyDescent="0.25">
      <c r="A1058" s="24" t="s">
        <v>6812</v>
      </c>
      <c r="B1058" s="21"/>
      <c r="C1058" s="21" t="s">
        <v>6813</v>
      </c>
      <c r="D1058" s="26">
        <v>6542</v>
      </c>
      <c r="E1058" s="25" t="s">
        <v>6813</v>
      </c>
      <c r="F1058" s="21" t="s">
        <v>6814</v>
      </c>
      <c r="G1058" s="27" t="s">
        <v>3479</v>
      </c>
      <c r="H1058" s="17"/>
      <c r="I1058" s="38">
        <v>2010</v>
      </c>
      <c r="J1058" s="32" t="s">
        <v>4784</v>
      </c>
      <c r="K1058" s="17" t="s">
        <v>6812</v>
      </c>
      <c r="L1058" s="17" t="s">
        <v>4785</v>
      </c>
      <c r="M1058" s="21"/>
      <c r="N1058" s="17"/>
      <c r="O1058" s="17" t="s">
        <v>4785</v>
      </c>
      <c r="P1058" s="27" t="s">
        <v>4786</v>
      </c>
      <c r="Q1058" s="17"/>
      <c r="R1058" s="29">
        <v>12</v>
      </c>
      <c r="S1058" s="33"/>
      <c r="T1058" s="17"/>
      <c r="U1058" s="25"/>
    </row>
    <row r="1059" spans="1:21" ht="26.25" hidden="1" x14ac:dyDescent="0.25">
      <c r="A1059" s="24" t="s">
        <v>6815</v>
      </c>
      <c r="B1059" s="32" t="s">
        <v>6816</v>
      </c>
      <c r="C1059" s="17"/>
      <c r="D1059" s="26">
        <v>2763</v>
      </c>
      <c r="E1059" s="25" t="s">
        <v>6817</v>
      </c>
      <c r="F1059" s="17"/>
      <c r="G1059" s="27" t="s">
        <v>3490</v>
      </c>
      <c r="H1059" s="17"/>
      <c r="I1059" s="28">
        <v>2002</v>
      </c>
      <c r="J1059" s="17" t="s">
        <v>4784</v>
      </c>
      <c r="K1059" s="17" t="s">
        <v>6815</v>
      </c>
      <c r="L1059" s="17" t="s">
        <v>4785</v>
      </c>
      <c r="M1059" s="17"/>
      <c r="N1059" s="17"/>
      <c r="O1059" s="17" t="s">
        <v>4785</v>
      </c>
      <c r="P1059" s="17" t="s">
        <v>4786</v>
      </c>
      <c r="Q1059" s="17"/>
      <c r="R1059" s="29">
        <v>7.2</v>
      </c>
      <c r="S1059" s="30"/>
      <c r="T1059" s="30" t="s">
        <v>4849</v>
      </c>
      <c r="U1059" s="30" t="s">
        <v>4490</v>
      </c>
    </row>
    <row r="1060" spans="1:21" hidden="1" x14ac:dyDescent="0.25">
      <c r="A1060" s="24" t="s">
        <v>6818</v>
      </c>
      <c r="B1060" s="17" t="s">
        <v>6819</v>
      </c>
      <c r="C1060" s="17"/>
      <c r="D1060" s="18">
        <v>2763</v>
      </c>
      <c r="E1060" s="17" t="s">
        <v>6817</v>
      </c>
      <c r="F1060" s="17"/>
      <c r="G1060" s="19" t="s">
        <v>3490</v>
      </c>
      <c r="H1060" s="17"/>
      <c r="I1060" s="20">
        <v>2002</v>
      </c>
      <c r="J1060" s="17" t="s">
        <v>4784</v>
      </c>
      <c r="K1060" s="17" t="s">
        <v>6818</v>
      </c>
      <c r="L1060" s="17" t="s">
        <v>4785</v>
      </c>
      <c r="M1060" s="17"/>
      <c r="N1060" s="17"/>
      <c r="O1060" s="17" t="s">
        <v>4785</v>
      </c>
      <c r="P1060" s="17" t="s">
        <v>4786</v>
      </c>
      <c r="Q1060" s="17"/>
      <c r="R1060" s="22">
        <v>6.6</v>
      </c>
      <c r="S1060" s="17"/>
      <c r="T1060" s="23" t="s">
        <v>4849</v>
      </c>
      <c r="U1060" s="17" t="s">
        <v>4490</v>
      </c>
    </row>
    <row r="1061" spans="1:21" ht="64.5" hidden="1" x14ac:dyDescent="0.25">
      <c r="A1061" s="24" t="s">
        <v>6820</v>
      </c>
      <c r="B1061" s="21" t="s">
        <v>6821</v>
      </c>
      <c r="C1061" s="17"/>
      <c r="D1061" s="18">
        <v>21770</v>
      </c>
      <c r="E1061" s="17" t="s">
        <v>6822</v>
      </c>
      <c r="F1061" s="17"/>
      <c r="G1061" s="19" t="s">
        <v>3477</v>
      </c>
      <c r="H1061" s="17"/>
      <c r="I1061" s="20">
        <v>2006</v>
      </c>
      <c r="J1061" s="17" t="s">
        <v>4784</v>
      </c>
      <c r="K1061" s="17" t="s">
        <v>6820</v>
      </c>
      <c r="L1061" s="17" t="s">
        <v>4785</v>
      </c>
      <c r="M1061" s="17"/>
      <c r="N1061" s="17"/>
      <c r="O1061" s="17" t="s">
        <v>4785</v>
      </c>
      <c r="P1061" s="17" t="s">
        <v>4786</v>
      </c>
      <c r="Q1061" s="17"/>
      <c r="R1061" s="22">
        <v>12</v>
      </c>
      <c r="S1061" s="17"/>
      <c r="T1061" s="23" t="s">
        <v>4405</v>
      </c>
      <c r="U1061" s="17" t="s">
        <v>4455</v>
      </c>
    </row>
    <row r="1062" spans="1:21" hidden="1" x14ac:dyDescent="0.25">
      <c r="A1062" s="24" t="s">
        <v>6823</v>
      </c>
      <c r="B1062" s="17" t="s">
        <v>6824</v>
      </c>
      <c r="C1062" s="17"/>
      <c r="D1062" s="18">
        <v>39291</v>
      </c>
      <c r="E1062" s="17" t="s">
        <v>6825</v>
      </c>
      <c r="F1062" s="17"/>
      <c r="G1062" s="19" t="s">
        <v>3479</v>
      </c>
      <c r="H1062" s="17"/>
      <c r="I1062" s="20">
        <v>2009</v>
      </c>
      <c r="J1062" s="17" t="s">
        <v>4784</v>
      </c>
      <c r="K1062" s="17" t="s">
        <v>6823</v>
      </c>
      <c r="L1062" s="17" t="s">
        <v>4785</v>
      </c>
      <c r="M1062" s="17"/>
      <c r="N1062" s="17"/>
      <c r="O1062" s="17" t="s">
        <v>4785</v>
      </c>
      <c r="P1062" s="17" t="s">
        <v>4786</v>
      </c>
      <c r="Q1062" s="17"/>
      <c r="R1062" s="22">
        <v>27</v>
      </c>
      <c r="S1062" s="17"/>
      <c r="T1062" s="23" t="s">
        <v>4403</v>
      </c>
      <c r="U1062" s="17" t="s">
        <v>4443</v>
      </c>
    </row>
    <row r="1063" spans="1:21" hidden="1" x14ac:dyDescent="0.25">
      <c r="A1063" s="17" t="s">
        <v>611</v>
      </c>
      <c r="B1063" s="17" t="s">
        <v>2293</v>
      </c>
      <c r="C1063" s="17" t="s">
        <v>1314</v>
      </c>
      <c r="D1063" s="27">
        <v>47443</v>
      </c>
      <c r="E1063" s="27" t="s">
        <v>3388</v>
      </c>
      <c r="F1063" s="27" t="s">
        <v>2616</v>
      </c>
      <c r="G1063" s="19" t="s">
        <v>3480</v>
      </c>
      <c r="H1063" s="27" t="s">
        <v>1739</v>
      </c>
      <c r="I1063" s="27">
        <v>1995</v>
      </c>
      <c r="J1063" s="27" t="s">
        <v>4784</v>
      </c>
      <c r="K1063" s="17" t="s">
        <v>611</v>
      </c>
      <c r="L1063" s="27" t="s">
        <v>4842</v>
      </c>
      <c r="M1063" s="27" t="s">
        <v>4812</v>
      </c>
      <c r="N1063" s="27" t="s">
        <v>6826</v>
      </c>
      <c r="O1063" s="27" t="s">
        <v>4812</v>
      </c>
      <c r="P1063" s="27" t="s">
        <v>4792</v>
      </c>
      <c r="Q1063" s="27" t="s">
        <v>4786</v>
      </c>
      <c r="R1063" s="27">
        <v>24</v>
      </c>
      <c r="S1063" s="27" t="s">
        <v>4261</v>
      </c>
      <c r="T1063" s="66">
        <v>45778</v>
      </c>
      <c r="U1063" s="27" t="s">
        <v>4441</v>
      </c>
    </row>
    <row r="1064" spans="1:21" ht="39" hidden="1" x14ac:dyDescent="0.25">
      <c r="A1064" s="17" t="s">
        <v>6827</v>
      </c>
      <c r="B1064" s="33"/>
      <c r="C1064" s="27" t="s">
        <v>6828</v>
      </c>
      <c r="D1064" s="18">
        <v>6618</v>
      </c>
      <c r="E1064" s="32" t="s">
        <v>6829</v>
      </c>
      <c r="F1064" s="32" t="s">
        <v>6830</v>
      </c>
      <c r="G1064" s="27" t="s">
        <v>3479</v>
      </c>
      <c r="H1064" s="27"/>
      <c r="I1064" s="40">
        <v>2010</v>
      </c>
      <c r="J1064" s="32" t="s">
        <v>4784</v>
      </c>
      <c r="K1064" s="17" t="s">
        <v>6827</v>
      </c>
      <c r="L1064" s="17" t="s">
        <v>4785</v>
      </c>
      <c r="M1064" s="21"/>
      <c r="N1064" s="32"/>
      <c r="O1064" s="21" t="s">
        <v>4785</v>
      </c>
      <c r="P1064" s="32" t="s">
        <v>4786</v>
      </c>
      <c r="Q1064" s="27"/>
      <c r="R1064" s="39">
        <v>10</v>
      </c>
      <c r="S1064" s="25"/>
      <c r="T1064" s="28"/>
      <c r="U1064" s="27"/>
    </row>
    <row r="1065" spans="1:21" hidden="1" x14ac:dyDescent="0.25">
      <c r="A1065" s="24" t="s">
        <v>6831</v>
      </c>
      <c r="B1065" s="17" t="s">
        <v>6832</v>
      </c>
      <c r="C1065" s="17"/>
      <c r="D1065" s="18">
        <v>6618</v>
      </c>
      <c r="E1065" s="17" t="s">
        <v>6833</v>
      </c>
      <c r="F1065" s="17"/>
      <c r="G1065" s="19" t="s">
        <v>3479</v>
      </c>
      <c r="H1065" s="17"/>
      <c r="I1065" s="20">
        <v>2002</v>
      </c>
      <c r="J1065" s="17" t="s">
        <v>4784</v>
      </c>
      <c r="K1065" s="17" t="s">
        <v>6831</v>
      </c>
      <c r="L1065" s="17" t="s">
        <v>4785</v>
      </c>
      <c r="M1065" s="17"/>
      <c r="N1065" s="17"/>
      <c r="O1065" s="17" t="s">
        <v>4785</v>
      </c>
      <c r="P1065" s="17" t="s">
        <v>4786</v>
      </c>
      <c r="Q1065" s="17"/>
      <c r="R1065" s="22">
        <v>26.4</v>
      </c>
      <c r="S1065" s="17"/>
      <c r="T1065" s="23" t="s">
        <v>4405</v>
      </c>
      <c r="U1065" s="17" t="s">
        <v>4458</v>
      </c>
    </row>
    <row r="1066" spans="1:21" ht="102.75" hidden="1" x14ac:dyDescent="0.25">
      <c r="A1066" s="24" t="s">
        <v>6834</v>
      </c>
      <c r="B1066" s="21" t="s">
        <v>6835</v>
      </c>
      <c r="C1066" s="17"/>
      <c r="D1066" s="18">
        <v>41199</v>
      </c>
      <c r="E1066" s="17" t="s">
        <v>6836</v>
      </c>
      <c r="F1066" s="17"/>
      <c r="G1066" s="19" t="s">
        <v>3480</v>
      </c>
      <c r="H1066" s="17"/>
      <c r="I1066" s="20">
        <v>2007</v>
      </c>
      <c r="J1066" s="17" t="s">
        <v>4784</v>
      </c>
      <c r="K1066" s="17" t="s">
        <v>6834</v>
      </c>
      <c r="L1066" s="21" t="s">
        <v>4785</v>
      </c>
      <c r="M1066" s="21"/>
      <c r="N1066" s="21"/>
      <c r="O1066" s="21" t="s">
        <v>4785</v>
      </c>
      <c r="P1066" s="17" t="s">
        <v>4786</v>
      </c>
      <c r="Q1066" s="17"/>
      <c r="R1066" s="22">
        <v>17.2</v>
      </c>
      <c r="S1066" s="17"/>
      <c r="T1066" s="23" t="s">
        <v>4405</v>
      </c>
      <c r="U1066" s="17" t="s">
        <v>5581</v>
      </c>
    </row>
    <row r="1067" spans="1:21" ht="64.5" hidden="1" x14ac:dyDescent="0.25">
      <c r="A1067" s="17" t="s">
        <v>6837</v>
      </c>
      <c r="B1067" s="21" t="s">
        <v>6838</v>
      </c>
      <c r="C1067" s="17" t="s">
        <v>6839</v>
      </c>
      <c r="D1067" s="18">
        <v>52156</v>
      </c>
      <c r="E1067" s="17" t="s">
        <v>6840</v>
      </c>
      <c r="F1067" s="17"/>
      <c r="G1067" s="19" t="s">
        <v>3480</v>
      </c>
      <c r="H1067" s="17"/>
      <c r="I1067" s="20">
        <v>2003</v>
      </c>
      <c r="J1067" s="17" t="s">
        <v>4784</v>
      </c>
      <c r="K1067" s="17" t="s">
        <v>6837</v>
      </c>
      <c r="L1067" s="17" t="s">
        <v>4785</v>
      </c>
      <c r="M1067" s="17"/>
      <c r="N1067" s="17"/>
      <c r="O1067" s="17" t="s">
        <v>4785</v>
      </c>
      <c r="P1067" s="17" t="s">
        <v>4786</v>
      </c>
      <c r="Q1067" s="17" t="s">
        <v>4859</v>
      </c>
      <c r="R1067" s="22">
        <v>23.4</v>
      </c>
      <c r="S1067" s="17"/>
      <c r="T1067" s="23">
        <v>20</v>
      </c>
      <c r="U1067" s="32" t="s">
        <v>4441</v>
      </c>
    </row>
    <row r="1068" spans="1:21" hidden="1" x14ac:dyDescent="0.25">
      <c r="A1068" s="24" t="s">
        <v>6841</v>
      </c>
      <c r="B1068" s="21"/>
      <c r="C1068" s="17"/>
      <c r="D1068" s="26">
        <v>26802</v>
      </c>
      <c r="E1068" s="25" t="s">
        <v>6842</v>
      </c>
      <c r="F1068" s="24"/>
      <c r="G1068" s="19" t="s">
        <v>3477</v>
      </c>
      <c r="H1068" s="24"/>
      <c r="I1068" s="28">
        <v>2003</v>
      </c>
      <c r="J1068" s="17" t="s">
        <v>4784</v>
      </c>
      <c r="K1068" s="17" t="s">
        <v>6841</v>
      </c>
      <c r="L1068" s="17" t="s">
        <v>4785</v>
      </c>
      <c r="M1068" s="17"/>
      <c r="N1068" s="24"/>
      <c r="O1068" s="24" t="s">
        <v>4785</v>
      </c>
      <c r="P1068" s="17" t="s">
        <v>4786</v>
      </c>
      <c r="Q1068" s="17"/>
      <c r="R1068" s="29">
        <v>14.6</v>
      </c>
      <c r="S1068" s="17"/>
      <c r="T1068" s="25" t="s">
        <v>4405</v>
      </c>
      <c r="U1068" s="25" t="s">
        <v>4455</v>
      </c>
    </row>
    <row r="1069" spans="1:21" ht="39" hidden="1" x14ac:dyDescent="0.25">
      <c r="A1069" s="24" t="s">
        <v>283</v>
      </c>
      <c r="B1069" s="21" t="s">
        <v>2172</v>
      </c>
      <c r="C1069" s="17" t="s">
        <v>1098</v>
      </c>
      <c r="D1069" s="18">
        <v>85368</v>
      </c>
      <c r="E1069" s="17" t="s">
        <v>3280</v>
      </c>
      <c r="F1069" s="17" t="s">
        <v>2503</v>
      </c>
      <c r="G1069" s="19" t="s">
        <v>3478</v>
      </c>
      <c r="H1069" s="17" t="s">
        <v>1098</v>
      </c>
      <c r="I1069" s="20">
        <v>1929</v>
      </c>
      <c r="J1069" s="17" t="s">
        <v>4784</v>
      </c>
      <c r="K1069" s="17" t="s">
        <v>283</v>
      </c>
      <c r="L1069" s="17" t="s">
        <v>4823</v>
      </c>
      <c r="M1069" s="17"/>
      <c r="N1069" s="17"/>
      <c r="O1069" s="17" t="s">
        <v>4823</v>
      </c>
      <c r="P1069" s="17" t="s">
        <v>4792</v>
      </c>
      <c r="Q1069" s="17" t="s">
        <v>4792</v>
      </c>
      <c r="R1069" s="22">
        <v>22.3</v>
      </c>
      <c r="S1069" s="17" t="s">
        <v>4088</v>
      </c>
      <c r="T1069" s="23">
        <v>110</v>
      </c>
      <c r="U1069" s="25" t="s">
        <v>4486</v>
      </c>
    </row>
    <row r="1070" spans="1:21" hidden="1" x14ac:dyDescent="0.25">
      <c r="A1070" s="17" t="s">
        <v>6843</v>
      </c>
      <c r="B1070" s="17" t="s">
        <v>6844</v>
      </c>
      <c r="C1070" s="17" t="s">
        <v>6845</v>
      </c>
      <c r="D1070" s="18">
        <v>54497</v>
      </c>
      <c r="E1070" s="17" t="s">
        <v>6846</v>
      </c>
      <c r="F1070" s="17"/>
      <c r="G1070" s="19" t="s">
        <v>3487</v>
      </c>
      <c r="H1070" s="17"/>
      <c r="I1070" s="20">
        <v>2002</v>
      </c>
      <c r="J1070" s="17" t="s">
        <v>4784</v>
      </c>
      <c r="K1070" s="17" t="s">
        <v>6843</v>
      </c>
      <c r="L1070" s="17" t="s">
        <v>4785</v>
      </c>
      <c r="M1070" s="17"/>
      <c r="N1070" s="17"/>
      <c r="O1070" s="17" t="s">
        <v>4785</v>
      </c>
      <c r="P1070" s="17" t="s">
        <v>4786</v>
      </c>
      <c r="Q1070" s="17" t="s">
        <v>4792</v>
      </c>
      <c r="R1070" s="22">
        <v>12</v>
      </c>
      <c r="S1070" s="17" t="s">
        <v>6847</v>
      </c>
      <c r="T1070" s="23">
        <v>20</v>
      </c>
      <c r="U1070" s="25"/>
    </row>
    <row r="1071" spans="1:21" hidden="1" x14ac:dyDescent="0.25">
      <c r="A1071" s="24" t="s">
        <v>6848</v>
      </c>
      <c r="B1071" s="27" t="s">
        <v>6849</v>
      </c>
      <c r="C1071" s="17" t="s">
        <v>6845</v>
      </c>
      <c r="D1071" s="18">
        <v>54497</v>
      </c>
      <c r="E1071" s="25" t="s">
        <v>6846</v>
      </c>
      <c r="F1071" s="17"/>
      <c r="G1071" s="19" t="s">
        <v>3487</v>
      </c>
      <c r="H1071" s="17"/>
      <c r="I1071" s="28">
        <v>2002</v>
      </c>
      <c r="J1071" s="17" t="s">
        <v>4784</v>
      </c>
      <c r="K1071" s="17" t="s">
        <v>6848</v>
      </c>
      <c r="L1071" s="17" t="s">
        <v>4785</v>
      </c>
      <c r="M1071" s="17"/>
      <c r="N1071" s="17"/>
      <c r="O1071" s="17" t="s">
        <v>4785</v>
      </c>
      <c r="P1071" s="17" t="s">
        <v>4786</v>
      </c>
      <c r="Q1071" s="17" t="s">
        <v>4792</v>
      </c>
      <c r="R1071" s="29">
        <v>12</v>
      </c>
      <c r="S1071" s="17" t="s">
        <v>6847</v>
      </c>
      <c r="T1071" s="25">
        <v>20</v>
      </c>
      <c r="U1071" s="25"/>
    </row>
    <row r="1072" spans="1:21" hidden="1" x14ac:dyDescent="0.25">
      <c r="A1072" s="24" t="s">
        <v>612</v>
      </c>
      <c r="B1072" s="17" t="s">
        <v>2294</v>
      </c>
      <c r="C1072" s="17" t="s">
        <v>1315</v>
      </c>
      <c r="D1072" s="18">
        <v>1468</v>
      </c>
      <c r="E1072" s="25" t="s">
        <v>3389</v>
      </c>
      <c r="F1072" s="24" t="s">
        <v>2617</v>
      </c>
      <c r="G1072" s="19" t="s">
        <v>3490</v>
      </c>
      <c r="H1072" s="17" t="s">
        <v>1740</v>
      </c>
      <c r="I1072" s="28">
        <v>1998</v>
      </c>
      <c r="J1072" s="17" t="s">
        <v>4784</v>
      </c>
      <c r="K1072" s="17" t="s">
        <v>612</v>
      </c>
      <c r="L1072" s="17" t="s">
        <v>4812</v>
      </c>
      <c r="M1072" s="17"/>
      <c r="N1072" s="24"/>
      <c r="O1072" s="24" t="s">
        <v>4812</v>
      </c>
      <c r="P1072" s="17" t="s">
        <v>4792</v>
      </c>
      <c r="Q1072" s="17" t="s">
        <v>4786</v>
      </c>
      <c r="R1072" s="29">
        <v>34.299999999999997</v>
      </c>
      <c r="S1072" s="17"/>
      <c r="T1072" s="25">
        <v>20</v>
      </c>
      <c r="U1072" s="17" t="s">
        <v>4510</v>
      </c>
    </row>
    <row r="1073" spans="1:21" hidden="1" x14ac:dyDescent="0.25">
      <c r="A1073" s="17" t="s">
        <v>6850</v>
      </c>
      <c r="B1073" s="17" t="s">
        <v>6851</v>
      </c>
      <c r="C1073" s="17"/>
      <c r="D1073" s="18">
        <v>1468</v>
      </c>
      <c r="E1073" s="17" t="s">
        <v>3389</v>
      </c>
      <c r="F1073" s="17"/>
      <c r="G1073" s="19" t="s">
        <v>3490</v>
      </c>
      <c r="H1073" s="17"/>
      <c r="I1073" s="20">
        <v>2005</v>
      </c>
      <c r="J1073" s="17" t="s">
        <v>4784</v>
      </c>
      <c r="K1073" s="17" t="s">
        <v>6850</v>
      </c>
      <c r="L1073" s="17" t="s">
        <v>4812</v>
      </c>
      <c r="M1073" s="17"/>
      <c r="N1073" s="17"/>
      <c r="O1073" s="17" t="s">
        <v>4812</v>
      </c>
      <c r="P1073" s="17" t="s">
        <v>4792</v>
      </c>
      <c r="Q1073" s="17" t="s">
        <v>4786</v>
      </c>
      <c r="R1073" s="22">
        <v>33.9</v>
      </c>
      <c r="S1073" s="17"/>
      <c r="T1073" s="23"/>
      <c r="U1073" s="17"/>
    </row>
    <row r="1074" spans="1:21" hidden="1" x14ac:dyDescent="0.25">
      <c r="A1074" s="24" t="s">
        <v>6852</v>
      </c>
      <c r="B1074" s="44"/>
      <c r="C1074" s="17" t="s">
        <v>6853</v>
      </c>
      <c r="D1074" s="18">
        <v>56290</v>
      </c>
      <c r="E1074" s="25" t="s">
        <v>6854</v>
      </c>
      <c r="F1074" s="17"/>
      <c r="G1074" s="19" t="s">
        <v>3487</v>
      </c>
      <c r="H1074" s="17"/>
      <c r="I1074" s="28">
        <v>2014</v>
      </c>
      <c r="J1074" s="17" t="s">
        <v>4784</v>
      </c>
      <c r="K1074" s="17" t="s">
        <v>6852</v>
      </c>
      <c r="L1074" s="17" t="s">
        <v>4785</v>
      </c>
      <c r="M1074" s="17"/>
      <c r="N1074" s="17"/>
      <c r="O1074" s="17" t="s">
        <v>4785</v>
      </c>
      <c r="P1074" s="17" t="s">
        <v>4786</v>
      </c>
      <c r="Q1074" s="17" t="s">
        <v>4792</v>
      </c>
      <c r="R1074" s="29">
        <v>19.2</v>
      </c>
      <c r="S1074" s="17"/>
      <c r="T1074" s="25" t="s">
        <v>4403</v>
      </c>
      <c r="U1074" s="25" t="s">
        <v>4441</v>
      </c>
    </row>
    <row r="1075" spans="1:21" ht="51.75" hidden="1" x14ac:dyDescent="0.25">
      <c r="A1075" s="24" t="s">
        <v>6855</v>
      </c>
      <c r="B1075" s="21" t="s">
        <v>6856</v>
      </c>
      <c r="C1075" s="21" t="s">
        <v>6857</v>
      </c>
      <c r="D1075" s="26">
        <v>14715</v>
      </c>
      <c r="E1075" s="25" t="s">
        <v>6858</v>
      </c>
      <c r="F1075" s="21"/>
      <c r="G1075" s="27" t="s">
        <v>3479</v>
      </c>
      <c r="H1075" s="17"/>
      <c r="I1075" s="38">
        <v>2012</v>
      </c>
      <c r="J1075" s="32" t="s">
        <v>4784</v>
      </c>
      <c r="K1075" s="17" t="s">
        <v>6855</v>
      </c>
      <c r="L1075" s="17" t="s">
        <v>4785</v>
      </c>
      <c r="M1075" s="21"/>
      <c r="N1075" s="17"/>
      <c r="O1075" s="17" t="s">
        <v>4785</v>
      </c>
      <c r="P1075" s="27" t="s">
        <v>4786</v>
      </c>
      <c r="Q1075" s="17" t="s">
        <v>4792</v>
      </c>
      <c r="R1075" s="29">
        <v>10</v>
      </c>
      <c r="S1075" s="33" t="s">
        <v>6859</v>
      </c>
      <c r="T1075" s="17">
        <v>110</v>
      </c>
      <c r="U1075" s="25" t="s">
        <v>4436</v>
      </c>
    </row>
    <row r="1076" spans="1:21" hidden="1" x14ac:dyDescent="0.25">
      <c r="A1076" s="24" t="s">
        <v>284</v>
      </c>
      <c r="B1076" s="17" t="s">
        <v>2128</v>
      </c>
      <c r="C1076" s="17" t="s">
        <v>1099</v>
      </c>
      <c r="D1076" s="18">
        <v>56254</v>
      </c>
      <c r="E1076" s="37" t="s">
        <v>1099</v>
      </c>
      <c r="F1076" s="17"/>
      <c r="G1076" s="19" t="s">
        <v>3487</v>
      </c>
      <c r="H1076" s="17"/>
      <c r="I1076" s="20">
        <v>1965</v>
      </c>
      <c r="J1076" s="17" t="s">
        <v>4784</v>
      </c>
      <c r="K1076" s="17" t="s">
        <v>284</v>
      </c>
      <c r="L1076" s="17" t="s">
        <v>4823</v>
      </c>
      <c r="M1076" s="17"/>
      <c r="N1076" s="17"/>
      <c r="O1076" s="17" t="s">
        <v>4823</v>
      </c>
      <c r="P1076" s="17" t="s">
        <v>4792</v>
      </c>
      <c r="Q1076" s="17" t="s">
        <v>4792</v>
      </c>
      <c r="R1076" s="22">
        <v>16.399999999999999</v>
      </c>
      <c r="S1076" s="17"/>
      <c r="T1076" s="23">
        <v>20</v>
      </c>
      <c r="U1076" s="17" t="s">
        <v>4441</v>
      </c>
    </row>
    <row r="1077" spans="1:21" ht="39" hidden="1" x14ac:dyDescent="0.25">
      <c r="A1077" s="17" t="s">
        <v>6860</v>
      </c>
      <c r="B1077" s="33" t="s">
        <v>5169</v>
      </c>
      <c r="C1077" s="27" t="s">
        <v>6861</v>
      </c>
      <c r="D1077" s="18">
        <v>6888</v>
      </c>
      <c r="E1077" s="32" t="s">
        <v>6862</v>
      </c>
      <c r="F1077" s="32"/>
      <c r="G1077" s="27" t="s">
        <v>3479</v>
      </c>
      <c r="H1077" s="27"/>
      <c r="I1077" s="40">
        <v>2007</v>
      </c>
      <c r="J1077" s="32" t="s">
        <v>4784</v>
      </c>
      <c r="K1077" s="17" t="s">
        <v>6860</v>
      </c>
      <c r="L1077" s="17" t="s">
        <v>4785</v>
      </c>
      <c r="M1077" s="21"/>
      <c r="N1077" s="32"/>
      <c r="O1077" s="32" t="s">
        <v>4785</v>
      </c>
      <c r="P1077" s="32" t="s">
        <v>4786</v>
      </c>
      <c r="Q1077" s="27" t="s">
        <v>4792</v>
      </c>
      <c r="R1077" s="39">
        <v>14</v>
      </c>
      <c r="S1077" s="25" t="s">
        <v>6863</v>
      </c>
      <c r="T1077" s="27">
        <v>15</v>
      </c>
      <c r="U1077" s="25" t="s">
        <v>4458</v>
      </c>
    </row>
    <row r="1078" spans="1:21" hidden="1" x14ac:dyDescent="0.25">
      <c r="A1078" s="24" t="s">
        <v>6864</v>
      </c>
      <c r="B1078" s="48"/>
      <c r="C1078" s="17"/>
      <c r="D1078" s="18">
        <v>15374</v>
      </c>
      <c r="E1078" s="25" t="s">
        <v>6865</v>
      </c>
      <c r="F1078" s="24" t="s">
        <v>6866</v>
      </c>
      <c r="G1078" s="19" t="s">
        <v>3346</v>
      </c>
      <c r="H1078" s="17"/>
      <c r="I1078" s="28">
        <v>2012</v>
      </c>
      <c r="J1078" s="17" t="s">
        <v>4784</v>
      </c>
      <c r="K1078" s="17" t="s">
        <v>6864</v>
      </c>
      <c r="L1078" s="17" t="s">
        <v>4815</v>
      </c>
      <c r="M1078" s="17"/>
      <c r="N1078" s="24"/>
      <c r="O1078" s="24" t="s">
        <v>4815</v>
      </c>
      <c r="P1078" s="17" t="s">
        <v>4786</v>
      </c>
      <c r="Q1078" s="17"/>
      <c r="R1078" s="29">
        <v>20</v>
      </c>
      <c r="S1078" s="17"/>
      <c r="T1078" s="25"/>
      <c r="U1078" s="17" t="s">
        <v>4436</v>
      </c>
    </row>
    <row r="1079" spans="1:21" hidden="1" x14ac:dyDescent="0.25">
      <c r="A1079" s="24" t="s">
        <v>613</v>
      </c>
      <c r="B1079" s="17" t="s">
        <v>2186</v>
      </c>
      <c r="C1079" s="17" t="s">
        <v>1316</v>
      </c>
      <c r="D1079" s="18">
        <v>81371</v>
      </c>
      <c r="E1079" s="17" t="s">
        <v>3390</v>
      </c>
      <c r="F1079" s="17"/>
      <c r="G1079" s="19" t="s">
        <v>3478</v>
      </c>
      <c r="H1079" s="17">
        <v>1</v>
      </c>
      <c r="I1079" s="20">
        <v>1980</v>
      </c>
      <c r="J1079" s="17" t="s">
        <v>4784</v>
      </c>
      <c r="K1079" s="17" t="s">
        <v>613</v>
      </c>
      <c r="L1079" s="17" t="s">
        <v>4812</v>
      </c>
      <c r="M1079" s="45"/>
      <c r="N1079" s="17"/>
      <c r="O1079" s="17" t="s">
        <v>4812</v>
      </c>
      <c r="P1079" s="17" t="s">
        <v>4792</v>
      </c>
      <c r="Q1079" s="17" t="s">
        <v>4786</v>
      </c>
      <c r="R1079" s="22">
        <v>79.7</v>
      </c>
      <c r="S1079" s="17" t="s">
        <v>4262</v>
      </c>
      <c r="T1079" s="23">
        <v>110</v>
      </c>
      <c r="U1079" s="17" t="s">
        <v>4475</v>
      </c>
    </row>
    <row r="1080" spans="1:21" hidden="1" x14ac:dyDescent="0.25">
      <c r="A1080" s="24" t="s">
        <v>614</v>
      </c>
      <c r="B1080" s="32" t="s">
        <v>2186</v>
      </c>
      <c r="C1080" s="32" t="s">
        <v>1317</v>
      </c>
      <c r="D1080" s="18">
        <v>81371</v>
      </c>
      <c r="E1080" s="32" t="s">
        <v>3390</v>
      </c>
      <c r="F1080" s="17"/>
      <c r="G1080" s="19" t="s">
        <v>3478</v>
      </c>
      <c r="H1080" s="17">
        <v>1</v>
      </c>
      <c r="I1080" s="20">
        <v>1980</v>
      </c>
      <c r="J1080" s="17" t="s">
        <v>4784</v>
      </c>
      <c r="K1080" s="17" t="s">
        <v>614</v>
      </c>
      <c r="L1080" s="17" t="s">
        <v>4812</v>
      </c>
      <c r="M1080" s="45"/>
      <c r="N1080" s="17"/>
      <c r="O1080" s="17" t="s">
        <v>4812</v>
      </c>
      <c r="P1080" s="17" t="s">
        <v>4792</v>
      </c>
      <c r="Q1080" s="17" t="s">
        <v>4786</v>
      </c>
      <c r="R1080" s="22">
        <v>97.9</v>
      </c>
      <c r="S1080" s="17" t="s">
        <v>4262</v>
      </c>
      <c r="T1080" s="23">
        <v>110</v>
      </c>
      <c r="U1080" s="17" t="s">
        <v>4475</v>
      </c>
    </row>
    <row r="1081" spans="1:21" hidden="1" x14ac:dyDescent="0.25">
      <c r="A1081" s="24" t="s">
        <v>615</v>
      </c>
      <c r="B1081" s="32" t="s">
        <v>2186</v>
      </c>
      <c r="C1081" s="32" t="s">
        <v>1318</v>
      </c>
      <c r="D1081" s="18">
        <v>81371</v>
      </c>
      <c r="E1081" s="32" t="s">
        <v>3390</v>
      </c>
      <c r="F1081" s="17"/>
      <c r="G1081" s="19" t="s">
        <v>3478</v>
      </c>
      <c r="H1081" s="17">
        <v>1</v>
      </c>
      <c r="I1081" s="40">
        <v>1980</v>
      </c>
      <c r="J1081" s="32" t="s">
        <v>4784</v>
      </c>
      <c r="K1081" s="17" t="s">
        <v>615</v>
      </c>
      <c r="L1081" s="32" t="s">
        <v>4812</v>
      </c>
      <c r="M1081" s="32"/>
      <c r="N1081" s="32"/>
      <c r="O1081" s="32" t="s">
        <v>4812</v>
      </c>
      <c r="P1081" s="17" t="s">
        <v>4792</v>
      </c>
      <c r="Q1081" s="32" t="s">
        <v>4786</v>
      </c>
      <c r="R1081" s="39">
        <v>97.9</v>
      </c>
      <c r="S1081" s="32" t="s">
        <v>4262</v>
      </c>
      <c r="T1081" s="40">
        <v>110</v>
      </c>
      <c r="U1081" s="32" t="s">
        <v>4475</v>
      </c>
    </row>
    <row r="1082" spans="1:21" ht="39" hidden="1" x14ac:dyDescent="0.25">
      <c r="A1082" s="24" t="s">
        <v>616</v>
      </c>
      <c r="B1082" s="21" t="s">
        <v>2186</v>
      </c>
      <c r="C1082" s="17" t="s">
        <v>1319</v>
      </c>
      <c r="D1082" s="18">
        <v>81371</v>
      </c>
      <c r="E1082" s="17" t="s">
        <v>3390</v>
      </c>
      <c r="F1082" s="17"/>
      <c r="G1082" s="19" t="s">
        <v>3478</v>
      </c>
      <c r="H1082" s="17">
        <v>2</v>
      </c>
      <c r="I1082" s="20">
        <v>2004</v>
      </c>
      <c r="J1082" s="17" t="s">
        <v>4784</v>
      </c>
      <c r="K1082" s="17" t="s">
        <v>616</v>
      </c>
      <c r="L1082" s="17" t="s">
        <v>4812</v>
      </c>
      <c r="M1082" s="17"/>
      <c r="N1082" s="17"/>
      <c r="O1082" s="17" t="s">
        <v>4812</v>
      </c>
      <c r="P1082" s="17" t="s">
        <v>4792</v>
      </c>
      <c r="Q1082" s="17" t="s">
        <v>4786</v>
      </c>
      <c r="R1082" s="22">
        <v>124.9</v>
      </c>
      <c r="S1082" s="17" t="s">
        <v>4262</v>
      </c>
      <c r="T1082" s="23">
        <v>110</v>
      </c>
      <c r="U1082" s="25" t="s">
        <v>4475</v>
      </c>
    </row>
    <row r="1083" spans="1:21" hidden="1" x14ac:dyDescent="0.25">
      <c r="A1083" s="17" t="s">
        <v>617</v>
      </c>
      <c r="B1083" s="17" t="s">
        <v>2186</v>
      </c>
      <c r="C1083" s="17" t="s">
        <v>1320</v>
      </c>
      <c r="D1083" s="18">
        <v>81371</v>
      </c>
      <c r="E1083" s="17" t="s">
        <v>3390</v>
      </c>
      <c r="F1083" s="17"/>
      <c r="G1083" s="19" t="s">
        <v>3478</v>
      </c>
      <c r="H1083" s="17">
        <v>2</v>
      </c>
      <c r="I1083" s="20">
        <v>2004</v>
      </c>
      <c r="J1083" s="17" t="s">
        <v>4784</v>
      </c>
      <c r="K1083" s="17" t="s">
        <v>617</v>
      </c>
      <c r="L1083" s="17" t="s">
        <v>4812</v>
      </c>
      <c r="M1083" s="17"/>
      <c r="N1083" s="17"/>
      <c r="O1083" s="17" t="s">
        <v>4812</v>
      </c>
      <c r="P1083" s="17" t="s">
        <v>4792</v>
      </c>
      <c r="Q1083" s="17" t="s">
        <v>4786</v>
      </c>
      <c r="R1083" s="22">
        <v>123.9</v>
      </c>
      <c r="S1083" s="17" t="s">
        <v>4262</v>
      </c>
      <c r="T1083" s="23">
        <v>110</v>
      </c>
      <c r="U1083" s="17" t="s">
        <v>4475</v>
      </c>
    </row>
    <row r="1084" spans="1:21" hidden="1" x14ac:dyDescent="0.25">
      <c r="A1084" s="24" t="s">
        <v>618</v>
      </c>
      <c r="B1084" s="32" t="s">
        <v>2186</v>
      </c>
      <c r="C1084" s="32" t="s">
        <v>1321</v>
      </c>
      <c r="D1084" s="18">
        <v>81371</v>
      </c>
      <c r="E1084" s="32" t="s">
        <v>3390</v>
      </c>
      <c r="F1084" s="32"/>
      <c r="G1084" s="19" t="s">
        <v>3478</v>
      </c>
      <c r="H1084" s="32">
        <v>2</v>
      </c>
      <c r="I1084" s="40">
        <v>2004</v>
      </c>
      <c r="J1084" s="32" t="s">
        <v>4784</v>
      </c>
      <c r="K1084" s="17" t="s">
        <v>618</v>
      </c>
      <c r="L1084" s="32" t="s">
        <v>4812</v>
      </c>
      <c r="M1084" s="32"/>
      <c r="N1084" s="32"/>
      <c r="O1084" s="32" t="s">
        <v>4812</v>
      </c>
      <c r="P1084" s="17" t="s">
        <v>4792</v>
      </c>
      <c r="Q1084" s="32" t="s">
        <v>4786</v>
      </c>
      <c r="R1084" s="39">
        <v>127.6</v>
      </c>
      <c r="S1084" s="32" t="s">
        <v>4262</v>
      </c>
      <c r="T1084" s="40">
        <v>110</v>
      </c>
      <c r="U1084" s="32" t="s">
        <v>4475</v>
      </c>
    </row>
    <row r="1085" spans="1:21" hidden="1" x14ac:dyDescent="0.25">
      <c r="A1085" s="24" t="s">
        <v>619</v>
      </c>
      <c r="B1085" s="32" t="s">
        <v>2295</v>
      </c>
      <c r="C1085" s="32" t="s">
        <v>1322</v>
      </c>
      <c r="D1085" s="18">
        <v>85326</v>
      </c>
      <c r="E1085" s="32" t="s">
        <v>3390</v>
      </c>
      <c r="F1085" s="24" t="s">
        <v>2618</v>
      </c>
      <c r="G1085" s="19" t="s">
        <v>3478</v>
      </c>
      <c r="H1085" s="24" t="s">
        <v>1741</v>
      </c>
      <c r="I1085" s="40">
        <v>1992</v>
      </c>
      <c r="J1085" s="32" t="s">
        <v>5098</v>
      </c>
      <c r="K1085" s="17" t="s">
        <v>619</v>
      </c>
      <c r="L1085" s="32" t="s">
        <v>4812</v>
      </c>
      <c r="M1085" s="32" t="s">
        <v>4812</v>
      </c>
      <c r="N1085" s="32" t="s">
        <v>4908</v>
      </c>
      <c r="O1085" s="32" t="s">
        <v>4812</v>
      </c>
      <c r="P1085" s="17" t="s">
        <v>4792</v>
      </c>
      <c r="Q1085" s="32" t="s">
        <v>4786</v>
      </c>
      <c r="R1085" s="39">
        <v>11.06</v>
      </c>
      <c r="S1085" s="32" t="s">
        <v>4263</v>
      </c>
      <c r="T1085" s="40">
        <v>20</v>
      </c>
      <c r="U1085" s="32" t="s">
        <v>4451</v>
      </c>
    </row>
    <row r="1086" spans="1:21" hidden="1" x14ac:dyDescent="0.25">
      <c r="A1086" s="24" t="s">
        <v>620</v>
      </c>
      <c r="B1086" s="32" t="s">
        <v>2295</v>
      </c>
      <c r="C1086" s="32" t="s">
        <v>1323</v>
      </c>
      <c r="D1086" s="18">
        <v>85326</v>
      </c>
      <c r="E1086" s="32" t="s">
        <v>3390</v>
      </c>
      <c r="F1086" s="24" t="s">
        <v>2618</v>
      </c>
      <c r="G1086" s="19" t="s">
        <v>3478</v>
      </c>
      <c r="H1086" s="24" t="s">
        <v>1742</v>
      </c>
      <c r="I1086" s="40">
        <v>2003</v>
      </c>
      <c r="J1086" s="32" t="s">
        <v>4784</v>
      </c>
      <c r="K1086" s="17" t="s">
        <v>620</v>
      </c>
      <c r="L1086" s="32" t="s">
        <v>4812</v>
      </c>
      <c r="M1086" s="32"/>
      <c r="N1086" s="32"/>
      <c r="O1086" s="32" t="s">
        <v>4812</v>
      </c>
      <c r="P1086" s="17" t="s">
        <v>4792</v>
      </c>
      <c r="Q1086" s="32" t="s">
        <v>4786</v>
      </c>
      <c r="R1086" s="39">
        <v>7.44</v>
      </c>
      <c r="S1086" s="32" t="s">
        <v>4263</v>
      </c>
      <c r="T1086" s="40">
        <v>20</v>
      </c>
      <c r="U1086" s="25" t="s">
        <v>4451</v>
      </c>
    </row>
    <row r="1087" spans="1:21" hidden="1" x14ac:dyDescent="0.25">
      <c r="A1087" s="24" t="s">
        <v>621</v>
      </c>
      <c r="B1087" s="17" t="s">
        <v>2295</v>
      </c>
      <c r="C1087" s="17" t="s">
        <v>1324</v>
      </c>
      <c r="D1087" s="26">
        <v>85326</v>
      </c>
      <c r="E1087" s="25" t="s">
        <v>3390</v>
      </c>
      <c r="F1087" s="17"/>
      <c r="G1087" s="19" t="s">
        <v>3478</v>
      </c>
      <c r="H1087" s="17"/>
      <c r="I1087" s="28">
        <v>2015</v>
      </c>
      <c r="J1087" s="17" t="s">
        <v>4784</v>
      </c>
      <c r="K1087" s="17" t="s">
        <v>621</v>
      </c>
      <c r="L1087" s="17" t="s">
        <v>4812</v>
      </c>
      <c r="M1087" s="17"/>
      <c r="N1087" s="17"/>
      <c r="O1087" s="17" t="s">
        <v>4812</v>
      </c>
      <c r="P1087" s="17" t="s">
        <v>4792</v>
      </c>
      <c r="Q1087" s="17" t="s">
        <v>4786</v>
      </c>
      <c r="R1087" s="29">
        <v>17.2</v>
      </c>
      <c r="S1087" s="17"/>
      <c r="T1087" s="25">
        <v>20</v>
      </c>
      <c r="U1087" s="25" t="s">
        <v>4534</v>
      </c>
    </row>
    <row r="1088" spans="1:21" hidden="1" x14ac:dyDescent="0.25">
      <c r="A1088" s="24" t="s">
        <v>6867</v>
      </c>
      <c r="B1088" s="32"/>
      <c r="C1088" s="17" t="s">
        <v>6868</v>
      </c>
      <c r="D1088" s="18">
        <v>97702</v>
      </c>
      <c r="E1088" s="17" t="s">
        <v>6869</v>
      </c>
      <c r="F1088" s="17"/>
      <c r="G1088" s="19" t="s">
        <v>3478</v>
      </c>
      <c r="H1088" s="17"/>
      <c r="I1088" s="20">
        <v>2014</v>
      </c>
      <c r="J1088" s="17" t="s">
        <v>4784</v>
      </c>
      <c r="K1088" s="17" t="s">
        <v>6867</v>
      </c>
      <c r="L1088" s="17" t="s">
        <v>4785</v>
      </c>
      <c r="M1088" s="17"/>
      <c r="N1088" s="17"/>
      <c r="O1088" s="17" t="s">
        <v>4785</v>
      </c>
      <c r="P1088" s="17" t="s">
        <v>4786</v>
      </c>
      <c r="Q1088" s="17" t="s">
        <v>4792</v>
      </c>
      <c r="R1088" s="22">
        <v>12.5</v>
      </c>
      <c r="S1088" s="17"/>
      <c r="T1088" s="23" t="s">
        <v>4405</v>
      </c>
      <c r="U1088" s="17" t="s">
        <v>4451</v>
      </c>
    </row>
    <row r="1089" spans="1:21" hidden="1" x14ac:dyDescent="0.25">
      <c r="A1089" s="24" t="s">
        <v>622</v>
      </c>
      <c r="B1089" s="17" t="s">
        <v>2296</v>
      </c>
      <c r="C1089" s="17" t="s">
        <v>1325</v>
      </c>
      <c r="D1089" s="18">
        <v>48145</v>
      </c>
      <c r="E1089" s="17" t="s">
        <v>3391</v>
      </c>
      <c r="F1089" s="17"/>
      <c r="G1089" s="19" t="s">
        <v>3480</v>
      </c>
      <c r="H1089" s="17" t="s">
        <v>1242</v>
      </c>
      <c r="I1089" s="20">
        <v>2005</v>
      </c>
      <c r="J1089" s="17" t="s">
        <v>4784</v>
      </c>
      <c r="K1089" s="17" t="s">
        <v>622</v>
      </c>
      <c r="L1089" s="17" t="s">
        <v>4842</v>
      </c>
      <c r="M1089" s="17" t="s">
        <v>4812</v>
      </c>
      <c r="N1089" s="17" t="s">
        <v>4908</v>
      </c>
      <c r="O1089" s="17" t="s">
        <v>4812</v>
      </c>
      <c r="P1089" s="17" t="s">
        <v>4792</v>
      </c>
      <c r="Q1089" s="17" t="s">
        <v>4786</v>
      </c>
      <c r="R1089" s="22">
        <v>100.2</v>
      </c>
      <c r="S1089" s="17" t="s">
        <v>4264</v>
      </c>
      <c r="T1089" s="23">
        <v>10</v>
      </c>
      <c r="U1089" s="17" t="s">
        <v>4535</v>
      </c>
    </row>
    <row r="1090" spans="1:21" ht="51.75" hidden="1" x14ac:dyDescent="0.25">
      <c r="A1090" s="24" t="s">
        <v>6870</v>
      </c>
      <c r="B1090" s="21" t="s">
        <v>4894</v>
      </c>
      <c r="C1090" s="21" t="s">
        <v>6871</v>
      </c>
      <c r="D1090" s="26">
        <v>4769</v>
      </c>
      <c r="E1090" s="25" t="s">
        <v>6872</v>
      </c>
      <c r="F1090" s="21"/>
      <c r="G1090" s="27" t="s">
        <v>3490</v>
      </c>
      <c r="H1090" s="17"/>
      <c r="I1090" s="38">
        <v>2004</v>
      </c>
      <c r="J1090" s="32" t="s">
        <v>4784</v>
      </c>
      <c r="K1090" s="17" t="s">
        <v>6870</v>
      </c>
      <c r="L1090" s="17" t="s">
        <v>4785</v>
      </c>
      <c r="M1090" s="21"/>
      <c r="N1090" s="17"/>
      <c r="O1090" s="17" t="s">
        <v>4785</v>
      </c>
      <c r="P1090" s="27" t="s">
        <v>4786</v>
      </c>
      <c r="Q1090" s="17"/>
      <c r="R1090" s="29">
        <v>14</v>
      </c>
      <c r="S1090" s="33"/>
      <c r="T1090" s="17">
        <v>20</v>
      </c>
      <c r="U1090" s="25" t="s">
        <v>4458</v>
      </c>
    </row>
    <row r="1091" spans="1:21" ht="64.5" hidden="1" x14ac:dyDescent="0.25">
      <c r="A1091" s="24" t="s">
        <v>743</v>
      </c>
      <c r="B1091" s="21" t="s">
        <v>2158</v>
      </c>
      <c r="C1091" s="21" t="s">
        <v>1401</v>
      </c>
      <c r="D1091" s="26">
        <v>74382</v>
      </c>
      <c r="E1091" s="25" t="s">
        <v>3432</v>
      </c>
      <c r="F1091" s="21" t="s">
        <v>2654</v>
      </c>
      <c r="G1091" s="27" t="s">
        <v>3482</v>
      </c>
      <c r="H1091" s="17" t="s">
        <v>1796</v>
      </c>
      <c r="I1091" s="38">
        <v>1989</v>
      </c>
      <c r="J1091" s="32" t="s">
        <v>4784</v>
      </c>
      <c r="K1091" s="17" t="s">
        <v>743</v>
      </c>
      <c r="L1091" s="17" t="s">
        <v>5256</v>
      </c>
      <c r="M1091" s="21"/>
      <c r="N1091" s="17"/>
      <c r="O1091" s="17" t="s">
        <v>5256</v>
      </c>
      <c r="P1091" s="27" t="s">
        <v>4792</v>
      </c>
      <c r="Q1091" s="17" t="s">
        <v>4792</v>
      </c>
      <c r="R1091" s="29">
        <v>1310</v>
      </c>
      <c r="S1091" s="33" t="s">
        <v>3432</v>
      </c>
      <c r="T1091" s="17">
        <v>380</v>
      </c>
      <c r="U1091" s="25" t="s">
        <v>4564</v>
      </c>
    </row>
    <row r="1092" spans="1:21" hidden="1" x14ac:dyDescent="0.25">
      <c r="A1092" s="17" t="s">
        <v>285</v>
      </c>
      <c r="B1092" s="17" t="s">
        <v>2128</v>
      </c>
      <c r="C1092" s="17" t="s">
        <v>1100</v>
      </c>
      <c r="D1092" s="18">
        <v>56858</v>
      </c>
      <c r="E1092" s="17" t="s">
        <v>1100</v>
      </c>
      <c r="F1092" s="17"/>
      <c r="G1092" s="19" t="s">
        <v>3487</v>
      </c>
      <c r="H1092" s="17"/>
      <c r="I1092" s="20">
        <v>1966</v>
      </c>
      <c r="J1092" s="17" t="s">
        <v>4784</v>
      </c>
      <c r="K1092" s="17" t="s">
        <v>285</v>
      </c>
      <c r="L1092" s="17" t="s">
        <v>4823</v>
      </c>
      <c r="M1092" s="17"/>
      <c r="N1092" s="17"/>
      <c r="O1092" s="17" t="s">
        <v>4823</v>
      </c>
      <c r="P1092" s="17" t="s">
        <v>4792</v>
      </c>
      <c r="Q1092" s="17" t="s">
        <v>4792</v>
      </c>
      <c r="R1092" s="22">
        <v>16.399999999999999</v>
      </c>
      <c r="S1092" s="17"/>
      <c r="T1092" s="23">
        <v>20</v>
      </c>
      <c r="U1092" s="25" t="s">
        <v>4441</v>
      </c>
    </row>
    <row r="1093" spans="1:21" ht="39" hidden="1" x14ac:dyDescent="0.25">
      <c r="A1093" s="17" t="s">
        <v>6873</v>
      </c>
      <c r="B1093" s="33"/>
      <c r="C1093" s="27"/>
      <c r="D1093" s="18">
        <v>3159</v>
      </c>
      <c r="E1093" s="32" t="s">
        <v>6874</v>
      </c>
      <c r="F1093" s="32" t="s">
        <v>6875</v>
      </c>
      <c r="G1093" s="27" t="s">
        <v>3346</v>
      </c>
      <c r="H1093" s="27"/>
      <c r="I1093" s="40">
        <v>2012</v>
      </c>
      <c r="J1093" s="32" t="s">
        <v>4784</v>
      </c>
      <c r="K1093" s="17" t="s">
        <v>6873</v>
      </c>
      <c r="L1093" s="17" t="s">
        <v>4815</v>
      </c>
      <c r="M1093" s="21"/>
      <c r="N1093" s="32"/>
      <c r="O1093" s="21" t="s">
        <v>4815</v>
      </c>
      <c r="P1093" s="32" t="s">
        <v>4786</v>
      </c>
      <c r="Q1093" s="27"/>
      <c r="R1093" s="39">
        <v>22.1</v>
      </c>
      <c r="S1093" s="25"/>
      <c r="T1093" s="27"/>
      <c r="U1093" s="27" t="s">
        <v>4458</v>
      </c>
    </row>
    <row r="1094" spans="1:21" ht="64.5" hidden="1" x14ac:dyDescent="0.25">
      <c r="A1094" s="24" t="s">
        <v>286</v>
      </c>
      <c r="B1094" s="21" t="s">
        <v>2208</v>
      </c>
      <c r="C1094" s="17" t="s">
        <v>1101</v>
      </c>
      <c r="D1094" s="26" t="s">
        <v>2877</v>
      </c>
      <c r="E1094" s="25" t="s">
        <v>3281</v>
      </c>
      <c r="F1094" s="21" t="s">
        <v>2504</v>
      </c>
      <c r="G1094" s="27" t="s">
        <v>3488</v>
      </c>
      <c r="H1094" s="17"/>
      <c r="I1094" s="38">
        <v>1984</v>
      </c>
      <c r="J1094" s="32" t="s">
        <v>4784</v>
      </c>
      <c r="K1094" s="17" t="s">
        <v>286</v>
      </c>
      <c r="L1094" s="17" t="s">
        <v>4907</v>
      </c>
      <c r="M1094" s="21"/>
      <c r="N1094" s="17"/>
      <c r="O1094" s="17" t="s">
        <v>4907</v>
      </c>
      <c r="P1094" s="27" t="s">
        <v>4792</v>
      </c>
      <c r="Q1094" s="17" t="s">
        <v>4792</v>
      </c>
      <c r="R1094" s="29">
        <v>86</v>
      </c>
      <c r="S1094" s="30" t="s">
        <v>4112</v>
      </c>
      <c r="T1094" s="30">
        <v>220</v>
      </c>
      <c r="U1094" s="30" t="s">
        <v>4459</v>
      </c>
    </row>
    <row r="1095" spans="1:21" hidden="1" x14ac:dyDescent="0.25">
      <c r="A1095" s="24" t="s">
        <v>623</v>
      </c>
      <c r="B1095" s="17" t="s">
        <v>2297</v>
      </c>
      <c r="C1095" s="17" t="s">
        <v>1326</v>
      </c>
      <c r="D1095" s="26">
        <v>17034</v>
      </c>
      <c r="E1095" s="25" t="s">
        <v>3392</v>
      </c>
      <c r="F1095" s="24"/>
      <c r="G1095" s="19" t="s">
        <v>3484</v>
      </c>
      <c r="H1095" s="24"/>
      <c r="I1095" s="28">
        <v>1997</v>
      </c>
      <c r="J1095" s="17" t="s">
        <v>4784</v>
      </c>
      <c r="K1095" s="17" t="s">
        <v>623</v>
      </c>
      <c r="L1095" s="17" t="s">
        <v>4842</v>
      </c>
      <c r="M1095" s="17" t="s">
        <v>4812</v>
      </c>
      <c r="N1095" s="24" t="s">
        <v>4964</v>
      </c>
      <c r="O1095" s="24" t="s">
        <v>4812</v>
      </c>
      <c r="P1095" s="17" t="s">
        <v>4792</v>
      </c>
      <c r="Q1095" s="17" t="s">
        <v>4786</v>
      </c>
      <c r="R1095" s="29">
        <v>75</v>
      </c>
      <c r="S1095" s="17" t="s">
        <v>4265</v>
      </c>
      <c r="T1095" s="25"/>
      <c r="U1095" s="25" t="s">
        <v>4536</v>
      </c>
    </row>
    <row r="1096" spans="1:21" hidden="1" x14ac:dyDescent="0.25">
      <c r="A1096" s="24" t="s">
        <v>287</v>
      </c>
      <c r="B1096" s="17" t="s">
        <v>2195</v>
      </c>
      <c r="C1096" s="17" t="s">
        <v>1102</v>
      </c>
      <c r="D1096" s="26">
        <v>86633</v>
      </c>
      <c r="E1096" s="25" t="s">
        <v>3282</v>
      </c>
      <c r="F1096" s="24"/>
      <c r="G1096" s="19" t="s">
        <v>3478</v>
      </c>
      <c r="H1096" s="24" t="s">
        <v>1604</v>
      </c>
      <c r="I1096" s="28">
        <v>1969</v>
      </c>
      <c r="J1096" s="17" t="s">
        <v>4784</v>
      </c>
      <c r="K1096" s="17" t="s">
        <v>287</v>
      </c>
      <c r="L1096" s="17" t="s">
        <v>4823</v>
      </c>
      <c r="M1096" s="17"/>
      <c r="N1096" s="24"/>
      <c r="O1096" s="24" t="s">
        <v>4823</v>
      </c>
      <c r="P1096" s="17" t="s">
        <v>4792</v>
      </c>
      <c r="Q1096" s="17" t="s">
        <v>4792</v>
      </c>
      <c r="R1096" s="29">
        <v>20.2</v>
      </c>
      <c r="S1096" s="17" t="s">
        <v>4091</v>
      </c>
      <c r="T1096" s="25" t="s">
        <v>4416</v>
      </c>
      <c r="U1096" s="25" t="s">
        <v>4481</v>
      </c>
    </row>
    <row r="1097" spans="1:21" ht="39" hidden="1" x14ac:dyDescent="0.25">
      <c r="A1097" s="24" t="s">
        <v>6876</v>
      </c>
      <c r="B1097" s="17" t="s">
        <v>6877</v>
      </c>
      <c r="C1097" s="17" t="s">
        <v>6878</v>
      </c>
      <c r="D1097" s="18">
        <v>91564</v>
      </c>
      <c r="E1097" s="17" t="s">
        <v>6879</v>
      </c>
      <c r="F1097" s="17" t="s">
        <v>6880</v>
      </c>
      <c r="G1097" s="19" t="s">
        <v>3478</v>
      </c>
      <c r="H1097" s="17"/>
      <c r="I1097" s="20">
        <v>2015</v>
      </c>
      <c r="J1097" s="17" t="s">
        <v>4784</v>
      </c>
      <c r="K1097" s="17" t="s">
        <v>6876</v>
      </c>
      <c r="L1097" s="21" t="s">
        <v>4785</v>
      </c>
      <c r="M1097" s="17"/>
      <c r="N1097" s="17"/>
      <c r="O1097" s="17" t="s">
        <v>4785</v>
      </c>
      <c r="P1097" s="17" t="s">
        <v>4786</v>
      </c>
      <c r="Q1097" s="17"/>
      <c r="R1097" s="22">
        <v>12</v>
      </c>
      <c r="S1097" s="17"/>
      <c r="T1097" s="23"/>
      <c r="U1097" s="17"/>
    </row>
    <row r="1098" spans="1:21" hidden="1" x14ac:dyDescent="0.25">
      <c r="A1098" s="24" t="s">
        <v>6881</v>
      </c>
      <c r="B1098" s="21"/>
      <c r="C1098" s="17" t="s">
        <v>6882</v>
      </c>
      <c r="D1098" s="18">
        <v>25792</v>
      </c>
      <c r="E1098" s="17" t="s">
        <v>6883</v>
      </c>
      <c r="F1098" s="17"/>
      <c r="G1098" s="19" t="s">
        <v>3486</v>
      </c>
      <c r="H1098" s="17"/>
      <c r="I1098" s="20">
        <v>2015</v>
      </c>
      <c r="J1098" s="17" t="s">
        <v>4784</v>
      </c>
      <c r="K1098" s="17" t="s">
        <v>6881</v>
      </c>
      <c r="L1098" s="17" t="s">
        <v>4785</v>
      </c>
      <c r="M1098" s="17"/>
      <c r="N1098" s="17"/>
      <c r="O1098" s="17" t="s">
        <v>4785</v>
      </c>
      <c r="P1098" s="17" t="s">
        <v>4882</v>
      </c>
      <c r="Q1098" s="17"/>
      <c r="R1098" s="22">
        <v>34.9</v>
      </c>
      <c r="S1098" s="17"/>
      <c r="T1098" s="17" t="s">
        <v>4403</v>
      </c>
      <c r="U1098" s="25" t="s">
        <v>4567</v>
      </c>
    </row>
    <row r="1099" spans="1:21" ht="77.25" hidden="1" x14ac:dyDescent="0.25">
      <c r="A1099" s="17" t="s">
        <v>6884</v>
      </c>
      <c r="B1099" s="33" t="s">
        <v>6885</v>
      </c>
      <c r="C1099" s="27"/>
      <c r="D1099" s="18">
        <v>49586</v>
      </c>
      <c r="E1099" s="32" t="s">
        <v>6886</v>
      </c>
      <c r="F1099" s="32"/>
      <c r="G1099" s="27" t="s">
        <v>3477</v>
      </c>
      <c r="H1099" s="27"/>
      <c r="I1099" s="40">
        <v>2005</v>
      </c>
      <c r="J1099" s="32" t="s">
        <v>4784</v>
      </c>
      <c r="K1099" s="17" t="s">
        <v>6884</v>
      </c>
      <c r="L1099" s="17" t="s">
        <v>4785</v>
      </c>
      <c r="M1099" s="21"/>
      <c r="N1099" s="32"/>
      <c r="O1099" s="21" t="s">
        <v>4785</v>
      </c>
      <c r="P1099" s="32" t="s">
        <v>4786</v>
      </c>
      <c r="Q1099" s="27"/>
      <c r="R1099" s="39">
        <v>18.399999999999999</v>
      </c>
      <c r="S1099" s="25"/>
      <c r="T1099" s="27" t="s">
        <v>4849</v>
      </c>
      <c r="U1099" s="27" t="s">
        <v>4441</v>
      </c>
    </row>
    <row r="1100" spans="1:21" ht="64.5" hidden="1" x14ac:dyDescent="0.25">
      <c r="A1100" s="17" t="s">
        <v>6887</v>
      </c>
      <c r="B1100" s="33" t="s">
        <v>6888</v>
      </c>
      <c r="C1100" s="27" t="s">
        <v>6889</v>
      </c>
      <c r="D1100" s="18">
        <v>49434</v>
      </c>
      <c r="E1100" s="32" t="s">
        <v>6890</v>
      </c>
      <c r="F1100" s="32"/>
      <c r="G1100" s="27" t="s">
        <v>3477</v>
      </c>
      <c r="H1100" s="27"/>
      <c r="I1100" s="40">
        <v>2002</v>
      </c>
      <c r="J1100" s="32" t="s">
        <v>4784</v>
      </c>
      <c r="K1100" s="17" t="s">
        <v>6887</v>
      </c>
      <c r="L1100" s="17" t="s">
        <v>4785</v>
      </c>
      <c r="M1100" s="21"/>
      <c r="N1100" s="32"/>
      <c r="O1100" s="21" t="s">
        <v>4785</v>
      </c>
      <c r="P1100" s="32" t="s">
        <v>4786</v>
      </c>
      <c r="Q1100" s="27" t="s">
        <v>4859</v>
      </c>
      <c r="R1100" s="39">
        <v>10.8</v>
      </c>
      <c r="S1100" s="25" t="s">
        <v>6891</v>
      </c>
      <c r="T1100" s="27">
        <v>20</v>
      </c>
      <c r="U1100" s="27" t="s">
        <v>4441</v>
      </c>
    </row>
    <row r="1101" spans="1:21" ht="51.75" hidden="1" x14ac:dyDescent="0.25">
      <c r="A1101" s="24" t="s">
        <v>6892</v>
      </c>
      <c r="B1101" s="21" t="s">
        <v>6893</v>
      </c>
      <c r="C1101" s="17"/>
      <c r="D1101" s="18">
        <v>49434</v>
      </c>
      <c r="E1101" s="17" t="s">
        <v>6890</v>
      </c>
      <c r="F1101" s="17"/>
      <c r="G1101" s="19" t="s">
        <v>3477</v>
      </c>
      <c r="H1101" s="17"/>
      <c r="I1101" s="20">
        <v>2002</v>
      </c>
      <c r="J1101" s="17" t="s">
        <v>4784</v>
      </c>
      <c r="K1101" s="17" t="s">
        <v>6892</v>
      </c>
      <c r="L1101" s="17" t="s">
        <v>4785</v>
      </c>
      <c r="M1101" s="17"/>
      <c r="N1101" s="17"/>
      <c r="O1101" s="17" t="s">
        <v>4785</v>
      </c>
      <c r="P1101" s="17" t="s">
        <v>4786</v>
      </c>
      <c r="Q1101" s="17"/>
      <c r="R1101" s="22">
        <v>7.2</v>
      </c>
      <c r="S1101" s="17"/>
      <c r="T1101" s="23" t="s">
        <v>4405</v>
      </c>
      <c r="U1101" s="17" t="s">
        <v>4455</v>
      </c>
    </row>
    <row r="1102" spans="1:21" ht="64.5" hidden="1" x14ac:dyDescent="0.25">
      <c r="A1102" s="24" t="s">
        <v>6894</v>
      </c>
      <c r="B1102" s="21"/>
      <c r="C1102" s="21" t="s">
        <v>6895</v>
      </c>
      <c r="D1102" s="26">
        <v>25742</v>
      </c>
      <c r="E1102" s="25" t="s">
        <v>6896</v>
      </c>
      <c r="F1102" s="21" t="s">
        <v>6897</v>
      </c>
      <c r="G1102" s="27" t="s">
        <v>3486</v>
      </c>
      <c r="H1102" s="17"/>
      <c r="I1102" s="38">
        <v>2015</v>
      </c>
      <c r="J1102" s="32" t="s">
        <v>4784</v>
      </c>
      <c r="K1102" s="17" t="s">
        <v>6894</v>
      </c>
      <c r="L1102" s="17" t="s">
        <v>4785</v>
      </c>
      <c r="M1102" s="21"/>
      <c r="N1102" s="17"/>
      <c r="O1102" s="17" t="s">
        <v>4785</v>
      </c>
      <c r="P1102" s="27" t="s">
        <v>4786</v>
      </c>
      <c r="Q1102" s="17"/>
      <c r="R1102" s="29">
        <v>13.6</v>
      </c>
      <c r="S1102" s="33"/>
      <c r="T1102" s="17"/>
      <c r="U1102" s="25"/>
    </row>
    <row r="1103" spans="1:21" ht="51.75" hidden="1" x14ac:dyDescent="0.25">
      <c r="A1103" s="24" t="s">
        <v>6898</v>
      </c>
      <c r="B1103" s="21"/>
      <c r="C1103" s="21" t="s">
        <v>6899</v>
      </c>
      <c r="D1103" s="26">
        <v>25724</v>
      </c>
      <c r="E1103" s="25" t="s">
        <v>6896</v>
      </c>
      <c r="F1103" s="21" t="s">
        <v>6900</v>
      </c>
      <c r="G1103" s="27" t="s">
        <v>3486</v>
      </c>
      <c r="H1103" s="17"/>
      <c r="I1103" s="38">
        <v>2015</v>
      </c>
      <c r="J1103" s="32" t="s">
        <v>4784</v>
      </c>
      <c r="K1103" s="17" t="s">
        <v>6898</v>
      </c>
      <c r="L1103" s="70" t="s">
        <v>4785</v>
      </c>
      <c r="M1103" s="71"/>
      <c r="N1103" s="17"/>
      <c r="O1103" s="17" t="s">
        <v>4785</v>
      </c>
      <c r="P1103" s="27" t="s">
        <v>4786</v>
      </c>
      <c r="Q1103" s="17"/>
      <c r="R1103" s="29">
        <v>11.7</v>
      </c>
      <c r="S1103" s="33"/>
      <c r="T1103" s="17"/>
      <c r="U1103" s="25"/>
    </row>
    <row r="1104" spans="1:21" ht="26.25" hidden="1" x14ac:dyDescent="0.25">
      <c r="A1104" s="24" t="s">
        <v>6901</v>
      </c>
      <c r="B1104" s="21"/>
      <c r="C1104" s="17"/>
      <c r="D1104" s="26">
        <v>15320</v>
      </c>
      <c r="E1104" s="25" t="s">
        <v>6902</v>
      </c>
      <c r="F1104" s="21" t="s">
        <v>6903</v>
      </c>
      <c r="G1104" s="27" t="s">
        <v>3346</v>
      </c>
      <c r="H1104" s="17"/>
      <c r="I1104" s="38">
        <v>2012</v>
      </c>
      <c r="J1104" s="32" t="s">
        <v>4784</v>
      </c>
      <c r="K1104" s="17" t="s">
        <v>6901</v>
      </c>
      <c r="L1104" s="17" t="s">
        <v>4815</v>
      </c>
      <c r="M1104" s="21"/>
      <c r="N1104" s="17"/>
      <c r="O1104" s="17" t="s">
        <v>4815</v>
      </c>
      <c r="P1104" s="27" t="s">
        <v>4786</v>
      </c>
      <c r="Q1104" s="17"/>
      <c r="R1104" s="29">
        <v>22.5</v>
      </c>
      <c r="S1104" s="30"/>
      <c r="T1104" s="30"/>
      <c r="U1104" s="30" t="s">
        <v>4436</v>
      </c>
    </row>
    <row r="1105" spans="1:21" hidden="1" x14ac:dyDescent="0.25">
      <c r="A1105" s="17" t="s">
        <v>6904</v>
      </c>
      <c r="B1105" s="17"/>
      <c r="C1105" s="17"/>
      <c r="D1105" s="18">
        <v>15320</v>
      </c>
      <c r="E1105" s="17" t="s">
        <v>6902</v>
      </c>
      <c r="F1105" s="17" t="s">
        <v>6903</v>
      </c>
      <c r="G1105" s="19" t="s">
        <v>3346</v>
      </c>
      <c r="H1105" s="17"/>
      <c r="I1105" s="20">
        <v>2012</v>
      </c>
      <c r="J1105" s="17" t="s">
        <v>4784</v>
      </c>
      <c r="K1105" s="17" t="s">
        <v>6904</v>
      </c>
      <c r="L1105" s="17" t="s">
        <v>4815</v>
      </c>
      <c r="M1105" s="17"/>
      <c r="N1105" s="17"/>
      <c r="O1105" s="17" t="s">
        <v>4815</v>
      </c>
      <c r="P1105" s="17" t="s">
        <v>4786</v>
      </c>
      <c r="Q1105" s="17"/>
      <c r="R1105" s="22">
        <v>11.4</v>
      </c>
      <c r="S1105" s="23"/>
      <c r="T1105" s="23"/>
      <c r="U1105" s="17" t="s">
        <v>4436</v>
      </c>
    </row>
    <row r="1106" spans="1:21" hidden="1" x14ac:dyDescent="0.25">
      <c r="A1106" s="24" t="s">
        <v>6905</v>
      </c>
      <c r="B1106" s="17"/>
      <c r="C1106" s="17"/>
      <c r="D1106" s="18">
        <v>15320</v>
      </c>
      <c r="E1106" s="17" t="s">
        <v>6902</v>
      </c>
      <c r="F1106" s="17" t="s">
        <v>6903</v>
      </c>
      <c r="G1106" s="19" t="s">
        <v>3346</v>
      </c>
      <c r="H1106" s="17"/>
      <c r="I1106" s="20">
        <v>2012</v>
      </c>
      <c r="J1106" s="17" t="s">
        <v>4784</v>
      </c>
      <c r="K1106" s="17" t="s">
        <v>6905</v>
      </c>
      <c r="L1106" s="17" t="s">
        <v>4815</v>
      </c>
      <c r="M1106" s="21"/>
      <c r="N1106" s="21"/>
      <c r="O1106" s="17" t="s">
        <v>4815</v>
      </c>
      <c r="P1106" s="17" t="s">
        <v>4786</v>
      </c>
      <c r="Q1106" s="17"/>
      <c r="R1106" s="22">
        <v>22.1</v>
      </c>
      <c r="S1106" s="17"/>
      <c r="T1106" s="36"/>
      <c r="U1106" s="46" t="s">
        <v>4436</v>
      </c>
    </row>
    <row r="1107" spans="1:21" ht="26.25" hidden="1" x14ac:dyDescent="0.25">
      <c r="A1107" s="24" t="s">
        <v>6906</v>
      </c>
      <c r="B1107" s="21"/>
      <c r="C1107" s="21"/>
      <c r="D1107" s="26">
        <v>15320</v>
      </c>
      <c r="E1107" s="25" t="s">
        <v>6902</v>
      </c>
      <c r="F1107" s="21" t="s">
        <v>6903</v>
      </c>
      <c r="G1107" s="27" t="s">
        <v>3346</v>
      </c>
      <c r="H1107" s="17"/>
      <c r="I1107" s="38">
        <v>2012</v>
      </c>
      <c r="J1107" s="32" t="s">
        <v>4784</v>
      </c>
      <c r="K1107" s="17" t="s">
        <v>6906</v>
      </c>
      <c r="L1107" s="17" t="s">
        <v>4815</v>
      </c>
      <c r="M1107" s="21"/>
      <c r="N1107" s="17"/>
      <c r="O1107" s="17" t="s">
        <v>4815</v>
      </c>
      <c r="P1107" s="27" t="s">
        <v>4786</v>
      </c>
      <c r="Q1107" s="17"/>
      <c r="R1107" s="29">
        <v>20.100000000000001</v>
      </c>
      <c r="S1107" s="33"/>
      <c r="T1107" s="17"/>
      <c r="U1107" s="25" t="s">
        <v>4436</v>
      </c>
    </row>
    <row r="1108" spans="1:21" hidden="1" x14ac:dyDescent="0.25">
      <c r="A1108" s="24" t="s">
        <v>6907</v>
      </c>
      <c r="B1108" s="21"/>
      <c r="C1108" s="17"/>
      <c r="D1108" s="18">
        <v>15320</v>
      </c>
      <c r="E1108" s="17" t="s">
        <v>6902</v>
      </c>
      <c r="F1108" s="17" t="s">
        <v>6903</v>
      </c>
      <c r="G1108" s="19" t="s">
        <v>3346</v>
      </c>
      <c r="H1108" s="17"/>
      <c r="I1108" s="20">
        <v>2012</v>
      </c>
      <c r="J1108" s="17" t="s">
        <v>4784</v>
      </c>
      <c r="K1108" s="17" t="s">
        <v>6907</v>
      </c>
      <c r="L1108" s="17" t="s">
        <v>4815</v>
      </c>
      <c r="M1108" s="17"/>
      <c r="N1108" s="17"/>
      <c r="O1108" s="17" t="s">
        <v>4815</v>
      </c>
      <c r="P1108" s="17" t="s">
        <v>4786</v>
      </c>
      <c r="Q1108" s="17"/>
      <c r="R1108" s="22">
        <v>19.899999999999999</v>
      </c>
      <c r="S1108" s="17"/>
      <c r="T1108" s="17"/>
      <c r="U1108" s="25" t="s">
        <v>4436</v>
      </c>
    </row>
    <row r="1109" spans="1:21" hidden="1" x14ac:dyDescent="0.25">
      <c r="A1109" s="24" t="s">
        <v>6908</v>
      </c>
      <c r="B1109" s="17" t="s">
        <v>6725</v>
      </c>
      <c r="C1109" s="17"/>
      <c r="D1109" s="18">
        <v>15320</v>
      </c>
      <c r="E1109" s="17" t="s">
        <v>6902</v>
      </c>
      <c r="F1109" s="17" t="s">
        <v>6903</v>
      </c>
      <c r="G1109" s="19" t="s">
        <v>3346</v>
      </c>
      <c r="H1109" s="17"/>
      <c r="I1109" s="20">
        <v>2012</v>
      </c>
      <c r="J1109" s="17" t="s">
        <v>4784</v>
      </c>
      <c r="K1109" s="17" t="s">
        <v>6908</v>
      </c>
      <c r="L1109" s="17" t="s">
        <v>4815</v>
      </c>
      <c r="M1109" s="17"/>
      <c r="N1109" s="17"/>
      <c r="O1109" s="17" t="s">
        <v>4815</v>
      </c>
      <c r="P1109" s="17" t="s">
        <v>4786</v>
      </c>
      <c r="Q1109" s="17"/>
      <c r="R1109" s="22">
        <v>19.7</v>
      </c>
      <c r="S1109" s="17"/>
      <c r="T1109" s="23">
        <v>110</v>
      </c>
      <c r="U1109" s="25" t="s">
        <v>4436</v>
      </c>
    </row>
    <row r="1110" spans="1:21" hidden="1" x14ac:dyDescent="0.25">
      <c r="A1110" s="24" t="s">
        <v>6909</v>
      </c>
      <c r="B1110" s="17"/>
      <c r="C1110" s="17"/>
      <c r="D1110" s="18">
        <v>3058</v>
      </c>
      <c r="E1110" s="17" t="s">
        <v>6910</v>
      </c>
      <c r="F1110" s="17" t="s">
        <v>6911</v>
      </c>
      <c r="G1110" s="19" t="s">
        <v>3346</v>
      </c>
      <c r="H1110" s="17"/>
      <c r="I1110" s="20">
        <v>2011</v>
      </c>
      <c r="J1110" s="17" t="s">
        <v>4784</v>
      </c>
      <c r="K1110" s="17" t="s">
        <v>6909</v>
      </c>
      <c r="L1110" s="17" t="s">
        <v>4815</v>
      </c>
      <c r="M1110" s="17"/>
      <c r="N1110" s="17"/>
      <c r="O1110" s="17" t="s">
        <v>4815</v>
      </c>
      <c r="P1110" s="17" t="s">
        <v>4786</v>
      </c>
      <c r="Q1110" s="17"/>
      <c r="R1110" s="22">
        <v>10.6</v>
      </c>
      <c r="S1110" s="17"/>
      <c r="T1110" s="23"/>
      <c r="U1110" s="17" t="s">
        <v>4458</v>
      </c>
    </row>
    <row r="1111" spans="1:21" hidden="1" x14ac:dyDescent="0.25">
      <c r="A1111" s="24" t="s">
        <v>6912</v>
      </c>
      <c r="B1111" s="17"/>
      <c r="C1111" s="17" t="s">
        <v>6913</v>
      </c>
      <c r="D1111" s="26">
        <v>92318</v>
      </c>
      <c r="E1111" s="25" t="s">
        <v>6914</v>
      </c>
      <c r="F1111" s="24"/>
      <c r="G1111" s="19" t="s">
        <v>3478</v>
      </c>
      <c r="H1111" s="24"/>
      <c r="I1111" s="28">
        <v>2014</v>
      </c>
      <c r="J1111" s="17" t="s">
        <v>4784</v>
      </c>
      <c r="K1111" s="17" t="s">
        <v>6912</v>
      </c>
      <c r="L1111" s="17" t="s">
        <v>4785</v>
      </c>
      <c r="M1111" s="17"/>
      <c r="N1111" s="24"/>
      <c r="O1111" s="24" t="s">
        <v>4785</v>
      </c>
      <c r="P1111" s="17" t="s">
        <v>4786</v>
      </c>
      <c r="Q1111" s="17" t="s">
        <v>4792</v>
      </c>
      <c r="R1111" s="29">
        <v>12.5</v>
      </c>
      <c r="S1111" s="17"/>
      <c r="T1111" s="25" t="s">
        <v>4403</v>
      </c>
      <c r="U1111" s="25" t="s">
        <v>4454</v>
      </c>
    </row>
    <row r="1112" spans="1:21" hidden="1" x14ac:dyDescent="0.25">
      <c r="A1112" s="24" t="s">
        <v>71</v>
      </c>
      <c r="B1112" s="17" t="s">
        <v>2149</v>
      </c>
      <c r="C1112" s="17" t="s">
        <v>957</v>
      </c>
      <c r="D1112" s="26">
        <v>92318</v>
      </c>
      <c r="E1112" s="25" t="s">
        <v>3209</v>
      </c>
      <c r="F1112" s="24" t="s">
        <v>2423</v>
      </c>
      <c r="G1112" s="19" t="s">
        <v>3478</v>
      </c>
      <c r="H1112" s="24"/>
      <c r="I1112" s="28">
        <v>1997</v>
      </c>
      <c r="J1112" s="17" t="s">
        <v>4784</v>
      </c>
      <c r="K1112" s="17" t="s">
        <v>71</v>
      </c>
      <c r="L1112" s="17" t="s">
        <v>1520</v>
      </c>
      <c r="M1112" s="17" t="s">
        <v>6915</v>
      </c>
      <c r="N1112" s="24"/>
      <c r="O1112" s="24" t="s">
        <v>1520</v>
      </c>
      <c r="P1112" s="17" t="s">
        <v>4786</v>
      </c>
      <c r="Q1112" s="17" t="s">
        <v>4786</v>
      </c>
      <c r="R1112" s="29">
        <v>15.6</v>
      </c>
      <c r="S1112" s="17" t="s">
        <v>4019</v>
      </c>
      <c r="T1112" s="25">
        <v>10</v>
      </c>
      <c r="U1112" s="25" t="s">
        <v>4454</v>
      </c>
    </row>
    <row r="1113" spans="1:21" ht="64.5" hidden="1" x14ac:dyDescent="0.25">
      <c r="A1113" s="24" t="s">
        <v>830</v>
      </c>
      <c r="B1113" s="17" t="s">
        <v>2361</v>
      </c>
      <c r="C1113" s="17" t="s">
        <v>1447</v>
      </c>
      <c r="D1113" s="26">
        <v>24534</v>
      </c>
      <c r="E1113" s="25" t="s">
        <v>3452</v>
      </c>
      <c r="F1113" s="17"/>
      <c r="G1113" s="19" t="s">
        <v>3486</v>
      </c>
      <c r="H1113" s="17"/>
      <c r="I1113" s="28" t="s">
        <v>3622</v>
      </c>
      <c r="J1113" s="17" t="s">
        <v>4784</v>
      </c>
      <c r="K1113" s="17" t="s">
        <v>830</v>
      </c>
      <c r="L1113" s="17" t="s">
        <v>4842</v>
      </c>
      <c r="M1113" s="17" t="s">
        <v>6916</v>
      </c>
      <c r="N1113" s="17" t="s">
        <v>6917</v>
      </c>
      <c r="O1113" s="21" t="s">
        <v>5096</v>
      </c>
      <c r="P1113" s="17" t="s">
        <v>4792</v>
      </c>
      <c r="Q1113" s="17" t="s">
        <v>4786</v>
      </c>
      <c r="R1113" s="29">
        <v>53.6</v>
      </c>
      <c r="S1113" s="17" t="s">
        <v>4356</v>
      </c>
      <c r="T1113" s="25">
        <v>20</v>
      </c>
      <c r="U1113" s="25" t="s">
        <v>4567</v>
      </c>
    </row>
    <row r="1114" spans="1:21" ht="90" hidden="1" x14ac:dyDescent="0.25">
      <c r="A1114" s="24" t="s">
        <v>894</v>
      </c>
      <c r="B1114" s="21" t="s">
        <v>2372</v>
      </c>
      <c r="C1114" s="17" t="s">
        <v>1490</v>
      </c>
      <c r="D1114" s="26">
        <v>66538</v>
      </c>
      <c r="E1114" s="25" t="s">
        <v>3469</v>
      </c>
      <c r="F1114" s="21" t="s">
        <v>2706</v>
      </c>
      <c r="G1114" s="27" t="s">
        <v>3485</v>
      </c>
      <c r="H1114" s="17" t="s">
        <v>1871</v>
      </c>
      <c r="I1114" s="38">
        <v>1999</v>
      </c>
      <c r="J1114" s="32" t="s">
        <v>4784</v>
      </c>
      <c r="K1114" s="17" t="s">
        <v>894</v>
      </c>
      <c r="L1114" s="17" t="s">
        <v>4868</v>
      </c>
      <c r="M1114" s="21" t="s">
        <v>6918</v>
      </c>
      <c r="N1114" s="17"/>
      <c r="O1114" s="17" t="s">
        <v>4868</v>
      </c>
      <c r="P1114" s="27" t="s">
        <v>4792</v>
      </c>
      <c r="Q1114" s="17" t="s">
        <v>4786</v>
      </c>
      <c r="R1114" s="29">
        <v>11.6</v>
      </c>
      <c r="S1114" s="30" t="s">
        <v>4388</v>
      </c>
      <c r="T1114" s="30">
        <v>10</v>
      </c>
      <c r="U1114" s="30" t="s">
        <v>4582</v>
      </c>
    </row>
    <row r="1115" spans="1:21" hidden="1" x14ac:dyDescent="0.25">
      <c r="A1115" s="17" t="s">
        <v>6919</v>
      </c>
      <c r="B1115" s="32"/>
      <c r="C1115" s="32" t="s">
        <v>6920</v>
      </c>
      <c r="D1115" s="32">
        <v>66538</v>
      </c>
      <c r="E1115" s="32" t="s">
        <v>3469</v>
      </c>
      <c r="F1115" s="32" t="s">
        <v>6921</v>
      </c>
      <c r="G1115" s="19" t="s">
        <v>3485</v>
      </c>
      <c r="H1115" s="32"/>
      <c r="I1115" s="32">
        <v>2014</v>
      </c>
      <c r="J1115" s="32" t="s">
        <v>4784</v>
      </c>
      <c r="K1115" s="17" t="s">
        <v>6919</v>
      </c>
      <c r="L1115" s="32" t="s">
        <v>4785</v>
      </c>
      <c r="M1115" s="32"/>
      <c r="N1115" s="32"/>
      <c r="O1115" s="32" t="s">
        <v>4785</v>
      </c>
      <c r="P1115" s="32" t="s">
        <v>4786</v>
      </c>
      <c r="Q1115" s="32"/>
      <c r="R1115" s="39">
        <v>12.5</v>
      </c>
      <c r="S1115" s="32"/>
      <c r="T1115" s="17"/>
      <c r="U1115" s="25"/>
    </row>
    <row r="1116" spans="1:21" ht="39" hidden="1" x14ac:dyDescent="0.25">
      <c r="A1116" s="24" t="s">
        <v>288</v>
      </c>
      <c r="B1116" s="21" t="s">
        <v>2200</v>
      </c>
      <c r="C1116" s="21" t="s">
        <v>1103</v>
      </c>
      <c r="D1116" s="26">
        <v>84524</v>
      </c>
      <c r="E1116" s="25" t="s">
        <v>1103</v>
      </c>
      <c r="F1116" s="21" t="s">
        <v>2505</v>
      </c>
      <c r="G1116" s="27" t="s">
        <v>3478</v>
      </c>
      <c r="H1116" s="17"/>
      <c r="I1116" s="38">
        <v>1951</v>
      </c>
      <c r="J1116" s="32" t="s">
        <v>4784</v>
      </c>
      <c r="K1116" s="17" t="s">
        <v>288</v>
      </c>
      <c r="L1116" s="17" t="s">
        <v>4823</v>
      </c>
      <c r="M1116" s="21"/>
      <c r="N1116" s="17"/>
      <c r="O1116" s="17" t="s">
        <v>4823</v>
      </c>
      <c r="P1116" s="27" t="s">
        <v>4792</v>
      </c>
      <c r="Q1116" s="17" t="s">
        <v>4792</v>
      </c>
      <c r="R1116" s="29">
        <v>26.1</v>
      </c>
      <c r="S1116" s="33" t="s">
        <v>4113</v>
      </c>
      <c r="T1116" s="17">
        <v>110</v>
      </c>
      <c r="U1116" s="25" t="s">
        <v>4451</v>
      </c>
    </row>
    <row r="1117" spans="1:21" hidden="1" x14ac:dyDescent="0.25">
      <c r="A1117" s="24" t="s">
        <v>6922</v>
      </c>
      <c r="B1117" s="32" t="s">
        <v>6923</v>
      </c>
      <c r="C1117" s="17" t="s">
        <v>6924</v>
      </c>
      <c r="D1117" s="18">
        <v>16816</v>
      </c>
      <c r="E1117" s="17" t="s">
        <v>6925</v>
      </c>
      <c r="F1117" s="17"/>
      <c r="G1117" s="19" t="s">
        <v>3346</v>
      </c>
      <c r="H1117" s="17"/>
      <c r="I1117" s="20">
        <v>2013</v>
      </c>
      <c r="J1117" s="17" t="s">
        <v>4784</v>
      </c>
      <c r="K1117" s="17" t="s">
        <v>6922</v>
      </c>
      <c r="L1117" s="17" t="s">
        <v>4785</v>
      </c>
      <c r="M1117" s="17"/>
      <c r="N1117" s="17"/>
      <c r="O1117" s="17" t="s">
        <v>4785</v>
      </c>
      <c r="P1117" s="17" t="s">
        <v>4786</v>
      </c>
      <c r="Q1117" s="17" t="s">
        <v>4792</v>
      </c>
      <c r="R1117" s="22">
        <v>16</v>
      </c>
      <c r="S1117" s="17" t="s">
        <v>6926</v>
      </c>
      <c r="T1117" s="23">
        <v>110</v>
      </c>
      <c r="U1117" s="36" t="s">
        <v>4436</v>
      </c>
    </row>
    <row r="1118" spans="1:21" hidden="1" x14ac:dyDescent="0.25">
      <c r="A1118" s="24" t="s">
        <v>624</v>
      </c>
      <c r="B1118" s="32" t="s">
        <v>2298</v>
      </c>
      <c r="C1118" s="32" t="s">
        <v>1327</v>
      </c>
      <c r="D1118" s="18">
        <v>41460</v>
      </c>
      <c r="E1118" s="32" t="s">
        <v>3393</v>
      </c>
      <c r="F1118" s="24" t="s">
        <v>2619</v>
      </c>
      <c r="G1118" s="19" t="s">
        <v>3480</v>
      </c>
      <c r="H1118" s="24"/>
      <c r="I1118" s="40">
        <v>1992</v>
      </c>
      <c r="J1118" s="32" t="s">
        <v>4784</v>
      </c>
      <c r="K1118" s="17" t="s">
        <v>624</v>
      </c>
      <c r="L1118" s="32" t="s">
        <v>4812</v>
      </c>
      <c r="M1118" s="32"/>
      <c r="N1118" s="32"/>
      <c r="O1118" s="32" t="s">
        <v>4812</v>
      </c>
      <c r="P1118" s="17" t="s">
        <v>4792</v>
      </c>
      <c r="Q1118" s="32" t="s">
        <v>4786</v>
      </c>
      <c r="R1118" s="39">
        <v>18.899999999999999</v>
      </c>
      <c r="S1118" s="32"/>
      <c r="T1118" s="40">
        <v>110</v>
      </c>
      <c r="U1118" s="25" t="s">
        <v>4441</v>
      </c>
    </row>
    <row r="1119" spans="1:21" hidden="1" x14ac:dyDescent="0.25">
      <c r="A1119" s="24" t="s">
        <v>6927</v>
      </c>
      <c r="B1119" s="17" t="s">
        <v>6928</v>
      </c>
      <c r="C1119" s="17"/>
      <c r="D1119" s="18">
        <v>41460</v>
      </c>
      <c r="E1119" s="17" t="s">
        <v>6929</v>
      </c>
      <c r="F1119" s="17"/>
      <c r="G1119" s="19" t="s">
        <v>3480</v>
      </c>
      <c r="H1119" s="17"/>
      <c r="I1119" s="20">
        <v>2008</v>
      </c>
      <c r="J1119" s="17" t="s">
        <v>4784</v>
      </c>
      <c r="K1119" s="17" t="s">
        <v>6927</v>
      </c>
      <c r="L1119" s="17" t="s">
        <v>1520</v>
      </c>
      <c r="M1119" s="21"/>
      <c r="N1119" s="21"/>
      <c r="O1119" s="17" t="s">
        <v>1520</v>
      </c>
      <c r="P1119" s="17" t="s">
        <v>4786</v>
      </c>
      <c r="Q1119" s="17"/>
      <c r="R1119" s="22">
        <v>12.1</v>
      </c>
      <c r="S1119" s="17"/>
      <c r="T1119" s="23" t="s">
        <v>4403</v>
      </c>
      <c r="U1119" s="17" t="s">
        <v>4441</v>
      </c>
    </row>
    <row r="1120" spans="1:21" hidden="1" x14ac:dyDescent="0.25">
      <c r="A1120" s="24" t="s">
        <v>625</v>
      </c>
      <c r="B1120" s="24" t="s">
        <v>2299</v>
      </c>
      <c r="C1120" s="17" t="s">
        <v>1328</v>
      </c>
      <c r="D1120" s="26">
        <v>93328</v>
      </c>
      <c r="E1120" s="25" t="s">
        <v>3394</v>
      </c>
      <c r="F1120" s="24" t="s">
        <v>2620</v>
      </c>
      <c r="G1120" s="19" t="s">
        <v>3478</v>
      </c>
      <c r="H1120" s="17"/>
      <c r="I1120" s="28">
        <v>1996</v>
      </c>
      <c r="J1120" s="17" t="s">
        <v>5098</v>
      </c>
      <c r="K1120" s="17" t="s">
        <v>625</v>
      </c>
      <c r="L1120" s="17" t="s">
        <v>4812</v>
      </c>
      <c r="M1120" s="17" t="s">
        <v>6930</v>
      </c>
      <c r="N1120" s="24"/>
      <c r="O1120" s="24" t="s">
        <v>4812</v>
      </c>
      <c r="P1120" s="17" t="s">
        <v>4792</v>
      </c>
      <c r="Q1120" s="17" t="s">
        <v>4786</v>
      </c>
      <c r="R1120" s="29">
        <v>25.4</v>
      </c>
      <c r="S1120" s="17" t="s">
        <v>4266</v>
      </c>
      <c r="T1120" s="25">
        <v>110</v>
      </c>
      <c r="U1120" s="25" t="s">
        <v>4451</v>
      </c>
    </row>
    <row r="1121" spans="1:21" hidden="1" x14ac:dyDescent="0.25">
      <c r="A1121" s="24" t="s">
        <v>6931</v>
      </c>
      <c r="B1121" s="17"/>
      <c r="C1121" s="17"/>
      <c r="D1121" s="26">
        <v>31535</v>
      </c>
      <c r="E1121" s="25" t="s">
        <v>3394</v>
      </c>
      <c r="F1121" s="17"/>
      <c r="G1121" s="19" t="s">
        <v>3477</v>
      </c>
      <c r="H1121" s="17"/>
      <c r="I1121" s="28">
        <v>1999</v>
      </c>
      <c r="J1121" s="17" t="s">
        <v>4784</v>
      </c>
      <c r="K1121" s="17" t="s">
        <v>6931</v>
      </c>
      <c r="L1121" s="17" t="s">
        <v>4785</v>
      </c>
      <c r="M1121" s="17"/>
      <c r="N1121" s="17"/>
      <c r="O1121" s="17" t="s">
        <v>4785</v>
      </c>
      <c r="P1121" s="17" t="s">
        <v>4786</v>
      </c>
      <c r="Q1121" s="17"/>
      <c r="R1121" s="29">
        <v>15.6</v>
      </c>
      <c r="S1121" s="17"/>
      <c r="T1121" s="25" t="s">
        <v>4403</v>
      </c>
      <c r="U1121" s="25" t="s">
        <v>4443</v>
      </c>
    </row>
    <row r="1122" spans="1:21" hidden="1" x14ac:dyDescent="0.25">
      <c r="A1122" s="24" t="s">
        <v>6932</v>
      </c>
      <c r="B1122" s="47"/>
      <c r="C1122" s="17"/>
      <c r="D1122" s="26">
        <v>31535</v>
      </c>
      <c r="E1122" s="25" t="s">
        <v>3394</v>
      </c>
      <c r="F1122" s="17"/>
      <c r="G1122" s="19" t="s">
        <v>3477</v>
      </c>
      <c r="H1122" s="17"/>
      <c r="I1122" s="28">
        <v>1999</v>
      </c>
      <c r="J1122" s="17" t="s">
        <v>4784</v>
      </c>
      <c r="K1122" s="17" t="s">
        <v>6932</v>
      </c>
      <c r="L1122" s="17" t="s">
        <v>4785</v>
      </c>
      <c r="M1122" s="17"/>
      <c r="N1122" s="17"/>
      <c r="O1122" s="17" t="s">
        <v>4785</v>
      </c>
      <c r="P1122" s="17" t="s">
        <v>4786</v>
      </c>
      <c r="Q1122" s="17"/>
      <c r="R1122" s="29">
        <v>11.7</v>
      </c>
      <c r="S1122" s="17"/>
      <c r="T1122" s="25" t="s">
        <v>4403</v>
      </c>
      <c r="U1122" s="17" t="s">
        <v>4443</v>
      </c>
    </row>
    <row r="1123" spans="1:21" ht="39" hidden="1" x14ac:dyDescent="0.25">
      <c r="A1123" s="24" t="s">
        <v>289</v>
      </c>
      <c r="B1123" s="21" t="s">
        <v>2172</v>
      </c>
      <c r="C1123" s="21" t="s">
        <v>1104</v>
      </c>
      <c r="D1123" s="26">
        <v>84100</v>
      </c>
      <c r="E1123" s="25" t="s">
        <v>1104</v>
      </c>
      <c r="F1123" s="21" t="s">
        <v>2506</v>
      </c>
      <c r="G1123" s="27" t="s">
        <v>3478</v>
      </c>
      <c r="H1123" s="17" t="s">
        <v>1104</v>
      </c>
      <c r="I1123" s="38">
        <v>1951</v>
      </c>
      <c r="J1123" s="32" t="s">
        <v>4784</v>
      </c>
      <c r="K1123" s="17" t="s">
        <v>289</v>
      </c>
      <c r="L1123" s="17" t="s">
        <v>4823</v>
      </c>
      <c r="M1123" s="21"/>
      <c r="N1123" s="17"/>
      <c r="O1123" s="17" t="s">
        <v>4823</v>
      </c>
      <c r="P1123" s="27" t="s">
        <v>4792</v>
      </c>
      <c r="Q1123" s="17" t="s">
        <v>4792</v>
      </c>
      <c r="R1123" s="29">
        <v>16.2</v>
      </c>
      <c r="S1123" s="33" t="s">
        <v>4088</v>
      </c>
      <c r="T1123" s="17" t="s">
        <v>4418</v>
      </c>
      <c r="U1123" s="25" t="s">
        <v>4451</v>
      </c>
    </row>
    <row r="1124" spans="1:21" hidden="1" x14ac:dyDescent="0.25">
      <c r="A1124" s="24" t="s">
        <v>6933</v>
      </c>
      <c r="B1124" s="17" t="s">
        <v>2211</v>
      </c>
      <c r="C1124" s="17" t="s">
        <v>6934</v>
      </c>
      <c r="D1124" s="26">
        <v>14913</v>
      </c>
      <c r="E1124" s="25" t="s">
        <v>6935</v>
      </c>
      <c r="F1124" s="24"/>
      <c r="G1124" s="19" t="s">
        <v>3346</v>
      </c>
      <c r="H1124" s="17"/>
      <c r="I1124" s="28">
        <v>2009</v>
      </c>
      <c r="J1124" s="17" t="s">
        <v>4784</v>
      </c>
      <c r="K1124" s="17" t="s">
        <v>6933</v>
      </c>
      <c r="L1124" s="17" t="s">
        <v>4785</v>
      </c>
      <c r="M1124" s="17"/>
      <c r="N1124" s="24"/>
      <c r="O1124" s="24" t="s">
        <v>4785</v>
      </c>
      <c r="P1124" s="17" t="s">
        <v>4786</v>
      </c>
      <c r="Q1124" s="17"/>
      <c r="R1124" s="29">
        <v>12</v>
      </c>
      <c r="S1124" s="17" t="s">
        <v>6936</v>
      </c>
      <c r="T1124" s="25">
        <v>110</v>
      </c>
      <c r="U1124" s="25" t="s">
        <v>4436</v>
      </c>
    </row>
    <row r="1125" spans="1:21" hidden="1" x14ac:dyDescent="0.25">
      <c r="A1125" s="24" t="s">
        <v>6937</v>
      </c>
      <c r="B1125" s="17" t="s">
        <v>2128</v>
      </c>
      <c r="C1125" s="17" t="s">
        <v>4995</v>
      </c>
      <c r="D1125" s="26">
        <v>14913</v>
      </c>
      <c r="E1125" s="25" t="s">
        <v>6938</v>
      </c>
      <c r="F1125" s="24"/>
      <c r="G1125" s="19" t="s">
        <v>3346</v>
      </c>
      <c r="H1125" s="17" t="s">
        <v>6939</v>
      </c>
      <c r="I1125" s="28">
        <v>2001</v>
      </c>
      <c r="J1125" s="17" t="s">
        <v>4784</v>
      </c>
      <c r="K1125" s="17" t="s">
        <v>6937</v>
      </c>
      <c r="L1125" s="17" t="s">
        <v>4785</v>
      </c>
      <c r="M1125" s="17"/>
      <c r="N1125" s="24"/>
      <c r="O1125" s="24" t="s">
        <v>4785</v>
      </c>
      <c r="P1125" s="17" t="s">
        <v>4786</v>
      </c>
      <c r="Q1125" s="17" t="s">
        <v>4792</v>
      </c>
      <c r="R1125" s="29">
        <v>28.8</v>
      </c>
      <c r="S1125" s="17" t="s">
        <v>6940</v>
      </c>
      <c r="T1125" s="25">
        <v>20</v>
      </c>
      <c r="U1125" s="25" t="s">
        <v>4436</v>
      </c>
    </row>
    <row r="1126" spans="1:21" ht="39" hidden="1" x14ac:dyDescent="0.25">
      <c r="A1126" s="24" t="s">
        <v>6941</v>
      </c>
      <c r="B1126" s="17" t="s">
        <v>2136</v>
      </c>
      <c r="C1126" s="17" t="s">
        <v>6942</v>
      </c>
      <c r="D1126" s="26">
        <v>55767</v>
      </c>
      <c r="E1126" s="25" t="s">
        <v>6943</v>
      </c>
      <c r="F1126" s="17"/>
      <c r="G1126" s="27" t="s">
        <v>3487</v>
      </c>
      <c r="H1126" s="17"/>
      <c r="I1126" s="28">
        <v>2013</v>
      </c>
      <c r="J1126" s="17" t="s">
        <v>4784</v>
      </c>
      <c r="K1126" s="17" t="s">
        <v>6941</v>
      </c>
      <c r="L1126" s="17" t="s">
        <v>4785</v>
      </c>
      <c r="M1126" s="17"/>
      <c r="N1126" s="17"/>
      <c r="O1126" s="21" t="s">
        <v>4785</v>
      </c>
      <c r="P1126" s="17" t="s">
        <v>4786</v>
      </c>
      <c r="Q1126" s="17" t="s">
        <v>4792</v>
      </c>
      <c r="R1126" s="29">
        <v>16.899999999999999</v>
      </c>
      <c r="S1126" s="32" t="s">
        <v>6944</v>
      </c>
      <c r="T1126" s="32">
        <v>20</v>
      </c>
      <c r="U1126" s="32" t="s">
        <v>4441</v>
      </c>
    </row>
    <row r="1127" spans="1:21" hidden="1" x14ac:dyDescent="0.25">
      <c r="A1127" s="24" t="s">
        <v>6945</v>
      </c>
      <c r="B1127" s="17"/>
      <c r="C1127" s="17" t="s">
        <v>6946</v>
      </c>
      <c r="D1127" s="18">
        <v>67822</v>
      </c>
      <c r="E1127" s="17" t="s">
        <v>6946</v>
      </c>
      <c r="F1127" s="24"/>
      <c r="G1127" s="19" t="s">
        <v>3487</v>
      </c>
      <c r="H1127" s="17"/>
      <c r="I1127" s="38">
        <v>2014</v>
      </c>
      <c r="J1127" s="17" t="s">
        <v>4784</v>
      </c>
      <c r="K1127" s="17" t="s">
        <v>6945</v>
      </c>
      <c r="L1127" s="17" t="s">
        <v>4785</v>
      </c>
      <c r="M1127" s="17"/>
      <c r="N1127" s="24"/>
      <c r="O1127" s="24" t="s">
        <v>4785</v>
      </c>
      <c r="P1127" s="17" t="s">
        <v>4786</v>
      </c>
      <c r="Q1127" s="17" t="s">
        <v>4792</v>
      </c>
      <c r="R1127" s="22">
        <v>18.5</v>
      </c>
      <c r="S1127" s="17"/>
      <c r="T1127" s="17" t="s">
        <v>4849</v>
      </c>
      <c r="U1127" s="17" t="s">
        <v>4559</v>
      </c>
    </row>
    <row r="1128" spans="1:21" hidden="1" x14ac:dyDescent="0.25">
      <c r="A1128" s="24" t="s">
        <v>6947</v>
      </c>
      <c r="B1128" s="17" t="s">
        <v>6948</v>
      </c>
      <c r="C1128" s="17" t="s">
        <v>6949</v>
      </c>
      <c r="D1128" s="18">
        <v>67000</v>
      </c>
      <c r="E1128" s="25" t="s">
        <v>6950</v>
      </c>
      <c r="F1128" s="17"/>
      <c r="G1128" s="19" t="s">
        <v>3487</v>
      </c>
      <c r="H1128" s="17"/>
      <c r="I1128" s="28">
        <v>2000</v>
      </c>
      <c r="J1128" s="17" t="s">
        <v>4784</v>
      </c>
      <c r="K1128" s="17" t="s">
        <v>6947</v>
      </c>
      <c r="L1128" s="17" t="s">
        <v>4785</v>
      </c>
      <c r="M1128" s="17"/>
      <c r="N1128" s="17"/>
      <c r="O1128" s="17" t="s">
        <v>4785</v>
      </c>
      <c r="P1128" s="17" t="s">
        <v>4786</v>
      </c>
      <c r="Q1128" s="17"/>
      <c r="R1128" s="29">
        <v>20</v>
      </c>
      <c r="S1128" s="17" t="s">
        <v>6951</v>
      </c>
      <c r="T1128" s="25">
        <v>110</v>
      </c>
      <c r="U1128" s="17" t="s">
        <v>4540</v>
      </c>
    </row>
    <row r="1129" spans="1:21" hidden="1" x14ac:dyDescent="0.25">
      <c r="A1129" s="24" t="s">
        <v>6952</v>
      </c>
      <c r="B1129" s="21"/>
      <c r="C1129" s="21"/>
      <c r="D1129" s="26">
        <v>49779</v>
      </c>
      <c r="E1129" s="25" t="s">
        <v>6953</v>
      </c>
      <c r="F1129" s="21"/>
      <c r="G1129" s="27" t="s">
        <v>3477</v>
      </c>
      <c r="H1129" s="17"/>
      <c r="I1129" s="38">
        <v>1998</v>
      </c>
      <c r="J1129" s="32" t="s">
        <v>4784</v>
      </c>
      <c r="K1129" s="17" t="s">
        <v>6952</v>
      </c>
      <c r="L1129" s="17" t="s">
        <v>4785</v>
      </c>
      <c r="M1129" s="21"/>
      <c r="N1129" s="17"/>
      <c r="O1129" s="17" t="s">
        <v>4785</v>
      </c>
      <c r="P1129" s="27" t="s">
        <v>4786</v>
      </c>
      <c r="Q1129" s="17"/>
      <c r="R1129" s="29">
        <v>24</v>
      </c>
      <c r="S1129" s="33"/>
      <c r="T1129" s="17" t="s">
        <v>4405</v>
      </c>
      <c r="U1129" s="25" t="s">
        <v>4455</v>
      </c>
    </row>
    <row r="1130" spans="1:21" hidden="1" x14ac:dyDescent="0.25">
      <c r="A1130" s="24" t="s">
        <v>6954</v>
      </c>
      <c r="B1130" s="21"/>
      <c r="C1130" s="21"/>
      <c r="D1130" s="26">
        <v>49779</v>
      </c>
      <c r="E1130" s="25" t="s">
        <v>6953</v>
      </c>
      <c r="F1130" s="21"/>
      <c r="G1130" s="27" t="s">
        <v>3477</v>
      </c>
      <c r="H1130" s="17"/>
      <c r="I1130" s="38">
        <v>1998</v>
      </c>
      <c r="J1130" s="32" t="s">
        <v>4784</v>
      </c>
      <c r="K1130" s="17" t="s">
        <v>6954</v>
      </c>
      <c r="L1130" s="17" t="s">
        <v>4785</v>
      </c>
      <c r="M1130" s="21"/>
      <c r="N1130" s="17"/>
      <c r="O1130" s="17" t="s">
        <v>4785</v>
      </c>
      <c r="P1130" s="27" t="s">
        <v>4786</v>
      </c>
      <c r="Q1130" s="17"/>
      <c r="R1130" s="29">
        <v>22.5</v>
      </c>
      <c r="S1130" s="33"/>
      <c r="T1130" s="17" t="s">
        <v>4403</v>
      </c>
      <c r="U1130" s="25" t="s">
        <v>4455</v>
      </c>
    </row>
    <row r="1131" spans="1:21" hidden="1" x14ac:dyDescent="0.25">
      <c r="A1131" s="24" t="s">
        <v>6955</v>
      </c>
      <c r="B1131" s="17"/>
      <c r="C1131" s="17"/>
      <c r="D1131" s="18">
        <v>49779</v>
      </c>
      <c r="E1131" s="17" t="s">
        <v>6953</v>
      </c>
      <c r="F1131" s="17"/>
      <c r="G1131" s="19" t="s">
        <v>3477</v>
      </c>
      <c r="H1131" s="17"/>
      <c r="I1131" s="20">
        <v>1999</v>
      </c>
      <c r="J1131" s="17" t="s">
        <v>4784</v>
      </c>
      <c r="K1131" s="17" t="s">
        <v>6955</v>
      </c>
      <c r="L1131" s="17" t="s">
        <v>4785</v>
      </c>
      <c r="M1131" s="17"/>
      <c r="N1131" s="17"/>
      <c r="O1131" s="17" t="s">
        <v>4785</v>
      </c>
      <c r="P1131" s="17" t="s">
        <v>4786</v>
      </c>
      <c r="Q1131" s="17"/>
      <c r="R1131" s="22">
        <v>13.5</v>
      </c>
      <c r="S1131" s="17"/>
      <c r="T1131" s="23" t="s">
        <v>4405</v>
      </c>
      <c r="U1131" s="17" t="s">
        <v>4455</v>
      </c>
    </row>
    <row r="1132" spans="1:21" ht="39" hidden="1" x14ac:dyDescent="0.25">
      <c r="A1132" s="24" t="s">
        <v>6956</v>
      </c>
      <c r="B1132" s="17" t="s">
        <v>5394</v>
      </c>
      <c r="C1132" s="17" t="s">
        <v>5395</v>
      </c>
      <c r="D1132" s="18">
        <v>49779</v>
      </c>
      <c r="E1132" s="17" t="s">
        <v>6953</v>
      </c>
      <c r="F1132" s="17" t="s">
        <v>6957</v>
      </c>
      <c r="G1132" s="19" t="s">
        <v>3477</v>
      </c>
      <c r="H1132" s="17"/>
      <c r="I1132" s="20">
        <v>2011</v>
      </c>
      <c r="J1132" s="17" t="s">
        <v>4784</v>
      </c>
      <c r="K1132" s="17" t="s">
        <v>6956</v>
      </c>
      <c r="L1132" s="21" t="s">
        <v>4785</v>
      </c>
      <c r="M1132" s="21"/>
      <c r="N1132" s="21"/>
      <c r="O1132" s="21" t="s">
        <v>4785</v>
      </c>
      <c r="P1132" s="17" t="s">
        <v>4786</v>
      </c>
      <c r="Q1132" s="17" t="s">
        <v>4792</v>
      </c>
      <c r="R1132" s="22">
        <v>6</v>
      </c>
      <c r="S1132" s="17" t="s">
        <v>6958</v>
      </c>
      <c r="T1132" s="23">
        <v>20</v>
      </c>
      <c r="U1132" s="25" t="s">
        <v>4455</v>
      </c>
    </row>
    <row r="1133" spans="1:21" ht="26.25" hidden="1" x14ac:dyDescent="0.25">
      <c r="A1133" s="17" t="s">
        <v>290</v>
      </c>
      <c r="B1133" s="17" t="s">
        <v>2172</v>
      </c>
      <c r="C1133" s="17" t="s">
        <v>1105</v>
      </c>
      <c r="D1133" s="18">
        <v>84183</v>
      </c>
      <c r="E1133" s="17" t="s">
        <v>3283</v>
      </c>
      <c r="F1133" s="21" t="s">
        <v>2507</v>
      </c>
      <c r="G1133" s="19" t="s">
        <v>3478</v>
      </c>
      <c r="H1133" s="17" t="s">
        <v>1105</v>
      </c>
      <c r="I1133" s="20">
        <v>1957</v>
      </c>
      <c r="J1133" s="17" t="s">
        <v>4784</v>
      </c>
      <c r="K1133" s="17" t="s">
        <v>290</v>
      </c>
      <c r="L1133" s="17" t="s">
        <v>4823</v>
      </c>
      <c r="M1133" s="17"/>
      <c r="N1133" s="17"/>
      <c r="O1133" s="17" t="s">
        <v>4823</v>
      </c>
      <c r="P1133" s="17" t="s">
        <v>4792</v>
      </c>
      <c r="Q1133" s="17" t="s">
        <v>4792</v>
      </c>
      <c r="R1133" s="22">
        <v>14.8</v>
      </c>
      <c r="S1133" s="17" t="s">
        <v>4088</v>
      </c>
      <c r="T1133" s="23" t="s">
        <v>4418</v>
      </c>
      <c r="U1133" s="25" t="s">
        <v>4451</v>
      </c>
    </row>
    <row r="1134" spans="1:21" x14ac:dyDescent="0.25">
      <c r="A1134" s="24" t="s">
        <v>291</v>
      </c>
      <c r="B1134" s="17" t="s">
        <v>2201</v>
      </c>
      <c r="C1134" s="17" t="s">
        <v>1106</v>
      </c>
      <c r="D1134" s="18">
        <v>1462</v>
      </c>
      <c r="E1134" s="17" t="s">
        <v>1106</v>
      </c>
      <c r="F1134" s="32" t="s">
        <v>2508</v>
      </c>
      <c r="G1134" s="19" t="s">
        <v>3490</v>
      </c>
      <c r="H1134" s="32" t="s">
        <v>1611</v>
      </c>
      <c r="I1134" s="32">
        <v>1957</v>
      </c>
      <c r="J1134" s="17" t="s">
        <v>4784</v>
      </c>
      <c r="K1134" s="17" t="s">
        <v>291</v>
      </c>
      <c r="L1134" s="17" t="s">
        <v>4959</v>
      </c>
      <c r="M1134" s="32"/>
      <c r="N1134" s="32"/>
      <c r="O1134" s="32" t="s">
        <v>4959</v>
      </c>
      <c r="P1134" s="17" t="s">
        <v>4792</v>
      </c>
      <c r="Q1134" s="32" t="s">
        <v>4792</v>
      </c>
      <c r="R1134" s="32">
        <v>39.799999999999997</v>
      </c>
      <c r="S1134" s="32" t="s">
        <v>1106</v>
      </c>
      <c r="T1134" s="17">
        <v>110</v>
      </c>
      <c r="U1134" s="25" t="s">
        <v>4490</v>
      </c>
    </row>
    <row r="1135" spans="1:21" ht="26.25" x14ac:dyDescent="0.25">
      <c r="A1135" s="17" t="s">
        <v>292</v>
      </c>
      <c r="B1135" s="17" t="s">
        <v>2201</v>
      </c>
      <c r="C1135" s="17" t="s">
        <v>1106</v>
      </c>
      <c r="D1135" s="18">
        <v>1462</v>
      </c>
      <c r="E1135" s="17" t="s">
        <v>1106</v>
      </c>
      <c r="F1135" s="17" t="s">
        <v>2508</v>
      </c>
      <c r="G1135" s="19" t="s">
        <v>3490</v>
      </c>
      <c r="H1135" s="17" t="s">
        <v>1612</v>
      </c>
      <c r="I1135" s="20">
        <v>1957</v>
      </c>
      <c r="J1135" s="17" t="s">
        <v>4784</v>
      </c>
      <c r="K1135" s="17" t="s">
        <v>292</v>
      </c>
      <c r="L1135" s="21" t="s">
        <v>4959</v>
      </c>
      <c r="M1135" s="21"/>
      <c r="N1135" s="21"/>
      <c r="O1135" s="21" t="s">
        <v>4959</v>
      </c>
      <c r="P1135" s="17" t="s">
        <v>4792</v>
      </c>
      <c r="Q1135" s="17" t="s">
        <v>4792</v>
      </c>
      <c r="R1135" s="22"/>
      <c r="S1135" s="17" t="s">
        <v>1106</v>
      </c>
      <c r="T1135" s="23">
        <v>110</v>
      </c>
      <c r="U1135" s="32" t="s">
        <v>4490</v>
      </c>
    </row>
    <row r="1136" spans="1:21" hidden="1" x14ac:dyDescent="0.25">
      <c r="A1136" s="24" t="s">
        <v>6959</v>
      </c>
      <c r="B1136" s="24" t="s">
        <v>4789</v>
      </c>
      <c r="C1136" s="17" t="s">
        <v>6960</v>
      </c>
      <c r="D1136" s="35">
        <v>39319</v>
      </c>
      <c r="E1136" s="36" t="s">
        <v>6961</v>
      </c>
      <c r="F1136" s="24"/>
      <c r="G1136" s="19" t="s">
        <v>3479</v>
      </c>
      <c r="H1136" s="24"/>
      <c r="I1136" s="28">
        <v>2002</v>
      </c>
      <c r="J1136" s="17" t="s">
        <v>4784</v>
      </c>
      <c r="K1136" s="17" t="s">
        <v>6959</v>
      </c>
      <c r="L1136" s="17" t="s">
        <v>4785</v>
      </c>
      <c r="M1136" s="17"/>
      <c r="N1136" s="24"/>
      <c r="O1136" s="17" t="s">
        <v>4785</v>
      </c>
      <c r="P1136" s="17" t="s">
        <v>4786</v>
      </c>
      <c r="Q1136" s="17" t="s">
        <v>4792</v>
      </c>
      <c r="R1136" s="22">
        <v>12</v>
      </c>
      <c r="S1136" s="17" t="s">
        <v>6962</v>
      </c>
      <c r="T1136" s="36">
        <v>20</v>
      </c>
      <c r="U1136" s="36" t="s">
        <v>4493</v>
      </c>
    </row>
    <row r="1137" spans="1:21" hidden="1" x14ac:dyDescent="0.25">
      <c r="A1137" s="17" t="s">
        <v>6963</v>
      </c>
      <c r="B1137" s="17"/>
      <c r="C1137" s="17"/>
      <c r="D1137" s="18">
        <v>31582</v>
      </c>
      <c r="E1137" s="17" t="s">
        <v>6964</v>
      </c>
      <c r="F1137" s="17"/>
      <c r="G1137" s="19" t="s">
        <v>3477</v>
      </c>
      <c r="H1137" s="17"/>
      <c r="I1137" s="20">
        <v>2004</v>
      </c>
      <c r="J1137" s="17" t="s">
        <v>4784</v>
      </c>
      <c r="K1137" s="17" t="s">
        <v>6963</v>
      </c>
      <c r="L1137" s="17" t="s">
        <v>4785</v>
      </c>
      <c r="M1137" s="17"/>
      <c r="N1137" s="17"/>
      <c r="O1137" s="17" t="s">
        <v>4785</v>
      </c>
      <c r="P1137" s="17" t="s">
        <v>4786</v>
      </c>
      <c r="Q1137" s="17"/>
      <c r="R1137" s="22">
        <v>10</v>
      </c>
      <c r="S1137" s="17"/>
      <c r="T1137" s="23" t="s">
        <v>4403</v>
      </c>
      <c r="U1137" s="21" t="s">
        <v>4443</v>
      </c>
    </row>
    <row r="1138" spans="1:21" hidden="1" x14ac:dyDescent="0.25">
      <c r="A1138" s="24" t="s">
        <v>6965</v>
      </c>
      <c r="B1138" s="21"/>
      <c r="C1138" s="17"/>
      <c r="D1138" s="18">
        <v>4603</v>
      </c>
      <c r="E1138" s="17" t="s">
        <v>6966</v>
      </c>
      <c r="F1138" s="17" t="s">
        <v>6967</v>
      </c>
      <c r="G1138" s="19" t="s">
        <v>3481</v>
      </c>
      <c r="H1138" s="17"/>
      <c r="I1138" s="20">
        <v>2012</v>
      </c>
      <c r="J1138" s="17" t="s">
        <v>4784</v>
      </c>
      <c r="K1138" s="17" t="s">
        <v>6965</v>
      </c>
      <c r="L1138" s="17" t="s">
        <v>4815</v>
      </c>
      <c r="M1138" s="17"/>
      <c r="N1138" s="17"/>
      <c r="O1138" s="17" t="s">
        <v>4815</v>
      </c>
      <c r="P1138" s="17" t="s">
        <v>4786</v>
      </c>
      <c r="Q1138" s="17"/>
      <c r="R1138" s="22">
        <v>12.1</v>
      </c>
      <c r="S1138" s="17"/>
      <c r="T1138" s="23"/>
      <c r="U1138" s="25" t="s">
        <v>4458</v>
      </c>
    </row>
    <row r="1139" spans="1:21" hidden="1" x14ac:dyDescent="0.25">
      <c r="A1139" s="17" t="s">
        <v>6968</v>
      </c>
      <c r="B1139" s="21"/>
      <c r="C1139" s="17"/>
      <c r="D1139" s="18">
        <v>24848</v>
      </c>
      <c r="E1139" s="17" t="s">
        <v>6969</v>
      </c>
      <c r="F1139" s="17"/>
      <c r="G1139" s="19" t="s">
        <v>3486</v>
      </c>
      <c r="H1139" s="17"/>
      <c r="I1139" s="20">
        <v>2001</v>
      </c>
      <c r="J1139" s="17" t="s">
        <v>4784</v>
      </c>
      <c r="K1139" s="17" t="s">
        <v>6968</v>
      </c>
      <c r="L1139" s="17" t="s">
        <v>4785</v>
      </c>
      <c r="M1139" s="17"/>
      <c r="N1139" s="17"/>
      <c r="O1139" s="17" t="s">
        <v>4785</v>
      </c>
      <c r="P1139" s="17" t="s">
        <v>4786</v>
      </c>
      <c r="Q1139" s="17"/>
      <c r="R1139" s="22">
        <v>18</v>
      </c>
      <c r="S1139" s="17"/>
      <c r="T1139" s="23" t="s">
        <v>4403</v>
      </c>
      <c r="U1139" s="17" t="s">
        <v>4573</v>
      </c>
    </row>
    <row r="1140" spans="1:21" hidden="1" x14ac:dyDescent="0.25">
      <c r="A1140" s="24" t="s">
        <v>6970</v>
      </c>
      <c r="B1140" s="17" t="s">
        <v>6971</v>
      </c>
      <c r="C1140" s="17"/>
      <c r="D1140" s="18">
        <v>26506</v>
      </c>
      <c r="E1140" s="25" t="s">
        <v>6972</v>
      </c>
      <c r="F1140" s="17"/>
      <c r="G1140" s="19" t="s">
        <v>3477</v>
      </c>
      <c r="H1140" s="17"/>
      <c r="I1140" s="28">
        <v>1993</v>
      </c>
      <c r="J1140" s="17" t="s">
        <v>4784</v>
      </c>
      <c r="K1140" s="17" t="s">
        <v>6970</v>
      </c>
      <c r="L1140" s="17" t="s">
        <v>4785</v>
      </c>
      <c r="M1140" s="17"/>
      <c r="N1140" s="17"/>
      <c r="O1140" s="17" t="s">
        <v>4785</v>
      </c>
      <c r="P1140" s="17" t="s">
        <v>4786</v>
      </c>
      <c r="Q1140" s="17"/>
      <c r="R1140" s="29">
        <v>44.5</v>
      </c>
      <c r="S1140" s="17"/>
      <c r="T1140" s="25" t="s">
        <v>4405</v>
      </c>
      <c r="U1140" s="25" t="s">
        <v>4455</v>
      </c>
    </row>
    <row r="1141" spans="1:21" ht="39" hidden="1" x14ac:dyDescent="0.25">
      <c r="A1141" s="24" t="s">
        <v>6973</v>
      </c>
      <c r="B1141" s="17"/>
      <c r="C1141" s="17" t="s">
        <v>6974</v>
      </c>
      <c r="D1141" s="18">
        <v>25779</v>
      </c>
      <c r="E1141" s="17" t="s">
        <v>6975</v>
      </c>
      <c r="F1141" s="17" t="s">
        <v>6976</v>
      </c>
      <c r="G1141" s="19" t="s">
        <v>3486</v>
      </c>
      <c r="H1141" s="17"/>
      <c r="I1141" s="20">
        <v>2014</v>
      </c>
      <c r="J1141" s="17" t="s">
        <v>4784</v>
      </c>
      <c r="K1141" s="17" t="s">
        <v>6973</v>
      </c>
      <c r="L1141" s="21" t="s">
        <v>4785</v>
      </c>
      <c r="M1141" s="21"/>
      <c r="N1141" s="21"/>
      <c r="O1141" s="21" t="s">
        <v>4785</v>
      </c>
      <c r="P1141" s="17" t="s">
        <v>4786</v>
      </c>
      <c r="Q1141" s="17"/>
      <c r="R1141" s="22">
        <v>69.3</v>
      </c>
      <c r="S1141" s="21"/>
      <c r="T1141" s="23"/>
      <c r="U1141" s="25"/>
    </row>
    <row r="1142" spans="1:21" hidden="1" x14ac:dyDescent="0.25">
      <c r="A1142" s="17" t="s">
        <v>6977</v>
      </c>
      <c r="B1142" s="17"/>
      <c r="C1142" s="17" t="s">
        <v>6978</v>
      </c>
      <c r="D1142" s="26">
        <v>24980</v>
      </c>
      <c r="E1142" s="27" t="s">
        <v>6979</v>
      </c>
      <c r="F1142" s="27" t="s">
        <v>6980</v>
      </c>
      <c r="G1142" s="19" t="s">
        <v>3486</v>
      </c>
      <c r="H1142" s="27"/>
      <c r="I1142" s="27">
        <v>2014</v>
      </c>
      <c r="J1142" s="27" t="s">
        <v>4784</v>
      </c>
      <c r="K1142" s="17" t="s">
        <v>6977</v>
      </c>
      <c r="L1142" s="27" t="s">
        <v>4785</v>
      </c>
      <c r="M1142" s="27"/>
      <c r="N1142" s="27"/>
      <c r="O1142" s="27" t="s">
        <v>4785</v>
      </c>
      <c r="P1142" s="27" t="s">
        <v>4786</v>
      </c>
      <c r="Q1142" s="27" t="s">
        <v>4792</v>
      </c>
      <c r="R1142" s="27">
        <v>27</v>
      </c>
      <c r="S1142" s="27"/>
      <c r="T1142" s="24" t="s">
        <v>4405</v>
      </c>
      <c r="U1142" s="27" t="s">
        <v>4567</v>
      </c>
    </row>
    <row r="1143" spans="1:21" hidden="1" x14ac:dyDescent="0.25">
      <c r="A1143" s="24" t="s">
        <v>6981</v>
      </c>
      <c r="B1143" s="51"/>
      <c r="C1143" s="17"/>
      <c r="D1143" s="18">
        <v>27637</v>
      </c>
      <c r="E1143" s="25" t="s">
        <v>6982</v>
      </c>
      <c r="F1143" s="24"/>
      <c r="G1143" s="19" t="s">
        <v>3477</v>
      </c>
      <c r="H1143" s="17"/>
      <c r="I1143" s="28">
        <v>1995</v>
      </c>
      <c r="J1143" s="17" t="s">
        <v>4784</v>
      </c>
      <c r="K1143" s="17" t="s">
        <v>6981</v>
      </c>
      <c r="L1143" s="17" t="s">
        <v>4785</v>
      </c>
      <c r="M1143" s="17"/>
      <c r="N1143" s="24"/>
      <c r="O1143" s="24" t="s">
        <v>4785</v>
      </c>
      <c r="P1143" s="17" t="s">
        <v>4786</v>
      </c>
      <c r="Q1143" s="17"/>
      <c r="R1143" s="29">
        <v>14.7</v>
      </c>
      <c r="S1143" s="17"/>
      <c r="T1143" s="25" t="s">
        <v>4405</v>
      </c>
      <c r="U1143" s="25" t="s">
        <v>4455</v>
      </c>
    </row>
    <row r="1144" spans="1:21" ht="51.75" hidden="1" x14ac:dyDescent="0.25">
      <c r="A1144" s="24" t="s">
        <v>6983</v>
      </c>
      <c r="B1144" s="21" t="s">
        <v>6984</v>
      </c>
      <c r="C1144" s="21" t="s">
        <v>6985</v>
      </c>
      <c r="D1144" s="26">
        <v>48527</v>
      </c>
      <c r="E1144" s="25" t="s">
        <v>6986</v>
      </c>
      <c r="F1144" s="21" t="s">
        <v>6987</v>
      </c>
      <c r="G1144" s="27" t="s">
        <v>3477</v>
      </c>
      <c r="H1144" s="17"/>
      <c r="I1144" s="38">
        <v>2002</v>
      </c>
      <c r="J1144" s="32" t="s">
        <v>4784</v>
      </c>
      <c r="K1144" s="17" t="s">
        <v>6983</v>
      </c>
      <c r="L1144" s="17" t="s">
        <v>4785</v>
      </c>
      <c r="M1144" s="21"/>
      <c r="N1144" s="17"/>
      <c r="O1144" s="17" t="s">
        <v>4785</v>
      </c>
      <c r="P1144" s="27" t="s">
        <v>4786</v>
      </c>
      <c r="Q1144" s="17" t="s">
        <v>4792</v>
      </c>
      <c r="R1144" s="29">
        <v>29.2</v>
      </c>
      <c r="S1144" s="33" t="s">
        <v>6988</v>
      </c>
      <c r="T1144" s="17">
        <v>110</v>
      </c>
      <c r="U1144" s="25" t="s">
        <v>4441</v>
      </c>
    </row>
    <row r="1145" spans="1:21" hidden="1" x14ac:dyDescent="0.25">
      <c r="A1145" s="24" t="s">
        <v>6989</v>
      </c>
      <c r="B1145" s="17" t="s">
        <v>6508</v>
      </c>
      <c r="C1145" s="17"/>
      <c r="D1145" s="18">
        <v>21765</v>
      </c>
      <c r="E1145" s="17" t="s">
        <v>6990</v>
      </c>
      <c r="F1145" s="17"/>
      <c r="G1145" s="19" t="s">
        <v>3477</v>
      </c>
      <c r="H1145" s="17"/>
      <c r="I1145" s="20">
        <v>1998</v>
      </c>
      <c r="J1145" s="17" t="s">
        <v>4784</v>
      </c>
      <c r="K1145" s="17" t="s">
        <v>6989</v>
      </c>
      <c r="L1145" s="17" t="s">
        <v>4785</v>
      </c>
      <c r="M1145" s="17"/>
      <c r="N1145" s="17"/>
      <c r="O1145" s="17" t="s">
        <v>4785</v>
      </c>
      <c r="P1145" s="17" t="s">
        <v>4786</v>
      </c>
      <c r="Q1145" s="17"/>
      <c r="R1145" s="22">
        <v>23.9</v>
      </c>
      <c r="S1145" s="17"/>
      <c r="T1145" s="23" t="s">
        <v>4405</v>
      </c>
      <c r="U1145" s="17" t="s">
        <v>4455</v>
      </c>
    </row>
    <row r="1146" spans="1:21" hidden="1" x14ac:dyDescent="0.25">
      <c r="A1146" s="24" t="s">
        <v>6991</v>
      </c>
      <c r="B1146" s="17" t="s">
        <v>6204</v>
      </c>
      <c r="C1146" s="17" t="s">
        <v>6992</v>
      </c>
      <c r="D1146" s="18"/>
      <c r="E1146" s="17" t="s">
        <v>4920</v>
      </c>
      <c r="F1146" s="17" t="s">
        <v>6993</v>
      </c>
      <c r="G1146" s="19" t="s">
        <v>4921</v>
      </c>
      <c r="H1146" s="17"/>
      <c r="I1146" s="20" t="s">
        <v>6994</v>
      </c>
      <c r="J1146" s="17" t="s">
        <v>4784</v>
      </c>
      <c r="K1146" s="17" t="s">
        <v>6991</v>
      </c>
      <c r="L1146" s="17" t="s">
        <v>4922</v>
      </c>
      <c r="M1146" s="17"/>
      <c r="N1146" s="17"/>
      <c r="O1146" s="17" t="s">
        <v>4922</v>
      </c>
      <c r="P1146" s="17" t="s">
        <v>4786</v>
      </c>
      <c r="Q1146" s="17" t="s">
        <v>4792</v>
      </c>
      <c r="R1146" s="22">
        <v>60</v>
      </c>
      <c r="S1146" s="17" t="s">
        <v>6995</v>
      </c>
      <c r="T1146" s="23">
        <v>110</v>
      </c>
      <c r="U1146" s="17" t="s">
        <v>4463</v>
      </c>
    </row>
    <row r="1147" spans="1:21" hidden="1" x14ac:dyDescent="0.25">
      <c r="A1147" s="24" t="s">
        <v>6996</v>
      </c>
      <c r="B1147" s="24" t="s">
        <v>6997</v>
      </c>
      <c r="C1147" s="17" t="s">
        <v>6998</v>
      </c>
      <c r="D1147" s="26"/>
      <c r="E1147" s="25" t="s">
        <v>4920</v>
      </c>
      <c r="F1147" s="17" t="s">
        <v>6999</v>
      </c>
      <c r="G1147" s="19" t="s">
        <v>4921</v>
      </c>
      <c r="H1147" s="17"/>
      <c r="I1147" s="28">
        <v>2014</v>
      </c>
      <c r="J1147" s="17" t="s">
        <v>4784</v>
      </c>
      <c r="K1147" s="17" t="s">
        <v>6996</v>
      </c>
      <c r="L1147" s="17" t="s">
        <v>4922</v>
      </c>
      <c r="M1147" s="17"/>
      <c r="N1147" s="17"/>
      <c r="O1147" s="17" t="s">
        <v>4922</v>
      </c>
      <c r="P1147" s="17" t="s">
        <v>4786</v>
      </c>
      <c r="Q1147" s="17" t="s">
        <v>4792</v>
      </c>
      <c r="R1147" s="29">
        <v>113.4</v>
      </c>
      <c r="S1147" s="17" t="s">
        <v>7000</v>
      </c>
      <c r="T1147" s="25">
        <v>155</v>
      </c>
      <c r="U1147" s="25" t="s">
        <v>4476</v>
      </c>
    </row>
    <row r="1148" spans="1:21" ht="77.25" hidden="1" x14ac:dyDescent="0.25">
      <c r="A1148" s="24" t="s">
        <v>7001</v>
      </c>
      <c r="B1148" s="21" t="s">
        <v>7002</v>
      </c>
      <c r="C1148" s="21" t="s">
        <v>7003</v>
      </c>
      <c r="D1148" s="26"/>
      <c r="E1148" s="25" t="s">
        <v>4920</v>
      </c>
      <c r="F1148" s="21"/>
      <c r="G1148" s="27" t="s">
        <v>4921</v>
      </c>
      <c r="H1148" s="17"/>
      <c r="I1148" s="38">
        <v>2015</v>
      </c>
      <c r="J1148" s="32" t="s">
        <v>4784</v>
      </c>
      <c r="K1148" s="17" t="s">
        <v>7001</v>
      </c>
      <c r="L1148" s="17" t="s">
        <v>4922</v>
      </c>
      <c r="M1148" s="21"/>
      <c r="N1148" s="17"/>
      <c r="O1148" s="17" t="s">
        <v>4922</v>
      </c>
      <c r="P1148" s="27" t="s">
        <v>4786</v>
      </c>
      <c r="Q1148" s="17" t="s">
        <v>4792</v>
      </c>
      <c r="R1148" s="29">
        <v>312</v>
      </c>
      <c r="S1148" s="33"/>
      <c r="T1148" s="17">
        <v>155</v>
      </c>
      <c r="U1148" s="25" t="s">
        <v>7004</v>
      </c>
    </row>
    <row r="1149" spans="1:21" ht="39" hidden="1" x14ac:dyDescent="0.25">
      <c r="A1149" s="24" t="s">
        <v>7005</v>
      </c>
      <c r="B1149" s="44" t="s">
        <v>7006</v>
      </c>
      <c r="C1149" s="17" t="s">
        <v>4681</v>
      </c>
      <c r="D1149" s="26"/>
      <c r="E1149" s="25" t="s">
        <v>4920</v>
      </c>
      <c r="F1149" s="24"/>
      <c r="G1149" s="19" t="s">
        <v>4921</v>
      </c>
      <c r="H1149" s="24"/>
      <c r="I1149" s="28" t="s">
        <v>4930</v>
      </c>
      <c r="J1149" s="17" t="s">
        <v>4784</v>
      </c>
      <c r="K1149" s="17" t="s">
        <v>7005</v>
      </c>
      <c r="L1149" s="17" t="s">
        <v>4922</v>
      </c>
      <c r="M1149" s="17"/>
      <c r="N1149" s="24"/>
      <c r="O1149" s="24" t="s">
        <v>4922</v>
      </c>
      <c r="P1149" s="17" t="s">
        <v>4786</v>
      </c>
      <c r="Q1149" s="17" t="s">
        <v>4792</v>
      </c>
      <c r="R1149" s="29">
        <v>400</v>
      </c>
      <c r="S1149" s="17"/>
      <c r="T1149" s="25" t="s">
        <v>4849</v>
      </c>
      <c r="U1149" s="25" t="s">
        <v>4476</v>
      </c>
    </row>
    <row r="1150" spans="1:21" ht="64.5" hidden="1" x14ac:dyDescent="0.25">
      <c r="A1150" s="24" t="s">
        <v>7007</v>
      </c>
      <c r="B1150" s="21" t="s">
        <v>7008</v>
      </c>
      <c r="C1150" s="17" t="s">
        <v>7009</v>
      </c>
      <c r="D1150" s="26"/>
      <c r="E1150" s="25" t="s">
        <v>4920</v>
      </c>
      <c r="F1150" s="21"/>
      <c r="G1150" s="27" t="s">
        <v>4921</v>
      </c>
      <c r="H1150" s="17"/>
      <c r="I1150" s="38">
        <v>2015</v>
      </c>
      <c r="J1150" s="32" t="s">
        <v>4784</v>
      </c>
      <c r="K1150" s="17" t="s">
        <v>7007</v>
      </c>
      <c r="L1150" s="17" t="s">
        <v>4922</v>
      </c>
      <c r="M1150" s="21"/>
      <c r="N1150" s="17"/>
      <c r="O1150" s="17" t="s">
        <v>4922</v>
      </c>
      <c r="P1150" s="27" t="s">
        <v>4786</v>
      </c>
      <c r="Q1150" s="17" t="s">
        <v>4792</v>
      </c>
      <c r="R1150" s="29">
        <v>200</v>
      </c>
      <c r="S1150" s="30" t="s">
        <v>7010</v>
      </c>
      <c r="T1150" s="30">
        <v>155</v>
      </c>
      <c r="U1150" s="30" t="s">
        <v>4476</v>
      </c>
    </row>
    <row r="1151" spans="1:21" ht="115.5" hidden="1" x14ac:dyDescent="0.25">
      <c r="A1151" s="17" t="s">
        <v>7011</v>
      </c>
      <c r="B1151" s="17" t="s">
        <v>7012</v>
      </c>
      <c r="C1151" s="17" t="s">
        <v>4690</v>
      </c>
      <c r="D1151" s="31"/>
      <c r="E1151" s="27" t="s">
        <v>4920</v>
      </c>
      <c r="F1151" s="27"/>
      <c r="G1151" s="19" t="s">
        <v>4921</v>
      </c>
      <c r="H1151" s="27"/>
      <c r="I1151" s="27">
        <v>2015</v>
      </c>
      <c r="J1151" s="27" t="s">
        <v>4784</v>
      </c>
      <c r="K1151" s="17" t="s">
        <v>7011</v>
      </c>
      <c r="L1151" s="27" t="s">
        <v>4922</v>
      </c>
      <c r="M1151" s="27"/>
      <c r="N1151" s="27"/>
      <c r="O1151" s="27" t="s">
        <v>4922</v>
      </c>
      <c r="P1151" s="27" t="s">
        <v>4882</v>
      </c>
      <c r="Q1151" s="27" t="s">
        <v>4792</v>
      </c>
      <c r="R1151" s="27">
        <v>302.39999999999998</v>
      </c>
      <c r="S1151" s="54" t="s">
        <v>7013</v>
      </c>
      <c r="T1151" s="24">
        <v>155</v>
      </c>
      <c r="U1151" s="27" t="s">
        <v>4476</v>
      </c>
    </row>
    <row r="1152" spans="1:21" ht="26.25" hidden="1" x14ac:dyDescent="0.25">
      <c r="A1152" s="24" t="s">
        <v>7014</v>
      </c>
      <c r="B1152" s="17" t="s">
        <v>7015</v>
      </c>
      <c r="C1152" s="17" t="s">
        <v>7016</v>
      </c>
      <c r="D1152" s="26"/>
      <c r="E1152" s="25" t="s">
        <v>7017</v>
      </c>
      <c r="F1152" s="17" t="s">
        <v>7018</v>
      </c>
      <c r="G1152" s="27" t="s">
        <v>4921</v>
      </c>
      <c r="H1152" s="17"/>
      <c r="I1152" s="28" t="s">
        <v>7019</v>
      </c>
      <c r="J1152" s="17" t="s">
        <v>4784</v>
      </c>
      <c r="K1152" s="17" t="s">
        <v>7014</v>
      </c>
      <c r="L1152" s="17" t="s">
        <v>4922</v>
      </c>
      <c r="M1152" s="17"/>
      <c r="N1152" s="17"/>
      <c r="O1152" s="17" t="s">
        <v>4922</v>
      </c>
      <c r="P1152" s="17" t="s">
        <v>4786</v>
      </c>
      <c r="Q1152" s="17" t="s">
        <v>4792</v>
      </c>
      <c r="R1152" s="29">
        <v>400</v>
      </c>
      <c r="S1152" s="30" t="s">
        <v>7020</v>
      </c>
      <c r="T1152" s="30">
        <v>380</v>
      </c>
      <c r="U1152" s="30" t="s">
        <v>4463</v>
      </c>
    </row>
    <row r="1153" spans="1:21" hidden="1" x14ac:dyDescent="0.25">
      <c r="A1153" s="17" t="s">
        <v>7021</v>
      </c>
      <c r="B1153" s="17" t="s">
        <v>7022</v>
      </c>
      <c r="C1153" s="17" t="s">
        <v>7023</v>
      </c>
      <c r="D1153" s="26"/>
      <c r="E1153" s="27" t="s">
        <v>4920</v>
      </c>
      <c r="F1153" s="27" t="s">
        <v>7024</v>
      </c>
      <c r="G1153" s="19" t="s">
        <v>4921</v>
      </c>
      <c r="H1153" s="27"/>
      <c r="I1153" s="27" t="s">
        <v>4930</v>
      </c>
      <c r="J1153" s="27" t="s">
        <v>4784</v>
      </c>
      <c r="K1153" s="17" t="s">
        <v>7021</v>
      </c>
      <c r="L1153" s="27" t="s">
        <v>4922</v>
      </c>
      <c r="M1153" s="27"/>
      <c r="N1153" s="27"/>
      <c r="O1153" s="27" t="s">
        <v>4922</v>
      </c>
      <c r="P1153" s="27" t="s">
        <v>4786</v>
      </c>
      <c r="Q1153" s="27" t="s">
        <v>4792</v>
      </c>
      <c r="R1153" s="27">
        <v>288</v>
      </c>
      <c r="S1153" s="27" t="s">
        <v>7025</v>
      </c>
      <c r="T1153" s="24">
        <v>155</v>
      </c>
      <c r="U1153" s="27" t="s">
        <v>4476</v>
      </c>
    </row>
    <row r="1154" spans="1:21" ht="39" hidden="1" x14ac:dyDescent="0.25">
      <c r="A1154" s="24" t="s">
        <v>7026</v>
      </c>
      <c r="B1154" s="21" t="s">
        <v>7027</v>
      </c>
      <c r="C1154" s="17" t="s">
        <v>7028</v>
      </c>
      <c r="D1154" s="26"/>
      <c r="E1154" s="25" t="s">
        <v>4920</v>
      </c>
      <c r="F1154" s="21" t="s">
        <v>7029</v>
      </c>
      <c r="G1154" s="27" t="s">
        <v>4921</v>
      </c>
      <c r="H1154" s="17"/>
      <c r="I1154" s="38" t="s">
        <v>4930</v>
      </c>
      <c r="J1154" s="32" t="s">
        <v>4784</v>
      </c>
      <c r="K1154" s="17" t="s">
        <v>7026</v>
      </c>
      <c r="L1154" s="17" t="s">
        <v>4922</v>
      </c>
      <c r="M1154" s="21"/>
      <c r="N1154" s="17"/>
      <c r="O1154" s="17" t="s">
        <v>4922</v>
      </c>
      <c r="P1154" s="27" t="s">
        <v>4786</v>
      </c>
      <c r="Q1154" s="17" t="s">
        <v>4792</v>
      </c>
      <c r="R1154" s="29">
        <v>288</v>
      </c>
      <c r="S1154" s="30"/>
      <c r="T1154" s="30" t="s">
        <v>4849</v>
      </c>
      <c r="U1154" s="30" t="s">
        <v>4476</v>
      </c>
    </row>
    <row r="1155" spans="1:21" hidden="1" x14ac:dyDescent="0.25">
      <c r="A1155" s="17" t="s">
        <v>7030</v>
      </c>
      <c r="B1155" s="17" t="s">
        <v>7031</v>
      </c>
      <c r="C1155" s="17" t="s">
        <v>7032</v>
      </c>
      <c r="D1155" s="18"/>
      <c r="E1155" s="17" t="s">
        <v>4920</v>
      </c>
      <c r="F1155" s="17" t="s">
        <v>7033</v>
      </c>
      <c r="G1155" s="19" t="s">
        <v>4921</v>
      </c>
      <c r="H1155" s="17"/>
      <c r="I1155" s="20">
        <v>2015</v>
      </c>
      <c r="J1155" s="17" t="s">
        <v>4784</v>
      </c>
      <c r="K1155" s="17" t="s">
        <v>7030</v>
      </c>
      <c r="L1155" s="17" t="s">
        <v>4922</v>
      </c>
      <c r="M1155" s="17"/>
      <c r="N1155" s="17"/>
      <c r="O1155" s="17" t="s">
        <v>4922</v>
      </c>
      <c r="P1155" s="17" t="s">
        <v>4786</v>
      </c>
      <c r="Q1155" s="17" t="s">
        <v>4792</v>
      </c>
      <c r="R1155" s="22">
        <v>288</v>
      </c>
      <c r="S1155" s="17"/>
      <c r="T1155" s="23" t="s">
        <v>4849</v>
      </c>
      <c r="U1155" s="17" t="s">
        <v>4476</v>
      </c>
    </row>
    <row r="1156" spans="1:21" hidden="1" x14ac:dyDescent="0.25">
      <c r="A1156" s="24" t="s">
        <v>7034</v>
      </c>
      <c r="B1156" s="17" t="s">
        <v>7035</v>
      </c>
      <c r="C1156" s="17" t="s">
        <v>7036</v>
      </c>
      <c r="D1156" s="18"/>
      <c r="E1156" s="17" t="s">
        <v>4920</v>
      </c>
      <c r="F1156" s="24"/>
      <c r="G1156" s="19" t="s">
        <v>4921</v>
      </c>
      <c r="H1156" s="24"/>
      <c r="I1156" s="38">
        <v>2016</v>
      </c>
      <c r="J1156" s="17" t="s">
        <v>4784</v>
      </c>
      <c r="K1156" s="17" t="s">
        <v>7034</v>
      </c>
      <c r="L1156" s="17" t="s">
        <v>4922</v>
      </c>
      <c r="M1156" s="45"/>
      <c r="N1156" s="24"/>
      <c r="O1156" s="24" t="s">
        <v>4922</v>
      </c>
      <c r="P1156" s="17" t="s">
        <v>4786</v>
      </c>
      <c r="Q1156" s="17" t="s">
        <v>4792</v>
      </c>
      <c r="R1156" s="22">
        <v>240</v>
      </c>
      <c r="S1156" s="17"/>
      <c r="T1156" s="23" t="s">
        <v>4849</v>
      </c>
      <c r="U1156" s="17" t="s">
        <v>4476</v>
      </c>
    </row>
    <row r="1157" spans="1:21" ht="51.75" hidden="1" x14ac:dyDescent="0.25">
      <c r="A1157" s="17" t="s">
        <v>626</v>
      </c>
      <c r="B1157" s="17" t="s">
        <v>2300</v>
      </c>
      <c r="C1157" s="17" t="s">
        <v>1329</v>
      </c>
      <c r="D1157" s="18">
        <v>31171</v>
      </c>
      <c r="E1157" s="17" t="s">
        <v>3395</v>
      </c>
      <c r="F1157" s="17" t="s">
        <v>2621</v>
      </c>
      <c r="G1157" s="19" t="s">
        <v>3477</v>
      </c>
      <c r="H1157" s="17"/>
      <c r="I1157" s="65" t="s">
        <v>7037</v>
      </c>
      <c r="J1157" s="17" t="s">
        <v>5098</v>
      </c>
      <c r="K1157" s="17" t="s">
        <v>626</v>
      </c>
      <c r="L1157" s="17" t="s">
        <v>4812</v>
      </c>
      <c r="M1157" s="17" t="s">
        <v>4843</v>
      </c>
      <c r="N1157" s="17" t="s">
        <v>7038</v>
      </c>
      <c r="O1157" s="17" t="s">
        <v>4812</v>
      </c>
      <c r="P1157" s="17" t="s">
        <v>4792</v>
      </c>
      <c r="Q1157" s="17" t="s">
        <v>4786</v>
      </c>
      <c r="R1157" s="22">
        <v>30.6</v>
      </c>
      <c r="S1157" s="17"/>
      <c r="T1157" s="23">
        <v>20</v>
      </c>
      <c r="U1157" s="17" t="s">
        <v>4443</v>
      </c>
    </row>
    <row r="1158" spans="1:21" hidden="1" x14ac:dyDescent="0.25">
      <c r="A1158" s="24" t="s">
        <v>7039</v>
      </c>
      <c r="B1158" s="21" t="s">
        <v>7040</v>
      </c>
      <c r="C1158" s="21"/>
      <c r="D1158" s="26">
        <v>25845</v>
      </c>
      <c r="E1158" s="25" t="s">
        <v>7041</v>
      </c>
      <c r="F1158" s="21"/>
      <c r="G1158" s="27" t="s">
        <v>3486</v>
      </c>
      <c r="H1158" s="17"/>
      <c r="I1158" s="38">
        <v>2010</v>
      </c>
      <c r="J1158" s="32" t="s">
        <v>4784</v>
      </c>
      <c r="K1158" s="17" t="s">
        <v>7039</v>
      </c>
      <c r="L1158" s="17" t="s">
        <v>4785</v>
      </c>
      <c r="M1158" s="21"/>
      <c r="N1158" s="17"/>
      <c r="O1158" s="17" t="s">
        <v>4785</v>
      </c>
      <c r="P1158" s="27" t="s">
        <v>4786</v>
      </c>
      <c r="Q1158" s="17"/>
      <c r="R1158" s="29">
        <v>13.8</v>
      </c>
      <c r="S1158" s="33"/>
      <c r="T1158" s="17" t="s">
        <v>4403</v>
      </c>
      <c r="U1158" s="25" t="s">
        <v>4573</v>
      </c>
    </row>
    <row r="1159" spans="1:21" hidden="1" x14ac:dyDescent="0.25">
      <c r="A1159" s="17" t="s">
        <v>627</v>
      </c>
      <c r="B1159" s="17" t="s">
        <v>2301</v>
      </c>
      <c r="C1159" s="17" t="s">
        <v>1330</v>
      </c>
      <c r="D1159" s="18">
        <v>49638</v>
      </c>
      <c r="E1159" s="17" t="s">
        <v>3396</v>
      </c>
      <c r="F1159" s="17" t="s">
        <v>2622</v>
      </c>
      <c r="G1159" s="19" t="s">
        <v>3477</v>
      </c>
      <c r="H1159" s="17"/>
      <c r="I1159" s="20">
        <v>1995</v>
      </c>
      <c r="J1159" s="17" t="s">
        <v>4784</v>
      </c>
      <c r="K1159" s="17" t="s">
        <v>627</v>
      </c>
      <c r="L1159" s="17" t="s">
        <v>4812</v>
      </c>
      <c r="M1159" s="17"/>
      <c r="N1159" s="17"/>
      <c r="O1159" s="17" t="s">
        <v>4812</v>
      </c>
      <c r="P1159" s="17" t="s">
        <v>4859</v>
      </c>
      <c r="Q1159" s="17" t="s">
        <v>4882</v>
      </c>
      <c r="R1159" s="22">
        <v>18.100000000000001</v>
      </c>
      <c r="S1159" s="17"/>
      <c r="T1159" s="23"/>
      <c r="U1159" s="17" t="s">
        <v>4441</v>
      </c>
    </row>
    <row r="1160" spans="1:21" hidden="1" x14ac:dyDescent="0.25">
      <c r="A1160" s="24" t="s">
        <v>7042</v>
      </c>
      <c r="B1160" s="17" t="s">
        <v>7043</v>
      </c>
      <c r="C1160" s="17"/>
      <c r="D1160" s="26">
        <v>52388</v>
      </c>
      <c r="E1160" s="25" t="s">
        <v>7044</v>
      </c>
      <c r="F1160" s="24"/>
      <c r="G1160" s="19" t="s">
        <v>3480</v>
      </c>
      <c r="H1160" s="17"/>
      <c r="I1160" s="28">
        <v>2002</v>
      </c>
      <c r="J1160" s="17" t="s">
        <v>4784</v>
      </c>
      <c r="K1160" s="17" t="s">
        <v>7042</v>
      </c>
      <c r="L1160" s="17" t="s">
        <v>4785</v>
      </c>
      <c r="M1160" s="17"/>
      <c r="N1160" s="24"/>
      <c r="O1160" s="24" t="s">
        <v>4785</v>
      </c>
      <c r="P1160" s="17" t="s">
        <v>4786</v>
      </c>
      <c r="Q1160" s="17"/>
      <c r="R1160" s="29">
        <v>12.6</v>
      </c>
      <c r="S1160" s="17"/>
      <c r="T1160" s="25" t="s">
        <v>4405</v>
      </c>
      <c r="U1160" s="25" t="s">
        <v>4441</v>
      </c>
    </row>
    <row r="1161" spans="1:21" hidden="1" x14ac:dyDescent="0.25">
      <c r="A1161" s="24" t="s">
        <v>7045</v>
      </c>
      <c r="B1161" s="17" t="s">
        <v>7046</v>
      </c>
      <c r="C1161" s="17"/>
      <c r="D1161" s="26">
        <v>1683</v>
      </c>
      <c r="E1161" s="25" t="s">
        <v>7047</v>
      </c>
      <c r="F1161" s="24"/>
      <c r="G1161" s="19" t="s">
        <v>3490</v>
      </c>
      <c r="H1161" s="17"/>
      <c r="I1161" s="28">
        <v>2002</v>
      </c>
      <c r="J1161" s="17" t="s">
        <v>4784</v>
      </c>
      <c r="K1161" s="17" t="s">
        <v>7045</v>
      </c>
      <c r="L1161" s="17" t="s">
        <v>4785</v>
      </c>
      <c r="M1161" s="17"/>
      <c r="N1161" s="24"/>
      <c r="O1161" s="24" t="s">
        <v>4785</v>
      </c>
      <c r="P1161" s="17" t="s">
        <v>4786</v>
      </c>
      <c r="Q1161" s="17"/>
      <c r="R1161" s="29">
        <v>20.3</v>
      </c>
      <c r="S1161" s="17"/>
      <c r="T1161" s="25" t="s">
        <v>4849</v>
      </c>
      <c r="U1161" s="25" t="s">
        <v>4490</v>
      </c>
    </row>
    <row r="1162" spans="1:21" hidden="1" x14ac:dyDescent="0.25">
      <c r="A1162" s="24" t="s">
        <v>628</v>
      </c>
      <c r="B1162" s="17" t="s">
        <v>2215</v>
      </c>
      <c r="C1162" s="17" t="s">
        <v>1331</v>
      </c>
      <c r="D1162" s="26">
        <v>15806</v>
      </c>
      <c r="E1162" s="25" t="s">
        <v>3397</v>
      </c>
      <c r="F1162" s="24"/>
      <c r="G1162" s="19" t="s">
        <v>3346</v>
      </c>
      <c r="H1162" s="17" t="s">
        <v>1743</v>
      </c>
      <c r="I1162" s="28">
        <v>1989</v>
      </c>
      <c r="J1162" s="17" t="s">
        <v>4844</v>
      </c>
      <c r="K1162" s="17" t="s">
        <v>628</v>
      </c>
      <c r="L1162" s="17" t="s">
        <v>4812</v>
      </c>
      <c r="M1162" s="17"/>
      <c r="N1162" s="24"/>
      <c r="O1162" s="24" t="s">
        <v>4812</v>
      </c>
      <c r="P1162" s="17" t="s">
        <v>4792</v>
      </c>
      <c r="Q1162" s="17" t="s">
        <v>4792</v>
      </c>
      <c r="R1162" s="29">
        <v>37.5</v>
      </c>
      <c r="S1162" s="17" t="s">
        <v>1331</v>
      </c>
      <c r="T1162" s="25">
        <v>110</v>
      </c>
      <c r="U1162" s="25" t="s">
        <v>4439</v>
      </c>
    </row>
    <row r="1163" spans="1:21" hidden="1" x14ac:dyDescent="0.25">
      <c r="A1163" s="17" t="s">
        <v>629</v>
      </c>
      <c r="B1163" s="17" t="s">
        <v>2215</v>
      </c>
      <c r="C1163" s="17" t="s">
        <v>1331</v>
      </c>
      <c r="D1163" s="18">
        <v>15806</v>
      </c>
      <c r="E1163" s="17" t="s">
        <v>3397</v>
      </c>
      <c r="F1163" s="17"/>
      <c r="G1163" s="19" t="s">
        <v>3346</v>
      </c>
      <c r="H1163" s="17" t="s">
        <v>1674</v>
      </c>
      <c r="I1163" s="20">
        <v>1987</v>
      </c>
      <c r="J1163" s="17" t="s">
        <v>4844</v>
      </c>
      <c r="K1163" s="17" t="s">
        <v>629</v>
      </c>
      <c r="L1163" s="17" t="s">
        <v>4812</v>
      </c>
      <c r="M1163" s="17"/>
      <c r="N1163" s="17"/>
      <c r="O1163" s="17" t="s">
        <v>4812</v>
      </c>
      <c r="P1163" s="17" t="s">
        <v>4792</v>
      </c>
      <c r="Q1163" s="17" t="s">
        <v>4792</v>
      </c>
      <c r="R1163" s="22">
        <v>36.5</v>
      </c>
      <c r="S1163" s="17" t="s">
        <v>1331</v>
      </c>
      <c r="T1163" s="23">
        <v>110</v>
      </c>
      <c r="U1163" s="17" t="s">
        <v>4439</v>
      </c>
    </row>
    <row r="1164" spans="1:21" ht="51.75" hidden="1" x14ac:dyDescent="0.25">
      <c r="A1164" s="24" t="s">
        <v>630</v>
      </c>
      <c r="B1164" s="21" t="s">
        <v>2215</v>
      </c>
      <c r="C1164" s="21" t="s">
        <v>1331</v>
      </c>
      <c r="D1164" s="26">
        <v>15806</v>
      </c>
      <c r="E1164" s="25" t="s">
        <v>3397</v>
      </c>
      <c r="F1164" s="21"/>
      <c r="G1164" s="27" t="s">
        <v>3346</v>
      </c>
      <c r="H1164" s="17" t="s">
        <v>1675</v>
      </c>
      <c r="I1164" s="38">
        <v>1987</v>
      </c>
      <c r="J1164" s="17" t="s">
        <v>4844</v>
      </c>
      <c r="K1164" s="17" t="s">
        <v>630</v>
      </c>
      <c r="L1164" s="17" t="s">
        <v>4812</v>
      </c>
      <c r="M1164" s="21"/>
      <c r="N1164" s="17"/>
      <c r="O1164" s="17" t="s">
        <v>4812</v>
      </c>
      <c r="P1164" s="27" t="s">
        <v>4792</v>
      </c>
      <c r="Q1164" s="17" t="s">
        <v>4792</v>
      </c>
      <c r="R1164" s="29">
        <v>36.5</v>
      </c>
      <c r="S1164" s="33" t="s">
        <v>1331</v>
      </c>
      <c r="T1164" s="17">
        <v>110</v>
      </c>
      <c r="U1164" s="25" t="s">
        <v>4439</v>
      </c>
    </row>
    <row r="1165" spans="1:21" hidden="1" x14ac:dyDescent="0.25">
      <c r="A1165" s="24" t="s">
        <v>631</v>
      </c>
      <c r="B1165" s="24" t="s">
        <v>2215</v>
      </c>
      <c r="C1165" s="17" t="s">
        <v>1331</v>
      </c>
      <c r="D1165" s="26">
        <v>15806</v>
      </c>
      <c r="E1165" s="25" t="s">
        <v>3397</v>
      </c>
      <c r="F1165" s="24"/>
      <c r="G1165" s="19" t="s">
        <v>3346</v>
      </c>
      <c r="H1165" s="24" t="s">
        <v>1676</v>
      </c>
      <c r="I1165" s="28">
        <v>1987</v>
      </c>
      <c r="J1165" s="17" t="s">
        <v>4844</v>
      </c>
      <c r="K1165" s="17" t="s">
        <v>631</v>
      </c>
      <c r="L1165" s="17" t="s">
        <v>4812</v>
      </c>
      <c r="M1165" s="17"/>
      <c r="N1165" s="24"/>
      <c r="O1165" s="24" t="s">
        <v>4812</v>
      </c>
      <c r="P1165" s="17" t="s">
        <v>4792</v>
      </c>
      <c r="Q1165" s="17" t="s">
        <v>4792</v>
      </c>
      <c r="R1165" s="29">
        <v>36.5</v>
      </c>
      <c r="S1165" s="17" t="s">
        <v>1331</v>
      </c>
      <c r="T1165" s="25">
        <v>110</v>
      </c>
      <c r="U1165" s="25" t="s">
        <v>4439</v>
      </c>
    </row>
    <row r="1166" spans="1:21" hidden="1" x14ac:dyDescent="0.25">
      <c r="A1166" s="24" t="s">
        <v>632</v>
      </c>
      <c r="B1166" s="24" t="s">
        <v>2215</v>
      </c>
      <c r="C1166" s="17" t="s">
        <v>1331</v>
      </c>
      <c r="D1166" s="26">
        <v>15806</v>
      </c>
      <c r="E1166" s="25" t="s">
        <v>3397</v>
      </c>
      <c r="F1166" s="24"/>
      <c r="G1166" s="19" t="s">
        <v>3346</v>
      </c>
      <c r="H1166" s="24" t="s">
        <v>1677</v>
      </c>
      <c r="I1166" s="28">
        <v>1987</v>
      </c>
      <c r="J1166" s="17" t="s">
        <v>4844</v>
      </c>
      <c r="K1166" s="17" t="s">
        <v>632</v>
      </c>
      <c r="L1166" s="17" t="s">
        <v>4812</v>
      </c>
      <c r="M1166" s="17"/>
      <c r="N1166" s="24"/>
      <c r="O1166" s="24" t="s">
        <v>4812</v>
      </c>
      <c r="P1166" s="17" t="s">
        <v>4792</v>
      </c>
      <c r="Q1166" s="17" t="s">
        <v>4792</v>
      </c>
      <c r="R1166" s="29">
        <v>36.5</v>
      </c>
      <c r="S1166" s="17" t="s">
        <v>1331</v>
      </c>
      <c r="T1166" s="25">
        <v>110</v>
      </c>
      <c r="U1166" s="25" t="s">
        <v>4439</v>
      </c>
    </row>
    <row r="1167" spans="1:21" ht="26.25" hidden="1" x14ac:dyDescent="0.25">
      <c r="A1167" s="24" t="s">
        <v>895</v>
      </c>
      <c r="B1167" s="21" t="s">
        <v>2302</v>
      </c>
      <c r="C1167" s="17" t="s">
        <v>1332</v>
      </c>
      <c r="D1167" s="26">
        <v>90441</v>
      </c>
      <c r="E1167" s="25" t="s">
        <v>3398</v>
      </c>
      <c r="F1167" s="24" t="s">
        <v>2623</v>
      </c>
      <c r="G1167" s="19" t="s">
        <v>3478</v>
      </c>
      <c r="H1167" s="24"/>
      <c r="I1167" s="28">
        <v>1996</v>
      </c>
      <c r="J1167" s="17" t="s">
        <v>4784</v>
      </c>
      <c r="K1167" s="17" t="s">
        <v>895</v>
      </c>
      <c r="L1167" s="17" t="s">
        <v>4868</v>
      </c>
      <c r="M1167" s="17" t="s">
        <v>7048</v>
      </c>
      <c r="N1167" s="24" t="s">
        <v>7049</v>
      </c>
      <c r="O1167" s="24" t="s">
        <v>4868</v>
      </c>
      <c r="P1167" s="17" t="s">
        <v>4792</v>
      </c>
      <c r="Q1167" s="17" t="s">
        <v>4786</v>
      </c>
      <c r="R1167" s="29">
        <v>18</v>
      </c>
      <c r="S1167" s="17" t="s">
        <v>4267</v>
      </c>
      <c r="T1167" s="25">
        <v>110</v>
      </c>
      <c r="U1167" s="25" t="s">
        <v>4537</v>
      </c>
    </row>
    <row r="1168" spans="1:21" hidden="1" x14ac:dyDescent="0.25">
      <c r="A1168" s="24" t="s">
        <v>633</v>
      </c>
      <c r="B1168" s="24" t="s">
        <v>2302</v>
      </c>
      <c r="C1168" s="17" t="s">
        <v>1332</v>
      </c>
      <c r="D1168" s="26">
        <v>90441</v>
      </c>
      <c r="E1168" s="25" t="s">
        <v>3398</v>
      </c>
      <c r="F1168" s="24" t="s">
        <v>2623</v>
      </c>
      <c r="G1168" s="19" t="s">
        <v>3478</v>
      </c>
      <c r="H1168" s="17" t="s">
        <v>1744</v>
      </c>
      <c r="I1168" s="28">
        <v>2005</v>
      </c>
      <c r="J1168" s="17" t="s">
        <v>4784</v>
      </c>
      <c r="K1168" s="17" t="s">
        <v>633</v>
      </c>
      <c r="L1168" s="17" t="s">
        <v>4812</v>
      </c>
      <c r="M1168" s="17"/>
      <c r="N1168" s="24"/>
      <c r="O1168" s="24" t="s">
        <v>4812</v>
      </c>
      <c r="P1168" s="17" t="s">
        <v>4792</v>
      </c>
      <c r="Q1168" s="17" t="s">
        <v>4786</v>
      </c>
      <c r="R1168" s="29">
        <v>75</v>
      </c>
      <c r="S1168" s="17" t="s">
        <v>4267</v>
      </c>
      <c r="T1168" s="25">
        <v>110</v>
      </c>
      <c r="U1168" s="25" t="s">
        <v>4537</v>
      </c>
    </row>
    <row r="1169" spans="1:21" hidden="1" x14ac:dyDescent="0.25">
      <c r="A1169" s="24" t="s">
        <v>634</v>
      </c>
      <c r="B1169" s="24" t="s">
        <v>2302</v>
      </c>
      <c r="C1169" s="17" t="s">
        <v>1332</v>
      </c>
      <c r="D1169" s="26">
        <v>90441</v>
      </c>
      <c r="E1169" s="25" t="s">
        <v>3398</v>
      </c>
      <c r="F1169" s="24" t="s">
        <v>2623</v>
      </c>
      <c r="G1169" s="19" t="s">
        <v>3478</v>
      </c>
      <c r="H1169" s="17" t="s">
        <v>1706</v>
      </c>
      <c r="I1169" s="28">
        <v>2005</v>
      </c>
      <c r="J1169" s="17" t="s">
        <v>4784</v>
      </c>
      <c r="K1169" s="17" t="s">
        <v>634</v>
      </c>
      <c r="L1169" s="17" t="s">
        <v>4812</v>
      </c>
      <c r="M1169" s="17"/>
      <c r="N1169" s="24"/>
      <c r="O1169" s="24" t="s">
        <v>4812</v>
      </c>
      <c r="P1169" s="17" t="s">
        <v>4792</v>
      </c>
      <c r="Q1169" s="17" t="s">
        <v>4786</v>
      </c>
      <c r="R1169" s="29">
        <v>75</v>
      </c>
      <c r="S1169" s="17" t="s">
        <v>4267</v>
      </c>
      <c r="T1169" s="25">
        <v>110</v>
      </c>
      <c r="U1169" s="25" t="s">
        <v>4537</v>
      </c>
    </row>
    <row r="1170" spans="1:21" hidden="1" x14ac:dyDescent="0.25">
      <c r="A1170" s="24" t="s">
        <v>635</v>
      </c>
      <c r="B1170" s="17" t="s">
        <v>2172</v>
      </c>
      <c r="C1170" s="17" t="s">
        <v>1333</v>
      </c>
      <c r="D1170" s="26">
        <v>90449</v>
      </c>
      <c r="E1170" s="25" t="s">
        <v>3398</v>
      </c>
      <c r="F1170" s="17"/>
      <c r="G1170" s="19" t="s">
        <v>3478</v>
      </c>
      <c r="H1170" s="17">
        <v>1</v>
      </c>
      <c r="I1170" s="28">
        <v>1973</v>
      </c>
      <c r="J1170" s="17" t="s">
        <v>4784</v>
      </c>
      <c r="K1170" s="17" t="s">
        <v>635</v>
      </c>
      <c r="L1170" s="17" t="s">
        <v>4842</v>
      </c>
      <c r="M1170" s="17" t="s">
        <v>6277</v>
      </c>
      <c r="N1170" s="17"/>
      <c r="O1170" s="17" t="s">
        <v>4812</v>
      </c>
      <c r="P1170" s="17" t="s">
        <v>4792</v>
      </c>
      <c r="Q1170" s="17" t="s">
        <v>4792</v>
      </c>
      <c r="R1170" s="29">
        <v>383</v>
      </c>
      <c r="S1170" s="17" t="s">
        <v>4268</v>
      </c>
      <c r="T1170" s="25">
        <v>110</v>
      </c>
      <c r="U1170" s="25" t="s">
        <v>4451</v>
      </c>
    </row>
    <row r="1171" spans="1:21" hidden="1" x14ac:dyDescent="0.25">
      <c r="A1171" s="24" t="s">
        <v>636</v>
      </c>
      <c r="B1171" s="17" t="s">
        <v>2172</v>
      </c>
      <c r="C1171" s="17" t="s">
        <v>1333</v>
      </c>
      <c r="D1171" s="18">
        <v>90449</v>
      </c>
      <c r="E1171" s="36" t="s">
        <v>3398</v>
      </c>
      <c r="F1171" s="17"/>
      <c r="G1171" s="19" t="s">
        <v>3478</v>
      </c>
      <c r="H1171" s="17">
        <v>2</v>
      </c>
      <c r="I1171" s="28">
        <v>1976</v>
      </c>
      <c r="J1171" s="17" t="s">
        <v>4784</v>
      </c>
      <c r="K1171" s="17" t="s">
        <v>636</v>
      </c>
      <c r="L1171" s="17" t="s">
        <v>4842</v>
      </c>
      <c r="M1171" s="17" t="s">
        <v>6277</v>
      </c>
      <c r="N1171" s="17"/>
      <c r="O1171" s="17" t="s">
        <v>4812</v>
      </c>
      <c r="P1171" s="17" t="s">
        <v>4792</v>
      </c>
      <c r="Q1171" s="17" t="s">
        <v>4792</v>
      </c>
      <c r="R1171" s="22">
        <v>440</v>
      </c>
      <c r="S1171" s="17" t="s">
        <v>4268</v>
      </c>
      <c r="T1171" s="36">
        <v>110</v>
      </c>
      <c r="U1171" s="36" t="s">
        <v>4451</v>
      </c>
    </row>
    <row r="1172" spans="1:21" hidden="1" x14ac:dyDescent="0.25">
      <c r="A1172" s="24" t="s">
        <v>637</v>
      </c>
      <c r="B1172" s="17" t="s">
        <v>2303</v>
      </c>
      <c r="C1172" s="17" t="s">
        <v>1334</v>
      </c>
      <c r="D1172" s="18">
        <v>90471</v>
      </c>
      <c r="E1172" s="25" t="s">
        <v>3398</v>
      </c>
      <c r="F1172" s="24" t="s">
        <v>2624</v>
      </c>
      <c r="G1172" s="19" t="s">
        <v>3478</v>
      </c>
      <c r="H1172" s="17"/>
      <c r="I1172" s="28">
        <v>1993</v>
      </c>
      <c r="J1172" s="17" t="s">
        <v>4784</v>
      </c>
      <c r="K1172" s="17" t="s">
        <v>637</v>
      </c>
      <c r="L1172" s="17" t="s">
        <v>4812</v>
      </c>
      <c r="M1172" s="17"/>
      <c r="N1172" s="24"/>
      <c r="O1172" s="24" t="s">
        <v>4812</v>
      </c>
      <c r="P1172" s="17" t="s">
        <v>4859</v>
      </c>
      <c r="Q1172" s="17" t="s">
        <v>4882</v>
      </c>
      <c r="R1172" s="29">
        <v>4.2</v>
      </c>
      <c r="S1172" s="17" t="s">
        <v>4269</v>
      </c>
      <c r="T1172" s="25">
        <v>20</v>
      </c>
      <c r="U1172" s="25" t="s">
        <v>4538</v>
      </c>
    </row>
    <row r="1173" spans="1:21" hidden="1" x14ac:dyDescent="0.25">
      <c r="A1173" s="24" t="s">
        <v>638</v>
      </c>
      <c r="B1173" s="17" t="s">
        <v>2303</v>
      </c>
      <c r="C1173" s="17" t="s">
        <v>1335</v>
      </c>
      <c r="D1173" s="18">
        <v>90471</v>
      </c>
      <c r="E1173" s="25" t="s">
        <v>3398</v>
      </c>
      <c r="F1173" s="17" t="s">
        <v>2624</v>
      </c>
      <c r="G1173" s="19" t="s">
        <v>3478</v>
      </c>
      <c r="H1173" s="17"/>
      <c r="I1173" s="28">
        <v>1993</v>
      </c>
      <c r="J1173" s="17" t="s">
        <v>4784</v>
      </c>
      <c r="K1173" s="17" t="s">
        <v>638</v>
      </c>
      <c r="L1173" s="17" t="s">
        <v>4812</v>
      </c>
      <c r="M1173" s="17"/>
      <c r="N1173" s="17"/>
      <c r="O1173" s="17" t="s">
        <v>4812</v>
      </c>
      <c r="P1173" s="17" t="s">
        <v>4859</v>
      </c>
      <c r="Q1173" s="17" t="s">
        <v>4882</v>
      </c>
      <c r="R1173" s="29">
        <v>4.2</v>
      </c>
      <c r="S1173" s="17" t="s">
        <v>4269</v>
      </c>
      <c r="T1173" s="25">
        <v>20</v>
      </c>
      <c r="U1173" s="25" t="s">
        <v>4538</v>
      </c>
    </row>
    <row r="1174" spans="1:21" hidden="1" x14ac:dyDescent="0.25">
      <c r="A1174" s="24" t="s">
        <v>639</v>
      </c>
      <c r="B1174" s="51" t="s">
        <v>2303</v>
      </c>
      <c r="C1174" s="17" t="s">
        <v>1336</v>
      </c>
      <c r="D1174" s="18">
        <v>90471</v>
      </c>
      <c r="E1174" s="25" t="s">
        <v>3398</v>
      </c>
      <c r="F1174" s="24" t="s">
        <v>2624</v>
      </c>
      <c r="G1174" s="19" t="s">
        <v>3478</v>
      </c>
      <c r="H1174" s="17"/>
      <c r="I1174" s="28">
        <v>1994</v>
      </c>
      <c r="J1174" s="17" t="s">
        <v>4784</v>
      </c>
      <c r="K1174" s="17" t="s">
        <v>639</v>
      </c>
      <c r="L1174" s="17" t="s">
        <v>4812</v>
      </c>
      <c r="M1174" s="17"/>
      <c r="N1174" s="24"/>
      <c r="O1174" s="24" t="s">
        <v>4812</v>
      </c>
      <c r="P1174" s="17" t="s">
        <v>4859</v>
      </c>
      <c r="Q1174" s="17" t="s">
        <v>4882</v>
      </c>
      <c r="R1174" s="29">
        <v>5.0999999999999996</v>
      </c>
      <c r="S1174" s="17" t="s">
        <v>4269</v>
      </c>
      <c r="T1174" s="25">
        <v>20</v>
      </c>
      <c r="U1174" s="25" t="s">
        <v>4538</v>
      </c>
    </row>
    <row r="1175" spans="1:21" hidden="1" x14ac:dyDescent="0.25">
      <c r="A1175" s="24" t="s">
        <v>640</v>
      </c>
      <c r="B1175" s="17" t="s">
        <v>2303</v>
      </c>
      <c r="C1175" s="17" t="s">
        <v>1337</v>
      </c>
      <c r="D1175" s="18">
        <v>90471</v>
      </c>
      <c r="E1175" s="25" t="s">
        <v>3398</v>
      </c>
      <c r="F1175" s="17" t="s">
        <v>2624</v>
      </c>
      <c r="G1175" s="19" t="s">
        <v>3478</v>
      </c>
      <c r="H1175" s="17"/>
      <c r="I1175" s="28">
        <v>1995</v>
      </c>
      <c r="J1175" s="17" t="s">
        <v>4784</v>
      </c>
      <c r="K1175" s="17" t="s">
        <v>640</v>
      </c>
      <c r="L1175" s="17" t="s">
        <v>4812</v>
      </c>
      <c r="M1175" s="17"/>
      <c r="N1175" s="17"/>
      <c r="O1175" s="17" t="s">
        <v>4812</v>
      </c>
      <c r="P1175" s="17" t="s">
        <v>4859</v>
      </c>
      <c r="Q1175" s="17" t="s">
        <v>4882</v>
      </c>
      <c r="R1175" s="29">
        <v>5.0999999999999996</v>
      </c>
      <c r="S1175" s="17" t="s">
        <v>4269</v>
      </c>
      <c r="T1175" s="25">
        <v>20</v>
      </c>
      <c r="U1175" s="25" t="s">
        <v>4538</v>
      </c>
    </row>
    <row r="1176" spans="1:21" hidden="1" x14ac:dyDescent="0.25">
      <c r="A1176" s="17" t="s">
        <v>293</v>
      </c>
      <c r="B1176" s="17" t="s">
        <v>2193</v>
      </c>
      <c r="C1176" s="17" t="s">
        <v>1107</v>
      </c>
      <c r="D1176" s="18">
        <v>83131</v>
      </c>
      <c r="E1176" s="17" t="s">
        <v>1107</v>
      </c>
      <c r="F1176" s="17" t="s">
        <v>2509</v>
      </c>
      <c r="G1176" s="19" t="s">
        <v>3478</v>
      </c>
      <c r="H1176" s="17" t="s">
        <v>1107</v>
      </c>
      <c r="I1176" s="20">
        <v>1982</v>
      </c>
      <c r="J1176" s="17" t="s">
        <v>4784</v>
      </c>
      <c r="K1176" s="17" t="s">
        <v>293</v>
      </c>
      <c r="L1176" s="17" t="s">
        <v>4823</v>
      </c>
      <c r="M1176" s="17"/>
      <c r="N1176" s="17"/>
      <c r="O1176" s="17" t="s">
        <v>4823</v>
      </c>
      <c r="P1176" s="17" t="s">
        <v>4792</v>
      </c>
      <c r="Q1176" s="17" t="s">
        <v>4792</v>
      </c>
      <c r="R1176" s="22">
        <v>36.6</v>
      </c>
      <c r="S1176" s="17" t="s">
        <v>4088</v>
      </c>
      <c r="T1176" s="23">
        <v>110</v>
      </c>
      <c r="U1176" s="17" t="s">
        <v>4451</v>
      </c>
    </row>
    <row r="1177" spans="1:21" ht="39" hidden="1" x14ac:dyDescent="0.25">
      <c r="A1177" s="17" t="s">
        <v>7050</v>
      </c>
      <c r="B1177" s="17" t="s">
        <v>7051</v>
      </c>
      <c r="C1177" s="17" t="s">
        <v>7052</v>
      </c>
      <c r="D1177" s="18">
        <v>97502</v>
      </c>
      <c r="E1177" s="17" t="s">
        <v>7053</v>
      </c>
      <c r="F1177" s="17">
        <v>1102</v>
      </c>
      <c r="G1177" s="19" t="s">
        <v>3478</v>
      </c>
      <c r="H1177" s="17"/>
      <c r="I1177" s="20">
        <v>2015</v>
      </c>
      <c r="J1177" s="17" t="s">
        <v>4784</v>
      </c>
      <c r="K1177" s="17" t="s">
        <v>7050</v>
      </c>
      <c r="L1177" s="21" t="s">
        <v>4785</v>
      </c>
      <c r="M1177" s="21"/>
      <c r="N1177" s="21"/>
      <c r="O1177" s="21" t="s">
        <v>4785</v>
      </c>
      <c r="P1177" s="17" t="s">
        <v>4786</v>
      </c>
      <c r="Q1177" s="17"/>
      <c r="R1177" s="22">
        <v>12.5</v>
      </c>
      <c r="S1177" s="17"/>
      <c r="T1177" s="23"/>
      <c r="U1177" s="17"/>
    </row>
    <row r="1178" spans="1:21" hidden="1" x14ac:dyDescent="0.25">
      <c r="A1178" s="24" t="s">
        <v>294</v>
      </c>
      <c r="B1178" s="17" t="s">
        <v>2193</v>
      </c>
      <c r="C1178" s="17" t="s">
        <v>1108</v>
      </c>
      <c r="D1178" s="26">
        <v>83080</v>
      </c>
      <c r="E1178" s="25" t="s">
        <v>3284</v>
      </c>
      <c r="F1178" s="24" t="s">
        <v>2510</v>
      </c>
      <c r="G1178" s="19" t="s">
        <v>3478</v>
      </c>
      <c r="H1178" s="24" t="s">
        <v>1108</v>
      </c>
      <c r="I1178" s="28">
        <v>1992</v>
      </c>
      <c r="J1178" s="17" t="s">
        <v>4784</v>
      </c>
      <c r="K1178" s="17" t="s">
        <v>294</v>
      </c>
      <c r="L1178" s="17" t="s">
        <v>4823</v>
      </c>
      <c r="M1178" s="17"/>
      <c r="N1178" s="24"/>
      <c r="O1178" s="24" t="s">
        <v>4823</v>
      </c>
      <c r="P1178" s="17" t="s">
        <v>4792</v>
      </c>
      <c r="Q1178" s="17" t="s">
        <v>4792</v>
      </c>
      <c r="R1178" s="29">
        <v>30</v>
      </c>
      <c r="S1178" s="17" t="s">
        <v>4088</v>
      </c>
      <c r="T1178" s="25">
        <v>110</v>
      </c>
      <c r="U1178" s="25" t="s">
        <v>4487</v>
      </c>
    </row>
    <row r="1179" spans="1:21" ht="39" hidden="1" x14ac:dyDescent="0.25">
      <c r="A1179" s="24" t="s">
        <v>295</v>
      </c>
      <c r="B1179" s="21" t="s">
        <v>2172</v>
      </c>
      <c r="C1179" s="21" t="s">
        <v>1109</v>
      </c>
      <c r="D1179" s="26">
        <v>85445</v>
      </c>
      <c r="E1179" s="25" t="s">
        <v>3285</v>
      </c>
      <c r="F1179" s="21" t="s">
        <v>2511</v>
      </c>
      <c r="G1179" s="27" t="s">
        <v>3478</v>
      </c>
      <c r="H1179" s="17" t="s">
        <v>1109</v>
      </c>
      <c r="I1179" s="38">
        <v>1924</v>
      </c>
      <c r="J1179" s="32" t="s">
        <v>4784</v>
      </c>
      <c r="K1179" s="17" t="s">
        <v>295</v>
      </c>
      <c r="L1179" s="17" t="s">
        <v>4823</v>
      </c>
      <c r="M1179" s="21"/>
      <c r="N1179" s="17"/>
      <c r="O1179" s="17" t="s">
        <v>4823</v>
      </c>
      <c r="P1179" s="27" t="s">
        <v>4792</v>
      </c>
      <c r="Q1179" s="17" t="s">
        <v>4792</v>
      </c>
      <c r="R1179" s="29">
        <v>27</v>
      </c>
      <c r="S1179" s="33" t="s">
        <v>4088</v>
      </c>
      <c r="T1179" s="17" t="s">
        <v>4417</v>
      </c>
      <c r="U1179" s="25" t="s">
        <v>4486</v>
      </c>
    </row>
    <row r="1180" spans="1:21" hidden="1" x14ac:dyDescent="0.25">
      <c r="A1180" s="24" t="s">
        <v>7054</v>
      </c>
      <c r="B1180" s="17" t="s">
        <v>7055</v>
      </c>
      <c r="C1180" s="17"/>
      <c r="D1180" s="18">
        <v>55234</v>
      </c>
      <c r="E1180" s="17" t="s">
        <v>7056</v>
      </c>
      <c r="F1180" s="17"/>
      <c r="G1180" s="19" t="s">
        <v>3487</v>
      </c>
      <c r="H1180" s="17"/>
      <c r="I1180" s="20">
        <v>2002</v>
      </c>
      <c r="J1180" s="17" t="s">
        <v>4784</v>
      </c>
      <c r="K1180" s="17" t="s">
        <v>7054</v>
      </c>
      <c r="L1180" s="17" t="s">
        <v>4785</v>
      </c>
      <c r="M1180" s="17"/>
      <c r="N1180" s="17"/>
      <c r="O1180" s="17" t="s">
        <v>4785</v>
      </c>
      <c r="P1180" s="17" t="s">
        <v>4786</v>
      </c>
      <c r="Q1180" s="17"/>
      <c r="R1180" s="22">
        <v>12</v>
      </c>
      <c r="S1180" s="17"/>
      <c r="T1180" s="23" t="s">
        <v>4403</v>
      </c>
      <c r="U1180" s="17" t="s">
        <v>4560</v>
      </c>
    </row>
    <row r="1181" spans="1:21" hidden="1" x14ac:dyDescent="0.25">
      <c r="A1181" s="24" t="s">
        <v>896</v>
      </c>
      <c r="B1181" s="17" t="s">
        <v>2388</v>
      </c>
      <c r="C1181" s="17" t="s">
        <v>1491</v>
      </c>
      <c r="D1181" s="18">
        <v>46049</v>
      </c>
      <c r="E1181" s="17" t="s">
        <v>3399</v>
      </c>
      <c r="F1181" s="17" t="s">
        <v>2707</v>
      </c>
      <c r="G1181" s="19" t="s">
        <v>3480</v>
      </c>
      <c r="H1181" s="17" t="s">
        <v>1872</v>
      </c>
      <c r="I1181" s="20">
        <v>1990</v>
      </c>
      <c r="J1181" s="17" t="s">
        <v>4784</v>
      </c>
      <c r="K1181" s="17" t="s">
        <v>896</v>
      </c>
      <c r="L1181" s="17" t="s">
        <v>4868</v>
      </c>
      <c r="M1181" s="45" t="s">
        <v>4868</v>
      </c>
      <c r="N1181" s="17" t="s">
        <v>4908</v>
      </c>
      <c r="O1181" s="17" t="s">
        <v>4868</v>
      </c>
      <c r="P1181" s="17" t="s">
        <v>4792</v>
      </c>
      <c r="Q1181" s="17" t="s">
        <v>4786</v>
      </c>
      <c r="R1181" s="22">
        <v>40.4</v>
      </c>
      <c r="S1181" s="17" t="s">
        <v>4389</v>
      </c>
      <c r="T1181" s="23">
        <v>110</v>
      </c>
      <c r="U1181" s="17" t="s">
        <v>4539</v>
      </c>
    </row>
    <row r="1182" spans="1:21" hidden="1" x14ac:dyDescent="0.25">
      <c r="A1182" s="24" t="s">
        <v>897</v>
      </c>
      <c r="B1182" s="17" t="s">
        <v>2388</v>
      </c>
      <c r="C1182" s="17" t="s">
        <v>1491</v>
      </c>
      <c r="D1182" s="18">
        <v>46049</v>
      </c>
      <c r="E1182" s="17" t="s">
        <v>3399</v>
      </c>
      <c r="F1182" s="17" t="s">
        <v>2707</v>
      </c>
      <c r="G1182" s="19" t="s">
        <v>3480</v>
      </c>
      <c r="H1182" s="17" t="s">
        <v>1873</v>
      </c>
      <c r="I1182" s="20">
        <v>2006</v>
      </c>
      <c r="J1182" s="17" t="s">
        <v>4784</v>
      </c>
      <c r="K1182" s="17" t="s">
        <v>897</v>
      </c>
      <c r="L1182" s="17" t="s">
        <v>4868</v>
      </c>
      <c r="M1182" s="45" t="s">
        <v>4868</v>
      </c>
      <c r="N1182" s="17" t="s">
        <v>4908</v>
      </c>
      <c r="O1182" s="17" t="s">
        <v>4868</v>
      </c>
      <c r="P1182" s="17" t="s">
        <v>4792</v>
      </c>
      <c r="Q1182" s="17" t="s">
        <v>4786</v>
      </c>
      <c r="R1182" s="22">
        <v>21.1</v>
      </c>
      <c r="S1182" s="17" t="s">
        <v>4390</v>
      </c>
      <c r="T1182" s="23">
        <v>25</v>
      </c>
      <c r="U1182" s="17" t="s">
        <v>4583</v>
      </c>
    </row>
    <row r="1183" spans="1:21" hidden="1" x14ac:dyDescent="0.25">
      <c r="A1183" s="17" t="s">
        <v>641</v>
      </c>
      <c r="B1183" s="17" t="s">
        <v>2304</v>
      </c>
      <c r="C1183" s="17" t="s">
        <v>1338</v>
      </c>
      <c r="D1183" s="18">
        <v>46045</v>
      </c>
      <c r="E1183" s="17" t="s">
        <v>3399</v>
      </c>
      <c r="F1183" s="17"/>
      <c r="G1183" s="19" t="s">
        <v>3480</v>
      </c>
      <c r="H1183" s="17" t="s">
        <v>1338</v>
      </c>
      <c r="I1183" s="20">
        <v>1972</v>
      </c>
      <c r="J1183" s="17" t="s">
        <v>4784</v>
      </c>
      <c r="K1183" s="17" t="s">
        <v>641</v>
      </c>
      <c r="L1183" s="17" t="s">
        <v>4812</v>
      </c>
      <c r="M1183" s="17"/>
      <c r="N1183" s="17"/>
      <c r="O1183" s="17" t="s">
        <v>4812</v>
      </c>
      <c r="P1183" s="17" t="s">
        <v>4792</v>
      </c>
      <c r="Q1183" s="17" t="s">
        <v>4786</v>
      </c>
      <c r="R1183" s="22">
        <v>23.1</v>
      </c>
      <c r="S1183" s="17"/>
      <c r="T1183" s="23">
        <v>10</v>
      </c>
      <c r="U1183" s="25" t="s">
        <v>4539</v>
      </c>
    </row>
    <row r="1184" spans="1:21" ht="51.75" hidden="1" x14ac:dyDescent="0.25">
      <c r="A1184" s="24" t="s">
        <v>642</v>
      </c>
      <c r="B1184" s="21" t="s">
        <v>2304</v>
      </c>
      <c r="C1184" s="21" t="s">
        <v>1339</v>
      </c>
      <c r="D1184" s="26">
        <v>46147</v>
      </c>
      <c r="E1184" s="25" t="s">
        <v>3399</v>
      </c>
      <c r="F1184" s="21"/>
      <c r="G1184" s="27" t="s">
        <v>3480</v>
      </c>
      <c r="H1184" s="17" t="s">
        <v>1339</v>
      </c>
      <c r="I1184" s="38">
        <v>1995</v>
      </c>
      <c r="J1184" s="32" t="s">
        <v>4784</v>
      </c>
      <c r="K1184" s="17" t="s">
        <v>642</v>
      </c>
      <c r="L1184" s="17" t="s">
        <v>4812</v>
      </c>
      <c r="M1184" s="21"/>
      <c r="N1184" s="17"/>
      <c r="O1184" s="17" t="s">
        <v>4812</v>
      </c>
      <c r="P1184" s="27" t="s">
        <v>4792</v>
      </c>
      <c r="Q1184" s="17" t="s">
        <v>4786</v>
      </c>
      <c r="R1184" s="29">
        <v>24.5</v>
      </c>
      <c r="S1184" s="33"/>
      <c r="T1184" s="17">
        <v>110</v>
      </c>
      <c r="U1184" s="25" t="s">
        <v>4539</v>
      </c>
    </row>
    <row r="1185" spans="1:21" ht="64.5" hidden="1" x14ac:dyDescent="0.25">
      <c r="A1185" s="24" t="s">
        <v>831</v>
      </c>
      <c r="B1185" s="17" t="s">
        <v>1448</v>
      </c>
      <c r="C1185" s="17" t="s">
        <v>1448</v>
      </c>
      <c r="D1185" s="18">
        <v>46147</v>
      </c>
      <c r="E1185" s="17" t="s">
        <v>3399</v>
      </c>
      <c r="F1185" s="17" t="s">
        <v>2675</v>
      </c>
      <c r="G1185" s="19" t="s">
        <v>3480</v>
      </c>
      <c r="H1185" s="17"/>
      <c r="I1185" s="20">
        <v>1929</v>
      </c>
      <c r="J1185" s="17" t="s">
        <v>4784</v>
      </c>
      <c r="K1185" s="17" t="s">
        <v>831</v>
      </c>
      <c r="L1185" s="17" t="s">
        <v>4842</v>
      </c>
      <c r="M1185" s="17" t="s">
        <v>7057</v>
      </c>
      <c r="N1185" s="17" t="s">
        <v>7058</v>
      </c>
      <c r="O1185" s="21" t="s">
        <v>5096</v>
      </c>
      <c r="P1185" s="17" t="s">
        <v>4792</v>
      </c>
      <c r="Q1185" s="17" t="s">
        <v>4786</v>
      </c>
      <c r="R1185" s="22">
        <v>40</v>
      </c>
      <c r="S1185" s="17" t="s">
        <v>4357</v>
      </c>
      <c r="T1185" s="23">
        <v>110</v>
      </c>
      <c r="U1185" s="25" t="s">
        <v>4441</v>
      </c>
    </row>
    <row r="1186" spans="1:21" hidden="1" x14ac:dyDescent="0.25">
      <c r="A1186" s="17" t="s">
        <v>7059</v>
      </c>
      <c r="B1186" s="17" t="s">
        <v>7060</v>
      </c>
      <c r="C1186" s="17"/>
      <c r="D1186" s="18">
        <v>77704</v>
      </c>
      <c r="E1186" s="17" t="s">
        <v>7061</v>
      </c>
      <c r="F1186" s="17" t="s">
        <v>7062</v>
      </c>
      <c r="G1186" s="19" t="s">
        <v>3482</v>
      </c>
      <c r="H1186" s="17"/>
      <c r="I1186" s="20">
        <v>1986</v>
      </c>
      <c r="J1186" s="17" t="s">
        <v>4784</v>
      </c>
      <c r="K1186" s="17" t="s">
        <v>7059</v>
      </c>
      <c r="L1186" s="17" t="s">
        <v>4843</v>
      </c>
      <c r="M1186" s="17" t="s">
        <v>4843</v>
      </c>
      <c r="N1186" s="17" t="s">
        <v>7063</v>
      </c>
      <c r="O1186" s="17" t="s">
        <v>4843</v>
      </c>
      <c r="P1186" s="17" t="s">
        <v>4792</v>
      </c>
      <c r="Q1186" s="17" t="s">
        <v>4786</v>
      </c>
      <c r="R1186" s="22">
        <v>18.5</v>
      </c>
      <c r="S1186" s="17"/>
      <c r="T1186" s="23">
        <v>20</v>
      </c>
      <c r="U1186" s="25" t="s">
        <v>7064</v>
      </c>
    </row>
    <row r="1187" spans="1:21" hidden="1" x14ac:dyDescent="0.25">
      <c r="A1187" s="24" t="s">
        <v>7065</v>
      </c>
      <c r="B1187" s="17" t="s">
        <v>4789</v>
      </c>
      <c r="C1187" s="17" t="s">
        <v>7066</v>
      </c>
      <c r="D1187" s="18">
        <v>73447</v>
      </c>
      <c r="E1187" s="17" t="s">
        <v>7067</v>
      </c>
      <c r="F1187" s="17"/>
      <c r="G1187" s="19" t="s">
        <v>3482</v>
      </c>
      <c r="H1187" s="17"/>
      <c r="I1187" s="20">
        <v>2006</v>
      </c>
      <c r="J1187" s="17" t="s">
        <v>4784</v>
      </c>
      <c r="K1187" s="17" t="s">
        <v>7065</v>
      </c>
      <c r="L1187" s="17" t="s">
        <v>4785</v>
      </c>
      <c r="M1187" s="17"/>
      <c r="N1187" s="17"/>
      <c r="O1187" s="17" t="s">
        <v>4785</v>
      </c>
      <c r="P1187" s="17" t="s">
        <v>4786</v>
      </c>
      <c r="Q1187" s="17" t="s">
        <v>4792</v>
      </c>
      <c r="R1187" s="22">
        <v>10</v>
      </c>
      <c r="S1187" s="17" t="s">
        <v>7068</v>
      </c>
      <c r="T1187" s="23">
        <v>20</v>
      </c>
      <c r="U1187" s="25" t="s">
        <v>4794</v>
      </c>
    </row>
    <row r="1188" spans="1:21" ht="39" hidden="1" x14ac:dyDescent="0.25">
      <c r="A1188" s="24" t="s">
        <v>643</v>
      </c>
      <c r="B1188" s="21" t="s">
        <v>2305</v>
      </c>
      <c r="C1188" s="21" t="s">
        <v>1340</v>
      </c>
      <c r="D1188" s="26">
        <v>63784</v>
      </c>
      <c r="E1188" s="25" t="s">
        <v>1340</v>
      </c>
      <c r="F1188" s="21"/>
      <c r="G1188" s="27" t="s">
        <v>3478</v>
      </c>
      <c r="H1188" s="17">
        <v>2</v>
      </c>
      <c r="I1188" s="38">
        <v>1920</v>
      </c>
      <c r="J1188" s="32" t="s">
        <v>4784</v>
      </c>
      <c r="K1188" s="17" t="s">
        <v>643</v>
      </c>
      <c r="L1188" s="17" t="s">
        <v>4812</v>
      </c>
      <c r="M1188" s="21"/>
      <c r="N1188" s="17"/>
      <c r="O1188" s="17" t="s">
        <v>4812</v>
      </c>
      <c r="P1188" s="27" t="s">
        <v>4792</v>
      </c>
      <c r="Q1188" s="17" t="s">
        <v>4786</v>
      </c>
      <c r="R1188" s="29">
        <v>36</v>
      </c>
      <c r="S1188" s="33" t="s">
        <v>4270</v>
      </c>
      <c r="T1188" s="17">
        <v>20</v>
      </c>
      <c r="U1188" s="25" t="s">
        <v>4451</v>
      </c>
    </row>
    <row r="1189" spans="1:21" hidden="1" x14ac:dyDescent="0.25">
      <c r="A1189" s="17" t="s">
        <v>644</v>
      </c>
      <c r="B1189" s="17" t="s">
        <v>2305</v>
      </c>
      <c r="C1189" s="17" t="s">
        <v>1340</v>
      </c>
      <c r="D1189" s="18">
        <v>63784</v>
      </c>
      <c r="E1189" s="17" t="s">
        <v>1340</v>
      </c>
      <c r="F1189" s="17"/>
      <c r="G1189" s="19" t="s">
        <v>3478</v>
      </c>
      <c r="H1189" s="17">
        <v>1</v>
      </c>
      <c r="I1189" s="20">
        <v>1995</v>
      </c>
      <c r="J1189" s="17" t="s">
        <v>4784</v>
      </c>
      <c r="K1189" s="17" t="s">
        <v>644</v>
      </c>
      <c r="L1189" s="17" t="s">
        <v>4812</v>
      </c>
      <c r="M1189" s="17"/>
      <c r="N1189" s="17"/>
      <c r="O1189" s="17" t="s">
        <v>4812</v>
      </c>
      <c r="P1189" s="17" t="s">
        <v>4792</v>
      </c>
      <c r="Q1189" s="17" t="s">
        <v>4786</v>
      </c>
      <c r="R1189" s="22">
        <v>64</v>
      </c>
      <c r="S1189" s="17" t="s">
        <v>4270</v>
      </c>
      <c r="T1189" s="23">
        <v>20</v>
      </c>
      <c r="U1189" s="17" t="s">
        <v>4451</v>
      </c>
    </row>
    <row r="1190" spans="1:21" hidden="1" x14ac:dyDescent="0.25">
      <c r="A1190" s="24" t="s">
        <v>296</v>
      </c>
      <c r="B1190" s="72" t="s">
        <v>2199</v>
      </c>
      <c r="C1190" s="17" t="s">
        <v>1110</v>
      </c>
      <c r="D1190" s="26">
        <v>86698</v>
      </c>
      <c r="E1190" s="25" t="s">
        <v>3286</v>
      </c>
      <c r="F1190" s="17"/>
      <c r="G1190" s="19" t="s">
        <v>3478</v>
      </c>
      <c r="H1190" s="17"/>
      <c r="I1190" s="28">
        <v>1954</v>
      </c>
      <c r="J1190" s="17" t="s">
        <v>4784</v>
      </c>
      <c r="K1190" s="17" t="s">
        <v>296</v>
      </c>
      <c r="L1190" s="17" t="s">
        <v>4823</v>
      </c>
      <c r="M1190" s="17"/>
      <c r="N1190" s="17"/>
      <c r="O1190" s="17" t="s">
        <v>4823</v>
      </c>
      <c r="P1190" s="17" t="s">
        <v>4792</v>
      </c>
      <c r="Q1190" s="17" t="s">
        <v>4792</v>
      </c>
      <c r="R1190" s="29">
        <v>11.9</v>
      </c>
      <c r="S1190" s="17" t="s">
        <v>4114</v>
      </c>
      <c r="T1190" s="25">
        <v>110</v>
      </c>
      <c r="U1190" s="25" t="s">
        <v>4433</v>
      </c>
    </row>
    <row r="1191" spans="1:21" hidden="1" x14ac:dyDescent="0.25">
      <c r="A1191" s="24" t="s">
        <v>7069</v>
      </c>
      <c r="B1191" s="17"/>
      <c r="C1191" s="17"/>
      <c r="D1191" s="26">
        <v>74420</v>
      </c>
      <c r="E1191" s="25" t="s">
        <v>7070</v>
      </c>
      <c r="F1191" s="17"/>
      <c r="G1191" s="19" t="s">
        <v>3482</v>
      </c>
      <c r="H1191" s="17"/>
      <c r="I1191" s="28">
        <v>2000</v>
      </c>
      <c r="J1191" s="17" t="s">
        <v>4784</v>
      </c>
      <c r="K1191" s="17" t="s">
        <v>7069</v>
      </c>
      <c r="L1191" s="17" t="s">
        <v>1520</v>
      </c>
      <c r="M1191" s="17"/>
      <c r="N1191" s="17"/>
      <c r="O1191" s="17" t="s">
        <v>1520</v>
      </c>
      <c r="P1191" s="17" t="s">
        <v>4786</v>
      </c>
      <c r="Q1191" s="17"/>
      <c r="R1191" s="29">
        <v>18.8</v>
      </c>
      <c r="S1191" s="17"/>
      <c r="T1191" s="25" t="s">
        <v>4403</v>
      </c>
      <c r="U1191" s="17" t="s">
        <v>4442</v>
      </c>
    </row>
    <row r="1192" spans="1:21" hidden="1" x14ac:dyDescent="0.25">
      <c r="A1192" s="24" t="s">
        <v>7071</v>
      </c>
      <c r="B1192" s="17" t="s">
        <v>5043</v>
      </c>
      <c r="C1192" s="17" t="s">
        <v>7072</v>
      </c>
      <c r="D1192" s="18">
        <v>55430</v>
      </c>
      <c r="E1192" s="25" t="s">
        <v>7073</v>
      </c>
      <c r="F1192" s="17"/>
      <c r="G1192" s="19" t="s">
        <v>3487</v>
      </c>
      <c r="H1192" s="17"/>
      <c r="I1192" s="28">
        <v>2013</v>
      </c>
      <c r="J1192" s="17" t="s">
        <v>4784</v>
      </c>
      <c r="K1192" s="17" t="s">
        <v>7071</v>
      </c>
      <c r="L1192" s="17" t="s">
        <v>4785</v>
      </c>
      <c r="M1192" s="17"/>
      <c r="N1192" s="17"/>
      <c r="O1192" s="17" t="s">
        <v>4785</v>
      </c>
      <c r="P1192" s="17" t="s">
        <v>4786</v>
      </c>
      <c r="Q1192" s="17"/>
      <c r="R1192" s="29">
        <v>10.199999999999999</v>
      </c>
      <c r="S1192" s="17" t="s">
        <v>5046</v>
      </c>
      <c r="T1192" s="25" t="s">
        <v>5047</v>
      </c>
      <c r="U1192" s="25" t="s">
        <v>4441</v>
      </c>
    </row>
    <row r="1193" spans="1:21" ht="39" hidden="1" x14ac:dyDescent="0.25">
      <c r="A1193" s="24" t="s">
        <v>7074</v>
      </c>
      <c r="B1193" s="21" t="s">
        <v>5043</v>
      </c>
      <c r="C1193" s="21" t="s">
        <v>7075</v>
      </c>
      <c r="D1193" s="26">
        <v>55430</v>
      </c>
      <c r="E1193" s="25" t="s">
        <v>7073</v>
      </c>
      <c r="F1193" s="21"/>
      <c r="G1193" s="27" t="s">
        <v>3487</v>
      </c>
      <c r="H1193" s="17"/>
      <c r="I1193" s="38">
        <v>2013</v>
      </c>
      <c r="J1193" s="32" t="s">
        <v>4784</v>
      </c>
      <c r="K1193" s="17" t="s">
        <v>7074</v>
      </c>
      <c r="L1193" s="17" t="s">
        <v>4785</v>
      </c>
      <c r="M1193" s="21"/>
      <c r="N1193" s="17"/>
      <c r="O1193" s="17" t="s">
        <v>4785</v>
      </c>
      <c r="P1193" s="27" t="s">
        <v>4786</v>
      </c>
      <c r="Q1193" s="17"/>
      <c r="R1193" s="29">
        <v>10.199999999999999</v>
      </c>
      <c r="S1193" s="33" t="s">
        <v>5046</v>
      </c>
      <c r="T1193" s="17" t="s">
        <v>5047</v>
      </c>
      <c r="U1193" s="25" t="s">
        <v>4441</v>
      </c>
    </row>
    <row r="1194" spans="1:21" ht="39" hidden="1" x14ac:dyDescent="0.25">
      <c r="A1194" s="24" t="s">
        <v>645</v>
      </c>
      <c r="B1194" s="21" t="s">
        <v>2306</v>
      </c>
      <c r="C1194" s="17" t="s">
        <v>1341</v>
      </c>
      <c r="D1194" s="26">
        <v>67283</v>
      </c>
      <c r="E1194" s="25" t="s">
        <v>3400</v>
      </c>
      <c r="F1194" s="21" t="s">
        <v>2625</v>
      </c>
      <c r="G1194" s="27" t="s">
        <v>3487</v>
      </c>
      <c r="H1194" s="17"/>
      <c r="I1194" s="38">
        <v>1992</v>
      </c>
      <c r="J1194" s="32" t="s">
        <v>4784</v>
      </c>
      <c r="K1194" s="17" t="s">
        <v>645</v>
      </c>
      <c r="L1194" s="17" t="s">
        <v>4812</v>
      </c>
      <c r="M1194" s="21"/>
      <c r="N1194" s="17" t="s">
        <v>7076</v>
      </c>
      <c r="O1194" s="17" t="s">
        <v>4812</v>
      </c>
      <c r="P1194" s="27" t="s">
        <v>4792</v>
      </c>
      <c r="Q1194" s="17" t="s">
        <v>4786</v>
      </c>
      <c r="R1194" s="29">
        <v>30</v>
      </c>
      <c r="S1194" s="30" t="s">
        <v>4271</v>
      </c>
      <c r="T1194" s="30">
        <v>20</v>
      </c>
      <c r="U1194" s="30" t="s">
        <v>4540</v>
      </c>
    </row>
    <row r="1195" spans="1:21" ht="64.5" hidden="1" x14ac:dyDescent="0.25">
      <c r="A1195" s="24" t="s">
        <v>7077</v>
      </c>
      <c r="B1195" s="21" t="s">
        <v>7078</v>
      </c>
      <c r="C1195" s="21" t="s">
        <v>7079</v>
      </c>
      <c r="D1195" s="26">
        <v>85235</v>
      </c>
      <c r="E1195" s="25" t="s">
        <v>7080</v>
      </c>
      <c r="F1195" s="21"/>
      <c r="G1195" s="27" t="s">
        <v>3478</v>
      </c>
      <c r="H1195" s="17"/>
      <c r="I1195" s="38">
        <v>2014</v>
      </c>
      <c r="J1195" s="32" t="s">
        <v>4784</v>
      </c>
      <c r="K1195" s="17" t="s">
        <v>7077</v>
      </c>
      <c r="L1195" s="17" t="s">
        <v>4785</v>
      </c>
      <c r="M1195" s="21"/>
      <c r="N1195" s="17"/>
      <c r="O1195" s="17" t="s">
        <v>4785</v>
      </c>
      <c r="P1195" s="27" t="s">
        <v>4786</v>
      </c>
      <c r="Q1195" s="17" t="s">
        <v>4792</v>
      </c>
      <c r="R1195" s="29">
        <v>12</v>
      </c>
      <c r="S1195" s="33"/>
      <c r="T1195" s="17" t="s">
        <v>4403</v>
      </c>
      <c r="U1195" s="25" t="s">
        <v>4451</v>
      </c>
    </row>
    <row r="1196" spans="1:21" hidden="1" x14ac:dyDescent="0.25">
      <c r="A1196" s="24" t="s">
        <v>7081</v>
      </c>
      <c r="B1196" s="17"/>
      <c r="C1196" s="17"/>
      <c r="D1196" s="18">
        <v>21734</v>
      </c>
      <c r="E1196" s="25" t="s">
        <v>7082</v>
      </c>
      <c r="F1196" s="24"/>
      <c r="G1196" s="19" t="s">
        <v>3477</v>
      </c>
      <c r="H1196" s="17"/>
      <c r="I1196" s="28">
        <v>2000</v>
      </c>
      <c r="J1196" s="17" t="s">
        <v>4784</v>
      </c>
      <c r="K1196" s="17" t="s">
        <v>7081</v>
      </c>
      <c r="L1196" s="17" t="s">
        <v>4785</v>
      </c>
      <c r="M1196" s="17"/>
      <c r="N1196" s="24"/>
      <c r="O1196" s="24" t="s">
        <v>4785</v>
      </c>
      <c r="P1196" s="17" t="s">
        <v>4786</v>
      </c>
      <c r="Q1196" s="17"/>
      <c r="R1196" s="29">
        <v>16.5</v>
      </c>
      <c r="S1196" s="17"/>
      <c r="T1196" s="25" t="s">
        <v>4405</v>
      </c>
      <c r="U1196" s="25" t="s">
        <v>4455</v>
      </c>
    </row>
    <row r="1197" spans="1:21" hidden="1" x14ac:dyDescent="0.25">
      <c r="A1197" s="24" t="s">
        <v>7083</v>
      </c>
      <c r="B1197" s="17"/>
      <c r="C1197" s="17"/>
      <c r="D1197" s="18">
        <v>24988</v>
      </c>
      <c r="E1197" s="25" t="s">
        <v>7084</v>
      </c>
      <c r="F1197" s="24" t="s">
        <v>7085</v>
      </c>
      <c r="G1197" s="19" t="s">
        <v>3486</v>
      </c>
      <c r="H1197" s="17"/>
      <c r="I1197" s="28">
        <v>2012</v>
      </c>
      <c r="J1197" s="17" t="s">
        <v>4784</v>
      </c>
      <c r="K1197" s="17" t="s">
        <v>7083</v>
      </c>
      <c r="L1197" s="17" t="s">
        <v>4815</v>
      </c>
      <c r="M1197" s="17"/>
      <c r="N1197" s="24"/>
      <c r="O1197" s="24" t="s">
        <v>4815</v>
      </c>
      <c r="P1197" s="17" t="s">
        <v>4786</v>
      </c>
      <c r="Q1197" s="17"/>
      <c r="R1197" s="29">
        <v>18.899999999999999</v>
      </c>
      <c r="S1197" s="17"/>
      <c r="T1197" s="25"/>
      <c r="U1197" s="25" t="s">
        <v>4567</v>
      </c>
    </row>
    <row r="1198" spans="1:21" ht="51.75" hidden="1" x14ac:dyDescent="0.25">
      <c r="A1198" s="24" t="s">
        <v>898</v>
      </c>
      <c r="B1198" s="21" t="s">
        <v>2183</v>
      </c>
      <c r="C1198" s="21" t="s">
        <v>1492</v>
      </c>
      <c r="D1198" s="26">
        <v>63069</v>
      </c>
      <c r="E1198" s="25" t="s">
        <v>3238</v>
      </c>
      <c r="F1198" s="21"/>
      <c r="G1198" s="27" t="s">
        <v>3483</v>
      </c>
      <c r="H1198" s="17"/>
      <c r="I1198" s="38">
        <v>1972</v>
      </c>
      <c r="J1198" s="32" t="s">
        <v>4784</v>
      </c>
      <c r="K1198" s="17" t="s">
        <v>898</v>
      </c>
      <c r="L1198" s="17" t="s">
        <v>4868</v>
      </c>
      <c r="M1198" s="21"/>
      <c r="N1198" s="17"/>
      <c r="O1198" s="17" t="s">
        <v>4868</v>
      </c>
      <c r="P1198" s="27" t="s">
        <v>4792</v>
      </c>
      <c r="Q1198" s="17" t="s">
        <v>4882</v>
      </c>
      <c r="R1198" s="29">
        <v>14.5</v>
      </c>
      <c r="S1198" s="33" t="s">
        <v>4391</v>
      </c>
      <c r="T1198" s="17">
        <v>20</v>
      </c>
      <c r="U1198" s="25" t="s">
        <v>4584</v>
      </c>
    </row>
    <row r="1199" spans="1:21" ht="51.75" hidden="1" x14ac:dyDescent="0.25">
      <c r="A1199" s="24" t="s">
        <v>141</v>
      </c>
      <c r="B1199" s="21" t="s">
        <v>2183</v>
      </c>
      <c r="C1199" s="21" t="s">
        <v>1010</v>
      </c>
      <c r="D1199" s="26">
        <v>63067</v>
      </c>
      <c r="E1199" s="25" t="s">
        <v>3238</v>
      </c>
      <c r="F1199" s="21"/>
      <c r="G1199" s="27" t="s">
        <v>3483</v>
      </c>
      <c r="H1199" s="17"/>
      <c r="I1199" s="38">
        <v>1990</v>
      </c>
      <c r="J1199" s="32" t="s">
        <v>4784</v>
      </c>
      <c r="K1199" s="17" t="s">
        <v>141</v>
      </c>
      <c r="L1199" s="17" t="s">
        <v>4842</v>
      </c>
      <c r="M1199" s="21" t="s">
        <v>4843</v>
      </c>
      <c r="N1199" s="17" t="s">
        <v>1520</v>
      </c>
      <c r="O1199" s="17" t="s">
        <v>4843</v>
      </c>
      <c r="P1199" s="27" t="s">
        <v>4792</v>
      </c>
      <c r="Q1199" s="17" t="s">
        <v>4882</v>
      </c>
      <c r="R1199" s="29">
        <v>54</v>
      </c>
      <c r="S1199" s="33" t="s">
        <v>4059</v>
      </c>
      <c r="T1199" s="17">
        <v>110</v>
      </c>
      <c r="U1199" s="25" t="s">
        <v>4453</v>
      </c>
    </row>
    <row r="1200" spans="1:21" hidden="1" x14ac:dyDescent="0.25">
      <c r="A1200" s="24" t="s">
        <v>7086</v>
      </c>
      <c r="B1200" s="17"/>
      <c r="C1200" s="17" t="s">
        <v>7087</v>
      </c>
      <c r="D1200" s="18">
        <v>76877</v>
      </c>
      <c r="E1200" s="25" t="s">
        <v>7088</v>
      </c>
      <c r="F1200" s="17" t="s">
        <v>7089</v>
      </c>
      <c r="G1200" s="19" t="s">
        <v>3487</v>
      </c>
      <c r="H1200" s="17"/>
      <c r="I1200" s="28">
        <v>2014</v>
      </c>
      <c r="J1200" s="17" t="s">
        <v>4784</v>
      </c>
      <c r="K1200" s="17" t="s">
        <v>7086</v>
      </c>
      <c r="L1200" s="17" t="s">
        <v>4785</v>
      </c>
      <c r="M1200" s="17"/>
      <c r="N1200" s="17"/>
      <c r="O1200" s="17" t="s">
        <v>4785</v>
      </c>
      <c r="P1200" s="17" t="s">
        <v>4786</v>
      </c>
      <c r="Q1200" s="17" t="s">
        <v>4792</v>
      </c>
      <c r="R1200" s="29">
        <v>15.2</v>
      </c>
      <c r="S1200" s="17"/>
      <c r="T1200" s="25" t="s">
        <v>4403</v>
      </c>
      <c r="U1200" s="25" t="s">
        <v>4559</v>
      </c>
    </row>
    <row r="1201" spans="1:21" ht="26.25" hidden="1" x14ac:dyDescent="0.25">
      <c r="A1201" s="24" t="s">
        <v>7090</v>
      </c>
      <c r="B1201" s="21"/>
      <c r="C1201" s="21"/>
      <c r="D1201" s="26">
        <v>26127</v>
      </c>
      <c r="E1201" s="25" t="s">
        <v>7091</v>
      </c>
      <c r="F1201" s="21" t="s">
        <v>7092</v>
      </c>
      <c r="G1201" s="27" t="s">
        <v>3477</v>
      </c>
      <c r="H1201" s="17"/>
      <c r="I1201" s="38">
        <v>2011</v>
      </c>
      <c r="J1201" s="32" t="s">
        <v>4784</v>
      </c>
      <c r="K1201" s="17" t="s">
        <v>7090</v>
      </c>
      <c r="L1201" s="17" t="s">
        <v>4815</v>
      </c>
      <c r="M1201" s="21"/>
      <c r="N1201" s="17"/>
      <c r="O1201" s="17" t="s">
        <v>4815</v>
      </c>
      <c r="P1201" s="27" t="s">
        <v>4786</v>
      </c>
      <c r="Q1201" s="17"/>
      <c r="R1201" s="29">
        <v>13.9</v>
      </c>
      <c r="S1201" s="33"/>
      <c r="T1201" s="17"/>
      <c r="U1201" s="25" t="s">
        <v>4455</v>
      </c>
    </row>
    <row r="1202" spans="1:21" ht="39" hidden="1" x14ac:dyDescent="0.25">
      <c r="A1202" s="24" t="s">
        <v>774</v>
      </c>
      <c r="B1202" s="21" t="s">
        <v>2172</v>
      </c>
      <c r="C1202" s="21" t="s">
        <v>1418</v>
      </c>
      <c r="D1202" s="26">
        <v>25588</v>
      </c>
      <c r="E1202" s="25" t="s">
        <v>3441</v>
      </c>
      <c r="F1202" s="21"/>
      <c r="G1202" s="27" t="s">
        <v>3486</v>
      </c>
      <c r="H1202" s="17"/>
      <c r="I1202" s="38">
        <v>1972</v>
      </c>
      <c r="J1202" s="32" t="s">
        <v>4784</v>
      </c>
      <c r="K1202" s="17" t="s">
        <v>774</v>
      </c>
      <c r="L1202" s="17" t="s">
        <v>4825</v>
      </c>
      <c r="M1202" s="21"/>
      <c r="N1202" s="17"/>
      <c r="O1202" s="17" t="s">
        <v>4825</v>
      </c>
      <c r="P1202" s="27" t="s">
        <v>4792</v>
      </c>
      <c r="Q1202" s="17" t="s">
        <v>4792</v>
      </c>
      <c r="R1202" s="29">
        <v>88</v>
      </c>
      <c r="S1202" s="33" t="s">
        <v>4335</v>
      </c>
      <c r="T1202" s="17">
        <v>110</v>
      </c>
      <c r="U1202" s="25" t="s">
        <v>4567</v>
      </c>
    </row>
    <row r="1203" spans="1:21" hidden="1" x14ac:dyDescent="0.25">
      <c r="A1203" s="24" t="s">
        <v>7093</v>
      </c>
      <c r="B1203" s="17" t="s">
        <v>5279</v>
      </c>
      <c r="C1203" s="17" t="s">
        <v>7094</v>
      </c>
      <c r="D1203" s="18">
        <v>29465</v>
      </c>
      <c r="E1203" s="17" t="s">
        <v>7095</v>
      </c>
      <c r="F1203" s="17"/>
      <c r="G1203" s="19" t="s">
        <v>3477</v>
      </c>
      <c r="H1203" s="17" t="s">
        <v>3441</v>
      </c>
      <c r="I1203" s="20">
        <v>2010</v>
      </c>
      <c r="J1203" s="17" t="s">
        <v>4784</v>
      </c>
      <c r="K1203" s="17" t="s">
        <v>7093</v>
      </c>
      <c r="L1203" s="17" t="s">
        <v>4785</v>
      </c>
      <c r="M1203" s="17"/>
      <c r="N1203" s="17"/>
      <c r="O1203" s="17" t="s">
        <v>4785</v>
      </c>
      <c r="P1203" s="17" t="s">
        <v>4786</v>
      </c>
      <c r="Q1203" s="17" t="s">
        <v>4792</v>
      </c>
      <c r="R1203" s="22">
        <v>12</v>
      </c>
      <c r="S1203" s="17" t="s">
        <v>7096</v>
      </c>
      <c r="T1203" s="23">
        <v>20</v>
      </c>
      <c r="U1203" s="32" t="s">
        <v>4443</v>
      </c>
    </row>
    <row r="1204" spans="1:21" hidden="1" x14ac:dyDescent="0.25">
      <c r="A1204" s="24" t="s">
        <v>7097</v>
      </c>
      <c r="B1204" s="47" t="s">
        <v>7098</v>
      </c>
      <c r="C1204" s="17"/>
      <c r="D1204" s="26">
        <v>25870</v>
      </c>
      <c r="E1204" s="25" t="s">
        <v>7099</v>
      </c>
      <c r="F1204" s="17"/>
      <c r="G1204" s="19" t="s">
        <v>3486</v>
      </c>
      <c r="H1204" s="17"/>
      <c r="I1204" s="28">
        <v>2001</v>
      </c>
      <c r="J1204" s="17" t="s">
        <v>4784</v>
      </c>
      <c r="K1204" s="17" t="s">
        <v>7097</v>
      </c>
      <c r="L1204" s="17" t="s">
        <v>4785</v>
      </c>
      <c r="M1204" s="21"/>
      <c r="N1204" s="17"/>
      <c r="O1204" s="17" t="s">
        <v>4785</v>
      </c>
      <c r="P1204" s="17" t="s">
        <v>4786</v>
      </c>
      <c r="Q1204" s="17"/>
      <c r="R1204" s="29">
        <v>12</v>
      </c>
      <c r="S1204" s="17"/>
      <c r="T1204" s="25" t="s">
        <v>4403</v>
      </c>
      <c r="U1204" s="17" t="s">
        <v>4573</v>
      </c>
    </row>
    <row r="1205" spans="1:21" ht="39" hidden="1" x14ac:dyDescent="0.25">
      <c r="A1205" s="24" t="s">
        <v>7100</v>
      </c>
      <c r="B1205" s="21"/>
      <c r="C1205" s="21" t="s">
        <v>7101</v>
      </c>
      <c r="D1205" s="26">
        <v>25870</v>
      </c>
      <c r="E1205" s="25" t="s">
        <v>7099</v>
      </c>
      <c r="F1205" s="21" t="s">
        <v>7102</v>
      </c>
      <c r="G1205" s="27" t="s">
        <v>3486</v>
      </c>
      <c r="H1205" s="17"/>
      <c r="I1205" s="38">
        <v>2015</v>
      </c>
      <c r="J1205" s="32" t="s">
        <v>4784</v>
      </c>
      <c r="K1205" s="17" t="s">
        <v>7100</v>
      </c>
      <c r="L1205" s="17" t="s">
        <v>4785</v>
      </c>
      <c r="M1205" s="21"/>
      <c r="N1205" s="17"/>
      <c r="O1205" s="17" t="s">
        <v>4785</v>
      </c>
      <c r="P1205" s="27" t="s">
        <v>4786</v>
      </c>
      <c r="Q1205" s="17"/>
      <c r="R1205" s="29">
        <v>11.5</v>
      </c>
      <c r="S1205" s="33"/>
      <c r="T1205" s="17"/>
      <c r="U1205" s="25"/>
    </row>
    <row r="1206" spans="1:21" hidden="1" x14ac:dyDescent="0.25">
      <c r="A1206" s="24" t="s">
        <v>7103</v>
      </c>
      <c r="B1206" s="21"/>
      <c r="C1206" s="21"/>
      <c r="D1206" s="26">
        <v>39387</v>
      </c>
      <c r="E1206" s="25" t="s">
        <v>7104</v>
      </c>
      <c r="F1206" s="21"/>
      <c r="G1206" s="27" t="s">
        <v>3479</v>
      </c>
      <c r="H1206" s="17"/>
      <c r="I1206" s="38">
        <v>2009</v>
      </c>
      <c r="J1206" s="32" t="s">
        <v>4784</v>
      </c>
      <c r="K1206" s="17" t="s">
        <v>7103</v>
      </c>
      <c r="L1206" s="17" t="s">
        <v>4785</v>
      </c>
      <c r="M1206" s="21"/>
      <c r="N1206" s="17"/>
      <c r="O1206" s="17" t="s">
        <v>4785</v>
      </c>
      <c r="P1206" s="27" t="s">
        <v>4786</v>
      </c>
      <c r="Q1206" s="17"/>
      <c r="R1206" s="29">
        <v>12.3</v>
      </c>
      <c r="S1206" s="33"/>
      <c r="T1206" s="17" t="s">
        <v>4403</v>
      </c>
      <c r="U1206" s="25" t="s">
        <v>4443</v>
      </c>
    </row>
    <row r="1207" spans="1:21" ht="51.75" hidden="1" x14ac:dyDescent="0.25">
      <c r="A1207" s="24" t="s">
        <v>7105</v>
      </c>
      <c r="B1207" s="21" t="s">
        <v>7106</v>
      </c>
      <c r="C1207" s="21" t="s">
        <v>1862</v>
      </c>
      <c r="D1207" s="26">
        <v>49084</v>
      </c>
      <c r="E1207" s="25" t="s">
        <v>7107</v>
      </c>
      <c r="F1207" s="21" t="s">
        <v>7108</v>
      </c>
      <c r="G1207" s="27" t="s">
        <v>3477</v>
      </c>
      <c r="H1207" s="17"/>
      <c r="I1207" s="38">
        <v>1962</v>
      </c>
      <c r="J1207" s="32" t="s">
        <v>4784</v>
      </c>
      <c r="K1207" s="17" t="s">
        <v>7105</v>
      </c>
      <c r="L1207" s="17" t="s">
        <v>4842</v>
      </c>
      <c r="M1207" s="21" t="s">
        <v>7109</v>
      </c>
      <c r="N1207" s="17" t="s">
        <v>5833</v>
      </c>
      <c r="O1207" s="17"/>
      <c r="P1207" s="27" t="s">
        <v>4792</v>
      </c>
      <c r="Q1207" s="17" t="s">
        <v>4786</v>
      </c>
      <c r="R1207" s="29">
        <v>9.5</v>
      </c>
      <c r="S1207" s="33" t="s">
        <v>7110</v>
      </c>
      <c r="T1207" s="17">
        <v>10</v>
      </c>
      <c r="U1207" s="25" t="s">
        <v>7111</v>
      </c>
    </row>
    <row r="1208" spans="1:21" ht="51.75" hidden="1" x14ac:dyDescent="0.25">
      <c r="A1208" s="24" t="s">
        <v>7112</v>
      </c>
      <c r="B1208" s="21" t="s">
        <v>7106</v>
      </c>
      <c r="C1208" s="21" t="s">
        <v>1515</v>
      </c>
      <c r="D1208" s="26">
        <v>49084</v>
      </c>
      <c r="E1208" s="25" t="s">
        <v>7107</v>
      </c>
      <c r="F1208" s="21" t="s">
        <v>7108</v>
      </c>
      <c r="G1208" s="27" t="s">
        <v>3477</v>
      </c>
      <c r="H1208" s="17"/>
      <c r="I1208" s="38">
        <v>1972</v>
      </c>
      <c r="J1208" s="32" t="s">
        <v>4784</v>
      </c>
      <c r="K1208" s="17" t="s">
        <v>7112</v>
      </c>
      <c r="L1208" s="17" t="s">
        <v>4842</v>
      </c>
      <c r="M1208" s="21" t="s">
        <v>7109</v>
      </c>
      <c r="N1208" s="17" t="s">
        <v>5833</v>
      </c>
      <c r="O1208" s="17"/>
      <c r="P1208" s="27" t="s">
        <v>4859</v>
      </c>
      <c r="Q1208" s="17" t="s">
        <v>4786</v>
      </c>
      <c r="R1208" s="29">
        <v>9.8000000000000007</v>
      </c>
      <c r="S1208" s="33" t="s">
        <v>7110</v>
      </c>
      <c r="T1208" s="17">
        <v>10</v>
      </c>
      <c r="U1208" s="25" t="s">
        <v>7111</v>
      </c>
    </row>
    <row r="1209" spans="1:21" hidden="1" x14ac:dyDescent="0.25">
      <c r="A1209" s="24" t="s">
        <v>7113</v>
      </c>
      <c r="B1209" s="21"/>
      <c r="C1209" s="21"/>
      <c r="D1209" s="26">
        <v>21762</v>
      </c>
      <c r="E1209" s="25" t="s">
        <v>7114</v>
      </c>
      <c r="F1209" s="21"/>
      <c r="G1209" s="27" t="s">
        <v>3477</v>
      </c>
      <c r="H1209" s="17"/>
      <c r="I1209" s="38">
        <v>1999</v>
      </c>
      <c r="J1209" s="32" t="s">
        <v>4784</v>
      </c>
      <c r="K1209" s="17" t="s">
        <v>7113</v>
      </c>
      <c r="L1209" s="17" t="s">
        <v>4785</v>
      </c>
      <c r="M1209" s="21"/>
      <c r="N1209" s="17"/>
      <c r="O1209" s="17" t="s">
        <v>4785</v>
      </c>
      <c r="P1209" s="27" t="s">
        <v>4786</v>
      </c>
      <c r="Q1209" s="17"/>
      <c r="R1209" s="29">
        <v>11</v>
      </c>
      <c r="S1209" s="33"/>
      <c r="T1209" s="17" t="s">
        <v>4405</v>
      </c>
      <c r="U1209" s="25" t="s">
        <v>4455</v>
      </c>
    </row>
    <row r="1210" spans="1:21" ht="39" hidden="1" x14ac:dyDescent="0.25">
      <c r="A1210" s="24" t="s">
        <v>7115</v>
      </c>
      <c r="B1210" s="47" t="s">
        <v>7116</v>
      </c>
      <c r="C1210" s="17" t="s">
        <v>7117</v>
      </c>
      <c r="D1210" s="26">
        <v>39606</v>
      </c>
      <c r="E1210" s="25" t="s">
        <v>7118</v>
      </c>
      <c r="F1210" s="24"/>
      <c r="G1210" s="19" t="s">
        <v>3479</v>
      </c>
      <c r="H1210" s="17"/>
      <c r="I1210" s="28">
        <v>2002</v>
      </c>
      <c r="J1210" s="17" t="s">
        <v>4784</v>
      </c>
      <c r="K1210" s="17" t="s">
        <v>7115</v>
      </c>
      <c r="L1210" s="17" t="s">
        <v>4785</v>
      </c>
      <c r="M1210" s="17"/>
      <c r="N1210" s="24"/>
      <c r="O1210" s="44" t="s">
        <v>4785</v>
      </c>
      <c r="P1210" s="17" t="s">
        <v>4786</v>
      </c>
      <c r="Q1210" s="17"/>
      <c r="R1210" s="29">
        <v>30</v>
      </c>
      <c r="S1210" s="17" t="s">
        <v>7119</v>
      </c>
      <c r="T1210" s="25" t="s">
        <v>4849</v>
      </c>
      <c r="U1210" s="17" t="s">
        <v>4493</v>
      </c>
    </row>
    <row r="1211" spans="1:21" hidden="1" x14ac:dyDescent="0.25">
      <c r="A1211" s="24" t="s">
        <v>7120</v>
      </c>
      <c r="B1211" s="47"/>
      <c r="C1211" s="17" t="s">
        <v>7121</v>
      </c>
      <c r="D1211" s="18">
        <v>25885</v>
      </c>
      <c r="E1211" s="25" t="s">
        <v>7122</v>
      </c>
      <c r="F1211" s="17" t="s">
        <v>7123</v>
      </c>
      <c r="G1211" s="19" t="s">
        <v>3486</v>
      </c>
      <c r="H1211" s="17"/>
      <c r="I1211" s="28">
        <v>2016</v>
      </c>
      <c r="J1211" s="17" t="s">
        <v>4784</v>
      </c>
      <c r="K1211" s="17" t="s">
        <v>7120</v>
      </c>
      <c r="L1211" s="17" t="s">
        <v>4785</v>
      </c>
      <c r="M1211" s="17"/>
      <c r="N1211" s="17"/>
      <c r="O1211" s="17" t="s">
        <v>4785</v>
      </c>
      <c r="P1211" s="17" t="s">
        <v>4786</v>
      </c>
      <c r="Q1211" s="17"/>
      <c r="R1211" s="29">
        <v>11.5</v>
      </c>
      <c r="S1211" s="17"/>
      <c r="T1211" s="25"/>
      <c r="U1211" s="17"/>
    </row>
    <row r="1212" spans="1:21" ht="39" hidden="1" x14ac:dyDescent="0.25">
      <c r="A1212" s="24" t="s">
        <v>7124</v>
      </c>
      <c r="B1212" s="21" t="s">
        <v>7125</v>
      </c>
      <c r="C1212" s="17"/>
      <c r="D1212" s="18">
        <v>24796</v>
      </c>
      <c r="E1212" s="17" t="s">
        <v>7126</v>
      </c>
      <c r="F1212" s="17"/>
      <c r="G1212" s="19" t="s">
        <v>3486</v>
      </c>
      <c r="H1212" s="17"/>
      <c r="I1212" s="20">
        <v>2001</v>
      </c>
      <c r="J1212" s="17" t="s">
        <v>4784</v>
      </c>
      <c r="K1212" s="17" t="s">
        <v>7124</v>
      </c>
      <c r="L1212" s="21" t="s">
        <v>4785</v>
      </c>
      <c r="M1212" s="21"/>
      <c r="N1212" s="21"/>
      <c r="O1212" s="21" t="s">
        <v>4785</v>
      </c>
      <c r="P1212" s="17" t="s">
        <v>4786</v>
      </c>
      <c r="Q1212" s="17"/>
      <c r="R1212" s="22">
        <v>12.3</v>
      </c>
      <c r="S1212" s="17"/>
      <c r="T1212" s="17" t="s">
        <v>4403</v>
      </c>
      <c r="U1212" s="17" t="s">
        <v>4573</v>
      </c>
    </row>
    <row r="1213" spans="1:21" hidden="1" x14ac:dyDescent="0.25">
      <c r="A1213" s="24" t="s">
        <v>775</v>
      </c>
      <c r="B1213" s="47" t="s">
        <v>2172</v>
      </c>
      <c r="C1213" s="17" t="s">
        <v>1419</v>
      </c>
      <c r="D1213" s="26">
        <v>24783</v>
      </c>
      <c r="E1213" s="25" t="s">
        <v>3442</v>
      </c>
      <c r="F1213" s="24"/>
      <c r="G1213" s="19" t="s">
        <v>3486</v>
      </c>
      <c r="H1213" s="24"/>
      <c r="I1213" s="28">
        <v>1973</v>
      </c>
      <c r="J1213" s="17" t="s">
        <v>4784</v>
      </c>
      <c r="K1213" s="17" t="s">
        <v>775</v>
      </c>
      <c r="L1213" s="17" t="s">
        <v>4825</v>
      </c>
      <c r="M1213" s="17"/>
      <c r="N1213" s="24"/>
      <c r="O1213" s="24" t="s">
        <v>4825</v>
      </c>
      <c r="P1213" s="17" t="s">
        <v>4792</v>
      </c>
      <c r="Q1213" s="17" t="s">
        <v>4792</v>
      </c>
      <c r="R1213" s="29">
        <v>87</v>
      </c>
      <c r="S1213" s="17" t="s">
        <v>1419</v>
      </c>
      <c r="T1213" s="25">
        <v>110</v>
      </c>
      <c r="U1213" s="17" t="s">
        <v>4567</v>
      </c>
    </row>
    <row r="1214" spans="1:21" hidden="1" x14ac:dyDescent="0.25">
      <c r="A1214" s="24" t="s">
        <v>7127</v>
      </c>
      <c r="B1214" s="47"/>
      <c r="C1214" s="17" t="s">
        <v>7128</v>
      </c>
      <c r="D1214" s="26">
        <v>25590</v>
      </c>
      <c r="E1214" s="25" t="s">
        <v>7129</v>
      </c>
      <c r="F1214" s="24" t="s">
        <v>7130</v>
      </c>
      <c r="G1214" s="19" t="s">
        <v>3486</v>
      </c>
      <c r="H1214" s="24"/>
      <c r="I1214" s="28">
        <v>2015</v>
      </c>
      <c r="J1214" s="17" t="s">
        <v>4784</v>
      </c>
      <c r="K1214" s="17" t="s">
        <v>7127</v>
      </c>
      <c r="L1214" s="17" t="s">
        <v>4785</v>
      </c>
      <c r="M1214" s="17"/>
      <c r="N1214" s="24"/>
      <c r="O1214" s="24" t="s">
        <v>4785</v>
      </c>
      <c r="P1214" s="17" t="s">
        <v>4786</v>
      </c>
      <c r="Q1214" s="17"/>
      <c r="R1214" s="29">
        <v>12</v>
      </c>
      <c r="S1214" s="17"/>
      <c r="T1214" s="25"/>
      <c r="U1214" s="17"/>
    </row>
    <row r="1215" spans="1:21" ht="77.25" hidden="1" x14ac:dyDescent="0.25">
      <c r="A1215" s="17" t="s">
        <v>7131</v>
      </c>
      <c r="B1215" s="17" t="s">
        <v>2129</v>
      </c>
      <c r="C1215" s="17" t="s">
        <v>7132</v>
      </c>
      <c r="D1215" s="18">
        <v>39171</v>
      </c>
      <c r="E1215" s="17" t="s">
        <v>7133</v>
      </c>
      <c r="F1215" s="21" t="s">
        <v>7134</v>
      </c>
      <c r="G1215" s="19" t="s">
        <v>3479</v>
      </c>
      <c r="H1215" s="17" t="s">
        <v>7132</v>
      </c>
      <c r="I1215" s="20">
        <v>2005</v>
      </c>
      <c r="J1215" s="17" t="s">
        <v>4784</v>
      </c>
      <c r="K1215" s="17" t="s">
        <v>7131</v>
      </c>
      <c r="L1215" s="17" t="s">
        <v>4785</v>
      </c>
      <c r="M1215" s="17"/>
      <c r="N1215" s="17"/>
      <c r="O1215" s="17" t="s">
        <v>4785</v>
      </c>
      <c r="P1215" s="17" t="s">
        <v>4786</v>
      </c>
      <c r="Q1215" s="17"/>
      <c r="R1215" s="22">
        <v>75</v>
      </c>
      <c r="S1215" s="21" t="s">
        <v>7132</v>
      </c>
      <c r="T1215" s="23">
        <v>110</v>
      </c>
      <c r="U1215" s="25" t="s">
        <v>4443</v>
      </c>
    </row>
    <row r="1216" spans="1:21" ht="64.5" hidden="1" x14ac:dyDescent="0.25">
      <c r="A1216" s="17" t="s">
        <v>7135</v>
      </c>
      <c r="B1216" s="33" t="s">
        <v>6802</v>
      </c>
      <c r="C1216" s="27"/>
      <c r="D1216" s="18">
        <v>39343</v>
      </c>
      <c r="E1216" s="32" t="s">
        <v>7136</v>
      </c>
      <c r="F1216" s="32"/>
      <c r="G1216" s="27" t="s">
        <v>3479</v>
      </c>
      <c r="H1216" s="27"/>
      <c r="I1216" s="40">
        <v>2002</v>
      </c>
      <c r="J1216" s="32" t="s">
        <v>4784</v>
      </c>
      <c r="K1216" s="17" t="s">
        <v>7135</v>
      </c>
      <c r="L1216" s="17" t="s">
        <v>4785</v>
      </c>
      <c r="M1216" s="21"/>
      <c r="N1216" s="32"/>
      <c r="O1216" s="21" t="s">
        <v>4785</v>
      </c>
      <c r="P1216" s="32" t="s">
        <v>4786</v>
      </c>
      <c r="Q1216" s="27"/>
      <c r="R1216" s="39">
        <v>22.4</v>
      </c>
      <c r="S1216" s="25"/>
      <c r="T1216" s="28" t="s">
        <v>4849</v>
      </c>
      <c r="U1216" s="27" t="s">
        <v>4493</v>
      </c>
    </row>
    <row r="1217" spans="1:21" ht="39" hidden="1" x14ac:dyDescent="0.25">
      <c r="A1217" s="24" t="s">
        <v>7137</v>
      </c>
      <c r="B1217" s="21" t="s">
        <v>7138</v>
      </c>
      <c r="C1217" s="21"/>
      <c r="D1217" s="26">
        <v>26842</v>
      </c>
      <c r="E1217" s="25" t="s">
        <v>7139</v>
      </c>
      <c r="F1217" s="21"/>
      <c r="G1217" s="27" t="s">
        <v>3477</v>
      </c>
      <c r="H1217" s="17"/>
      <c r="I1217" s="38">
        <v>1999</v>
      </c>
      <c r="J1217" s="32" t="s">
        <v>4784</v>
      </c>
      <c r="K1217" s="17" t="s">
        <v>7137</v>
      </c>
      <c r="L1217" s="17" t="s">
        <v>4785</v>
      </c>
      <c r="M1217" s="21"/>
      <c r="N1217" s="17"/>
      <c r="O1217" s="17" t="s">
        <v>4785</v>
      </c>
      <c r="P1217" s="27" t="s">
        <v>4786</v>
      </c>
      <c r="Q1217" s="17"/>
      <c r="R1217" s="29">
        <v>18</v>
      </c>
      <c r="S1217" s="33"/>
      <c r="T1217" s="17" t="s">
        <v>4405</v>
      </c>
      <c r="U1217" s="25" t="s">
        <v>4455</v>
      </c>
    </row>
    <row r="1218" spans="1:21" ht="39" hidden="1" x14ac:dyDescent="0.25">
      <c r="A1218" s="24" t="s">
        <v>7140</v>
      </c>
      <c r="B1218" s="21" t="s">
        <v>2129</v>
      </c>
      <c r="C1218" s="21" t="s">
        <v>7141</v>
      </c>
      <c r="D1218" s="26">
        <v>26842</v>
      </c>
      <c r="E1218" s="25" t="s">
        <v>7139</v>
      </c>
      <c r="F1218" s="21" t="s">
        <v>7142</v>
      </c>
      <c r="G1218" s="27" t="s">
        <v>3477</v>
      </c>
      <c r="H1218" s="17" t="s">
        <v>7141</v>
      </c>
      <c r="I1218" s="38">
        <v>1999</v>
      </c>
      <c r="J1218" s="32" t="s">
        <v>4784</v>
      </c>
      <c r="K1218" s="17" t="s">
        <v>7140</v>
      </c>
      <c r="L1218" s="17" t="s">
        <v>4785</v>
      </c>
      <c r="M1218" s="21"/>
      <c r="N1218" s="17"/>
      <c r="O1218" s="17" t="s">
        <v>4785</v>
      </c>
      <c r="P1218" s="27" t="s">
        <v>4786</v>
      </c>
      <c r="Q1218" s="17"/>
      <c r="R1218" s="29">
        <v>12</v>
      </c>
      <c r="S1218" s="33" t="s">
        <v>7141</v>
      </c>
      <c r="T1218" s="17">
        <v>20</v>
      </c>
      <c r="U1218" s="25" t="s">
        <v>4455</v>
      </c>
    </row>
    <row r="1219" spans="1:21" ht="128.25" hidden="1" x14ac:dyDescent="0.25">
      <c r="A1219" s="24" t="s">
        <v>7143</v>
      </c>
      <c r="B1219" s="21" t="s">
        <v>7144</v>
      </c>
      <c r="C1219" s="21" t="s">
        <v>7145</v>
      </c>
      <c r="D1219" s="26"/>
      <c r="E1219" s="25" t="s">
        <v>7146</v>
      </c>
      <c r="F1219" s="21" t="s">
        <v>7147</v>
      </c>
      <c r="G1219" s="27" t="s">
        <v>4921</v>
      </c>
      <c r="H1219" s="17" t="s">
        <v>7145</v>
      </c>
      <c r="I1219" s="38">
        <v>2011</v>
      </c>
      <c r="J1219" s="32" t="s">
        <v>4784</v>
      </c>
      <c r="K1219" s="17" t="s">
        <v>7143</v>
      </c>
      <c r="L1219" s="17" t="s">
        <v>4922</v>
      </c>
      <c r="M1219" s="21"/>
      <c r="N1219" s="17"/>
      <c r="O1219" s="17" t="s">
        <v>4922</v>
      </c>
      <c r="P1219" s="27" t="s">
        <v>4786</v>
      </c>
      <c r="Q1219" s="17" t="s">
        <v>4792</v>
      </c>
      <c r="R1219" s="29">
        <v>48.3</v>
      </c>
      <c r="S1219" s="33" t="s">
        <v>7148</v>
      </c>
      <c r="T1219" s="17">
        <v>150</v>
      </c>
      <c r="U1219" s="25" t="s">
        <v>4439</v>
      </c>
    </row>
    <row r="1220" spans="1:21" hidden="1" x14ac:dyDescent="0.25">
      <c r="A1220" s="17" t="s">
        <v>7149</v>
      </c>
      <c r="B1220" s="17" t="s">
        <v>7150</v>
      </c>
      <c r="C1220" s="17" t="s">
        <v>7151</v>
      </c>
      <c r="D1220" s="18"/>
      <c r="E1220" s="17" t="s">
        <v>7146</v>
      </c>
      <c r="F1220" s="17"/>
      <c r="G1220" s="19" t="s">
        <v>4921</v>
      </c>
      <c r="H1220" s="17"/>
      <c r="I1220" s="20">
        <v>2015</v>
      </c>
      <c r="J1220" s="17" t="s">
        <v>4784</v>
      </c>
      <c r="K1220" s="17" t="s">
        <v>7149</v>
      </c>
      <c r="L1220" s="17" t="s">
        <v>4922</v>
      </c>
      <c r="M1220" s="17"/>
      <c r="N1220" s="17"/>
      <c r="O1220" s="17" t="s">
        <v>4922</v>
      </c>
      <c r="P1220" s="17" t="s">
        <v>4882</v>
      </c>
      <c r="Q1220" s="17" t="s">
        <v>4792</v>
      </c>
      <c r="R1220" s="22">
        <v>288</v>
      </c>
      <c r="S1220" s="17"/>
      <c r="T1220" s="23" t="s">
        <v>5024</v>
      </c>
      <c r="U1220" s="17" t="s">
        <v>4439</v>
      </c>
    </row>
    <row r="1221" spans="1:21" ht="51.75" hidden="1" x14ac:dyDescent="0.25">
      <c r="A1221" s="24" t="s">
        <v>7152</v>
      </c>
      <c r="B1221" s="21"/>
      <c r="C1221" s="17" t="s">
        <v>7153</v>
      </c>
      <c r="D1221" s="26">
        <v>66564</v>
      </c>
      <c r="E1221" s="25" t="s">
        <v>7154</v>
      </c>
      <c r="F1221" s="21" t="s">
        <v>7155</v>
      </c>
      <c r="G1221" s="27" t="s">
        <v>3485</v>
      </c>
      <c r="H1221" s="17"/>
      <c r="I1221" s="38">
        <v>2015</v>
      </c>
      <c r="J1221" s="32" t="s">
        <v>4784</v>
      </c>
      <c r="K1221" s="17" t="s">
        <v>7152</v>
      </c>
      <c r="L1221" s="17" t="s">
        <v>4785</v>
      </c>
      <c r="M1221" s="21"/>
      <c r="N1221" s="17"/>
      <c r="O1221" s="17" t="s">
        <v>4785</v>
      </c>
      <c r="P1221" s="27" t="s">
        <v>4786</v>
      </c>
      <c r="Q1221" s="17"/>
      <c r="R1221" s="29">
        <v>13.9</v>
      </c>
      <c r="S1221" s="30"/>
      <c r="T1221" s="30"/>
      <c r="U1221" s="30"/>
    </row>
    <row r="1222" spans="1:21" ht="90" hidden="1" x14ac:dyDescent="0.25">
      <c r="A1222" s="24" t="s">
        <v>7156</v>
      </c>
      <c r="B1222" s="21" t="s">
        <v>7157</v>
      </c>
      <c r="C1222" s="21"/>
      <c r="D1222" s="26">
        <v>26939</v>
      </c>
      <c r="E1222" s="25" t="s">
        <v>7158</v>
      </c>
      <c r="F1222" s="21"/>
      <c r="G1222" s="27" t="s">
        <v>3477</v>
      </c>
      <c r="H1222" s="17"/>
      <c r="I1222" s="38">
        <v>2001</v>
      </c>
      <c r="J1222" s="32" t="s">
        <v>4784</v>
      </c>
      <c r="K1222" s="17" t="s">
        <v>7156</v>
      </c>
      <c r="L1222" s="17" t="s">
        <v>4785</v>
      </c>
      <c r="M1222" s="21"/>
      <c r="N1222" s="17"/>
      <c r="O1222" s="17" t="s">
        <v>4785</v>
      </c>
      <c r="P1222" s="27" t="s">
        <v>4786</v>
      </c>
      <c r="Q1222" s="17"/>
      <c r="R1222" s="29">
        <v>22.9</v>
      </c>
      <c r="S1222" s="33"/>
      <c r="T1222" s="17" t="s">
        <v>4405</v>
      </c>
      <c r="U1222" s="25" t="s">
        <v>4455</v>
      </c>
    </row>
    <row r="1223" spans="1:21" hidden="1" x14ac:dyDescent="0.25">
      <c r="A1223" s="24" t="s">
        <v>7159</v>
      </c>
      <c r="B1223" s="47" t="s">
        <v>7160</v>
      </c>
      <c r="C1223" s="17"/>
      <c r="D1223" s="26">
        <v>28876</v>
      </c>
      <c r="E1223" s="25" t="s">
        <v>7161</v>
      </c>
      <c r="F1223" s="17"/>
      <c r="G1223" s="19" t="s">
        <v>3477</v>
      </c>
      <c r="H1223" s="17"/>
      <c r="I1223" s="28">
        <v>2001</v>
      </c>
      <c r="J1223" s="17" t="s">
        <v>4784</v>
      </c>
      <c r="K1223" s="17" t="s">
        <v>7159</v>
      </c>
      <c r="L1223" s="17" t="s">
        <v>4785</v>
      </c>
      <c r="M1223" s="17"/>
      <c r="N1223" s="17"/>
      <c r="O1223" s="17" t="s">
        <v>4785</v>
      </c>
      <c r="P1223" s="17" t="s">
        <v>4786</v>
      </c>
      <c r="Q1223" s="17"/>
      <c r="R1223" s="29">
        <v>10</v>
      </c>
      <c r="S1223" s="17"/>
      <c r="T1223" s="25" t="s">
        <v>4403</v>
      </c>
      <c r="U1223" s="17" t="s">
        <v>4455</v>
      </c>
    </row>
    <row r="1224" spans="1:21" hidden="1" x14ac:dyDescent="0.25">
      <c r="A1224" s="24" t="s">
        <v>7162</v>
      </c>
      <c r="B1224" s="51"/>
      <c r="C1224" s="17"/>
      <c r="D1224" s="18">
        <v>33100</v>
      </c>
      <c r="E1224" s="25" t="s">
        <v>7163</v>
      </c>
      <c r="F1224" s="24"/>
      <c r="G1224" s="19" t="s">
        <v>3480</v>
      </c>
      <c r="H1224" s="17"/>
      <c r="I1224" s="28">
        <v>1997</v>
      </c>
      <c r="J1224" s="17" t="s">
        <v>4784</v>
      </c>
      <c r="K1224" s="17" t="s">
        <v>7162</v>
      </c>
      <c r="L1224" s="17" t="s">
        <v>4785</v>
      </c>
      <c r="M1224" s="17"/>
      <c r="N1224" s="24"/>
      <c r="O1224" s="24" t="s">
        <v>4785</v>
      </c>
      <c r="P1224" s="17" t="s">
        <v>4786</v>
      </c>
      <c r="Q1224" s="17"/>
      <c r="R1224" s="29">
        <v>17</v>
      </c>
      <c r="S1224" s="17"/>
      <c r="T1224" s="25" t="s">
        <v>4403</v>
      </c>
      <c r="U1224" s="25" t="s">
        <v>4449</v>
      </c>
    </row>
    <row r="1225" spans="1:21" hidden="1" x14ac:dyDescent="0.25">
      <c r="A1225" s="24" t="s">
        <v>7164</v>
      </c>
      <c r="B1225" s="21"/>
      <c r="C1225" s="21"/>
      <c r="D1225" s="26">
        <v>33100</v>
      </c>
      <c r="E1225" s="25" t="s">
        <v>7163</v>
      </c>
      <c r="F1225" s="21"/>
      <c r="G1225" s="27" t="s">
        <v>3480</v>
      </c>
      <c r="H1225" s="17"/>
      <c r="I1225" s="38">
        <v>1995</v>
      </c>
      <c r="J1225" s="32" t="s">
        <v>4784</v>
      </c>
      <c r="K1225" s="17" t="s">
        <v>7164</v>
      </c>
      <c r="L1225" s="17" t="s">
        <v>4785</v>
      </c>
      <c r="M1225" s="21"/>
      <c r="N1225" s="17"/>
      <c r="O1225" s="17" t="s">
        <v>4785</v>
      </c>
      <c r="P1225" s="27" t="s">
        <v>4786</v>
      </c>
      <c r="Q1225" s="17"/>
      <c r="R1225" s="29">
        <v>12</v>
      </c>
      <c r="S1225" s="33"/>
      <c r="T1225" s="17" t="s">
        <v>4403</v>
      </c>
      <c r="U1225" s="25" t="s">
        <v>4449</v>
      </c>
    </row>
    <row r="1226" spans="1:21" hidden="1" x14ac:dyDescent="0.25">
      <c r="A1226" s="24" t="s">
        <v>7165</v>
      </c>
      <c r="B1226" s="47"/>
      <c r="C1226" s="17"/>
      <c r="D1226" s="18">
        <v>33100</v>
      </c>
      <c r="E1226" s="25" t="s">
        <v>7163</v>
      </c>
      <c r="F1226" s="21"/>
      <c r="G1226" s="19" t="s">
        <v>3480</v>
      </c>
      <c r="H1226" s="17"/>
      <c r="I1226" s="28">
        <v>1998</v>
      </c>
      <c r="J1226" s="17" t="s">
        <v>4784</v>
      </c>
      <c r="K1226" s="17" t="s">
        <v>7165</v>
      </c>
      <c r="L1226" s="17" t="s">
        <v>4785</v>
      </c>
      <c r="M1226" s="17"/>
      <c r="N1226" s="17"/>
      <c r="O1226" s="17" t="s">
        <v>4785</v>
      </c>
      <c r="P1226" s="17" t="s">
        <v>4786</v>
      </c>
      <c r="Q1226" s="17"/>
      <c r="R1226" s="29">
        <v>11.2</v>
      </c>
      <c r="S1226" s="17"/>
      <c r="T1226" s="25" t="s">
        <v>4403</v>
      </c>
      <c r="U1226" s="17" t="s">
        <v>4449</v>
      </c>
    </row>
    <row r="1227" spans="1:21" ht="51.75" hidden="1" x14ac:dyDescent="0.25">
      <c r="A1227" s="24" t="s">
        <v>72</v>
      </c>
      <c r="B1227" s="21" t="s">
        <v>2150</v>
      </c>
      <c r="C1227" s="21" t="s">
        <v>939</v>
      </c>
      <c r="D1227" s="26">
        <v>26871</v>
      </c>
      <c r="E1227" s="25" t="s">
        <v>3210</v>
      </c>
      <c r="F1227" s="21" t="s">
        <v>2424</v>
      </c>
      <c r="G1227" s="27" t="s">
        <v>3477</v>
      </c>
      <c r="H1227" s="17"/>
      <c r="I1227" s="38">
        <v>2003</v>
      </c>
      <c r="J1227" s="32" t="s">
        <v>4784</v>
      </c>
      <c r="K1227" s="17" t="s">
        <v>72</v>
      </c>
      <c r="L1227" s="17" t="s">
        <v>1520</v>
      </c>
      <c r="M1227" s="21" t="s">
        <v>7166</v>
      </c>
      <c r="N1227" s="17"/>
      <c r="O1227" s="17" t="s">
        <v>1520</v>
      </c>
      <c r="P1227" s="27" t="s">
        <v>4786</v>
      </c>
      <c r="Q1227" s="17" t="s">
        <v>4792</v>
      </c>
      <c r="R1227" s="29">
        <v>20</v>
      </c>
      <c r="S1227" s="33" t="s">
        <v>4020</v>
      </c>
      <c r="T1227" s="17">
        <v>20</v>
      </c>
      <c r="U1227" s="25" t="s">
        <v>4455</v>
      </c>
    </row>
    <row r="1228" spans="1:21" ht="77.25" hidden="1" x14ac:dyDescent="0.25">
      <c r="A1228" s="24" t="s">
        <v>7167</v>
      </c>
      <c r="B1228" s="21" t="s">
        <v>6048</v>
      </c>
      <c r="C1228" s="21" t="s">
        <v>7168</v>
      </c>
      <c r="D1228" s="26">
        <v>19374</v>
      </c>
      <c r="E1228" s="25" t="s">
        <v>7169</v>
      </c>
      <c r="F1228" s="21" t="s">
        <v>7170</v>
      </c>
      <c r="G1228" s="27" t="s">
        <v>3484</v>
      </c>
      <c r="H1228" s="17"/>
      <c r="I1228" s="38">
        <v>2006</v>
      </c>
      <c r="J1228" s="32" t="s">
        <v>4784</v>
      </c>
      <c r="K1228" s="17" t="s">
        <v>7167</v>
      </c>
      <c r="L1228" s="17" t="s">
        <v>4785</v>
      </c>
      <c r="M1228" s="21"/>
      <c r="N1228" s="17"/>
      <c r="O1228" s="17" t="s">
        <v>4785</v>
      </c>
      <c r="P1228" s="27" t="s">
        <v>4786</v>
      </c>
      <c r="Q1228" s="17" t="s">
        <v>4859</v>
      </c>
      <c r="R1228" s="29">
        <v>21.6</v>
      </c>
      <c r="S1228" s="33" t="s">
        <v>7171</v>
      </c>
      <c r="T1228" s="17">
        <v>110</v>
      </c>
      <c r="U1228" s="25" t="s">
        <v>4439</v>
      </c>
    </row>
    <row r="1229" spans="1:21" hidden="1" x14ac:dyDescent="0.25">
      <c r="A1229" s="24" t="s">
        <v>7172</v>
      </c>
      <c r="B1229" s="47" t="s">
        <v>5907</v>
      </c>
      <c r="C1229" s="17" t="s">
        <v>7173</v>
      </c>
      <c r="D1229" s="18">
        <v>16248</v>
      </c>
      <c r="E1229" s="25" t="s">
        <v>7174</v>
      </c>
      <c r="F1229" s="17"/>
      <c r="G1229" s="19" t="s">
        <v>3346</v>
      </c>
      <c r="H1229" s="17"/>
      <c r="I1229" s="28">
        <v>2004</v>
      </c>
      <c r="J1229" s="17" t="s">
        <v>4784</v>
      </c>
      <c r="K1229" s="17" t="s">
        <v>7172</v>
      </c>
      <c r="L1229" s="17" t="s">
        <v>4785</v>
      </c>
      <c r="M1229" s="17"/>
      <c r="N1229" s="17"/>
      <c r="O1229" s="17" t="s">
        <v>4785</v>
      </c>
      <c r="P1229" s="17" t="s">
        <v>4786</v>
      </c>
      <c r="Q1229" s="17" t="s">
        <v>4792</v>
      </c>
      <c r="R1229" s="29">
        <v>22.5</v>
      </c>
      <c r="S1229" s="17" t="s">
        <v>7175</v>
      </c>
      <c r="T1229" s="25">
        <v>110</v>
      </c>
      <c r="U1229" s="17" t="s">
        <v>4436</v>
      </c>
    </row>
    <row r="1230" spans="1:21" ht="64.5" x14ac:dyDescent="0.25">
      <c r="A1230" s="24" t="s">
        <v>297</v>
      </c>
      <c r="B1230" s="21" t="s">
        <v>2158</v>
      </c>
      <c r="C1230" s="21" t="s">
        <v>1111</v>
      </c>
      <c r="D1230" s="26" t="s">
        <v>2887</v>
      </c>
      <c r="E1230" s="25" t="s">
        <v>3287</v>
      </c>
      <c r="F1230" s="21"/>
      <c r="G1230" s="27" t="s">
        <v>3488</v>
      </c>
      <c r="H1230" s="17" t="s">
        <v>1624</v>
      </c>
      <c r="I1230" s="38">
        <v>1968</v>
      </c>
      <c r="J1230" s="32" t="s">
        <v>4784</v>
      </c>
      <c r="K1230" s="17" t="s">
        <v>297</v>
      </c>
      <c r="L1230" s="17" t="s">
        <v>4959</v>
      </c>
      <c r="M1230" s="21"/>
      <c r="N1230" s="17"/>
      <c r="O1230" s="17" t="s">
        <v>4959</v>
      </c>
      <c r="P1230" s="27" t="s">
        <v>4792</v>
      </c>
      <c r="Q1230" s="17" t="s">
        <v>4792</v>
      </c>
      <c r="R1230" s="29">
        <v>247</v>
      </c>
      <c r="S1230" s="33" t="s">
        <v>4115</v>
      </c>
      <c r="T1230" s="17">
        <v>220</v>
      </c>
      <c r="U1230" s="25" t="s">
        <v>4459</v>
      </c>
    </row>
    <row r="1231" spans="1:21" ht="64.5" x14ac:dyDescent="0.25">
      <c r="A1231" s="24" t="s">
        <v>298</v>
      </c>
      <c r="B1231" s="21" t="s">
        <v>2158</v>
      </c>
      <c r="C1231" s="21" t="s">
        <v>1112</v>
      </c>
      <c r="D1231" s="26" t="s">
        <v>2887</v>
      </c>
      <c r="E1231" s="25" t="s">
        <v>3287</v>
      </c>
      <c r="F1231" s="21"/>
      <c r="G1231" s="27" t="s">
        <v>3488</v>
      </c>
      <c r="H1231" s="17" t="s">
        <v>1624</v>
      </c>
      <c r="I1231" s="38">
        <v>2008</v>
      </c>
      <c r="J1231" s="32" t="s">
        <v>4784</v>
      </c>
      <c r="K1231" s="17" t="s">
        <v>298</v>
      </c>
      <c r="L1231" s="17" t="s">
        <v>4959</v>
      </c>
      <c r="M1231" s="21"/>
      <c r="N1231" s="17"/>
      <c r="O1231" s="17" t="s">
        <v>4959</v>
      </c>
      <c r="P1231" s="27" t="s">
        <v>4792</v>
      </c>
      <c r="Q1231" s="17" t="s">
        <v>4792</v>
      </c>
      <c r="R1231" s="29">
        <v>525</v>
      </c>
      <c r="S1231" s="33" t="s">
        <v>4115</v>
      </c>
      <c r="T1231" s="17">
        <v>220</v>
      </c>
      <c r="U1231" s="25" t="s">
        <v>4459</v>
      </c>
    </row>
    <row r="1232" spans="1:21" ht="64.5" hidden="1" x14ac:dyDescent="0.25">
      <c r="A1232" s="24" t="s">
        <v>299</v>
      </c>
      <c r="B1232" s="21" t="s">
        <v>2158</v>
      </c>
      <c r="C1232" s="21" t="s">
        <v>1113</v>
      </c>
      <c r="D1232" s="26" t="s">
        <v>2887</v>
      </c>
      <c r="E1232" s="25" t="s">
        <v>3287</v>
      </c>
      <c r="F1232" s="21"/>
      <c r="G1232" s="27" t="s">
        <v>3488</v>
      </c>
      <c r="H1232" s="17" t="s">
        <v>1625</v>
      </c>
      <c r="I1232" s="38">
        <v>1968</v>
      </c>
      <c r="J1232" s="32" t="s">
        <v>4784</v>
      </c>
      <c r="K1232" s="17" t="s">
        <v>299</v>
      </c>
      <c r="L1232" s="17" t="s">
        <v>4907</v>
      </c>
      <c r="M1232" s="21"/>
      <c r="N1232" s="17"/>
      <c r="O1232" s="17" t="s">
        <v>4907</v>
      </c>
      <c r="P1232" s="27" t="s">
        <v>4792</v>
      </c>
      <c r="Q1232" s="17" t="s">
        <v>4859</v>
      </c>
      <c r="R1232" s="29">
        <v>29</v>
      </c>
      <c r="S1232" s="33" t="s">
        <v>4115</v>
      </c>
      <c r="T1232" s="17">
        <v>220</v>
      </c>
      <c r="U1232" s="25" t="s">
        <v>4459</v>
      </c>
    </row>
    <row r="1233" spans="1:21" ht="64.5" hidden="1" x14ac:dyDescent="0.25">
      <c r="A1233" s="24" t="s">
        <v>300</v>
      </c>
      <c r="B1233" s="21" t="s">
        <v>2158</v>
      </c>
      <c r="C1233" s="21" t="s">
        <v>1114</v>
      </c>
      <c r="D1233" s="26" t="s">
        <v>2887</v>
      </c>
      <c r="E1233" s="25" t="s">
        <v>3287</v>
      </c>
      <c r="F1233" s="21"/>
      <c r="G1233" s="27" t="s">
        <v>3488</v>
      </c>
      <c r="H1233" s="17" t="s">
        <v>1626</v>
      </c>
      <c r="I1233" s="38">
        <v>1930</v>
      </c>
      <c r="J1233" s="32" t="s">
        <v>4784</v>
      </c>
      <c r="K1233" s="17" t="s">
        <v>300</v>
      </c>
      <c r="L1233" s="17" t="s">
        <v>4907</v>
      </c>
      <c r="M1233" s="21"/>
      <c r="N1233" s="17"/>
      <c r="O1233" s="17" t="s">
        <v>4907</v>
      </c>
      <c r="P1233" s="27" t="s">
        <v>4792</v>
      </c>
      <c r="Q1233" s="17" t="s">
        <v>4859</v>
      </c>
      <c r="R1233" s="29">
        <v>158</v>
      </c>
      <c r="S1233" s="33" t="s">
        <v>4115</v>
      </c>
      <c r="T1233" s="17">
        <v>220</v>
      </c>
      <c r="U1233" s="25" t="s">
        <v>4459</v>
      </c>
    </row>
    <row r="1234" spans="1:21" ht="64.5" hidden="1" x14ac:dyDescent="0.25">
      <c r="A1234" s="24" t="s">
        <v>7176</v>
      </c>
      <c r="B1234" s="21" t="s">
        <v>2129</v>
      </c>
      <c r="C1234" s="21" t="s">
        <v>7177</v>
      </c>
      <c r="D1234" s="26">
        <v>17309</v>
      </c>
      <c r="E1234" s="25" t="s">
        <v>7178</v>
      </c>
      <c r="F1234" s="21" t="s">
        <v>7179</v>
      </c>
      <c r="G1234" s="27" t="s">
        <v>3484</v>
      </c>
      <c r="H1234" s="17" t="s">
        <v>7177</v>
      </c>
      <c r="I1234" s="38">
        <v>2000</v>
      </c>
      <c r="J1234" s="32" t="s">
        <v>4784</v>
      </c>
      <c r="K1234" s="17" t="s">
        <v>7176</v>
      </c>
      <c r="L1234" s="17" t="s">
        <v>4785</v>
      </c>
      <c r="M1234" s="21"/>
      <c r="N1234" s="17"/>
      <c r="O1234" s="17" t="s">
        <v>4785</v>
      </c>
      <c r="P1234" s="27" t="s">
        <v>4786</v>
      </c>
      <c r="Q1234" s="17"/>
      <c r="R1234" s="29">
        <v>29.1</v>
      </c>
      <c r="S1234" s="33" t="s">
        <v>7177</v>
      </c>
      <c r="T1234" s="17">
        <v>20</v>
      </c>
      <c r="U1234" s="17" t="s">
        <v>4436</v>
      </c>
    </row>
    <row r="1235" spans="1:21" hidden="1" x14ac:dyDescent="0.25">
      <c r="A1235" s="24" t="s">
        <v>301</v>
      </c>
      <c r="B1235" s="17" t="s">
        <v>2209</v>
      </c>
      <c r="C1235" s="17" t="s">
        <v>1115</v>
      </c>
      <c r="D1235" s="26">
        <v>94034</v>
      </c>
      <c r="E1235" s="25" t="s">
        <v>3288</v>
      </c>
      <c r="F1235" s="17" t="s">
        <v>2512</v>
      </c>
      <c r="G1235" s="19" t="s">
        <v>3478</v>
      </c>
      <c r="H1235" s="17" t="s">
        <v>1115</v>
      </c>
      <c r="I1235" s="28">
        <v>1927</v>
      </c>
      <c r="J1235" s="17" t="s">
        <v>4784</v>
      </c>
      <c r="K1235" s="17" t="s">
        <v>301</v>
      </c>
      <c r="L1235" s="17" t="s">
        <v>4823</v>
      </c>
      <c r="M1235" s="17"/>
      <c r="N1235" s="17"/>
      <c r="O1235" s="17" t="s">
        <v>4823</v>
      </c>
      <c r="P1235" s="17" t="s">
        <v>4792</v>
      </c>
      <c r="Q1235" s="17" t="s">
        <v>4792</v>
      </c>
      <c r="R1235" s="29">
        <v>53.7</v>
      </c>
      <c r="S1235" s="17" t="s">
        <v>4088</v>
      </c>
      <c r="T1235" s="25">
        <v>110</v>
      </c>
      <c r="U1235" s="25" t="s">
        <v>4451</v>
      </c>
    </row>
    <row r="1236" spans="1:21" ht="26.25" hidden="1" x14ac:dyDescent="0.25">
      <c r="A1236" s="24" t="s">
        <v>302</v>
      </c>
      <c r="B1236" s="21" t="s">
        <v>2193</v>
      </c>
      <c r="C1236" s="21" t="s">
        <v>1116</v>
      </c>
      <c r="D1236" s="26">
        <v>94036</v>
      </c>
      <c r="E1236" s="25" t="s">
        <v>3288</v>
      </c>
      <c r="F1236" s="21" t="s">
        <v>2513</v>
      </c>
      <c r="G1236" s="27" t="s">
        <v>3478</v>
      </c>
      <c r="H1236" s="17" t="s">
        <v>1116</v>
      </c>
      <c r="I1236" s="38">
        <v>1965</v>
      </c>
      <c r="J1236" s="32" t="s">
        <v>4784</v>
      </c>
      <c r="K1236" s="17" t="s">
        <v>302</v>
      </c>
      <c r="L1236" s="17" t="s">
        <v>4823</v>
      </c>
      <c r="M1236" s="21"/>
      <c r="N1236" s="17"/>
      <c r="O1236" s="17" t="s">
        <v>4823</v>
      </c>
      <c r="P1236" s="27" t="s">
        <v>4792</v>
      </c>
      <c r="Q1236" s="17" t="s">
        <v>4792</v>
      </c>
      <c r="R1236" s="29">
        <v>43.2</v>
      </c>
      <c r="S1236" s="33" t="s">
        <v>4088</v>
      </c>
      <c r="T1236" s="17">
        <v>110</v>
      </c>
      <c r="U1236" s="25" t="s">
        <v>4487</v>
      </c>
    </row>
    <row r="1237" spans="1:21" ht="39" hidden="1" x14ac:dyDescent="0.25">
      <c r="A1237" s="24" t="s">
        <v>776</v>
      </c>
      <c r="B1237" s="44" t="s">
        <v>2347</v>
      </c>
      <c r="C1237" s="21" t="s">
        <v>1420</v>
      </c>
      <c r="D1237" s="18">
        <v>16303</v>
      </c>
      <c r="E1237" s="17" t="s">
        <v>3443</v>
      </c>
      <c r="F1237" s="24"/>
      <c r="G1237" s="19" t="s">
        <v>3346</v>
      </c>
      <c r="H1237" s="24" t="s">
        <v>1811</v>
      </c>
      <c r="I1237" s="20">
        <v>1972</v>
      </c>
      <c r="J1237" s="17" t="s">
        <v>4784</v>
      </c>
      <c r="K1237" s="17" t="s">
        <v>776</v>
      </c>
      <c r="L1237" s="17" t="s">
        <v>4825</v>
      </c>
      <c r="M1237" s="45" t="s">
        <v>7180</v>
      </c>
      <c r="N1237" s="24" t="s">
        <v>7181</v>
      </c>
      <c r="O1237" s="24" t="s">
        <v>4825</v>
      </c>
      <c r="P1237" s="17" t="s">
        <v>4792</v>
      </c>
      <c r="Q1237" s="17" t="s">
        <v>4786</v>
      </c>
      <c r="R1237" s="22">
        <v>28</v>
      </c>
      <c r="S1237" s="21" t="s">
        <v>4336</v>
      </c>
      <c r="T1237" s="23">
        <v>110</v>
      </c>
      <c r="U1237" s="17" t="s">
        <v>4436</v>
      </c>
    </row>
    <row r="1238" spans="1:21" hidden="1" x14ac:dyDescent="0.25">
      <c r="A1238" s="17" t="s">
        <v>777</v>
      </c>
      <c r="B1238" s="17" t="s">
        <v>2347</v>
      </c>
      <c r="C1238" s="17" t="s">
        <v>1420</v>
      </c>
      <c r="D1238" s="18">
        <v>16303</v>
      </c>
      <c r="E1238" s="17" t="s">
        <v>3443</v>
      </c>
      <c r="F1238" s="17"/>
      <c r="G1238" s="19" t="s">
        <v>3346</v>
      </c>
      <c r="H1238" s="17" t="s">
        <v>1812</v>
      </c>
      <c r="I1238" s="20">
        <v>1994</v>
      </c>
      <c r="J1238" s="17" t="s">
        <v>4784</v>
      </c>
      <c r="K1238" s="17" t="s">
        <v>777</v>
      </c>
      <c r="L1238" s="17" t="s">
        <v>4825</v>
      </c>
      <c r="M1238" s="17" t="s">
        <v>7180</v>
      </c>
      <c r="N1238" s="17" t="s">
        <v>7181</v>
      </c>
      <c r="O1238" s="17" t="s">
        <v>4825</v>
      </c>
      <c r="P1238" s="17" t="s">
        <v>4792</v>
      </c>
      <c r="Q1238" s="17" t="s">
        <v>4792</v>
      </c>
      <c r="R1238" s="22">
        <v>34.5</v>
      </c>
      <c r="S1238" s="17" t="s">
        <v>4336</v>
      </c>
      <c r="T1238" s="23">
        <v>110</v>
      </c>
      <c r="U1238" s="25" t="s">
        <v>4436</v>
      </c>
    </row>
    <row r="1239" spans="1:21" ht="39" hidden="1" x14ac:dyDescent="0.25">
      <c r="A1239" s="24" t="s">
        <v>778</v>
      </c>
      <c r="B1239" s="21" t="s">
        <v>2347</v>
      </c>
      <c r="C1239" s="21" t="s">
        <v>1420</v>
      </c>
      <c r="D1239" s="26">
        <v>16303</v>
      </c>
      <c r="E1239" s="25" t="s">
        <v>3443</v>
      </c>
      <c r="F1239" s="21"/>
      <c r="G1239" s="27" t="s">
        <v>3346</v>
      </c>
      <c r="H1239" s="17" t="s">
        <v>1813</v>
      </c>
      <c r="I1239" s="38">
        <v>1997</v>
      </c>
      <c r="J1239" s="32" t="s">
        <v>4784</v>
      </c>
      <c r="K1239" s="17" t="s">
        <v>778</v>
      </c>
      <c r="L1239" s="17" t="s">
        <v>4825</v>
      </c>
      <c r="M1239" s="21" t="s">
        <v>7182</v>
      </c>
      <c r="N1239" s="17" t="s">
        <v>6416</v>
      </c>
      <c r="O1239" s="17" t="s">
        <v>4825</v>
      </c>
      <c r="P1239" s="27" t="s">
        <v>4792</v>
      </c>
      <c r="Q1239" s="17" t="s">
        <v>4786</v>
      </c>
      <c r="R1239" s="29">
        <v>106</v>
      </c>
      <c r="S1239" s="33" t="s">
        <v>4336</v>
      </c>
      <c r="T1239" s="17">
        <v>110</v>
      </c>
      <c r="U1239" s="25" t="s">
        <v>4436</v>
      </c>
    </row>
    <row r="1240" spans="1:21" ht="39" hidden="1" x14ac:dyDescent="0.25">
      <c r="A1240" s="24" t="s">
        <v>779</v>
      </c>
      <c r="B1240" s="21" t="s">
        <v>2347</v>
      </c>
      <c r="C1240" s="21" t="s">
        <v>1420</v>
      </c>
      <c r="D1240" s="26">
        <v>16303</v>
      </c>
      <c r="E1240" s="25" t="s">
        <v>3443</v>
      </c>
      <c r="F1240" s="21"/>
      <c r="G1240" s="27" t="s">
        <v>3346</v>
      </c>
      <c r="H1240" s="17" t="s">
        <v>1814</v>
      </c>
      <c r="I1240" s="38">
        <v>1998</v>
      </c>
      <c r="J1240" s="32" t="s">
        <v>4784</v>
      </c>
      <c r="K1240" s="17" t="s">
        <v>779</v>
      </c>
      <c r="L1240" s="17" t="s">
        <v>4825</v>
      </c>
      <c r="M1240" s="21" t="s">
        <v>7182</v>
      </c>
      <c r="N1240" s="17" t="s">
        <v>7183</v>
      </c>
      <c r="O1240" s="17" t="s">
        <v>4825</v>
      </c>
      <c r="P1240" s="27" t="s">
        <v>4792</v>
      </c>
      <c r="Q1240" s="17" t="s">
        <v>4786</v>
      </c>
      <c r="R1240" s="29">
        <v>106</v>
      </c>
      <c r="S1240" s="33" t="s">
        <v>4336</v>
      </c>
      <c r="T1240" s="17">
        <v>110</v>
      </c>
      <c r="U1240" s="25" t="s">
        <v>4436</v>
      </c>
    </row>
    <row r="1241" spans="1:21" hidden="1" x14ac:dyDescent="0.25">
      <c r="A1241" s="24" t="s">
        <v>780</v>
      </c>
      <c r="B1241" s="32" t="s">
        <v>2347</v>
      </c>
      <c r="C1241" s="17" t="s">
        <v>1420</v>
      </c>
      <c r="D1241" s="18">
        <v>16303</v>
      </c>
      <c r="E1241" s="17" t="s">
        <v>3443</v>
      </c>
      <c r="F1241" s="17"/>
      <c r="G1241" s="19" t="s">
        <v>3346</v>
      </c>
      <c r="H1241" s="17" t="s">
        <v>1815</v>
      </c>
      <c r="I1241" s="20">
        <v>2011</v>
      </c>
      <c r="J1241" s="17" t="s">
        <v>4784</v>
      </c>
      <c r="K1241" s="17" t="s">
        <v>780</v>
      </c>
      <c r="L1241" s="17" t="s">
        <v>4825</v>
      </c>
      <c r="M1241" s="17"/>
      <c r="N1241" s="17"/>
      <c r="O1241" s="17" t="s">
        <v>4825</v>
      </c>
      <c r="P1241" s="17" t="s">
        <v>4792</v>
      </c>
      <c r="Q1241" s="17" t="s">
        <v>4792</v>
      </c>
      <c r="R1241" s="22">
        <v>59</v>
      </c>
      <c r="S1241" s="17" t="s">
        <v>4336</v>
      </c>
      <c r="T1241" s="23">
        <v>110</v>
      </c>
      <c r="U1241" s="17" t="s">
        <v>4436</v>
      </c>
    </row>
    <row r="1242" spans="1:21" ht="51.75" hidden="1" x14ac:dyDescent="0.25">
      <c r="A1242" s="24" t="s">
        <v>646</v>
      </c>
      <c r="B1242" s="21" t="s">
        <v>2307</v>
      </c>
      <c r="C1242" s="21" t="s">
        <v>1342</v>
      </c>
      <c r="D1242" s="26">
        <v>82380</v>
      </c>
      <c r="E1242" s="25" t="s">
        <v>3401</v>
      </c>
      <c r="F1242" s="21"/>
      <c r="G1242" s="27" t="s">
        <v>3478</v>
      </c>
      <c r="H1242" s="17" t="s">
        <v>1745</v>
      </c>
      <c r="I1242" s="38">
        <v>1989</v>
      </c>
      <c r="J1242" s="32" t="s">
        <v>4824</v>
      </c>
      <c r="K1242" s="17" t="s">
        <v>646</v>
      </c>
      <c r="L1242" s="17" t="s">
        <v>4842</v>
      </c>
      <c r="M1242" s="21" t="s">
        <v>7184</v>
      </c>
      <c r="N1242" s="17"/>
      <c r="O1242" s="17" t="s">
        <v>4812</v>
      </c>
      <c r="P1242" s="27" t="s">
        <v>4792</v>
      </c>
      <c r="Q1242" s="17" t="s">
        <v>4786</v>
      </c>
      <c r="R1242" s="29">
        <v>5.3</v>
      </c>
      <c r="S1242" s="33" t="s">
        <v>4272</v>
      </c>
      <c r="T1242" s="17">
        <v>6</v>
      </c>
      <c r="U1242" s="25" t="s">
        <v>4541</v>
      </c>
    </row>
    <row r="1243" spans="1:21" hidden="1" x14ac:dyDescent="0.25">
      <c r="A1243" s="24" t="s">
        <v>647</v>
      </c>
      <c r="B1243" s="17" t="s">
        <v>2307</v>
      </c>
      <c r="C1243" s="17" t="s">
        <v>1342</v>
      </c>
      <c r="D1243" s="18">
        <v>82380</v>
      </c>
      <c r="E1243" s="17" t="s">
        <v>3401</v>
      </c>
      <c r="F1243" s="17"/>
      <c r="G1243" s="27" t="s">
        <v>3478</v>
      </c>
      <c r="H1243" s="17" t="s">
        <v>1746</v>
      </c>
      <c r="I1243" s="20">
        <v>1987</v>
      </c>
      <c r="J1243" s="17" t="s">
        <v>5098</v>
      </c>
      <c r="K1243" s="17" t="s">
        <v>647</v>
      </c>
      <c r="L1243" s="17" t="s">
        <v>4842</v>
      </c>
      <c r="M1243" s="17" t="s">
        <v>7184</v>
      </c>
      <c r="N1243" s="17"/>
      <c r="O1243" s="17" t="s">
        <v>4812</v>
      </c>
      <c r="P1243" s="17" t="s">
        <v>4792</v>
      </c>
      <c r="Q1243" s="17" t="s">
        <v>4786</v>
      </c>
      <c r="R1243" s="22">
        <v>5.3</v>
      </c>
      <c r="S1243" s="17" t="s">
        <v>4272</v>
      </c>
      <c r="T1243" s="23">
        <v>6</v>
      </c>
      <c r="U1243" s="17" t="s">
        <v>4541</v>
      </c>
    </row>
    <row r="1244" spans="1:21" ht="51.75" hidden="1" x14ac:dyDescent="0.25">
      <c r="A1244" s="24" t="s">
        <v>416</v>
      </c>
      <c r="B1244" s="21" t="s">
        <v>2215</v>
      </c>
      <c r="C1244" s="21" t="s">
        <v>1193</v>
      </c>
      <c r="D1244" s="26">
        <v>3185</v>
      </c>
      <c r="E1244" s="25" t="s">
        <v>3330</v>
      </c>
      <c r="F1244" s="21" t="s">
        <v>2553</v>
      </c>
      <c r="G1244" s="27" t="s">
        <v>3346</v>
      </c>
      <c r="H1244" s="17" t="s">
        <v>1529</v>
      </c>
      <c r="I1244" s="38">
        <v>1981</v>
      </c>
      <c r="J1244" s="32" t="s">
        <v>4784</v>
      </c>
      <c r="K1244" s="17" t="s">
        <v>416</v>
      </c>
      <c r="L1244" s="17" t="s">
        <v>5061</v>
      </c>
      <c r="M1244" s="21"/>
      <c r="N1244" s="17"/>
      <c r="O1244" s="17" t="s">
        <v>5061</v>
      </c>
      <c r="P1244" s="27" t="s">
        <v>4792</v>
      </c>
      <c r="Q1244" s="17" t="s">
        <v>4786</v>
      </c>
      <c r="R1244" s="29">
        <v>465</v>
      </c>
      <c r="S1244" s="33" t="s">
        <v>4164</v>
      </c>
      <c r="T1244" s="17">
        <v>380</v>
      </c>
      <c r="U1244" s="25" t="s">
        <v>4439</v>
      </c>
    </row>
    <row r="1245" spans="1:21" ht="51.75" hidden="1" x14ac:dyDescent="0.25">
      <c r="A1245" s="24" t="s">
        <v>417</v>
      </c>
      <c r="B1245" s="21" t="s">
        <v>2215</v>
      </c>
      <c r="C1245" s="21" t="s">
        <v>1193</v>
      </c>
      <c r="D1245" s="26">
        <v>3185</v>
      </c>
      <c r="E1245" s="25" t="s">
        <v>3330</v>
      </c>
      <c r="F1245" s="21" t="s">
        <v>2553</v>
      </c>
      <c r="G1245" s="27" t="s">
        <v>3346</v>
      </c>
      <c r="H1245" s="17" t="s">
        <v>1548</v>
      </c>
      <c r="I1245" s="38">
        <v>1982</v>
      </c>
      <c r="J1245" s="32" t="s">
        <v>4784</v>
      </c>
      <c r="K1245" s="17" t="s">
        <v>417</v>
      </c>
      <c r="L1245" s="17" t="s">
        <v>5061</v>
      </c>
      <c r="M1245" s="21"/>
      <c r="N1245" s="17"/>
      <c r="O1245" s="17" t="s">
        <v>5061</v>
      </c>
      <c r="P1245" s="27" t="s">
        <v>4792</v>
      </c>
      <c r="Q1245" s="17" t="s">
        <v>4786</v>
      </c>
      <c r="R1245" s="29">
        <v>465</v>
      </c>
      <c r="S1245" s="33" t="s">
        <v>4164</v>
      </c>
      <c r="T1245" s="17">
        <v>380</v>
      </c>
      <c r="U1245" s="25" t="s">
        <v>4439</v>
      </c>
    </row>
    <row r="1246" spans="1:21" hidden="1" x14ac:dyDescent="0.25">
      <c r="A1246" s="17" t="s">
        <v>418</v>
      </c>
      <c r="B1246" s="17" t="s">
        <v>2215</v>
      </c>
      <c r="C1246" s="17" t="s">
        <v>1193</v>
      </c>
      <c r="D1246" s="18">
        <v>3185</v>
      </c>
      <c r="E1246" s="17" t="s">
        <v>3330</v>
      </c>
      <c r="F1246" s="17" t="s">
        <v>2553</v>
      </c>
      <c r="G1246" s="19" t="s">
        <v>3346</v>
      </c>
      <c r="H1246" s="17" t="s">
        <v>1547</v>
      </c>
      <c r="I1246" s="20">
        <v>1984</v>
      </c>
      <c r="J1246" s="17" t="s">
        <v>4784</v>
      </c>
      <c r="K1246" s="17" t="s">
        <v>418</v>
      </c>
      <c r="L1246" s="17" t="s">
        <v>5061</v>
      </c>
      <c r="M1246" s="17"/>
      <c r="N1246" s="17"/>
      <c r="O1246" s="17" t="s">
        <v>5061</v>
      </c>
      <c r="P1246" s="17" t="s">
        <v>4792</v>
      </c>
      <c r="Q1246" s="17" t="s">
        <v>4786</v>
      </c>
      <c r="R1246" s="22">
        <v>465</v>
      </c>
      <c r="S1246" s="17" t="s">
        <v>4164</v>
      </c>
      <c r="T1246" s="23">
        <v>380</v>
      </c>
      <c r="U1246" s="17" t="s">
        <v>4439</v>
      </c>
    </row>
    <row r="1247" spans="1:21" ht="51.75" hidden="1" x14ac:dyDescent="0.25">
      <c r="A1247" s="24" t="s">
        <v>419</v>
      </c>
      <c r="B1247" s="21" t="s">
        <v>2215</v>
      </c>
      <c r="C1247" s="17" t="s">
        <v>1193</v>
      </c>
      <c r="D1247" s="18">
        <v>3185</v>
      </c>
      <c r="E1247" s="17" t="s">
        <v>3330</v>
      </c>
      <c r="F1247" s="24" t="s">
        <v>2553</v>
      </c>
      <c r="G1247" s="19" t="s">
        <v>3346</v>
      </c>
      <c r="H1247" s="24" t="s">
        <v>1592</v>
      </c>
      <c r="I1247" s="38">
        <v>1985</v>
      </c>
      <c r="J1247" s="17" t="s">
        <v>4784</v>
      </c>
      <c r="K1247" s="17" t="s">
        <v>419</v>
      </c>
      <c r="L1247" s="17" t="s">
        <v>5061</v>
      </c>
      <c r="M1247" s="45"/>
      <c r="N1247" s="24"/>
      <c r="O1247" s="24" t="s">
        <v>5061</v>
      </c>
      <c r="P1247" s="17" t="s">
        <v>4792</v>
      </c>
      <c r="Q1247" s="17" t="s">
        <v>4786</v>
      </c>
      <c r="R1247" s="22">
        <v>465</v>
      </c>
      <c r="S1247" s="17" t="s">
        <v>4164</v>
      </c>
      <c r="T1247" s="23">
        <v>380</v>
      </c>
      <c r="U1247" s="17" t="s">
        <v>4439</v>
      </c>
    </row>
    <row r="1248" spans="1:21" hidden="1" x14ac:dyDescent="0.25">
      <c r="A1248" s="24" t="s">
        <v>420</v>
      </c>
      <c r="B1248" s="47" t="s">
        <v>2215</v>
      </c>
      <c r="C1248" s="17" t="s">
        <v>1193</v>
      </c>
      <c r="D1248" s="26">
        <v>3185</v>
      </c>
      <c r="E1248" s="25" t="s">
        <v>3330</v>
      </c>
      <c r="F1248" s="24" t="s">
        <v>2553</v>
      </c>
      <c r="G1248" s="19" t="s">
        <v>3346</v>
      </c>
      <c r="H1248" s="24" t="s">
        <v>1550</v>
      </c>
      <c r="I1248" s="28">
        <v>1987</v>
      </c>
      <c r="J1248" s="17" t="s">
        <v>4784</v>
      </c>
      <c r="K1248" s="17" t="s">
        <v>420</v>
      </c>
      <c r="L1248" s="17" t="s">
        <v>5061</v>
      </c>
      <c r="M1248" s="17"/>
      <c r="N1248" s="24"/>
      <c r="O1248" s="24" t="s">
        <v>5061</v>
      </c>
      <c r="P1248" s="17" t="s">
        <v>4792</v>
      </c>
      <c r="Q1248" s="17" t="s">
        <v>4786</v>
      </c>
      <c r="R1248" s="29">
        <v>465</v>
      </c>
      <c r="S1248" s="17" t="s">
        <v>4164</v>
      </c>
      <c r="T1248" s="25">
        <v>380</v>
      </c>
      <c r="U1248" s="17" t="s">
        <v>4439</v>
      </c>
    </row>
    <row r="1249" spans="1:21" ht="51.75" hidden="1" x14ac:dyDescent="0.25">
      <c r="A1249" s="24" t="s">
        <v>421</v>
      </c>
      <c r="B1249" s="21" t="s">
        <v>2215</v>
      </c>
      <c r="C1249" s="21" t="s">
        <v>1193</v>
      </c>
      <c r="D1249" s="26">
        <v>3185</v>
      </c>
      <c r="E1249" s="25" t="s">
        <v>3330</v>
      </c>
      <c r="F1249" s="21" t="s">
        <v>2553</v>
      </c>
      <c r="G1249" s="27" t="s">
        <v>3346</v>
      </c>
      <c r="H1249" s="17" t="s">
        <v>1593</v>
      </c>
      <c r="I1249" s="38">
        <v>1989</v>
      </c>
      <c r="J1249" s="32" t="s">
        <v>4784</v>
      </c>
      <c r="K1249" s="17" t="s">
        <v>421</v>
      </c>
      <c r="L1249" s="17" t="s">
        <v>5061</v>
      </c>
      <c r="M1249" s="21"/>
      <c r="N1249" s="17"/>
      <c r="O1249" s="17" t="s">
        <v>5061</v>
      </c>
      <c r="P1249" s="27" t="s">
        <v>4792</v>
      </c>
      <c r="Q1249" s="17" t="s">
        <v>4786</v>
      </c>
      <c r="R1249" s="29">
        <v>465</v>
      </c>
      <c r="S1249" s="33" t="s">
        <v>4164</v>
      </c>
      <c r="T1249" s="17">
        <v>380</v>
      </c>
      <c r="U1249" s="25" t="s">
        <v>4439</v>
      </c>
    </row>
    <row r="1250" spans="1:21" ht="64.5" hidden="1" x14ac:dyDescent="0.25">
      <c r="A1250" s="24" t="s">
        <v>7185</v>
      </c>
      <c r="B1250" s="21" t="s">
        <v>5839</v>
      </c>
      <c r="C1250" s="21"/>
      <c r="D1250" s="26">
        <v>3185</v>
      </c>
      <c r="E1250" s="25" t="s">
        <v>7186</v>
      </c>
      <c r="F1250" s="21"/>
      <c r="G1250" s="27" t="s">
        <v>3346</v>
      </c>
      <c r="H1250" s="17"/>
      <c r="I1250" s="38">
        <v>2005</v>
      </c>
      <c r="J1250" s="32" t="s">
        <v>4784</v>
      </c>
      <c r="K1250" s="17" t="s">
        <v>7185</v>
      </c>
      <c r="L1250" s="17" t="s">
        <v>4785</v>
      </c>
      <c r="M1250" s="21"/>
      <c r="N1250" s="17"/>
      <c r="O1250" s="17" t="s">
        <v>4785</v>
      </c>
      <c r="P1250" s="27" t="s">
        <v>4786</v>
      </c>
      <c r="Q1250" s="17"/>
      <c r="R1250" s="29">
        <v>10.5</v>
      </c>
      <c r="S1250" s="33"/>
      <c r="T1250" s="17" t="s">
        <v>4403</v>
      </c>
      <c r="U1250" s="25" t="s">
        <v>4458</v>
      </c>
    </row>
    <row r="1251" spans="1:21" hidden="1" x14ac:dyDescent="0.25">
      <c r="A1251" s="24" t="s">
        <v>303</v>
      </c>
      <c r="B1251" s="24" t="s">
        <v>2200</v>
      </c>
      <c r="C1251" s="17" t="s">
        <v>1117</v>
      </c>
      <c r="D1251" s="26">
        <v>84567</v>
      </c>
      <c r="E1251" s="25" t="s">
        <v>1117</v>
      </c>
      <c r="F1251" s="24" t="s">
        <v>2514</v>
      </c>
      <c r="G1251" s="19" t="s">
        <v>3478</v>
      </c>
      <c r="H1251" s="17"/>
      <c r="I1251" s="28">
        <v>1977</v>
      </c>
      <c r="J1251" s="17" t="s">
        <v>4784</v>
      </c>
      <c r="K1251" s="17" t="s">
        <v>303</v>
      </c>
      <c r="L1251" s="17" t="s">
        <v>4823</v>
      </c>
      <c r="M1251" s="17"/>
      <c r="N1251" s="24"/>
      <c r="O1251" s="24" t="s">
        <v>4823</v>
      </c>
      <c r="P1251" s="17" t="s">
        <v>4792</v>
      </c>
      <c r="Q1251" s="17" t="s">
        <v>4792</v>
      </c>
      <c r="R1251" s="29">
        <v>19.399999999999999</v>
      </c>
      <c r="S1251" s="17" t="s">
        <v>4116</v>
      </c>
      <c r="T1251" s="25">
        <v>110</v>
      </c>
      <c r="U1251" s="25" t="s">
        <v>4451</v>
      </c>
    </row>
    <row r="1252" spans="1:21" ht="64.5" hidden="1" x14ac:dyDescent="0.25">
      <c r="A1252" s="24" t="s">
        <v>7187</v>
      </c>
      <c r="B1252" s="21"/>
      <c r="C1252" s="21"/>
      <c r="D1252" s="26">
        <v>19348</v>
      </c>
      <c r="E1252" s="25" t="s">
        <v>7188</v>
      </c>
      <c r="F1252" s="21" t="s">
        <v>7189</v>
      </c>
      <c r="G1252" s="27" t="s">
        <v>3346</v>
      </c>
      <c r="H1252" s="17"/>
      <c r="I1252" s="38">
        <v>2012</v>
      </c>
      <c r="J1252" s="32" t="s">
        <v>4784</v>
      </c>
      <c r="K1252" s="17" t="s">
        <v>7187</v>
      </c>
      <c r="L1252" s="17" t="s">
        <v>4815</v>
      </c>
      <c r="M1252" s="21"/>
      <c r="N1252" s="17"/>
      <c r="O1252" s="17" t="s">
        <v>4815</v>
      </c>
      <c r="P1252" s="27" t="s">
        <v>4786</v>
      </c>
      <c r="Q1252" s="17"/>
      <c r="R1252" s="29">
        <v>19</v>
      </c>
      <c r="S1252" s="33"/>
      <c r="T1252" s="17"/>
      <c r="U1252" s="25" t="s">
        <v>4436</v>
      </c>
    </row>
    <row r="1253" spans="1:21" ht="39" hidden="1" x14ac:dyDescent="0.25">
      <c r="A1253" s="24" t="s">
        <v>7190</v>
      </c>
      <c r="B1253" s="21" t="s">
        <v>5169</v>
      </c>
      <c r="C1253" s="21" t="s">
        <v>7191</v>
      </c>
      <c r="D1253" s="26">
        <v>19348</v>
      </c>
      <c r="E1253" s="25" t="s">
        <v>7188</v>
      </c>
      <c r="F1253" s="21"/>
      <c r="G1253" s="27" t="s">
        <v>3346</v>
      </c>
      <c r="H1253" s="17"/>
      <c r="I1253" s="38">
        <v>2002</v>
      </c>
      <c r="J1253" s="32" t="s">
        <v>4784</v>
      </c>
      <c r="K1253" s="17" t="s">
        <v>7190</v>
      </c>
      <c r="L1253" s="17" t="s">
        <v>4785</v>
      </c>
      <c r="M1253" s="21"/>
      <c r="N1253" s="17"/>
      <c r="O1253" s="17" t="s">
        <v>4785</v>
      </c>
      <c r="P1253" s="27" t="s">
        <v>4786</v>
      </c>
      <c r="Q1253" s="17" t="s">
        <v>4792</v>
      </c>
      <c r="R1253" s="29">
        <v>19.8</v>
      </c>
      <c r="S1253" s="33" t="s">
        <v>5910</v>
      </c>
      <c r="T1253" s="17">
        <v>110</v>
      </c>
      <c r="U1253" s="25" t="s">
        <v>4436</v>
      </c>
    </row>
    <row r="1254" spans="1:21" ht="26.25" hidden="1" x14ac:dyDescent="0.25">
      <c r="A1254" s="24" t="s">
        <v>7192</v>
      </c>
      <c r="B1254" s="21" t="s">
        <v>5293</v>
      </c>
      <c r="C1254" s="21" t="s">
        <v>7193</v>
      </c>
      <c r="D1254" s="26">
        <v>19348</v>
      </c>
      <c r="E1254" s="25" t="s">
        <v>7188</v>
      </c>
      <c r="F1254" s="21"/>
      <c r="G1254" s="27" t="s">
        <v>3346</v>
      </c>
      <c r="H1254" s="17"/>
      <c r="I1254" s="38">
        <v>2009</v>
      </c>
      <c r="J1254" s="32" t="s">
        <v>4784</v>
      </c>
      <c r="K1254" s="17" t="s">
        <v>7192</v>
      </c>
      <c r="L1254" s="17" t="s">
        <v>4785</v>
      </c>
      <c r="M1254" s="21"/>
      <c r="N1254" s="17"/>
      <c r="O1254" s="17" t="s">
        <v>4785</v>
      </c>
      <c r="P1254" s="27" t="s">
        <v>4786</v>
      </c>
      <c r="Q1254" s="17"/>
      <c r="R1254" s="29">
        <v>24</v>
      </c>
      <c r="S1254" s="33" t="s">
        <v>6268</v>
      </c>
      <c r="T1254" s="17">
        <v>110</v>
      </c>
      <c r="U1254" s="25" t="s">
        <v>6269</v>
      </c>
    </row>
    <row r="1255" spans="1:21" hidden="1" x14ac:dyDescent="0.25">
      <c r="A1255" s="24" t="s">
        <v>142</v>
      </c>
      <c r="B1255" s="47" t="s">
        <v>2172</v>
      </c>
      <c r="C1255" s="17" t="s">
        <v>1011</v>
      </c>
      <c r="D1255" s="26">
        <v>32469</v>
      </c>
      <c r="E1255" s="25" t="s">
        <v>3239</v>
      </c>
      <c r="F1255" s="24"/>
      <c r="G1255" s="19" t="s">
        <v>3480</v>
      </c>
      <c r="H1255" s="24">
        <v>4</v>
      </c>
      <c r="I1255" s="28">
        <v>1987</v>
      </c>
      <c r="J1255" s="17" t="s">
        <v>4784</v>
      </c>
      <c r="K1255" s="17" t="s">
        <v>142</v>
      </c>
      <c r="L1255" s="17" t="s">
        <v>4843</v>
      </c>
      <c r="M1255" s="17"/>
      <c r="N1255" s="24"/>
      <c r="O1255" s="24" t="s">
        <v>4843</v>
      </c>
      <c r="P1255" s="17" t="s">
        <v>4792</v>
      </c>
      <c r="Q1255" s="17" t="s">
        <v>4792</v>
      </c>
      <c r="R1255" s="29">
        <v>875</v>
      </c>
      <c r="S1255" s="17" t="s">
        <v>4060</v>
      </c>
      <c r="T1255" s="25">
        <v>380</v>
      </c>
      <c r="U1255" s="17" t="s">
        <v>4463</v>
      </c>
    </row>
    <row r="1256" spans="1:21" ht="39" hidden="1" x14ac:dyDescent="0.25">
      <c r="A1256" s="24" t="s">
        <v>7194</v>
      </c>
      <c r="B1256" s="21" t="s">
        <v>7195</v>
      </c>
      <c r="C1256" s="21"/>
      <c r="D1256" s="26">
        <v>9526</v>
      </c>
      <c r="E1256" s="25" t="s">
        <v>7196</v>
      </c>
      <c r="F1256" s="21"/>
      <c r="G1256" s="27" t="s">
        <v>3490</v>
      </c>
      <c r="H1256" s="17"/>
      <c r="I1256" s="38">
        <v>2007</v>
      </c>
      <c r="J1256" s="32" t="s">
        <v>4784</v>
      </c>
      <c r="K1256" s="17" t="s">
        <v>7194</v>
      </c>
      <c r="L1256" s="17" t="s">
        <v>4785</v>
      </c>
      <c r="M1256" s="21"/>
      <c r="N1256" s="17"/>
      <c r="O1256" s="17" t="s">
        <v>4785</v>
      </c>
      <c r="P1256" s="27" t="s">
        <v>4786</v>
      </c>
      <c r="Q1256" s="17"/>
      <c r="R1256" s="29">
        <v>18</v>
      </c>
      <c r="S1256" s="33"/>
      <c r="T1256" s="17" t="s">
        <v>4405</v>
      </c>
      <c r="U1256" s="25" t="s">
        <v>4458</v>
      </c>
    </row>
    <row r="1257" spans="1:21" hidden="1" x14ac:dyDescent="0.25">
      <c r="A1257" s="24" t="s">
        <v>304</v>
      </c>
      <c r="B1257" s="24" t="s">
        <v>2209</v>
      </c>
      <c r="C1257" s="17" t="s">
        <v>1118</v>
      </c>
      <c r="D1257" s="26">
        <v>93102</v>
      </c>
      <c r="E1257" s="25" t="s">
        <v>3289</v>
      </c>
      <c r="F1257" s="17"/>
      <c r="G1257" s="19" t="s">
        <v>3478</v>
      </c>
      <c r="H1257" s="17" t="s">
        <v>1118</v>
      </c>
      <c r="I1257" s="28">
        <v>1985</v>
      </c>
      <c r="J1257" s="17" t="s">
        <v>4784</v>
      </c>
      <c r="K1257" s="17" t="s">
        <v>304</v>
      </c>
      <c r="L1257" s="17" t="s">
        <v>4823</v>
      </c>
      <c r="M1257" s="17"/>
      <c r="N1257" s="17"/>
      <c r="O1257" s="17" t="s">
        <v>4823</v>
      </c>
      <c r="P1257" s="17" t="s">
        <v>4792</v>
      </c>
      <c r="Q1257" s="17" t="s">
        <v>4792</v>
      </c>
      <c r="R1257" s="29">
        <v>25</v>
      </c>
      <c r="S1257" s="17" t="s">
        <v>4088</v>
      </c>
      <c r="T1257" s="25">
        <v>20</v>
      </c>
      <c r="U1257" s="25" t="s">
        <v>4451</v>
      </c>
    </row>
    <row r="1258" spans="1:21" hidden="1" x14ac:dyDescent="0.25">
      <c r="A1258" s="17" t="s">
        <v>781</v>
      </c>
      <c r="B1258" s="17" t="s">
        <v>2346</v>
      </c>
      <c r="C1258" s="17" t="s">
        <v>1421</v>
      </c>
      <c r="D1258" s="18">
        <v>87666</v>
      </c>
      <c r="E1258" s="17" t="s">
        <v>3444</v>
      </c>
      <c r="F1258" s="17" t="s">
        <v>2503</v>
      </c>
      <c r="G1258" s="19" t="s">
        <v>3478</v>
      </c>
      <c r="H1258" s="17"/>
      <c r="I1258" s="20" t="s">
        <v>3621</v>
      </c>
      <c r="J1258" s="17" t="s">
        <v>4784</v>
      </c>
      <c r="K1258" s="17" t="s">
        <v>781</v>
      </c>
      <c r="L1258" s="17" t="s">
        <v>4825</v>
      </c>
      <c r="M1258" s="17" t="s">
        <v>4825</v>
      </c>
      <c r="N1258" s="17" t="s">
        <v>4908</v>
      </c>
      <c r="O1258" s="17" t="s">
        <v>4825</v>
      </c>
      <c r="P1258" s="17" t="s">
        <v>4792</v>
      </c>
      <c r="Q1258" s="17" t="s">
        <v>4792</v>
      </c>
      <c r="R1258" s="22">
        <v>11.4</v>
      </c>
      <c r="S1258" s="32" t="s">
        <v>4337</v>
      </c>
      <c r="T1258" s="23">
        <v>20</v>
      </c>
      <c r="U1258" s="17" t="s">
        <v>4566</v>
      </c>
    </row>
    <row r="1259" spans="1:21" hidden="1" x14ac:dyDescent="0.25">
      <c r="A1259" s="24" t="s">
        <v>73</v>
      </c>
      <c r="B1259" s="24" t="s">
        <v>958</v>
      </c>
      <c r="C1259" s="17" t="s">
        <v>958</v>
      </c>
      <c r="D1259" s="26">
        <v>75175</v>
      </c>
      <c r="E1259" s="25" t="s">
        <v>3211</v>
      </c>
      <c r="F1259" s="24" t="s">
        <v>2425</v>
      </c>
      <c r="G1259" s="19" t="s">
        <v>3482</v>
      </c>
      <c r="H1259" s="17" t="s">
        <v>1520</v>
      </c>
      <c r="I1259" s="28">
        <v>2004</v>
      </c>
      <c r="J1259" s="17" t="s">
        <v>4784</v>
      </c>
      <c r="K1259" s="17" t="s">
        <v>73</v>
      </c>
      <c r="L1259" s="17" t="s">
        <v>4842</v>
      </c>
      <c r="M1259" s="17" t="s">
        <v>1520</v>
      </c>
      <c r="N1259" s="24" t="s">
        <v>7197</v>
      </c>
      <c r="O1259" s="24" t="s">
        <v>1520</v>
      </c>
      <c r="P1259" s="17" t="s">
        <v>4786</v>
      </c>
      <c r="Q1259" s="17" t="s">
        <v>4786</v>
      </c>
      <c r="R1259" s="29">
        <v>12.3</v>
      </c>
      <c r="S1259" s="17" t="s">
        <v>4021</v>
      </c>
      <c r="T1259" s="25">
        <v>110</v>
      </c>
      <c r="U1259" s="25" t="s">
        <v>4456</v>
      </c>
    </row>
    <row r="1260" spans="1:21" hidden="1" x14ac:dyDescent="0.25">
      <c r="A1260" s="24" t="s">
        <v>648</v>
      </c>
      <c r="B1260" s="24" t="s">
        <v>958</v>
      </c>
      <c r="C1260" s="17" t="s">
        <v>958</v>
      </c>
      <c r="D1260" s="26">
        <v>75175</v>
      </c>
      <c r="E1260" s="25" t="s">
        <v>3211</v>
      </c>
      <c r="F1260" s="17" t="s">
        <v>2425</v>
      </c>
      <c r="G1260" s="19" t="s">
        <v>3482</v>
      </c>
      <c r="H1260" s="17" t="s">
        <v>1747</v>
      </c>
      <c r="I1260" s="28">
        <v>1980</v>
      </c>
      <c r="J1260" s="17" t="s">
        <v>4784</v>
      </c>
      <c r="K1260" s="17" t="s">
        <v>648</v>
      </c>
      <c r="L1260" s="17" t="s">
        <v>4842</v>
      </c>
      <c r="M1260" s="17" t="s">
        <v>4812</v>
      </c>
      <c r="N1260" s="17" t="s">
        <v>4825</v>
      </c>
      <c r="O1260" s="17" t="s">
        <v>4812</v>
      </c>
      <c r="P1260" s="17" t="s">
        <v>4792</v>
      </c>
      <c r="Q1260" s="17" t="s">
        <v>4786</v>
      </c>
      <c r="R1260" s="29">
        <v>41.2</v>
      </c>
      <c r="S1260" s="17" t="s">
        <v>4021</v>
      </c>
      <c r="T1260" s="25">
        <v>110</v>
      </c>
      <c r="U1260" s="25" t="s">
        <v>4456</v>
      </c>
    </row>
    <row r="1261" spans="1:21" ht="39" hidden="1" x14ac:dyDescent="0.25">
      <c r="A1261" s="24" t="s">
        <v>143</v>
      </c>
      <c r="B1261" s="21" t="s">
        <v>958</v>
      </c>
      <c r="C1261" s="21" t="s">
        <v>958</v>
      </c>
      <c r="D1261" s="26">
        <v>75175</v>
      </c>
      <c r="E1261" s="25" t="s">
        <v>3211</v>
      </c>
      <c r="F1261" s="21" t="s">
        <v>2425</v>
      </c>
      <c r="G1261" s="27" t="s">
        <v>3482</v>
      </c>
      <c r="H1261" s="17" t="s">
        <v>1569</v>
      </c>
      <c r="I1261" s="38">
        <v>1990</v>
      </c>
      <c r="J1261" s="32" t="s">
        <v>4784</v>
      </c>
      <c r="K1261" s="17" t="s">
        <v>143</v>
      </c>
      <c r="L1261" s="17" t="s">
        <v>4842</v>
      </c>
      <c r="M1261" s="21" t="s">
        <v>4843</v>
      </c>
      <c r="N1261" s="17" t="s">
        <v>7198</v>
      </c>
      <c r="O1261" s="17" t="s">
        <v>4843</v>
      </c>
      <c r="P1261" s="27" t="s">
        <v>4792</v>
      </c>
      <c r="Q1261" s="17" t="s">
        <v>4786</v>
      </c>
      <c r="R1261" s="29">
        <v>26.9</v>
      </c>
      <c r="S1261" s="33" t="s">
        <v>4021</v>
      </c>
      <c r="T1261" s="17">
        <v>110</v>
      </c>
      <c r="U1261" s="25" t="s">
        <v>4456</v>
      </c>
    </row>
    <row r="1262" spans="1:21" hidden="1" x14ac:dyDescent="0.25">
      <c r="A1262" s="24" t="s">
        <v>744</v>
      </c>
      <c r="B1262" s="24" t="s">
        <v>2158</v>
      </c>
      <c r="C1262" s="17" t="s">
        <v>1402</v>
      </c>
      <c r="D1262" s="26">
        <v>76661</v>
      </c>
      <c r="E1262" s="25" t="s">
        <v>3433</v>
      </c>
      <c r="F1262" s="24" t="s">
        <v>2655</v>
      </c>
      <c r="G1262" s="19" t="s">
        <v>3482</v>
      </c>
      <c r="H1262" s="24" t="s">
        <v>1797</v>
      </c>
      <c r="I1262" s="28">
        <v>1985</v>
      </c>
      <c r="J1262" s="17" t="s">
        <v>4784</v>
      </c>
      <c r="K1262" s="17" t="s">
        <v>744</v>
      </c>
      <c r="L1262" s="17" t="s">
        <v>5256</v>
      </c>
      <c r="M1262" s="17"/>
      <c r="N1262" s="24"/>
      <c r="O1262" s="24" t="s">
        <v>5256</v>
      </c>
      <c r="P1262" s="17" t="s">
        <v>4792</v>
      </c>
      <c r="Q1262" s="17" t="s">
        <v>4792</v>
      </c>
      <c r="R1262" s="29">
        <v>1402</v>
      </c>
      <c r="S1262" s="17" t="s">
        <v>3433</v>
      </c>
      <c r="T1262" s="25">
        <v>380</v>
      </c>
      <c r="U1262" s="25" t="s">
        <v>4459</v>
      </c>
    </row>
    <row r="1263" spans="1:21" ht="26.25" hidden="1" x14ac:dyDescent="0.25">
      <c r="A1263" s="24" t="s">
        <v>649</v>
      </c>
      <c r="B1263" s="21" t="s">
        <v>2275</v>
      </c>
      <c r="C1263" s="21" t="s">
        <v>1343</v>
      </c>
      <c r="D1263" s="26">
        <v>36269</v>
      </c>
      <c r="E1263" s="25" t="s">
        <v>3402</v>
      </c>
      <c r="F1263" s="21"/>
      <c r="G1263" s="27" t="s">
        <v>3483</v>
      </c>
      <c r="H1263" s="17" t="s">
        <v>1343</v>
      </c>
      <c r="I1263" s="38">
        <v>1962</v>
      </c>
      <c r="J1263" s="32" t="s">
        <v>4784</v>
      </c>
      <c r="K1263" s="17" t="s">
        <v>649</v>
      </c>
      <c r="L1263" s="17" t="s">
        <v>4812</v>
      </c>
      <c r="M1263" s="21"/>
      <c r="N1263" s="17"/>
      <c r="O1263" s="17" t="s">
        <v>4812</v>
      </c>
      <c r="P1263" s="27" t="s">
        <v>4792</v>
      </c>
      <c r="Q1263" s="17" t="s">
        <v>4786</v>
      </c>
      <c r="R1263" s="29">
        <v>35</v>
      </c>
      <c r="S1263" s="33" t="s">
        <v>4233</v>
      </c>
      <c r="T1263" s="17">
        <v>110</v>
      </c>
      <c r="U1263" s="25" t="s">
        <v>4443</v>
      </c>
    </row>
    <row r="1264" spans="1:21" hidden="1" x14ac:dyDescent="0.25">
      <c r="A1264" s="24" t="s">
        <v>650</v>
      </c>
      <c r="B1264" s="17" t="s">
        <v>2275</v>
      </c>
      <c r="C1264" s="17" t="s">
        <v>1343</v>
      </c>
      <c r="D1264" s="18">
        <v>36269</v>
      </c>
      <c r="E1264" s="17" t="s">
        <v>3402</v>
      </c>
      <c r="F1264" s="17"/>
      <c r="G1264" s="19" t="s">
        <v>3483</v>
      </c>
      <c r="H1264" s="17" t="s">
        <v>1343</v>
      </c>
      <c r="I1264" s="20">
        <v>2013</v>
      </c>
      <c r="J1264" s="17" t="s">
        <v>4784</v>
      </c>
      <c r="K1264" s="17" t="s">
        <v>650</v>
      </c>
      <c r="L1264" s="17" t="s">
        <v>4812</v>
      </c>
      <c r="M1264" s="17"/>
      <c r="N1264" s="17"/>
      <c r="O1264" s="17" t="s">
        <v>4812</v>
      </c>
      <c r="P1264" s="17" t="s">
        <v>4792</v>
      </c>
      <c r="Q1264" s="17" t="s">
        <v>4786</v>
      </c>
      <c r="R1264" s="22">
        <v>17.3</v>
      </c>
      <c r="S1264" s="17" t="s">
        <v>4233</v>
      </c>
      <c r="T1264" s="23">
        <v>110</v>
      </c>
      <c r="U1264" s="25" t="s">
        <v>4443</v>
      </c>
    </row>
    <row r="1265" spans="1:21" hidden="1" x14ac:dyDescent="0.25">
      <c r="A1265" s="24" t="s">
        <v>305</v>
      </c>
      <c r="B1265" s="17" t="s">
        <v>2172</v>
      </c>
      <c r="C1265" s="17" t="s">
        <v>1119</v>
      </c>
      <c r="D1265" s="26">
        <v>94431</v>
      </c>
      <c r="E1265" s="25" t="s">
        <v>3290</v>
      </c>
      <c r="F1265" s="17" t="s">
        <v>2515</v>
      </c>
      <c r="G1265" s="19" t="s">
        <v>3478</v>
      </c>
      <c r="H1265" s="17" t="s">
        <v>1119</v>
      </c>
      <c r="I1265" s="28">
        <v>1984</v>
      </c>
      <c r="J1265" s="17" t="s">
        <v>4784</v>
      </c>
      <c r="K1265" s="17" t="s">
        <v>305</v>
      </c>
      <c r="L1265" s="17" t="s">
        <v>4823</v>
      </c>
      <c r="M1265" s="17"/>
      <c r="N1265" s="17"/>
      <c r="O1265" s="17" t="s">
        <v>4823</v>
      </c>
      <c r="P1265" s="17" t="s">
        <v>4792</v>
      </c>
      <c r="Q1265" s="17" t="s">
        <v>4792</v>
      </c>
      <c r="R1265" s="29">
        <v>12.6</v>
      </c>
      <c r="S1265" s="17" t="s">
        <v>4088</v>
      </c>
      <c r="T1265" s="25">
        <v>20</v>
      </c>
      <c r="U1265" s="25" t="s">
        <v>4451</v>
      </c>
    </row>
    <row r="1266" spans="1:21" hidden="1" x14ac:dyDescent="0.25">
      <c r="A1266" s="24" t="s">
        <v>899</v>
      </c>
      <c r="B1266" s="17" t="s">
        <v>2372</v>
      </c>
      <c r="C1266" s="17" t="s">
        <v>1493</v>
      </c>
      <c r="D1266" s="26">
        <v>66954</v>
      </c>
      <c r="E1266" s="25" t="s">
        <v>3470</v>
      </c>
      <c r="F1266" s="17" t="s">
        <v>2708</v>
      </c>
      <c r="G1266" s="19" t="s">
        <v>3487</v>
      </c>
      <c r="H1266" s="17"/>
      <c r="I1266" s="28">
        <v>1999</v>
      </c>
      <c r="J1266" s="17" t="s">
        <v>4784</v>
      </c>
      <c r="K1266" s="17" t="s">
        <v>899</v>
      </c>
      <c r="L1266" s="17" t="s">
        <v>4868</v>
      </c>
      <c r="M1266" s="17" t="s">
        <v>7199</v>
      </c>
      <c r="N1266" s="17"/>
      <c r="O1266" s="17" t="s">
        <v>4868</v>
      </c>
      <c r="P1266" s="17" t="s">
        <v>4792</v>
      </c>
      <c r="Q1266" s="17" t="s">
        <v>4792</v>
      </c>
      <c r="R1266" s="29">
        <v>15</v>
      </c>
      <c r="S1266" s="17" t="s">
        <v>4392</v>
      </c>
      <c r="T1266" s="25">
        <v>20</v>
      </c>
      <c r="U1266" s="25" t="s">
        <v>4585</v>
      </c>
    </row>
    <row r="1267" spans="1:21" hidden="1" x14ac:dyDescent="0.25">
      <c r="A1267" s="24" t="s">
        <v>651</v>
      </c>
      <c r="B1267" s="17" t="s">
        <v>2255</v>
      </c>
      <c r="C1267" s="17" t="s">
        <v>1344</v>
      </c>
      <c r="D1267" s="26">
        <v>94447</v>
      </c>
      <c r="E1267" s="25" t="s">
        <v>2070</v>
      </c>
      <c r="F1267" s="17"/>
      <c r="G1267" s="19" t="s">
        <v>3478</v>
      </c>
      <c r="H1267" s="17"/>
      <c r="I1267" s="28">
        <v>2010</v>
      </c>
      <c r="J1267" s="17" t="s">
        <v>4784</v>
      </c>
      <c r="K1267" s="17" t="s">
        <v>651</v>
      </c>
      <c r="L1267" s="17" t="s">
        <v>4812</v>
      </c>
      <c r="M1267" s="17"/>
      <c r="N1267" s="17"/>
      <c r="O1267" s="17" t="s">
        <v>4812</v>
      </c>
      <c r="P1267" s="17" t="s">
        <v>4792</v>
      </c>
      <c r="Q1267" s="17" t="s">
        <v>4786</v>
      </c>
      <c r="R1267" s="29">
        <v>97.9</v>
      </c>
      <c r="S1267" s="17" t="s">
        <v>4273</v>
      </c>
      <c r="T1267" s="25">
        <v>110</v>
      </c>
      <c r="U1267" s="25" t="s">
        <v>4451</v>
      </c>
    </row>
    <row r="1268" spans="1:21" hidden="1" x14ac:dyDescent="0.25">
      <c r="A1268" s="24" t="s">
        <v>306</v>
      </c>
      <c r="B1268" s="24" t="s">
        <v>2172</v>
      </c>
      <c r="C1268" s="17" t="s">
        <v>1120</v>
      </c>
      <c r="D1268" s="26">
        <v>94447</v>
      </c>
      <c r="E1268" s="25" t="s">
        <v>2070</v>
      </c>
      <c r="F1268" s="17" t="s">
        <v>2516</v>
      </c>
      <c r="G1268" s="19" t="s">
        <v>3478</v>
      </c>
      <c r="H1268" s="17" t="s">
        <v>1120</v>
      </c>
      <c r="I1268" s="28">
        <v>1994</v>
      </c>
      <c r="J1268" s="17" t="s">
        <v>4784</v>
      </c>
      <c r="K1268" s="17" t="s">
        <v>306</v>
      </c>
      <c r="L1268" s="17" t="s">
        <v>4823</v>
      </c>
      <c r="M1268" s="17"/>
      <c r="N1268" s="17"/>
      <c r="O1268" s="17" t="s">
        <v>4823</v>
      </c>
      <c r="P1268" s="17" t="s">
        <v>4792</v>
      </c>
      <c r="Q1268" s="17" t="s">
        <v>4792</v>
      </c>
      <c r="R1268" s="29">
        <v>12.6</v>
      </c>
      <c r="S1268" s="17" t="s">
        <v>4088</v>
      </c>
      <c r="T1268" s="25">
        <v>20</v>
      </c>
      <c r="U1268" s="25" t="s">
        <v>4451</v>
      </c>
    </row>
    <row r="1269" spans="1:21" hidden="1" x14ac:dyDescent="0.25">
      <c r="A1269" s="17" t="s">
        <v>7200</v>
      </c>
      <c r="B1269" s="17" t="s">
        <v>2135</v>
      </c>
      <c r="C1269" s="17" t="s">
        <v>7201</v>
      </c>
      <c r="D1269" s="18">
        <v>19395</v>
      </c>
      <c r="E1269" s="17" t="s">
        <v>7202</v>
      </c>
      <c r="F1269" s="17"/>
      <c r="G1269" s="19" t="s">
        <v>3484</v>
      </c>
      <c r="H1269" s="17"/>
      <c r="I1269" s="20">
        <v>2010</v>
      </c>
      <c r="J1269" s="17" t="s">
        <v>4784</v>
      </c>
      <c r="K1269" s="17" t="s">
        <v>7200</v>
      </c>
      <c r="L1269" s="17" t="s">
        <v>4785</v>
      </c>
      <c r="M1269" s="17"/>
      <c r="N1269" s="17"/>
      <c r="O1269" s="17" t="s">
        <v>4785</v>
      </c>
      <c r="P1269" s="17" t="s">
        <v>4786</v>
      </c>
      <c r="Q1269" s="17" t="s">
        <v>4792</v>
      </c>
      <c r="R1269" s="22">
        <v>16</v>
      </c>
      <c r="S1269" s="17" t="s">
        <v>7203</v>
      </c>
      <c r="T1269" s="23">
        <v>20</v>
      </c>
      <c r="U1269" s="17" t="s">
        <v>4571</v>
      </c>
    </row>
    <row r="1270" spans="1:21" hidden="1" x14ac:dyDescent="0.25">
      <c r="A1270" s="24" t="s">
        <v>7204</v>
      </c>
      <c r="B1270" s="17" t="s">
        <v>6334</v>
      </c>
      <c r="C1270" s="17" t="s">
        <v>7205</v>
      </c>
      <c r="D1270" s="18">
        <v>6925</v>
      </c>
      <c r="E1270" s="17" t="s">
        <v>7206</v>
      </c>
      <c r="F1270" s="17"/>
      <c r="G1270" s="19" t="s">
        <v>3479</v>
      </c>
      <c r="H1270" s="17" t="s">
        <v>7207</v>
      </c>
      <c r="I1270" s="20">
        <v>2006</v>
      </c>
      <c r="J1270" s="17" t="s">
        <v>4784</v>
      </c>
      <c r="K1270" s="17" t="s">
        <v>7204</v>
      </c>
      <c r="L1270" s="17" t="s">
        <v>4785</v>
      </c>
      <c r="M1270" s="17"/>
      <c r="N1270" s="17"/>
      <c r="O1270" s="17" t="s">
        <v>4785</v>
      </c>
      <c r="P1270" s="17" t="s">
        <v>4786</v>
      </c>
      <c r="Q1270" s="17" t="s">
        <v>4792</v>
      </c>
      <c r="R1270" s="22">
        <v>10</v>
      </c>
      <c r="S1270" s="17" t="s">
        <v>7205</v>
      </c>
      <c r="T1270" s="23">
        <v>20</v>
      </c>
      <c r="U1270" s="17" t="s">
        <v>4458</v>
      </c>
    </row>
    <row r="1271" spans="1:21" hidden="1" x14ac:dyDescent="0.25">
      <c r="A1271" s="24" t="s">
        <v>7208</v>
      </c>
      <c r="B1271" s="73" t="s">
        <v>7209</v>
      </c>
      <c r="C1271" s="17"/>
      <c r="D1271" s="18">
        <v>94060</v>
      </c>
      <c r="E1271" s="25" t="s">
        <v>7210</v>
      </c>
      <c r="F1271" s="17"/>
      <c r="G1271" s="19" t="s">
        <v>3478</v>
      </c>
      <c r="H1271" s="17"/>
      <c r="I1271" s="28">
        <v>2009</v>
      </c>
      <c r="J1271" s="17" t="s">
        <v>4784</v>
      </c>
      <c r="K1271" s="17" t="s">
        <v>7208</v>
      </c>
      <c r="L1271" s="17" t="s">
        <v>4815</v>
      </c>
      <c r="M1271" s="17"/>
      <c r="N1271" s="17"/>
      <c r="O1271" s="17" t="s">
        <v>4815</v>
      </c>
      <c r="P1271" s="17" t="s">
        <v>4786</v>
      </c>
      <c r="Q1271" s="17"/>
      <c r="R1271" s="29">
        <v>12.1</v>
      </c>
      <c r="S1271" s="17"/>
      <c r="T1271" s="25" t="s">
        <v>4403</v>
      </c>
      <c r="U1271" s="25" t="s">
        <v>4451</v>
      </c>
    </row>
    <row r="1272" spans="1:21" hidden="1" x14ac:dyDescent="0.25">
      <c r="A1272" s="24" t="s">
        <v>7211</v>
      </c>
      <c r="B1272" s="17"/>
      <c r="C1272" s="17"/>
      <c r="D1272" s="18">
        <v>56751</v>
      </c>
      <c r="E1272" s="25" t="s">
        <v>7212</v>
      </c>
      <c r="F1272" s="17" t="s">
        <v>7213</v>
      </c>
      <c r="G1272" s="19" t="s">
        <v>3487</v>
      </c>
      <c r="H1272" s="17"/>
      <c r="I1272" s="28">
        <v>2011</v>
      </c>
      <c r="J1272" s="17" t="s">
        <v>4784</v>
      </c>
      <c r="K1272" s="17" t="s">
        <v>7211</v>
      </c>
      <c r="L1272" s="17" t="s">
        <v>4815</v>
      </c>
      <c r="M1272" s="17"/>
      <c r="N1272" s="17"/>
      <c r="O1272" s="17" t="s">
        <v>4815</v>
      </c>
      <c r="P1272" s="17" t="s">
        <v>4786</v>
      </c>
      <c r="Q1272" s="17"/>
      <c r="R1272" s="29">
        <v>12.8</v>
      </c>
      <c r="S1272" s="17"/>
      <c r="T1272" s="25"/>
      <c r="U1272" s="17" t="s">
        <v>4441</v>
      </c>
    </row>
    <row r="1273" spans="1:21" hidden="1" x14ac:dyDescent="0.25">
      <c r="A1273" s="24" t="s">
        <v>7214</v>
      </c>
      <c r="B1273" s="17" t="s">
        <v>7215</v>
      </c>
      <c r="C1273" s="17" t="s">
        <v>7216</v>
      </c>
      <c r="D1273" s="18">
        <v>56751</v>
      </c>
      <c r="E1273" s="17" t="s">
        <v>7212</v>
      </c>
      <c r="F1273" s="17"/>
      <c r="G1273" s="19" t="s">
        <v>3487</v>
      </c>
      <c r="H1273" s="17"/>
      <c r="I1273" s="20">
        <v>2012</v>
      </c>
      <c r="J1273" s="17" t="s">
        <v>4784</v>
      </c>
      <c r="K1273" s="17" t="s">
        <v>7214</v>
      </c>
      <c r="L1273" s="17" t="s">
        <v>4785</v>
      </c>
      <c r="M1273" s="17"/>
      <c r="N1273" s="17"/>
      <c r="O1273" s="17" t="s">
        <v>4785</v>
      </c>
      <c r="P1273" s="17" t="s">
        <v>4786</v>
      </c>
      <c r="Q1273" s="17"/>
      <c r="R1273" s="22">
        <v>10.3</v>
      </c>
      <c r="S1273" s="56" t="s">
        <v>7217</v>
      </c>
      <c r="T1273" s="23">
        <v>20</v>
      </c>
      <c r="U1273" s="17" t="s">
        <v>4441</v>
      </c>
    </row>
    <row r="1274" spans="1:21" hidden="1" x14ac:dyDescent="0.25">
      <c r="A1274" s="17" t="s">
        <v>7218</v>
      </c>
      <c r="B1274" s="17" t="s">
        <v>2128</v>
      </c>
      <c r="C1274" s="17" t="s">
        <v>4995</v>
      </c>
      <c r="D1274" s="18">
        <v>16949</v>
      </c>
      <c r="E1274" s="17" t="s">
        <v>7219</v>
      </c>
      <c r="F1274" s="17"/>
      <c r="G1274" s="19" t="s">
        <v>3346</v>
      </c>
      <c r="H1274" s="17" t="s">
        <v>7220</v>
      </c>
      <c r="I1274" s="20">
        <v>2004</v>
      </c>
      <c r="J1274" s="17" t="s">
        <v>4784</v>
      </c>
      <c r="K1274" s="17" t="s">
        <v>7218</v>
      </c>
      <c r="L1274" s="17" t="s">
        <v>4785</v>
      </c>
      <c r="M1274" s="17"/>
      <c r="N1274" s="17"/>
      <c r="O1274" s="17" t="s">
        <v>4785</v>
      </c>
      <c r="P1274" s="17" t="s">
        <v>4786</v>
      </c>
      <c r="Q1274" s="17" t="s">
        <v>4792</v>
      </c>
      <c r="R1274" s="22">
        <v>62</v>
      </c>
      <c r="S1274" s="17" t="s">
        <v>6793</v>
      </c>
      <c r="T1274" s="23">
        <v>33</v>
      </c>
      <c r="U1274" s="17" t="s">
        <v>4439</v>
      </c>
    </row>
    <row r="1275" spans="1:21" ht="51.75" hidden="1" x14ac:dyDescent="0.25">
      <c r="A1275" s="24" t="s">
        <v>652</v>
      </c>
      <c r="B1275" s="21" t="s">
        <v>2308</v>
      </c>
      <c r="C1275" s="21" t="s">
        <v>1345</v>
      </c>
      <c r="D1275" s="26">
        <v>14478</v>
      </c>
      <c r="E1275" s="25" t="s">
        <v>3403</v>
      </c>
      <c r="F1275" s="21"/>
      <c r="G1275" s="27" t="s">
        <v>3346</v>
      </c>
      <c r="H1275" s="17" t="s">
        <v>1748</v>
      </c>
      <c r="I1275" s="38">
        <v>1996</v>
      </c>
      <c r="J1275" s="32" t="s">
        <v>4784</v>
      </c>
      <c r="K1275" s="17" t="s">
        <v>652</v>
      </c>
      <c r="L1275" s="17" t="s">
        <v>4812</v>
      </c>
      <c r="M1275" s="21"/>
      <c r="N1275" s="17"/>
      <c r="O1275" s="17" t="s">
        <v>4812</v>
      </c>
      <c r="P1275" s="27" t="s">
        <v>4792</v>
      </c>
      <c r="Q1275" s="17" t="s">
        <v>4786</v>
      </c>
      <c r="R1275" s="29">
        <v>81.8</v>
      </c>
      <c r="S1275" s="33" t="s">
        <v>4274</v>
      </c>
      <c r="T1275" s="17">
        <v>110</v>
      </c>
      <c r="U1275" s="25" t="s">
        <v>4542</v>
      </c>
    </row>
    <row r="1276" spans="1:21" hidden="1" x14ac:dyDescent="0.25">
      <c r="A1276" s="24" t="s">
        <v>900</v>
      </c>
      <c r="B1276" s="17" t="s">
        <v>2389</v>
      </c>
      <c r="C1276" s="17" t="s">
        <v>1494</v>
      </c>
      <c r="D1276" s="26">
        <v>14727</v>
      </c>
      <c r="E1276" s="25" t="s">
        <v>3471</v>
      </c>
      <c r="F1276" s="17" t="s">
        <v>2709</v>
      </c>
      <c r="G1276" s="19" t="s">
        <v>3346</v>
      </c>
      <c r="H1276" s="17" t="s">
        <v>1494</v>
      </c>
      <c r="I1276" s="28">
        <v>2002</v>
      </c>
      <c r="J1276" s="17" t="s">
        <v>4784</v>
      </c>
      <c r="K1276" s="17" t="s">
        <v>900</v>
      </c>
      <c r="L1276" s="17" t="s">
        <v>4868</v>
      </c>
      <c r="M1276" s="17" t="s">
        <v>5097</v>
      </c>
      <c r="N1276" s="17"/>
      <c r="O1276" s="17" t="s">
        <v>4868</v>
      </c>
      <c r="P1276" s="17" t="s">
        <v>4792</v>
      </c>
      <c r="Q1276" s="17" t="s">
        <v>4792</v>
      </c>
      <c r="R1276" s="29">
        <v>2.5</v>
      </c>
      <c r="S1276" s="17" t="s">
        <v>4393</v>
      </c>
      <c r="T1276" s="25">
        <v>20</v>
      </c>
      <c r="U1276" s="25" t="s">
        <v>4436</v>
      </c>
    </row>
    <row r="1277" spans="1:21" ht="102.75" hidden="1" x14ac:dyDescent="0.25">
      <c r="A1277" s="24" t="s">
        <v>901</v>
      </c>
      <c r="B1277" s="21" t="s">
        <v>2389</v>
      </c>
      <c r="C1277" s="21" t="s">
        <v>1495</v>
      </c>
      <c r="D1277" s="26">
        <v>14727</v>
      </c>
      <c r="E1277" s="25" t="s">
        <v>3471</v>
      </c>
      <c r="F1277" s="21" t="s">
        <v>2709</v>
      </c>
      <c r="G1277" s="27" t="s">
        <v>3346</v>
      </c>
      <c r="H1277" s="17" t="s">
        <v>1495</v>
      </c>
      <c r="I1277" s="38">
        <v>2009</v>
      </c>
      <c r="J1277" s="32" t="s">
        <v>4784</v>
      </c>
      <c r="K1277" s="17" t="s">
        <v>901</v>
      </c>
      <c r="L1277" s="17" t="s">
        <v>4868</v>
      </c>
      <c r="M1277" s="21" t="s">
        <v>5097</v>
      </c>
      <c r="N1277" s="17"/>
      <c r="O1277" s="17" t="s">
        <v>4868</v>
      </c>
      <c r="P1277" s="27" t="s">
        <v>4792</v>
      </c>
      <c r="Q1277" s="17" t="s">
        <v>4786</v>
      </c>
      <c r="R1277" s="29">
        <v>14.5</v>
      </c>
      <c r="S1277" s="33" t="s">
        <v>4393</v>
      </c>
      <c r="T1277" s="17">
        <v>20</v>
      </c>
      <c r="U1277" s="25" t="s">
        <v>4436</v>
      </c>
    </row>
    <row r="1278" spans="1:21" hidden="1" x14ac:dyDescent="0.25">
      <c r="A1278" s="24" t="s">
        <v>7221</v>
      </c>
      <c r="B1278" s="24" t="s">
        <v>7222</v>
      </c>
      <c r="C1278" s="17"/>
      <c r="D1278" s="26">
        <v>17291</v>
      </c>
      <c r="E1278" s="25" t="s">
        <v>7223</v>
      </c>
      <c r="F1278" s="24" t="s">
        <v>7224</v>
      </c>
      <c r="G1278" s="19" t="s">
        <v>3346</v>
      </c>
      <c r="H1278" s="24"/>
      <c r="I1278" s="28">
        <v>2011</v>
      </c>
      <c r="J1278" s="17" t="s">
        <v>4784</v>
      </c>
      <c r="K1278" s="17" t="s">
        <v>7221</v>
      </c>
      <c r="L1278" s="17" t="s">
        <v>4815</v>
      </c>
      <c r="M1278" s="17"/>
      <c r="N1278" s="24"/>
      <c r="O1278" s="24" t="s">
        <v>4815</v>
      </c>
      <c r="P1278" s="17" t="s">
        <v>4786</v>
      </c>
      <c r="Q1278" s="17"/>
      <c r="R1278" s="29">
        <v>15.7</v>
      </c>
      <c r="S1278" s="74"/>
      <c r="T1278" s="25">
        <v>110</v>
      </c>
      <c r="U1278" s="25" t="s">
        <v>4436</v>
      </c>
    </row>
    <row r="1279" spans="1:21" hidden="1" x14ac:dyDescent="0.25">
      <c r="A1279" s="24" t="s">
        <v>7225</v>
      </c>
      <c r="B1279" s="17"/>
      <c r="C1279" s="17"/>
      <c r="D1279" s="26">
        <v>17291</v>
      </c>
      <c r="E1279" s="25" t="s">
        <v>7223</v>
      </c>
      <c r="F1279" s="24"/>
      <c r="G1279" s="19" t="s">
        <v>3346</v>
      </c>
      <c r="H1279" s="24"/>
      <c r="I1279" s="28">
        <v>2000</v>
      </c>
      <c r="J1279" s="17" t="s">
        <v>4784</v>
      </c>
      <c r="K1279" s="17" t="s">
        <v>7225</v>
      </c>
      <c r="L1279" s="17" t="s">
        <v>4785</v>
      </c>
      <c r="M1279" s="17"/>
      <c r="N1279" s="24"/>
      <c r="O1279" s="24" t="s">
        <v>4785</v>
      </c>
      <c r="P1279" s="17" t="s">
        <v>4786</v>
      </c>
      <c r="Q1279" s="17"/>
      <c r="R1279" s="29">
        <v>11.5</v>
      </c>
      <c r="S1279" s="17"/>
      <c r="T1279" s="25" t="s">
        <v>4403</v>
      </c>
      <c r="U1279" s="25" t="s">
        <v>4436</v>
      </c>
    </row>
    <row r="1280" spans="1:21" ht="39" hidden="1" x14ac:dyDescent="0.25">
      <c r="A1280" s="24" t="s">
        <v>307</v>
      </c>
      <c r="B1280" s="21" t="s">
        <v>2172</v>
      </c>
      <c r="C1280" s="21" t="s">
        <v>1121</v>
      </c>
      <c r="D1280" s="26">
        <v>86931</v>
      </c>
      <c r="E1280" s="25" t="s">
        <v>1121</v>
      </c>
      <c r="F1280" s="21" t="s">
        <v>2517</v>
      </c>
      <c r="G1280" s="27" t="s">
        <v>3478</v>
      </c>
      <c r="H1280" s="17" t="s">
        <v>1121</v>
      </c>
      <c r="I1280" s="38">
        <v>1984</v>
      </c>
      <c r="J1280" s="32" t="s">
        <v>4784</v>
      </c>
      <c r="K1280" s="17" t="s">
        <v>307</v>
      </c>
      <c r="L1280" s="17" t="s">
        <v>4823</v>
      </c>
      <c r="M1280" s="21"/>
      <c r="N1280" s="17"/>
      <c r="O1280" s="17" t="s">
        <v>4823</v>
      </c>
      <c r="P1280" s="27" t="s">
        <v>4792</v>
      </c>
      <c r="Q1280" s="17" t="s">
        <v>4792</v>
      </c>
      <c r="R1280" s="29">
        <v>12.1</v>
      </c>
      <c r="S1280" s="33" t="s">
        <v>4088</v>
      </c>
      <c r="T1280" s="17">
        <v>20</v>
      </c>
      <c r="U1280" s="25" t="s">
        <v>4451</v>
      </c>
    </row>
    <row r="1281" spans="1:21" hidden="1" x14ac:dyDescent="0.25">
      <c r="A1281" s="24" t="s">
        <v>7226</v>
      </c>
      <c r="B1281" s="24" t="s">
        <v>7227</v>
      </c>
      <c r="C1281" s="17" t="s">
        <v>7228</v>
      </c>
      <c r="D1281" s="26">
        <v>16928</v>
      </c>
      <c r="E1281" s="25" t="s">
        <v>7229</v>
      </c>
      <c r="F1281" s="17"/>
      <c r="G1281" s="19" t="s">
        <v>3346</v>
      </c>
      <c r="H1281" s="17"/>
      <c r="I1281" s="28">
        <v>2014</v>
      </c>
      <c r="J1281" s="17" t="s">
        <v>4784</v>
      </c>
      <c r="K1281" s="17" t="s">
        <v>7226</v>
      </c>
      <c r="L1281" s="17" t="s">
        <v>4785</v>
      </c>
      <c r="M1281" s="17"/>
      <c r="N1281" s="17"/>
      <c r="O1281" s="17" t="s">
        <v>4785</v>
      </c>
      <c r="P1281" s="17" t="s">
        <v>4786</v>
      </c>
      <c r="Q1281" s="17" t="s">
        <v>4792</v>
      </c>
      <c r="R1281" s="29">
        <v>10</v>
      </c>
      <c r="S1281" s="17"/>
      <c r="T1281" s="25" t="s">
        <v>4405</v>
      </c>
      <c r="U1281" s="25" t="s">
        <v>4436</v>
      </c>
    </row>
    <row r="1282" spans="1:21" hidden="1" x14ac:dyDescent="0.25">
      <c r="A1282" s="17" t="s">
        <v>7230</v>
      </c>
      <c r="B1282" s="32" t="s">
        <v>5293</v>
      </c>
      <c r="C1282" s="32" t="s">
        <v>7231</v>
      </c>
      <c r="D1282" s="32">
        <v>19357</v>
      </c>
      <c r="E1282" s="32" t="s">
        <v>7232</v>
      </c>
      <c r="F1282" s="32"/>
      <c r="G1282" s="19" t="s">
        <v>3346</v>
      </c>
      <c r="H1282" s="32"/>
      <c r="I1282" s="32">
        <v>2009</v>
      </c>
      <c r="J1282" s="32" t="s">
        <v>4784</v>
      </c>
      <c r="K1282" s="17" t="s">
        <v>7230</v>
      </c>
      <c r="L1282" s="32" t="s">
        <v>4785</v>
      </c>
      <c r="M1282" s="32"/>
      <c r="N1282" s="32"/>
      <c r="O1282" s="32" t="s">
        <v>4785</v>
      </c>
      <c r="P1282" s="32" t="s">
        <v>4786</v>
      </c>
      <c r="Q1282" s="32"/>
      <c r="R1282" s="39">
        <v>24</v>
      </c>
      <c r="S1282" s="32" t="s">
        <v>7233</v>
      </c>
      <c r="T1282" s="17">
        <v>110</v>
      </c>
      <c r="U1282" s="25" t="s">
        <v>6269</v>
      </c>
    </row>
    <row r="1283" spans="1:21" hidden="1" x14ac:dyDescent="0.25">
      <c r="A1283" s="17" t="s">
        <v>7234</v>
      </c>
      <c r="B1283" s="17" t="s">
        <v>5907</v>
      </c>
      <c r="C1283" s="17" t="s">
        <v>7235</v>
      </c>
      <c r="D1283" s="18">
        <v>15345</v>
      </c>
      <c r="E1283" s="17" t="s">
        <v>7236</v>
      </c>
      <c r="F1283" s="17" t="s">
        <v>7237</v>
      </c>
      <c r="G1283" s="19" t="s">
        <v>3346</v>
      </c>
      <c r="H1283" s="17"/>
      <c r="I1283" s="20">
        <v>2006</v>
      </c>
      <c r="J1283" s="17" t="s">
        <v>4784</v>
      </c>
      <c r="K1283" s="17" t="s">
        <v>7234</v>
      </c>
      <c r="L1283" s="17" t="s">
        <v>4785</v>
      </c>
      <c r="M1283" s="17"/>
      <c r="N1283" s="17"/>
      <c r="O1283" s="17" t="s">
        <v>4785</v>
      </c>
      <c r="P1283" s="17" t="s">
        <v>4786</v>
      </c>
      <c r="Q1283" s="17" t="s">
        <v>4792</v>
      </c>
      <c r="R1283" s="22">
        <v>18</v>
      </c>
      <c r="S1283" s="17" t="s">
        <v>7238</v>
      </c>
      <c r="T1283" s="23">
        <v>110</v>
      </c>
      <c r="U1283" s="17" t="s">
        <v>5911</v>
      </c>
    </row>
    <row r="1284" spans="1:21" hidden="1" x14ac:dyDescent="0.25">
      <c r="A1284" s="17" t="s">
        <v>308</v>
      </c>
      <c r="B1284" s="17" t="s">
        <v>2191</v>
      </c>
      <c r="C1284" s="17" t="s">
        <v>1122</v>
      </c>
      <c r="D1284" s="18" t="s">
        <v>2895</v>
      </c>
      <c r="E1284" s="17" t="s">
        <v>1627</v>
      </c>
      <c r="F1284" s="17"/>
      <c r="G1284" s="19" t="s">
        <v>3488</v>
      </c>
      <c r="H1284" s="17" t="s">
        <v>1627</v>
      </c>
      <c r="I1284" s="20">
        <v>1964</v>
      </c>
      <c r="J1284" s="17" t="s">
        <v>4784</v>
      </c>
      <c r="K1284" s="17" t="s">
        <v>308</v>
      </c>
      <c r="L1284" s="17" t="s">
        <v>4907</v>
      </c>
      <c r="M1284" s="17"/>
      <c r="N1284" s="17"/>
      <c r="O1284" s="17" t="s">
        <v>4907</v>
      </c>
      <c r="P1284" s="17" t="s">
        <v>4792</v>
      </c>
      <c r="Q1284" s="17" t="s">
        <v>4792</v>
      </c>
      <c r="R1284" s="22">
        <v>392</v>
      </c>
      <c r="S1284" s="17" t="s">
        <v>4117</v>
      </c>
      <c r="T1284" s="23">
        <v>220</v>
      </c>
      <c r="U1284" s="17" t="s">
        <v>4491</v>
      </c>
    </row>
    <row r="1285" spans="1:21" hidden="1" x14ac:dyDescent="0.25">
      <c r="A1285" s="17" t="s">
        <v>7239</v>
      </c>
      <c r="B1285" s="17" t="s">
        <v>7240</v>
      </c>
      <c r="C1285" s="17"/>
      <c r="D1285" s="18">
        <v>25560</v>
      </c>
      <c r="E1285" s="17" t="s">
        <v>7241</v>
      </c>
      <c r="F1285" s="17"/>
      <c r="G1285" s="19" t="s">
        <v>3486</v>
      </c>
      <c r="H1285" s="17"/>
      <c r="I1285" s="38">
        <v>1999</v>
      </c>
      <c r="J1285" s="17" t="s">
        <v>4784</v>
      </c>
      <c r="K1285" s="17" t="s">
        <v>7239</v>
      </c>
      <c r="L1285" s="17" t="s">
        <v>4785</v>
      </c>
      <c r="M1285" s="17"/>
      <c r="N1285" s="17"/>
      <c r="O1285" s="17" t="s">
        <v>4785</v>
      </c>
      <c r="P1285" s="17" t="s">
        <v>4786</v>
      </c>
      <c r="Q1285" s="17"/>
      <c r="R1285" s="22">
        <v>13.2</v>
      </c>
      <c r="S1285" s="17"/>
      <c r="T1285" s="23" t="s">
        <v>4403</v>
      </c>
      <c r="U1285" s="17" t="s">
        <v>4573</v>
      </c>
    </row>
    <row r="1286" spans="1:21" hidden="1" x14ac:dyDescent="0.25">
      <c r="A1286" s="24" t="s">
        <v>7242</v>
      </c>
      <c r="B1286" s="24" t="s">
        <v>7243</v>
      </c>
      <c r="C1286" s="17"/>
      <c r="D1286" s="26">
        <v>2699</v>
      </c>
      <c r="E1286" s="25" t="s">
        <v>7244</v>
      </c>
      <c r="F1286" s="17"/>
      <c r="G1286" s="19" t="s">
        <v>3490</v>
      </c>
      <c r="H1286" s="17"/>
      <c r="I1286" s="28">
        <v>2001</v>
      </c>
      <c r="J1286" s="17" t="s">
        <v>4784</v>
      </c>
      <c r="K1286" s="17" t="s">
        <v>7242</v>
      </c>
      <c r="L1286" s="17" t="s">
        <v>4785</v>
      </c>
      <c r="M1286" s="17"/>
      <c r="N1286" s="17"/>
      <c r="O1286" s="17" t="s">
        <v>4785</v>
      </c>
      <c r="P1286" s="17" t="s">
        <v>4786</v>
      </c>
      <c r="Q1286" s="17"/>
      <c r="R1286" s="29">
        <v>20</v>
      </c>
      <c r="S1286" s="17"/>
      <c r="T1286" s="25" t="s">
        <v>4849</v>
      </c>
      <c r="U1286" s="25" t="s">
        <v>4490</v>
      </c>
    </row>
    <row r="1287" spans="1:21" hidden="1" x14ac:dyDescent="0.25">
      <c r="A1287" s="17" t="s">
        <v>7245</v>
      </c>
      <c r="B1287" s="32" t="s">
        <v>7138</v>
      </c>
      <c r="C1287" s="32"/>
      <c r="D1287" s="32">
        <v>6333</v>
      </c>
      <c r="E1287" s="32" t="s">
        <v>7246</v>
      </c>
      <c r="F1287" s="32"/>
      <c r="G1287" s="19" t="s">
        <v>3479</v>
      </c>
      <c r="H1287" s="32"/>
      <c r="I1287" s="32">
        <v>1999</v>
      </c>
      <c r="J1287" s="32" t="s">
        <v>4784</v>
      </c>
      <c r="K1287" s="17" t="s">
        <v>7245</v>
      </c>
      <c r="L1287" s="32" t="s">
        <v>4785</v>
      </c>
      <c r="M1287" s="32"/>
      <c r="N1287" s="32"/>
      <c r="O1287" s="32" t="s">
        <v>4785</v>
      </c>
      <c r="P1287" s="32" t="s">
        <v>4786</v>
      </c>
      <c r="Q1287" s="32"/>
      <c r="R1287" s="39">
        <v>18</v>
      </c>
      <c r="S1287" s="32"/>
      <c r="T1287" s="17" t="s">
        <v>4405</v>
      </c>
      <c r="U1287" s="32" t="s">
        <v>4458</v>
      </c>
    </row>
    <row r="1288" spans="1:21" ht="39" hidden="1" x14ac:dyDescent="0.25">
      <c r="A1288" s="24" t="s">
        <v>7247</v>
      </c>
      <c r="B1288" s="44" t="s">
        <v>6271</v>
      </c>
      <c r="C1288" s="17" t="s">
        <v>7248</v>
      </c>
      <c r="D1288" s="18">
        <v>39579</v>
      </c>
      <c r="E1288" s="25" t="s">
        <v>7249</v>
      </c>
      <c r="F1288" s="17"/>
      <c r="G1288" s="19" t="s">
        <v>3479</v>
      </c>
      <c r="H1288" s="17"/>
      <c r="I1288" s="28">
        <v>2002</v>
      </c>
      <c r="J1288" s="17" t="s">
        <v>4784</v>
      </c>
      <c r="K1288" s="17" t="s">
        <v>7247</v>
      </c>
      <c r="L1288" s="17" t="s">
        <v>4785</v>
      </c>
      <c r="M1288" s="17"/>
      <c r="N1288" s="17"/>
      <c r="O1288" s="17" t="s">
        <v>4785</v>
      </c>
      <c r="P1288" s="17" t="s">
        <v>4786</v>
      </c>
      <c r="Q1288" s="17" t="s">
        <v>4792</v>
      </c>
      <c r="R1288" s="29">
        <v>14</v>
      </c>
      <c r="S1288" s="17"/>
      <c r="T1288" s="25">
        <v>30</v>
      </c>
      <c r="U1288" s="25" t="s">
        <v>4443</v>
      </c>
    </row>
    <row r="1289" spans="1:21" ht="64.5" hidden="1" x14ac:dyDescent="0.25">
      <c r="A1289" s="24" t="s">
        <v>832</v>
      </c>
      <c r="B1289" s="24" t="s">
        <v>2351</v>
      </c>
      <c r="C1289" s="17" t="s">
        <v>1449</v>
      </c>
      <c r="D1289" s="26">
        <v>66287</v>
      </c>
      <c r="E1289" s="25" t="s">
        <v>3240</v>
      </c>
      <c r="F1289" s="24" t="s">
        <v>2676</v>
      </c>
      <c r="G1289" s="19" t="s">
        <v>3485</v>
      </c>
      <c r="H1289" s="24" t="s">
        <v>1839</v>
      </c>
      <c r="I1289" s="28">
        <v>2016</v>
      </c>
      <c r="J1289" s="17" t="s">
        <v>4784</v>
      </c>
      <c r="K1289" s="17" t="s">
        <v>832</v>
      </c>
      <c r="L1289" s="17" t="s">
        <v>5095</v>
      </c>
      <c r="M1289" s="17"/>
      <c r="N1289" s="24"/>
      <c r="O1289" s="44" t="s">
        <v>5096</v>
      </c>
      <c r="P1289" s="17" t="s">
        <v>4792</v>
      </c>
      <c r="Q1289" s="17" t="s">
        <v>4792</v>
      </c>
      <c r="R1289" s="29">
        <v>15</v>
      </c>
      <c r="S1289" s="17" t="s">
        <v>4358</v>
      </c>
      <c r="T1289" s="25">
        <v>10</v>
      </c>
      <c r="U1289" s="25" t="s">
        <v>4570</v>
      </c>
    </row>
    <row r="1290" spans="1:21" hidden="1" x14ac:dyDescent="0.25">
      <c r="A1290" s="24" t="s">
        <v>144</v>
      </c>
      <c r="B1290" s="17" t="s">
        <v>2166</v>
      </c>
      <c r="C1290" s="17" t="s">
        <v>1012</v>
      </c>
      <c r="D1290" s="26">
        <v>66287</v>
      </c>
      <c r="E1290" s="25" t="s">
        <v>3240</v>
      </c>
      <c r="F1290" s="17" t="s">
        <v>2460</v>
      </c>
      <c r="G1290" s="19" t="s">
        <v>3485</v>
      </c>
      <c r="H1290" s="17" t="s">
        <v>1570</v>
      </c>
      <c r="I1290" s="28">
        <v>1976</v>
      </c>
      <c r="J1290" s="17" t="s">
        <v>4844</v>
      </c>
      <c r="K1290" s="17" t="s">
        <v>144</v>
      </c>
      <c r="L1290" s="17" t="s">
        <v>4843</v>
      </c>
      <c r="M1290" s="17"/>
      <c r="N1290" s="17"/>
      <c r="O1290" s="17" t="s">
        <v>4843</v>
      </c>
      <c r="P1290" s="17" t="s">
        <v>4792</v>
      </c>
      <c r="Q1290" s="17" t="s">
        <v>4882</v>
      </c>
      <c r="R1290" s="29">
        <v>655.6</v>
      </c>
      <c r="S1290" s="17" t="s">
        <v>4061</v>
      </c>
      <c r="T1290" s="25">
        <v>220</v>
      </c>
      <c r="U1290" s="25" t="s">
        <v>4460</v>
      </c>
    </row>
    <row r="1291" spans="1:21" ht="77.25" hidden="1" x14ac:dyDescent="0.25">
      <c r="A1291" s="24" t="s">
        <v>7250</v>
      </c>
      <c r="B1291" s="21" t="s">
        <v>7251</v>
      </c>
      <c r="C1291" s="17" t="s">
        <v>7252</v>
      </c>
      <c r="D1291" s="26">
        <v>35466</v>
      </c>
      <c r="E1291" s="25" t="s">
        <v>7253</v>
      </c>
      <c r="F1291" s="17" t="s">
        <v>7254</v>
      </c>
      <c r="G1291" s="19" t="s">
        <v>3483</v>
      </c>
      <c r="H1291" s="17"/>
      <c r="I1291" s="28">
        <v>2015</v>
      </c>
      <c r="J1291" s="17" t="s">
        <v>4784</v>
      </c>
      <c r="K1291" s="17" t="s">
        <v>7250</v>
      </c>
      <c r="L1291" s="17" t="s">
        <v>4785</v>
      </c>
      <c r="M1291" s="17"/>
      <c r="N1291" s="17"/>
      <c r="O1291" s="17" t="s">
        <v>4785</v>
      </c>
      <c r="P1291" s="17" t="s">
        <v>4786</v>
      </c>
      <c r="Q1291" s="17" t="s">
        <v>4792</v>
      </c>
      <c r="R1291" s="29">
        <v>15.2</v>
      </c>
      <c r="S1291" s="17"/>
      <c r="T1291" s="25"/>
      <c r="U1291" s="17"/>
    </row>
    <row r="1292" spans="1:21" hidden="1" x14ac:dyDescent="0.25">
      <c r="A1292" s="24" t="s">
        <v>7255</v>
      </c>
      <c r="B1292" s="17" t="s">
        <v>2129</v>
      </c>
      <c r="C1292" s="17" t="s">
        <v>7256</v>
      </c>
      <c r="D1292" s="18">
        <v>6779</v>
      </c>
      <c r="E1292" s="17" t="s">
        <v>7257</v>
      </c>
      <c r="F1292" s="17"/>
      <c r="G1292" s="19" t="s">
        <v>3479</v>
      </c>
      <c r="H1292" s="17"/>
      <c r="I1292" s="20"/>
      <c r="J1292" s="17" t="s">
        <v>4784</v>
      </c>
      <c r="K1292" s="17" t="s">
        <v>7255</v>
      </c>
      <c r="L1292" s="17" t="s">
        <v>4785</v>
      </c>
      <c r="M1292" s="21"/>
      <c r="N1292" s="21"/>
      <c r="O1292" s="17" t="s">
        <v>4785</v>
      </c>
      <c r="P1292" s="17" t="s">
        <v>4786</v>
      </c>
      <c r="Q1292" s="17" t="s">
        <v>4792</v>
      </c>
      <c r="R1292" s="22">
        <v>52.9</v>
      </c>
      <c r="S1292" s="17" t="s">
        <v>5135</v>
      </c>
      <c r="T1292" s="36">
        <v>110</v>
      </c>
      <c r="U1292" s="46" t="s">
        <v>4458</v>
      </c>
    </row>
    <row r="1293" spans="1:21" hidden="1" x14ac:dyDescent="0.25">
      <c r="A1293" s="24" t="s">
        <v>309</v>
      </c>
      <c r="B1293" s="17" t="s">
        <v>2199</v>
      </c>
      <c r="C1293" s="17" t="s">
        <v>1123</v>
      </c>
      <c r="D1293" s="18">
        <v>86641</v>
      </c>
      <c r="E1293" s="25" t="s">
        <v>1123</v>
      </c>
      <c r="F1293" s="24"/>
      <c r="G1293" s="19" t="s">
        <v>3478</v>
      </c>
      <c r="H1293" s="17"/>
      <c r="I1293" s="28">
        <v>1955</v>
      </c>
      <c r="J1293" s="17" t="s">
        <v>4784</v>
      </c>
      <c r="K1293" s="17" t="s">
        <v>309</v>
      </c>
      <c r="L1293" s="17" t="s">
        <v>4823</v>
      </c>
      <c r="M1293" s="17"/>
      <c r="N1293" s="24"/>
      <c r="O1293" s="24" t="s">
        <v>4823</v>
      </c>
      <c r="P1293" s="17" t="s">
        <v>4792</v>
      </c>
      <c r="Q1293" s="17" t="s">
        <v>4792</v>
      </c>
      <c r="R1293" s="29">
        <v>10.9</v>
      </c>
      <c r="S1293" s="17" t="s">
        <v>4118</v>
      </c>
      <c r="T1293" s="25">
        <v>20</v>
      </c>
      <c r="U1293" s="17" t="s">
        <v>4433</v>
      </c>
    </row>
    <row r="1294" spans="1:21" ht="141" hidden="1" x14ac:dyDescent="0.25">
      <c r="A1294" s="17" t="s">
        <v>7258</v>
      </c>
      <c r="B1294" s="21" t="s">
        <v>7259</v>
      </c>
      <c r="C1294" s="17"/>
      <c r="D1294" s="18">
        <v>25873</v>
      </c>
      <c r="E1294" s="21" t="s">
        <v>7260</v>
      </c>
      <c r="F1294" s="21"/>
      <c r="G1294" s="19" t="s">
        <v>3486</v>
      </c>
      <c r="H1294" s="17"/>
      <c r="I1294" s="20">
        <v>1998</v>
      </c>
      <c r="J1294" s="17" t="s">
        <v>4784</v>
      </c>
      <c r="K1294" s="17" t="s">
        <v>7258</v>
      </c>
      <c r="L1294" s="17" t="s">
        <v>4785</v>
      </c>
      <c r="M1294" s="17"/>
      <c r="N1294" s="17"/>
      <c r="O1294" s="17" t="s">
        <v>4785</v>
      </c>
      <c r="P1294" s="17" t="s">
        <v>4786</v>
      </c>
      <c r="Q1294" s="17"/>
      <c r="R1294" s="22">
        <v>15.9</v>
      </c>
      <c r="S1294" s="17"/>
      <c r="T1294" s="25" t="s">
        <v>4403</v>
      </c>
      <c r="U1294" s="67" t="s">
        <v>4573</v>
      </c>
    </row>
    <row r="1295" spans="1:21" hidden="1" x14ac:dyDescent="0.25">
      <c r="A1295" s="17" t="s">
        <v>7261</v>
      </c>
      <c r="B1295" s="32"/>
      <c r="C1295" s="32" t="s">
        <v>7262</v>
      </c>
      <c r="D1295" s="18">
        <v>25873</v>
      </c>
      <c r="E1295" s="32" t="s">
        <v>7260</v>
      </c>
      <c r="F1295" s="32" t="s">
        <v>7263</v>
      </c>
      <c r="G1295" s="19" t="s">
        <v>3486</v>
      </c>
      <c r="H1295" s="32"/>
      <c r="I1295" s="32">
        <v>2015</v>
      </c>
      <c r="J1295" s="32" t="s">
        <v>4784</v>
      </c>
      <c r="K1295" s="17" t="s">
        <v>7261</v>
      </c>
      <c r="L1295" s="32" t="s">
        <v>4785</v>
      </c>
      <c r="M1295" s="32"/>
      <c r="N1295" s="32"/>
      <c r="O1295" s="32" t="s">
        <v>4785</v>
      </c>
      <c r="P1295" s="32" t="s">
        <v>4786</v>
      </c>
      <c r="Q1295" s="32"/>
      <c r="R1295" s="39">
        <v>12.7</v>
      </c>
      <c r="S1295" s="32"/>
      <c r="T1295" s="17"/>
      <c r="U1295" s="32"/>
    </row>
    <row r="1296" spans="1:21" hidden="1" x14ac:dyDescent="0.25">
      <c r="A1296" s="24" t="s">
        <v>7264</v>
      </c>
      <c r="B1296" s="24" t="s">
        <v>2135</v>
      </c>
      <c r="C1296" s="17" t="s">
        <v>7265</v>
      </c>
      <c r="D1296" s="18">
        <v>99636</v>
      </c>
      <c r="E1296" s="25" t="s">
        <v>7266</v>
      </c>
      <c r="F1296" s="17" t="s">
        <v>7267</v>
      </c>
      <c r="G1296" s="19" t="s">
        <v>3481</v>
      </c>
      <c r="H1296" s="17"/>
      <c r="I1296" s="28">
        <v>2005</v>
      </c>
      <c r="J1296" s="17" t="s">
        <v>4784</v>
      </c>
      <c r="K1296" s="17" t="s">
        <v>7264</v>
      </c>
      <c r="L1296" s="17" t="s">
        <v>4785</v>
      </c>
      <c r="M1296" s="17"/>
      <c r="N1296" s="17"/>
      <c r="O1296" s="17" t="s">
        <v>4785</v>
      </c>
      <c r="P1296" s="17" t="s">
        <v>4786</v>
      </c>
      <c r="Q1296" s="17" t="s">
        <v>4792</v>
      </c>
      <c r="R1296" s="29">
        <v>12</v>
      </c>
      <c r="S1296" s="17" t="s">
        <v>7268</v>
      </c>
      <c r="T1296" s="25">
        <v>20</v>
      </c>
      <c r="U1296" s="25" t="s">
        <v>4440</v>
      </c>
    </row>
    <row r="1297" spans="1:21" ht="39" hidden="1" x14ac:dyDescent="0.25">
      <c r="A1297" s="24" t="s">
        <v>7269</v>
      </c>
      <c r="B1297" s="44" t="s">
        <v>2211</v>
      </c>
      <c r="C1297" s="17" t="s">
        <v>7270</v>
      </c>
      <c r="D1297" s="26">
        <v>39359</v>
      </c>
      <c r="E1297" s="25" t="s">
        <v>7271</v>
      </c>
      <c r="F1297" s="17"/>
      <c r="G1297" s="19" t="s">
        <v>3479</v>
      </c>
      <c r="H1297" s="17"/>
      <c r="I1297" s="28">
        <v>2007</v>
      </c>
      <c r="J1297" s="17" t="s">
        <v>4784</v>
      </c>
      <c r="K1297" s="17" t="s">
        <v>7269</v>
      </c>
      <c r="L1297" s="17" t="s">
        <v>4785</v>
      </c>
      <c r="M1297" s="17"/>
      <c r="N1297" s="17"/>
      <c r="O1297" s="17" t="s">
        <v>4785</v>
      </c>
      <c r="P1297" s="17" t="s">
        <v>4786</v>
      </c>
      <c r="Q1297" s="17"/>
      <c r="R1297" s="29">
        <v>18</v>
      </c>
      <c r="S1297" s="17" t="s">
        <v>7272</v>
      </c>
      <c r="T1297" s="25">
        <v>20</v>
      </c>
      <c r="U1297" s="25" t="s">
        <v>4443</v>
      </c>
    </row>
    <row r="1298" spans="1:21" ht="90" hidden="1" x14ac:dyDescent="0.25">
      <c r="A1298" s="24" t="s">
        <v>653</v>
      </c>
      <c r="B1298" s="21" t="s">
        <v>2309</v>
      </c>
      <c r="C1298" s="17" t="s">
        <v>1346</v>
      </c>
      <c r="D1298" s="18">
        <v>83064</v>
      </c>
      <c r="E1298" s="25" t="s">
        <v>3404</v>
      </c>
      <c r="F1298" s="17" t="s">
        <v>2626</v>
      </c>
      <c r="G1298" s="19" t="s">
        <v>3478</v>
      </c>
      <c r="H1298" s="17" t="s">
        <v>1749</v>
      </c>
      <c r="I1298" s="28">
        <v>2001</v>
      </c>
      <c r="J1298" s="17" t="s">
        <v>4784</v>
      </c>
      <c r="K1298" s="17" t="s">
        <v>653</v>
      </c>
      <c r="L1298" s="17" t="s">
        <v>4812</v>
      </c>
      <c r="M1298" s="17"/>
      <c r="N1298" s="17"/>
      <c r="O1298" s="17" t="s">
        <v>4812</v>
      </c>
      <c r="P1298" s="17" t="s">
        <v>4792</v>
      </c>
      <c r="Q1298" s="17" t="s">
        <v>4786</v>
      </c>
      <c r="R1298" s="29">
        <v>24</v>
      </c>
      <c r="S1298" s="17" t="s">
        <v>4275</v>
      </c>
      <c r="T1298" s="25">
        <v>6</v>
      </c>
      <c r="U1298" s="25" t="s">
        <v>4451</v>
      </c>
    </row>
    <row r="1299" spans="1:21" hidden="1" x14ac:dyDescent="0.25">
      <c r="A1299" s="17" t="s">
        <v>7273</v>
      </c>
      <c r="B1299" s="17" t="s">
        <v>2211</v>
      </c>
      <c r="C1299" s="17" t="s">
        <v>7274</v>
      </c>
      <c r="D1299" s="18">
        <v>14776</v>
      </c>
      <c r="E1299" s="17" t="s">
        <v>7275</v>
      </c>
      <c r="F1299" s="17"/>
      <c r="G1299" s="19" t="s">
        <v>3346</v>
      </c>
      <c r="H1299" s="17" t="s">
        <v>7276</v>
      </c>
      <c r="I1299" s="20">
        <v>2009</v>
      </c>
      <c r="J1299" s="17" t="s">
        <v>4784</v>
      </c>
      <c r="K1299" s="17" t="s">
        <v>7273</v>
      </c>
      <c r="L1299" s="17" t="s">
        <v>4785</v>
      </c>
      <c r="M1299" s="17"/>
      <c r="N1299" s="17"/>
      <c r="O1299" s="17" t="s">
        <v>4785</v>
      </c>
      <c r="P1299" s="17" t="s">
        <v>4786</v>
      </c>
      <c r="Q1299" s="17" t="s">
        <v>4792</v>
      </c>
      <c r="R1299" s="22">
        <v>171</v>
      </c>
      <c r="S1299" s="17"/>
      <c r="T1299" s="23"/>
      <c r="U1299" s="17"/>
    </row>
    <row r="1300" spans="1:21" ht="115.5" hidden="1" x14ac:dyDescent="0.25">
      <c r="A1300" s="24" t="s">
        <v>7277</v>
      </c>
      <c r="B1300" s="44" t="s">
        <v>7278</v>
      </c>
      <c r="C1300" s="17"/>
      <c r="D1300" s="26">
        <v>7616</v>
      </c>
      <c r="E1300" s="25" t="s">
        <v>7279</v>
      </c>
      <c r="F1300" s="24"/>
      <c r="G1300" s="19" t="s">
        <v>3481</v>
      </c>
      <c r="H1300" s="17"/>
      <c r="I1300" s="28">
        <v>2003</v>
      </c>
      <c r="J1300" s="17" t="s">
        <v>4784</v>
      </c>
      <c r="K1300" s="17" t="s">
        <v>7277</v>
      </c>
      <c r="L1300" s="17" t="s">
        <v>4785</v>
      </c>
      <c r="M1300" s="17"/>
      <c r="N1300" s="24"/>
      <c r="O1300" s="24" t="s">
        <v>4785</v>
      </c>
      <c r="P1300" s="17" t="s">
        <v>4786</v>
      </c>
      <c r="Q1300" s="17"/>
      <c r="R1300" s="29">
        <v>21</v>
      </c>
      <c r="S1300" s="17"/>
      <c r="T1300" s="25" t="s">
        <v>4849</v>
      </c>
      <c r="U1300" s="25" t="s">
        <v>4440</v>
      </c>
    </row>
    <row r="1301" spans="1:21" hidden="1" x14ac:dyDescent="0.25">
      <c r="A1301" s="24" t="s">
        <v>7280</v>
      </c>
      <c r="B1301" s="17"/>
      <c r="C1301" s="17" t="s">
        <v>7281</v>
      </c>
      <c r="D1301" s="18">
        <v>74747</v>
      </c>
      <c r="E1301" s="25" t="s">
        <v>7282</v>
      </c>
      <c r="F1301" s="24" t="s">
        <v>7283</v>
      </c>
      <c r="G1301" s="19" t="s">
        <v>3482</v>
      </c>
      <c r="H1301" s="17"/>
      <c r="I1301" s="28">
        <v>2015</v>
      </c>
      <c r="J1301" s="17" t="s">
        <v>4784</v>
      </c>
      <c r="K1301" s="17" t="s">
        <v>7280</v>
      </c>
      <c r="L1301" s="17" t="s">
        <v>4785</v>
      </c>
      <c r="M1301" s="17"/>
      <c r="N1301" s="24"/>
      <c r="O1301" s="24" t="s">
        <v>4785</v>
      </c>
      <c r="P1301" s="17" t="s">
        <v>4786</v>
      </c>
      <c r="Q1301" s="17"/>
      <c r="R1301" s="29">
        <v>10.1</v>
      </c>
      <c r="S1301" s="17"/>
      <c r="T1301" s="25"/>
      <c r="U1301" s="25"/>
    </row>
    <row r="1302" spans="1:21" hidden="1" x14ac:dyDescent="0.25">
      <c r="A1302" s="24" t="s">
        <v>74</v>
      </c>
      <c r="B1302" s="17" t="s">
        <v>2151</v>
      </c>
      <c r="C1302" s="17" t="s">
        <v>959</v>
      </c>
      <c r="D1302" s="18">
        <v>45665</v>
      </c>
      <c r="E1302" s="17" t="s">
        <v>3212</v>
      </c>
      <c r="F1302" s="17" t="s">
        <v>2426</v>
      </c>
      <c r="G1302" s="19" t="s">
        <v>3480</v>
      </c>
      <c r="H1302" s="17" t="s">
        <v>959</v>
      </c>
      <c r="I1302" s="20">
        <v>2004</v>
      </c>
      <c r="J1302" s="17" t="s">
        <v>4784</v>
      </c>
      <c r="K1302" s="17" t="s">
        <v>74</v>
      </c>
      <c r="L1302" s="17" t="s">
        <v>1520</v>
      </c>
      <c r="M1302" s="17"/>
      <c r="N1302" s="17" t="s">
        <v>4964</v>
      </c>
      <c r="O1302" s="17" t="s">
        <v>1520</v>
      </c>
      <c r="P1302" s="17" t="s">
        <v>4786</v>
      </c>
      <c r="Q1302" s="17" t="s">
        <v>4786</v>
      </c>
      <c r="R1302" s="22">
        <v>15</v>
      </c>
      <c r="S1302" s="17" t="s">
        <v>4022</v>
      </c>
      <c r="T1302" s="23">
        <v>110</v>
      </c>
      <c r="U1302" s="17" t="s">
        <v>4441</v>
      </c>
    </row>
    <row r="1303" spans="1:21" ht="64.5" hidden="1" x14ac:dyDescent="0.25">
      <c r="A1303" s="24" t="s">
        <v>7284</v>
      </c>
      <c r="B1303" s="44" t="s">
        <v>7285</v>
      </c>
      <c r="C1303" s="21" t="s">
        <v>7286</v>
      </c>
      <c r="D1303" s="18">
        <v>39319</v>
      </c>
      <c r="E1303" s="17" t="s">
        <v>7286</v>
      </c>
      <c r="F1303" s="24"/>
      <c r="G1303" s="19" t="s">
        <v>3479</v>
      </c>
      <c r="H1303" s="24" t="s">
        <v>7286</v>
      </c>
      <c r="I1303" s="20">
        <v>2009</v>
      </c>
      <c r="J1303" s="17" t="s">
        <v>4784</v>
      </c>
      <c r="K1303" s="17" t="s">
        <v>7284</v>
      </c>
      <c r="L1303" s="17" t="s">
        <v>4785</v>
      </c>
      <c r="M1303" s="45"/>
      <c r="N1303" s="24"/>
      <c r="O1303" s="24" t="s">
        <v>4785</v>
      </c>
      <c r="P1303" s="17" t="s">
        <v>4786</v>
      </c>
      <c r="Q1303" s="17" t="s">
        <v>4792</v>
      </c>
      <c r="R1303" s="22">
        <v>22</v>
      </c>
      <c r="S1303" s="21" t="s">
        <v>7287</v>
      </c>
      <c r="T1303" s="23">
        <v>110</v>
      </c>
      <c r="U1303" s="17" t="s">
        <v>4493</v>
      </c>
    </row>
    <row r="1304" spans="1:21" ht="102.75" hidden="1" x14ac:dyDescent="0.25">
      <c r="A1304" s="17" t="s">
        <v>654</v>
      </c>
      <c r="B1304" s="32" t="s">
        <v>2310</v>
      </c>
      <c r="C1304" s="32" t="s">
        <v>1347</v>
      </c>
      <c r="D1304" s="31">
        <v>93055</v>
      </c>
      <c r="E1304" s="32" t="s">
        <v>1347</v>
      </c>
      <c r="F1304" s="32" t="s">
        <v>2627</v>
      </c>
      <c r="G1304" s="19" t="s">
        <v>3478</v>
      </c>
      <c r="H1304" s="32"/>
      <c r="I1304" s="27">
        <v>2011</v>
      </c>
      <c r="J1304" s="27" t="s">
        <v>4784</v>
      </c>
      <c r="K1304" s="17" t="s">
        <v>654</v>
      </c>
      <c r="L1304" s="27" t="s">
        <v>4812</v>
      </c>
      <c r="M1304" s="32"/>
      <c r="N1304" s="32"/>
      <c r="O1304" s="32" t="s">
        <v>4812</v>
      </c>
      <c r="P1304" s="27" t="s">
        <v>4792</v>
      </c>
      <c r="Q1304" s="27" t="s">
        <v>4786</v>
      </c>
      <c r="R1304" s="39">
        <v>10.5</v>
      </c>
      <c r="S1304" s="54" t="s">
        <v>7288</v>
      </c>
      <c r="T1304" s="23">
        <v>10</v>
      </c>
      <c r="U1304" s="32" t="s">
        <v>4543</v>
      </c>
    </row>
    <row r="1305" spans="1:21" ht="39" hidden="1" x14ac:dyDescent="0.25">
      <c r="A1305" s="17" t="s">
        <v>655</v>
      </c>
      <c r="B1305" s="32" t="s">
        <v>2310</v>
      </c>
      <c r="C1305" s="30" t="s">
        <v>1347</v>
      </c>
      <c r="D1305" s="60">
        <v>93055</v>
      </c>
      <c r="E1305" s="30" t="s">
        <v>1347</v>
      </c>
      <c r="F1305" s="30" t="s">
        <v>2627</v>
      </c>
      <c r="G1305" s="19" t="s">
        <v>3478</v>
      </c>
      <c r="H1305" s="32"/>
      <c r="I1305" s="52">
        <v>2016</v>
      </c>
      <c r="J1305" s="32" t="s">
        <v>4784</v>
      </c>
      <c r="K1305" s="17" t="s">
        <v>655</v>
      </c>
      <c r="L1305" s="27" t="s">
        <v>4812</v>
      </c>
      <c r="M1305" s="33"/>
      <c r="N1305" s="33"/>
      <c r="O1305" s="33" t="s">
        <v>4812</v>
      </c>
      <c r="P1305" s="32" t="s">
        <v>4792</v>
      </c>
      <c r="Q1305" s="32" t="s">
        <v>4786</v>
      </c>
      <c r="R1305" s="39">
        <v>2.7</v>
      </c>
      <c r="S1305" s="32" t="s">
        <v>4277</v>
      </c>
      <c r="T1305" s="23">
        <v>10</v>
      </c>
      <c r="U1305" s="25" t="s">
        <v>4543</v>
      </c>
    </row>
    <row r="1306" spans="1:21" hidden="1" x14ac:dyDescent="0.25">
      <c r="A1306" s="24" t="s">
        <v>7289</v>
      </c>
      <c r="B1306" s="24"/>
      <c r="C1306" s="17" t="s">
        <v>7290</v>
      </c>
      <c r="D1306" s="26">
        <v>95194</v>
      </c>
      <c r="E1306" s="25" t="s">
        <v>7291</v>
      </c>
      <c r="F1306" s="24">
        <v>498</v>
      </c>
      <c r="G1306" s="19" t="s">
        <v>3478</v>
      </c>
      <c r="H1306" s="24"/>
      <c r="I1306" s="28">
        <v>2010</v>
      </c>
      <c r="J1306" s="17" t="s">
        <v>4784</v>
      </c>
      <c r="K1306" s="17" t="s">
        <v>7289</v>
      </c>
      <c r="L1306" s="17" t="s">
        <v>4785</v>
      </c>
      <c r="M1306" s="17"/>
      <c r="N1306" s="24"/>
      <c r="O1306" s="24" t="s">
        <v>4785</v>
      </c>
      <c r="P1306" s="17" t="s">
        <v>4786</v>
      </c>
      <c r="Q1306" s="17"/>
      <c r="R1306" s="29">
        <v>10</v>
      </c>
      <c r="S1306" s="17"/>
      <c r="T1306" s="25"/>
      <c r="U1306" s="25"/>
    </row>
    <row r="1307" spans="1:21" ht="51.75" hidden="1" x14ac:dyDescent="0.25">
      <c r="A1307" s="24" t="s">
        <v>7292</v>
      </c>
      <c r="B1307" s="44" t="s">
        <v>7293</v>
      </c>
      <c r="C1307" s="17"/>
      <c r="D1307" s="26">
        <v>25593</v>
      </c>
      <c r="E1307" s="25" t="s">
        <v>7294</v>
      </c>
      <c r="F1307" s="17"/>
      <c r="G1307" s="19" t="s">
        <v>3486</v>
      </c>
      <c r="H1307" s="17"/>
      <c r="I1307" s="28">
        <v>2005</v>
      </c>
      <c r="J1307" s="17" t="s">
        <v>4784</v>
      </c>
      <c r="K1307" s="17" t="s">
        <v>7292</v>
      </c>
      <c r="L1307" s="17" t="s">
        <v>4785</v>
      </c>
      <c r="M1307" s="17"/>
      <c r="N1307" s="17"/>
      <c r="O1307" s="17" t="s">
        <v>4785</v>
      </c>
      <c r="P1307" s="17" t="s">
        <v>4786</v>
      </c>
      <c r="Q1307" s="17"/>
      <c r="R1307" s="29">
        <v>16</v>
      </c>
      <c r="S1307" s="17"/>
      <c r="T1307" s="25" t="s">
        <v>4405</v>
      </c>
      <c r="U1307" s="25" t="s">
        <v>4573</v>
      </c>
    </row>
    <row r="1308" spans="1:21" hidden="1" x14ac:dyDescent="0.25">
      <c r="A1308" s="24" t="s">
        <v>7295</v>
      </c>
      <c r="B1308" s="17" t="s">
        <v>5293</v>
      </c>
      <c r="C1308" s="17" t="s">
        <v>7296</v>
      </c>
      <c r="D1308" s="35">
        <v>15345</v>
      </c>
      <c r="E1308" s="36" t="s">
        <v>7297</v>
      </c>
      <c r="F1308" s="17"/>
      <c r="G1308" s="19" t="s">
        <v>3346</v>
      </c>
      <c r="H1308" s="17"/>
      <c r="I1308" s="28">
        <v>2009</v>
      </c>
      <c r="J1308" s="17" t="s">
        <v>4784</v>
      </c>
      <c r="K1308" s="17" t="s">
        <v>7295</v>
      </c>
      <c r="L1308" s="17" t="s">
        <v>4785</v>
      </c>
      <c r="M1308" s="17"/>
      <c r="N1308" s="17"/>
      <c r="O1308" s="17" t="s">
        <v>4785</v>
      </c>
      <c r="P1308" s="17" t="s">
        <v>4786</v>
      </c>
      <c r="Q1308" s="17"/>
      <c r="R1308" s="22">
        <v>30</v>
      </c>
      <c r="S1308" s="17" t="s">
        <v>7298</v>
      </c>
      <c r="T1308" s="36">
        <v>110</v>
      </c>
      <c r="U1308" s="17" t="s">
        <v>4436</v>
      </c>
    </row>
    <row r="1309" spans="1:21" hidden="1" x14ac:dyDescent="0.25">
      <c r="A1309" s="17" t="s">
        <v>7299</v>
      </c>
      <c r="B1309" s="17" t="s">
        <v>7300</v>
      </c>
      <c r="C1309" s="17"/>
      <c r="D1309" s="18">
        <v>25764</v>
      </c>
      <c r="E1309" s="17" t="s">
        <v>7301</v>
      </c>
      <c r="F1309" s="17"/>
      <c r="G1309" s="19" t="s">
        <v>3486</v>
      </c>
      <c r="H1309" s="17"/>
      <c r="I1309" s="20">
        <v>2009</v>
      </c>
      <c r="J1309" s="17" t="s">
        <v>4784</v>
      </c>
      <c r="K1309" s="17" t="s">
        <v>7299</v>
      </c>
      <c r="L1309" s="17" t="s">
        <v>4785</v>
      </c>
      <c r="M1309" s="17"/>
      <c r="N1309" s="17"/>
      <c r="O1309" s="17" t="s">
        <v>4785</v>
      </c>
      <c r="P1309" s="17" t="s">
        <v>4786</v>
      </c>
      <c r="Q1309" s="17"/>
      <c r="R1309" s="22">
        <v>25</v>
      </c>
      <c r="S1309" s="21"/>
      <c r="T1309" s="23" t="s">
        <v>4403</v>
      </c>
      <c r="U1309" s="17" t="s">
        <v>4573</v>
      </c>
    </row>
    <row r="1310" spans="1:21" hidden="1" x14ac:dyDescent="0.25">
      <c r="A1310" s="17" t="s">
        <v>7302</v>
      </c>
      <c r="B1310" s="17"/>
      <c r="C1310" s="17" t="s">
        <v>7303</v>
      </c>
      <c r="D1310" s="18">
        <v>25764</v>
      </c>
      <c r="E1310" s="37" t="s">
        <v>7301</v>
      </c>
      <c r="F1310" s="17" t="s">
        <v>7304</v>
      </c>
      <c r="G1310" s="27" t="s">
        <v>3486</v>
      </c>
      <c r="H1310" s="17"/>
      <c r="I1310" s="20">
        <v>2014</v>
      </c>
      <c r="J1310" s="17" t="s">
        <v>4784</v>
      </c>
      <c r="K1310" s="17" t="s">
        <v>7302</v>
      </c>
      <c r="L1310" s="17" t="s">
        <v>4785</v>
      </c>
      <c r="M1310" s="17"/>
      <c r="N1310" s="17"/>
      <c r="O1310" s="17" t="s">
        <v>4785</v>
      </c>
      <c r="P1310" s="17" t="s">
        <v>4786</v>
      </c>
      <c r="Q1310" s="17" t="s">
        <v>4792</v>
      </c>
      <c r="R1310" s="22">
        <v>18.399999999999999</v>
      </c>
      <c r="S1310" s="17"/>
      <c r="T1310" s="23" t="s">
        <v>4405</v>
      </c>
      <c r="U1310" s="17" t="s">
        <v>4567</v>
      </c>
    </row>
    <row r="1311" spans="1:21" ht="64.5" hidden="1" x14ac:dyDescent="0.25">
      <c r="A1311" s="24" t="s">
        <v>7305</v>
      </c>
      <c r="B1311" s="51" t="s">
        <v>7306</v>
      </c>
      <c r="C1311" s="17" t="s">
        <v>7307</v>
      </c>
      <c r="D1311" s="26">
        <v>54421</v>
      </c>
      <c r="E1311" s="25" t="s">
        <v>7308</v>
      </c>
      <c r="F1311" s="24"/>
      <c r="G1311" s="19" t="s">
        <v>3487</v>
      </c>
      <c r="H1311" s="24"/>
      <c r="I1311" s="28">
        <v>2002</v>
      </c>
      <c r="J1311" s="17" t="s">
        <v>4784</v>
      </c>
      <c r="K1311" s="17" t="s">
        <v>7305</v>
      </c>
      <c r="L1311" s="17" t="s">
        <v>4785</v>
      </c>
      <c r="M1311" s="17"/>
      <c r="N1311" s="24"/>
      <c r="O1311" s="24" t="s">
        <v>4785</v>
      </c>
      <c r="P1311" s="17" t="s">
        <v>4786</v>
      </c>
      <c r="Q1311" s="17" t="s">
        <v>4792</v>
      </c>
      <c r="R1311" s="29">
        <v>13.5</v>
      </c>
      <c r="S1311" s="21" t="s">
        <v>7309</v>
      </c>
      <c r="T1311" s="25" t="s">
        <v>4423</v>
      </c>
      <c r="U1311" s="25" t="s">
        <v>4441</v>
      </c>
    </row>
    <row r="1312" spans="1:21" hidden="1" x14ac:dyDescent="0.25">
      <c r="A1312" s="24" t="s">
        <v>7310</v>
      </c>
      <c r="B1312" s="17"/>
      <c r="C1312" s="17" t="s">
        <v>7311</v>
      </c>
      <c r="D1312" s="18" t="s">
        <v>1516</v>
      </c>
      <c r="E1312" s="17" t="s">
        <v>7311</v>
      </c>
      <c r="F1312" s="17" t="s">
        <v>7312</v>
      </c>
      <c r="G1312" s="19" t="s">
        <v>3479</v>
      </c>
      <c r="H1312" s="17"/>
      <c r="I1312" s="20">
        <v>2010</v>
      </c>
      <c r="J1312" s="17" t="s">
        <v>4784</v>
      </c>
      <c r="K1312" s="17" t="s">
        <v>7310</v>
      </c>
      <c r="L1312" s="17" t="s">
        <v>4785</v>
      </c>
      <c r="M1312" s="17"/>
      <c r="N1312" s="17"/>
      <c r="O1312" s="17" t="s">
        <v>4785</v>
      </c>
      <c r="P1312" s="17" t="s">
        <v>4786</v>
      </c>
      <c r="Q1312" s="17"/>
      <c r="R1312" s="22">
        <v>12</v>
      </c>
      <c r="S1312" s="17"/>
      <c r="T1312" s="23"/>
      <c r="U1312" s="25"/>
    </row>
    <row r="1313" spans="1:21" hidden="1" x14ac:dyDescent="0.25">
      <c r="A1313" s="24" t="s">
        <v>656</v>
      </c>
      <c r="B1313" s="24" t="s">
        <v>2311</v>
      </c>
      <c r="C1313" s="17" t="s">
        <v>1348</v>
      </c>
      <c r="D1313" s="26">
        <v>83512</v>
      </c>
      <c r="E1313" s="25" t="s">
        <v>3405</v>
      </c>
      <c r="F1313" s="17" t="s">
        <v>2628</v>
      </c>
      <c r="G1313" s="19" t="s">
        <v>3478</v>
      </c>
      <c r="H1313" s="17"/>
      <c r="I1313" s="28">
        <v>2000</v>
      </c>
      <c r="J1313" s="17" t="s">
        <v>4784</v>
      </c>
      <c r="K1313" s="17" t="s">
        <v>656</v>
      </c>
      <c r="L1313" s="17" t="s">
        <v>4812</v>
      </c>
      <c r="M1313" s="17"/>
      <c r="N1313" s="17"/>
      <c r="O1313" s="17" t="s">
        <v>4812</v>
      </c>
      <c r="P1313" s="17" t="s">
        <v>4792</v>
      </c>
      <c r="Q1313" s="17" t="s">
        <v>4882</v>
      </c>
      <c r="R1313" s="29">
        <v>15.5</v>
      </c>
      <c r="S1313" s="17" t="s">
        <v>4278</v>
      </c>
      <c r="T1313" s="25">
        <v>20</v>
      </c>
      <c r="U1313" s="25" t="s">
        <v>4544</v>
      </c>
    </row>
    <row r="1314" spans="1:21" hidden="1" x14ac:dyDescent="0.25">
      <c r="A1314" s="24" t="s">
        <v>7313</v>
      </c>
      <c r="B1314" s="17" t="s">
        <v>2136</v>
      </c>
      <c r="C1314" s="17" t="s">
        <v>7314</v>
      </c>
      <c r="D1314" s="26">
        <v>97280</v>
      </c>
      <c r="E1314" s="25" t="s">
        <v>7315</v>
      </c>
      <c r="F1314" s="24"/>
      <c r="G1314" s="19" t="s">
        <v>3478</v>
      </c>
      <c r="H1314" s="24"/>
      <c r="I1314" s="28" t="s">
        <v>6104</v>
      </c>
      <c r="J1314" s="17" t="s">
        <v>4784</v>
      </c>
      <c r="K1314" s="17" t="s">
        <v>7313</v>
      </c>
      <c r="L1314" s="17" t="s">
        <v>4785</v>
      </c>
      <c r="M1314" s="17"/>
      <c r="N1314" s="24"/>
      <c r="O1314" s="24" t="s">
        <v>4785</v>
      </c>
      <c r="P1314" s="17" t="s">
        <v>4786</v>
      </c>
      <c r="Q1314" s="17" t="s">
        <v>4792</v>
      </c>
      <c r="R1314" s="29">
        <v>16.8</v>
      </c>
      <c r="S1314" s="17" t="s">
        <v>7316</v>
      </c>
      <c r="T1314" s="25">
        <v>30</v>
      </c>
      <c r="U1314" s="25" t="s">
        <v>4520</v>
      </c>
    </row>
    <row r="1315" spans="1:21" hidden="1" x14ac:dyDescent="0.25">
      <c r="A1315" s="24" t="s">
        <v>310</v>
      </c>
      <c r="B1315" s="17" t="s">
        <v>2195</v>
      </c>
      <c r="C1315" s="17" t="s">
        <v>1124</v>
      </c>
      <c r="D1315" s="26">
        <v>86643</v>
      </c>
      <c r="E1315" s="25" t="s">
        <v>3291</v>
      </c>
      <c r="F1315" s="24"/>
      <c r="G1315" s="19" t="s">
        <v>3478</v>
      </c>
      <c r="H1315" s="24" t="s">
        <v>1604</v>
      </c>
      <c r="I1315" s="28">
        <v>1967</v>
      </c>
      <c r="J1315" s="17" t="s">
        <v>4784</v>
      </c>
      <c r="K1315" s="17" t="s">
        <v>310</v>
      </c>
      <c r="L1315" s="17" t="s">
        <v>4823</v>
      </c>
      <c r="M1315" s="17"/>
      <c r="N1315" s="24"/>
      <c r="O1315" s="24" t="s">
        <v>4823</v>
      </c>
      <c r="P1315" s="17" t="s">
        <v>4792</v>
      </c>
      <c r="Q1315" s="17" t="s">
        <v>4792</v>
      </c>
      <c r="R1315" s="29">
        <v>18.899999999999999</v>
      </c>
      <c r="S1315" s="17" t="s">
        <v>4091</v>
      </c>
      <c r="T1315" s="25" t="s">
        <v>4416</v>
      </c>
      <c r="U1315" s="25" t="s">
        <v>4481</v>
      </c>
    </row>
    <row r="1316" spans="1:21" hidden="1" x14ac:dyDescent="0.25">
      <c r="A1316" s="24" t="s">
        <v>7317</v>
      </c>
      <c r="B1316" s="17" t="s">
        <v>7318</v>
      </c>
      <c r="C1316" s="17"/>
      <c r="D1316" s="18">
        <v>96184</v>
      </c>
      <c r="E1316" s="25" t="s">
        <v>7319</v>
      </c>
      <c r="F1316" s="24"/>
      <c r="G1316" s="19" t="s">
        <v>3478</v>
      </c>
      <c r="H1316" s="17"/>
      <c r="I1316" s="28">
        <v>2010</v>
      </c>
      <c r="J1316" s="17" t="s">
        <v>4784</v>
      </c>
      <c r="K1316" s="17" t="s">
        <v>7317</v>
      </c>
      <c r="L1316" s="17" t="s">
        <v>4815</v>
      </c>
      <c r="M1316" s="17"/>
      <c r="N1316" s="24"/>
      <c r="O1316" s="24" t="s">
        <v>4815</v>
      </c>
      <c r="P1316" s="17" t="s">
        <v>4786</v>
      </c>
      <c r="Q1316" s="17"/>
      <c r="R1316" s="29">
        <v>12.6</v>
      </c>
      <c r="S1316" s="17"/>
      <c r="T1316" s="25" t="s">
        <v>4405</v>
      </c>
      <c r="U1316" s="17" t="s">
        <v>4451</v>
      </c>
    </row>
    <row r="1317" spans="1:21" hidden="1" x14ac:dyDescent="0.25">
      <c r="A1317" s="17" t="s">
        <v>7320</v>
      </c>
      <c r="B1317" s="21"/>
      <c r="C1317" s="17" t="s">
        <v>7321</v>
      </c>
      <c r="D1317" s="18">
        <v>97282</v>
      </c>
      <c r="E1317" s="17" t="s">
        <v>7322</v>
      </c>
      <c r="F1317" s="17"/>
      <c r="G1317" s="19" t="s">
        <v>3478</v>
      </c>
      <c r="H1317" s="17"/>
      <c r="I1317" s="20">
        <v>2014</v>
      </c>
      <c r="J1317" s="17" t="s">
        <v>4784</v>
      </c>
      <c r="K1317" s="17" t="s">
        <v>7320</v>
      </c>
      <c r="L1317" s="17" t="s">
        <v>4785</v>
      </c>
      <c r="M1317" s="17"/>
      <c r="N1317" s="17"/>
      <c r="O1317" s="17" t="s">
        <v>4785</v>
      </c>
      <c r="P1317" s="17" t="s">
        <v>4786</v>
      </c>
      <c r="Q1317" s="17" t="s">
        <v>4792</v>
      </c>
      <c r="R1317" s="22">
        <v>15.4</v>
      </c>
      <c r="S1317" s="17"/>
      <c r="T1317" s="23" t="s">
        <v>4849</v>
      </c>
      <c r="U1317" s="17" t="s">
        <v>4451</v>
      </c>
    </row>
    <row r="1318" spans="1:21" ht="319.5" hidden="1" x14ac:dyDescent="0.25">
      <c r="A1318" s="17" t="s">
        <v>7323</v>
      </c>
      <c r="B1318" s="17" t="s">
        <v>7324</v>
      </c>
      <c r="C1318" s="21" t="s">
        <v>7325</v>
      </c>
      <c r="D1318" s="18">
        <v>25821</v>
      </c>
      <c r="E1318" s="17" t="s">
        <v>7326</v>
      </c>
      <c r="F1318" s="17"/>
      <c r="G1318" s="19" t="s">
        <v>3486</v>
      </c>
      <c r="H1318" s="17"/>
      <c r="I1318" s="20">
        <v>2013</v>
      </c>
      <c r="J1318" s="17" t="s">
        <v>4784</v>
      </c>
      <c r="K1318" s="17" t="s">
        <v>7323</v>
      </c>
      <c r="L1318" s="17" t="s">
        <v>4785</v>
      </c>
      <c r="M1318" s="17"/>
      <c r="N1318" s="17"/>
      <c r="O1318" s="17" t="s">
        <v>4785</v>
      </c>
      <c r="P1318" s="17" t="s">
        <v>4786</v>
      </c>
      <c r="Q1318" s="17" t="s">
        <v>4792</v>
      </c>
      <c r="R1318" s="22">
        <v>99.9</v>
      </c>
      <c r="S1318" s="21" t="s">
        <v>7327</v>
      </c>
      <c r="T1318" s="23">
        <v>110</v>
      </c>
      <c r="U1318" s="25" t="s">
        <v>4567</v>
      </c>
    </row>
    <row r="1319" spans="1:21" ht="64.5" hidden="1" x14ac:dyDescent="0.25">
      <c r="A1319" s="24" t="s">
        <v>7328</v>
      </c>
      <c r="B1319" s="21" t="s">
        <v>7329</v>
      </c>
      <c r="C1319" s="17" t="s">
        <v>7329</v>
      </c>
      <c r="D1319" s="26">
        <v>25821</v>
      </c>
      <c r="E1319" s="25" t="s">
        <v>7326</v>
      </c>
      <c r="F1319" s="17" t="s">
        <v>7330</v>
      </c>
      <c r="G1319" s="19" t="s">
        <v>3486</v>
      </c>
      <c r="H1319" s="17"/>
      <c r="I1319" s="28">
        <v>2015</v>
      </c>
      <c r="J1319" s="17" t="s">
        <v>4784</v>
      </c>
      <c r="K1319" s="17" t="s">
        <v>7328</v>
      </c>
      <c r="L1319" s="17" t="s">
        <v>4785</v>
      </c>
      <c r="M1319" s="17"/>
      <c r="N1319" s="17"/>
      <c r="O1319" s="17" t="s">
        <v>4785</v>
      </c>
      <c r="P1319" s="17" t="s">
        <v>4786</v>
      </c>
      <c r="Q1319" s="17"/>
      <c r="R1319" s="29">
        <v>208.8</v>
      </c>
      <c r="S1319" s="17"/>
      <c r="T1319" s="25"/>
      <c r="U1319" s="25"/>
    </row>
    <row r="1320" spans="1:21" hidden="1" x14ac:dyDescent="0.25">
      <c r="A1320" s="24" t="s">
        <v>657</v>
      </c>
      <c r="B1320" s="24" t="s">
        <v>2312</v>
      </c>
      <c r="C1320" s="17" t="s">
        <v>1349</v>
      </c>
      <c r="D1320" s="26">
        <v>72762</v>
      </c>
      <c r="E1320" s="25" t="s">
        <v>3406</v>
      </c>
      <c r="F1320" s="17" t="s">
        <v>2629</v>
      </c>
      <c r="G1320" s="19" t="s">
        <v>3482</v>
      </c>
      <c r="H1320" s="17" t="s">
        <v>1750</v>
      </c>
      <c r="I1320" s="28">
        <v>2011</v>
      </c>
      <c r="J1320" s="17" t="s">
        <v>4784</v>
      </c>
      <c r="K1320" s="17" t="s">
        <v>657</v>
      </c>
      <c r="L1320" s="17" t="s">
        <v>4812</v>
      </c>
      <c r="M1320" s="17"/>
      <c r="N1320" s="17"/>
      <c r="O1320" s="17" t="s">
        <v>4812</v>
      </c>
      <c r="P1320" s="17" t="s">
        <v>4792</v>
      </c>
      <c r="Q1320" s="17" t="s">
        <v>4786</v>
      </c>
      <c r="R1320" s="29">
        <v>9.8000000000000007</v>
      </c>
      <c r="S1320" s="17" t="s">
        <v>4279</v>
      </c>
      <c r="T1320" s="25">
        <v>10</v>
      </c>
      <c r="U1320" s="25" t="s">
        <v>4545</v>
      </c>
    </row>
    <row r="1321" spans="1:21" hidden="1" x14ac:dyDescent="0.25">
      <c r="A1321" s="17" t="s">
        <v>658</v>
      </c>
      <c r="B1321" s="32" t="s">
        <v>2236</v>
      </c>
      <c r="C1321" s="32" t="s">
        <v>1350</v>
      </c>
      <c r="D1321" s="32">
        <v>47495</v>
      </c>
      <c r="E1321" s="32" t="s">
        <v>3407</v>
      </c>
      <c r="F1321" s="32"/>
      <c r="G1321" s="19" t="s">
        <v>3480</v>
      </c>
      <c r="H1321" s="32"/>
      <c r="I1321" s="32">
        <v>1975</v>
      </c>
      <c r="J1321" s="32" t="s">
        <v>4784</v>
      </c>
      <c r="K1321" s="17" t="s">
        <v>658</v>
      </c>
      <c r="L1321" s="32" t="s">
        <v>4842</v>
      </c>
      <c r="M1321" s="32" t="s">
        <v>7331</v>
      </c>
      <c r="N1321" s="32" t="s">
        <v>4812</v>
      </c>
      <c r="O1321" s="32" t="s">
        <v>4843</v>
      </c>
      <c r="P1321" s="32" t="s">
        <v>4792</v>
      </c>
      <c r="Q1321" s="32" t="s">
        <v>4882</v>
      </c>
      <c r="R1321" s="39">
        <v>79</v>
      </c>
      <c r="S1321" s="32" t="s">
        <v>4280</v>
      </c>
      <c r="T1321" s="17">
        <v>25</v>
      </c>
      <c r="U1321" s="32" t="s">
        <v>2236</v>
      </c>
    </row>
    <row r="1322" spans="1:21" hidden="1" x14ac:dyDescent="0.25">
      <c r="A1322" s="17" t="s">
        <v>7332</v>
      </c>
      <c r="B1322" s="32" t="s">
        <v>7333</v>
      </c>
      <c r="C1322" s="32" t="s">
        <v>7334</v>
      </c>
      <c r="D1322" s="32">
        <v>48432</v>
      </c>
      <c r="E1322" s="32" t="s">
        <v>7335</v>
      </c>
      <c r="F1322" s="32" t="s">
        <v>7336</v>
      </c>
      <c r="G1322" s="19" t="s">
        <v>3480</v>
      </c>
      <c r="H1322" s="32"/>
      <c r="I1322" s="32">
        <v>2002</v>
      </c>
      <c r="J1322" s="32" t="s">
        <v>4784</v>
      </c>
      <c r="K1322" s="17" t="s">
        <v>7332</v>
      </c>
      <c r="L1322" s="32" t="s">
        <v>4785</v>
      </c>
      <c r="M1322" s="32"/>
      <c r="N1322" s="32"/>
      <c r="O1322" s="32" t="s">
        <v>4785</v>
      </c>
      <c r="P1322" s="32" t="s">
        <v>4786</v>
      </c>
      <c r="Q1322" s="32" t="s">
        <v>4859</v>
      </c>
      <c r="R1322" s="39">
        <v>10.5</v>
      </c>
      <c r="S1322" s="32" t="s">
        <v>7337</v>
      </c>
      <c r="T1322" s="17">
        <v>30</v>
      </c>
      <c r="U1322" s="32" t="s">
        <v>4441</v>
      </c>
    </row>
    <row r="1323" spans="1:21" hidden="1" x14ac:dyDescent="0.25">
      <c r="A1323" s="24" t="s">
        <v>659</v>
      </c>
      <c r="B1323" s="51" t="s">
        <v>2182</v>
      </c>
      <c r="C1323" s="17" t="s">
        <v>1351</v>
      </c>
      <c r="D1323" s="26">
        <v>79618</v>
      </c>
      <c r="E1323" s="25" t="s">
        <v>3292</v>
      </c>
      <c r="F1323" s="24" t="s">
        <v>2630</v>
      </c>
      <c r="G1323" s="19" t="s">
        <v>3482</v>
      </c>
      <c r="H1323" s="24"/>
      <c r="I1323" s="28">
        <v>1980</v>
      </c>
      <c r="J1323" s="17" t="s">
        <v>4784</v>
      </c>
      <c r="K1323" s="17" t="s">
        <v>659</v>
      </c>
      <c r="L1323" s="17" t="s">
        <v>4812</v>
      </c>
      <c r="M1323" s="17" t="s">
        <v>4812</v>
      </c>
      <c r="N1323" s="24" t="s">
        <v>7338</v>
      </c>
      <c r="O1323" s="24" t="s">
        <v>4812</v>
      </c>
      <c r="P1323" s="17" t="s">
        <v>4792</v>
      </c>
      <c r="Q1323" s="17" t="s">
        <v>4786</v>
      </c>
      <c r="R1323" s="29">
        <v>16</v>
      </c>
      <c r="S1323" s="17" t="s">
        <v>4281</v>
      </c>
      <c r="T1323" s="25">
        <v>110</v>
      </c>
      <c r="U1323" s="25" t="s">
        <v>4546</v>
      </c>
    </row>
    <row r="1324" spans="1:21" hidden="1" x14ac:dyDescent="0.25">
      <c r="A1324" s="17" t="s">
        <v>311</v>
      </c>
      <c r="B1324" s="17" t="s">
        <v>2202</v>
      </c>
      <c r="C1324" s="17" t="s">
        <v>1125</v>
      </c>
      <c r="D1324" s="18">
        <v>79618</v>
      </c>
      <c r="E1324" s="17" t="s">
        <v>3292</v>
      </c>
      <c r="F1324" s="17"/>
      <c r="G1324" s="19" t="s">
        <v>3482</v>
      </c>
      <c r="H1324" s="17" t="s">
        <v>1125</v>
      </c>
      <c r="I1324" s="20">
        <v>2010</v>
      </c>
      <c r="J1324" s="17" t="s">
        <v>4784</v>
      </c>
      <c r="K1324" s="17" t="s">
        <v>311</v>
      </c>
      <c r="L1324" s="17" t="s">
        <v>4823</v>
      </c>
      <c r="M1324" s="17"/>
      <c r="N1324" s="17"/>
      <c r="O1324" s="17" t="s">
        <v>4823</v>
      </c>
      <c r="P1324" s="17" t="s">
        <v>4786</v>
      </c>
      <c r="Q1324" s="17" t="s">
        <v>4792</v>
      </c>
      <c r="R1324" s="22">
        <v>46.7</v>
      </c>
      <c r="S1324" s="17" t="s">
        <v>4119</v>
      </c>
      <c r="T1324" s="23">
        <v>110</v>
      </c>
      <c r="U1324" s="17" t="s">
        <v>4480</v>
      </c>
    </row>
    <row r="1325" spans="1:21" hidden="1" x14ac:dyDescent="0.25">
      <c r="A1325" s="17" t="s">
        <v>312</v>
      </c>
      <c r="B1325" s="17" t="s">
        <v>2158</v>
      </c>
      <c r="C1325" s="17" t="s">
        <v>1126</v>
      </c>
      <c r="D1325" s="18">
        <v>79603</v>
      </c>
      <c r="E1325" s="17" t="s">
        <v>3292</v>
      </c>
      <c r="F1325" s="17" t="s">
        <v>2518</v>
      </c>
      <c r="G1325" s="19" t="s">
        <v>3482</v>
      </c>
      <c r="H1325" s="17" t="s">
        <v>1628</v>
      </c>
      <c r="I1325" s="20">
        <v>1931</v>
      </c>
      <c r="J1325" s="17" t="s">
        <v>4784</v>
      </c>
      <c r="K1325" s="17" t="s">
        <v>312</v>
      </c>
      <c r="L1325" s="17" t="s">
        <v>4823</v>
      </c>
      <c r="M1325" s="17"/>
      <c r="N1325" s="17"/>
      <c r="O1325" s="17" t="s">
        <v>4823</v>
      </c>
      <c r="P1325" s="17" t="s">
        <v>4792</v>
      </c>
      <c r="Q1325" s="17" t="s">
        <v>4859</v>
      </c>
      <c r="R1325" s="22">
        <v>30</v>
      </c>
      <c r="S1325" s="17" t="s">
        <v>4120</v>
      </c>
      <c r="T1325" s="23">
        <v>110</v>
      </c>
      <c r="U1325" s="17" t="s">
        <v>4442</v>
      </c>
    </row>
    <row r="1326" spans="1:21" hidden="1" x14ac:dyDescent="0.25">
      <c r="A1326" s="17" t="s">
        <v>7339</v>
      </c>
      <c r="B1326" s="17" t="s">
        <v>4999</v>
      </c>
      <c r="C1326" s="17" t="s">
        <v>7340</v>
      </c>
      <c r="D1326" s="18">
        <v>18311</v>
      </c>
      <c r="E1326" s="17" t="s">
        <v>7341</v>
      </c>
      <c r="F1326" s="17" t="s">
        <v>7342</v>
      </c>
      <c r="G1326" s="19" t="s">
        <v>3484</v>
      </c>
      <c r="H1326" s="17"/>
      <c r="I1326" s="20">
        <v>2012</v>
      </c>
      <c r="J1326" s="17" t="s">
        <v>4784</v>
      </c>
      <c r="K1326" s="17" t="s">
        <v>7339</v>
      </c>
      <c r="L1326" s="17" t="s">
        <v>4815</v>
      </c>
      <c r="M1326" s="17"/>
      <c r="N1326" s="17"/>
      <c r="O1326" s="17" t="s">
        <v>4815</v>
      </c>
      <c r="P1326" s="17" t="s">
        <v>4786</v>
      </c>
      <c r="Q1326" s="17"/>
      <c r="R1326" s="22">
        <v>21.3</v>
      </c>
      <c r="S1326" s="17"/>
      <c r="T1326" s="23"/>
      <c r="U1326" s="17" t="s">
        <v>4436</v>
      </c>
    </row>
    <row r="1327" spans="1:21" hidden="1" x14ac:dyDescent="0.25">
      <c r="A1327" s="24" t="s">
        <v>7343</v>
      </c>
      <c r="B1327" s="17" t="s">
        <v>5043</v>
      </c>
      <c r="C1327" s="17" t="s">
        <v>7344</v>
      </c>
      <c r="D1327" s="18">
        <v>55469</v>
      </c>
      <c r="E1327" s="17" t="s">
        <v>7345</v>
      </c>
      <c r="F1327" s="17"/>
      <c r="G1327" s="19" t="s">
        <v>3487</v>
      </c>
      <c r="H1327" s="17"/>
      <c r="I1327" s="38">
        <v>2013</v>
      </c>
      <c r="J1327" s="17" t="s">
        <v>4784</v>
      </c>
      <c r="K1327" s="17" t="s">
        <v>7343</v>
      </c>
      <c r="L1327" s="17" t="s">
        <v>4785</v>
      </c>
      <c r="M1327" s="17"/>
      <c r="N1327" s="17"/>
      <c r="O1327" s="17" t="s">
        <v>4785</v>
      </c>
      <c r="P1327" s="17" t="s">
        <v>4786</v>
      </c>
      <c r="Q1327" s="17"/>
      <c r="R1327" s="22">
        <v>15.8</v>
      </c>
      <c r="S1327" s="17" t="s">
        <v>7346</v>
      </c>
      <c r="T1327" s="17">
        <v>33</v>
      </c>
      <c r="U1327" s="17" t="s">
        <v>4441</v>
      </c>
    </row>
    <row r="1328" spans="1:21" hidden="1" x14ac:dyDescent="0.25">
      <c r="A1328" s="24" t="s">
        <v>7347</v>
      </c>
      <c r="B1328" s="24" t="s">
        <v>4894</v>
      </c>
      <c r="C1328" s="17" t="s">
        <v>7348</v>
      </c>
      <c r="D1328" s="18">
        <v>6528</v>
      </c>
      <c r="E1328" s="25" t="s">
        <v>7349</v>
      </c>
      <c r="F1328" s="17"/>
      <c r="G1328" s="19" t="s">
        <v>3479</v>
      </c>
      <c r="H1328" s="17"/>
      <c r="I1328" s="28">
        <v>2007</v>
      </c>
      <c r="J1328" s="17" t="s">
        <v>4784</v>
      </c>
      <c r="K1328" s="17" t="s">
        <v>7347</v>
      </c>
      <c r="L1328" s="17" t="s">
        <v>4785</v>
      </c>
      <c r="M1328" s="17"/>
      <c r="N1328" s="17"/>
      <c r="O1328" s="17" t="s">
        <v>4785</v>
      </c>
      <c r="P1328" s="17" t="s">
        <v>4786</v>
      </c>
      <c r="Q1328" s="17"/>
      <c r="R1328" s="29">
        <v>10</v>
      </c>
      <c r="S1328" s="17"/>
      <c r="T1328" s="25">
        <v>20</v>
      </c>
      <c r="U1328" s="25" t="s">
        <v>4458</v>
      </c>
    </row>
    <row r="1329" spans="1:21" hidden="1" x14ac:dyDescent="0.25">
      <c r="A1329" s="24" t="s">
        <v>7350</v>
      </c>
      <c r="B1329" s="24" t="s">
        <v>4897</v>
      </c>
      <c r="C1329" s="17" t="s">
        <v>7351</v>
      </c>
      <c r="D1329" s="18">
        <v>15848</v>
      </c>
      <c r="E1329" s="25" t="s">
        <v>7352</v>
      </c>
      <c r="F1329" s="17" t="s">
        <v>7353</v>
      </c>
      <c r="G1329" s="19" t="s">
        <v>3346</v>
      </c>
      <c r="H1329" s="17"/>
      <c r="I1329" s="28">
        <v>2002</v>
      </c>
      <c r="J1329" s="17" t="s">
        <v>4784</v>
      </c>
      <c r="K1329" s="17" t="s">
        <v>7350</v>
      </c>
      <c r="L1329" s="17" t="s">
        <v>4785</v>
      </c>
      <c r="M1329" s="17"/>
      <c r="N1329" s="17"/>
      <c r="O1329" s="17" t="s">
        <v>4785</v>
      </c>
      <c r="P1329" s="17" t="s">
        <v>4786</v>
      </c>
      <c r="Q1329" s="17" t="s">
        <v>4792</v>
      </c>
      <c r="R1329" s="29">
        <v>21</v>
      </c>
      <c r="S1329" s="17" t="s">
        <v>7354</v>
      </c>
      <c r="T1329" s="25">
        <v>110</v>
      </c>
      <c r="U1329" s="25" t="s">
        <v>4436</v>
      </c>
    </row>
    <row r="1330" spans="1:21" hidden="1" x14ac:dyDescent="0.25">
      <c r="A1330" s="24" t="s">
        <v>7355</v>
      </c>
      <c r="B1330" s="24" t="s">
        <v>4897</v>
      </c>
      <c r="C1330" s="17" t="s">
        <v>7356</v>
      </c>
      <c r="D1330" s="18">
        <v>15848</v>
      </c>
      <c r="E1330" s="25" t="s">
        <v>7352</v>
      </c>
      <c r="F1330" s="17" t="s">
        <v>7353</v>
      </c>
      <c r="G1330" s="19" t="s">
        <v>3346</v>
      </c>
      <c r="H1330" s="17"/>
      <c r="I1330" s="28">
        <v>2001</v>
      </c>
      <c r="J1330" s="17" t="s">
        <v>4784</v>
      </c>
      <c r="K1330" s="17" t="s">
        <v>7355</v>
      </c>
      <c r="L1330" s="17" t="s">
        <v>4785</v>
      </c>
      <c r="M1330" s="17"/>
      <c r="N1330" s="17"/>
      <c r="O1330" s="17" t="s">
        <v>4785</v>
      </c>
      <c r="P1330" s="17" t="s">
        <v>4786</v>
      </c>
      <c r="Q1330" s="17" t="s">
        <v>4792</v>
      </c>
      <c r="R1330" s="29">
        <v>15</v>
      </c>
      <c r="S1330" s="17" t="s">
        <v>7354</v>
      </c>
      <c r="T1330" s="25">
        <v>110</v>
      </c>
      <c r="U1330" s="25" t="s">
        <v>4436</v>
      </c>
    </row>
    <row r="1331" spans="1:21" hidden="1" x14ac:dyDescent="0.25">
      <c r="A1331" s="24" t="s">
        <v>7357</v>
      </c>
      <c r="B1331" s="24" t="s">
        <v>7358</v>
      </c>
      <c r="C1331" s="17"/>
      <c r="D1331" s="18">
        <v>27624</v>
      </c>
      <c r="E1331" s="25" t="s">
        <v>7359</v>
      </c>
      <c r="F1331" s="17"/>
      <c r="G1331" s="19" t="s">
        <v>3477</v>
      </c>
      <c r="H1331" s="17"/>
      <c r="I1331" s="28">
        <v>2007</v>
      </c>
      <c r="J1331" s="17" t="s">
        <v>4784</v>
      </c>
      <c r="K1331" s="17" t="s">
        <v>7357</v>
      </c>
      <c r="L1331" s="17" t="s">
        <v>4785</v>
      </c>
      <c r="M1331" s="17"/>
      <c r="N1331" s="17"/>
      <c r="O1331" s="17" t="s">
        <v>4785</v>
      </c>
      <c r="P1331" s="17" t="s">
        <v>4786</v>
      </c>
      <c r="Q1331" s="17"/>
      <c r="R1331" s="29">
        <v>10</v>
      </c>
      <c r="S1331" s="17"/>
      <c r="T1331" s="25" t="s">
        <v>4405</v>
      </c>
      <c r="U1331" s="25" t="s">
        <v>4455</v>
      </c>
    </row>
    <row r="1332" spans="1:21" hidden="1" x14ac:dyDescent="0.25">
      <c r="A1332" s="24" t="s">
        <v>7360</v>
      </c>
      <c r="B1332" s="24"/>
      <c r="C1332" s="17" t="s">
        <v>7361</v>
      </c>
      <c r="D1332" s="26">
        <v>25920</v>
      </c>
      <c r="E1332" s="25" t="s">
        <v>7362</v>
      </c>
      <c r="F1332" s="24"/>
      <c r="G1332" s="19" t="s">
        <v>3486</v>
      </c>
      <c r="H1332" s="24"/>
      <c r="I1332" s="28">
        <v>2014</v>
      </c>
      <c r="J1332" s="17" t="s">
        <v>4784</v>
      </c>
      <c r="K1332" s="17" t="s">
        <v>7360</v>
      </c>
      <c r="L1332" s="17" t="s">
        <v>4785</v>
      </c>
      <c r="M1332" s="17"/>
      <c r="N1332" s="24"/>
      <c r="O1332" s="24" t="s">
        <v>4785</v>
      </c>
      <c r="P1332" s="17" t="s">
        <v>4786</v>
      </c>
      <c r="Q1332" s="17" t="s">
        <v>4792</v>
      </c>
      <c r="R1332" s="29">
        <v>33</v>
      </c>
      <c r="S1332" s="17"/>
      <c r="T1332" s="25" t="s">
        <v>4849</v>
      </c>
      <c r="U1332" s="25" t="s">
        <v>4567</v>
      </c>
    </row>
    <row r="1333" spans="1:21" hidden="1" x14ac:dyDescent="0.25">
      <c r="A1333" s="17" t="s">
        <v>7363</v>
      </c>
      <c r="B1333" s="17"/>
      <c r="C1333" s="17" t="s">
        <v>7364</v>
      </c>
      <c r="D1333" s="18">
        <v>25920</v>
      </c>
      <c r="E1333" s="17" t="s">
        <v>7362</v>
      </c>
      <c r="F1333" s="17" t="s">
        <v>7365</v>
      </c>
      <c r="G1333" s="19" t="s">
        <v>3486</v>
      </c>
      <c r="H1333" s="17"/>
      <c r="I1333" s="20">
        <v>2015</v>
      </c>
      <c r="J1333" s="17" t="s">
        <v>4784</v>
      </c>
      <c r="K1333" s="17" t="s">
        <v>7363</v>
      </c>
      <c r="L1333" s="17" t="s">
        <v>4785</v>
      </c>
      <c r="M1333" s="17"/>
      <c r="N1333" s="17"/>
      <c r="O1333" s="17" t="s">
        <v>4785</v>
      </c>
      <c r="P1333" s="17" t="s">
        <v>4786</v>
      </c>
      <c r="Q1333" s="17"/>
      <c r="R1333" s="22">
        <v>19.8</v>
      </c>
      <c r="S1333" s="32"/>
      <c r="T1333" s="23"/>
      <c r="U1333" s="32"/>
    </row>
    <row r="1334" spans="1:21" ht="64.5" hidden="1" x14ac:dyDescent="0.25">
      <c r="A1334" s="17" t="s">
        <v>7366</v>
      </c>
      <c r="B1334" s="32" t="s">
        <v>2129</v>
      </c>
      <c r="C1334" s="32" t="s">
        <v>7367</v>
      </c>
      <c r="D1334" s="32">
        <v>17207</v>
      </c>
      <c r="E1334" s="32" t="s">
        <v>7368</v>
      </c>
      <c r="F1334" s="33" t="s">
        <v>7369</v>
      </c>
      <c r="G1334" s="19" t="s">
        <v>3484</v>
      </c>
      <c r="H1334" s="32" t="s">
        <v>7367</v>
      </c>
      <c r="I1334" s="32">
        <v>1999</v>
      </c>
      <c r="J1334" s="32" t="s">
        <v>4784</v>
      </c>
      <c r="K1334" s="17" t="s">
        <v>7366</v>
      </c>
      <c r="L1334" s="32" t="s">
        <v>4785</v>
      </c>
      <c r="M1334" s="32"/>
      <c r="N1334" s="32"/>
      <c r="O1334" s="32" t="s">
        <v>4785</v>
      </c>
      <c r="P1334" s="32" t="s">
        <v>4786</v>
      </c>
      <c r="Q1334" s="32"/>
      <c r="R1334" s="39">
        <v>19.2</v>
      </c>
      <c r="S1334" s="32" t="s">
        <v>7367</v>
      </c>
      <c r="T1334" s="17">
        <v>20</v>
      </c>
      <c r="U1334" s="32" t="s">
        <v>4436</v>
      </c>
    </row>
    <row r="1335" spans="1:21" hidden="1" x14ac:dyDescent="0.25">
      <c r="A1335" s="24" t="s">
        <v>7370</v>
      </c>
      <c r="B1335" s="44"/>
      <c r="C1335" s="17"/>
      <c r="D1335" s="18">
        <v>39579</v>
      </c>
      <c r="E1335" s="25" t="s">
        <v>7371</v>
      </c>
      <c r="F1335" s="17"/>
      <c r="G1335" s="19" t="s">
        <v>3479</v>
      </c>
      <c r="H1335" s="17"/>
      <c r="I1335" s="28">
        <v>2006</v>
      </c>
      <c r="J1335" s="17" t="s">
        <v>4784</v>
      </c>
      <c r="K1335" s="17" t="s">
        <v>7370</v>
      </c>
      <c r="L1335" s="17" t="s">
        <v>4785</v>
      </c>
      <c r="M1335" s="17"/>
      <c r="N1335" s="17"/>
      <c r="O1335" s="17" t="s">
        <v>4785</v>
      </c>
      <c r="P1335" s="17" t="s">
        <v>4786</v>
      </c>
      <c r="Q1335" s="17"/>
      <c r="R1335" s="29">
        <v>28</v>
      </c>
      <c r="S1335" s="17"/>
      <c r="T1335" s="25" t="s">
        <v>4849</v>
      </c>
      <c r="U1335" s="25" t="s">
        <v>4493</v>
      </c>
    </row>
    <row r="1336" spans="1:21" hidden="1" x14ac:dyDescent="0.25">
      <c r="A1336" s="24" t="s">
        <v>7372</v>
      </c>
      <c r="B1336" s="24"/>
      <c r="C1336" s="17"/>
      <c r="D1336" s="18">
        <v>99976</v>
      </c>
      <c r="E1336" s="25" t="s">
        <v>7373</v>
      </c>
      <c r="F1336" s="24"/>
      <c r="G1336" s="19" t="s">
        <v>3481</v>
      </c>
      <c r="H1336" s="17"/>
      <c r="I1336" s="28">
        <v>2003</v>
      </c>
      <c r="J1336" s="17" t="s">
        <v>4784</v>
      </c>
      <c r="K1336" s="17" t="s">
        <v>7372</v>
      </c>
      <c r="L1336" s="17" t="s">
        <v>4785</v>
      </c>
      <c r="M1336" s="17"/>
      <c r="N1336" s="24"/>
      <c r="O1336" s="24" t="s">
        <v>4785</v>
      </c>
      <c r="P1336" s="17" t="s">
        <v>4786</v>
      </c>
      <c r="Q1336" s="17"/>
      <c r="R1336" s="29">
        <v>36.6</v>
      </c>
      <c r="S1336" s="17"/>
      <c r="T1336" s="25" t="s">
        <v>4849</v>
      </c>
      <c r="U1336" s="25" t="s">
        <v>4440</v>
      </c>
    </row>
    <row r="1337" spans="1:21" hidden="1" x14ac:dyDescent="0.25">
      <c r="A1337" s="24" t="s">
        <v>313</v>
      </c>
      <c r="B1337" s="17" t="s">
        <v>2200</v>
      </c>
      <c r="C1337" s="17" t="s">
        <v>1127</v>
      </c>
      <c r="D1337" s="18">
        <v>83101</v>
      </c>
      <c r="E1337" s="17" t="s">
        <v>3293</v>
      </c>
      <c r="F1337" s="17" t="s">
        <v>2519</v>
      </c>
      <c r="G1337" s="19" t="s">
        <v>3478</v>
      </c>
      <c r="H1337" s="17"/>
      <c r="I1337" s="20">
        <v>1960</v>
      </c>
      <c r="J1337" s="17" t="s">
        <v>4784</v>
      </c>
      <c r="K1337" s="17" t="s">
        <v>313</v>
      </c>
      <c r="L1337" s="17" t="s">
        <v>4823</v>
      </c>
      <c r="M1337" s="17"/>
      <c r="N1337" s="17"/>
      <c r="O1337" s="17" t="s">
        <v>4823</v>
      </c>
      <c r="P1337" s="17" t="s">
        <v>4792</v>
      </c>
      <c r="Q1337" s="17" t="s">
        <v>4792</v>
      </c>
      <c r="R1337" s="22">
        <v>35.1</v>
      </c>
      <c r="S1337" s="17" t="s">
        <v>4121</v>
      </c>
      <c r="T1337" s="23">
        <v>110</v>
      </c>
      <c r="U1337" s="17" t="s">
        <v>4451</v>
      </c>
    </row>
    <row r="1338" spans="1:21" ht="77.25" hidden="1" x14ac:dyDescent="0.25">
      <c r="A1338" s="24" t="s">
        <v>7374</v>
      </c>
      <c r="B1338" s="21" t="s">
        <v>5043</v>
      </c>
      <c r="C1338" s="21"/>
      <c r="D1338" s="26">
        <v>7580</v>
      </c>
      <c r="E1338" s="25" t="s">
        <v>7375</v>
      </c>
      <c r="F1338" s="21" t="s">
        <v>7376</v>
      </c>
      <c r="G1338" s="27" t="s">
        <v>3481</v>
      </c>
      <c r="H1338" s="17"/>
      <c r="I1338" s="38">
        <v>2012</v>
      </c>
      <c r="J1338" s="32" t="s">
        <v>4784</v>
      </c>
      <c r="K1338" s="17" t="s">
        <v>7374</v>
      </c>
      <c r="L1338" s="17" t="s">
        <v>4815</v>
      </c>
      <c r="M1338" s="21"/>
      <c r="N1338" s="17"/>
      <c r="O1338" s="17" t="s">
        <v>4815</v>
      </c>
      <c r="P1338" s="27" t="s">
        <v>4786</v>
      </c>
      <c r="Q1338" s="17"/>
      <c r="R1338" s="29">
        <v>19.899999999999999</v>
      </c>
      <c r="S1338" s="33"/>
      <c r="T1338" s="17"/>
      <c r="U1338" s="25" t="s">
        <v>4458</v>
      </c>
    </row>
    <row r="1339" spans="1:21" ht="64.5" hidden="1" x14ac:dyDescent="0.25">
      <c r="A1339" s="24" t="s">
        <v>7377</v>
      </c>
      <c r="B1339" s="21" t="s">
        <v>7378</v>
      </c>
      <c r="C1339" s="17" t="s">
        <v>7379</v>
      </c>
      <c r="D1339" s="26">
        <v>48720</v>
      </c>
      <c r="E1339" s="25" t="s">
        <v>7379</v>
      </c>
      <c r="F1339" s="24" t="s">
        <v>7380</v>
      </c>
      <c r="G1339" s="19" t="s">
        <v>3480</v>
      </c>
      <c r="H1339" s="24"/>
      <c r="I1339" s="28">
        <v>2007</v>
      </c>
      <c r="J1339" s="17" t="s">
        <v>4784</v>
      </c>
      <c r="K1339" s="17" t="s">
        <v>7377</v>
      </c>
      <c r="L1339" s="17" t="s">
        <v>4785</v>
      </c>
      <c r="M1339" s="17"/>
      <c r="N1339" s="24"/>
      <c r="O1339" s="24" t="s">
        <v>4785</v>
      </c>
      <c r="P1339" s="17" t="s">
        <v>4786</v>
      </c>
      <c r="Q1339" s="17"/>
      <c r="R1339" s="29">
        <v>10.8</v>
      </c>
      <c r="S1339" s="17"/>
      <c r="T1339" s="25" t="s">
        <v>4403</v>
      </c>
      <c r="U1339" s="25" t="s">
        <v>4441</v>
      </c>
    </row>
    <row r="1340" spans="1:21" hidden="1" x14ac:dyDescent="0.25">
      <c r="A1340" s="17" t="s">
        <v>902</v>
      </c>
      <c r="B1340" s="17" t="s">
        <v>2313</v>
      </c>
      <c r="C1340" s="17" t="s">
        <v>1496</v>
      </c>
      <c r="D1340" s="18">
        <v>83022</v>
      </c>
      <c r="E1340" s="17" t="s">
        <v>1127</v>
      </c>
      <c r="F1340" s="17" t="s">
        <v>2631</v>
      </c>
      <c r="G1340" s="19" t="s">
        <v>3478</v>
      </c>
      <c r="H1340" s="17" t="s">
        <v>1874</v>
      </c>
      <c r="I1340" s="20">
        <v>1988</v>
      </c>
      <c r="J1340" s="17" t="s">
        <v>4784</v>
      </c>
      <c r="K1340" s="17" t="s">
        <v>902</v>
      </c>
      <c r="L1340" s="17" t="s">
        <v>4842</v>
      </c>
      <c r="M1340" s="17" t="s">
        <v>7381</v>
      </c>
      <c r="N1340" s="17" t="s">
        <v>7381</v>
      </c>
      <c r="O1340" s="17" t="s">
        <v>4868</v>
      </c>
      <c r="P1340" s="17" t="s">
        <v>4792</v>
      </c>
      <c r="Q1340" s="17" t="s">
        <v>4786</v>
      </c>
      <c r="R1340" s="22">
        <v>9</v>
      </c>
      <c r="S1340" s="17" t="s">
        <v>4282</v>
      </c>
      <c r="T1340" s="23">
        <v>20</v>
      </c>
      <c r="U1340" s="17" t="s">
        <v>4547</v>
      </c>
    </row>
    <row r="1341" spans="1:21" hidden="1" x14ac:dyDescent="0.25">
      <c r="A1341" s="24" t="s">
        <v>660</v>
      </c>
      <c r="B1341" s="17" t="s">
        <v>2313</v>
      </c>
      <c r="C1341" s="17" t="s">
        <v>1352</v>
      </c>
      <c r="D1341" s="18">
        <v>83022</v>
      </c>
      <c r="E1341" s="25" t="s">
        <v>1127</v>
      </c>
      <c r="F1341" s="17" t="s">
        <v>2631</v>
      </c>
      <c r="G1341" s="19" t="s">
        <v>3478</v>
      </c>
      <c r="H1341" s="17" t="s">
        <v>1751</v>
      </c>
      <c r="I1341" s="28">
        <v>2011</v>
      </c>
      <c r="J1341" s="17" t="s">
        <v>4784</v>
      </c>
      <c r="K1341" s="17" t="s">
        <v>660</v>
      </c>
      <c r="L1341" s="17" t="s">
        <v>4812</v>
      </c>
      <c r="M1341" s="17"/>
      <c r="N1341" s="17"/>
      <c r="O1341" s="17" t="s">
        <v>4812</v>
      </c>
      <c r="P1341" s="17" t="s">
        <v>4792</v>
      </c>
      <c r="Q1341" s="17" t="s">
        <v>4786</v>
      </c>
      <c r="R1341" s="29">
        <v>9.8000000000000007</v>
      </c>
      <c r="S1341" s="17" t="s">
        <v>4282</v>
      </c>
      <c r="T1341" s="25">
        <v>20</v>
      </c>
      <c r="U1341" s="25" t="s">
        <v>4547</v>
      </c>
    </row>
    <row r="1342" spans="1:21" hidden="1" x14ac:dyDescent="0.25">
      <c r="A1342" s="17" t="s">
        <v>661</v>
      </c>
      <c r="B1342" s="17" t="s">
        <v>2313</v>
      </c>
      <c r="C1342" s="17" t="s">
        <v>1353</v>
      </c>
      <c r="D1342" s="18">
        <v>83022</v>
      </c>
      <c r="E1342" s="17" t="s">
        <v>1127</v>
      </c>
      <c r="F1342" s="17" t="s">
        <v>2631</v>
      </c>
      <c r="G1342" s="19" t="s">
        <v>3478</v>
      </c>
      <c r="H1342" s="17" t="s">
        <v>1353</v>
      </c>
      <c r="I1342" s="20">
        <v>2013</v>
      </c>
      <c r="J1342" s="17" t="s">
        <v>4784</v>
      </c>
      <c r="K1342" s="17" t="s">
        <v>661</v>
      </c>
      <c r="L1342" s="17" t="s">
        <v>4812</v>
      </c>
      <c r="M1342" s="17"/>
      <c r="N1342" s="17"/>
      <c r="O1342" s="17" t="s">
        <v>4812</v>
      </c>
      <c r="P1342" s="17" t="s">
        <v>4792</v>
      </c>
      <c r="Q1342" s="17" t="s">
        <v>4786</v>
      </c>
      <c r="R1342" s="22">
        <v>9.1999999999999993</v>
      </c>
      <c r="S1342" s="17" t="s">
        <v>4282</v>
      </c>
      <c r="T1342" s="23">
        <v>20</v>
      </c>
      <c r="U1342" s="17" t="s">
        <v>4547</v>
      </c>
    </row>
    <row r="1343" spans="1:21" hidden="1" x14ac:dyDescent="0.25">
      <c r="A1343" s="17" t="s">
        <v>662</v>
      </c>
      <c r="B1343" s="17" t="s">
        <v>2313</v>
      </c>
      <c r="C1343" s="17" t="s">
        <v>1354</v>
      </c>
      <c r="D1343" s="18">
        <v>83026</v>
      </c>
      <c r="E1343" s="17" t="s">
        <v>1127</v>
      </c>
      <c r="F1343" s="17" t="s">
        <v>2632</v>
      </c>
      <c r="G1343" s="19" t="s">
        <v>3478</v>
      </c>
      <c r="H1343" s="17" t="s">
        <v>1354</v>
      </c>
      <c r="I1343" s="20">
        <v>2012</v>
      </c>
      <c r="J1343" s="17" t="s">
        <v>4784</v>
      </c>
      <c r="K1343" s="17" t="s">
        <v>662</v>
      </c>
      <c r="L1343" s="17" t="s">
        <v>4812</v>
      </c>
      <c r="M1343" s="17"/>
      <c r="N1343" s="17"/>
      <c r="O1343" s="17" t="s">
        <v>4812</v>
      </c>
      <c r="P1343" s="17" t="s">
        <v>4792</v>
      </c>
      <c r="Q1343" s="17" t="s">
        <v>4786</v>
      </c>
      <c r="R1343" s="22">
        <v>4.3</v>
      </c>
      <c r="S1343" s="17" t="s">
        <v>2632</v>
      </c>
      <c r="T1343" s="23">
        <v>20</v>
      </c>
      <c r="U1343" s="17" t="s">
        <v>4547</v>
      </c>
    </row>
    <row r="1344" spans="1:21" hidden="1" x14ac:dyDescent="0.25">
      <c r="A1344" s="24" t="s">
        <v>7382</v>
      </c>
      <c r="B1344" s="24" t="s">
        <v>7383</v>
      </c>
      <c r="C1344" s="17"/>
      <c r="D1344" s="26">
        <v>4617</v>
      </c>
      <c r="E1344" s="25" t="s">
        <v>7384</v>
      </c>
      <c r="F1344" s="17"/>
      <c r="G1344" s="19" t="s">
        <v>3481</v>
      </c>
      <c r="H1344" s="17"/>
      <c r="I1344" s="28">
        <v>2003</v>
      </c>
      <c r="J1344" s="17" t="s">
        <v>4784</v>
      </c>
      <c r="K1344" s="17" t="s">
        <v>7382</v>
      </c>
      <c r="L1344" s="17" t="s">
        <v>4785</v>
      </c>
      <c r="M1344" s="17"/>
      <c r="N1344" s="17"/>
      <c r="O1344" s="17" t="s">
        <v>4785</v>
      </c>
      <c r="P1344" s="17" t="s">
        <v>4786</v>
      </c>
      <c r="Q1344" s="17"/>
      <c r="R1344" s="29">
        <v>14.2</v>
      </c>
      <c r="S1344" s="17"/>
      <c r="T1344" s="25" t="s">
        <v>4403</v>
      </c>
      <c r="U1344" s="25" t="s">
        <v>4458</v>
      </c>
    </row>
    <row r="1345" spans="1:21" hidden="1" x14ac:dyDescent="0.25">
      <c r="A1345" s="24" t="s">
        <v>314</v>
      </c>
      <c r="B1345" s="17" t="s">
        <v>2172</v>
      </c>
      <c r="C1345" s="17" t="s">
        <v>1128</v>
      </c>
      <c r="D1345" s="26">
        <v>87672</v>
      </c>
      <c r="E1345" s="25" t="s">
        <v>1128</v>
      </c>
      <c r="F1345" s="17" t="s">
        <v>2520</v>
      </c>
      <c r="G1345" s="19" t="s">
        <v>3478</v>
      </c>
      <c r="H1345" s="17" t="s">
        <v>1128</v>
      </c>
      <c r="I1345" s="28">
        <v>1954</v>
      </c>
      <c r="J1345" s="17" t="s">
        <v>4784</v>
      </c>
      <c r="K1345" s="17" t="s">
        <v>314</v>
      </c>
      <c r="L1345" s="17" t="s">
        <v>4907</v>
      </c>
      <c r="M1345" s="17"/>
      <c r="N1345" s="17"/>
      <c r="O1345" s="17" t="s">
        <v>4907</v>
      </c>
      <c r="P1345" s="17" t="s">
        <v>4792</v>
      </c>
      <c r="Q1345" s="17" t="s">
        <v>4792</v>
      </c>
      <c r="R1345" s="29">
        <v>45.5</v>
      </c>
      <c r="S1345" s="17" t="s">
        <v>4088</v>
      </c>
      <c r="T1345" s="25">
        <v>110</v>
      </c>
      <c r="U1345" s="25" t="s">
        <v>4433</v>
      </c>
    </row>
    <row r="1346" spans="1:21" hidden="1" x14ac:dyDescent="0.25">
      <c r="A1346" s="24" t="s">
        <v>903</v>
      </c>
      <c r="B1346" s="17" t="s">
        <v>2390</v>
      </c>
      <c r="C1346" s="17" t="s">
        <v>1497</v>
      </c>
      <c r="D1346" s="26">
        <v>18147</v>
      </c>
      <c r="E1346" s="25" t="s">
        <v>1571</v>
      </c>
      <c r="F1346" s="17" t="s">
        <v>2710</v>
      </c>
      <c r="G1346" s="19" t="s">
        <v>3484</v>
      </c>
      <c r="H1346" s="17"/>
      <c r="I1346" s="28">
        <v>2009</v>
      </c>
      <c r="J1346" s="17" t="s">
        <v>4784</v>
      </c>
      <c r="K1346" s="17" t="s">
        <v>903</v>
      </c>
      <c r="L1346" s="17" t="s">
        <v>4868</v>
      </c>
      <c r="M1346" s="17"/>
      <c r="N1346" s="17"/>
      <c r="O1346" s="17" t="s">
        <v>4868</v>
      </c>
      <c r="P1346" s="17" t="s">
        <v>4792</v>
      </c>
      <c r="Q1346" s="17" t="s">
        <v>4786</v>
      </c>
      <c r="R1346" s="29">
        <v>17</v>
      </c>
      <c r="S1346" s="17" t="s">
        <v>4394</v>
      </c>
      <c r="T1346" s="25">
        <v>20</v>
      </c>
      <c r="U1346" s="25" t="s">
        <v>4548</v>
      </c>
    </row>
    <row r="1347" spans="1:21" hidden="1" x14ac:dyDescent="0.25">
      <c r="A1347" s="24" t="s">
        <v>663</v>
      </c>
      <c r="B1347" s="17" t="s">
        <v>2314</v>
      </c>
      <c r="C1347" s="17" t="s">
        <v>1355</v>
      </c>
      <c r="D1347" s="26">
        <v>18069</v>
      </c>
      <c r="E1347" s="25" t="s">
        <v>1571</v>
      </c>
      <c r="F1347" s="24"/>
      <c r="G1347" s="19" t="s">
        <v>3484</v>
      </c>
      <c r="H1347" s="24"/>
      <c r="I1347" s="28">
        <v>1996</v>
      </c>
      <c r="J1347" s="17" t="s">
        <v>4784</v>
      </c>
      <c r="K1347" s="17" t="s">
        <v>663</v>
      </c>
      <c r="L1347" s="17" t="s">
        <v>4812</v>
      </c>
      <c r="M1347" s="17"/>
      <c r="N1347" s="24"/>
      <c r="O1347" s="24" t="s">
        <v>4812</v>
      </c>
      <c r="P1347" s="17" t="s">
        <v>4792</v>
      </c>
      <c r="Q1347" s="17" t="s">
        <v>4786</v>
      </c>
      <c r="R1347" s="29">
        <v>108</v>
      </c>
      <c r="S1347" s="17" t="s">
        <v>4283</v>
      </c>
      <c r="T1347" s="25">
        <v>110</v>
      </c>
      <c r="U1347" s="17" t="s">
        <v>4548</v>
      </c>
    </row>
    <row r="1348" spans="1:21" hidden="1" x14ac:dyDescent="0.25">
      <c r="A1348" s="24" t="s">
        <v>145</v>
      </c>
      <c r="B1348" s="17" t="s">
        <v>2158</v>
      </c>
      <c r="C1348" s="17" t="s">
        <v>1013</v>
      </c>
      <c r="D1348" s="26">
        <v>18147</v>
      </c>
      <c r="E1348" s="25" t="s">
        <v>1571</v>
      </c>
      <c r="F1348" s="24" t="s">
        <v>2461</v>
      </c>
      <c r="G1348" s="19" t="s">
        <v>3484</v>
      </c>
      <c r="H1348" s="24" t="s">
        <v>1571</v>
      </c>
      <c r="I1348" s="28">
        <v>1994</v>
      </c>
      <c r="J1348" s="17" t="s">
        <v>4784</v>
      </c>
      <c r="K1348" s="17" t="s">
        <v>145</v>
      </c>
      <c r="L1348" s="17" t="s">
        <v>4843</v>
      </c>
      <c r="M1348" s="17"/>
      <c r="N1348" s="24"/>
      <c r="O1348" s="24" t="s">
        <v>4843</v>
      </c>
      <c r="P1348" s="17" t="s">
        <v>4792</v>
      </c>
      <c r="Q1348" s="17" t="s">
        <v>4786</v>
      </c>
      <c r="R1348" s="29">
        <v>514</v>
      </c>
      <c r="S1348" s="17" t="s">
        <v>4062</v>
      </c>
      <c r="T1348" s="25">
        <v>380</v>
      </c>
      <c r="U1348" s="17" t="s">
        <v>4439</v>
      </c>
    </row>
    <row r="1349" spans="1:21" hidden="1" x14ac:dyDescent="0.25">
      <c r="A1349" s="24" t="s">
        <v>7385</v>
      </c>
      <c r="B1349" s="17" t="s">
        <v>7386</v>
      </c>
      <c r="C1349" s="17" t="s">
        <v>7387</v>
      </c>
      <c r="D1349" s="26">
        <v>27356</v>
      </c>
      <c r="E1349" s="25" t="s">
        <v>7388</v>
      </c>
      <c r="F1349" s="24"/>
      <c r="G1349" s="19" t="s">
        <v>3477</v>
      </c>
      <c r="H1349" s="24"/>
      <c r="I1349" s="28">
        <v>2009</v>
      </c>
      <c r="J1349" s="17" t="s">
        <v>4784</v>
      </c>
      <c r="K1349" s="17" t="s">
        <v>7385</v>
      </c>
      <c r="L1349" s="17" t="s">
        <v>4785</v>
      </c>
      <c r="M1349" s="17"/>
      <c r="N1349" s="24"/>
      <c r="O1349" s="24" t="s">
        <v>4785</v>
      </c>
      <c r="P1349" s="17" t="s">
        <v>4786</v>
      </c>
      <c r="Q1349" s="17" t="s">
        <v>4792</v>
      </c>
      <c r="R1349" s="29">
        <v>18.399999999999999</v>
      </c>
      <c r="S1349" s="17"/>
      <c r="T1349" s="25" t="s">
        <v>4405</v>
      </c>
      <c r="U1349" s="17" t="s">
        <v>4455</v>
      </c>
    </row>
    <row r="1350" spans="1:21" ht="102.75" hidden="1" x14ac:dyDescent="0.25">
      <c r="A1350" s="24" t="s">
        <v>7389</v>
      </c>
      <c r="B1350" s="21" t="s">
        <v>7390</v>
      </c>
      <c r="C1350" s="17"/>
      <c r="D1350" s="26">
        <v>54597</v>
      </c>
      <c r="E1350" s="25" t="s">
        <v>7391</v>
      </c>
      <c r="F1350" s="24"/>
      <c r="G1350" s="19" t="s">
        <v>3487</v>
      </c>
      <c r="H1350" s="24"/>
      <c r="I1350" s="28">
        <v>2005</v>
      </c>
      <c r="J1350" s="17" t="s">
        <v>4784</v>
      </c>
      <c r="K1350" s="17" t="s">
        <v>7389</v>
      </c>
      <c r="L1350" s="17" t="s">
        <v>4785</v>
      </c>
      <c r="M1350" s="17"/>
      <c r="N1350" s="24"/>
      <c r="O1350" s="24" t="s">
        <v>4785</v>
      </c>
      <c r="P1350" s="17" t="s">
        <v>4786</v>
      </c>
      <c r="Q1350" s="17"/>
      <c r="R1350" s="29">
        <v>35</v>
      </c>
      <c r="S1350" s="17"/>
      <c r="T1350" s="25" t="s">
        <v>4849</v>
      </c>
      <c r="U1350" s="17" t="s">
        <v>4441</v>
      </c>
    </row>
    <row r="1351" spans="1:21" hidden="1" x14ac:dyDescent="0.25">
      <c r="A1351" s="24" t="s">
        <v>7392</v>
      </c>
      <c r="B1351" s="47"/>
      <c r="C1351" s="17"/>
      <c r="D1351" s="18">
        <v>2929</v>
      </c>
      <c r="E1351" s="25" t="s">
        <v>7393</v>
      </c>
      <c r="F1351" s="24" t="s">
        <v>7394</v>
      </c>
      <c r="G1351" s="19" t="s">
        <v>3490</v>
      </c>
      <c r="H1351" s="17"/>
      <c r="I1351" s="28">
        <v>2012</v>
      </c>
      <c r="J1351" s="17" t="s">
        <v>4784</v>
      </c>
      <c r="K1351" s="17" t="s">
        <v>7392</v>
      </c>
      <c r="L1351" s="17" t="s">
        <v>4815</v>
      </c>
      <c r="M1351" s="17"/>
      <c r="N1351" s="24"/>
      <c r="O1351" s="24" t="s">
        <v>4815</v>
      </c>
      <c r="P1351" s="17" t="s">
        <v>4786</v>
      </c>
      <c r="Q1351" s="17"/>
      <c r="R1351" s="29">
        <v>15.2</v>
      </c>
      <c r="S1351" s="17"/>
      <c r="T1351" s="25"/>
      <c r="U1351" s="17" t="s">
        <v>4490</v>
      </c>
    </row>
    <row r="1352" spans="1:21" hidden="1" x14ac:dyDescent="0.25">
      <c r="A1352" s="24" t="s">
        <v>7395</v>
      </c>
      <c r="B1352" s="17" t="s">
        <v>7396</v>
      </c>
      <c r="C1352" s="17" t="s">
        <v>7397</v>
      </c>
      <c r="D1352" s="18">
        <v>2929</v>
      </c>
      <c r="E1352" s="25" t="s">
        <v>7398</v>
      </c>
      <c r="F1352" s="24" t="s">
        <v>7399</v>
      </c>
      <c r="G1352" s="19" t="s">
        <v>3490</v>
      </c>
      <c r="H1352" s="17"/>
      <c r="I1352" s="28">
        <v>2009</v>
      </c>
      <c r="J1352" s="17" t="s">
        <v>4784</v>
      </c>
      <c r="K1352" s="17" t="s">
        <v>7395</v>
      </c>
      <c r="L1352" s="17" t="s">
        <v>4815</v>
      </c>
      <c r="M1352" s="17"/>
      <c r="N1352" s="24"/>
      <c r="O1352" s="24" t="s">
        <v>4815</v>
      </c>
      <c r="P1352" s="17" t="s">
        <v>4786</v>
      </c>
      <c r="Q1352" s="17" t="s">
        <v>4792</v>
      </c>
      <c r="R1352" s="29">
        <v>20.5</v>
      </c>
      <c r="S1352" s="17" t="s">
        <v>7400</v>
      </c>
      <c r="T1352" s="25">
        <v>20</v>
      </c>
      <c r="U1352" s="25" t="s">
        <v>4490</v>
      </c>
    </row>
    <row r="1353" spans="1:21" hidden="1" x14ac:dyDescent="0.25">
      <c r="A1353" s="24" t="s">
        <v>7401</v>
      </c>
      <c r="B1353" s="24"/>
      <c r="C1353" s="17" t="s">
        <v>7402</v>
      </c>
      <c r="D1353" s="26">
        <v>67753</v>
      </c>
      <c r="E1353" s="25" t="s">
        <v>7403</v>
      </c>
      <c r="F1353" s="24"/>
      <c r="G1353" s="19" t="s">
        <v>3487</v>
      </c>
      <c r="H1353" s="24"/>
      <c r="I1353" s="28">
        <v>2014</v>
      </c>
      <c r="J1353" s="17" t="s">
        <v>4784</v>
      </c>
      <c r="K1353" s="17" t="s">
        <v>7401</v>
      </c>
      <c r="L1353" s="17" t="s">
        <v>4785</v>
      </c>
      <c r="M1353" s="17"/>
      <c r="N1353" s="24"/>
      <c r="O1353" s="24" t="s">
        <v>4785</v>
      </c>
      <c r="P1353" s="17" t="s">
        <v>4786</v>
      </c>
      <c r="Q1353" s="17" t="s">
        <v>4792</v>
      </c>
      <c r="R1353" s="29">
        <v>12.2</v>
      </c>
      <c r="S1353" s="17"/>
      <c r="T1353" s="25" t="s">
        <v>4403</v>
      </c>
      <c r="U1353" s="25" t="s">
        <v>4559</v>
      </c>
    </row>
    <row r="1354" spans="1:21" hidden="1" x14ac:dyDescent="0.25">
      <c r="A1354" s="24" t="s">
        <v>315</v>
      </c>
      <c r="B1354" s="17" t="s">
        <v>2200</v>
      </c>
      <c r="C1354" s="17" t="s">
        <v>1129</v>
      </c>
      <c r="D1354" s="18">
        <v>83543</v>
      </c>
      <c r="E1354" s="25" t="s">
        <v>3294</v>
      </c>
      <c r="F1354" s="17" t="s">
        <v>2521</v>
      </c>
      <c r="G1354" s="19" t="s">
        <v>3478</v>
      </c>
      <c r="H1354" s="17"/>
      <c r="I1354" s="28">
        <v>1970</v>
      </c>
      <c r="J1354" s="17" t="s">
        <v>4784</v>
      </c>
      <c r="K1354" s="17" t="s">
        <v>315</v>
      </c>
      <c r="L1354" s="17" t="s">
        <v>4823</v>
      </c>
      <c r="M1354" s="17"/>
      <c r="N1354" s="17"/>
      <c r="O1354" s="17" t="s">
        <v>4823</v>
      </c>
      <c r="P1354" s="17" t="s">
        <v>4792</v>
      </c>
      <c r="Q1354" s="17" t="s">
        <v>4792</v>
      </c>
      <c r="R1354" s="29">
        <v>38.200000000000003</v>
      </c>
      <c r="S1354" s="17" t="s">
        <v>4122</v>
      </c>
      <c r="T1354" s="25">
        <v>110</v>
      </c>
      <c r="U1354" s="25" t="s">
        <v>4451</v>
      </c>
    </row>
    <row r="1355" spans="1:21" ht="26.25" hidden="1" x14ac:dyDescent="0.25">
      <c r="A1355" s="24" t="s">
        <v>904</v>
      </c>
      <c r="B1355" s="44" t="s">
        <v>2166</v>
      </c>
      <c r="C1355" s="17" t="s">
        <v>1498</v>
      </c>
      <c r="D1355" s="18">
        <v>15562</v>
      </c>
      <c r="E1355" s="25" t="s">
        <v>3472</v>
      </c>
      <c r="F1355" s="17" t="s">
        <v>2711</v>
      </c>
      <c r="G1355" s="19" t="s">
        <v>3346</v>
      </c>
      <c r="H1355" s="17"/>
      <c r="I1355" s="28">
        <v>2009</v>
      </c>
      <c r="J1355" s="17" t="s">
        <v>4784</v>
      </c>
      <c r="K1355" s="17" t="s">
        <v>904</v>
      </c>
      <c r="L1355" s="17" t="s">
        <v>4868</v>
      </c>
      <c r="M1355" s="17"/>
      <c r="N1355" s="17"/>
      <c r="O1355" s="17" t="s">
        <v>4868</v>
      </c>
      <c r="P1355" s="17" t="s">
        <v>4792</v>
      </c>
      <c r="Q1355" s="17" t="s">
        <v>4792</v>
      </c>
      <c r="R1355" s="29">
        <v>30</v>
      </c>
      <c r="S1355" s="17"/>
      <c r="T1355" s="25">
        <v>6</v>
      </c>
      <c r="U1355" s="25" t="s">
        <v>4436</v>
      </c>
    </row>
    <row r="1356" spans="1:21" hidden="1" x14ac:dyDescent="0.25">
      <c r="A1356" s="17" t="s">
        <v>664</v>
      </c>
      <c r="B1356" s="17" t="s">
        <v>2315</v>
      </c>
      <c r="C1356" s="17" t="s">
        <v>1356</v>
      </c>
      <c r="D1356" s="18">
        <v>7407</v>
      </c>
      <c r="E1356" s="17" t="s">
        <v>3408</v>
      </c>
      <c r="F1356" s="17"/>
      <c r="G1356" s="19" t="s">
        <v>3481</v>
      </c>
      <c r="H1356" s="17"/>
      <c r="I1356" s="20">
        <v>1936</v>
      </c>
      <c r="J1356" s="17" t="s">
        <v>4784</v>
      </c>
      <c r="K1356" s="17" t="s">
        <v>664</v>
      </c>
      <c r="L1356" s="17" t="s">
        <v>4842</v>
      </c>
      <c r="M1356" s="17" t="s">
        <v>4812</v>
      </c>
      <c r="N1356" s="17" t="s">
        <v>7404</v>
      </c>
      <c r="O1356" s="17" t="s">
        <v>4812</v>
      </c>
      <c r="P1356" s="17" t="s">
        <v>4792</v>
      </c>
      <c r="Q1356" s="17" t="s">
        <v>4786</v>
      </c>
      <c r="R1356" s="22">
        <v>26.5</v>
      </c>
      <c r="S1356" s="17" t="s">
        <v>4284</v>
      </c>
      <c r="T1356" s="23">
        <v>20</v>
      </c>
      <c r="U1356" s="25" t="s">
        <v>4549</v>
      </c>
    </row>
    <row r="1357" spans="1:21" hidden="1" x14ac:dyDescent="0.25">
      <c r="A1357" s="17" t="s">
        <v>665</v>
      </c>
      <c r="B1357" s="32" t="s">
        <v>2316</v>
      </c>
      <c r="C1357" s="32" t="s">
        <v>1357</v>
      </c>
      <c r="D1357" s="18">
        <v>65429</v>
      </c>
      <c r="E1357" s="32" t="s">
        <v>3409</v>
      </c>
      <c r="F1357" s="32"/>
      <c r="G1357" s="19" t="s">
        <v>3483</v>
      </c>
      <c r="H1357" s="32" t="s">
        <v>1752</v>
      </c>
      <c r="I1357" s="32">
        <v>1999</v>
      </c>
      <c r="J1357" s="32" t="s">
        <v>4784</v>
      </c>
      <c r="K1357" s="17" t="s">
        <v>665</v>
      </c>
      <c r="L1357" s="32" t="s">
        <v>4812</v>
      </c>
      <c r="M1357" s="32"/>
      <c r="N1357" s="32"/>
      <c r="O1357" s="32" t="s">
        <v>4812</v>
      </c>
      <c r="P1357" s="32" t="s">
        <v>4792</v>
      </c>
      <c r="Q1357" s="32" t="s">
        <v>4786</v>
      </c>
      <c r="R1357" s="39">
        <v>112.1</v>
      </c>
      <c r="S1357" s="32" t="s">
        <v>4285</v>
      </c>
      <c r="T1357" s="17">
        <v>110</v>
      </c>
      <c r="U1357" s="25" t="s">
        <v>4550</v>
      </c>
    </row>
    <row r="1358" spans="1:21" ht="26.25" hidden="1" x14ac:dyDescent="0.25">
      <c r="A1358" s="24" t="s">
        <v>7405</v>
      </c>
      <c r="B1358" s="44" t="s">
        <v>5327</v>
      </c>
      <c r="C1358" s="17"/>
      <c r="D1358" s="26">
        <v>23743</v>
      </c>
      <c r="E1358" s="25" t="s">
        <v>7406</v>
      </c>
      <c r="F1358" s="17"/>
      <c r="G1358" s="19" t="s">
        <v>3486</v>
      </c>
      <c r="H1358" s="17"/>
      <c r="I1358" s="28">
        <v>2000</v>
      </c>
      <c r="J1358" s="17" t="s">
        <v>4784</v>
      </c>
      <c r="K1358" s="17" t="s">
        <v>7405</v>
      </c>
      <c r="L1358" s="17" t="s">
        <v>4785</v>
      </c>
      <c r="M1358" s="17"/>
      <c r="N1358" s="17"/>
      <c r="O1358" s="17" t="s">
        <v>4785</v>
      </c>
      <c r="P1358" s="17" t="s">
        <v>4786</v>
      </c>
      <c r="Q1358" s="17"/>
      <c r="R1358" s="29">
        <v>15</v>
      </c>
      <c r="S1358" s="17"/>
      <c r="T1358" s="25" t="s">
        <v>4403</v>
      </c>
      <c r="U1358" s="25" t="s">
        <v>4573</v>
      </c>
    </row>
    <row r="1359" spans="1:21" hidden="1" x14ac:dyDescent="0.25">
      <c r="A1359" s="24" t="s">
        <v>7407</v>
      </c>
      <c r="B1359" s="17" t="s">
        <v>7408</v>
      </c>
      <c r="C1359" s="17"/>
      <c r="D1359" s="18">
        <v>7929</v>
      </c>
      <c r="E1359" s="25" t="s">
        <v>7409</v>
      </c>
      <c r="F1359" s="17"/>
      <c r="G1359" s="19" t="s">
        <v>3481</v>
      </c>
      <c r="H1359" s="17"/>
      <c r="I1359" s="28">
        <v>2008</v>
      </c>
      <c r="J1359" s="17" t="s">
        <v>4784</v>
      </c>
      <c r="K1359" s="17" t="s">
        <v>7407</v>
      </c>
      <c r="L1359" s="17" t="s">
        <v>1520</v>
      </c>
      <c r="M1359" s="17"/>
      <c r="N1359" s="17"/>
      <c r="O1359" s="17" t="s">
        <v>1520</v>
      </c>
      <c r="P1359" s="17" t="s">
        <v>4786</v>
      </c>
      <c r="Q1359" s="17"/>
      <c r="R1359" s="29">
        <v>12.9</v>
      </c>
      <c r="S1359" s="17"/>
      <c r="T1359" s="25" t="s">
        <v>4403</v>
      </c>
      <c r="U1359" s="25" t="s">
        <v>4440</v>
      </c>
    </row>
    <row r="1360" spans="1:21" ht="77.25" hidden="1" x14ac:dyDescent="0.25">
      <c r="A1360" s="24" t="s">
        <v>666</v>
      </c>
      <c r="B1360" s="24" t="s">
        <v>2184</v>
      </c>
      <c r="C1360" s="17" t="s">
        <v>1014</v>
      </c>
      <c r="D1360" s="26">
        <v>66121</v>
      </c>
      <c r="E1360" s="25" t="s">
        <v>3241</v>
      </c>
      <c r="F1360" s="17"/>
      <c r="G1360" s="19" t="s">
        <v>3485</v>
      </c>
      <c r="H1360" s="17" t="s">
        <v>1204</v>
      </c>
      <c r="I1360" s="28" t="s">
        <v>3619</v>
      </c>
      <c r="J1360" s="17" t="s">
        <v>4784</v>
      </c>
      <c r="K1360" s="17" t="s">
        <v>666</v>
      </c>
      <c r="L1360" s="17" t="s">
        <v>4842</v>
      </c>
      <c r="M1360" s="17" t="s">
        <v>4812</v>
      </c>
      <c r="N1360" s="17" t="s">
        <v>7410</v>
      </c>
      <c r="O1360" s="17" t="s">
        <v>4812</v>
      </c>
      <c r="P1360" s="17" t="s">
        <v>4792</v>
      </c>
      <c r="Q1360" s="17" t="s">
        <v>4786</v>
      </c>
      <c r="R1360" s="29">
        <v>75</v>
      </c>
      <c r="S1360" s="17" t="s">
        <v>4063</v>
      </c>
      <c r="T1360" s="25">
        <v>110</v>
      </c>
      <c r="U1360" s="62" t="s">
        <v>7411</v>
      </c>
    </row>
    <row r="1361" spans="1:21" hidden="1" x14ac:dyDescent="0.25">
      <c r="A1361" s="24" t="s">
        <v>667</v>
      </c>
      <c r="B1361" s="17" t="s">
        <v>2317</v>
      </c>
      <c r="C1361" s="17" t="s">
        <v>1358</v>
      </c>
      <c r="D1361" s="18">
        <v>66117</v>
      </c>
      <c r="E1361" s="17" t="s">
        <v>3241</v>
      </c>
      <c r="F1361" s="17" t="s">
        <v>2633</v>
      </c>
      <c r="G1361" s="19" t="s">
        <v>3485</v>
      </c>
      <c r="H1361" s="17"/>
      <c r="I1361" s="20">
        <v>2012</v>
      </c>
      <c r="J1361" s="17" t="s">
        <v>4784</v>
      </c>
      <c r="K1361" s="17" t="s">
        <v>667</v>
      </c>
      <c r="L1361" s="17" t="s">
        <v>4812</v>
      </c>
      <c r="M1361" s="17"/>
      <c r="N1361" s="17"/>
      <c r="O1361" s="17" t="s">
        <v>4812</v>
      </c>
      <c r="P1361" s="17" t="s">
        <v>4859</v>
      </c>
      <c r="Q1361" s="17" t="s">
        <v>4882</v>
      </c>
      <c r="R1361" s="22">
        <v>38.6</v>
      </c>
      <c r="S1361" s="17" t="s">
        <v>4286</v>
      </c>
      <c r="T1361" s="23">
        <v>35</v>
      </c>
      <c r="U1361" s="17" t="s">
        <v>4551</v>
      </c>
    </row>
    <row r="1362" spans="1:21" ht="77.25" hidden="1" x14ac:dyDescent="0.25">
      <c r="A1362" s="24" t="s">
        <v>146</v>
      </c>
      <c r="B1362" s="17" t="s">
        <v>2184</v>
      </c>
      <c r="C1362" s="17" t="s">
        <v>1014</v>
      </c>
      <c r="D1362" s="35">
        <v>66121</v>
      </c>
      <c r="E1362" s="36" t="s">
        <v>3241</v>
      </c>
      <c r="F1362" s="17"/>
      <c r="G1362" s="19" t="s">
        <v>3485</v>
      </c>
      <c r="H1362" s="17" t="s">
        <v>1572</v>
      </c>
      <c r="I1362" s="28">
        <v>1988</v>
      </c>
      <c r="J1362" s="17" t="s">
        <v>4784</v>
      </c>
      <c r="K1362" s="17" t="s">
        <v>146</v>
      </c>
      <c r="L1362" s="17" t="s">
        <v>4843</v>
      </c>
      <c r="M1362" s="17"/>
      <c r="N1362" s="17"/>
      <c r="O1362" s="17" t="s">
        <v>4843</v>
      </c>
      <c r="P1362" s="17" t="s">
        <v>4792</v>
      </c>
      <c r="Q1362" s="17" t="s">
        <v>4786</v>
      </c>
      <c r="R1362" s="22">
        <v>50</v>
      </c>
      <c r="S1362" s="17" t="s">
        <v>4063</v>
      </c>
      <c r="T1362" s="36">
        <v>110</v>
      </c>
      <c r="U1362" s="58" t="s">
        <v>7411</v>
      </c>
    </row>
    <row r="1363" spans="1:21" hidden="1" x14ac:dyDescent="0.25">
      <c r="A1363" s="24" t="s">
        <v>905</v>
      </c>
      <c r="B1363" s="17" t="s">
        <v>2391</v>
      </c>
      <c r="C1363" s="17" t="s">
        <v>1499</v>
      </c>
      <c r="D1363" s="26">
        <v>66127</v>
      </c>
      <c r="E1363" s="25" t="s">
        <v>3473</v>
      </c>
      <c r="F1363" s="24" t="s">
        <v>2712</v>
      </c>
      <c r="G1363" s="19" t="s">
        <v>3485</v>
      </c>
      <c r="H1363" s="24"/>
      <c r="I1363" s="28">
        <v>1997</v>
      </c>
      <c r="J1363" s="17" t="s">
        <v>4784</v>
      </c>
      <c r="K1363" s="17" t="s">
        <v>905</v>
      </c>
      <c r="L1363" s="17" t="s">
        <v>4868</v>
      </c>
      <c r="M1363" s="17"/>
      <c r="N1363" s="24"/>
      <c r="O1363" s="24" t="s">
        <v>4868</v>
      </c>
      <c r="P1363" s="17" t="s">
        <v>4792</v>
      </c>
      <c r="Q1363" s="17" t="s">
        <v>4792</v>
      </c>
      <c r="R1363" s="29">
        <v>16</v>
      </c>
      <c r="S1363" s="17" t="s">
        <v>4395</v>
      </c>
      <c r="T1363" s="25">
        <v>65</v>
      </c>
      <c r="U1363" s="25" t="s">
        <v>2162</v>
      </c>
    </row>
    <row r="1364" spans="1:21" hidden="1" x14ac:dyDescent="0.25">
      <c r="A1364" s="24" t="s">
        <v>7412</v>
      </c>
      <c r="B1364" s="17" t="s">
        <v>5261</v>
      </c>
      <c r="C1364" s="17" t="s">
        <v>7413</v>
      </c>
      <c r="D1364" s="18">
        <v>3238</v>
      </c>
      <c r="E1364" s="17" t="s">
        <v>7413</v>
      </c>
      <c r="F1364" s="17"/>
      <c r="G1364" s="19" t="s">
        <v>3346</v>
      </c>
      <c r="H1364" s="17" t="s">
        <v>7413</v>
      </c>
      <c r="I1364" s="20">
        <v>2003</v>
      </c>
      <c r="J1364" s="17" t="s">
        <v>4784</v>
      </c>
      <c r="K1364" s="17" t="s">
        <v>7412</v>
      </c>
      <c r="L1364" s="17" t="s">
        <v>4785</v>
      </c>
      <c r="M1364" s="17"/>
      <c r="N1364" s="17"/>
      <c r="O1364" s="17" t="s">
        <v>4785</v>
      </c>
      <c r="P1364" s="17" t="s">
        <v>4786</v>
      </c>
      <c r="Q1364" s="17" t="s">
        <v>4792</v>
      </c>
      <c r="R1364" s="22">
        <v>26</v>
      </c>
      <c r="S1364" s="17" t="s">
        <v>7414</v>
      </c>
      <c r="T1364" s="23">
        <v>110</v>
      </c>
      <c r="U1364" s="17" t="s">
        <v>4458</v>
      </c>
    </row>
    <row r="1365" spans="1:21" hidden="1" x14ac:dyDescent="0.25">
      <c r="A1365" s="24" t="s">
        <v>7415</v>
      </c>
      <c r="B1365" s="17"/>
      <c r="C1365" s="17"/>
      <c r="D1365" s="18">
        <v>6198</v>
      </c>
      <c r="E1365" s="25" t="s">
        <v>7416</v>
      </c>
      <c r="F1365" s="24" t="s">
        <v>7417</v>
      </c>
      <c r="G1365" s="19" t="s">
        <v>3479</v>
      </c>
      <c r="H1365" s="17"/>
      <c r="I1365" s="28">
        <v>2012</v>
      </c>
      <c r="J1365" s="17" t="s">
        <v>4784</v>
      </c>
      <c r="K1365" s="17" t="s">
        <v>7415</v>
      </c>
      <c r="L1365" s="17" t="s">
        <v>4815</v>
      </c>
      <c r="M1365" s="17"/>
      <c r="N1365" s="24"/>
      <c r="O1365" s="24" t="s">
        <v>4815</v>
      </c>
      <c r="P1365" s="17" t="s">
        <v>4786</v>
      </c>
      <c r="Q1365" s="17"/>
      <c r="R1365" s="29">
        <v>12.6</v>
      </c>
      <c r="S1365" s="17"/>
      <c r="T1365" s="25"/>
      <c r="U1365" s="25" t="s">
        <v>4458</v>
      </c>
    </row>
    <row r="1366" spans="1:21" ht="64.5" hidden="1" x14ac:dyDescent="0.25">
      <c r="A1366" s="24" t="s">
        <v>7418</v>
      </c>
      <c r="B1366" s="21" t="s">
        <v>7419</v>
      </c>
      <c r="C1366" s="17" t="s">
        <v>7420</v>
      </c>
      <c r="D1366" s="26">
        <v>6198</v>
      </c>
      <c r="E1366" s="25" t="s">
        <v>7421</v>
      </c>
      <c r="F1366" s="17" t="s">
        <v>7422</v>
      </c>
      <c r="G1366" s="27" t="s">
        <v>3479</v>
      </c>
      <c r="H1366" s="17"/>
      <c r="I1366" s="28">
        <v>2010</v>
      </c>
      <c r="J1366" s="17" t="s">
        <v>4784</v>
      </c>
      <c r="K1366" s="17" t="s">
        <v>7418</v>
      </c>
      <c r="L1366" s="17" t="s">
        <v>4785</v>
      </c>
      <c r="M1366" s="17"/>
      <c r="N1366" s="17"/>
      <c r="O1366" s="17" t="s">
        <v>4785</v>
      </c>
      <c r="P1366" s="17" t="s">
        <v>4786</v>
      </c>
      <c r="Q1366" s="17"/>
      <c r="R1366" s="29">
        <v>13.8</v>
      </c>
      <c r="S1366" s="30"/>
      <c r="T1366" s="30"/>
      <c r="U1366" s="30"/>
    </row>
    <row r="1367" spans="1:21" ht="64.5" hidden="1" x14ac:dyDescent="0.25">
      <c r="A1367" s="24" t="s">
        <v>833</v>
      </c>
      <c r="B1367" s="21" t="s">
        <v>2362</v>
      </c>
      <c r="C1367" s="17" t="s">
        <v>1450</v>
      </c>
      <c r="D1367" s="18">
        <v>38239</v>
      </c>
      <c r="E1367" s="17" t="s">
        <v>3453</v>
      </c>
      <c r="F1367" s="17"/>
      <c r="G1367" s="19" t="s">
        <v>3477</v>
      </c>
      <c r="H1367" s="17" t="s">
        <v>1840</v>
      </c>
      <c r="I1367" s="20">
        <v>1939</v>
      </c>
      <c r="J1367" s="17" t="s">
        <v>4784</v>
      </c>
      <c r="K1367" s="17" t="s">
        <v>833</v>
      </c>
      <c r="L1367" s="17" t="s">
        <v>5412</v>
      </c>
      <c r="M1367" s="17" t="s">
        <v>7423</v>
      </c>
      <c r="N1367" s="17"/>
      <c r="O1367" s="21" t="s">
        <v>5096</v>
      </c>
      <c r="P1367" s="17" t="s">
        <v>4792</v>
      </c>
      <c r="Q1367" s="17" t="s">
        <v>4786</v>
      </c>
      <c r="R1367" s="22">
        <v>94.5</v>
      </c>
      <c r="S1367" s="17" t="s">
        <v>4359</v>
      </c>
      <c r="T1367" s="23" t="s">
        <v>4359</v>
      </c>
      <c r="U1367" s="25" t="s">
        <v>4359</v>
      </c>
    </row>
    <row r="1368" spans="1:21" ht="64.5" hidden="1" x14ac:dyDescent="0.25">
      <c r="A1368" s="24" t="s">
        <v>834</v>
      </c>
      <c r="B1368" s="21" t="s">
        <v>2362</v>
      </c>
      <c r="C1368" s="21" t="s">
        <v>1450</v>
      </c>
      <c r="D1368" s="26">
        <v>38239</v>
      </c>
      <c r="E1368" s="25" t="s">
        <v>3453</v>
      </c>
      <c r="F1368" s="21"/>
      <c r="G1368" s="27" t="s">
        <v>3477</v>
      </c>
      <c r="H1368" s="17" t="s">
        <v>1542</v>
      </c>
      <c r="I1368" s="38">
        <v>2010</v>
      </c>
      <c r="J1368" s="32" t="s">
        <v>4784</v>
      </c>
      <c r="K1368" s="17" t="s">
        <v>834</v>
      </c>
      <c r="L1368" s="17" t="s">
        <v>5412</v>
      </c>
      <c r="M1368" s="21" t="s">
        <v>7423</v>
      </c>
      <c r="N1368" s="17"/>
      <c r="O1368" s="21" t="s">
        <v>5096</v>
      </c>
      <c r="P1368" s="27" t="s">
        <v>4792</v>
      </c>
      <c r="Q1368" s="17" t="s">
        <v>4786</v>
      </c>
      <c r="R1368" s="29">
        <v>97</v>
      </c>
      <c r="S1368" s="33" t="s">
        <v>4359</v>
      </c>
      <c r="T1368" s="17" t="s">
        <v>4359</v>
      </c>
      <c r="U1368" s="25" t="s">
        <v>4359</v>
      </c>
    </row>
    <row r="1369" spans="1:21" ht="64.5" hidden="1" x14ac:dyDescent="0.25">
      <c r="A1369" s="17" t="s">
        <v>835</v>
      </c>
      <c r="B1369" s="17" t="s">
        <v>2362</v>
      </c>
      <c r="C1369" s="17" t="s">
        <v>1450</v>
      </c>
      <c r="D1369" s="18">
        <v>38239</v>
      </c>
      <c r="E1369" s="37" t="s">
        <v>3453</v>
      </c>
      <c r="F1369" s="17"/>
      <c r="G1369" s="19" t="s">
        <v>3477</v>
      </c>
      <c r="H1369" s="17" t="s">
        <v>1524</v>
      </c>
      <c r="I1369" s="20">
        <v>2010</v>
      </c>
      <c r="J1369" s="17" t="s">
        <v>4784</v>
      </c>
      <c r="K1369" s="17" t="s">
        <v>835</v>
      </c>
      <c r="L1369" s="21" t="s">
        <v>5412</v>
      </c>
      <c r="M1369" s="21" t="s">
        <v>7423</v>
      </c>
      <c r="N1369" s="21"/>
      <c r="O1369" s="21" t="s">
        <v>5096</v>
      </c>
      <c r="P1369" s="17" t="s">
        <v>4792</v>
      </c>
      <c r="Q1369" s="17" t="s">
        <v>4786</v>
      </c>
      <c r="R1369" s="22">
        <v>97</v>
      </c>
      <c r="S1369" s="17" t="s">
        <v>4359</v>
      </c>
      <c r="T1369" s="23" t="s">
        <v>4359</v>
      </c>
      <c r="U1369" s="17" t="s">
        <v>4359</v>
      </c>
    </row>
    <row r="1370" spans="1:21" ht="39" hidden="1" x14ac:dyDescent="0.25">
      <c r="A1370" s="24" t="s">
        <v>7424</v>
      </c>
      <c r="B1370" s="21" t="s">
        <v>2128</v>
      </c>
      <c r="C1370" s="17" t="s">
        <v>4995</v>
      </c>
      <c r="D1370" s="26">
        <v>38228</v>
      </c>
      <c r="E1370" s="25" t="s">
        <v>3453</v>
      </c>
      <c r="F1370" s="21"/>
      <c r="G1370" s="27" t="s">
        <v>3477</v>
      </c>
      <c r="H1370" s="17" t="s">
        <v>7425</v>
      </c>
      <c r="I1370" s="38">
        <v>2009</v>
      </c>
      <c r="J1370" s="32" t="s">
        <v>4784</v>
      </c>
      <c r="K1370" s="17" t="s">
        <v>7424</v>
      </c>
      <c r="L1370" s="17" t="s">
        <v>4785</v>
      </c>
      <c r="M1370" s="21"/>
      <c r="N1370" s="17"/>
      <c r="O1370" s="17" t="s">
        <v>4785</v>
      </c>
      <c r="P1370" s="27" t="s">
        <v>4786</v>
      </c>
      <c r="Q1370" s="17" t="s">
        <v>4792</v>
      </c>
      <c r="R1370" s="29">
        <v>21</v>
      </c>
      <c r="S1370" s="30" t="s">
        <v>7426</v>
      </c>
      <c r="T1370" s="30">
        <v>20</v>
      </c>
      <c r="U1370" s="30" t="s">
        <v>4443</v>
      </c>
    </row>
    <row r="1371" spans="1:21" hidden="1" x14ac:dyDescent="0.25">
      <c r="A1371" s="24" t="s">
        <v>7427</v>
      </c>
      <c r="B1371" s="17" t="s">
        <v>2128</v>
      </c>
      <c r="C1371" s="17" t="s">
        <v>4995</v>
      </c>
      <c r="D1371" s="26">
        <v>38228</v>
      </c>
      <c r="E1371" s="25" t="s">
        <v>3453</v>
      </c>
      <c r="F1371" s="24"/>
      <c r="G1371" s="19" t="s">
        <v>3477</v>
      </c>
      <c r="H1371" s="24" t="s">
        <v>7428</v>
      </c>
      <c r="I1371" s="28">
        <v>2002</v>
      </c>
      <c r="J1371" s="17" t="s">
        <v>4784</v>
      </c>
      <c r="K1371" s="17" t="s">
        <v>7427</v>
      </c>
      <c r="L1371" s="17" t="s">
        <v>4785</v>
      </c>
      <c r="M1371" s="17"/>
      <c r="N1371" s="24"/>
      <c r="O1371" s="24" t="s">
        <v>4785</v>
      </c>
      <c r="P1371" s="17" t="s">
        <v>4786</v>
      </c>
      <c r="Q1371" s="17" t="s">
        <v>4792</v>
      </c>
      <c r="R1371" s="29">
        <v>19.8</v>
      </c>
      <c r="S1371" s="17" t="s">
        <v>7429</v>
      </c>
      <c r="T1371" s="25">
        <v>20</v>
      </c>
      <c r="U1371" s="25" t="s">
        <v>4443</v>
      </c>
    </row>
    <row r="1372" spans="1:21" ht="51.75" hidden="1" x14ac:dyDescent="0.25">
      <c r="A1372" s="17" t="s">
        <v>7430</v>
      </c>
      <c r="B1372" s="21" t="s">
        <v>7431</v>
      </c>
      <c r="C1372" s="17"/>
      <c r="D1372" s="18">
        <v>31020</v>
      </c>
      <c r="E1372" s="17" t="s">
        <v>7432</v>
      </c>
      <c r="F1372" s="17"/>
      <c r="G1372" s="19" t="s">
        <v>3477</v>
      </c>
      <c r="H1372" s="17"/>
      <c r="I1372" s="20">
        <v>2006</v>
      </c>
      <c r="J1372" s="17" t="s">
        <v>4784</v>
      </c>
      <c r="K1372" s="17" t="s">
        <v>7430</v>
      </c>
      <c r="L1372" s="17" t="s">
        <v>4785</v>
      </c>
      <c r="M1372" s="17"/>
      <c r="N1372" s="17"/>
      <c r="O1372" s="17" t="s">
        <v>4785</v>
      </c>
      <c r="P1372" s="17" t="s">
        <v>4786</v>
      </c>
      <c r="Q1372" s="17"/>
      <c r="R1372" s="22">
        <v>10</v>
      </c>
      <c r="S1372" s="17"/>
      <c r="T1372" s="23" t="s">
        <v>4403</v>
      </c>
      <c r="U1372" s="25" t="s">
        <v>4449</v>
      </c>
    </row>
    <row r="1373" spans="1:21" hidden="1" x14ac:dyDescent="0.25">
      <c r="A1373" s="24" t="s">
        <v>7433</v>
      </c>
      <c r="B1373" s="17"/>
      <c r="C1373" s="17" t="s">
        <v>7434</v>
      </c>
      <c r="D1373" s="26">
        <v>27446</v>
      </c>
      <c r="E1373" s="25" t="s">
        <v>7435</v>
      </c>
      <c r="F1373" s="24" t="s">
        <v>7436</v>
      </c>
      <c r="G1373" s="19" t="s">
        <v>3477</v>
      </c>
      <c r="H1373" s="24"/>
      <c r="I1373" s="28">
        <v>2015</v>
      </c>
      <c r="J1373" s="17" t="s">
        <v>4784</v>
      </c>
      <c r="K1373" s="17" t="s">
        <v>7433</v>
      </c>
      <c r="L1373" s="17" t="s">
        <v>4785</v>
      </c>
      <c r="M1373" s="17"/>
      <c r="N1373" s="24"/>
      <c r="O1373" s="24" t="s">
        <v>4785</v>
      </c>
      <c r="P1373" s="17" t="s">
        <v>4786</v>
      </c>
      <c r="Q1373" s="17"/>
      <c r="R1373" s="29">
        <v>11.8</v>
      </c>
      <c r="S1373" s="17"/>
      <c r="T1373" s="25"/>
      <c r="U1373" s="25"/>
    </row>
    <row r="1374" spans="1:21" ht="77.25" hidden="1" x14ac:dyDescent="0.25">
      <c r="A1374" s="17" t="s">
        <v>7437</v>
      </c>
      <c r="B1374" s="33" t="s">
        <v>7438</v>
      </c>
      <c r="C1374" s="17"/>
      <c r="D1374" s="18">
        <v>26452</v>
      </c>
      <c r="E1374" s="17" t="s">
        <v>7439</v>
      </c>
      <c r="F1374" s="17"/>
      <c r="G1374" s="19" t="s">
        <v>3477</v>
      </c>
      <c r="H1374" s="17"/>
      <c r="I1374" s="20">
        <v>1999</v>
      </c>
      <c r="J1374" s="17" t="s">
        <v>4784</v>
      </c>
      <c r="K1374" s="17" t="s">
        <v>7437</v>
      </c>
      <c r="L1374" s="17" t="s">
        <v>4785</v>
      </c>
      <c r="M1374" s="17"/>
      <c r="N1374" s="17"/>
      <c r="O1374" s="17" t="s">
        <v>4785</v>
      </c>
      <c r="P1374" s="17" t="s">
        <v>4786</v>
      </c>
      <c r="Q1374" s="17"/>
      <c r="R1374" s="22">
        <v>10.6</v>
      </c>
      <c r="S1374" s="17"/>
      <c r="T1374" s="23" t="s">
        <v>4403</v>
      </c>
      <c r="U1374" s="17" t="s">
        <v>4455</v>
      </c>
    </row>
    <row r="1375" spans="1:21" hidden="1" x14ac:dyDescent="0.25">
      <c r="A1375" s="24" t="s">
        <v>7440</v>
      </c>
      <c r="B1375" s="24" t="s">
        <v>2135</v>
      </c>
      <c r="C1375" s="17" t="s">
        <v>7441</v>
      </c>
      <c r="D1375" s="18">
        <v>6526</v>
      </c>
      <c r="E1375" s="25" t="s">
        <v>7442</v>
      </c>
      <c r="F1375" s="17" t="s">
        <v>7443</v>
      </c>
      <c r="G1375" s="19" t="s">
        <v>3479</v>
      </c>
      <c r="H1375" s="17"/>
      <c r="I1375" s="28">
        <v>2006</v>
      </c>
      <c r="J1375" s="17" t="s">
        <v>4784</v>
      </c>
      <c r="K1375" s="17" t="s">
        <v>7440</v>
      </c>
      <c r="L1375" s="17" t="s">
        <v>4785</v>
      </c>
      <c r="M1375" s="17"/>
      <c r="N1375" s="17"/>
      <c r="O1375" s="17" t="s">
        <v>4785</v>
      </c>
      <c r="P1375" s="17" t="s">
        <v>4786</v>
      </c>
      <c r="Q1375" s="17" t="s">
        <v>4792</v>
      </c>
      <c r="R1375" s="29">
        <v>12</v>
      </c>
      <c r="S1375" s="17" t="s">
        <v>7444</v>
      </c>
      <c r="T1375" s="25">
        <v>20</v>
      </c>
      <c r="U1375" s="25" t="s">
        <v>4458</v>
      </c>
    </row>
    <row r="1376" spans="1:21" ht="64.5" hidden="1" x14ac:dyDescent="0.25">
      <c r="A1376" s="24" t="s">
        <v>7445</v>
      </c>
      <c r="B1376" s="21" t="s">
        <v>7446</v>
      </c>
      <c r="C1376" s="17" t="s">
        <v>7447</v>
      </c>
      <c r="D1376" s="18">
        <v>48336</v>
      </c>
      <c r="E1376" s="25" t="s">
        <v>7448</v>
      </c>
      <c r="F1376" s="17"/>
      <c r="G1376" s="19" t="s">
        <v>3480</v>
      </c>
      <c r="H1376" s="17"/>
      <c r="I1376" s="28">
        <v>2002</v>
      </c>
      <c r="J1376" s="17" t="s">
        <v>4784</v>
      </c>
      <c r="K1376" s="17" t="s">
        <v>7445</v>
      </c>
      <c r="L1376" s="17" t="s">
        <v>4785</v>
      </c>
      <c r="M1376" s="17"/>
      <c r="N1376" s="17"/>
      <c r="O1376" s="17" t="s">
        <v>4785</v>
      </c>
      <c r="P1376" s="17" t="s">
        <v>4786</v>
      </c>
      <c r="Q1376" s="17" t="s">
        <v>4859</v>
      </c>
      <c r="R1376" s="29">
        <v>16.2</v>
      </c>
      <c r="S1376" s="17" t="s">
        <v>7449</v>
      </c>
      <c r="T1376" s="25">
        <v>30</v>
      </c>
      <c r="U1376" s="25" t="s">
        <v>4441</v>
      </c>
    </row>
    <row r="1377" spans="1:21" hidden="1" x14ac:dyDescent="0.25">
      <c r="A1377" s="17" t="s">
        <v>7450</v>
      </c>
      <c r="B1377" s="17" t="s">
        <v>7451</v>
      </c>
      <c r="C1377" s="17"/>
      <c r="D1377" s="18">
        <v>26683</v>
      </c>
      <c r="E1377" s="17" t="s">
        <v>7452</v>
      </c>
      <c r="F1377" s="17"/>
      <c r="G1377" s="19" t="s">
        <v>3477</v>
      </c>
      <c r="H1377" s="17"/>
      <c r="I1377" s="20">
        <v>2005</v>
      </c>
      <c r="J1377" s="17" t="s">
        <v>4784</v>
      </c>
      <c r="K1377" s="17" t="s">
        <v>7450</v>
      </c>
      <c r="L1377" s="17" t="s">
        <v>4785</v>
      </c>
      <c r="M1377" s="17"/>
      <c r="N1377" s="17"/>
      <c r="O1377" s="17" t="s">
        <v>4785</v>
      </c>
      <c r="P1377" s="17" t="s">
        <v>4786</v>
      </c>
      <c r="Q1377" s="17"/>
      <c r="R1377" s="22">
        <v>14</v>
      </c>
      <c r="S1377" s="17"/>
      <c r="T1377" s="23" t="s">
        <v>4405</v>
      </c>
      <c r="U1377" s="17" t="s">
        <v>4455</v>
      </c>
    </row>
    <row r="1378" spans="1:21" hidden="1" x14ac:dyDescent="0.25">
      <c r="A1378" s="24" t="s">
        <v>7453</v>
      </c>
      <c r="B1378" s="17"/>
      <c r="C1378" s="17" t="s">
        <v>7454</v>
      </c>
      <c r="D1378" s="18">
        <v>18239</v>
      </c>
      <c r="E1378" s="25" t="s">
        <v>7455</v>
      </c>
      <c r="F1378" s="17" t="s">
        <v>7456</v>
      </c>
      <c r="G1378" s="19" t="s">
        <v>3484</v>
      </c>
      <c r="H1378" s="17"/>
      <c r="I1378" s="28">
        <v>2015</v>
      </c>
      <c r="J1378" s="17" t="s">
        <v>4784</v>
      </c>
      <c r="K1378" s="17" t="s">
        <v>7453</v>
      </c>
      <c r="L1378" s="17" t="s">
        <v>4785</v>
      </c>
      <c r="M1378" s="17"/>
      <c r="N1378" s="17"/>
      <c r="O1378" s="17" t="s">
        <v>4785</v>
      </c>
      <c r="P1378" s="17" t="s">
        <v>4786</v>
      </c>
      <c r="Q1378" s="17"/>
      <c r="R1378" s="29">
        <v>22.4</v>
      </c>
      <c r="S1378" s="17"/>
      <c r="T1378" s="25"/>
      <c r="U1378" s="25"/>
    </row>
    <row r="1379" spans="1:21" hidden="1" x14ac:dyDescent="0.25">
      <c r="A1379" s="17" t="s">
        <v>7457</v>
      </c>
      <c r="B1379" s="17"/>
      <c r="C1379" s="17" t="s">
        <v>7458</v>
      </c>
      <c r="D1379" s="18">
        <v>24980</v>
      </c>
      <c r="E1379" s="17" t="s">
        <v>7459</v>
      </c>
      <c r="F1379" s="17" t="s">
        <v>7460</v>
      </c>
      <c r="G1379" s="19" t="s">
        <v>3486</v>
      </c>
      <c r="H1379" s="17"/>
      <c r="I1379" s="20">
        <v>2014</v>
      </c>
      <c r="J1379" s="17" t="s">
        <v>4784</v>
      </c>
      <c r="K1379" s="17" t="s">
        <v>7457</v>
      </c>
      <c r="L1379" s="17" t="s">
        <v>4785</v>
      </c>
      <c r="M1379" s="17"/>
      <c r="N1379" s="17"/>
      <c r="O1379" s="17" t="s">
        <v>4785</v>
      </c>
      <c r="P1379" s="17" t="s">
        <v>4786</v>
      </c>
      <c r="Q1379" s="17" t="s">
        <v>4792</v>
      </c>
      <c r="R1379" s="22">
        <v>16</v>
      </c>
      <c r="S1379" s="17"/>
      <c r="T1379" s="23" t="s">
        <v>4403</v>
      </c>
      <c r="U1379" s="17" t="s">
        <v>4567</v>
      </c>
    </row>
    <row r="1380" spans="1:21" hidden="1" x14ac:dyDescent="0.25">
      <c r="A1380" s="24" t="s">
        <v>7461</v>
      </c>
      <c r="B1380" s="17"/>
      <c r="C1380" s="17" t="s">
        <v>7462</v>
      </c>
      <c r="D1380" s="18">
        <v>34270</v>
      </c>
      <c r="E1380" s="25" t="s">
        <v>7463</v>
      </c>
      <c r="F1380" s="17"/>
      <c r="G1380" s="19" t="s">
        <v>3483</v>
      </c>
      <c r="H1380" s="17"/>
      <c r="I1380" s="28">
        <v>2014</v>
      </c>
      <c r="J1380" s="17" t="s">
        <v>4784</v>
      </c>
      <c r="K1380" s="17" t="s">
        <v>7461</v>
      </c>
      <c r="L1380" s="17" t="s">
        <v>4785</v>
      </c>
      <c r="M1380" s="17"/>
      <c r="N1380" s="17"/>
      <c r="O1380" s="17" t="s">
        <v>4785</v>
      </c>
      <c r="P1380" s="17" t="s">
        <v>4786</v>
      </c>
      <c r="Q1380" s="17" t="s">
        <v>4792</v>
      </c>
      <c r="R1380" s="29">
        <v>12</v>
      </c>
      <c r="S1380" s="17"/>
      <c r="T1380" s="25" t="s">
        <v>4403</v>
      </c>
      <c r="U1380" s="25" t="s">
        <v>4941</v>
      </c>
    </row>
    <row r="1381" spans="1:21" hidden="1" x14ac:dyDescent="0.25">
      <c r="A1381" s="17" t="s">
        <v>7464</v>
      </c>
      <c r="B1381" s="17" t="s">
        <v>4950</v>
      </c>
      <c r="C1381" s="17" t="s">
        <v>7465</v>
      </c>
      <c r="D1381" s="18">
        <v>39291</v>
      </c>
      <c r="E1381" s="17" t="s">
        <v>7466</v>
      </c>
      <c r="F1381" s="17"/>
      <c r="G1381" s="19" t="s">
        <v>3479</v>
      </c>
      <c r="H1381" s="17"/>
      <c r="I1381" s="20">
        <v>2007</v>
      </c>
      <c r="J1381" s="17" t="s">
        <v>4784</v>
      </c>
      <c r="K1381" s="17" t="s">
        <v>7464</v>
      </c>
      <c r="L1381" s="17" t="s">
        <v>4785</v>
      </c>
      <c r="M1381" s="21"/>
      <c r="N1381" s="21"/>
      <c r="O1381" s="17" t="s">
        <v>4785</v>
      </c>
      <c r="P1381" s="17" t="s">
        <v>4786</v>
      </c>
      <c r="Q1381" s="17" t="s">
        <v>4792</v>
      </c>
      <c r="R1381" s="22">
        <v>16</v>
      </c>
      <c r="S1381" s="17" t="s">
        <v>7465</v>
      </c>
      <c r="T1381" s="23">
        <v>110</v>
      </c>
      <c r="U1381" s="25" t="s">
        <v>4443</v>
      </c>
    </row>
    <row r="1382" spans="1:21" hidden="1" x14ac:dyDescent="0.25">
      <c r="A1382" s="17" t="s">
        <v>316</v>
      </c>
      <c r="B1382" s="17" t="s">
        <v>2172</v>
      </c>
      <c r="C1382" s="17" t="s">
        <v>1130</v>
      </c>
      <c r="D1382" s="18">
        <v>86937</v>
      </c>
      <c r="E1382" s="17" t="s">
        <v>1131</v>
      </c>
      <c r="F1382" s="17" t="s">
        <v>2522</v>
      </c>
      <c r="G1382" s="19" t="s">
        <v>3478</v>
      </c>
      <c r="H1382" s="17" t="s">
        <v>1130</v>
      </c>
      <c r="I1382" s="20">
        <v>1981</v>
      </c>
      <c r="J1382" s="17" t="s">
        <v>4784</v>
      </c>
      <c r="K1382" s="17" t="s">
        <v>316</v>
      </c>
      <c r="L1382" s="17" t="s">
        <v>4823</v>
      </c>
      <c r="M1382" s="17"/>
      <c r="N1382" s="17"/>
      <c r="O1382" s="17" t="s">
        <v>4823</v>
      </c>
      <c r="P1382" s="17" t="s">
        <v>4792</v>
      </c>
      <c r="Q1382" s="17" t="s">
        <v>4792</v>
      </c>
      <c r="R1382" s="22">
        <v>12</v>
      </c>
      <c r="S1382" s="17" t="s">
        <v>4088</v>
      </c>
      <c r="T1382" s="23">
        <v>110</v>
      </c>
      <c r="U1382" s="17" t="s">
        <v>4451</v>
      </c>
    </row>
    <row r="1383" spans="1:21" hidden="1" x14ac:dyDescent="0.25">
      <c r="A1383" s="17" t="s">
        <v>317</v>
      </c>
      <c r="B1383" s="32" t="s">
        <v>2172</v>
      </c>
      <c r="C1383" s="32" t="s">
        <v>1131</v>
      </c>
      <c r="D1383" s="32">
        <v>86937</v>
      </c>
      <c r="E1383" s="32" t="s">
        <v>1131</v>
      </c>
      <c r="F1383" s="32" t="s">
        <v>2523</v>
      </c>
      <c r="G1383" s="19" t="s">
        <v>3478</v>
      </c>
      <c r="H1383" s="32" t="s">
        <v>1131</v>
      </c>
      <c r="I1383" s="32">
        <v>1980</v>
      </c>
      <c r="J1383" s="32" t="s">
        <v>4784</v>
      </c>
      <c r="K1383" s="17" t="s">
        <v>317</v>
      </c>
      <c r="L1383" s="32" t="s">
        <v>4823</v>
      </c>
      <c r="M1383" s="32"/>
      <c r="N1383" s="32"/>
      <c r="O1383" s="32" t="s">
        <v>4823</v>
      </c>
      <c r="P1383" s="32" t="s">
        <v>4792</v>
      </c>
      <c r="Q1383" s="32" t="s">
        <v>4792</v>
      </c>
      <c r="R1383" s="39">
        <v>12.2</v>
      </c>
      <c r="S1383" s="32" t="s">
        <v>4088</v>
      </c>
      <c r="T1383" s="17">
        <v>110</v>
      </c>
      <c r="U1383" s="32" t="s">
        <v>4451</v>
      </c>
    </row>
    <row r="1384" spans="1:21" hidden="1" x14ac:dyDescent="0.25">
      <c r="A1384" s="17" t="s">
        <v>7467</v>
      </c>
      <c r="B1384" s="32" t="s">
        <v>7468</v>
      </c>
      <c r="C1384" s="32"/>
      <c r="D1384" s="32">
        <v>27619</v>
      </c>
      <c r="E1384" s="32" t="s">
        <v>7469</v>
      </c>
      <c r="F1384" s="32"/>
      <c r="G1384" s="19" t="s">
        <v>3477</v>
      </c>
      <c r="H1384" s="32"/>
      <c r="I1384" s="32">
        <v>2005</v>
      </c>
      <c r="J1384" s="32" t="s">
        <v>4784</v>
      </c>
      <c r="K1384" s="17" t="s">
        <v>7467</v>
      </c>
      <c r="L1384" s="32" t="s">
        <v>4785</v>
      </c>
      <c r="M1384" s="32"/>
      <c r="N1384" s="32"/>
      <c r="O1384" s="32" t="s">
        <v>4785</v>
      </c>
      <c r="P1384" s="32" t="s">
        <v>4786</v>
      </c>
      <c r="Q1384" s="32"/>
      <c r="R1384" s="39">
        <v>14</v>
      </c>
      <c r="S1384" s="32"/>
      <c r="T1384" s="17" t="s">
        <v>4405</v>
      </c>
      <c r="U1384" s="32" t="s">
        <v>4455</v>
      </c>
    </row>
    <row r="1385" spans="1:21" ht="26.25" hidden="1" x14ac:dyDescent="0.25">
      <c r="A1385" s="17" t="s">
        <v>7470</v>
      </c>
      <c r="B1385" s="32"/>
      <c r="C1385" s="32" t="s">
        <v>7471</v>
      </c>
      <c r="D1385" s="31">
        <v>19209</v>
      </c>
      <c r="E1385" s="32" t="s">
        <v>7472</v>
      </c>
      <c r="F1385" s="32"/>
      <c r="G1385" s="19" t="s">
        <v>3484</v>
      </c>
      <c r="H1385" s="32"/>
      <c r="I1385" s="40">
        <v>2015</v>
      </c>
      <c r="J1385" s="32" t="s">
        <v>4784</v>
      </c>
      <c r="K1385" s="17" t="s">
        <v>7470</v>
      </c>
      <c r="L1385" s="32" t="s">
        <v>4785</v>
      </c>
      <c r="M1385" s="32"/>
      <c r="N1385" s="32"/>
      <c r="O1385" s="32" t="s">
        <v>4785</v>
      </c>
      <c r="P1385" s="32" t="s">
        <v>4786</v>
      </c>
      <c r="Q1385" s="32" t="s">
        <v>4792</v>
      </c>
      <c r="R1385" s="39">
        <v>32.200000000000003</v>
      </c>
      <c r="S1385" s="32"/>
      <c r="T1385" s="23" t="s">
        <v>4849</v>
      </c>
      <c r="U1385" s="33" t="s">
        <v>4571</v>
      </c>
    </row>
    <row r="1386" spans="1:21" ht="39" hidden="1" x14ac:dyDescent="0.25">
      <c r="A1386" s="24" t="s">
        <v>7473</v>
      </c>
      <c r="B1386" s="32"/>
      <c r="C1386" s="32"/>
      <c r="D1386" s="31">
        <v>39579</v>
      </c>
      <c r="E1386" s="32" t="s">
        <v>7474</v>
      </c>
      <c r="F1386" s="32"/>
      <c r="G1386" s="19" t="s">
        <v>3479</v>
      </c>
      <c r="H1386" s="32"/>
      <c r="I1386" s="40">
        <v>2007</v>
      </c>
      <c r="J1386" s="32" t="s">
        <v>4784</v>
      </c>
      <c r="K1386" s="17" t="s">
        <v>7473</v>
      </c>
      <c r="L1386" s="33" t="s">
        <v>4785</v>
      </c>
      <c r="M1386" s="33"/>
      <c r="N1386" s="33"/>
      <c r="O1386" s="33" t="s">
        <v>4785</v>
      </c>
      <c r="P1386" s="17" t="s">
        <v>4786</v>
      </c>
      <c r="Q1386" s="32"/>
      <c r="R1386" s="34">
        <v>4</v>
      </c>
      <c r="S1386" s="32"/>
      <c r="T1386" s="23" t="s">
        <v>4849</v>
      </c>
      <c r="U1386" s="32" t="s">
        <v>4493</v>
      </c>
    </row>
    <row r="1387" spans="1:21" ht="39" hidden="1" x14ac:dyDescent="0.25">
      <c r="A1387" s="17" t="s">
        <v>7475</v>
      </c>
      <c r="B1387" s="17" t="s">
        <v>7476</v>
      </c>
      <c r="C1387" s="17" t="s">
        <v>7477</v>
      </c>
      <c r="D1387" s="18">
        <v>39579</v>
      </c>
      <c r="E1387" s="17" t="s">
        <v>7474</v>
      </c>
      <c r="F1387" s="17"/>
      <c r="G1387" s="19" t="s">
        <v>3479</v>
      </c>
      <c r="H1387" s="17"/>
      <c r="I1387" s="20">
        <v>2007</v>
      </c>
      <c r="J1387" s="17" t="s">
        <v>4784</v>
      </c>
      <c r="K1387" s="17" t="s">
        <v>7475</v>
      </c>
      <c r="L1387" s="21" t="s">
        <v>4785</v>
      </c>
      <c r="M1387" s="21"/>
      <c r="N1387" s="21"/>
      <c r="O1387" s="21" t="s">
        <v>4785</v>
      </c>
      <c r="P1387" s="17" t="s">
        <v>4786</v>
      </c>
      <c r="Q1387" s="17" t="s">
        <v>4859</v>
      </c>
      <c r="R1387" s="22">
        <v>10</v>
      </c>
      <c r="S1387" s="17"/>
      <c r="T1387" s="23">
        <v>110</v>
      </c>
      <c r="U1387" s="17" t="s">
        <v>4493</v>
      </c>
    </row>
    <row r="1388" spans="1:21" ht="51.75" hidden="1" x14ac:dyDescent="0.25">
      <c r="A1388" s="24" t="s">
        <v>7478</v>
      </c>
      <c r="B1388" s="21" t="s">
        <v>7479</v>
      </c>
      <c r="C1388" s="21" t="s">
        <v>7480</v>
      </c>
      <c r="D1388" s="26">
        <v>39579</v>
      </c>
      <c r="E1388" s="25" t="s">
        <v>7474</v>
      </c>
      <c r="F1388" s="21"/>
      <c r="G1388" s="27" t="s">
        <v>3479</v>
      </c>
      <c r="H1388" s="17"/>
      <c r="I1388" s="38">
        <v>2007</v>
      </c>
      <c r="J1388" s="32" t="s">
        <v>4784</v>
      </c>
      <c r="K1388" s="17" t="s">
        <v>7478</v>
      </c>
      <c r="L1388" s="17" t="s">
        <v>4785</v>
      </c>
      <c r="M1388" s="21"/>
      <c r="N1388" s="17"/>
      <c r="O1388" s="17" t="s">
        <v>4785</v>
      </c>
      <c r="P1388" s="27" t="s">
        <v>4786</v>
      </c>
      <c r="Q1388" s="17" t="s">
        <v>4859</v>
      </c>
      <c r="R1388" s="29">
        <v>10</v>
      </c>
      <c r="S1388" s="33"/>
      <c r="T1388" s="17">
        <v>110</v>
      </c>
      <c r="U1388" s="25" t="s">
        <v>4493</v>
      </c>
    </row>
    <row r="1389" spans="1:21" hidden="1" x14ac:dyDescent="0.25">
      <c r="A1389" s="24" t="s">
        <v>7481</v>
      </c>
      <c r="B1389" s="73" t="s">
        <v>7482</v>
      </c>
      <c r="C1389" s="17" t="s">
        <v>7483</v>
      </c>
      <c r="D1389" s="26">
        <v>39579</v>
      </c>
      <c r="E1389" s="25" t="s">
        <v>7474</v>
      </c>
      <c r="F1389" s="24"/>
      <c r="G1389" s="19" t="s">
        <v>3479</v>
      </c>
      <c r="H1389" s="24"/>
      <c r="I1389" s="28">
        <v>2008</v>
      </c>
      <c r="J1389" s="17" t="s">
        <v>4784</v>
      </c>
      <c r="K1389" s="17" t="s">
        <v>7481</v>
      </c>
      <c r="L1389" s="17" t="s">
        <v>4785</v>
      </c>
      <c r="M1389" s="17"/>
      <c r="N1389" s="24"/>
      <c r="O1389" s="24" t="s">
        <v>4785</v>
      </c>
      <c r="P1389" s="17" t="s">
        <v>4786</v>
      </c>
      <c r="Q1389" s="17" t="s">
        <v>4859</v>
      </c>
      <c r="R1389" s="29">
        <v>10</v>
      </c>
      <c r="S1389" s="17"/>
      <c r="T1389" s="25">
        <v>110</v>
      </c>
      <c r="U1389" s="25" t="s">
        <v>4493</v>
      </c>
    </row>
    <row r="1390" spans="1:21" ht="39" hidden="1" x14ac:dyDescent="0.25">
      <c r="A1390" s="17" t="s">
        <v>7484</v>
      </c>
      <c r="B1390" s="17" t="s">
        <v>7485</v>
      </c>
      <c r="C1390" s="17" t="s">
        <v>7486</v>
      </c>
      <c r="D1390" s="18">
        <v>39579</v>
      </c>
      <c r="E1390" s="17" t="s">
        <v>7474</v>
      </c>
      <c r="F1390" s="17"/>
      <c r="G1390" s="19" t="s">
        <v>3479</v>
      </c>
      <c r="H1390" s="17"/>
      <c r="I1390" s="20">
        <v>2009</v>
      </c>
      <c r="J1390" s="17" t="s">
        <v>4784</v>
      </c>
      <c r="K1390" s="17" t="s">
        <v>7484</v>
      </c>
      <c r="L1390" s="21" t="s">
        <v>4785</v>
      </c>
      <c r="M1390" s="21"/>
      <c r="N1390" s="21"/>
      <c r="O1390" s="21" t="s">
        <v>4785</v>
      </c>
      <c r="P1390" s="17" t="s">
        <v>4786</v>
      </c>
      <c r="Q1390" s="17" t="s">
        <v>4859</v>
      </c>
      <c r="R1390" s="22">
        <v>10</v>
      </c>
      <c r="S1390" s="17"/>
      <c r="T1390" s="23">
        <v>110</v>
      </c>
      <c r="U1390" s="17" t="s">
        <v>4493</v>
      </c>
    </row>
    <row r="1391" spans="1:21" hidden="1" x14ac:dyDescent="0.25">
      <c r="A1391" s="24" t="s">
        <v>7487</v>
      </c>
      <c r="B1391" s="24" t="s">
        <v>7488</v>
      </c>
      <c r="C1391" s="17" t="s">
        <v>7489</v>
      </c>
      <c r="D1391" s="18">
        <v>39579</v>
      </c>
      <c r="E1391" s="25" t="s">
        <v>7474</v>
      </c>
      <c r="F1391" s="24"/>
      <c r="G1391" s="19" t="s">
        <v>3479</v>
      </c>
      <c r="H1391" s="17"/>
      <c r="I1391" s="28">
        <v>2008</v>
      </c>
      <c r="J1391" s="17" t="s">
        <v>4784</v>
      </c>
      <c r="K1391" s="17" t="s">
        <v>7487</v>
      </c>
      <c r="L1391" s="17" t="s">
        <v>4785</v>
      </c>
      <c r="M1391" s="17"/>
      <c r="N1391" s="24"/>
      <c r="O1391" s="24" t="s">
        <v>4785</v>
      </c>
      <c r="P1391" s="17" t="s">
        <v>4786</v>
      </c>
      <c r="Q1391" s="17" t="s">
        <v>4859</v>
      </c>
      <c r="R1391" s="29">
        <v>10</v>
      </c>
      <c r="S1391" s="17"/>
      <c r="T1391" s="25">
        <v>110</v>
      </c>
      <c r="U1391" s="25" t="s">
        <v>4493</v>
      </c>
    </row>
    <row r="1392" spans="1:21" hidden="1" x14ac:dyDescent="0.25">
      <c r="A1392" s="24" t="s">
        <v>7490</v>
      </c>
      <c r="B1392" s="17" t="s">
        <v>7491</v>
      </c>
      <c r="C1392" s="17" t="s">
        <v>6363</v>
      </c>
      <c r="D1392" s="18">
        <v>1998</v>
      </c>
      <c r="E1392" s="25" t="s">
        <v>7492</v>
      </c>
      <c r="F1392" s="17"/>
      <c r="G1392" s="19" t="s">
        <v>3346</v>
      </c>
      <c r="H1392" s="17"/>
      <c r="I1392" s="28">
        <v>2015</v>
      </c>
      <c r="J1392" s="17" t="s">
        <v>4784</v>
      </c>
      <c r="K1392" s="17" t="s">
        <v>7490</v>
      </c>
      <c r="L1392" s="17" t="s">
        <v>4785</v>
      </c>
      <c r="M1392" s="17"/>
      <c r="N1392" s="17"/>
      <c r="O1392" s="17" t="s">
        <v>4785</v>
      </c>
      <c r="P1392" s="17" t="s">
        <v>4786</v>
      </c>
      <c r="Q1392" s="17" t="s">
        <v>4792</v>
      </c>
      <c r="R1392" s="29">
        <v>89.1</v>
      </c>
      <c r="S1392" s="17"/>
      <c r="T1392" s="25" t="s">
        <v>4405</v>
      </c>
      <c r="U1392" s="25" t="s">
        <v>4458</v>
      </c>
    </row>
    <row r="1393" spans="1:21" hidden="1" x14ac:dyDescent="0.25">
      <c r="A1393" s="24" t="s">
        <v>422</v>
      </c>
      <c r="B1393" s="17" t="s">
        <v>2172</v>
      </c>
      <c r="C1393" s="17" t="s">
        <v>1194</v>
      </c>
      <c r="D1393" s="18">
        <v>6258</v>
      </c>
      <c r="E1393" s="25" t="s">
        <v>1194</v>
      </c>
      <c r="F1393" s="24"/>
      <c r="G1393" s="19" t="s">
        <v>3479</v>
      </c>
      <c r="H1393" s="17" t="s">
        <v>1529</v>
      </c>
      <c r="I1393" s="28">
        <v>1996</v>
      </c>
      <c r="J1393" s="17" t="s">
        <v>4784</v>
      </c>
      <c r="K1393" s="17" t="s">
        <v>422</v>
      </c>
      <c r="L1393" s="17" t="s">
        <v>5061</v>
      </c>
      <c r="M1393" s="17"/>
      <c r="N1393" s="24"/>
      <c r="O1393" s="24" t="s">
        <v>5061</v>
      </c>
      <c r="P1393" s="17" t="s">
        <v>4792</v>
      </c>
      <c r="Q1393" s="17" t="s">
        <v>4786</v>
      </c>
      <c r="R1393" s="29">
        <v>450</v>
      </c>
      <c r="S1393" s="17" t="s">
        <v>4165</v>
      </c>
      <c r="T1393" s="25">
        <v>380</v>
      </c>
      <c r="U1393" s="25" t="s">
        <v>4439</v>
      </c>
    </row>
    <row r="1394" spans="1:21" hidden="1" x14ac:dyDescent="0.25">
      <c r="A1394" s="24" t="s">
        <v>423</v>
      </c>
      <c r="B1394" s="17" t="s">
        <v>2172</v>
      </c>
      <c r="C1394" s="17" t="s">
        <v>1194</v>
      </c>
      <c r="D1394" s="18">
        <v>6258</v>
      </c>
      <c r="E1394" s="17" t="s">
        <v>1194</v>
      </c>
      <c r="F1394" s="17"/>
      <c r="G1394" s="19" t="s">
        <v>3479</v>
      </c>
      <c r="H1394" s="17" t="s">
        <v>1548</v>
      </c>
      <c r="I1394" s="20">
        <v>1996</v>
      </c>
      <c r="J1394" s="17" t="s">
        <v>4784</v>
      </c>
      <c r="K1394" s="17" t="s">
        <v>423</v>
      </c>
      <c r="L1394" s="17" t="s">
        <v>5061</v>
      </c>
      <c r="M1394" s="17"/>
      <c r="N1394" s="17"/>
      <c r="O1394" s="17" t="s">
        <v>5061</v>
      </c>
      <c r="P1394" s="17" t="s">
        <v>4792</v>
      </c>
      <c r="Q1394" s="17" t="s">
        <v>4786</v>
      </c>
      <c r="R1394" s="22">
        <v>450</v>
      </c>
      <c r="S1394" s="17" t="s">
        <v>4165</v>
      </c>
      <c r="T1394" s="23">
        <v>380</v>
      </c>
      <c r="U1394" s="17" t="s">
        <v>4500</v>
      </c>
    </row>
    <row r="1395" spans="1:21" hidden="1" x14ac:dyDescent="0.25">
      <c r="A1395" s="24" t="s">
        <v>7493</v>
      </c>
      <c r="B1395" s="73" t="s">
        <v>7494</v>
      </c>
      <c r="C1395" s="17" t="s">
        <v>7495</v>
      </c>
      <c r="D1395" s="26">
        <v>6688</v>
      </c>
      <c r="E1395" s="25" t="s">
        <v>7496</v>
      </c>
      <c r="F1395" s="24"/>
      <c r="G1395" s="19" t="s">
        <v>3479</v>
      </c>
      <c r="H1395" s="24"/>
      <c r="I1395" s="28" t="s">
        <v>7497</v>
      </c>
      <c r="J1395" s="17" t="s">
        <v>4784</v>
      </c>
      <c r="K1395" s="17" t="s">
        <v>7493</v>
      </c>
      <c r="L1395" s="17" t="s">
        <v>4785</v>
      </c>
      <c r="M1395" s="17"/>
      <c r="N1395" s="24"/>
      <c r="O1395" s="24" t="s">
        <v>4785</v>
      </c>
      <c r="P1395" s="17" t="s">
        <v>4786</v>
      </c>
      <c r="Q1395" s="17" t="s">
        <v>4792</v>
      </c>
      <c r="R1395" s="29">
        <v>28</v>
      </c>
      <c r="S1395" s="17"/>
      <c r="T1395" s="25">
        <v>110</v>
      </c>
      <c r="U1395" s="25" t="s">
        <v>4458</v>
      </c>
    </row>
    <row r="1396" spans="1:21" hidden="1" x14ac:dyDescent="0.25">
      <c r="A1396" s="24" t="s">
        <v>7498</v>
      </c>
      <c r="B1396" s="73" t="s">
        <v>7499</v>
      </c>
      <c r="C1396" s="17" t="s">
        <v>7500</v>
      </c>
      <c r="D1396" s="26">
        <v>14822</v>
      </c>
      <c r="E1396" s="25" t="s">
        <v>7501</v>
      </c>
      <c r="F1396" s="24"/>
      <c r="G1396" s="19" t="s">
        <v>3346</v>
      </c>
      <c r="H1396" s="24"/>
      <c r="I1396" s="28">
        <v>2009</v>
      </c>
      <c r="J1396" s="17" t="s">
        <v>4784</v>
      </c>
      <c r="K1396" s="17" t="s">
        <v>7498</v>
      </c>
      <c r="L1396" s="17" t="s">
        <v>4785</v>
      </c>
      <c r="M1396" s="17"/>
      <c r="N1396" s="24"/>
      <c r="O1396" s="24" t="s">
        <v>4785</v>
      </c>
      <c r="P1396" s="17" t="s">
        <v>4786</v>
      </c>
      <c r="Q1396" s="17" t="s">
        <v>4859</v>
      </c>
      <c r="R1396" s="29">
        <v>36.799999999999997</v>
      </c>
      <c r="S1396" s="17"/>
      <c r="T1396" s="25">
        <v>380</v>
      </c>
      <c r="U1396" s="25" t="s">
        <v>4439</v>
      </c>
    </row>
    <row r="1397" spans="1:21" hidden="1" x14ac:dyDescent="0.25">
      <c r="A1397" s="24" t="s">
        <v>318</v>
      </c>
      <c r="B1397" s="17" t="s">
        <v>2128</v>
      </c>
      <c r="C1397" s="17" t="s">
        <v>1132</v>
      </c>
      <c r="D1397" s="26">
        <v>54340</v>
      </c>
      <c r="E1397" s="25" t="s">
        <v>3295</v>
      </c>
      <c r="F1397" s="24"/>
      <c r="G1397" s="19" t="s">
        <v>3487</v>
      </c>
      <c r="H1397" s="24"/>
      <c r="I1397" s="28">
        <v>1962</v>
      </c>
      <c r="J1397" s="17" t="s">
        <v>4784</v>
      </c>
      <c r="K1397" s="17" t="s">
        <v>318</v>
      </c>
      <c r="L1397" s="17" t="s">
        <v>4823</v>
      </c>
      <c r="M1397" s="17"/>
      <c r="N1397" s="24"/>
      <c r="O1397" s="24" t="s">
        <v>4823</v>
      </c>
      <c r="P1397" s="17" t="s">
        <v>4792</v>
      </c>
      <c r="Q1397" s="17" t="s">
        <v>4792</v>
      </c>
      <c r="R1397" s="29">
        <v>24</v>
      </c>
      <c r="S1397" s="17"/>
      <c r="T1397" s="25">
        <v>110</v>
      </c>
      <c r="U1397" s="25" t="s">
        <v>4441</v>
      </c>
    </row>
    <row r="1398" spans="1:21" ht="90" hidden="1" x14ac:dyDescent="0.25">
      <c r="A1398" s="24" t="s">
        <v>7502</v>
      </c>
      <c r="B1398" s="21" t="s">
        <v>7503</v>
      </c>
      <c r="C1398" s="21"/>
      <c r="D1398" s="26">
        <v>53937</v>
      </c>
      <c r="E1398" s="25" t="s">
        <v>7504</v>
      </c>
      <c r="F1398" s="21"/>
      <c r="G1398" s="27" t="s">
        <v>3480</v>
      </c>
      <c r="H1398" s="17"/>
      <c r="I1398" s="38">
        <v>2000</v>
      </c>
      <c r="J1398" s="32" t="s">
        <v>4784</v>
      </c>
      <c r="K1398" s="17" t="s">
        <v>7502</v>
      </c>
      <c r="L1398" s="17" t="s">
        <v>4785</v>
      </c>
      <c r="M1398" s="21"/>
      <c r="N1398" s="17"/>
      <c r="O1398" s="17" t="s">
        <v>4785</v>
      </c>
      <c r="P1398" s="27" t="s">
        <v>4786</v>
      </c>
      <c r="Q1398" s="17"/>
      <c r="R1398" s="29">
        <v>25.5</v>
      </c>
      <c r="S1398" s="33"/>
      <c r="T1398" s="17" t="s">
        <v>4403</v>
      </c>
      <c r="U1398" s="25" t="s">
        <v>4441</v>
      </c>
    </row>
    <row r="1399" spans="1:21" ht="39" hidden="1" x14ac:dyDescent="0.25">
      <c r="A1399" s="24" t="s">
        <v>7505</v>
      </c>
      <c r="B1399" s="21"/>
      <c r="C1399" s="21" t="s">
        <v>7506</v>
      </c>
      <c r="D1399" s="26">
        <v>53937</v>
      </c>
      <c r="E1399" s="25" t="s">
        <v>7504</v>
      </c>
      <c r="F1399" s="21"/>
      <c r="G1399" s="27" t="s">
        <v>3480</v>
      </c>
      <c r="H1399" s="17"/>
      <c r="I1399" s="38">
        <v>2014</v>
      </c>
      <c r="J1399" s="32" t="s">
        <v>4784</v>
      </c>
      <c r="K1399" s="17" t="s">
        <v>7505</v>
      </c>
      <c r="L1399" s="17" t="s">
        <v>4785</v>
      </c>
      <c r="M1399" s="21"/>
      <c r="N1399" s="17"/>
      <c r="O1399" s="21" t="s">
        <v>4785</v>
      </c>
      <c r="P1399" s="27" t="s">
        <v>4786</v>
      </c>
      <c r="Q1399" s="17" t="s">
        <v>4792</v>
      </c>
      <c r="R1399" s="29">
        <v>18.3</v>
      </c>
      <c r="S1399" s="32"/>
      <c r="T1399" s="17" t="s">
        <v>4403</v>
      </c>
      <c r="U1399" s="32" t="s">
        <v>4441</v>
      </c>
    </row>
    <row r="1400" spans="1:21" ht="39" hidden="1" x14ac:dyDescent="0.25">
      <c r="A1400" s="17" t="s">
        <v>7507</v>
      </c>
      <c r="B1400" s="17"/>
      <c r="C1400" s="17" t="s">
        <v>7508</v>
      </c>
      <c r="D1400" s="18">
        <v>53937</v>
      </c>
      <c r="E1400" s="17" t="s">
        <v>7509</v>
      </c>
      <c r="F1400" s="17" t="s">
        <v>7510</v>
      </c>
      <c r="G1400" s="19" t="s">
        <v>3480</v>
      </c>
      <c r="H1400" s="17"/>
      <c r="I1400" s="20">
        <v>2015</v>
      </c>
      <c r="J1400" s="17" t="s">
        <v>4784</v>
      </c>
      <c r="K1400" s="17" t="s">
        <v>7507</v>
      </c>
      <c r="L1400" s="17" t="s">
        <v>4785</v>
      </c>
      <c r="M1400" s="17"/>
      <c r="N1400" s="17"/>
      <c r="O1400" s="33" t="s">
        <v>4785</v>
      </c>
      <c r="P1400" s="17" t="s">
        <v>4786</v>
      </c>
      <c r="Q1400" s="17"/>
      <c r="R1400" s="22">
        <v>39.700000000000003</v>
      </c>
      <c r="S1400" s="17"/>
      <c r="T1400" s="23"/>
      <c r="U1400" s="17"/>
    </row>
    <row r="1401" spans="1:21" ht="51.75" x14ac:dyDescent="0.25">
      <c r="A1401" s="24" t="s">
        <v>319</v>
      </c>
      <c r="B1401" s="21" t="s">
        <v>2201</v>
      </c>
      <c r="C1401" s="21" t="s">
        <v>1133</v>
      </c>
      <c r="D1401" s="26">
        <v>7907</v>
      </c>
      <c r="E1401" s="25" t="s">
        <v>3296</v>
      </c>
      <c r="F1401" s="21" t="s">
        <v>2524</v>
      </c>
      <c r="G1401" s="27" t="s">
        <v>3481</v>
      </c>
      <c r="H1401" s="17" t="s">
        <v>1609</v>
      </c>
      <c r="I1401" s="38">
        <v>1932</v>
      </c>
      <c r="J1401" s="32" t="s">
        <v>4784</v>
      </c>
      <c r="K1401" s="17" t="s">
        <v>319</v>
      </c>
      <c r="L1401" s="17" t="s">
        <v>4959</v>
      </c>
      <c r="M1401" s="21"/>
      <c r="N1401" s="17"/>
      <c r="O1401" s="17" t="s">
        <v>4959</v>
      </c>
      <c r="P1401" s="27" t="s">
        <v>4792</v>
      </c>
      <c r="Q1401" s="17" t="s">
        <v>4792</v>
      </c>
      <c r="R1401" s="29">
        <v>79.8</v>
      </c>
      <c r="S1401" s="33" t="s">
        <v>4102</v>
      </c>
      <c r="T1401" s="17">
        <v>110</v>
      </c>
      <c r="U1401" s="25" t="s">
        <v>4440</v>
      </c>
    </row>
    <row r="1402" spans="1:21" ht="51.75" x14ac:dyDescent="0.25">
      <c r="A1402" s="24" t="s">
        <v>320</v>
      </c>
      <c r="B1402" s="21" t="s">
        <v>2201</v>
      </c>
      <c r="C1402" s="17" t="s">
        <v>1133</v>
      </c>
      <c r="D1402" s="26">
        <v>7907</v>
      </c>
      <c r="E1402" s="25" t="s">
        <v>3296</v>
      </c>
      <c r="F1402" s="21" t="s">
        <v>2524</v>
      </c>
      <c r="G1402" s="27" t="s">
        <v>3481</v>
      </c>
      <c r="H1402" s="17" t="s">
        <v>1610</v>
      </c>
      <c r="I1402" s="52">
        <v>1932</v>
      </c>
      <c r="J1402" s="32" t="s">
        <v>4784</v>
      </c>
      <c r="K1402" s="17" t="s">
        <v>320</v>
      </c>
      <c r="L1402" s="17" t="s">
        <v>4959</v>
      </c>
      <c r="M1402" s="21"/>
      <c r="N1402" s="17"/>
      <c r="O1402" s="17" t="s">
        <v>4959</v>
      </c>
      <c r="P1402" s="17" t="s">
        <v>4792</v>
      </c>
      <c r="Q1402" s="17" t="s">
        <v>4792</v>
      </c>
      <c r="R1402" s="29"/>
      <c r="S1402" s="30" t="s">
        <v>4102</v>
      </c>
      <c r="T1402" s="30">
        <v>110</v>
      </c>
      <c r="U1402" s="30" t="s">
        <v>4440</v>
      </c>
    </row>
    <row r="1403" spans="1:21" ht="26.25" hidden="1" x14ac:dyDescent="0.25">
      <c r="A1403" s="24" t="s">
        <v>7511</v>
      </c>
      <c r="B1403" s="21"/>
      <c r="C1403" s="21"/>
      <c r="D1403" s="26">
        <v>7907</v>
      </c>
      <c r="E1403" s="25" t="s">
        <v>3296</v>
      </c>
      <c r="F1403" s="21" t="s">
        <v>7512</v>
      </c>
      <c r="G1403" s="27" t="s">
        <v>3481</v>
      </c>
      <c r="H1403" s="17"/>
      <c r="I1403" s="38">
        <v>2012</v>
      </c>
      <c r="J1403" s="32" t="s">
        <v>4784</v>
      </c>
      <c r="K1403" s="17" t="s">
        <v>7511</v>
      </c>
      <c r="L1403" s="17" t="s">
        <v>4815</v>
      </c>
      <c r="M1403" s="21"/>
      <c r="N1403" s="17"/>
      <c r="O1403" s="17" t="s">
        <v>4815</v>
      </c>
      <c r="P1403" s="27" t="s">
        <v>4786</v>
      </c>
      <c r="Q1403" s="17"/>
      <c r="R1403" s="29">
        <v>11.1</v>
      </c>
      <c r="S1403" s="33"/>
      <c r="T1403" s="17"/>
      <c r="U1403" s="25" t="s">
        <v>4440</v>
      </c>
    </row>
    <row r="1404" spans="1:21" hidden="1" x14ac:dyDescent="0.25">
      <c r="A1404" s="24" t="s">
        <v>7513</v>
      </c>
      <c r="B1404" s="17"/>
      <c r="C1404" s="17" t="s">
        <v>7514</v>
      </c>
      <c r="D1404" s="18">
        <v>36110</v>
      </c>
      <c r="E1404" s="25" t="s">
        <v>7515</v>
      </c>
      <c r="F1404" s="17"/>
      <c r="G1404" s="19" t="s">
        <v>3483</v>
      </c>
      <c r="H1404" s="17"/>
      <c r="I1404" s="28">
        <v>2014</v>
      </c>
      <c r="J1404" s="17" t="s">
        <v>4784</v>
      </c>
      <c r="K1404" s="17" t="s">
        <v>7513</v>
      </c>
      <c r="L1404" s="17" t="s">
        <v>4785</v>
      </c>
      <c r="M1404" s="17"/>
      <c r="N1404" s="17"/>
      <c r="O1404" s="17" t="s">
        <v>4785</v>
      </c>
      <c r="P1404" s="17" t="s">
        <v>4786</v>
      </c>
      <c r="Q1404" s="17" t="s">
        <v>4792</v>
      </c>
      <c r="R1404" s="29">
        <v>30.4</v>
      </c>
      <c r="S1404" s="17"/>
      <c r="T1404" s="25" t="s">
        <v>4849</v>
      </c>
      <c r="U1404" s="25" t="s">
        <v>4443</v>
      </c>
    </row>
    <row r="1405" spans="1:21" hidden="1" x14ac:dyDescent="0.25">
      <c r="A1405" s="24" t="s">
        <v>7516</v>
      </c>
      <c r="B1405" s="17" t="s">
        <v>7517</v>
      </c>
      <c r="C1405" s="17"/>
      <c r="D1405" s="18">
        <v>99195</v>
      </c>
      <c r="E1405" s="25" t="s">
        <v>7518</v>
      </c>
      <c r="F1405" s="17"/>
      <c r="G1405" s="19" t="s">
        <v>3481</v>
      </c>
      <c r="H1405" s="17"/>
      <c r="I1405" s="28">
        <v>2006</v>
      </c>
      <c r="J1405" s="17" t="s">
        <v>4784</v>
      </c>
      <c r="K1405" s="17" t="s">
        <v>7516</v>
      </c>
      <c r="L1405" s="17" t="s">
        <v>4785</v>
      </c>
      <c r="M1405" s="17"/>
      <c r="N1405" s="17"/>
      <c r="O1405" s="17" t="s">
        <v>4785</v>
      </c>
      <c r="P1405" s="17" t="s">
        <v>4786</v>
      </c>
      <c r="Q1405" s="17"/>
      <c r="R1405" s="29">
        <v>12</v>
      </c>
      <c r="S1405" s="17"/>
      <c r="T1405" s="25" t="s">
        <v>4849</v>
      </c>
      <c r="U1405" s="25" t="s">
        <v>4440</v>
      </c>
    </row>
    <row r="1406" spans="1:21" ht="51.75" hidden="1" x14ac:dyDescent="0.25">
      <c r="A1406" s="17" t="s">
        <v>7519</v>
      </c>
      <c r="B1406" s="33" t="s">
        <v>7520</v>
      </c>
      <c r="C1406" s="27" t="s">
        <v>7521</v>
      </c>
      <c r="D1406" s="18">
        <v>36381</v>
      </c>
      <c r="E1406" s="32" t="s">
        <v>7522</v>
      </c>
      <c r="F1406" s="32" t="s">
        <v>7523</v>
      </c>
      <c r="G1406" s="27" t="s">
        <v>3483</v>
      </c>
      <c r="H1406" s="27" t="s">
        <v>7521</v>
      </c>
      <c r="I1406" s="40">
        <v>2010</v>
      </c>
      <c r="J1406" s="32" t="s">
        <v>4784</v>
      </c>
      <c r="K1406" s="17" t="s">
        <v>7519</v>
      </c>
      <c r="L1406" s="17" t="s">
        <v>4785</v>
      </c>
      <c r="M1406" s="21"/>
      <c r="N1406" s="32"/>
      <c r="O1406" s="17" t="s">
        <v>4785</v>
      </c>
      <c r="P1406" s="32" t="s">
        <v>4786</v>
      </c>
      <c r="Q1406" s="27" t="s">
        <v>4792</v>
      </c>
      <c r="R1406" s="39">
        <v>27.7</v>
      </c>
      <c r="S1406" s="25" t="s">
        <v>7523</v>
      </c>
      <c r="T1406" s="27">
        <v>20</v>
      </c>
      <c r="U1406" s="27" t="s">
        <v>4518</v>
      </c>
    </row>
    <row r="1407" spans="1:21" ht="39" hidden="1" x14ac:dyDescent="0.25">
      <c r="A1407" s="24" t="s">
        <v>321</v>
      </c>
      <c r="B1407" s="21" t="s">
        <v>2172</v>
      </c>
      <c r="C1407" s="17" t="s">
        <v>1134</v>
      </c>
      <c r="D1407" s="26">
        <v>86511</v>
      </c>
      <c r="E1407" s="25" t="s">
        <v>3297</v>
      </c>
      <c r="F1407" s="17" t="s">
        <v>2525</v>
      </c>
      <c r="G1407" s="27" t="s">
        <v>3478</v>
      </c>
      <c r="H1407" s="17" t="s">
        <v>1134</v>
      </c>
      <c r="I1407" s="28">
        <v>1983</v>
      </c>
      <c r="J1407" s="17" t="s">
        <v>4784</v>
      </c>
      <c r="K1407" s="17" t="s">
        <v>321</v>
      </c>
      <c r="L1407" s="17" t="s">
        <v>4823</v>
      </c>
      <c r="M1407" s="17"/>
      <c r="N1407" s="17"/>
      <c r="O1407" s="17" t="s">
        <v>4823</v>
      </c>
      <c r="P1407" s="17" t="s">
        <v>4792</v>
      </c>
      <c r="Q1407" s="17" t="s">
        <v>4792</v>
      </c>
      <c r="R1407" s="29">
        <v>12.4</v>
      </c>
      <c r="S1407" s="30" t="s">
        <v>4088</v>
      </c>
      <c r="T1407" s="30">
        <v>110</v>
      </c>
      <c r="U1407" s="30" t="s">
        <v>4451</v>
      </c>
    </row>
    <row r="1408" spans="1:21" ht="64.5" hidden="1" x14ac:dyDescent="0.25">
      <c r="A1408" s="24" t="s">
        <v>7524</v>
      </c>
      <c r="B1408" s="21" t="s">
        <v>4834</v>
      </c>
      <c r="C1408" s="21" t="s">
        <v>6152</v>
      </c>
      <c r="D1408" s="26">
        <v>29640</v>
      </c>
      <c r="E1408" s="25" t="s">
        <v>7525</v>
      </c>
      <c r="F1408" s="21" t="s">
        <v>7526</v>
      </c>
      <c r="G1408" s="27" t="s">
        <v>3477</v>
      </c>
      <c r="H1408" s="17"/>
      <c r="I1408" s="38">
        <v>2015</v>
      </c>
      <c r="J1408" s="32" t="s">
        <v>4784</v>
      </c>
      <c r="K1408" s="17" t="s">
        <v>7524</v>
      </c>
      <c r="L1408" s="17" t="s">
        <v>4785</v>
      </c>
      <c r="M1408" s="21"/>
      <c r="N1408" s="17"/>
      <c r="O1408" s="17" t="s">
        <v>4785</v>
      </c>
      <c r="P1408" s="27" t="s">
        <v>4786</v>
      </c>
      <c r="Q1408" s="17"/>
      <c r="R1408" s="29">
        <v>12</v>
      </c>
      <c r="S1408" s="33"/>
      <c r="T1408" s="17"/>
      <c r="U1408" s="25"/>
    </row>
    <row r="1409" spans="1:21" ht="51.75" hidden="1" x14ac:dyDescent="0.25">
      <c r="A1409" s="24" t="s">
        <v>7527</v>
      </c>
      <c r="B1409" s="21"/>
      <c r="C1409" s="21" t="s">
        <v>7402</v>
      </c>
      <c r="D1409" s="26">
        <v>61137</v>
      </c>
      <c r="E1409" s="25" t="s">
        <v>7528</v>
      </c>
      <c r="F1409" s="21" t="s">
        <v>7529</v>
      </c>
      <c r="G1409" s="27" t="s">
        <v>3483</v>
      </c>
      <c r="H1409" s="17"/>
      <c r="I1409" s="38">
        <v>2010</v>
      </c>
      <c r="J1409" s="32" t="s">
        <v>4784</v>
      </c>
      <c r="K1409" s="17" t="s">
        <v>7527</v>
      </c>
      <c r="L1409" s="17" t="s">
        <v>4785</v>
      </c>
      <c r="M1409" s="21"/>
      <c r="N1409" s="17"/>
      <c r="O1409" s="17" t="s">
        <v>4785</v>
      </c>
      <c r="P1409" s="27" t="s">
        <v>4786</v>
      </c>
      <c r="Q1409" s="17"/>
      <c r="R1409" s="29">
        <v>30.4</v>
      </c>
      <c r="S1409" s="33"/>
      <c r="T1409" s="17"/>
      <c r="U1409" s="25"/>
    </row>
    <row r="1410" spans="1:21" ht="51.75" hidden="1" x14ac:dyDescent="0.25">
      <c r="A1410" s="24" t="s">
        <v>7530</v>
      </c>
      <c r="B1410" s="21"/>
      <c r="C1410" s="21" t="s">
        <v>7402</v>
      </c>
      <c r="D1410" s="26">
        <v>61137</v>
      </c>
      <c r="E1410" s="25" t="s">
        <v>7528</v>
      </c>
      <c r="F1410" s="21" t="s">
        <v>7529</v>
      </c>
      <c r="G1410" s="27" t="s">
        <v>3483</v>
      </c>
      <c r="H1410" s="17"/>
      <c r="I1410" s="38">
        <v>2010</v>
      </c>
      <c r="J1410" s="32" t="s">
        <v>4784</v>
      </c>
      <c r="K1410" s="17" t="s">
        <v>7530</v>
      </c>
      <c r="L1410" s="17" t="s">
        <v>4785</v>
      </c>
      <c r="M1410" s="21"/>
      <c r="N1410" s="17"/>
      <c r="O1410" s="17" t="s">
        <v>4785</v>
      </c>
      <c r="P1410" s="27" t="s">
        <v>4786</v>
      </c>
      <c r="Q1410" s="17"/>
      <c r="R1410" s="29">
        <v>30.4</v>
      </c>
      <c r="S1410" s="33"/>
      <c r="T1410" s="17"/>
      <c r="U1410" s="25"/>
    </row>
    <row r="1411" spans="1:21" hidden="1" x14ac:dyDescent="0.25">
      <c r="A1411" s="24" t="s">
        <v>7531</v>
      </c>
      <c r="B1411" s="21"/>
      <c r="C1411" s="17" t="s">
        <v>7532</v>
      </c>
      <c r="D1411" s="18">
        <v>4916</v>
      </c>
      <c r="E1411" s="17" t="s">
        <v>7533</v>
      </c>
      <c r="F1411" s="17"/>
      <c r="G1411" s="19" t="s">
        <v>3346</v>
      </c>
      <c r="H1411" s="17"/>
      <c r="I1411" s="20">
        <v>2005</v>
      </c>
      <c r="J1411" s="17" t="s">
        <v>4784</v>
      </c>
      <c r="K1411" s="17" t="s">
        <v>7531</v>
      </c>
      <c r="L1411" s="17" t="s">
        <v>4785</v>
      </c>
      <c r="M1411" s="17"/>
      <c r="N1411" s="17"/>
      <c r="O1411" s="17" t="s">
        <v>4785</v>
      </c>
      <c r="P1411" s="17" t="s">
        <v>4786</v>
      </c>
      <c r="Q1411" s="17"/>
      <c r="R1411" s="22">
        <v>27.2</v>
      </c>
      <c r="S1411" s="17"/>
      <c r="T1411" s="23">
        <v>380</v>
      </c>
      <c r="U1411" s="36" t="s">
        <v>4439</v>
      </c>
    </row>
    <row r="1412" spans="1:21" hidden="1" x14ac:dyDescent="0.25">
      <c r="A1412" s="24" t="s">
        <v>668</v>
      </c>
      <c r="B1412" s="17" t="s">
        <v>2210</v>
      </c>
      <c r="C1412" s="17" t="s">
        <v>1135</v>
      </c>
      <c r="D1412" s="18">
        <v>86956</v>
      </c>
      <c r="E1412" s="25" t="s">
        <v>3298</v>
      </c>
      <c r="F1412" s="17" t="s">
        <v>2526</v>
      </c>
      <c r="G1412" s="19" t="s">
        <v>3478</v>
      </c>
      <c r="H1412" s="17" t="s">
        <v>1753</v>
      </c>
      <c r="I1412" s="28">
        <v>1969</v>
      </c>
      <c r="J1412" s="17" t="s">
        <v>4844</v>
      </c>
      <c r="K1412" s="17" t="s">
        <v>668</v>
      </c>
      <c r="L1412" s="17" t="s">
        <v>4812</v>
      </c>
      <c r="M1412" s="17"/>
      <c r="N1412" s="17"/>
      <c r="O1412" s="17" t="s">
        <v>4812</v>
      </c>
      <c r="P1412" s="17" t="s">
        <v>4792</v>
      </c>
      <c r="Q1412" s="17" t="s">
        <v>4786</v>
      </c>
      <c r="R1412" s="29">
        <v>64</v>
      </c>
      <c r="S1412" s="17" t="s">
        <v>4123</v>
      </c>
      <c r="T1412" s="25">
        <v>110</v>
      </c>
      <c r="U1412" s="25" t="s">
        <v>4433</v>
      </c>
    </row>
    <row r="1413" spans="1:21" ht="39" hidden="1" x14ac:dyDescent="0.25">
      <c r="A1413" s="24" t="s">
        <v>669</v>
      </c>
      <c r="B1413" s="21" t="s">
        <v>2210</v>
      </c>
      <c r="C1413" s="21" t="s">
        <v>1359</v>
      </c>
      <c r="D1413" s="26">
        <v>86956</v>
      </c>
      <c r="E1413" s="25" t="s">
        <v>3298</v>
      </c>
      <c r="F1413" s="21" t="s">
        <v>2526</v>
      </c>
      <c r="G1413" s="27" t="s">
        <v>3478</v>
      </c>
      <c r="H1413" s="17" t="s">
        <v>1754</v>
      </c>
      <c r="I1413" s="38">
        <v>2015</v>
      </c>
      <c r="J1413" s="32" t="s">
        <v>4784</v>
      </c>
      <c r="K1413" s="17" t="s">
        <v>669</v>
      </c>
      <c r="L1413" s="17" t="s">
        <v>4812</v>
      </c>
      <c r="M1413" s="21"/>
      <c r="N1413" s="17"/>
      <c r="O1413" s="17" t="s">
        <v>4812</v>
      </c>
      <c r="P1413" s="27" t="s">
        <v>4792</v>
      </c>
      <c r="Q1413" s="17" t="s">
        <v>4882</v>
      </c>
      <c r="R1413" s="29">
        <v>65</v>
      </c>
      <c r="S1413" s="33"/>
      <c r="T1413" s="17">
        <v>110</v>
      </c>
      <c r="U1413" s="25" t="s">
        <v>4433</v>
      </c>
    </row>
    <row r="1414" spans="1:21" hidden="1" x14ac:dyDescent="0.25">
      <c r="A1414" s="24" t="s">
        <v>322</v>
      </c>
      <c r="B1414" s="17" t="s">
        <v>2210</v>
      </c>
      <c r="C1414" s="17" t="s">
        <v>1135</v>
      </c>
      <c r="D1414" s="26">
        <v>86956</v>
      </c>
      <c r="E1414" s="25" t="s">
        <v>3298</v>
      </c>
      <c r="F1414" s="17" t="s">
        <v>2526</v>
      </c>
      <c r="G1414" s="19" t="s">
        <v>3478</v>
      </c>
      <c r="H1414" s="17" t="s">
        <v>1629</v>
      </c>
      <c r="I1414" s="28">
        <v>1959</v>
      </c>
      <c r="J1414" s="17" t="s">
        <v>4784</v>
      </c>
      <c r="K1414" s="17" t="s">
        <v>322</v>
      </c>
      <c r="L1414" s="17" t="s">
        <v>4823</v>
      </c>
      <c r="M1414" s="17"/>
      <c r="N1414" s="17"/>
      <c r="O1414" s="21" t="s">
        <v>4823</v>
      </c>
      <c r="P1414" s="17" t="s">
        <v>4786</v>
      </c>
      <c r="Q1414" s="17" t="s">
        <v>4792</v>
      </c>
      <c r="R1414" s="29">
        <v>10.5</v>
      </c>
      <c r="S1414" s="17" t="s">
        <v>4123</v>
      </c>
      <c r="T1414" s="25">
        <v>110</v>
      </c>
      <c r="U1414" s="25" t="s">
        <v>4433</v>
      </c>
    </row>
    <row r="1415" spans="1:21" hidden="1" x14ac:dyDescent="0.25">
      <c r="A1415" s="24" t="s">
        <v>323</v>
      </c>
      <c r="B1415" s="24" t="s">
        <v>2172</v>
      </c>
      <c r="C1415" s="17" t="s">
        <v>1136</v>
      </c>
      <c r="D1415" s="18">
        <v>86956</v>
      </c>
      <c r="E1415" s="25" t="s">
        <v>3298</v>
      </c>
      <c r="F1415" s="24" t="s">
        <v>2527</v>
      </c>
      <c r="G1415" s="19" t="s">
        <v>3478</v>
      </c>
      <c r="H1415" s="17" t="s">
        <v>1136</v>
      </c>
      <c r="I1415" s="28">
        <v>1960</v>
      </c>
      <c r="J1415" s="17" t="s">
        <v>4784</v>
      </c>
      <c r="K1415" s="17" t="s">
        <v>323</v>
      </c>
      <c r="L1415" s="17" t="s">
        <v>4823</v>
      </c>
      <c r="M1415" s="17"/>
      <c r="N1415" s="24"/>
      <c r="O1415" s="24" t="s">
        <v>4823</v>
      </c>
      <c r="P1415" s="17" t="s">
        <v>4792</v>
      </c>
      <c r="Q1415" s="17" t="s">
        <v>4792</v>
      </c>
      <c r="R1415" s="29">
        <v>16.600000000000001</v>
      </c>
      <c r="S1415" s="17" t="s">
        <v>4088</v>
      </c>
      <c r="T1415" s="25">
        <v>110</v>
      </c>
      <c r="U1415" s="25" t="s">
        <v>4451</v>
      </c>
    </row>
    <row r="1416" spans="1:21" ht="64.5" hidden="1" x14ac:dyDescent="0.25">
      <c r="A1416" s="24" t="s">
        <v>836</v>
      </c>
      <c r="B1416" s="51" t="s">
        <v>2210</v>
      </c>
      <c r="C1416" s="17" t="s">
        <v>1135</v>
      </c>
      <c r="D1416" s="18">
        <v>86956</v>
      </c>
      <c r="E1416" s="25" t="s">
        <v>3298</v>
      </c>
      <c r="F1416" s="17" t="s">
        <v>2526</v>
      </c>
      <c r="G1416" s="19" t="s">
        <v>3478</v>
      </c>
      <c r="H1416" s="17" t="s">
        <v>1841</v>
      </c>
      <c r="I1416" s="28">
        <v>1989</v>
      </c>
      <c r="J1416" s="17" t="s">
        <v>4784</v>
      </c>
      <c r="K1416" s="17" t="s">
        <v>836</v>
      </c>
      <c r="L1416" s="17" t="s">
        <v>4842</v>
      </c>
      <c r="M1416" s="17" t="s">
        <v>7534</v>
      </c>
      <c r="N1416" s="17"/>
      <c r="O1416" s="21" t="s">
        <v>5096</v>
      </c>
      <c r="P1416" s="17" t="s">
        <v>4792</v>
      </c>
      <c r="Q1416" s="17" t="s">
        <v>4786</v>
      </c>
      <c r="R1416" s="29">
        <v>6</v>
      </c>
      <c r="S1416" s="17" t="s">
        <v>4123</v>
      </c>
      <c r="T1416" s="25">
        <v>110</v>
      </c>
      <c r="U1416" s="25" t="s">
        <v>4433</v>
      </c>
    </row>
    <row r="1417" spans="1:21" hidden="1" x14ac:dyDescent="0.25">
      <c r="A1417" s="17" t="s">
        <v>7535</v>
      </c>
      <c r="B1417" s="17" t="s">
        <v>7536</v>
      </c>
      <c r="C1417" s="17"/>
      <c r="D1417" s="18">
        <v>16866</v>
      </c>
      <c r="E1417" s="17" t="s">
        <v>7537</v>
      </c>
      <c r="F1417" s="17"/>
      <c r="G1417" s="19" t="s">
        <v>3346</v>
      </c>
      <c r="H1417" s="17"/>
      <c r="I1417" s="20">
        <v>2004</v>
      </c>
      <c r="J1417" s="17" t="s">
        <v>4784</v>
      </c>
      <c r="K1417" s="17" t="s">
        <v>7535</v>
      </c>
      <c r="L1417" s="17" t="s">
        <v>4785</v>
      </c>
      <c r="M1417" s="17"/>
      <c r="N1417" s="17"/>
      <c r="O1417" s="17" t="s">
        <v>4785</v>
      </c>
      <c r="P1417" s="17" t="s">
        <v>4786</v>
      </c>
      <c r="Q1417" s="17"/>
      <c r="R1417" s="22">
        <v>20</v>
      </c>
      <c r="S1417" s="17"/>
      <c r="T1417" s="17" t="s">
        <v>5060</v>
      </c>
      <c r="U1417" s="17" t="s">
        <v>4439</v>
      </c>
    </row>
    <row r="1418" spans="1:21" hidden="1" x14ac:dyDescent="0.25">
      <c r="A1418" s="17" t="s">
        <v>7538</v>
      </c>
      <c r="B1418" s="17" t="s">
        <v>7539</v>
      </c>
      <c r="C1418" s="17"/>
      <c r="D1418" s="18">
        <v>38364</v>
      </c>
      <c r="E1418" s="17" t="s">
        <v>7540</v>
      </c>
      <c r="F1418" s="17"/>
      <c r="G1418" s="19" t="s">
        <v>3477</v>
      </c>
      <c r="H1418" s="17"/>
      <c r="I1418" s="20">
        <v>2005</v>
      </c>
      <c r="J1418" s="17" t="s">
        <v>4784</v>
      </c>
      <c r="K1418" s="17" t="s">
        <v>7538</v>
      </c>
      <c r="L1418" s="17" t="s">
        <v>4785</v>
      </c>
      <c r="M1418" s="17"/>
      <c r="N1418" s="17"/>
      <c r="O1418" s="17" t="s">
        <v>4785</v>
      </c>
      <c r="P1418" s="17" t="s">
        <v>4786</v>
      </c>
      <c r="Q1418" s="17"/>
      <c r="R1418" s="22">
        <v>10</v>
      </c>
      <c r="S1418" s="17"/>
      <c r="T1418" s="23" t="s">
        <v>4403</v>
      </c>
      <c r="U1418" s="25" t="s">
        <v>4443</v>
      </c>
    </row>
    <row r="1419" spans="1:21" hidden="1" x14ac:dyDescent="0.25">
      <c r="A1419" s="17" t="s">
        <v>7541</v>
      </c>
      <c r="B1419" s="17" t="s">
        <v>7542</v>
      </c>
      <c r="C1419" s="17" t="s">
        <v>7543</v>
      </c>
      <c r="D1419" s="18">
        <v>97451</v>
      </c>
      <c r="E1419" s="17" t="s">
        <v>7544</v>
      </c>
      <c r="F1419" s="17" t="s">
        <v>5597</v>
      </c>
      <c r="G1419" s="19" t="s">
        <v>3478</v>
      </c>
      <c r="H1419" s="17"/>
      <c r="I1419" s="20">
        <v>2011</v>
      </c>
      <c r="J1419" s="17" t="s">
        <v>4784</v>
      </c>
      <c r="K1419" s="17" t="s">
        <v>7541</v>
      </c>
      <c r="L1419" s="17" t="s">
        <v>4785</v>
      </c>
      <c r="M1419" s="17"/>
      <c r="N1419" s="17"/>
      <c r="O1419" s="17" t="s">
        <v>4785</v>
      </c>
      <c r="P1419" s="17" t="s">
        <v>4786</v>
      </c>
      <c r="Q1419" s="17" t="s">
        <v>4792</v>
      </c>
      <c r="R1419" s="22">
        <v>11.5</v>
      </c>
      <c r="S1419" s="17" t="s">
        <v>7545</v>
      </c>
      <c r="T1419" s="23">
        <v>20</v>
      </c>
      <c r="U1419" s="17" t="s">
        <v>7546</v>
      </c>
    </row>
    <row r="1420" spans="1:21" hidden="1" x14ac:dyDescent="0.25">
      <c r="A1420" s="17" t="s">
        <v>7547</v>
      </c>
      <c r="B1420" s="17"/>
      <c r="C1420" s="17"/>
      <c r="D1420" s="18">
        <v>38170</v>
      </c>
      <c r="E1420" s="17" t="s">
        <v>7548</v>
      </c>
      <c r="F1420" s="17"/>
      <c r="G1420" s="19" t="s">
        <v>3477</v>
      </c>
      <c r="H1420" s="17"/>
      <c r="I1420" s="20">
        <v>2001</v>
      </c>
      <c r="J1420" s="17" t="s">
        <v>4784</v>
      </c>
      <c r="K1420" s="17" t="s">
        <v>7547</v>
      </c>
      <c r="L1420" s="17" t="s">
        <v>4785</v>
      </c>
      <c r="M1420" s="17"/>
      <c r="N1420" s="17"/>
      <c r="O1420" s="75" t="s">
        <v>4785</v>
      </c>
      <c r="P1420" s="17" t="s">
        <v>4786</v>
      </c>
      <c r="Q1420" s="17"/>
      <c r="R1420" s="22">
        <v>11</v>
      </c>
      <c r="S1420" s="17"/>
      <c r="T1420" s="23" t="s">
        <v>4403</v>
      </c>
      <c r="U1420" s="25" t="s">
        <v>4443</v>
      </c>
    </row>
    <row r="1421" spans="1:21" hidden="1" x14ac:dyDescent="0.25">
      <c r="A1421" s="24" t="s">
        <v>7549</v>
      </c>
      <c r="B1421" s="51" t="s">
        <v>2128</v>
      </c>
      <c r="C1421" s="17"/>
      <c r="D1421" s="26">
        <v>48624</v>
      </c>
      <c r="E1421" s="25" t="s">
        <v>7550</v>
      </c>
      <c r="F1421" s="17" t="s">
        <v>7551</v>
      </c>
      <c r="G1421" s="19" t="s">
        <v>3480</v>
      </c>
      <c r="H1421" s="17"/>
      <c r="I1421" s="28">
        <v>2012</v>
      </c>
      <c r="J1421" s="17" t="s">
        <v>4784</v>
      </c>
      <c r="K1421" s="17" t="s">
        <v>7549</v>
      </c>
      <c r="L1421" s="17" t="s">
        <v>4785</v>
      </c>
      <c r="M1421" s="17"/>
      <c r="N1421" s="17"/>
      <c r="O1421" s="17" t="s">
        <v>4785</v>
      </c>
      <c r="P1421" s="17" t="s">
        <v>4786</v>
      </c>
      <c r="Q1421" s="17" t="s">
        <v>4792</v>
      </c>
      <c r="R1421" s="29">
        <v>10</v>
      </c>
      <c r="S1421" s="17" t="s">
        <v>7552</v>
      </c>
      <c r="T1421" s="25">
        <v>30</v>
      </c>
      <c r="U1421" s="25" t="s">
        <v>4441</v>
      </c>
    </row>
    <row r="1422" spans="1:21" hidden="1" x14ac:dyDescent="0.25">
      <c r="A1422" s="24" t="s">
        <v>7553</v>
      </c>
      <c r="B1422" s="17" t="s">
        <v>4894</v>
      </c>
      <c r="C1422" s="17" t="s">
        <v>7554</v>
      </c>
      <c r="D1422" s="18">
        <v>6369</v>
      </c>
      <c r="E1422" s="25" t="s">
        <v>7555</v>
      </c>
      <c r="F1422" s="17"/>
      <c r="G1422" s="19" t="s">
        <v>3479</v>
      </c>
      <c r="H1422" s="17"/>
      <c r="I1422" s="28">
        <v>2004</v>
      </c>
      <c r="J1422" s="17" t="s">
        <v>4784</v>
      </c>
      <c r="K1422" s="17" t="s">
        <v>7553</v>
      </c>
      <c r="L1422" s="17" t="s">
        <v>4785</v>
      </c>
      <c r="M1422" s="17"/>
      <c r="N1422" s="17"/>
      <c r="O1422" s="17" t="s">
        <v>4785</v>
      </c>
      <c r="P1422" s="17" t="s">
        <v>4786</v>
      </c>
      <c r="Q1422" s="17"/>
      <c r="R1422" s="29">
        <v>15</v>
      </c>
      <c r="S1422" s="17"/>
      <c r="T1422" s="25">
        <v>20</v>
      </c>
      <c r="U1422" s="25" t="s">
        <v>4458</v>
      </c>
    </row>
    <row r="1423" spans="1:21" hidden="1" x14ac:dyDescent="0.25">
      <c r="A1423" s="17" t="s">
        <v>7556</v>
      </c>
      <c r="B1423" s="17" t="s">
        <v>7557</v>
      </c>
      <c r="C1423" s="17"/>
      <c r="D1423" s="18">
        <v>24855</v>
      </c>
      <c r="E1423" s="17" t="s">
        <v>7558</v>
      </c>
      <c r="F1423" s="17"/>
      <c r="G1423" s="19" t="s">
        <v>3486</v>
      </c>
      <c r="H1423" s="17"/>
      <c r="I1423" s="20">
        <v>2001</v>
      </c>
      <c r="J1423" s="17" t="s">
        <v>4784</v>
      </c>
      <c r="K1423" s="17" t="s">
        <v>7556</v>
      </c>
      <c r="L1423" s="17" t="s">
        <v>4785</v>
      </c>
      <c r="M1423" s="17"/>
      <c r="N1423" s="17"/>
      <c r="O1423" s="17" t="s">
        <v>4785</v>
      </c>
      <c r="P1423" s="17" t="s">
        <v>4786</v>
      </c>
      <c r="Q1423" s="17"/>
      <c r="R1423" s="22">
        <v>18</v>
      </c>
      <c r="S1423" s="17"/>
      <c r="T1423" s="23" t="s">
        <v>4403</v>
      </c>
      <c r="U1423" s="25" t="s">
        <v>4573</v>
      </c>
    </row>
    <row r="1424" spans="1:21" ht="51.75" hidden="1" x14ac:dyDescent="0.25">
      <c r="A1424" s="24" t="s">
        <v>7559</v>
      </c>
      <c r="B1424" s="21"/>
      <c r="C1424" s="21" t="s">
        <v>7560</v>
      </c>
      <c r="D1424" s="26">
        <v>24589</v>
      </c>
      <c r="E1424" s="25" t="s">
        <v>7561</v>
      </c>
      <c r="F1424" s="21" t="s">
        <v>7562</v>
      </c>
      <c r="G1424" s="27" t="s">
        <v>3486</v>
      </c>
      <c r="H1424" s="17"/>
      <c r="I1424" s="38">
        <v>2015</v>
      </c>
      <c r="J1424" s="32" t="s">
        <v>4784</v>
      </c>
      <c r="K1424" s="17" t="s">
        <v>7559</v>
      </c>
      <c r="L1424" s="17" t="s">
        <v>4785</v>
      </c>
      <c r="M1424" s="21"/>
      <c r="N1424" s="17"/>
      <c r="O1424" s="17" t="s">
        <v>4785</v>
      </c>
      <c r="P1424" s="27" t="s">
        <v>4786</v>
      </c>
      <c r="Q1424" s="17"/>
      <c r="R1424" s="29">
        <v>10</v>
      </c>
      <c r="S1424" s="33"/>
      <c r="T1424" s="17"/>
      <c r="U1424" s="25"/>
    </row>
    <row r="1425" spans="1:21" ht="64.5" hidden="1" x14ac:dyDescent="0.25">
      <c r="A1425" s="24" t="s">
        <v>906</v>
      </c>
      <c r="B1425" s="21" t="s">
        <v>2392</v>
      </c>
      <c r="C1425" s="17" t="s">
        <v>1500</v>
      </c>
      <c r="D1425" s="26">
        <v>92421</v>
      </c>
      <c r="E1425" s="25" t="s">
        <v>3474</v>
      </c>
      <c r="F1425" s="17" t="s">
        <v>2713</v>
      </c>
      <c r="G1425" s="19" t="s">
        <v>3478</v>
      </c>
      <c r="H1425" s="17"/>
      <c r="I1425" s="28">
        <v>1982</v>
      </c>
      <c r="J1425" s="17" t="s">
        <v>4784</v>
      </c>
      <c r="K1425" s="17" t="s">
        <v>906</v>
      </c>
      <c r="L1425" s="17" t="s">
        <v>4868</v>
      </c>
      <c r="M1425" s="17"/>
      <c r="N1425" s="17" t="s">
        <v>7563</v>
      </c>
      <c r="O1425" s="17" t="s">
        <v>4868</v>
      </c>
      <c r="P1425" s="17" t="s">
        <v>4792</v>
      </c>
      <c r="Q1425" s="17" t="s">
        <v>4786</v>
      </c>
      <c r="R1425" s="29">
        <v>54</v>
      </c>
      <c r="S1425" s="17" t="s">
        <v>4396</v>
      </c>
      <c r="T1425" s="25">
        <v>110</v>
      </c>
      <c r="U1425" s="25" t="s">
        <v>4451</v>
      </c>
    </row>
    <row r="1426" spans="1:21" ht="64.5" hidden="1" x14ac:dyDescent="0.25">
      <c r="A1426" s="24" t="s">
        <v>7564</v>
      </c>
      <c r="B1426" s="21" t="s">
        <v>7565</v>
      </c>
      <c r="C1426" s="17"/>
      <c r="D1426" s="26">
        <v>28790</v>
      </c>
      <c r="E1426" s="25" t="s">
        <v>7566</v>
      </c>
      <c r="F1426" s="17"/>
      <c r="G1426" s="19" t="s">
        <v>3477</v>
      </c>
      <c r="H1426" s="17"/>
      <c r="I1426" s="28">
        <v>2002</v>
      </c>
      <c r="J1426" s="17" t="s">
        <v>4784</v>
      </c>
      <c r="K1426" s="17" t="s">
        <v>7564</v>
      </c>
      <c r="L1426" s="17" t="s">
        <v>4785</v>
      </c>
      <c r="M1426" s="17"/>
      <c r="N1426" s="17"/>
      <c r="O1426" s="17" t="s">
        <v>4785</v>
      </c>
      <c r="P1426" s="17" t="s">
        <v>4786</v>
      </c>
      <c r="Q1426" s="17"/>
      <c r="R1426" s="29">
        <v>10.8</v>
      </c>
      <c r="S1426" s="17"/>
      <c r="T1426" s="25" t="s">
        <v>4405</v>
      </c>
      <c r="U1426" s="25" t="s">
        <v>4455</v>
      </c>
    </row>
    <row r="1427" spans="1:21" hidden="1" x14ac:dyDescent="0.25">
      <c r="A1427" s="17" t="s">
        <v>7567</v>
      </c>
      <c r="B1427" s="17"/>
      <c r="C1427" s="17" t="s">
        <v>7568</v>
      </c>
      <c r="D1427" s="18">
        <v>28790</v>
      </c>
      <c r="E1427" s="17" t="s">
        <v>7566</v>
      </c>
      <c r="F1427" s="17" t="s">
        <v>7569</v>
      </c>
      <c r="G1427" s="19" t="s">
        <v>3477</v>
      </c>
      <c r="H1427" s="17"/>
      <c r="I1427" s="20">
        <v>2015</v>
      </c>
      <c r="J1427" s="17" t="s">
        <v>4784</v>
      </c>
      <c r="K1427" s="17" t="s">
        <v>7567</v>
      </c>
      <c r="L1427" s="17" t="s">
        <v>4785</v>
      </c>
      <c r="M1427" s="17"/>
      <c r="N1427" s="17"/>
      <c r="O1427" s="17" t="s">
        <v>4785</v>
      </c>
      <c r="P1427" s="17" t="s">
        <v>4786</v>
      </c>
      <c r="Q1427" s="17"/>
      <c r="R1427" s="22">
        <v>18.3</v>
      </c>
      <c r="S1427" s="17"/>
      <c r="T1427" s="23"/>
      <c r="U1427" s="17"/>
    </row>
    <row r="1428" spans="1:21" hidden="1" x14ac:dyDescent="0.25">
      <c r="A1428" s="17" t="s">
        <v>7570</v>
      </c>
      <c r="B1428" s="17"/>
      <c r="C1428" s="17" t="s">
        <v>7571</v>
      </c>
      <c r="D1428" s="18">
        <v>27327</v>
      </c>
      <c r="E1428" s="17" t="s">
        <v>7572</v>
      </c>
      <c r="F1428" s="17">
        <v>42378</v>
      </c>
      <c r="G1428" s="19" t="s">
        <v>3477</v>
      </c>
      <c r="H1428" s="17"/>
      <c r="I1428" s="20">
        <v>2010</v>
      </c>
      <c r="J1428" s="17" t="s">
        <v>4784</v>
      </c>
      <c r="K1428" s="17" t="s">
        <v>7570</v>
      </c>
      <c r="L1428" s="17" t="s">
        <v>4785</v>
      </c>
      <c r="M1428" s="17"/>
      <c r="N1428" s="17"/>
      <c r="O1428" s="17" t="s">
        <v>4785</v>
      </c>
      <c r="P1428" s="17" t="s">
        <v>4786</v>
      </c>
      <c r="Q1428" s="17"/>
      <c r="R1428" s="22">
        <v>10</v>
      </c>
      <c r="S1428" s="17"/>
      <c r="T1428" s="23"/>
      <c r="U1428" s="17"/>
    </row>
    <row r="1429" spans="1:21" ht="39" hidden="1" x14ac:dyDescent="0.25">
      <c r="A1429" s="24" t="s">
        <v>670</v>
      </c>
      <c r="B1429" s="69" t="s">
        <v>2318</v>
      </c>
      <c r="C1429" s="17" t="s">
        <v>1360</v>
      </c>
      <c r="D1429" s="26">
        <v>1987</v>
      </c>
      <c r="E1429" s="25" t="s">
        <v>2074</v>
      </c>
      <c r="F1429" s="17" t="s">
        <v>2634</v>
      </c>
      <c r="G1429" s="19" t="s">
        <v>3346</v>
      </c>
      <c r="H1429" s="17"/>
      <c r="I1429" s="28">
        <v>1994</v>
      </c>
      <c r="J1429" s="17" t="s">
        <v>4784</v>
      </c>
      <c r="K1429" s="17" t="s">
        <v>670</v>
      </c>
      <c r="L1429" s="17" t="s">
        <v>4842</v>
      </c>
      <c r="M1429" s="17" t="s">
        <v>4812</v>
      </c>
      <c r="N1429" s="17" t="s">
        <v>4908</v>
      </c>
      <c r="O1429" s="17" t="s">
        <v>4812</v>
      </c>
      <c r="P1429" s="17" t="s">
        <v>4792</v>
      </c>
      <c r="Q1429" s="17" t="s">
        <v>4786</v>
      </c>
      <c r="R1429" s="29">
        <v>122</v>
      </c>
      <c r="S1429" s="17"/>
      <c r="T1429" s="25">
        <v>110</v>
      </c>
      <c r="U1429" s="25" t="s">
        <v>4458</v>
      </c>
    </row>
    <row r="1430" spans="1:21" hidden="1" x14ac:dyDescent="0.25">
      <c r="A1430" s="17" t="s">
        <v>907</v>
      </c>
      <c r="B1430" s="17" t="s">
        <v>2393</v>
      </c>
      <c r="C1430" s="17" t="s">
        <v>1501</v>
      </c>
      <c r="D1430" s="18">
        <v>16303</v>
      </c>
      <c r="E1430" s="17" t="s">
        <v>2104</v>
      </c>
      <c r="F1430" s="17"/>
      <c r="G1430" s="19" t="s">
        <v>3346</v>
      </c>
      <c r="H1430" s="17"/>
      <c r="I1430" s="20">
        <v>2011</v>
      </c>
      <c r="J1430" s="17" t="s">
        <v>4784</v>
      </c>
      <c r="K1430" s="17" t="s">
        <v>907</v>
      </c>
      <c r="L1430" s="17" t="s">
        <v>4842</v>
      </c>
      <c r="M1430" s="17" t="s">
        <v>5808</v>
      </c>
      <c r="N1430" s="17" t="s">
        <v>7573</v>
      </c>
      <c r="O1430" s="17" t="s">
        <v>4868</v>
      </c>
      <c r="P1430" s="17" t="s">
        <v>4792</v>
      </c>
      <c r="Q1430" s="17" t="s">
        <v>4786</v>
      </c>
      <c r="R1430" s="22">
        <v>28.9</v>
      </c>
      <c r="S1430" s="17"/>
      <c r="T1430" s="23">
        <v>110</v>
      </c>
      <c r="U1430" s="17" t="s">
        <v>4436</v>
      </c>
    </row>
    <row r="1431" spans="1:21" hidden="1" x14ac:dyDescent="0.25">
      <c r="A1431" s="17" t="s">
        <v>75</v>
      </c>
      <c r="B1431" s="17" t="s">
        <v>2152</v>
      </c>
      <c r="C1431" s="17" t="s">
        <v>960</v>
      </c>
      <c r="D1431" s="18">
        <v>16306</v>
      </c>
      <c r="E1431" s="17" t="s">
        <v>2104</v>
      </c>
      <c r="F1431" s="17" t="s">
        <v>2427</v>
      </c>
      <c r="G1431" s="19" t="s">
        <v>3346</v>
      </c>
      <c r="H1431" s="17" t="s">
        <v>1521</v>
      </c>
      <c r="I1431" s="20">
        <v>1993</v>
      </c>
      <c r="J1431" s="17" t="s">
        <v>4784</v>
      </c>
      <c r="K1431" s="17" t="s">
        <v>75</v>
      </c>
      <c r="L1431" s="17" t="s">
        <v>4842</v>
      </c>
      <c r="M1431" s="17" t="s">
        <v>1520</v>
      </c>
      <c r="N1431" s="17" t="s">
        <v>7574</v>
      </c>
      <c r="O1431" s="17" t="s">
        <v>1520</v>
      </c>
      <c r="P1431" s="17" t="s">
        <v>4792</v>
      </c>
      <c r="Q1431" s="17" t="s">
        <v>4786</v>
      </c>
      <c r="R1431" s="22">
        <v>13.3</v>
      </c>
      <c r="S1431" s="17" t="s">
        <v>4023</v>
      </c>
      <c r="T1431" s="23">
        <v>110</v>
      </c>
      <c r="U1431" s="17" t="s">
        <v>4436</v>
      </c>
    </row>
    <row r="1432" spans="1:21" hidden="1" x14ac:dyDescent="0.25">
      <c r="A1432" s="24" t="s">
        <v>7575</v>
      </c>
      <c r="B1432" s="17" t="s">
        <v>5028</v>
      </c>
      <c r="C1432" s="17" t="s">
        <v>7576</v>
      </c>
      <c r="D1432" s="18">
        <v>16303</v>
      </c>
      <c r="E1432" s="25" t="s">
        <v>7577</v>
      </c>
      <c r="F1432" s="24"/>
      <c r="G1432" s="19" t="s">
        <v>3346</v>
      </c>
      <c r="H1432" s="17" t="s">
        <v>7576</v>
      </c>
      <c r="I1432" s="28">
        <v>2001</v>
      </c>
      <c r="J1432" s="17" t="s">
        <v>4784</v>
      </c>
      <c r="K1432" s="17" t="s">
        <v>7575</v>
      </c>
      <c r="L1432" s="17" t="s">
        <v>4785</v>
      </c>
      <c r="M1432" s="17"/>
      <c r="N1432" s="24"/>
      <c r="O1432" s="24" t="s">
        <v>4785</v>
      </c>
      <c r="P1432" s="17" t="s">
        <v>4786</v>
      </c>
      <c r="Q1432" s="17" t="s">
        <v>4792</v>
      </c>
      <c r="R1432" s="29">
        <v>13.5</v>
      </c>
      <c r="S1432" s="17" t="s">
        <v>7578</v>
      </c>
      <c r="T1432" s="25">
        <v>110</v>
      </c>
      <c r="U1432" s="25" t="s">
        <v>4436</v>
      </c>
    </row>
    <row r="1433" spans="1:21" hidden="1" x14ac:dyDescent="0.25">
      <c r="A1433" s="24" t="s">
        <v>908</v>
      </c>
      <c r="B1433" s="17" t="s">
        <v>2394</v>
      </c>
      <c r="C1433" s="17" t="s">
        <v>1502</v>
      </c>
      <c r="D1433" s="18">
        <v>97424</v>
      </c>
      <c r="E1433" s="17" t="s">
        <v>3475</v>
      </c>
      <c r="F1433" s="17" t="s">
        <v>2714</v>
      </c>
      <c r="G1433" s="19" t="s">
        <v>3478</v>
      </c>
      <c r="H1433" s="17" t="s">
        <v>1604</v>
      </c>
      <c r="I1433" s="20">
        <v>1994</v>
      </c>
      <c r="J1433" s="17" t="s">
        <v>4784</v>
      </c>
      <c r="K1433" s="17" t="s">
        <v>908</v>
      </c>
      <c r="L1433" s="17" t="s">
        <v>4842</v>
      </c>
      <c r="M1433" s="17" t="s">
        <v>4868</v>
      </c>
      <c r="N1433" s="17" t="s">
        <v>7579</v>
      </c>
      <c r="O1433" s="17" t="s">
        <v>4868</v>
      </c>
      <c r="P1433" s="17" t="s">
        <v>4859</v>
      </c>
      <c r="Q1433" s="17" t="s">
        <v>4786</v>
      </c>
      <c r="R1433" s="22">
        <v>24.4</v>
      </c>
      <c r="S1433" s="17" t="s">
        <v>4397</v>
      </c>
      <c r="T1433" s="23">
        <v>20</v>
      </c>
      <c r="U1433" s="17" t="s">
        <v>4586</v>
      </c>
    </row>
    <row r="1434" spans="1:21" hidden="1" x14ac:dyDescent="0.25">
      <c r="A1434" s="24" t="s">
        <v>671</v>
      </c>
      <c r="B1434" s="17" t="s">
        <v>2319</v>
      </c>
      <c r="C1434" s="17" t="s">
        <v>1361</v>
      </c>
      <c r="D1434" s="18">
        <v>19061</v>
      </c>
      <c r="E1434" s="25" t="s">
        <v>3410</v>
      </c>
      <c r="F1434" s="17"/>
      <c r="G1434" s="19" t="s">
        <v>3484</v>
      </c>
      <c r="H1434" s="17"/>
      <c r="I1434" s="28">
        <v>1994</v>
      </c>
      <c r="J1434" s="17" t="s">
        <v>4784</v>
      </c>
      <c r="K1434" s="17" t="s">
        <v>671</v>
      </c>
      <c r="L1434" s="17" t="s">
        <v>4842</v>
      </c>
      <c r="M1434" s="17" t="s">
        <v>4812</v>
      </c>
      <c r="N1434" s="17" t="s">
        <v>4964</v>
      </c>
      <c r="O1434" s="17" t="s">
        <v>4812</v>
      </c>
      <c r="P1434" s="17" t="s">
        <v>4792</v>
      </c>
      <c r="Q1434" s="17" t="s">
        <v>4786</v>
      </c>
      <c r="R1434" s="29">
        <v>44.9</v>
      </c>
      <c r="S1434" s="17" t="s">
        <v>4287</v>
      </c>
      <c r="T1434" s="25">
        <v>110</v>
      </c>
      <c r="U1434" s="25" t="s">
        <v>4552</v>
      </c>
    </row>
    <row r="1435" spans="1:21" hidden="1" x14ac:dyDescent="0.25">
      <c r="A1435" s="24" t="s">
        <v>672</v>
      </c>
      <c r="B1435" s="17" t="s">
        <v>2319</v>
      </c>
      <c r="C1435" s="17" t="s">
        <v>1362</v>
      </c>
      <c r="D1435" s="18">
        <v>19057</v>
      </c>
      <c r="E1435" s="25" t="s">
        <v>3410</v>
      </c>
      <c r="F1435" s="17"/>
      <c r="G1435" s="19" t="s">
        <v>3484</v>
      </c>
      <c r="H1435" s="17"/>
      <c r="I1435" s="28">
        <v>1994</v>
      </c>
      <c r="J1435" s="17" t="s">
        <v>4784</v>
      </c>
      <c r="K1435" s="17" t="s">
        <v>672</v>
      </c>
      <c r="L1435" s="17" t="s">
        <v>4842</v>
      </c>
      <c r="M1435" s="17" t="s">
        <v>4812</v>
      </c>
      <c r="N1435" s="17" t="s">
        <v>4964</v>
      </c>
      <c r="O1435" s="17" t="s">
        <v>4812</v>
      </c>
      <c r="P1435" s="17" t="s">
        <v>4792</v>
      </c>
      <c r="Q1435" s="17" t="s">
        <v>4786</v>
      </c>
      <c r="R1435" s="29">
        <v>23</v>
      </c>
      <c r="S1435" s="17" t="s">
        <v>4288</v>
      </c>
      <c r="T1435" s="25">
        <v>20</v>
      </c>
      <c r="U1435" s="25" t="s">
        <v>4552</v>
      </c>
    </row>
    <row r="1436" spans="1:21" ht="64.5" hidden="1" x14ac:dyDescent="0.25">
      <c r="A1436" s="24" t="s">
        <v>837</v>
      </c>
      <c r="B1436" s="17" t="s">
        <v>2363</v>
      </c>
      <c r="C1436" s="17" t="s">
        <v>1451</v>
      </c>
      <c r="D1436" s="26">
        <v>19053</v>
      </c>
      <c r="E1436" s="25" t="s">
        <v>3410</v>
      </c>
      <c r="F1436" s="24" t="s">
        <v>2677</v>
      </c>
      <c r="G1436" s="19" t="s">
        <v>3484</v>
      </c>
      <c r="H1436" s="24">
        <v>1</v>
      </c>
      <c r="I1436" s="28">
        <v>2014</v>
      </c>
      <c r="J1436" s="17" t="s">
        <v>4784</v>
      </c>
      <c r="K1436" s="17" t="s">
        <v>837</v>
      </c>
      <c r="L1436" s="17" t="s">
        <v>5095</v>
      </c>
      <c r="M1436" s="17"/>
      <c r="N1436" s="24"/>
      <c r="O1436" s="44" t="s">
        <v>5096</v>
      </c>
      <c r="P1436" s="17" t="s">
        <v>4792</v>
      </c>
      <c r="Q1436" s="17" t="s">
        <v>4792</v>
      </c>
      <c r="R1436" s="29">
        <v>5</v>
      </c>
      <c r="S1436" s="17" t="s">
        <v>4360</v>
      </c>
      <c r="T1436" s="25">
        <v>20</v>
      </c>
      <c r="U1436" s="25" t="s">
        <v>4571</v>
      </c>
    </row>
    <row r="1437" spans="1:21" hidden="1" x14ac:dyDescent="0.25">
      <c r="A1437" s="17" t="s">
        <v>7580</v>
      </c>
      <c r="B1437" s="32"/>
      <c r="C1437" s="32" t="s">
        <v>7581</v>
      </c>
      <c r="D1437" s="32">
        <v>25813</v>
      </c>
      <c r="E1437" s="32" t="s">
        <v>7582</v>
      </c>
      <c r="F1437" s="32" t="s">
        <v>7583</v>
      </c>
      <c r="G1437" s="19" t="s">
        <v>3486</v>
      </c>
      <c r="H1437" s="32"/>
      <c r="I1437" s="32">
        <v>2015</v>
      </c>
      <c r="J1437" s="32" t="s">
        <v>4784</v>
      </c>
      <c r="K1437" s="17" t="s">
        <v>7580</v>
      </c>
      <c r="L1437" s="32" t="s">
        <v>4785</v>
      </c>
      <c r="M1437" s="32"/>
      <c r="N1437" s="32"/>
      <c r="O1437" s="32" t="s">
        <v>4785</v>
      </c>
      <c r="P1437" s="32" t="s">
        <v>4786</v>
      </c>
      <c r="Q1437" s="32"/>
      <c r="R1437" s="39">
        <v>10.199999999999999</v>
      </c>
      <c r="S1437" s="32"/>
      <c r="T1437" s="17"/>
      <c r="U1437" s="32"/>
    </row>
    <row r="1438" spans="1:21" hidden="1" x14ac:dyDescent="0.25">
      <c r="A1438" s="24" t="s">
        <v>7584</v>
      </c>
      <c r="B1438" s="21"/>
      <c r="C1438" s="17" t="s">
        <v>7585</v>
      </c>
      <c r="D1438" s="26">
        <v>15913</v>
      </c>
      <c r="E1438" s="25" t="s">
        <v>7586</v>
      </c>
      <c r="F1438" s="24"/>
      <c r="G1438" s="19" t="s">
        <v>3346</v>
      </c>
      <c r="H1438" s="24"/>
      <c r="I1438" s="28">
        <v>2014</v>
      </c>
      <c r="J1438" s="17" t="s">
        <v>4784</v>
      </c>
      <c r="K1438" s="17" t="s">
        <v>7584</v>
      </c>
      <c r="L1438" s="17" t="s">
        <v>4785</v>
      </c>
      <c r="M1438" s="17"/>
      <c r="N1438" s="24"/>
      <c r="O1438" s="24" t="s">
        <v>4785</v>
      </c>
      <c r="P1438" s="17" t="s">
        <v>4786</v>
      </c>
      <c r="Q1438" s="17" t="s">
        <v>4792</v>
      </c>
      <c r="R1438" s="29">
        <v>62.7</v>
      </c>
      <c r="S1438" s="17"/>
      <c r="T1438" s="25" t="s">
        <v>4849</v>
      </c>
      <c r="U1438" s="25" t="s">
        <v>4458</v>
      </c>
    </row>
    <row r="1439" spans="1:21" hidden="1" x14ac:dyDescent="0.25">
      <c r="A1439" s="24" t="s">
        <v>7587</v>
      </c>
      <c r="B1439" s="17" t="s">
        <v>5279</v>
      </c>
      <c r="C1439" s="17" t="s">
        <v>7588</v>
      </c>
      <c r="D1439" s="26">
        <v>29593</v>
      </c>
      <c r="E1439" s="25" t="s">
        <v>7589</v>
      </c>
      <c r="F1439" s="24"/>
      <c r="G1439" s="19" t="s">
        <v>3477</v>
      </c>
      <c r="H1439" s="24" t="s">
        <v>7590</v>
      </c>
      <c r="I1439" s="28">
        <v>2009</v>
      </c>
      <c r="J1439" s="17" t="s">
        <v>4784</v>
      </c>
      <c r="K1439" s="17" t="s">
        <v>7587</v>
      </c>
      <c r="L1439" s="17" t="s">
        <v>4785</v>
      </c>
      <c r="M1439" s="17"/>
      <c r="N1439" s="24"/>
      <c r="O1439" s="24" t="s">
        <v>4785</v>
      </c>
      <c r="P1439" s="17" t="s">
        <v>4786</v>
      </c>
      <c r="Q1439" s="17" t="s">
        <v>4792</v>
      </c>
      <c r="R1439" s="29">
        <v>10</v>
      </c>
      <c r="S1439" s="17" t="s">
        <v>7591</v>
      </c>
      <c r="T1439" s="25">
        <v>20</v>
      </c>
      <c r="U1439" s="25" t="s">
        <v>4443</v>
      </c>
    </row>
    <row r="1440" spans="1:21" hidden="1" x14ac:dyDescent="0.25">
      <c r="A1440" s="24" t="s">
        <v>424</v>
      </c>
      <c r="B1440" s="24" t="s">
        <v>2226</v>
      </c>
      <c r="C1440" s="17" t="s">
        <v>1195</v>
      </c>
      <c r="D1440" s="18">
        <v>6317</v>
      </c>
      <c r="E1440" s="25" t="s">
        <v>3331</v>
      </c>
      <c r="F1440" s="17" t="s">
        <v>2554</v>
      </c>
      <c r="G1440" s="19" t="s">
        <v>3479</v>
      </c>
      <c r="H1440" s="17"/>
      <c r="I1440" s="28">
        <v>1979</v>
      </c>
      <c r="J1440" s="17" t="s">
        <v>4784</v>
      </c>
      <c r="K1440" s="17" t="s">
        <v>424</v>
      </c>
      <c r="L1440" s="17" t="s">
        <v>5061</v>
      </c>
      <c r="M1440" s="17"/>
      <c r="N1440" s="17"/>
      <c r="O1440" s="17" t="s">
        <v>5061</v>
      </c>
      <c r="P1440" s="17" t="s">
        <v>4792</v>
      </c>
      <c r="Q1440" s="17" t="s">
        <v>4786</v>
      </c>
      <c r="R1440" s="29">
        <v>45</v>
      </c>
      <c r="S1440" s="17" t="s">
        <v>4166</v>
      </c>
      <c r="T1440" s="25">
        <v>110</v>
      </c>
      <c r="U1440" s="25" t="s">
        <v>4458</v>
      </c>
    </row>
    <row r="1441" spans="1:21" ht="39" hidden="1" x14ac:dyDescent="0.25">
      <c r="A1441" s="17" t="s">
        <v>7592</v>
      </c>
      <c r="B1441" s="33"/>
      <c r="C1441" s="27"/>
      <c r="D1441" s="18">
        <v>6317</v>
      </c>
      <c r="E1441" s="32" t="s">
        <v>3331</v>
      </c>
      <c r="F1441" s="32" t="s">
        <v>7593</v>
      </c>
      <c r="G1441" s="27" t="s">
        <v>3479</v>
      </c>
      <c r="H1441" s="27"/>
      <c r="I1441" s="40">
        <v>2012</v>
      </c>
      <c r="J1441" s="32" t="s">
        <v>4784</v>
      </c>
      <c r="K1441" s="17" t="s">
        <v>7592</v>
      </c>
      <c r="L1441" s="17" t="s">
        <v>4815</v>
      </c>
      <c r="M1441" s="21"/>
      <c r="N1441" s="32"/>
      <c r="O1441" s="21" t="s">
        <v>4815</v>
      </c>
      <c r="P1441" s="32" t="s">
        <v>4786</v>
      </c>
      <c r="Q1441" s="27"/>
      <c r="R1441" s="39">
        <v>28.3</v>
      </c>
      <c r="S1441" s="25"/>
      <c r="T1441" s="28"/>
      <c r="U1441" s="27" t="s">
        <v>4458</v>
      </c>
    </row>
    <row r="1442" spans="1:21" hidden="1" x14ac:dyDescent="0.25">
      <c r="A1442" s="24" t="s">
        <v>7594</v>
      </c>
      <c r="B1442" s="17" t="s">
        <v>7595</v>
      </c>
      <c r="C1442" s="17" t="s">
        <v>7596</v>
      </c>
      <c r="D1442" s="26">
        <v>6317</v>
      </c>
      <c r="E1442" s="25" t="s">
        <v>7597</v>
      </c>
      <c r="F1442" s="24" t="s">
        <v>2554</v>
      </c>
      <c r="G1442" s="19" t="s">
        <v>3479</v>
      </c>
      <c r="H1442" s="17"/>
      <c r="I1442" s="28">
        <v>2012</v>
      </c>
      <c r="J1442" s="17" t="s">
        <v>4784</v>
      </c>
      <c r="K1442" s="17" t="s">
        <v>7594</v>
      </c>
      <c r="L1442" s="17" t="s">
        <v>4815</v>
      </c>
      <c r="M1442" s="17"/>
      <c r="N1442" s="24"/>
      <c r="O1442" s="24" t="s">
        <v>4815</v>
      </c>
      <c r="P1442" s="17" t="s">
        <v>4786</v>
      </c>
      <c r="Q1442" s="17" t="s">
        <v>4792</v>
      </c>
      <c r="R1442" s="29">
        <v>28.3</v>
      </c>
      <c r="S1442" s="17" t="s">
        <v>7598</v>
      </c>
      <c r="T1442" s="25">
        <v>110</v>
      </c>
      <c r="U1442" s="25" t="s">
        <v>4458</v>
      </c>
    </row>
    <row r="1443" spans="1:21" hidden="1" x14ac:dyDescent="0.25">
      <c r="A1443" s="24" t="s">
        <v>7599</v>
      </c>
      <c r="B1443" s="17" t="s">
        <v>4897</v>
      </c>
      <c r="C1443" s="17" t="s">
        <v>7600</v>
      </c>
      <c r="D1443" s="26">
        <v>15306</v>
      </c>
      <c r="E1443" s="25" t="s">
        <v>7601</v>
      </c>
      <c r="F1443" s="17" t="s">
        <v>7602</v>
      </c>
      <c r="G1443" s="19" t="s">
        <v>3346</v>
      </c>
      <c r="H1443" s="17"/>
      <c r="I1443" s="28">
        <v>2002</v>
      </c>
      <c r="J1443" s="17" t="s">
        <v>4784</v>
      </c>
      <c r="K1443" s="17" t="s">
        <v>7599</v>
      </c>
      <c r="L1443" s="17" t="s">
        <v>4785</v>
      </c>
      <c r="M1443" s="17"/>
      <c r="N1443" s="17"/>
      <c r="O1443" s="17" t="s">
        <v>4785</v>
      </c>
      <c r="P1443" s="17" t="s">
        <v>4786</v>
      </c>
      <c r="Q1443" s="17" t="s">
        <v>4792</v>
      </c>
      <c r="R1443" s="29">
        <v>18.2</v>
      </c>
      <c r="S1443" s="17" t="s">
        <v>7603</v>
      </c>
      <c r="T1443" s="25" t="s">
        <v>4403</v>
      </c>
      <c r="U1443" s="25" t="s">
        <v>4436</v>
      </c>
    </row>
    <row r="1444" spans="1:21" hidden="1" x14ac:dyDescent="0.25">
      <c r="A1444" s="24" t="s">
        <v>7604</v>
      </c>
      <c r="B1444" s="17" t="s">
        <v>7605</v>
      </c>
      <c r="C1444" s="17"/>
      <c r="D1444" s="26">
        <v>24814</v>
      </c>
      <c r="E1444" s="25" t="s">
        <v>7606</v>
      </c>
      <c r="F1444" s="24" t="s">
        <v>7607</v>
      </c>
      <c r="G1444" s="19" t="s">
        <v>3486</v>
      </c>
      <c r="H1444" s="17"/>
      <c r="I1444" s="28">
        <v>2007</v>
      </c>
      <c r="J1444" s="17" t="s">
        <v>4784</v>
      </c>
      <c r="K1444" s="17" t="s">
        <v>7604</v>
      </c>
      <c r="L1444" s="17" t="s">
        <v>4785</v>
      </c>
      <c r="M1444" s="17"/>
      <c r="N1444" s="24"/>
      <c r="O1444" s="24" t="s">
        <v>4785</v>
      </c>
      <c r="P1444" s="17" t="s">
        <v>4786</v>
      </c>
      <c r="Q1444" s="17" t="s">
        <v>4792</v>
      </c>
      <c r="R1444" s="29">
        <v>22</v>
      </c>
      <c r="S1444" s="17" t="s">
        <v>7608</v>
      </c>
      <c r="T1444" s="25">
        <v>20</v>
      </c>
      <c r="U1444" s="25" t="s">
        <v>4458</v>
      </c>
    </row>
    <row r="1445" spans="1:21" hidden="1" x14ac:dyDescent="0.25">
      <c r="A1445" s="24" t="s">
        <v>7609</v>
      </c>
      <c r="B1445" s="17" t="s">
        <v>7610</v>
      </c>
      <c r="C1445" s="17" t="s">
        <v>7611</v>
      </c>
      <c r="D1445" s="26">
        <v>24814</v>
      </c>
      <c r="E1445" s="25" t="s">
        <v>7606</v>
      </c>
      <c r="F1445" s="17" t="s">
        <v>7612</v>
      </c>
      <c r="G1445" s="19" t="s">
        <v>3486</v>
      </c>
      <c r="H1445" s="17"/>
      <c r="I1445" s="28">
        <v>2014</v>
      </c>
      <c r="J1445" s="17" t="s">
        <v>4784</v>
      </c>
      <c r="K1445" s="17" t="s">
        <v>7609</v>
      </c>
      <c r="L1445" s="17" t="s">
        <v>4785</v>
      </c>
      <c r="M1445" s="17"/>
      <c r="N1445" s="17"/>
      <c r="O1445" s="17" t="s">
        <v>4785</v>
      </c>
      <c r="P1445" s="17" t="s">
        <v>4786</v>
      </c>
      <c r="Q1445" s="17" t="s">
        <v>4792</v>
      </c>
      <c r="R1445" s="29">
        <v>26</v>
      </c>
      <c r="S1445" s="17"/>
      <c r="T1445" s="25" t="s">
        <v>4849</v>
      </c>
      <c r="U1445" s="25" t="s">
        <v>4567</v>
      </c>
    </row>
    <row r="1446" spans="1:21" ht="39" hidden="1" x14ac:dyDescent="0.25">
      <c r="A1446" s="17" t="s">
        <v>7613</v>
      </c>
      <c r="B1446" s="17"/>
      <c r="C1446" s="17"/>
      <c r="D1446" s="18">
        <v>31319</v>
      </c>
      <c r="E1446" s="17" t="s">
        <v>7614</v>
      </c>
      <c r="F1446" s="17"/>
      <c r="G1446" s="19" t="s">
        <v>3477</v>
      </c>
      <c r="H1446" s="17"/>
      <c r="I1446" s="20">
        <v>2009</v>
      </c>
      <c r="J1446" s="17" t="s">
        <v>4784</v>
      </c>
      <c r="K1446" s="17" t="s">
        <v>7613</v>
      </c>
      <c r="L1446" s="21" t="s">
        <v>4785</v>
      </c>
      <c r="M1446" s="21"/>
      <c r="N1446" s="21"/>
      <c r="O1446" s="21" t="s">
        <v>4785</v>
      </c>
      <c r="P1446" s="17" t="s">
        <v>4786</v>
      </c>
      <c r="Q1446" s="17"/>
      <c r="R1446" s="22">
        <v>12</v>
      </c>
      <c r="S1446" s="17"/>
      <c r="T1446" s="23" t="s">
        <v>4403</v>
      </c>
      <c r="U1446" s="17" t="s">
        <v>4443</v>
      </c>
    </row>
    <row r="1447" spans="1:21" hidden="1" x14ac:dyDescent="0.25">
      <c r="A1447" s="24" t="s">
        <v>7615</v>
      </c>
      <c r="B1447" s="17" t="s">
        <v>7616</v>
      </c>
      <c r="C1447" s="17"/>
      <c r="D1447" s="18">
        <v>31319</v>
      </c>
      <c r="E1447" s="17" t="s">
        <v>7614</v>
      </c>
      <c r="F1447" s="17"/>
      <c r="G1447" s="19" t="s">
        <v>3477</v>
      </c>
      <c r="H1447" s="17"/>
      <c r="I1447" s="20">
        <v>2005</v>
      </c>
      <c r="J1447" s="17" t="s">
        <v>4784</v>
      </c>
      <c r="K1447" s="17" t="s">
        <v>7615</v>
      </c>
      <c r="L1447" s="17" t="s">
        <v>4785</v>
      </c>
      <c r="M1447" s="17"/>
      <c r="N1447" s="17"/>
      <c r="O1447" s="17" t="s">
        <v>4785</v>
      </c>
      <c r="P1447" s="17" t="s">
        <v>4786</v>
      </c>
      <c r="Q1447" s="17"/>
      <c r="R1447" s="22">
        <v>10</v>
      </c>
      <c r="S1447" s="17"/>
      <c r="T1447" s="23" t="s">
        <v>4403</v>
      </c>
      <c r="U1447" s="25" t="s">
        <v>4443</v>
      </c>
    </row>
    <row r="1448" spans="1:21" hidden="1" x14ac:dyDescent="0.25">
      <c r="A1448" s="17" t="s">
        <v>7617</v>
      </c>
      <c r="B1448" s="17" t="s">
        <v>5907</v>
      </c>
      <c r="C1448" s="17" t="s">
        <v>7618</v>
      </c>
      <c r="D1448" s="18">
        <v>48324</v>
      </c>
      <c r="E1448" s="17" t="s">
        <v>7619</v>
      </c>
      <c r="F1448" s="17"/>
      <c r="G1448" s="19" t="s">
        <v>3480</v>
      </c>
      <c r="H1448" s="17"/>
      <c r="I1448" s="20">
        <v>2006</v>
      </c>
      <c r="J1448" s="17" t="s">
        <v>4784</v>
      </c>
      <c r="K1448" s="17" t="s">
        <v>7617</v>
      </c>
      <c r="L1448" s="17" t="s">
        <v>4785</v>
      </c>
      <c r="M1448" s="17"/>
      <c r="N1448" s="17"/>
      <c r="O1448" s="17" t="s">
        <v>4785</v>
      </c>
      <c r="P1448" s="17" t="s">
        <v>4786</v>
      </c>
      <c r="Q1448" s="17" t="s">
        <v>4792</v>
      </c>
      <c r="R1448" s="22">
        <v>14.5</v>
      </c>
      <c r="S1448" s="17" t="s">
        <v>7620</v>
      </c>
      <c r="T1448" s="23"/>
      <c r="U1448" s="17" t="s">
        <v>4441</v>
      </c>
    </row>
    <row r="1449" spans="1:21" ht="51.75" hidden="1" x14ac:dyDescent="0.25">
      <c r="A1449" s="24" t="s">
        <v>7621</v>
      </c>
      <c r="B1449" s="69" t="s">
        <v>7622</v>
      </c>
      <c r="C1449" s="17" t="s">
        <v>7623</v>
      </c>
      <c r="D1449" s="26">
        <v>48324</v>
      </c>
      <c r="E1449" s="25" t="s">
        <v>7619</v>
      </c>
      <c r="F1449" s="24"/>
      <c r="G1449" s="19" t="s">
        <v>3480</v>
      </c>
      <c r="H1449" s="17"/>
      <c r="I1449" s="28">
        <v>2007</v>
      </c>
      <c r="J1449" s="17" t="s">
        <v>4784</v>
      </c>
      <c r="K1449" s="17" t="s">
        <v>7621</v>
      </c>
      <c r="L1449" s="17" t="s">
        <v>4785</v>
      </c>
      <c r="M1449" s="17"/>
      <c r="N1449" s="24"/>
      <c r="O1449" s="24" t="s">
        <v>4785</v>
      </c>
      <c r="P1449" s="17" t="s">
        <v>4786</v>
      </c>
      <c r="Q1449" s="17" t="s">
        <v>4859</v>
      </c>
      <c r="R1449" s="29">
        <v>12</v>
      </c>
      <c r="S1449" s="17"/>
      <c r="T1449" s="25">
        <v>30</v>
      </c>
      <c r="U1449" s="25" t="s">
        <v>4441</v>
      </c>
    </row>
    <row r="1450" spans="1:21" hidden="1" x14ac:dyDescent="0.25">
      <c r="A1450" s="17" t="s">
        <v>7624</v>
      </c>
      <c r="B1450" s="17" t="s">
        <v>7625</v>
      </c>
      <c r="C1450" s="17"/>
      <c r="D1450" s="18">
        <v>1968</v>
      </c>
      <c r="E1450" s="17" t="s">
        <v>7626</v>
      </c>
      <c r="F1450" s="17"/>
      <c r="G1450" s="19" t="s">
        <v>3346</v>
      </c>
      <c r="H1450" s="17"/>
      <c r="I1450" s="20">
        <v>2010</v>
      </c>
      <c r="J1450" s="17" t="s">
        <v>4784</v>
      </c>
      <c r="K1450" s="17" t="s">
        <v>7624</v>
      </c>
      <c r="L1450" s="17" t="s">
        <v>4815</v>
      </c>
      <c r="M1450" s="17"/>
      <c r="N1450" s="17"/>
      <c r="O1450" s="17" t="s">
        <v>4815</v>
      </c>
      <c r="P1450" s="17" t="s">
        <v>4786</v>
      </c>
      <c r="Q1450" s="17"/>
      <c r="R1450" s="22">
        <v>13.2</v>
      </c>
      <c r="S1450" s="17"/>
      <c r="T1450" s="23" t="s">
        <v>4403</v>
      </c>
      <c r="U1450" s="17" t="s">
        <v>4458</v>
      </c>
    </row>
    <row r="1451" spans="1:21" ht="39" hidden="1" x14ac:dyDescent="0.25">
      <c r="A1451" s="17" t="s">
        <v>7627</v>
      </c>
      <c r="B1451" s="33" t="s">
        <v>5365</v>
      </c>
      <c r="C1451" s="27" t="s">
        <v>7628</v>
      </c>
      <c r="D1451" s="18">
        <v>1968</v>
      </c>
      <c r="E1451" s="32" t="s">
        <v>7626</v>
      </c>
      <c r="F1451" s="32" t="s">
        <v>7629</v>
      </c>
      <c r="G1451" s="27" t="s">
        <v>3346</v>
      </c>
      <c r="H1451" s="27" t="s">
        <v>7630</v>
      </c>
      <c r="I1451" s="40">
        <v>2011</v>
      </c>
      <c r="J1451" s="32" t="s">
        <v>4784</v>
      </c>
      <c r="K1451" s="17" t="s">
        <v>7627</v>
      </c>
      <c r="L1451" s="17" t="s">
        <v>4815</v>
      </c>
      <c r="M1451" s="21"/>
      <c r="N1451" s="32"/>
      <c r="O1451" s="21" t="s">
        <v>4815</v>
      </c>
      <c r="P1451" s="32" t="s">
        <v>4786</v>
      </c>
      <c r="Q1451" s="27" t="s">
        <v>4792</v>
      </c>
      <c r="R1451" s="39">
        <v>17.899999999999999</v>
      </c>
      <c r="S1451" s="25" t="s">
        <v>7631</v>
      </c>
      <c r="T1451" s="27">
        <v>110</v>
      </c>
      <c r="U1451" s="27" t="s">
        <v>4458</v>
      </c>
    </row>
    <row r="1452" spans="1:21" ht="39" hidden="1" x14ac:dyDescent="0.25">
      <c r="A1452" s="17" t="s">
        <v>7632</v>
      </c>
      <c r="B1452" s="33" t="s">
        <v>5365</v>
      </c>
      <c r="C1452" s="27" t="s">
        <v>7628</v>
      </c>
      <c r="D1452" s="18">
        <v>1968</v>
      </c>
      <c r="E1452" s="32" t="s">
        <v>7626</v>
      </c>
      <c r="F1452" s="32" t="s">
        <v>7629</v>
      </c>
      <c r="G1452" s="27" t="s">
        <v>3346</v>
      </c>
      <c r="H1452" s="27" t="s">
        <v>7633</v>
      </c>
      <c r="I1452" s="40">
        <v>2011</v>
      </c>
      <c r="J1452" s="32" t="s">
        <v>4784</v>
      </c>
      <c r="K1452" s="17" t="s">
        <v>7632</v>
      </c>
      <c r="L1452" s="17" t="s">
        <v>4815</v>
      </c>
      <c r="M1452" s="21"/>
      <c r="N1452" s="32"/>
      <c r="O1452" s="21" t="s">
        <v>4815</v>
      </c>
      <c r="P1452" s="32" t="s">
        <v>4786</v>
      </c>
      <c r="Q1452" s="27" t="s">
        <v>4792</v>
      </c>
      <c r="R1452" s="39">
        <v>17.399999999999999</v>
      </c>
      <c r="S1452" s="25" t="s">
        <v>7631</v>
      </c>
      <c r="T1452" s="27">
        <v>110</v>
      </c>
      <c r="U1452" s="27" t="s">
        <v>4458</v>
      </c>
    </row>
    <row r="1453" spans="1:21" ht="39" hidden="1" x14ac:dyDescent="0.25">
      <c r="A1453" s="17" t="s">
        <v>7634</v>
      </c>
      <c r="B1453" s="33" t="s">
        <v>5365</v>
      </c>
      <c r="C1453" s="27" t="s">
        <v>7628</v>
      </c>
      <c r="D1453" s="18">
        <v>1968</v>
      </c>
      <c r="E1453" s="32" t="s">
        <v>7626</v>
      </c>
      <c r="F1453" s="32" t="s">
        <v>7629</v>
      </c>
      <c r="G1453" s="27" t="s">
        <v>3346</v>
      </c>
      <c r="H1453" s="27" t="s">
        <v>7635</v>
      </c>
      <c r="I1453" s="40">
        <v>2011</v>
      </c>
      <c r="J1453" s="32" t="s">
        <v>4784</v>
      </c>
      <c r="K1453" s="17" t="s">
        <v>7634</v>
      </c>
      <c r="L1453" s="17" t="s">
        <v>4815</v>
      </c>
      <c r="M1453" s="21"/>
      <c r="N1453" s="32"/>
      <c r="O1453" s="21" t="s">
        <v>4815</v>
      </c>
      <c r="P1453" s="32" t="s">
        <v>4786</v>
      </c>
      <c r="Q1453" s="27" t="s">
        <v>4792</v>
      </c>
      <c r="R1453" s="39">
        <v>23</v>
      </c>
      <c r="S1453" s="25" t="s">
        <v>7631</v>
      </c>
      <c r="T1453" s="27">
        <v>110</v>
      </c>
      <c r="U1453" s="27" t="s">
        <v>4458</v>
      </c>
    </row>
    <row r="1454" spans="1:21" hidden="1" x14ac:dyDescent="0.25">
      <c r="A1454" s="24" t="s">
        <v>7636</v>
      </c>
      <c r="B1454" s="69"/>
      <c r="C1454" s="17"/>
      <c r="D1454" s="26">
        <v>1968</v>
      </c>
      <c r="E1454" s="25" t="s">
        <v>7626</v>
      </c>
      <c r="F1454" s="24" t="s">
        <v>7637</v>
      </c>
      <c r="G1454" s="19" t="s">
        <v>3346</v>
      </c>
      <c r="H1454" s="17"/>
      <c r="I1454" s="28">
        <v>2011</v>
      </c>
      <c r="J1454" s="17" t="s">
        <v>4784</v>
      </c>
      <c r="K1454" s="17" t="s">
        <v>7636</v>
      </c>
      <c r="L1454" s="17" t="s">
        <v>4815</v>
      </c>
      <c r="M1454" s="17"/>
      <c r="N1454" s="24"/>
      <c r="O1454" s="24" t="s">
        <v>4815</v>
      </c>
      <c r="P1454" s="17" t="s">
        <v>4786</v>
      </c>
      <c r="Q1454" s="17"/>
      <c r="R1454" s="29">
        <v>23.6</v>
      </c>
      <c r="S1454" s="17"/>
      <c r="T1454" s="25"/>
      <c r="U1454" s="25" t="s">
        <v>7638</v>
      </c>
    </row>
    <row r="1455" spans="1:21" ht="39" hidden="1" x14ac:dyDescent="0.25">
      <c r="A1455" s="17" t="s">
        <v>7639</v>
      </c>
      <c r="B1455" s="33"/>
      <c r="C1455" s="27"/>
      <c r="D1455" s="18">
        <v>1968</v>
      </c>
      <c r="E1455" s="32" t="s">
        <v>7626</v>
      </c>
      <c r="F1455" s="32" t="s">
        <v>7637</v>
      </c>
      <c r="G1455" s="27" t="s">
        <v>3346</v>
      </c>
      <c r="H1455" s="27"/>
      <c r="I1455" s="40">
        <v>2011</v>
      </c>
      <c r="J1455" s="32" t="s">
        <v>4784</v>
      </c>
      <c r="K1455" s="17" t="s">
        <v>7639</v>
      </c>
      <c r="L1455" s="17" t="s">
        <v>4815</v>
      </c>
      <c r="M1455" s="21"/>
      <c r="N1455" s="32"/>
      <c r="O1455" s="21" t="s">
        <v>4815</v>
      </c>
      <c r="P1455" s="32" t="s">
        <v>4786</v>
      </c>
      <c r="Q1455" s="27"/>
      <c r="R1455" s="39">
        <v>15.7</v>
      </c>
      <c r="S1455" s="25"/>
      <c r="T1455" s="27"/>
      <c r="U1455" s="27" t="s">
        <v>7638</v>
      </c>
    </row>
    <row r="1456" spans="1:21" hidden="1" x14ac:dyDescent="0.25">
      <c r="A1456" s="24" t="s">
        <v>7640</v>
      </c>
      <c r="B1456" s="17"/>
      <c r="C1456" s="17"/>
      <c r="D1456" s="18">
        <v>1968</v>
      </c>
      <c r="E1456" s="17" t="s">
        <v>7626</v>
      </c>
      <c r="F1456" s="17" t="s">
        <v>7637</v>
      </c>
      <c r="G1456" s="19" t="s">
        <v>3346</v>
      </c>
      <c r="H1456" s="17"/>
      <c r="I1456" s="20">
        <v>2011</v>
      </c>
      <c r="J1456" s="17" t="s">
        <v>4784</v>
      </c>
      <c r="K1456" s="17" t="s">
        <v>7640</v>
      </c>
      <c r="L1456" s="17" t="s">
        <v>4815</v>
      </c>
      <c r="M1456" s="17"/>
      <c r="N1456" s="17"/>
      <c r="O1456" s="17" t="s">
        <v>4815</v>
      </c>
      <c r="P1456" s="17" t="s">
        <v>4786</v>
      </c>
      <c r="Q1456" s="17"/>
      <c r="R1456" s="22">
        <v>15.7</v>
      </c>
      <c r="S1456" s="17"/>
      <c r="T1456" s="23"/>
      <c r="U1456" s="17" t="s">
        <v>7638</v>
      </c>
    </row>
    <row r="1457" spans="1:21" ht="51.75" hidden="1" x14ac:dyDescent="0.25">
      <c r="A1457" s="24" t="s">
        <v>7641</v>
      </c>
      <c r="B1457" s="33" t="s">
        <v>7642</v>
      </c>
      <c r="C1457" s="17"/>
      <c r="D1457" s="18">
        <v>39356</v>
      </c>
      <c r="E1457" s="17" t="s">
        <v>7643</v>
      </c>
      <c r="F1457" s="17"/>
      <c r="G1457" s="19" t="s">
        <v>3479</v>
      </c>
      <c r="H1457" s="17"/>
      <c r="I1457" s="20">
        <v>2007</v>
      </c>
      <c r="J1457" s="17" t="s">
        <v>4784</v>
      </c>
      <c r="K1457" s="17" t="s">
        <v>7641</v>
      </c>
      <c r="L1457" s="17" t="s">
        <v>4785</v>
      </c>
      <c r="M1457" s="17"/>
      <c r="N1457" s="17"/>
      <c r="O1457" s="17" t="s">
        <v>4785</v>
      </c>
      <c r="P1457" s="17" t="s">
        <v>4786</v>
      </c>
      <c r="Q1457" s="17"/>
      <c r="R1457" s="22">
        <v>22</v>
      </c>
      <c r="S1457" s="17"/>
      <c r="T1457" s="23" t="s">
        <v>4403</v>
      </c>
      <c r="U1457" s="36" t="s">
        <v>4443</v>
      </c>
    </row>
    <row r="1458" spans="1:21" ht="26.25" hidden="1" x14ac:dyDescent="0.25">
      <c r="A1458" s="17" t="s">
        <v>7644</v>
      </c>
      <c r="B1458" s="21" t="s">
        <v>7645</v>
      </c>
      <c r="C1458" s="17" t="s">
        <v>7645</v>
      </c>
      <c r="D1458" s="18">
        <v>24885</v>
      </c>
      <c r="E1458" s="17" t="s">
        <v>7646</v>
      </c>
      <c r="F1458" s="17" t="s">
        <v>7647</v>
      </c>
      <c r="G1458" s="19" t="s">
        <v>3486</v>
      </c>
      <c r="H1458" s="17"/>
      <c r="I1458" s="20">
        <v>2014</v>
      </c>
      <c r="J1458" s="17" t="s">
        <v>4784</v>
      </c>
      <c r="K1458" s="17" t="s">
        <v>7644</v>
      </c>
      <c r="L1458" s="17" t="s">
        <v>4785</v>
      </c>
      <c r="M1458" s="17"/>
      <c r="N1458" s="17"/>
      <c r="O1458" s="17" t="s">
        <v>4785</v>
      </c>
      <c r="P1458" s="17" t="s">
        <v>4786</v>
      </c>
      <c r="Q1458" s="17" t="s">
        <v>4792</v>
      </c>
      <c r="R1458" s="22">
        <v>19.8</v>
      </c>
      <c r="S1458" s="17"/>
      <c r="T1458" s="23" t="s">
        <v>4403</v>
      </c>
      <c r="U1458" s="27" t="s">
        <v>4567</v>
      </c>
    </row>
    <row r="1459" spans="1:21" hidden="1" x14ac:dyDescent="0.25">
      <c r="A1459" s="24" t="s">
        <v>7648</v>
      </c>
      <c r="B1459" s="17"/>
      <c r="C1459" s="17"/>
      <c r="D1459" s="18">
        <v>24969</v>
      </c>
      <c r="E1459" s="17" t="s">
        <v>7649</v>
      </c>
      <c r="F1459" s="17"/>
      <c r="G1459" s="19" t="s">
        <v>3486</v>
      </c>
      <c r="H1459" s="17"/>
      <c r="I1459" s="20">
        <v>1995</v>
      </c>
      <c r="J1459" s="17" t="s">
        <v>4784</v>
      </c>
      <c r="K1459" s="17" t="s">
        <v>7648</v>
      </c>
      <c r="L1459" s="17" t="s">
        <v>4785</v>
      </c>
      <c r="M1459" s="17"/>
      <c r="N1459" s="17"/>
      <c r="O1459" s="17" t="s">
        <v>4785</v>
      </c>
      <c r="P1459" s="17" t="s">
        <v>4786</v>
      </c>
      <c r="Q1459" s="17"/>
      <c r="R1459" s="22">
        <v>14.6</v>
      </c>
      <c r="S1459" s="17"/>
      <c r="T1459" s="23" t="s">
        <v>4403</v>
      </c>
      <c r="U1459" s="17" t="s">
        <v>4573</v>
      </c>
    </row>
    <row r="1460" spans="1:21" hidden="1" x14ac:dyDescent="0.25">
      <c r="A1460" s="24" t="s">
        <v>7650</v>
      </c>
      <c r="B1460" s="17" t="s">
        <v>7651</v>
      </c>
      <c r="C1460" s="17"/>
      <c r="D1460" s="26">
        <v>16949</v>
      </c>
      <c r="E1460" s="25" t="s">
        <v>7652</v>
      </c>
      <c r="F1460" s="24"/>
      <c r="G1460" s="19" t="s">
        <v>3346</v>
      </c>
      <c r="H1460" s="24"/>
      <c r="I1460" s="28">
        <v>2005</v>
      </c>
      <c r="J1460" s="17" t="s">
        <v>4784</v>
      </c>
      <c r="K1460" s="17" t="s">
        <v>7650</v>
      </c>
      <c r="L1460" s="17" t="s">
        <v>4785</v>
      </c>
      <c r="M1460" s="17"/>
      <c r="N1460" s="24"/>
      <c r="O1460" s="24" t="s">
        <v>4785</v>
      </c>
      <c r="P1460" s="17" t="s">
        <v>4786</v>
      </c>
      <c r="Q1460" s="17"/>
      <c r="R1460" s="29">
        <v>22.5</v>
      </c>
      <c r="S1460" s="17"/>
      <c r="T1460" s="25" t="s">
        <v>5060</v>
      </c>
      <c r="U1460" s="25" t="s">
        <v>4439</v>
      </c>
    </row>
    <row r="1461" spans="1:21" hidden="1" x14ac:dyDescent="0.25">
      <c r="A1461" s="24" t="s">
        <v>324</v>
      </c>
      <c r="B1461" s="17" t="s">
        <v>2191</v>
      </c>
      <c r="C1461" s="17" t="s">
        <v>1137</v>
      </c>
      <c r="D1461" s="26" t="s">
        <v>2908</v>
      </c>
      <c r="E1461" s="25" t="s">
        <v>1630</v>
      </c>
      <c r="F1461" s="24"/>
      <c r="G1461" s="19" t="s">
        <v>3488</v>
      </c>
      <c r="H1461" s="24" t="s">
        <v>1630</v>
      </c>
      <c r="I1461" s="28">
        <v>1981</v>
      </c>
      <c r="J1461" s="17" t="s">
        <v>4784</v>
      </c>
      <c r="K1461" s="17" t="s">
        <v>324</v>
      </c>
      <c r="L1461" s="17" t="s">
        <v>4907</v>
      </c>
      <c r="M1461" s="17"/>
      <c r="N1461" s="24"/>
      <c r="O1461" s="24" t="s">
        <v>4907</v>
      </c>
      <c r="P1461" s="17" t="s">
        <v>4792</v>
      </c>
      <c r="Q1461" s="17" t="s">
        <v>4792</v>
      </c>
      <c r="R1461" s="29">
        <v>500</v>
      </c>
      <c r="S1461" s="17" t="s">
        <v>4106</v>
      </c>
      <c r="T1461" s="25">
        <v>220</v>
      </c>
      <c r="U1461" s="25" t="s">
        <v>4489</v>
      </c>
    </row>
    <row r="1462" spans="1:21" ht="77.25" hidden="1" x14ac:dyDescent="0.25">
      <c r="A1462" s="24" t="s">
        <v>7653</v>
      </c>
      <c r="B1462" s="21" t="s">
        <v>7654</v>
      </c>
      <c r="C1462" s="21" t="s">
        <v>7655</v>
      </c>
      <c r="D1462" s="26">
        <v>52152</v>
      </c>
      <c r="E1462" s="25" t="s">
        <v>7656</v>
      </c>
      <c r="F1462" s="21"/>
      <c r="G1462" s="27" t="s">
        <v>3480</v>
      </c>
      <c r="H1462" s="17"/>
      <c r="I1462" s="38">
        <v>2004</v>
      </c>
      <c r="J1462" s="32" t="s">
        <v>4784</v>
      </c>
      <c r="K1462" s="17" t="s">
        <v>7653</v>
      </c>
      <c r="L1462" s="17" t="s">
        <v>4785</v>
      </c>
      <c r="M1462" s="21"/>
      <c r="N1462" s="17"/>
      <c r="O1462" s="17" t="s">
        <v>4785</v>
      </c>
      <c r="P1462" s="27" t="s">
        <v>4786</v>
      </c>
      <c r="Q1462" s="17" t="s">
        <v>4859</v>
      </c>
      <c r="R1462" s="29">
        <v>14</v>
      </c>
      <c r="S1462" s="32" t="s">
        <v>7657</v>
      </c>
      <c r="T1462" s="17">
        <v>20</v>
      </c>
      <c r="U1462" s="76" t="s">
        <v>4557</v>
      </c>
    </row>
    <row r="1463" spans="1:21" hidden="1" x14ac:dyDescent="0.25">
      <c r="A1463" s="24" t="s">
        <v>7658</v>
      </c>
      <c r="B1463" s="74" t="s">
        <v>7659</v>
      </c>
      <c r="C1463" s="17" t="s">
        <v>7660</v>
      </c>
      <c r="D1463" s="26">
        <v>52152</v>
      </c>
      <c r="E1463" s="25" t="s">
        <v>7656</v>
      </c>
      <c r="F1463" s="24"/>
      <c r="G1463" s="19" t="s">
        <v>3480</v>
      </c>
      <c r="H1463" s="24"/>
      <c r="I1463" s="28">
        <v>2002</v>
      </c>
      <c r="J1463" s="17" t="s">
        <v>4784</v>
      </c>
      <c r="K1463" s="17" t="s">
        <v>7658</v>
      </c>
      <c r="L1463" s="17" t="s">
        <v>4785</v>
      </c>
      <c r="M1463" s="17"/>
      <c r="N1463" s="24"/>
      <c r="O1463" s="24" t="s">
        <v>4785</v>
      </c>
      <c r="P1463" s="17" t="s">
        <v>4786</v>
      </c>
      <c r="Q1463" s="17" t="s">
        <v>4859</v>
      </c>
      <c r="R1463" s="29">
        <v>10.8</v>
      </c>
      <c r="S1463" s="17" t="s">
        <v>7661</v>
      </c>
      <c r="T1463" s="25">
        <v>20</v>
      </c>
      <c r="U1463" s="77" t="s">
        <v>4441</v>
      </c>
    </row>
    <row r="1464" spans="1:21" hidden="1" x14ac:dyDescent="0.25">
      <c r="A1464" s="17" t="s">
        <v>7662</v>
      </c>
      <c r="B1464" s="17" t="s">
        <v>5019</v>
      </c>
      <c r="C1464" s="17"/>
      <c r="D1464" s="18">
        <v>72226</v>
      </c>
      <c r="E1464" s="17" t="s">
        <v>7663</v>
      </c>
      <c r="F1464" s="17"/>
      <c r="G1464" s="19" t="s">
        <v>3482</v>
      </c>
      <c r="H1464" s="17"/>
      <c r="I1464" s="20">
        <v>2006</v>
      </c>
      <c r="J1464" s="17" t="s">
        <v>4784</v>
      </c>
      <c r="K1464" s="17" t="s">
        <v>7662</v>
      </c>
      <c r="L1464" s="17" t="s">
        <v>4785</v>
      </c>
      <c r="M1464" s="17"/>
      <c r="N1464" s="17"/>
      <c r="O1464" s="17" t="s">
        <v>4785</v>
      </c>
      <c r="P1464" s="17" t="s">
        <v>4786</v>
      </c>
      <c r="Q1464" s="17"/>
      <c r="R1464" s="39">
        <v>28</v>
      </c>
      <c r="S1464" s="17"/>
      <c r="T1464" s="23" t="s">
        <v>4403</v>
      </c>
      <c r="U1464" s="77" t="s">
        <v>4442</v>
      </c>
    </row>
    <row r="1465" spans="1:21" hidden="1" x14ac:dyDescent="0.25">
      <c r="A1465" s="24" t="s">
        <v>673</v>
      </c>
      <c r="B1465" s="17" t="s">
        <v>2255</v>
      </c>
      <c r="C1465" s="17" t="s">
        <v>1363</v>
      </c>
      <c r="D1465" s="26">
        <v>71059</v>
      </c>
      <c r="E1465" s="25" t="s">
        <v>2075</v>
      </c>
      <c r="F1465" s="17"/>
      <c r="G1465" s="19" t="s">
        <v>3482</v>
      </c>
      <c r="H1465" s="17" t="s">
        <v>1755</v>
      </c>
      <c r="I1465" s="28" t="s">
        <v>3620</v>
      </c>
      <c r="J1465" s="17" t="s">
        <v>4784</v>
      </c>
      <c r="K1465" s="17" t="s">
        <v>673</v>
      </c>
      <c r="L1465" s="17" t="s">
        <v>4842</v>
      </c>
      <c r="M1465" s="17" t="s">
        <v>4812</v>
      </c>
      <c r="N1465" s="17" t="s">
        <v>5314</v>
      </c>
      <c r="O1465" s="17" t="s">
        <v>4812</v>
      </c>
      <c r="P1465" s="17" t="s">
        <v>4792</v>
      </c>
      <c r="Q1465" s="17" t="s">
        <v>4786</v>
      </c>
      <c r="R1465" s="29">
        <v>95</v>
      </c>
      <c r="S1465" s="17" t="s">
        <v>4289</v>
      </c>
      <c r="T1465" s="25">
        <v>110</v>
      </c>
      <c r="U1465" s="77" t="s">
        <v>4442</v>
      </c>
    </row>
    <row r="1466" spans="1:21" hidden="1" x14ac:dyDescent="0.25">
      <c r="A1466" s="24" t="s">
        <v>7664</v>
      </c>
      <c r="B1466" s="17"/>
      <c r="C1466" s="17" t="s">
        <v>7665</v>
      </c>
      <c r="D1466" s="26">
        <v>36391</v>
      </c>
      <c r="E1466" s="25" t="s">
        <v>7666</v>
      </c>
      <c r="F1466" s="17" t="s">
        <v>7667</v>
      </c>
      <c r="G1466" s="19" t="s">
        <v>3483</v>
      </c>
      <c r="H1466" s="17"/>
      <c r="I1466" s="28">
        <v>2015</v>
      </c>
      <c r="J1466" s="17" t="s">
        <v>4784</v>
      </c>
      <c r="K1466" s="17" t="s">
        <v>7664</v>
      </c>
      <c r="L1466" s="17" t="s">
        <v>4785</v>
      </c>
      <c r="M1466" s="17"/>
      <c r="N1466" s="17"/>
      <c r="O1466" s="17" t="s">
        <v>4785</v>
      </c>
      <c r="P1466" s="17" t="s">
        <v>4786</v>
      </c>
      <c r="Q1466" s="17"/>
      <c r="R1466" s="29">
        <v>19</v>
      </c>
      <c r="S1466" s="17"/>
      <c r="T1466" s="25"/>
      <c r="U1466" s="77"/>
    </row>
    <row r="1467" spans="1:21" hidden="1" x14ac:dyDescent="0.25">
      <c r="A1467" s="17" t="s">
        <v>7668</v>
      </c>
      <c r="B1467" s="17" t="s">
        <v>7669</v>
      </c>
      <c r="C1467" s="17"/>
      <c r="D1467" s="18">
        <v>49751</v>
      </c>
      <c r="E1467" s="17" t="s">
        <v>7670</v>
      </c>
      <c r="F1467" s="17"/>
      <c r="G1467" s="19" t="s">
        <v>3477</v>
      </c>
      <c r="H1467" s="17"/>
      <c r="I1467" s="20">
        <v>2008</v>
      </c>
      <c r="J1467" s="17" t="s">
        <v>4784</v>
      </c>
      <c r="K1467" s="17" t="s">
        <v>7668</v>
      </c>
      <c r="L1467" s="17" t="s">
        <v>4785</v>
      </c>
      <c r="M1467" s="17"/>
      <c r="N1467" s="17"/>
      <c r="O1467" s="17" t="s">
        <v>4785</v>
      </c>
      <c r="P1467" s="17" t="s">
        <v>4786</v>
      </c>
      <c r="Q1467" s="17"/>
      <c r="R1467" s="22">
        <v>22.9</v>
      </c>
      <c r="S1467" s="17"/>
      <c r="T1467" s="23" t="s">
        <v>4405</v>
      </c>
      <c r="U1467" s="70" t="s">
        <v>4455</v>
      </c>
    </row>
    <row r="1468" spans="1:21" ht="64.5" hidden="1" x14ac:dyDescent="0.25">
      <c r="A1468" s="17" t="s">
        <v>7671</v>
      </c>
      <c r="B1468" s="33" t="s">
        <v>7672</v>
      </c>
      <c r="C1468" s="27"/>
      <c r="D1468" s="18">
        <v>55487</v>
      </c>
      <c r="E1468" s="32" t="s">
        <v>7673</v>
      </c>
      <c r="F1468" s="32"/>
      <c r="G1468" s="27" t="s">
        <v>3487</v>
      </c>
      <c r="H1468" s="27"/>
      <c r="I1468" s="40">
        <v>2001</v>
      </c>
      <c r="J1468" s="32" t="s">
        <v>4784</v>
      </c>
      <c r="K1468" s="17" t="s">
        <v>7671</v>
      </c>
      <c r="L1468" s="17" t="s">
        <v>4785</v>
      </c>
      <c r="M1468" s="21"/>
      <c r="N1468" s="32"/>
      <c r="O1468" s="21" t="s">
        <v>4785</v>
      </c>
      <c r="P1468" s="32" t="s">
        <v>4786</v>
      </c>
      <c r="Q1468" s="27"/>
      <c r="R1468" s="39">
        <v>11.5</v>
      </c>
      <c r="S1468" s="25"/>
      <c r="T1468" s="27" t="s">
        <v>4405</v>
      </c>
      <c r="U1468" s="78" t="s">
        <v>4441</v>
      </c>
    </row>
    <row r="1469" spans="1:21" ht="64.5" hidden="1" x14ac:dyDescent="0.25">
      <c r="A1469" s="17" t="s">
        <v>7674</v>
      </c>
      <c r="B1469" s="33" t="s">
        <v>7675</v>
      </c>
      <c r="C1469" s="27" t="s">
        <v>7676</v>
      </c>
      <c r="D1469" s="18">
        <v>34320</v>
      </c>
      <c r="E1469" s="32" t="s">
        <v>7677</v>
      </c>
      <c r="F1469" s="32" t="s">
        <v>7678</v>
      </c>
      <c r="G1469" s="27" t="s">
        <v>3483</v>
      </c>
      <c r="H1469" s="27"/>
      <c r="I1469" s="40">
        <v>2013</v>
      </c>
      <c r="J1469" s="32" t="s">
        <v>4784</v>
      </c>
      <c r="K1469" s="17" t="s">
        <v>7674</v>
      </c>
      <c r="L1469" s="17" t="s">
        <v>4785</v>
      </c>
      <c r="M1469" s="21"/>
      <c r="N1469" s="32"/>
      <c r="O1469" s="21" t="s">
        <v>4785</v>
      </c>
      <c r="P1469" s="32" t="s">
        <v>4786</v>
      </c>
      <c r="Q1469" s="27" t="s">
        <v>4792</v>
      </c>
      <c r="R1469" s="39">
        <v>15.4</v>
      </c>
      <c r="S1469" s="25" t="s">
        <v>7679</v>
      </c>
      <c r="T1469" s="28">
        <v>30</v>
      </c>
      <c r="U1469" s="78" t="s">
        <v>6077</v>
      </c>
    </row>
    <row r="1470" spans="1:21" hidden="1" x14ac:dyDescent="0.25">
      <c r="A1470" s="17" t="s">
        <v>7680</v>
      </c>
      <c r="B1470" s="17"/>
      <c r="C1470" s="17" t="s">
        <v>7681</v>
      </c>
      <c r="D1470" s="18">
        <v>36205</v>
      </c>
      <c r="E1470" s="17" t="s">
        <v>7682</v>
      </c>
      <c r="F1470" s="17"/>
      <c r="G1470" s="19" t="s">
        <v>3483</v>
      </c>
      <c r="H1470" s="17"/>
      <c r="I1470" s="20">
        <v>2014</v>
      </c>
      <c r="J1470" s="17" t="s">
        <v>4784</v>
      </c>
      <c r="K1470" s="17" t="s">
        <v>7680</v>
      </c>
      <c r="L1470" s="17" t="s">
        <v>4785</v>
      </c>
      <c r="M1470" s="17"/>
      <c r="N1470" s="17"/>
      <c r="O1470" s="17" t="s">
        <v>4785</v>
      </c>
      <c r="P1470" s="17" t="s">
        <v>4786</v>
      </c>
      <c r="Q1470" s="17" t="s">
        <v>4792</v>
      </c>
      <c r="R1470" s="22">
        <v>12</v>
      </c>
      <c r="S1470" s="17"/>
      <c r="T1470" s="23" t="s">
        <v>4403</v>
      </c>
      <c r="U1470" s="70" t="s">
        <v>4941</v>
      </c>
    </row>
    <row r="1471" spans="1:21" hidden="1" x14ac:dyDescent="0.25">
      <c r="A1471" s="24" t="s">
        <v>7683</v>
      </c>
      <c r="B1471" s="17"/>
      <c r="C1471" s="17"/>
      <c r="D1471" s="26">
        <v>4769</v>
      </c>
      <c r="E1471" s="25" t="s">
        <v>7684</v>
      </c>
      <c r="F1471" s="24"/>
      <c r="G1471" s="19" t="s">
        <v>3490</v>
      </c>
      <c r="H1471" s="17"/>
      <c r="I1471" s="28">
        <v>1999</v>
      </c>
      <c r="J1471" s="17" t="s">
        <v>4784</v>
      </c>
      <c r="K1471" s="17" t="s">
        <v>7683</v>
      </c>
      <c r="L1471" s="17" t="s">
        <v>4785</v>
      </c>
      <c r="M1471" s="17"/>
      <c r="N1471" s="24"/>
      <c r="O1471" s="24" t="s">
        <v>4785</v>
      </c>
      <c r="P1471" s="17" t="s">
        <v>4786</v>
      </c>
      <c r="Q1471" s="17"/>
      <c r="R1471" s="29">
        <v>18</v>
      </c>
      <c r="S1471" s="17"/>
      <c r="T1471" s="25" t="s">
        <v>4849</v>
      </c>
      <c r="U1471" s="77" t="s">
        <v>4458</v>
      </c>
    </row>
    <row r="1472" spans="1:21" hidden="1" x14ac:dyDescent="0.25">
      <c r="A1472" s="17" t="s">
        <v>7685</v>
      </c>
      <c r="B1472" s="17"/>
      <c r="C1472" s="17" t="s">
        <v>7686</v>
      </c>
      <c r="D1472" s="18">
        <v>24966</v>
      </c>
      <c r="E1472" s="17" t="s">
        <v>7687</v>
      </c>
      <c r="F1472" s="17" t="s">
        <v>7688</v>
      </c>
      <c r="G1472" s="19" t="s">
        <v>3486</v>
      </c>
      <c r="H1472" s="17"/>
      <c r="I1472" s="20">
        <v>2015</v>
      </c>
      <c r="J1472" s="17" t="s">
        <v>4784</v>
      </c>
      <c r="K1472" s="17" t="s">
        <v>7685</v>
      </c>
      <c r="L1472" s="17" t="s">
        <v>4785</v>
      </c>
      <c r="M1472" s="21"/>
      <c r="N1472" s="21"/>
      <c r="O1472" s="17" t="s">
        <v>4785</v>
      </c>
      <c r="P1472" s="17" t="s">
        <v>4882</v>
      </c>
      <c r="Q1472" s="17"/>
      <c r="R1472" s="22">
        <v>10.3</v>
      </c>
      <c r="S1472" s="17"/>
      <c r="T1472" s="23" t="s">
        <v>4403</v>
      </c>
      <c r="U1472" s="70" t="s">
        <v>4567</v>
      </c>
    </row>
    <row r="1473" spans="1:21" ht="39" hidden="1" x14ac:dyDescent="0.25">
      <c r="A1473" s="24" t="s">
        <v>325</v>
      </c>
      <c r="B1473" s="21" t="s">
        <v>2200</v>
      </c>
      <c r="C1473" s="21" t="s">
        <v>1138</v>
      </c>
      <c r="D1473" s="26">
        <v>83564</v>
      </c>
      <c r="E1473" s="25" t="s">
        <v>3299</v>
      </c>
      <c r="F1473" s="21" t="s">
        <v>2528</v>
      </c>
      <c r="G1473" s="27" t="s">
        <v>3478</v>
      </c>
      <c r="H1473" s="17"/>
      <c r="I1473" s="38">
        <v>1938</v>
      </c>
      <c r="J1473" s="32" t="s">
        <v>4784</v>
      </c>
      <c r="K1473" s="17" t="s">
        <v>325</v>
      </c>
      <c r="L1473" s="17" t="s">
        <v>4823</v>
      </c>
      <c r="M1473" s="21"/>
      <c r="N1473" s="17"/>
      <c r="O1473" s="17" t="s">
        <v>4823</v>
      </c>
      <c r="P1473" s="27" t="s">
        <v>4792</v>
      </c>
      <c r="Q1473" s="17" t="s">
        <v>4792</v>
      </c>
      <c r="R1473" s="29">
        <v>25</v>
      </c>
      <c r="S1473" s="33" t="s">
        <v>4124</v>
      </c>
      <c r="T1473" s="17">
        <v>110</v>
      </c>
      <c r="U1473" s="77" t="s">
        <v>4451</v>
      </c>
    </row>
    <row r="1474" spans="1:21" ht="64.5" hidden="1" x14ac:dyDescent="0.25">
      <c r="A1474" s="24" t="s">
        <v>909</v>
      </c>
      <c r="B1474" s="21" t="s">
        <v>2395</v>
      </c>
      <c r="C1474" s="17" t="s">
        <v>1503</v>
      </c>
      <c r="D1474" s="26">
        <v>3130</v>
      </c>
      <c r="E1474" s="25" t="s">
        <v>3332</v>
      </c>
      <c r="F1474" s="21" t="s">
        <v>2715</v>
      </c>
      <c r="G1474" s="27" t="s">
        <v>3346</v>
      </c>
      <c r="H1474" s="17"/>
      <c r="I1474" s="38">
        <v>2013</v>
      </c>
      <c r="J1474" s="32" t="s">
        <v>4784</v>
      </c>
      <c r="K1474" s="17" t="s">
        <v>909</v>
      </c>
      <c r="L1474" s="17" t="s">
        <v>4868</v>
      </c>
      <c r="M1474" s="21"/>
      <c r="N1474" s="17"/>
      <c r="O1474" s="32" t="s">
        <v>4868</v>
      </c>
      <c r="P1474" s="27" t="s">
        <v>4792</v>
      </c>
      <c r="Q1474" s="17" t="s">
        <v>4786</v>
      </c>
      <c r="R1474" s="29">
        <v>18.7</v>
      </c>
      <c r="S1474" s="30"/>
      <c r="T1474" s="30">
        <v>110</v>
      </c>
      <c r="U1474" s="79" t="s">
        <v>4458</v>
      </c>
    </row>
    <row r="1475" spans="1:21" ht="26.25" hidden="1" x14ac:dyDescent="0.25">
      <c r="A1475" s="24" t="s">
        <v>425</v>
      </c>
      <c r="B1475" s="17" t="s">
        <v>2215</v>
      </c>
      <c r="C1475" s="17" t="s">
        <v>1196</v>
      </c>
      <c r="D1475" s="18">
        <v>3130</v>
      </c>
      <c r="E1475" s="25" t="s">
        <v>3332</v>
      </c>
      <c r="F1475" s="21" t="s">
        <v>7689</v>
      </c>
      <c r="G1475" s="19" t="s">
        <v>3346</v>
      </c>
      <c r="H1475" s="17" t="s">
        <v>1529</v>
      </c>
      <c r="I1475" s="28">
        <v>1997</v>
      </c>
      <c r="J1475" s="17" t="s">
        <v>4784</v>
      </c>
      <c r="K1475" s="17" t="s">
        <v>425</v>
      </c>
      <c r="L1475" s="17" t="s">
        <v>5061</v>
      </c>
      <c r="M1475" s="17"/>
      <c r="N1475" s="17"/>
      <c r="O1475" s="17" t="s">
        <v>5061</v>
      </c>
      <c r="P1475" s="17" t="s">
        <v>4792</v>
      </c>
      <c r="Q1475" s="17" t="s">
        <v>4786</v>
      </c>
      <c r="R1475" s="29">
        <v>750</v>
      </c>
      <c r="S1475" s="21" t="s">
        <v>4167</v>
      </c>
      <c r="T1475" s="25">
        <v>380</v>
      </c>
      <c r="U1475" s="77" t="s">
        <v>4439</v>
      </c>
    </row>
    <row r="1476" spans="1:21" hidden="1" x14ac:dyDescent="0.25">
      <c r="A1476" s="24" t="s">
        <v>426</v>
      </c>
      <c r="B1476" s="24" t="s">
        <v>2215</v>
      </c>
      <c r="C1476" s="17" t="s">
        <v>1196</v>
      </c>
      <c r="D1476" s="18">
        <v>3130</v>
      </c>
      <c r="E1476" s="25" t="s">
        <v>3332</v>
      </c>
      <c r="F1476" s="17" t="s">
        <v>2555</v>
      </c>
      <c r="G1476" s="19" t="s">
        <v>3346</v>
      </c>
      <c r="H1476" s="17" t="s">
        <v>1548</v>
      </c>
      <c r="I1476" s="28">
        <v>1998</v>
      </c>
      <c r="J1476" s="17" t="s">
        <v>4784</v>
      </c>
      <c r="K1476" s="17" t="s">
        <v>426</v>
      </c>
      <c r="L1476" s="17" t="s">
        <v>5061</v>
      </c>
      <c r="M1476" s="17"/>
      <c r="N1476" s="17"/>
      <c r="O1476" s="17" t="s">
        <v>5061</v>
      </c>
      <c r="P1476" s="17" t="s">
        <v>4792</v>
      </c>
      <c r="Q1476" s="17" t="s">
        <v>4786</v>
      </c>
      <c r="R1476" s="29">
        <v>750</v>
      </c>
      <c r="S1476" s="17" t="s">
        <v>4167</v>
      </c>
      <c r="T1476" s="25">
        <v>380</v>
      </c>
      <c r="U1476" s="77" t="s">
        <v>4439</v>
      </c>
    </row>
    <row r="1477" spans="1:21" hidden="1" x14ac:dyDescent="0.25">
      <c r="A1477" s="24" t="s">
        <v>7690</v>
      </c>
      <c r="B1477" s="17" t="s">
        <v>7691</v>
      </c>
      <c r="C1477" s="17"/>
      <c r="D1477" s="26">
        <v>31832</v>
      </c>
      <c r="E1477" s="25" t="s">
        <v>7692</v>
      </c>
      <c r="F1477" s="17"/>
      <c r="G1477" s="27" t="s">
        <v>3477</v>
      </c>
      <c r="H1477" s="17"/>
      <c r="I1477" s="28">
        <v>2009</v>
      </c>
      <c r="J1477" s="17" t="s">
        <v>4784</v>
      </c>
      <c r="K1477" s="17" t="s">
        <v>7690</v>
      </c>
      <c r="L1477" s="17" t="s">
        <v>4785</v>
      </c>
      <c r="M1477" s="17"/>
      <c r="N1477" s="17"/>
      <c r="O1477" s="17" t="s">
        <v>4785</v>
      </c>
      <c r="P1477" s="17" t="s">
        <v>4786</v>
      </c>
      <c r="Q1477" s="17"/>
      <c r="R1477" s="29">
        <v>10</v>
      </c>
      <c r="S1477" s="30"/>
      <c r="T1477" s="30" t="s">
        <v>4403</v>
      </c>
      <c r="U1477" s="79" t="s">
        <v>4443</v>
      </c>
    </row>
    <row r="1478" spans="1:21" hidden="1" x14ac:dyDescent="0.25">
      <c r="A1478" s="24" t="s">
        <v>326</v>
      </c>
      <c r="B1478" s="51" t="s">
        <v>2193</v>
      </c>
      <c r="C1478" s="17" t="s">
        <v>1139</v>
      </c>
      <c r="D1478" s="18" t="s">
        <v>2910</v>
      </c>
      <c r="E1478" s="25" t="s">
        <v>3300</v>
      </c>
      <c r="F1478" s="17" t="s">
        <v>2529</v>
      </c>
      <c r="G1478" s="19" t="s">
        <v>3488</v>
      </c>
      <c r="H1478" s="17" t="s">
        <v>1139</v>
      </c>
      <c r="I1478" s="28">
        <v>1963</v>
      </c>
      <c r="J1478" s="17" t="s">
        <v>4784</v>
      </c>
      <c r="K1478" s="17" t="s">
        <v>326</v>
      </c>
      <c r="L1478" s="17" t="s">
        <v>4823</v>
      </c>
      <c r="M1478" s="17"/>
      <c r="N1478" s="17"/>
      <c r="O1478" s="17" t="s">
        <v>4823</v>
      </c>
      <c r="P1478" s="17" t="s">
        <v>4792</v>
      </c>
      <c r="Q1478" s="17" t="s">
        <v>4792</v>
      </c>
      <c r="R1478" s="29">
        <v>48</v>
      </c>
      <c r="S1478" s="17" t="s">
        <v>4088</v>
      </c>
      <c r="T1478" s="25">
        <v>220</v>
      </c>
      <c r="U1478" s="25" t="s">
        <v>4487</v>
      </c>
    </row>
    <row r="1479" spans="1:21" hidden="1" x14ac:dyDescent="0.25">
      <c r="A1479" s="24" t="s">
        <v>674</v>
      </c>
      <c r="B1479" s="32" t="s">
        <v>2320</v>
      </c>
      <c r="C1479" s="32" t="s">
        <v>1364</v>
      </c>
      <c r="D1479" s="18">
        <v>66606</v>
      </c>
      <c r="E1479" s="32" t="s">
        <v>3411</v>
      </c>
      <c r="F1479" s="32" t="s">
        <v>2635</v>
      </c>
      <c r="G1479" s="19" t="s">
        <v>3485</v>
      </c>
      <c r="H1479" s="32"/>
      <c r="I1479" s="40">
        <v>2014</v>
      </c>
      <c r="J1479" s="32" t="s">
        <v>4784</v>
      </c>
      <c r="K1479" s="17" t="s">
        <v>674</v>
      </c>
      <c r="L1479" s="32" t="s">
        <v>4812</v>
      </c>
      <c r="M1479" s="32"/>
      <c r="N1479" s="32"/>
      <c r="O1479" s="32" t="s">
        <v>4812</v>
      </c>
      <c r="P1479" s="17" t="s">
        <v>4792</v>
      </c>
      <c r="Q1479" s="32" t="s">
        <v>4786</v>
      </c>
      <c r="R1479" s="39">
        <v>15.1</v>
      </c>
      <c r="S1479" s="32" t="s">
        <v>4290</v>
      </c>
      <c r="T1479" s="40">
        <v>10</v>
      </c>
      <c r="U1479" s="76" t="s">
        <v>4553</v>
      </c>
    </row>
    <row r="1480" spans="1:21" ht="102.75" hidden="1" x14ac:dyDescent="0.25">
      <c r="A1480" s="24" t="s">
        <v>675</v>
      </c>
      <c r="B1480" s="32" t="s">
        <v>2321</v>
      </c>
      <c r="C1480" s="32" t="s">
        <v>1365</v>
      </c>
      <c r="D1480" s="18">
        <v>21683</v>
      </c>
      <c r="E1480" s="32" t="s">
        <v>3412</v>
      </c>
      <c r="F1480" s="32" t="s">
        <v>2636</v>
      </c>
      <c r="G1480" s="19" t="s">
        <v>3477</v>
      </c>
      <c r="H1480" s="32" t="s">
        <v>1756</v>
      </c>
      <c r="I1480" s="40">
        <v>2014</v>
      </c>
      <c r="J1480" s="32" t="s">
        <v>4784</v>
      </c>
      <c r="K1480" s="17" t="s">
        <v>675</v>
      </c>
      <c r="L1480" s="33" t="s">
        <v>4842</v>
      </c>
      <c r="M1480" s="33" t="s">
        <v>4812</v>
      </c>
      <c r="N1480" s="33" t="s">
        <v>7693</v>
      </c>
      <c r="O1480" s="33" t="s">
        <v>4812</v>
      </c>
      <c r="P1480" s="17" t="s">
        <v>4792</v>
      </c>
      <c r="Q1480" s="32" t="s">
        <v>4786</v>
      </c>
      <c r="R1480" s="39">
        <v>173</v>
      </c>
      <c r="S1480" s="33" t="s">
        <v>4291</v>
      </c>
      <c r="T1480" s="40"/>
      <c r="U1480" s="76" t="s">
        <v>4554</v>
      </c>
    </row>
    <row r="1481" spans="1:21" hidden="1" x14ac:dyDescent="0.25">
      <c r="A1481" s="24" t="s">
        <v>676</v>
      </c>
      <c r="B1481" s="51" t="s">
        <v>2322</v>
      </c>
      <c r="C1481" s="17" t="s">
        <v>1366</v>
      </c>
      <c r="D1481" s="18">
        <v>21683</v>
      </c>
      <c r="E1481" s="25" t="s">
        <v>3413</v>
      </c>
      <c r="F1481" s="17" t="s">
        <v>2637</v>
      </c>
      <c r="G1481" s="19" t="s">
        <v>3477</v>
      </c>
      <c r="H1481" s="17" t="s">
        <v>1757</v>
      </c>
      <c r="I1481" s="28">
        <v>2012</v>
      </c>
      <c r="J1481" s="17" t="s">
        <v>4784</v>
      </c>
      <c r="K1481" s="17" t="s">
        <v>676</v>
      </c>
      <c r="L1481" s="17" t="s">
        <v>4812</v>
      </c>
      <c r="M1481" s="17"/>
      <c r="N1481" s="17"/>
      <c r="O1481" s="17" t="s">
        <v>4812</v>
      </c>
      <c r="P1481" s="17" t="s">
        <v>4792</v>
      </c>
      <c r="Q1481" s="17" t="s">
        <v>4786</v>
      </c>
      <c r="R1481" s="29">
        <v>30.7</v>
      </c>
      <c r="S1481" s="17" t="s">
        <v>4292</v>
      </c>
      <c r="T1481" s="25">
        <v>110</v>
      </c>
      <c r="U1481" s="77" t="s">
        <v>4443</v>
      </c>
    </row>
    <row r="1482" spans="1:21" hidden="1" x14ac:dyDescent="0.25">
      <c r="A1482" s="24" t="s">
        <v>7694</v>
      </c>
      <c r="B1482" s="51" t="s">
        <v>7695</v>
      </c>
      <c r="C1482" s="17"/>
      <c r="D1482" s="18">
        <v>26935</v>
      </c>
      <c r="E1482" s="25" t="s">
        <v>7696</v>
      </c>
      <c r="F1482" s="17"/>
      <c r="G1482" s="19" t="s">
        <v>3477</v>
      </c>
      <c r="H1482" s="17"/>
      <c r="I1482" s="28">
        <v>2000</v>
      </c>
      <c r="J1482" s="17" t="s">
        <v>4784</v>
      </c>
      <c r="K1482" s="17" t="s">
        <v>7694</v>
      </c>
      <c r="L1482" s="17" t="s">
        <v>4785</v>
      </c>
      <c r="M1482" s="17"/>
      <c r="N1482" s="17"/>
      <c r="O1482" s="17" t="s">
        <v>4785</v>
      </c>
      <c r="P1482" s="17" t="s">
        <v>4786</v>
      </c>
      <c r="Q1482" s="17"/>
      <c r="R1482" s="29">
        <v>11.3</v>
      </c>
      <c r="S1482" s="17"/>
      <c r="T1482" s="25" t="s">
        <v>4403</v>
      </c>
      <c r="U1482" s="77" t="s">
        <v>4455</v>
      </c>
    </row>
    <row r="1483" spans="1:21" hidden="1" x14ac:dyDescent="0.25">
      <c r="A1483" s="24" t="s">
        <v>7697</v>
      </c>
      <c r="B1483" s="24"/>
      <c r="C1483" s="17" t="s">
        <v>7698</v>
      </c>
      <c r="D1483" s="18">
        <v>25917</v>
      </c>
      <c r="E1483" s="25" t="s">
        <v>7699</v>
      </c>
      <c r="F1483" s="17" t="s">
        <v>7700</v>
      </c>
      <c r="G1483" s="19" t="s">
        <v>3486</v>
      </c>
      <c r="H1483" s="17"/>
      <c r="I1483" s="28">
        <v>2014</v>
      </c>
      <c r="J1483" s="17" t="s">
        <v>4784</v>
      </c>
      <c r="K1483" s="17" t="s">
        <v>7697</v>
      </c>
      <c r="L1483" s="17" t="s">
        <v>4785</v>
      </c>
      <c r="M1483" s="74"/>
      <c r="N1483" s="17"/>
      <c r="O1483" s="17" t="s">
        <v>4785</v>
      </c>
      <c r="P1483" s="17" t="s">
        <v>4786</v>
      </c>
      <c r="Q1483" s="17" t="s">
        <v>4792</v>
      </c>
      <c r="R1483" s="29">
        <v>12</v>
      </c>
      <c r="S1483" s="17"/>
      <c r="T1483" s="25" t="s">
        <v>4405</v>
      </c>
      <c r="U1483" s="77" t="s">
        <v>4567</v>
      </c>
    </row>
    <row r="1484" spans="1:21" hidden="1" x14ac:dyDescent="0.25">
      <c r="A1484" s="24" t="s">
        <v>327</v>
      </c>
      <c r="B1484" s="51" t="s">
        <v>2200</v>
      </c>
      <c r="C1484" s="17" t="s">
        <v>1140</v>
      </c>
      <c r="D1484" s="26">
        <v>84533</v>
      </c>
      <c r="E1484" s="25" t="s">
        <v>1140</v>
      </c>
      <c r="F1484" s="17" t="s">
        <v>2530</v>
      </c>
      <c r="G1484" s="19" t="s">
        <v>3478</v>
      </c>
      <c r="H1484" s="17"/>
      <c r="I1484" s="28">
        <v>1955</v>
      </c>
      <c r="J1484" s="17" t="s">
        <v>4784</v>
      </c>
      <c r="K1484" s="17" t="s">
        <v>327</v>
      </c>
      <c r="L1484" s="17" t="s">
        <v>4823</v>
      </c>
      <c r="M1484" s="17"/>
      <c r="N1484" s="17"/>
      <c r="O1484" s="17" t="s">
        <v>4823</v>
      </c>
      <c r="P1484" s="17" t="s">
        <v>4792</v>
      </c>
      <c r="Q1484" s="17" t="s">
        <v>4792</v>
      </c>
      <c r="R1484" s="29">
        <v>23.2</v>
      </c>
      <c r="S1484" s="17" t="s">
        <v>4125</v>
      </c>
      <c r="T1484" s="25">
        <v>110</v>
      </c>
      <c r="U1484" s="77" t="s">
        <v>4451</v>
      </c>
    </row>
    <row r="1485" spans="1:21" hidden="1" x14ac:dyDescent="0.25">
      <c r="A1485" s="17" t="s">
        <v>7701</v>
      </c>
      <c r="B1485" s="32" t="s">
        <v>7702</v>
      </c>
      <c r="C1485" s="32"/>
      <c r="D1485" s="26">
        <v>22145</v>
      </c>
      <c r="E1485" s="32" t="s">
        <v>7703</v>
      </c>
      <c r="F1485" s="32"/>
      <c r="G1485" s="19" t="s">
        <v>3486</v>
      </c>
      <c r="H1485" s="32"/>
      <c r="I1485" s="32">
        <v>1978</v>
      </c>
      <c r="J1485" s="32" t="s">
        <v>4784</v>
      </c>
      <c r="K1485" s="17" t="s">
        <v>7701</v>
      </c>
      <c r="L1485" s="32" t="s">
        <v>4868</v>
      </c>
      <c r="M1485" s="32" t="s">
        <v>7704</v>
      </c>
      <c r="N1485" s="32" t="s">
        <v>7704</v>
      </c>
      <c r="O1485" s="32" t="s">
        <v>4868</v>
      </c>
      <c r="P1485" s="32" t="s">
        <v>4792</v>
      </c>
      <c r="Q1485" s="32" t="s">
        <v>4786</v>
      </c>
      <c r="R1485" s="39">
        <v>16.399999999999999</v>
      </c>
      <c r="S1485" s="32" t="s">
        <v>7705</v>
      </c>
      <c r="T1485" s="17">
        <v>30</v>
      </c>
      <c r="U1485" s="76" t="s">
        <v>4573</v>
      </c>
    </row>
    <row r="1486" spans="1:21" hidden="1" x14ac:dyDescent="0.25">
      <c r="A1486" s="24" t="s">
        <v>910</v>
      </c>
      <c r="B1486" s="51" t="s">
        <v>1504</v>
      </c>
      <c r="C1486" s="17" t="s">
        <v>1504</v>
      </c>
      <c r="D1486" s="26">
        <v>39418</v>
      </c>
      <c r="E1486" s="25" t="s">
        <v>3414</v>
      </c>
      <c r="F1486" s="17" t="s">
        <v>2716</v>
      </c>
      <c r="G1486" s="19" t="s">
        <v>3479</v>
      </c>
      <c r="H1486" s="17"/>
      <c r="I1486" s="28">
        <v>2008</v>
      </c>
      <c r="J1486" s="17" t="s">
        <v>4784</v>
      </c>
      <c r="K1486" s="17" t="s">
        <v>910</v>
      </c>
      <c r="L1486" s="17" t="s">
        <v>4868</v>
      </c>
      <c r="M1486" s="17"/>
      <c r="N1486" s="17"/>
      <c r="O1486" s="17" t="s">
        <v>4868</v>
      </c>
      <c r="P1486" s="17" t="s">
        <v>4792</v>
      </c>
      <c r="Q1486" s="17" t="s">
        <v>4786</v>
      </c>
      <c r="R1486" s="29">
        <v>24</v>
      </c>
      <c r="S1486" s="17" t="s">
        <v>3414</v>
      </c>
      <c r="T1486" s="25">
        <v>110</v>
      </c>
      <c r="U1486" s="77" t="s">
        <v>4493</v>
      </c>
    </row>
    <row r="1487" spans="1:21" hidden="1" x14ac:dyDescent="0.25">
      <c r="A1487" s="17" t="s">
        <v>677</v>
      </c>
      <c r="B1487" s="32" t="s">
        <v>2323</v>
      </c>
      <c r="C1487" s="32" t="s">
        <v>1367</v>
      </c>
      <c r="D1487" s="26">
        <v>39418</v>
      </c>
      <c r="E1487" s="32" t="s">
        <v>3414</v>
      </c>
      <c r="F1487" s="32" t="s">
        <v>2638</v>
      </c>
      <c r="G1487" s="19" t="s">
        <v>3479</v>
      </c>
      <c r="H1487" s="32"/>
      <c r="I1487" s="32">
        <v>1996</v>
      </c>
      <c r="J1487" s="32" t="s">
        <v>4784</v>
      </c>
      <c r="K1487" s="17" t="s">
        <v>677</v>
      </c>
      <c r="L1487" s="32" t="s">
        <v>4812</v>
      </c>
      <c r="M1487" s="32"/>
      <c r="N1487" s="32"/>
      <c r="O1487" s="32" t="s">
        <v>4812</v>
      </c>
      <c r="P1487" s="32" t="s">
        <v>4792</v>
      </c>
      <c r="Q1487" s="32" t="s">
        <v>4786</v>
      </c>
      <c r="R1487" s="39">
        <v>123</v>
      </c>
      <c r="S1487" s="32" t="s">
        <v>4293</v>
      </c>
      <c r="T1487" s="17">
        <v>110</v>
      </c>
      <c r="U1487" s="76" t="s">
        <v>4493</v>
      </c>
    </row>
    <row r="1488" spans="1:21" hidden="1" x14ac:dyDescent="0.25">
      <c r="A1488" s="24" t="s">
        <v>7706</v>
      </c>
      <c r="B1488" s="21"/>
      <c r="C1488" s="21"/>
      <c r="D1488" s="26">
        <v>39418</v>
      </c>
      <c r="E1488" s="25" t="s">
        <v>3414</v>
      </c>
      <c r="F1488" s="21"/>
      <c r="G1488" s="27" t="s">
        <v>3479</v>
      </c>
      <c r="H1488" s="17"/>
      <c r="I1488" s="38">
        <v>2000</v>
      </c>
      <c r="J1488" s="32" t="s">
        <v>4784</v>
      </c>
      <c r="K1488" s="17" t="s">
        <v>7706</v>
      </c>
      <c r="L1488" s="17" t="s">
        <v>4785</v>
      </c>
      <c r="M1488" s="21"/>
      <c r="N1488" s="17"/>
      <c r="O1488" s="17" t="s">
        <v>4785</v>
      </c>
      <c r="P1488" s="27" t="s">
        <v>4786</v>
      </c>
      <c r="Q1488" s="17"/>
      <c r="R1488" s="29">
        <v>17</v>
      </c>
      <c r="S1488" s="33"/>
      <c r="T1488" s="17" t="s">
        <v>4403</v>
      </c>
      <c r="U1488" s="77" t="s">
        <v>4443</v>
      </c>
    </row>
    <row r="1489" spans="1:21" hidden="1" x14ac:dyDescent="0.25">
      <c r="A1489" s="24" t="s">
        <v>7707</v>
      </c>
      <c r="B1489" s="17"/>
      <c r="C1489" s="17"/>
      <c r="D1489" s="26">
        <v>17153</v>
      </c>
      <c r="E1489" s="25" t="s">
        <v>7708</v>
      </c>
      <c r="F1489" s="17" t="s">
        <v>7709</v>
      </c>
      <c r="G1489" s="19" t="s">
        <v>3484</v>
      </c>
      <c r="H1489" s="17"/>
      <c r="I1489" s="28">
        <v>2011</v>
      </c>
      <c r="J1489" s="17" t="s">
        <v>4784</v>
      </c>
      <c r="K1489" s="17" t="s">
        <v>7707</v>
      </c>
      <c r="L1489" s="17" t="s">
        <v>4815</v>
      </c>
      <c r="M1489" s="17"/>
      <c r="N1489" s="17"/>
      <c r="O1489" s="17" t="s">
        <v>4815</v>
      </c>
      <c r="P1489" s="17" t="s">
        <v>4786</v>
      </c>
      <c r="Q1489" s="17"/>
      <c r="R1489" s="29">
        <v>11.2</v>
      </c>
      <c r="S1489" s="17"/>
      <c r="T1489" s="25"/>
      <c r="U1489" s="77" t="s">
        <v>4436</v>
      </c>
    </row>
    <row r="1490" spans="1:21" hidden="1" x14ac:dyDescent="0.25">
      <c r="A1490" s="24" t="s">
        <v>7710</v>
      </c>
      <c r="B1490" s="17"/>
      <c r="C1490" s="17" t="s">
        <v>7711</v>
      </c>
      <c r="D1490" s="18">
        <v>25557</v>
      </c>
      <c r="E1490" s="25" t="s">
        <v>7712</v>
      </c>
      <c r="F1490" s="17" t="s">
        <v>7713</v>
      </c>
      <c r="G1490" s="19" t="s">
        <v>3486</v>
      </c>
      <c r="H1490" s="17"/>
      <c r="I1490" s="28">
        <v>2015</v>
      </c>
      <c r="J1490" s="17" t="s">
        <v>4784</v>
      </c>
      <c r="K1490" s="17" t="s">
        <v>7710</v>
      </c>
      <c r="L1490" s="17" t="s">
        <v>4785</v>
      </c>
      <c r="M1490" s="17"/>
      <c r="N1490" s="17"/>
      <c r="O1490" s="17" t="s">
        <v>4785</v>
      </c>
      <c r="P1490" s="17" t="s">
        <v>4786</v>
      </c>
      <c r="Q1490" s="17" t="s">
        <v>4792</v>
      </c>
      <c r="R1490" s="29">
        <v>19.2</v>
      </c>
      <c r="S1490" s="17"/>
      <c r="T1490" s="25" t="s">
        <v>4403</v>
      </c>
      <c r="U1490" s="77" t="s">
        <v>4567</v>
      </c>
    </row>
    <row r="1491" spans="1:21" ht="64.5" hidden="1" x14ac:dyDescent="0.25">
      <c r="A1491" s="24" t="s">
        <v>7714</v>
      </c>
      <c r="B1491" s="21"/>
      <c r="C1491" s="21" t="s">
        <v>7715</v>
      </c>
      <c r="D1491" s="26">
        <v>48565</v>
      </c>
      <c r="E1491" s="25" t="s">
        <v>7716</v>
      </c>
      <c r="F1491" s="21"/>
      <c r="G1491" s="27" t="s">
        <v>3480</v>
      </c>
      <c r="H1491" s="17"/>
      <c r="I1491" s="38">
        <v>2015</v>
      </c>
      <c r="J1491" s="32" t="s">
        <v>4784</v>
      </c>
      <c r="K1491" s="17" t="s">
        <v>7714</v>
      </c>
      <c r="L1491" s="17" t="s">
        <v>4785</v>
      </c>
      <c r="M1491" s="21"/>
      <c r="N1491" s="17"/>
      <c r="O1491" s="17" t="s">
        <v>4785</v>
      </c>
      <c r="P1491" s="27" t="s">
        <v>4786</v>
      </c>
      <c r="Q1491" s="17" t="s">
        <v>4792</v>
      </c>
      <c r="R1491" s="29">
        <v>24</v>
      </c>
      <c r="S1491" s="33"/>
      <c r="T1491" s="17" t="s">
        <v>4405</v>
      </c>
      <c r="U1491" s="77" t="s">
        <v>4441</v>
      </c>
    </row>
    <row r="1492" spans="1:21" hidden="1" x14ac:dyDescent="0.25">
      <c r="A1492" s="24" t="s">
        <v>7717</v>
      </c>
      <c r="B1492" s="51"/>
      <c r="C1492" s="17" t="s">
        <v>7718</v>
      </c>
      <c r="D1492" s="26">
        <v>48565</v>
      </c>
      <c r="E1492" s="25" t="s">
        <v>7716</v>
      </c>
      <c r="F1492" s="17" t="s">
        <v>7719</v>
      </c>
      <c r="G1492" s="19" t="s">
        <v>3480</v>
      </c>
      <c r="H1492" s="17"/>
      <c r="I1492" s="28">
        <v>2015</v>
      </c>
      <c r="J1492" s="17" t="s">
        <v>4784</v>
      </c>
      <c r="K1492" s="17" t="s">
        <v>7717</v>
      </c>
      <c r="L1492" s="17" t="s">
        <v>4785</v>
      </c>
      <c r="M1492" s="17"/>
      <c r="N1492" s="17"/>
      <c r="O1492" s="17" t="s">
        <v>4785</v>
      </c>
      <c r="P1492" s="17" t="s">
        <v>4786</v>
      </c>
      <c r="Q1492" s="17"/>
      <c r="R1492" s="29">
        <v>24</v>
      </c>
      <c r="S1492" s="17"/>
      <c r="T1492" s="25"/>
      <c r="U1492" s="77"/>
    </row>
    <row r="1493" spans="1:21" hidden="1" x14ac:dyDescent="0.25">
      <c r="A1493" s="17" t="s">
        <v>678</v>
      </c>
      <c r="B1493" s="17" t="s">
        <v>2324</v>
      </c>
      <c r="C1493" s="17" t="s">
        <v>1368</v>
      </c>
      <c r="D1493" s="18">
        <v>29416</v>
      </c>
      <c r="E1493" s="17" t="s">
        <v>1368</v>
      </c>
      <c r="F1493" s="17" t="s">
        <v>2639</v>
      </c>
      <c r="G1493" s="19" t="s">
        <v>3479</v>
      </c>
      <c r="H1493" s="17" t="s">
        <v>1749</v>
      </c>
      <c r="I1493" s="20">
        <v>1999</v>
      </c>
      <c r="J1493" s="17" t="s">
        <v>4784</v>
      </c>
      <c r="K1493" s="17" t="s">
        <v>678</v>
      </c>
      <c r="L1493" s="17" t="s">
        <v>4812</v>
      </c>
      <c r="M1493" s="17" t="s">
        <v>7720</v>
      </c>
      <c r="N1493" s="17"/>
      <c r="O1493" s="17" t="s">
        <v>4812</v>
      </c>
      <c r="P1493" s="17" t="s">
        <v>4792</v>
      </c>
      <c r="Q1493" s="17" t="s">
        <v>4786</v>
      </c>
      <c r="R1493" s="22">
        <v>11.4</v>
      </c>
      <c r="S1493" s="17" t="s">
        <v>4294</v>
      </c>
      <c r="T1493" s="23">
        <v>6</v>
      </c>
      <c r="U1493" s="70" t="s">
        <v>4443</v>
      </c>
    </row>
    <row r="1494" spans="1:21" hidden="1" x14ac:dyDescent="0.25">
      <c r="A1494" s="24" t="s">
        <v>679</v>
      </c>
      <c r="B1494" s="17" t="s">
        <v>2325</v>
      </c>
      <c r="C1494" s="17" t="s">
        <v>1369</v>
      </c>
      <c r="D1494" s="26">
        <v>39576</v>
      </c>
      <c r="E1494" s="25" t="s">
        <v>3415</v>
      </c>
      <c r="F1494" s="24" t="s">
        <v>2640</v>
      </c>
      <c r="G1494" s="19" t="s">
        <v>3479</v>
      </c>
      <c r="H1494" s="24"/>
      <c r="I1494" s="28">
        <v>1994</v>
      </c>
      <c r="J1494" s="17" t="s">
        <v>4784</v>
      </c>
      <c r="K1494" s="17" t="s">
        <v>679</v>
      </c>
      <c r="L1494" s="17" t="s">
        <v>4842</v>
      </c>
      <c r="M1494" s="17" t="s">
        <v>7721</v>
      </c>
      <c r="N1494" s="24" t="s">
        <v>5953</v>
      </c>
      <c r="O1494" s="24" t="s">
        <v>4812</v>
      </c>
      <c r="P1494" s="17" t="s">
        <v>4859</v>
      </c>
      <c r="Q1494" s="17" t="s">
        <v>4882</v>
      </c>
      <c r="R1494" s="29">
        <v>22</v>
      </c>
      <c r="S1494" s="17" t="s">
        <v>4295</v>
      </c>
      <c r="T1494" s="25">
        <v>30</v>
      </c>
      <c r="U1494" s="77" t="s">
        <v>4555</v>
      </c>
    </row>
    <row r="1495" spans="1:21" ht="39" hidden="1" x14ac:dyDescent="0.25">
      <c r="A1495" s="17" t="s">
        <v>7722</v>
      </c>
      <c r="B1495" s="33"/>
      <c r="C1495" s="27"/>
      <c r="D1495" s="18">
        <v>39576</v>
      </c>
      <c r="E1495" s="32" t="s">
        <v>3415</v>
      </c>
      <c r="F1495" s="32" t="s">
        <v>7723</v>
      </c>
      <c r="G1495" s="27" t="s">
        <v>3479</v>
      </c>
      <c r="H1495" s="27"/>
      <c r="I1495" s="40">
        <v>2012</v>
      </c>
      <c r="J1495" s="32" t="s">
        <v>4784</v>
      </c>
      <c r="K1495" s="17" t="s">
        <v>7722</v>
      </c>
      <c r="L1495" s="17" t="s">
        <v>4815</v>
      </c>
      <c r="M1495" s="21"/>
      <c r="N1495" s="32"/>
      <c r="O1495" s="21" t="s">
        <v>4815</v>
      </c>
      <c r="P1495" s="32" t="s">
        <v>4786</v>
      </c>
      <c r="Q1495" s="27"/>
      <c r="R1495" s="39">
        <v>13.5</v>
      </c>
      <c r="S1495" s="25"/>
      <c r="T1495" s="27"/>
      <c r="U1495" s="78" t="s">
        <v>4443</v>
      </c>
    </row>
    <row r="1496" spans="1:21" hidden="1" x14ac:dyDescent="0.25">
      <c r="A1496" s="24" t="s">
        <v>7724</v>
      </c>
      <c r="B1496" s="21"/>
      <c r="C1496" s="17"/>
      <c r="D1496" s="26">
        <v>39576</v>
      </c>
      <c r="E1496" s="25" t="s">
        <v>3415</v>
      </c>
      <c r="F1496" s="21"/>
      <c r="G1496" s="27" t="s">
        <v>3479</v>
      </c>
      <c r="H1496" s="17"/>
      <c r="I1496" s="80">
        <v>2002</v>
      </c>
      <c r="J1496" s="32" t="s">
        <v>4784</v>
      </c>
      <c r="K1496" s="17" t="s">
        <v>7724</v>
      </c>
      <c r="L1496" s="17" t="s">
        <v>4785</v>
      </c>
      <c r="M1496" s="21"/>
      <c r="N1496" s="17"/>
      <c r="O1496" s="17" t="s">
        <v>4785</v>
      </c>
      <c r="P1496" s="27" t="s">
        <v>4786</v>
      </c>
      <c r="Q1496" s="17"/>
      <c r="R1496" s="29">
        <v>13.9</v>
      </c>
      <c r="S1496" s="30"/>
      <c r="T1496" s="30" t="s">
        <v>4403</v>
      </c>
      <c r="U1496" s="79" t="s">
        <v>4443</v>
      </c>
    </row>
    <row r="1497" spans="1:21" ht="51.75" hidden="1" x14ac:dyDescent="0.25">
      <c r="A1497" s="24" t="s">
        <v>7725</v>
      </c>
      <c r="B1497" s="21"/>
      <c r="C1497" s="17"/>
      <c r="D1497" s="26">
        <v>94569</v>
      </c>
      <c r="E1497" s="25" t="s">
        <v>7726</v>
      </c>
      <c r="F1497" s="21" t="s">
        <v>7727</v>
      </c>
      <c r="G1497" s="27" t="s">
        <v>3478</v>
      </c>
      <c r="H1497" s="17"/>
      <c r="I1497" s="38">
        <v>2012</v>
      </c>
      <c r="J1497" s="32" t="s">
        <v>4784</v>
      </c>
      <c r="K1497" s="17" t="s">
        <v>7725</v>
      </c>
      <c r="L1497" s="17" t="s">
        <v>4815</v>
      </c>
      <c r="M1497" s="21"/>
      <c r="N1497" s="17"/>
      <c r="O1497" s="17" t="s">
        <v>4815</v>
      </c>
      <c r="P1497" s="27" t="s">
        <v>4786</v>
      </c>
      <c r="Q1497" s="17"/>
      <c r="R1497" s="29">
        <v>10.6</v>
      </c>
      <c r="S1497" s="30"/>
      <c r="T1497" s="30"/>
      <c r="U1497" s="79" t="s">
        <v>4451</v>
      </c>
    </row>
    <row r="1498" spans="1:21" ht="77.25" hidden="1" x14ac:dyDescent="0.25">
      <c r="A1498" s="24" t="s">
        <v>7728</v>
      </c>
      <c r="B1498" s="21" t="s">
        <v>7729</v>
      </c>
      <c r="C1498" s="17" t="s">
        <v>7730</v>
      </c>
      <c r="D1498" s="26">
        <v>31595</v>
      </c>
      <c r="E1498" s="25" t="s">
        <v>7731</v>
      </c>
      <c r="F1498" s="21"/>
      <c r="G1498" s="27" t="s">
        <v>3477</v>
      </c>
      <c r="H1498" s="17"/>
      <c r="I1498" s="38">
        <v>2003</v>
      </c>
      <c r="J1498" s="32" t="s">
        <v>4784</v>
      </c>
      <c r="K1498" s="17" t="s">
        <v>7728</v>
      </c>
      <c r="L1498" s="17" t="s">
        <v>4785</v>
      </c>
      <c r="M1498" s="21"/>
      <c r="N1498" s="17"/>
      <c r="O1498" s="17" t="s">
        <v>4785</v>
      </c>
      <c r="P1498" s="27" t="s">
        <v>4786</v>
      </c>
      <c r="Q1498" s="17" t="s">
        <v>4859</v>
      </c>
      <c r="R1498" s="29">
        <v>16.2</v>
      </c>
      <c r="S1498" s="30" t="s">
        <v>7732</v>
      </c>
      <c r="T1498" s="30">
        <v>110</v>
      </c>
      <c r="U1498" s="79" t="s">
        <v>4443</v>
      </c>
    </row>
    <row r="1499" spans="1:21" hidden="1" x14ac:dyDescent="0.25">
      <c r="A1499" s="24" t="s">
        <v>7733</v>
      </c>
      <c r="B1499" s="24" t="s">
        <v>7734</v>
      </c>
      <c r="C1499" s="17" t="s">
        <v>7735</v>
      </c>
      <c r="D1499" s="18">
        <v>31595</v>
      </c>
      <c r="E1499" s="25" t="s">
        <v>7731</v>
      </c>
      <c r="F1499" s="24"/>
      <c r="G1499" s="19" t="s">
        <v>3477</v>
      </c>
      <c r="H1499" s="17"/>
      <c r="I1499" s="28">
        <v>2003</v>
      </c>
      <c r="J1499" s="17" t="s">
        <v>4784</v>
      </c>
      <c r="K1499" s="17" t="s">
        <v>7733</v>
      </c>
      <c r="L1499" s="17" t="s">
        <v>4785</v>
      </c>
      <c r="M1499" s="17"/>
      <c r="N1499" s="24"/>
      <c r="O1499" s="24" t="s">
        <v>4785</v>
      </c>
      <c r="P1499" s="17" t="s">
        <v>4786</v>
      </c>
      <c r="Q1499" s="17" t="s">
        <v>4859</v>
      </c>
      <c r="R1499" s="29">
        <v>26.1</v>
      </c>
      <c r="S1499" s="17" t="s">
        <v>7732</v>
      </c>
      <c r="T1499" s="25">
        <v>110</v>
      </c>
      <c r="U1499" s="77" t="s">
        <v>4443</v>
      </c>
    </row>
    <row r="1500" spans="1:21" ht="166.5" hidden="1" x14ac:dyDescent="0.25">
      <c r="A1500" s="24" t="s">
        <v>76</v>
      </c>
      <c r="B1500" s="17" t="s">
        <v>2153</v>
      </c>
      <c r="C1500" s="17" t="s">
        <v>961</v>
      </c>
      <c r="D1500" s="18">
        <v>63811</v>
      </c>
      <c r="E1500" s="25" t="s">
        <v>3213</v>
      </c>
      <c r="F1500" s="24" t="s">
        <v>2428</v>
      </c>
      <c r="G1500" s="19" t="s">
        <v>3478</v>
      </c>
      <c r="H1500" s="17" t="s">
        <v>1522</v>
      </c>
      <c r="I1500" s="28">
        <v>2003</v>
      </c>
      <c r="J1500" s="17" t="s">
        <v>4784</v>
      </c>
      <c r="K1500" s="17" t="s">
        <v>76</v>
      </c>
      <c r="L1500" s="17" t="s">
        <v>1520</v>
      </c>
      <c r="M1500" s="17" t="s">
        <v>7736</v>
      </c>
      <c r="N1500" s="24" t="s">
        <v>7737</v>
      </c>
      <c r="O1500" s="24" t="s">
        <v>1520</v>
      </c>
      <c r="P1500" s="17" t="s">
        <v>4786</v>
      </c>
      <c r="Q1500" s="17" t="s">
        <v>4786</v>
      </c>
      <c r="R1500" s="29">
        <v>14</v>
      </c>
      <c r="S1500" s="21" t="s">
        <v>7738</v>
      </c>
      <c r="T1500" s="25">
        <v>110</v>
      </c>
      <c r="U1500" s="70" t="s">
        <v>4441</v>
      </c>
    </row>
    <row r="1501" spans="1:21" ht="166.5" hidden="1" x14ac:dyDescent="0.25">
      <c r="A1501" s="17" t="s">
        <v>147</v>
      </c>
      <c r="B1501" s="17" t="s">
        <v>2153</v>
      </c>
      <c r="C1501" s="17" t="s">
        <v>961</v>
      </c>
      <c r="D1501" s="18">
        <v>63811</v>
      </c>
      <c r="E1501" s="17" t="s">
        <v>3213</v>
      </c>
      <c r="F1501" s="17" t="s">
        <v>2428</v>
      </c>
      <c r="G1501" s="19" t="s">
        <v>3478</v>
      </c>
      <c r="H1501" s="17" t="s">
        <v>1573</v>
      </c>
      <c r="I1501" s="20">
        <v>1969</v>
      </c>
      <c r="J1501" s="17" t="s">
        <v>4784</v>
      </c>
      <c r="K1501" s="17" t="s">
        <v>147</v>
      </c>
      <c r="L1501" s="17" t="s">
        <v>4842</v>
      </c>
      <c r="M1501" s="17" t="s">
        <v>4843</v>
      </c>
      <c r="N1501" s="17" t="s">
        <v>7739</v>
      </c>
      <c r="O1501" s="17" t="s">
        <v>4843</v>
      </c>
      <c r="P1501" s="17" t="s">
        <v>4792</v>
      </c>
      <c r="Q1501" s="17" t="s">
        <v>4786</v>
      </c>
      <c r="R1501" s="22">
        <v>24.8</v>
      </c>
      <c r="S1501" s="21" t="s">
        <v>7738</v>
      </c>
      <c r="T1501" s="23">
        <v>110</v>
      </c>
      <c r="U1501" s="70" t="s">
        <v>4441</v>
      </c>
    </row>
    <row r="1502" spans="1:21" ht="39" hidden="1" x14ac:dyDescent="0.25">
      <c r="A1502" s="24" t="s">
        <v>7740</v>
      </c>
      <c r="B1502" s="17" t="s">
        <v>4897</v>
      </c>
      <c r="C1502" s="17" t="s">
        <v>7741</v>
      </c>
      <c r="D1502" s="26">
        <v>25548</v>
      </c>
      <c r="E1502" s="25" t="s">
        <v>7742</v>
      </c>
      <c r="F1502" s="17" t="s">
        <v>7743</v>
      </c>
      <c r="G1502" s="27" t="s">
        <v>3486</v>
      </c>
      <c r="H1502" s="17"/>
      <c r="I1502" s="28">
        <v>2011</v>
      </c>
      <c r="J1502" s="17" t="s">
        <v>4784</v>
      </c>
      <c r="K1502" s="17" t="s">
        <v>7740</v>
      </c>
      <c r="L1502" s="17" t="s">
        <v>4785</v>
      </c>
      <c r="M1502" s="17"/>
      <c r="N1502" s="17"/>
      <c r="O1502" s="17" t="s">
        <v>4785</v>
      </c>
      <c r="P1502" s="17" t="s">
        <v>4786</v>
      </c>
      <c r="Q1502" s="17" t="s">
        <v>4792</v>
      </c>
      <c r="R1502" s="29">
        <v>10</v>
      </c>
      <c r="S1502" s="30" t="s">
        <v>7744</v>
      </c>
      <c r="T1502" s="30" t="s">
        <v>4403</v>
      </c>
      <c r="U1502" s="79" t="s">
        <v>4567</v>
      </c>
    </row>
    <row r="1503" spans="1:21" ht="51.75" hidden="1" x14ac:dyDescent="0.25">
      <c r="A1503" s="24" t="s">
        <v>7745</v>
      </c>
      <c r="B1503" s="21" t="s">
        <v>4897</v>
      </c>
      <c r="C1503" s="17"/>
      <c r="D1503" s="26">
        <v>25548</v>
      </c>
      <c r="E1503" s="25" t="s">
        <v>7746</v>
      </c>
      <c r="F1503" s="21"/>
      <c r="G1503" s="27" t="s">
        <v>3486</v>
      </c>
      <c r="H1503" s="17"/>
      <c r="I1503" s="38">
        <v>2001</v>
      </c>
      <c r="J1503" s="32" t="s">
        <v>4784</v>
      </c>
      <c r="K1503" s="17" t="s">
        <v>7745</v>
      </c>
      <c r="L1503" s="17" t="s">
        <v>4785</v>
      </c>
      <c r="M1503" s="21"/>
      <c r="N1503" s="17"/>
      <c r="O1503" s="17" t="s">
        <v>4785</v>
      </c>
      <c r="P1503" s="27" t="s">
        <v>4786</v>
      </c>
      <c r="Q1503" s="17"/>
      <c r="R1503" s="29">
        <v>14.3</v>
      </c>
      <c r="S1503" s="30"/>
      <c r="T1503" s="30" t="s">
        <v>4403</v>
      </c>
      <c r="U1503" s="79" t="s">
        <v>4573</v>
      </c>
    </row>
    <row r="1504" spans="1:21" hidden="1" x14ac:dyDescent="0.25">
      <c r="A1504" s="24" t="s">
        <v>7747</v>
      </c>
      <c r="B1504" s="17" t="s">
        <v>7748</v>
      </c>
      <c r="C1504" s="17" t="s">
        <v>7749</v>
      </c>
      <c r="D1504" s="26">
        <v>6667</v>
      </c>
      <c r="E1504" s="25" t="s">
        <v>7750</v>
      </c>
      <c r="F1504" s="24"/>
      <c r="G1504" s="19" t="s">
        <v>3479</v>
      </c>
      <c r="H1504" s="24"/>
      <c r="I1504" s="28">
        <v>1999</v>
      </c>
      <c r="J1504" s="17" t="s">
        <v>4784</v>
      </c>
      <c r="K1504" s="17" t="s">
        <v>7747</v>
      </c>
      <c r="L1504" s="17" t="s">
        <v>4785</v>
      </c>
      <c r="M1504" s="17"/>
      <c r="N1504" s="24"/>
      <c r="O1504" s="24" t="s">
        <v>4785</v>
      </c>
      <c r="P1504" s="17" t="s">
        <v>4786</v>
      </c>
      <c r="Q1504" s="17" t="s">
        <v>4859</v>
      </c>
      <c r="R1504" s="29">
        <v>12</v>
      </c>
      <c r="S1504" s="17"/>
      <c r="T1504" s="25">
        <v>110</v>
      </c>
      <c r="U1504" s="77" t="s">
        <v>4458</v>
      </c>
    </row>
    <row r="1505" spans="1:21" ht="51.75" hidden="1" x14ac:dyDescent="0.25">
      <c r="A1505" s="24" t="s">
        <v>7751</v>
      </c>
      <c r="B1505" s="21"/>
      <c r="C1505" s="21" t="s">
        <v>7752</v>
      </c>
      <c r="D1505" s="26">
        <v>6667</v>
      </c>
      <c r="E1505" s="25" t="s">
        <v>7750</v>
      </c>
      <c r="F1505" s="21" t="s">
        <v>7753</v>
      </c>
      <c r="G1505" s="27" t="s">
        <v>3479</v>
      </c>
      <c r="H1505" s="17"/>
      <c r="I1505" s="38">
        <v>2010</v>
      </c>
      <c r="J1505" s="32" t="s">
        <v>4784</v>
      </c>
      <c r="K1505" s="17" t="s">
        <v>7751</v>
      </c>
      <c r="L1505" s="17" t="s">
        <v>4785</v>
      </c>
      <c r="M1505" s="21"/>
      <c r="N1505" s="17"/>
      <c r="O1505" s="17" t="s">
        <v>4785</v>
      </c>
      <c r="P1505" s="27" t="s">
        <v>4786</v>
      </c>
      <c r="Q1505" s="17"/>
      <c r="R1505" s="29">
        <v>18</v>
      </c>
      <c r="S1505" s="33"/>
      <c r="T1505" s="17"/>
      <c r="U1505" s="77"/>
    </row>
    <row r="1506" spans="1:21" hidden="1" x14ac:dyDescent="0.25">
      <c r="A1506" s="24" t="s">
        <v>7754</v>
      </c>
      <c r="B1506" s="17" t="s">
        <v>7755</v>
      </c>
      <c r="C1506" s="17" t="s">
        <v>7756</v>
      </c>
      <c r="D1506" s="18">
        <v>94342</v>
      </c>
      <c r="E1506" s="25" t="s">
        <v>7757</v>
      </c>
      <c r="F1506" s="17"/>
      <c r="G1506" s="19" t="s">
        <v>3478</v>
      </c>
      <c r="H1506" s="17"/>
      <c r="I1506" s="28">
        <v>2009</v>
      </c>
      <c r="J1506" s="17" t="s">
        <v>4784</v>
      </c>
      <c r="K1506" s="17" t="s">
        <v>7754</v>
      </c>
      <c r="L1506" s="17" t="s">
        <v>4815</v>
      </c>
      <c r="M1506" s="17"/>
      <c r="N1506" s="17"/>
      <c r="O1506" s="17" t="s">
        <v>4815</v>
      </c>
      <c r="P1506" s="17" t="s">
        <v>4786</v>
      </c>
      <c r="Q1506" s="17"/>
      <c r="R1506" s="29">
        <v>54.3</v>
      </c>
      <c r="S1506" s="17" t="s">
        <v>7758</v>
      </c>
      <c r="T1506" s="25">
        <v>110</v>
      </c>
      <c r="U1506" s="77" t="s">
        <v>4451</v>
      </c>
    </row>
    <row r="1507" spans="1:21" hidden="1" x14ac:dyDescent="0.25">
      <c r="A1507" s="17" t="s">
        <v>328</v>
      </c>
      <c r="B1507" s="17" t="s">
        <v>2172</v>
      </c>
      <c r="C1507" s="17" t="s">
        <v>1141</v>
      </c>
      <c r="D1507" s="18">
        <v>82064</v>
      </c>
      <c r="E1507" s="17" t="s">
        <v>3301</v>
      </c>
      <c r="F1507" s="17" t="s">
        <v>2531</v>
      </c>
      <c r="G1507" s="19" t="s">
        <v>3478</v>
      </c>
      <c r="H1507" s="17" t="s">
        <v>1141</v>
      </c>
      <c r="I1507" s="20">
        <v>1924</v>
      </c>
      <c r="J1507" s="17" t="s">
        <v>4784</v>
      </c>
      <c r="K1507" s="17" t="s">
        <v>328</v>
      </c>
      <c r="L1507" s="17" t="s">
        <v>4823</v>
      </c>
      <c r="M1507" s="17"/>
      <c r="N1507" s="17"/>
      <c r="O1507" s="17" t="s">
        <v>4823</v>
      </c>
      <c r="P1507" s="17" t="s">
        <v>4792</v>
      </c>
      <c r="Q1507" s="17" t="s">
        <v>4792</v>
      </c>
      <c r="R1507" s="22">
        <v>11.2</v>
      </c>
      <c r="S1507" s="17" t="s">
        <v>4088</v>
      </c>
      <c r="T1507" s="23">
        <v>20</v>
      </c>
      <c r="U1507" s="77" t="s">
        <v>4451</v>
      </c>
    </row>
    <row r="1508" spans="1:21" hidden="1" x14ac:dyDescent="0.25">
      <c r="A1508" s="17" t="s">
        <v>329</v>
      </c>
      <c r="B1508" s="32" t="s">
        <v>2209</v>
      </c>
      <c r="C1508" s="32" t="s">
        <v>1142</v>
      </c>
      <c r="D1508" s="18">
        <v>94315</v>
      </c>
      <c r="E1508" s="32" t="s">
        <v>1142</v>
      </c>
      <c r="F1508" s="32" t="s">
        <v>2532</v>
      </c>
      <c r="G1508" s="19" t="s">
        <v>3478</v>
      </c>
      <c r="H1508" s="32" t="s">
        <v>1142</v>
      </c>
      <c r="I1508" s="32">
        <v>1994</v>
      </c>
      <c r="J1508" s="32" t="s">
        <v>4784</v>
      </c>
      <c r="K1508" s="17" t="s">
        <v>329</v>
      </c>
      <c r="L1508" s="32" t="s">
        <v>4823</v>
      </c>
      <c r="M1508" s="32"/>
      <c r="N1508" s="32"/>
      <c r="O1508" s="32" t="s">
        <v>4823</v>
      </c>
      <c r="P1508" s="32" t="s">
        <v>4792</v>
      </c>
      <c r="Q1508" s="32" t="s">
        <v>4792</v>
      </c>
      <c r="R1508" s="39">
        <v>21.5</v>
      </c>
      <c r="S1508" s="32" t="s">
        <v>4088</v>
      </c>
      <c r="T1508" s="17">
        <v>20</v>
      </c>
      <c r="U1508" s="76" t="s">
        <v>4451</v>
      </c>
    </row>
    <row r="1509" spans="1:21" ht="77.25" hidden="1" x14ac:dyDescent="0.25">
      <c r="A1509" s="24" t="s">
        <v>7759</v>
      </c>
      <c r="B1509" s="21"/>
      <c r="C1509" s="17"/>
      <c r="D1509" s="26">
        <v>73577</v>
      </c>
      <c r="E1509" s="25" t="s">
        <v>7760</v>
      </c>
      <c r="F1509" s="17"/>
      <c r="G1509" s="27" t="s">
        <v>3482</v>
      </c>
      <c r="H1509" s="17"/>
      <c r="I1509" s="28">
        <v>2004</v>
      </c>
      <c r="J1509" s="17" t="s">
        <v>4784</v>
      </c>
      <c r="K1509" s="17" t="s">
        <v>7759</v>
      </c>
      <c r="L1509" s="17" t="s">
        <v>4785</v>
      </c>
      <c r="M1509" s="17"/>
      <c r="N1509" s="17"/>
      <c r="O1509" s="17" t="s">
        <v>4785</v>
      </c>
      <c r="P1509" s="17" t="s">
        <v>4786</v>
      </c>
      <c r="Q1509" s="17"/>
      <c r="R1509" s="29">
        <v>10</v>
      </c>
      <c r="S1509" s="30"/>
      <c r="T1509" s="30" t="s">
        <v>4405</v>
      </c>
      <c r="U1509" s="79" t="s">
        <v>4794</v>
      </c>
    </row>
    <row r="1510" spans="1:21" ht="102.75" hidden="1" x14ac:dyDescent="0.25">
      <c r="A1510" s="24" t="s">
        <v>7761</v>
      </c>
      <c r="B1510" s="21" t="s">
        <v>7762</v>
      </c>
      <c r="C1510" s="17"/>
      <c r="D1510" s="26">
        <v>28816</v>
      </c>
      <c r="E1510" s="25" t="s">
        <v>7763</v>
      </c>
      <c r="F1510" s="17"/>
      <c r="G1510" s="27" t="s">
        <v>3477</v>
      </c>
      <c r="H1510" s="17"/>
      <c r="I1510" s="28">
        <v>2002</v>
      </c>
      <c r="J1510" s="17" t="s">
        <v>4784</v>
      </c>
      <c r="K1510" s="17" t="s">
        <v>7761</v>
      </c>
      <c r="L1510" s="17" t="s">
        <v>4785</v>
      </c>
      <c r="M1510" s="17"/>
      <c r="N1510" s="17"/>
      <c r="O1510" s="17" t="s">
        <v>4785</v>
      </c>
      <c r="P1510" s="17" t="s">
        <v>4786</v>
      </c>
      <c r="Q1510" s="17"/>
      <c r="R1510" s="29">
        <v>10.1</v>
      </c>
      <c r="S1510" s="30"/>
      <c r="T1510" s="30" t="s">
        <v>4405</v>
      </c>
      <c r="U1510" s="79" t="s">
        <v>4455</v>
      </c>
    </row>
    <row r="1511" spans="1:21" ht="39" hidden="1" x14ac:dyDescent="0.25">
      <c r="A1511" s="24" t="s">
        <v>911</v>
      </c>
      <c r="B1511" s="17" t="s">
        <v>2158</v>
      </c>
      <c r="C1511" s="17" t="s">
        <v>1016</v>
      </c>
      <c r="D1511" s="18">
        <v>70376</v>
      </c>
      <c r="E1511" s="17" t="s">
        <v>3242</v>
      </c>
      <c r="F1511" s="17" t="s">
        <v>2463</v>
      </c>
      <c r="G1511" s="19" t="s">
        <v>3482</v>
      </c>
      <c r="H1511" s="17" t="s">
        <v>1875</v>
      </c>
      <c r="I1511" s="20">
        <v>2009</v>
      </c>
      <c r="J1511" s="17" t="s">
        <v>4784</v>
      </c>
      <c r="K1511" s="17" t="s">
        <v>911</v>
      </c>
      <c r="L1511" s="21" t="s">
        <v>4842</v>
      </c>
      <c r="M1511" s="21" t="s">
        <v>7764</v>
      </c>
      <c r="N1511" s="21" t="s">
        <v>7765</v>
      </c>
      <c r="O1511" s="21" t="s">
        <v>4868</v>
      </c>
      <c r="P1511" s="17" t="s">
        <v>4792</v>
      </c>
      <c r="Q1511" s="17" t="s">
        <v>4786</v>
      </c>
      <c r="R1511" s="22">
        <v>19.5</v>
      </c>
      <c r="S1511" s="17"/>
      <c r="T1511" s="23">
        <v>11</v>
      </c>
      <c r="U1511" s="70" t="s">
        <v>4442</v>
      </c>
    </row>
    <row r="1512" spans="1:21" hidden="1" x14ac:dyDescent="0.25">
      <c r="A1512" s="17" t="s">
        <v>680</v>
      </c>
      <c r="B1512" s="17" t="s">
        <v>2326</v>
      </c>
      <c r="C1512" s="17" t="s">
        <v>1370</v>
      </c>
      <c r="D1512" s="27">
        <v>70569</v>
      </c>
      <c r="E1512" s="27" t="s">
        <v>3242</v>
      </c>
      <c r="F1512" s="27" t="s">
        <v>2641</v>
      </c>
      <c r="G1512" s="19" t="s">
        <v>3482</v>
      </c>
      <c r="H1512" s="27" t="s">
        <v>1758</v>
      </c>
      <c r="I1512" s="27">
        <v>1988</v>
      </c>
      <c r="J1512" s="27" t="s">
        <v>4784</v>
      </c>
      <c r="K1512" s="17" t="s">
        <v>680</v>
      </c>
      <c r="L1512" s="27" t="s">
        <v>4842</v>
      </c>
      <c r="M1512" s="27" t="s">
        <v>7766</v>
      </c>
      <c r="N1512" s="27" t="s">
        <v>5314</v>
      </c>
      <c r="O1512" s="27" t="s">
        <v>4812</v>
      </c>
      <c r="P1512" s="27" t="s">
        <v>4792</v>
      </c>
      <c r="Q1512" s="27" t="s">
        <v>4786</v>
      </c>
      <c r="R1512" s="27">
        <v>12.2</v>
      </c>
      <c r="S1512" s="27" t="s">
        <v>4296</v>
      </c>
      <c r="T1512" s="24">
        <v>10</v>
      </c>
      <c r="U1512" s="78" t="s">
        <v>4442</v>
      </c>
    </row>
    <row r="1513" spans="1:21" ht="26.25" hidden="1" x14ac:dyDescent="0.25">
      <c r="A1513" s="24" t="s">
        <v>681</v>
      </c>
      <c r="B1513" s="21" t="s">
        <v>2326</v>
      </c>
      <c r="C1513" s="21" t="s">
        <v>1370</v>
      </c>
      <c r="D1513" s="26">
        <v>70569</v>
      </c>
      <c r="E1513" s="25" t="s">
        <v>3242</v>
      </c>
      <c r="F1513" s="21" t="s">
        <v>2641</v>
      </c>
      <c r="G1513" s="27" t="s">
        <v>3482</v>
      </c>
      <c r="H1513" s="17" t="s">
        <v>1759</v>
      </c>
      <c r="I1513" s="38">
        <v>1969</v>
      </c>
      <c r="J1513" s="32" t="s">
        <v>4784</v>
      </c>
      <c r="K1513" s="17" t="s">
        <v>681</v>
      </c>
      <c r="L1513" s="17" t="s">
        <v>4842</v>
      </c>
      <c r="M1513" s="21" t="s">
        <v>7766</v>
      </c>
      <c r="N1513" s="17" t="s">
        <v>5314</v>
      </c>
      <c r="O1513" s="17" t="s">
        <v>4812</v>
      </c>
      <c r="P1513" s="27" t="s">
        <v>4792</v>
      </c>
      <c r="Q1513" s="17" t="s">
        <v>4786</v>
      </c>
      <c r="R1513" s="29">
        <v>11.3</v>
      </c>
      <c r="S1513" s="33" t="s">
        <v>4296</v>
      </c>
      <c r="T1513" s="17">
        <v>10</v>
      </c>
      <c r="U1513" s="77" t="s">
        <v>4442</v>
      </c>
    </row>
    <row r="1514" spans="1:21" hidden="1" x14ac:dyDescent="0.25">
      <c r="A1514" s="24" t="s">
        <v>682</v>
      </c>
      <c r="B1514" s="17" t="s">
        <v>2326</v>
      </c>
      <c r="C1514" s="17" t="s">
        <v>1370</v>
      </c>
      <c r="D1514" s="26">
        <v>70569</v>
      </c>
      <c r="E1514" s="25" t="s">
        <v>3242</v>
      </c>
      <c r="F1514" s="17" t="s">
        <v>2641</v>
      </c>
      <c r="G1514" s="19" t="s">
        <v>3482</v>
      </c>
      <c r="H1514" s="17" t="s">
        <v>1760</v>
      </c>
      <c r="I1514" s="28">
        <v>1968</v>
      </c>
      <c r="J1514" s="17" t="s">
        <v>4784</v>
      </c>
      <c r="K1514" s="17" t="s">
        <v>682</v>
      </c>
      <c r="L1514" s="17" t="s">
        <v>4842</v>
      </c>
      <c r="M1514" s="17" t="s">
        <v>7766</v>
      </c>
      <c r="N1514" s="17" t="s">
        <v>5314</v>
      </c>
      <c r="O1514" s="17" t="s">
        <v>4812</v>
      </c>
      <c r="P1514" s="17" t="s">
        <v>4792</v>
      </c>
      <c r="Q1514" s="17" t="s">
        <v>4786</v>
      </c>
      <c r="R1514" s="29">
        <v>11.6</v>
      </c>
      <c r="S1514" s="17" t="s">
        <v>4296</v>
      </c>
      <c r="T1514" s="25">
        <v>10</v>
      </c>
      <c r="U1514" s="77" t="s">
        <v>4442</v>
      </c>
    </row>
    <row r="1515" spans="1:21" ht="64.5" hidden="1" x14ac:dyDescent="0.25">
      <c r="A1515" s="24" t="s">
        <v>782</v>
      </c>
      <c r="B1515" s="21" t="s">
        <v>2158</v>
      </c>
      <c r="C1515" s="17" t="s">
        <v>1016</v>
      </c>
      <c r="D1515" s="26">
        <v>70376</v>
      </c>
      <c r="E1515" s="25" t="s">
        <v>3242</v>
      </c>
      <c r="F1515" s="21" t="s">
        <v>2463</v>
      </c>
      <c r="G1515" s="27" t="s">
        <v>3482</v>
      </c>
      <c r="H1515" s="17" t="s">
        <v>1816</v>
      </c>
      <c r="I1515" s="38">
        <v>1974</v>
      </c>
      <c r="J1515" s="32" t="s">
        <v>4784</v>
      </c>
      <c r="K1515" s="17" t="s">
        <v>782</v>
      </c>
      <c r="L1515" s="17" t="s">
        <v>4825</v>
      </c>
      <c r="M1515" s="21"/>
      <c r="N1515" s="17"/>
      <c r="O1515" s="17" t="s">
        <v>4825</v>
      </c>
      <c r="P1515" s="27" t="s">
        <v>4792</v>
      </c>
      <c r="Q1515" s="17" t="s">
        <v>4792</v>
      </c>
      <c r="R1515" s="29">
        <v>23.3</v>
      </c>
      <c r="S1515" s="30" t="s">
        <v>3391</v>
      </c>
      <c r="T1515" s="30">
        <v>110</v>
      </c>
      <c r="U1515" s="79" t="s">
        <v>4442</v>
      </c>
    </row>
    <row r="1516" spans="1:21" hidden="1" x14ac:dyDescent="0.25">
      <c r="A1516" s="17" t="s">
        <v>783</v>
      </c>
      <c r="B1516" s="17" t="s">
        <v>2158</v>
      </c>
      <c r="C1516" s="17" t="s">
        <v>1016</v>
      </c>
      <c r="D1516" s="18">
        <v>70376</v>
      </c>
      <c r="E1516" s="17" t="s">
        <v>3242</v>
      </c>
      <c r="F1516" s="17" t="s">
        <v>2463</v>
      </c>
      <c r="G1516" s="19" t="s">
        <v>3482</v>
      </c>
      <c r="H1516" s="17" t="s">
        <v>1817</v>
      </c>
      <c r="I1516" s="20">
        <v>1974</v>
      </c>
      <c r="J1516" s="17" t="s">
        <v>4784</v>
      </c>
      <c r="K1516" s="17" t="s">
        <v>783</v>
      </c>
      <c r="L1516" s="17" t="s">
        <v>4825</v>
      </c>
      <c r="M1516" s="17"/>
      <c r="N1516" s="17"/>
      <c r="O1516" s="17" t="s">
        <v>4825</v>
      </c>
      <c r="P1516" s="17" t="s">
        <v>4792</v>
      </c>
      <c r="Q1516" s="17" t="s">
        <v>4792</v>
      </c>
      <c r="R1516" s="22">
        <v>23.3</v>
      </c>
      <c r="S1516" s="17" t="s">
        <v>3391</v>
      </c>
      <c r="T1516" s="23">
        <v>110</v>
      </c>
      <c r="U1516" s="78" t="s">
        <v>4442</v>
      </c>
    </row>
    <row r="1517" spans="1:21" ht="26.25" hidden="1" x14ac:dyDescent="0.25">
      <c r="A1517" s="24" t="s">
        <v>784</v>
      </c>
      <c r="B1517" s="17" t="s">
        <v>2158</v>
      </c>
      <c r="C1517" s="17" t="s">
        <v>1016</v>
      </c>
      <c r="D1517" s="18">
        <v>70376</v>
      </c>
      <c r="E1517" s="17" t="s">
        <v>3242</v>
      </c>
      <c r="F1517" s="17" t="s">
        <v>2463</v>
      </c>
      <c r="G1517" s="19" t="s">
        <v>3482</v>
      </c>
      <c r="H1517" s="17" t="s">
        <v>1818</v>
      </c>
      <c r="I1517" s="20">
        <v>1974</v>
      </c>
      <c r="J1517" s="17" t="s">
        <v>4784</v>
      </c>
      <c r="K1517" s="17" t="s">
        <v>784</v>
      </c>
      <c r="L1517" s="21" t="s">
        <v>4825</v>
      </c>
      <c r="M1517" s="21"/>
      <c r="N1517" s="21"/>
      <c r="O1517" s="21" t="s">
        <v>4825</v>
      </c>
      <c r="P1517" s="17" t="s">
        <v>4792</v>
      </c>
      <c r="Q1517" s="17" t="s">
        <v>4792</v>
      </c>
      <c r="R1517" s="22">
        <v>23.3</v>
      </c>
      <c r="S1517" s="17" t="s">
        <v>3391</v>
      </c>
      <c r="T1517" s="23">
        <v>110</v>
      </c>
      <c r="U1517" s="70" t="s">
        <v>4442</v>
      </c>
    </row>
    <row r="1518" spans="1:21" ht="64.5" hidden="1" x14ac:dyDescent="0.25">
      <c r="A1518" s="24" t="s">
        <v>148</v>
      </c>
      <c r="B1518" s="21" t="s">
        <v>2158</v>
      </c>
      <c r="C1518" s="17" t="s">
        <v>1015</v>
      </c>
      <c r="D1518" s="26">
        <v>70376</v>
      </c>
      <c r="E1518" s="25" t="s">
        <v>3242</v>
      </c>
      <c r="F1518" s="21" t="s">
        <v>2462</v>
      </c>
      <c r="G1518" s="27" t="s">
        <v>3482</v>
      </c>
      <c r="H1518" s="17" t="s">
        <v>1574</v>
      </c>
      <c r="I1518" s="38">
        <v>2009</v>
      </c>
      <c r="J1518" s="32" t="s">
        <v>4784</v>
      </c>
      <c r="K1518" s="17" t="s">
        <v>148</v>
      </c>
      <c r="L1518" s="17" t="s">
        <v>4842</v>
      </c>
      <c r="M1518" s="21" t="s">
        <v>4843</v>
      </c>
      <c r="N1518" s="17" t="s">
        <v>5346</v>
      </c>
      <c r="O1518" s="17" t="s">
        <v>4843</v>
      </c>
      <c r="P1518" s="27" t="s">
        <v>4792</v>
      </c>
      <c r="Q1518" s="17" t="s">
        <v>4786</v>
      </c>
      <c r="R1518" s="29">
        <v>22.6</v>
      </c>
      <c r="S1518" s="30" t="s">
        <v>4064</v>
      </c>
      <c r="T1518" s="30">
        <v>110</v>
      </c>
      <c r="U1518" s="79" t="s">
        <v>4442</v>
      </c>
    </row>
    <row r="1519" spans="1:21" hidden="1" x14ac:dyDescent="0.25">
      <c r="A1519" s="24" t="s">
        <v>149</v>
      </c>
      <c r="B1519" s="17" t="s">
        <v>2158</v>
      </c>
      <c r="C1519" s="17" t="s">
        <v>1016</v>
      </c>
      <c r="D1519" s="18">
        <v>70376</v>
      </c>
      <c r="E1519" s="25" t="s">
        <v>3242</v>
      </c>
      <c r="F1519" s="24" t="s">
        <v>2463</v>
      </c>
      <c r="G1519" s="19" t="s">
        <v>3482</v>
      </c>
      <c r="H1519" s="17" t="s">
        <v>1575</v>
      </c>
      <c r="I1519" s="28">
        <v>1982</v>
      </c>
      <c r="J1519" s="17" t="s">
        <v>4784</v>
      </c>
      <c r="K1519" s="17" t="s">
        <v>149</v>
      </c>
      <c r="L1519" s="17" t="s">
        <v>4842</v>
      </c>
      <c r="M1519" s="17" t="s">
        <v>4843</v>
      </c>
      <c r="N1519" s="24" t="s">
        <v>4868</v>
      </c>
      <c r="O1519" s="24" t="s">
        <v>4843</v>
      </c>
      <c r="P1519" s="17" t="s">
        <v>4792</v>
      </c>
      <c r="Q1519" s="17" t="s">
        <v>4786</v>
      </c>
      <c r="R1519" s="29">
        <v>45</v>
      </c>
      <c r="S1519" s="17" t="s">
        <v>3391</v>
      </c>
      <c r="T1519" s="25">
        <v>110</v>
      </c>
      <c r="U1519" s="77" t="s">
        <v>4442</v>
      </c>
    </row>
    <row r="1520" spans="1:21" hidden="1" x14ac:dyDescent="0.25">
      <c r="A1520" s="24" t="s">
        <v>150</v>
      </c>
      <c r="B1520" s="17" t="s">
        <v>2158</v>
      </c>
      <c r="C1520" s="17" t="s">
        <v>1016</v>
      </c>
      <c r="D1520" s="26">
        <v>70376</v>
      </c>
      <c r="E1520" s="25" t="s">
        <v>3242</v>
      </c>
      <c r="F1520" s="24" t="s">
        <v>2463</v>
      </c>
      <c r="G1520" s="19" t="s">
        <v>3482</v>
      </c>
      <c r="H1520" s="24" t="s">
        <v>1576</v>
      </c>
      <c r="I1520" s="28">
        <v>1984</v>
      </c>
      <c r="J1520" s="17" t="s">
        <v>4784</v>
      </c>
      <c r="K1520" s="17" t="s">
        <v>150</v>
      </c>
      <c r="L1520" s="17" t="s">
        <v>4842</v>
      </c>
      <c r="M1520" s="17" t="s">
        <v>4843</v>
      </c>
      <c r="N1520" s="24" t="s">
        <v>4868</v>
      </c>
      <c r="O1520" s="24" t="s">
        <v>4843</v>
      </c>
      <c r="P1520" s="17" t="s">
        <v>4792</v>
      </c>
      <c r="Q1520" s="17" t="s">
        <v>4786</v>
      </c>
      <c r="R1520" s="29">
        <v>45</v>
      </c>
      <c r="S1520" s="17" t="s">
        <v>3391</v>
      </c>
      <c r="T1520" s="25">
        <v>110</v>
      </c>
      <c r="U1520" s="70" t="s">
        <v>4442</v>
      </c>
    </row>
    <row r="1521" spans="1:21" hidden="1" x14ac:dyDescent="0.25">
      <c r="A1521" s="24" t="s">
        <v>7767</v>
      </c>
      <c r="B1521" s="17" t="s">
        <v>7768</v>
      </c>
      <c r="C1521" s="17"/>
      <c r="D1521" s="18">
        <v>29690</v>
      </c>
      <c r="E1521" s="25" t="s">
        <v>7769</v>
      </c>
      <c r="F1521" s="17" t="s">
        <v>7770</v>
      </c>
      <c r="G1521" s="19" t="s">
        <v>3477</v>
      </c>
      <c r="H1521" s="17"/>
      <c r="I1521" s="28">
        <v>2011</v>
      </c>
      <c r="J1521" s="17" t="s">
        <v>4784</v>
      </c>
      <c r="K1521" s="17" t="s">
        <v>7767</v>
      </c>
      <c r="L1521" s="17" t="s">
        <v>4785</v>
      </c>
      <c r="M1521" s="17"/>
      <c r="N1521" s="17"/>
      <c r="O1521" s="17" t="s">
        <v>4785</v>
      </c>
      <c r="P1521" s="17" t="s">
        <v>4786</v>
      </c>
      <c r="Q1521" s="17" t="s">
        <v>4792</v>
      </c>
      <c r="R1521" s="29">
        <v>16</v>
      </c>
      <c r="S1521" s="17" t="s">
        <v>7771</v>
      </c>
      <c r="T1521" s="25">
        <v>20</v>
      </c>
      <c r="U1521" s="77" t="s">
        <v>4443</v>
      </c>
    </row>
    <row r="1522" spans="1:21" hidden="1" x14ac:dyDescent="0.25">
      <c r="A1522" s="24" t="s">
        <v>7772</v>
      </c>
      <c r="B1522" s="32"/>
      <c r="C1522" s="32" t="s">
        <v>5501</v>
      </c>
      <c r="D1522" s="18">
        <v>25727</v>
      </c>
      <c r="E1522" s="32" t="s">
        <v>7773</v>
      </c>
      <c r="F1522" s="24"/>
      <c r="G1522" s="19" t="s">
        <v>3486</v>
      </c>
      <c r="H1522" s="17"/>
      <c r="I1522" s="28">
        <v>2014</v>
      </c>
      <c r="J1522" s="17" t="s">
        <v>4784</v>
      </c>
      <c r="K1522" s="17" t="s">
        <v>7772</v>
      </c>
      <c r="L1522" s="17" t="s">
        <v>4785</v>
      </c>
      <c r="M1522" s="17"/>
      <c r="N1522" s="24"/>
      <c r="O1522" s="24" t="s">
        <v>4785</v>
      </c>
      <c r="P1522" s="17" t="s">
        <v>4786</v>
      </c>
      <c r="Q1522" s="17" t="s">
        <v>4792</v>
      </c>
      <c r="R1522" s="29">
        <v>29</v>
      </c>
      <c r="S1522" s="17"/>
      <c r="T1522" s="25" t="s">
        <v>4403</v>
      </c>
      <c r="U1522" s="77" t="s">
        <v>4567</v>
      </c>
    </row>
    <row r="1523" spans="1:21" hidden="1" x14ac:dyDescent="0.25">
      <c r="A1523" s="24" t="s">
        <v>7774</v>
      </c>
      <c r="B1523" s="17"/>
      <c r="C1523" s="17" t="s">
        <v>7775</v>
      </c>
      <c r="D1523" s="18">
        <v>25923</v>
      </c>
      <c r="E1523" s="17" t="s">
        <v>7776</v>
      </c>
      <c r="F1523" s="17" t="s">
        <v>7777</v>
      </c>
      <c r="G1523" s="19" t="s">
        <v>3486</v>
      </c>
      <c r="H1523" s="17"/>
      <c r="I1523" s="20">
        <v>2014</v>
      </c>
      <c r="J1523" s="17" t="s">
        <v>4784</v>
      </c>
      <c r="K1523" s="17" t="s">
        <v>7774</v>
      </c>
      <c r="L1523" s="17" t="s">
        <v>4785</v>
      </c>
      <c r="M1523" s="17"/>
      <c r="N1523" s="17"/>
      <c r="O1523" s="17" t="s">
        <v>4785</v>
      </c>
      <c r="P1523" s="17" t="s">
        <v>4786</v>
      </c>
      <c r="Q1523" s="17" t="s">
        <v>4792</v>
      </c>
      <c r="R1523" s="22">
        <v>36</v>
      </c>
      <c r="S1523" s="17"/>
      <c r="T1523" s="23" t="s">
        <v>4403</v>
      </c>
      <c r="U1523" s="70" t="s">
        <v>4567</v>
      </c>
    </row>
    <row r="1524" spans="1:21" hidden="1" x14ac:dyDescent="0.25">
      <c r="A1524" s="24" t="s">
        <v>683</v>
      </c>
      <c r="B1524" s="17" t="s">
        <v>2327</v>
      </c>
      <c r="C1524" s="17" t="s">
        <v>1371</v>
      </c>
      <c r="D1524" s="26">
        <v>98528</v>
      </c>
      <c r="E1524" s="25" t="s">
        <v>3416</v>
      </c>
      <c r="F1524" s="17" t="s">
        <v>2642</v>
      </c>
      <c r="G1524" s="19" t="s">
        <v>3481</v>
      </c>
      <c r="H1524" s="17"/>
      <c r="I1524" s="28">
        <v>1995</v>
      </c>
      <c r="J1524" s="17" t="s">
        <v>4784</v>
      </c>
      <c r="K1524" s="17" t="s">
        <v>683</v>
      </c>
      <c r="L1524" s="17" t="s">
        <v>4842</v>
      </c>
      <c r="M1524" s="17" t="s">
        <v>4812</v>
      </c>
      <c r="N1524" s="17" t="s">
        <v>4964</v>
      </c>
      <c r="O1524" s="17" t="s">
        <v>4812</v>
      </c>
      <c r="P1524" s="17" t="s">
        <v>4792</v>
      </c>
      <c r="Q1524" s="17" t="s">
        <v>4786</v>
      </c>
      <c r="R1524" s="29">
        <v>13.5</v>
      </c>
      <c r="S1524" s="17" t="s">
        <v>4297</v>
      </c>
      <c r="T1524" s="25">
        <v>10</v>
      </c>
      <c r="U1524" s="77" t="s">
        <v>4556</v>
      </c>
    </row>
    <row r="1525" spans="1:21" hidden="1" x14ac:dyDescent="0.25">
      <c r="A1525" s="24" t="s">
        <v>7778</v>
      </c>
      <c r="B1525" s="47"/>
      <c r="C1525" s="17"/>
      <c r="D1525" s="26">
        <v>19079</v>
      </c>
      <c r="E1525" s="25" t="s">
        <v>7779</v>
      </c>
      <c r="F1525" s="17" t="s">
        <v>7780</v>
      </c>
      <c r="G1525" s="19" t="s">
        <v>3484</v>
      </c>
      <c r="H1525" s="17"/>
      <c r="I1525" s="28">
        <v>2011</v>
      </c>
      <c r="J1525" s="17" t="s">
        <v>4784</v>
      </c>
      <c r="K1525" s="17" t="s">
        <v>7778</v>
      </c>
      <c r="L1525" s="17" t="s">
        <v>4815</v>
      </c>
      <c r="M1525" s="17"/>
      <c r="N1525" s="17"/>
      <c r="O1525" s="17" t="s">
        <v>4815</v>
      </c>
      <c r="P1525" s="17" t="s">
        <v>4786</v>
      </c>
      <c r="Q1525" s="17"/>
      <c r="R1525" s="29">
        <v>10.3</v>
      </c>
      <c r="S1525" s="17"/>
      <c r="T1525" s="25"/>
      <c r="U1525" s="70" t="s">
        <v>4571</v>
      </c>
    </row>
    <row r="1526" spans="1:21" hidden="1" x14ac:dyDescent="0.25">
      <c r="A1526" s="17" t="s">
        <v>7781</v>
      </c>
      <c r="B1526" s="33"/>
      <c r="C1526" s="27"/>
      <c r="D1526" s="18">
        <v>19348</v>
      </c>
      <c r="E1526" s="32" t="s">
        <v>7782</v>
      </c>
      <c r="F1526" s="32" t="s">
        <v>7783</v>
      </c>
      <c r="G1526" s="27" t="s">
        <v>3346</v>
      </c>
      <c r="H1526" s="27"/>
      <c r="I1526" s="40">
        <v>2012</v>
      </c>
      <c r="J1526" s="32" t="s">
        <v>4784</v>
      </c>
      <c r="K1526" s="17" t="s">
        <v>7781</v>
      </c>
      <c r="L1526" s="17" t="s">
        <v>4815</v>
      </c>
      <c r="M1526" s="21"/>
      <c r="N1526" s="32"/>
      <c r="O1526" s="17" t="s">
        <v>4815</v>
      </c>
      <c r="P1526" s="32" t="s">
        <v>4786</v>
      </c>
      <c r="Q1526" s="27"/>
      <c r="R1526" s="39">
        <v>15.4</v>
      </c>
      <c r="S1526" s="25"/>
      <c r="T1526" s="27"/>
      <c r="U1526" s="78" t="s">
        <v>4571</v>
      </c>
    </row>
    <row r="1527" spans="1:21" hidden="1" x14ac:dyDescent="0.25">
      <c r="A1527" s="24" t="s">
        <v>7784</v>
      </c>
      <c r="B1527" s="24"/>
      <c r="C1527" s="17"/>
      <c r="D1527" s="26">
        <v>39171</v>
      </c>
      <c r="E1527" s="25" t="s">
        <v>7785</v>
      </c>
      <c r="F1527" s="17"/>
      <c r="G1527" s="19" t="s">
        <v>3479</v>
      </c>
      <c r="H1527" s="17"/>
      <c r="I1527" s="28">
        <v>2005</v>
      </c>
      <c r="J1527" s="17" t="s">
        <v>4784</v>
      </c>
      <c r="K1527" s="17" t="s">
        <v>7784</v>
      </c>
      <c r="L1527" s="17" t="s">
        <v>4785</v>
      </c>
      <c r="M1527" s="17"/>
      <c r="N1527" s="17"/>
      <c r="O1527" s="17" t="s">
        <v>4785</v>
      </c>
      <c r="P1527" s="17" t="s">
        <v>4786</v>
      </c>
      <c r="Q1527" s="17"/>
      <c r="R1527" s="29">
        <v>21.8</v>
      </c>
      <c r="S1527" s="17"/>
      <c r="T1527" s="25" t="s">
        <v>4403</v>
      </c>
      <c r="U1527" s="77" t="s">
        <v>4443</v>
      </c>
    </row>
    <row r="1528" spans="1:21" hidden="1" x14ac:dyDescent="0.25">
      <c r="A1528" s="24" t="s">
        <v>7786</v>
      </c>
      <c r="B1528" s="17"/>
      <c r="C1528" s="17"/>
      <c r="D1528" s="18">
        <v>39171</v>
      </c>
      <c r="E1528" s="25" t="s">
        <v>7785</v>
      </c>
      <c r="F1528" s="24"/>
      <c r="G1528" s="19" t="s">
        <v>3479</v>
      </c>
      <c r="H1528" s="17"/>
      <c r="I1528" s="28">
        <v>2009</v>
      </c>
      <c r="J1528" s="17" t="s">
        <v>4784</v>
      </c>
      <c r="K1528" s="17" t="s">
        <v>7786</v>
      </c>
      <c r="L1528" s="17" t="s">
        <v>4785</v>
      </c>
      <c r="M1528" s="17"/>
      <c r="N1528" s="24"/>
      <c r="O1528" s="24" t="s">
        <v>4785</v>
      </c>
      <c r="P1528" s="17" t="s">
        <v>4786</v>
      </c>
      <c r="Q1528" s="17"/>
      <c r="R1528" s="29">
        <v>10</v>
      </c>
      <c r="S1528" s="17"/>
      <c r="T1528" s="25" t="s">
        <v>4403</v>
      </c>
      <c r="U1528" s="77" t="s">
        <v>4443</v>
      </c>
    </row>
    <row r="1529" spans="1:21" hidden="1" x14ac:dyDescent="0.25">
      <c r="A1529" s="24" t="s">
        <v>7787</v>
      </c>
      <c r="B1529" s="21"/>
      <c r="C1529" s="17" t="s">
        <v>7788</v>
      </c>
      <c r="D1529" s="18">
        <v>49762</v>
      </c>
      <c r="E1529" s="25" t="s">
        <v>7789</v>
      </c>
      <c r="F1529" s="17" t="s">
        <v>7790</v>
      </c>
      <c r="G1529" s="19" t="s">
        <v>3477</v>
      </c>
      <c r="H1529" s="17"/>
      <c r="I1529" s="28">
        <v>2016</v>
      </c>
      <c r="J1529" s="17" t="s">
        <v>4784</v>
      </c>
      <c r="K1529" s="17" t="s">
        <v>7787</v>
      </c>
      <c r="L1529" s="17" t="s">
        <v>4785</v>
      </c>
      <c r="M1529" s="17"/>
      <c r="N1529" s="17"/>
      <c r="O1529" s="17" t="s">
        <v>4785</v>
      </c>
      <c r="P1529" s="17" t="s">
        <v>4786</v>
      </c>
      <c r="Q1529" s="17"/>
      <c r="R1529" s="29">
        <v>24</v>
      </c>
      <c r="S1529" s="17"/>
      <c r="T1529" s="25"/>
      <c r="U1529" s="77"/>
    </row>
    <row r="1530" spans="1:21" hidden="1" x14ac:dyDescent="0.25">
      <c r="A1530" s="24" t="s">
        <v>7791</v>
      </c>
      <c r="B1530" s="17" t="s">
        <v>7792</v>
      </c>
      <c r="C1530" s="17"/>
      <c r="D1530" s="26">
        <v>28857</v>
      </c>
      <c r="E1530" s="25" t="s">
        <v>7793</v>
      </c>
      <c r="F1530" s="17"/>
      <c r="G1530" s="19" t="s">
        <v>3477</v>
      </c>
      <c r="H1530" s="17"/>
      <c r="I1530" s="28">
        <v>2005</v>
      </c>
      <c r="J1530" s="17" t="s">
        <v>4784</v>
      </c>
      <c r="K1530" s="17" t="s">
        <v>7791</v>
      </c>
      <c r="L1530" s="17" t="s">
        <v>4785</v>
      </c>
      <c r="M1530" s="17"/>
      <c r="N1530" s="17"/>
      <c r="O1530" s="17" t="s">
        <v>4785</v>
      </c>
      <c r="P1530" s="17" t="s">
        <v>4786</v>
      </c>
      <c r="Q1530" s="17"/>
      <c r="R1530" s="29">
        <v>11.5</v>
      </c>
      <c r="S1530" s="17"/>
      <c r="T1530" s="25" t="s">
        <v>4403</v>
      </c>
      <c r="U1530" s="77" t="s">
        <v>4443</v>
      </c>
    </row>
    <row r="1531" spans="1:21" hidden="1" x14ac:dyDescent="0.25">
      <c r="A1531" s="24" t="s">
        <v>7794</v>
      </c>
      <c r="B1531" s="21"/>
      <c r="C1531" s="17"/>
      <c r="D1531" s="18">
        <v>6667</v>
      </c>
      <c r="E1531" s="17" t="s">
        <v>7795</v>
      </c>
      <c r="F1531" s="17" t="s">
        <v>7796</v>
      </c>
      <c r="G1531" s="19" t="s">
        <v>3479</v>
      </c>
      <c r="H1531" s="17"/>
      <c r="I1531" s="20">
        <v>2012</v>
      </c>
      <c r="J1531" s="17" t="s">
        <v>4784</v>
      </c>
      <c r="K1531" s="17" t="s">
        <v>7794</v>
      </c>
      <c r="L1531" s="17" t="s">
        <v>4815</v>
      </c>
      <c r="M1531" s="17"/>
      <c r="N1531" s="17"/>
      <c r="O1531" s="17" t="s">
        <v>4815</v>
      </c>
      <c r="P1531" s="17" t="s">
        <v>4786</v>
      </c>
      <c r="Q1531" s="17"/>
      <c r="R1531" s="22">
        <v>10.7</v>
      </c>
      <c r="S1531" s="17"/>
      <c r="T1531" s="23"/>
      <c r="U1531" s="70" t="s">
        <v>4458</v>
      </c>
    </row>
    <row r="1532" spans="1:21" ht="39" hidden="1" x14ac:dyDescent="0.25">
      <c r="A1532" s="24" t="s">
        <v>7797</v>
      </c>
      <c r="B1532" s="17" t="s">
        <v>6111</v>
      </c>
      <c r="C1532" s="17"/>
      <c r="D1532" s="18">
        <v>6667</v>
      </c>
      <c r="E1532" s="17" t="s">
        <v>7795</v>
      </c>
      <c r="F1532" s="17"/>
      <c r="G1532" s="19" t="s">
        <v>3479</v>
      </c>
      <c r="H1532" s="17"/>
      <c r="I1532" s="20">
        <v>2006</v>
      </c>
      <c r="J1532" s="17" t="s">
        <v>4784</v>
      </c>
      <c r="K1532" s="17" t="s">
        <v>7797</v>
      </c>
      <c r="L1532" s="21" t="s">
        <v>4785</v>
      </c>
      <c r="M1532" s="21"/>
      <c r="N1532" s="21"/>
      <c r="O1532" s="21" t="s">
        <v>4785</v>
      </c>
      <c r="P1532" s="17" t="s">
        <v>4786</v>
      </c>
      <c r="Q1532" s="17"/>
      <c r="R1532" s="22">
        <v>25.3</v>
      </c>
      <c r="S1532" s="17"/>
      <c r="T1532" s="23" t="s">
        <v>4849</v>
      </c>
      <c r="U1532" s="70" t="s">
        <v>4458</v>
      </c>
    </row>
    <row r="1533" spans="1:21" hidden="1" x14ac:dyDescent="0.25">
      <c r="A1533" s="24" t="s">
        <v>7798</v>
      </c>
      <c r="B1533" s="17"/>
      <c r="C1533" s="17" t="s">
        <v>7799</v>
      </c>
      <c r="D1533" s="18">
        <v>39576</v>
      </c>
      <c r="E1533" s="25" t="s">
        <v>7800</v>
      </c>
      <c r="F1533" s="24" t="s">
        <v>7801</v>
      </c>
      <c r="G1533" s="19" t="s">
        <v>3479</v>
      </c>
      <c r="H1533" s="17"/>
      <c r="I1533" s="28">
        <v>2015</v>
      </c>
      <c r="J1533" s="17" t="s">
        <v>4784</v>
      </c>
      <c r="K1533" s="17" t="s">
        <v>7798</v>
      </c>
      <c r="L1533" s="17" t="s">
        <v>4785</v>
      </c>
      <c r="M1533" s="17"/>
      <c r="N1533" s="24"/>
      <c r="O1533" s="24" t="s">
        <v>4785</v>
      </c>
      <c r="P1533" s="17" t="s">
        <v>4786</v>
      </c>
      <c r="Q1533" s="17"/>
      <c r="R1533" s="29">
        <v>13.2</v>
      </c>
      <c r="S1533" s="17"/>
      <c r="T1533" s="25"/>
      <c r="U1533" s="77"/>
    </row>
    <row r="1534" spans="1:21" hidden="1" x14ac:dyDescent="0.25">
      <c r="A1534" s="24" t="s">
        <v>7802</v>
      </c>
      <c r="B1534" s="17"/>
      <c r="C1534" s="17"/>
      <c r="D1534" s="18">
        <v>7922</v>
      </c>
      <c r="E1534" s="25" t="s">
        <v>7803</v>
      </c>
      <c r="F1534" s="24"/>
      <c r="G1534" s="19" t="s">
        <v>3481</v>
      </c>
      <c r="H1534" s="17"/>
      <c r="I1534" s="28">
        <v>2002</v>
      </c>
      <c r="J1534" s="17" t="s">
        <v>4784</v>
      </c>
      <c r="K1534" s="17" t="s">
        <v>7802</v>
      </c>
      <c r="L1534" s="17" t="s">
        <v>4785</v>
      </c>
      <c r="M1534" s="17"/>
      <c r="N1534" s="24"/>
      <c r="O1534" s="24" t="s">
        <v>4785</v>
      </c>
      <c r="P1534" s="17" t="s">
        <v>4786</v>
      </c>
      <c r="Q1534" s="17"/>
      <c r="R1534" s="29">
        <v>3.8</v>
      </c>
      <c r="S1534" s="17"/>
      <c r="T1534" s="25" t="s">
        <v>4403</v>
      </c>
      <c r="U1534" s="77" t="s">
        <v>4440</v>
      </c>
    </row>
    <row r="1535" spans="1:21" ht="39" hidden="1" x14ac:dyDescent="0.25">
      <c r="A1535" s="17" t="s">
        <v>7804</v>
      </c>
      <c r="B1535" s="32" t="s">
        <v>7805</v>
      </c>
      <c r="C1535" s="30"/>
      <c r="D1535" s="60">
        <v>7922</v>
      </c>
      <c r="E1535" s="32" t="s">
        <v>7803</v>
      </c>
      <c r="F1535" s="32"/>
      <c r="G1535" s="19" t="s">
        <v>3481</v>
      </c>
      <c r="H1535" s="32"/>
      <c r="I1535" s="52">
        <v>2002</v>
      </c>
      <c r="J1535" s="32" t="s">
        <v>4784</v>
      </c>
      <c r="K1535" s="17" t="s">
        <v>7804</v>
      </c>
      <c r="L1535" s="27" t="s">
        <v>4785</v>
      </c>
      <c r="M1535" s="33"/>
      <c r="N1535" s="33"/>
      <c r="O1535" s="33" t="s">
        <v>4785</v>
      </c>
      <c r="P1535" s="32" t="s">
        <v>4786</v>
      </c>
      <c r="Q1535" s="32"/>
      <c r="R1535" s="39">
        <v>9</v>
      </c>
      <c r="S1535" s="32"/>
      <c r="T1535" s="23" t="s">
        <v>4403</v>
      </c>
      <c r="U1535" s="77" t="s">
        <v>4440</v>
      </c>
    </row>
    <row r="1536" spans="1:21" ht="64.5" hidden="1" x14ac:dyDescent="0.25">
      <c r="A1536" s="24" t="s">
        <v>330</v>
      </c>
      <c r="B1536" s="21" t="s">
        <v>2158</v>
      </c>
      <c r="C1536" s="21" t="s">
        <v>1143</v>
      </c>
      <c r="D1536" s="26">
        <v>88459</v>
      </c>
      <c r="E1536" s="25" t="s">
        <v>1143</v>
      </c>
      <c r="F1536" s="21"/>
      <c r="G1536" s="27" t="s">
        <v>3482</v>
      </c>
      <c r="H1536" s="17" t="s">
        <v>1143</v>
      </c>
      <c r="I1536" s="38">
        <v>1923</v>
      </c>
      <c r="J1536" s="32" t="s">
        <v>4784</v>
      </c>
      <c r="K1536" s="17" t="s">
        <v>330</v>
      </c>
      <c r="L1536" s="17" t="s">
        <v>4823</v>
      </c>
      <c r="M1536" s="21"/>
      <c r="N1536" s="17"/>
      <c r="O1536" s="17" t="s">
        <v>4823</v>
      </c>
      <c r="P1536" s="27" t="s">
        <v>4792</v>
      </c>
      <c r="Q1536" s="17" t="s">
        <v>4792</v>
      </c>
      <c r="R1536" s="29">
        <v>12.3</v>
      </c>
      <c r="S1536" s="33"/>
      <c r="T1536" s="17">
        <v>20</v>
      </c>
      <c r="U1536" s="77" t="s">
        <v>4442</v>
      </c>
    </row>
    <row r="1537" spans="1:21" hidden="1" x14ac:dyDescent="0.25">
      <c r="A1537" s="17" t="s">
        <v>7806</v>
      </c>
      <c r="B1537" s="17" t="s">
        <v>7807</v>
      </c>
      <c r="C1537" s="17" t="s">
        <v>7808</v>
      </c>
      <c r="D1537" s="26">
        <v>3185</v>
      </c>
      <c r="E1537" s="27" t="s">
        <v>7809</v>
      </c>
      <c r="F1537" s="27" t="s">
        <v>7810</v>
      </c>
      <c r="G1537" s="19" t="s">
        <v>3346</v>
      </c>
      <c r="H1537" s="27"/>
      <c r="I1537" s="27">
        <v>2005</v>
      </c>
      <c r="J1537" s="27" t="s">
        <v>4784</v>
      </c>
      <c r="K1537" s="17" t="s">
        <v>7806</v>
      </c>
      <c r="L1537" s="27" t="s">
        <v>4785</v>
      </c>
      <c r="M1537" s="27"/>
      <c r="N1537" s="27"/>
      <c r="O1537" s="27" t="s">
        <v>4785</v>
      </c>
      <c r="P1537" s="27" t="s">
        <v>4786</v>
      </c>
      <c r="Q1537" s="27" t="s">
        <v>4792</v>
      </c>
      <c r="R1537" s="27">
        <v>24</v>
      </c>
      <c r="S1537" s="27" t="s">
        <v>7811</v>
      </c>
      <c r="T1537" s="24">
        <v>110</v>
      </c>
      <c r="U1537" s="76" t="s">
        <v>4458</v>
      </c>
    </row>
    <row r="1538" spans="1:21" hidden="1" x14ac:dyDescent="0.25">
      <c r="A1538" s="17" t="s">
        <v>7812</v>
      </c>
      <c r="B1538" s="17"/>
      <c r="C1538" s="17" t="s">
        <v>6974</v>
      </c>
      <c r="D1538" s="27">
        <v>25782</v>
      </c>
      <c r="E1538" s="27" t="s">
        <v>7813</v>
      </c>
      <c r="F1538" s="27"/>
      <c r="G1538" s="19" t="s">
        <v>3486</v>
      </c>
      <c r="H1538" s="27"/>
      <c r="I1538" s="27">
        <v>2014</v>
      </c>
      <c r="J1538" s="27" t="s">
        <v>4784</v>
      </c>
      <c r="K1538" s="17" t="s">
        <v>7812</v>
      </c>
      <c r="L1538" s="27" t="s">
        <v>4785</v>
      </c>
      <c r="M1538" s="27"/>
      <c r="N1538" s="27"/>
      <c r="O1538" s="27" t="s">
        <v>4785</v>
      </c>
      <c r="P1538" s="27" t="s">
        <v>4786</v>
      </c>
      <c r="Q1538" s="27" t="s">
        <v>4792</v>
      </c>
      <c r="R1538" s="27">
        <v>46.2</v>
      </c>
      <c r="S1538" s="27"/>
      <c r="T1538" s="24" t="s">
        <v>4403</v>
      </c>
      <c r="U1538" s="76" t="s">
        <v>4567</v>
      </c>
    </row>
    <row r="1539" spans="1:21" hidden="1" x14ac:dyDescent="0.25">
      <c r="A1539" s="24" t="s">
        <v>7814</v>
      </c>
      <c r="B1539" s="24" t="s">
        <v>7815</v>
      </c>
      <c r="C1539" s="17"/>
      <c r="D1539" s="26">
        <v>17268</v>
      </c>
      <c r="E1539" s="25" t="s">
        <v>7816</v>
      </c>
      <c r="F1539" s="24" t="s">
        <v>7817</v>
      </c>
      <c r="G1539" s="19" t="s">
        <v>3346</v>
      </c>
      <c r="H1539" s="17"/>
      <c r="I1539" s="28">
        <v>2012</v>
      </c>
      <c r="J1539" s="17" t="s">
        <v>4784</v>
      </c>
      <c r="K1539" s="17" t="s">
        <v>7814</v>
      </c>
      <c r="L1539" s="17" t="s">
        <v>4815</v>
      </c>
      <c r="M1539" s="17"/>
      <c r="N1539" s="24"/>
      <c r="O1539" s="24" t="s">
        <v>4815</v>
      </c>
      <c r="P1539" s="17" t="s">
        <v>4786</v>
      </c>
      <c r="Q1539" s="17"/>
      <c r="R1539" s="29">
        <v>15.8</v>
      </c>
      <c r="S1539" s="17"/>
      <c r="T1539" s="25"/>
      <c r="U1539" s="77" t="s">
        <v>4436</v>
      </c>
    </row>
    <row r="1540" spans="1:21" hidden="1" x14ac:dyDescent="0.25">
      <c r="A1540" s="17" t="s">
        <v>7818</v>
      </c>
      <c r="B1540" s="17" t="s">
        <v>7819</v>
      </c>
      <c r="C1540" s="17"/>
      <c r="D1540" s="18">
        <v>17268</v>
      </c>
      <c r="E1540" s="27" t="s">
        <v>7816</v>
      </c>
      <c r="F1540" s="27" t="s">
        <v>7820</v>
      </c>
      <c r="G1540" s="19" t="s">
        <v>3346</v>
      </c>
      <c r="H1540" s="27"/>
      <c r="I1540" s="27">
        <v>2012</v>
      </c>
      <c r="J1540" s="27" t="s">
        <v>4784</v>
      </c>
      <c r="K1540" s="17" t="s">
        <v>7818</v>
      </c>
      <c r="L1540" s="27" t="s">
        <v>4815</v>
      </c>
      <c r="M1540" s="27"/>
      <c r="N1540" s="27"/>
      <c r="O1540" s="27" t="s">
        <v>4815</v>
      </c>
      <c r="P1540" s="27" t="s">
        <v>4786</v>
      </c>
      <c r="Q1540" s="27"/>
      <c r="R1540" s="27">
        <v>17.8</v>
      </c>
      <c r="S1540" s="27"/>
      <c r="T1540" s="24"/>
      <c r="U1540" s="76" t="s">
        <v>4436</v>
      </c>
    </row>
    <row r="1541" spans="1:21" ht="77.25" hidden="1" x14ac:dyDescent="0.25">
      <c r="A1541" s="24" t="s">
        <v>7821</v>
      </c>
      <c r="B1541" s="21" t="s">
        <v>7822</v>
      </c>
      <c r="C1541" s="21"/>
      <c r="D1541" s="26">
        <v>17268</v>
      </c>
      <c r="E1541" s="25" t="s">
        <v>7816</v>
      </c>
      <c r="F1541" s="21" t="s">
        <v>7823</v>
      </c>
      <c r="G1541" s="27" t="s">
        <v>3346</v>
      </c>
      <c r="H1541" s="17"/>
      <c r="I1541" s="38">
        <v>2012</v>
      </c>
      <c r="J1541" s="32" t="s">
        <v>4784</v>
      </c>
      <c r="K1541" s="17" t="s">
        <v>7821</v>
      </c>
      <c r="L1541" s="17" t="s">
        <v>4815</v>
      </c>
      <c r="M1541" s="21"/>
      <c r="N1541" s="17"/>
      <c r="O1541" s="17" t="s">
        <v>4815</v>
      </c>
      <c r="P1541" s="27" t="s">
        <v>4786</v>
      </c>
      <c r="Q1541" s="17"/>
      <c r="R1541" s="29">
        <v>13.2</v>
      </c>
      <c r="S1541" s="33"/>
      <c r="T1541" s="17"/>
      <c r="U1541" s="77" t="s">
        <v>4436</v>
      </c>
    </row>
    <row r="1542" spans="1:21" hidden="1" x14ac:dyDescent="0.25">
      <c r="A1542" s="24" t="s">
        <v>7824</v>
      </c>
      <c r="B1542" s="17" t="s">
        <v>7825</v>
      </c>
      <c r="C1542" s="17"/>
      <c r="D1542" s="26">
        <v>17268</v>
      </c>
      <c r="E1542" s="25" t="s">
        <v>7816</v>
      </c>
      <c r="F1542" s="24" t="s">
        <v>7826</v>
      </c>
      <c r="G1542" s="19" t="s">
        <v>3346</v>
      </c>
      <c r="H1542" s="24"/>
      <c r="I1542" s="28">
        <v>2012</v>
      </c>
      <c r="J1542" s="17" t="s">
        <v>4784</v>
      </c>
      <c r="K1542" s="17" t="s">
        <v>7824</v>
      </c>
      <c r="L1542" s="17" t="s">
        <v>4815</v>
      </c>
      <c r="M1542" s="17"/>
      <c r="N1542" s="24"/>
      <c r="O1542" s="24" t="s">
        <v>4815</v>
      </c>
      <c r="P1542" s="17" t="s">
        <v>4786</v>
      </c>
      <c r="Q1542" s="17"/>
      <c r="R1542" s="29">
        <v>13.2</v>
      </c>
      <c r="S1542" s="17"/>
      <c r="T1542" s="25"/>
      <c r="U1542" s="77" t="s">
        <v>4436</v>
      </c>
    </row>
    <row r="1543" spans="1:21" hidden="1" x14ac:dyDescent="0.25">
      <c r="A1543" s="17" t="s">
        <v>7827</v>
      </c>
      <c r="B1543" s="17" t="s">
        <v>7828</v>
      </c>
      <c r="C1543" s="17"/>
      <c r="D1543" s="18">
        <v>17268</v>
      </c>
      <c r="E1543" s="17" t="s">
        <v>7816</v>
      </c>
      <c r="F1543" s="17" t="s">
        <v>7829</v>
      </c>
      <c r="G1543" s="19" t="s">
        <v>3346</v>
      </c>
      <c r="H1543" s="17"/>
      <c r="I1543" s="20">
        <v>2012</v>
      </c>
      <c r="J1543" s="17" t="s">
        <v>4784</v>
      </c>
      <c r="K1543" s="17" t="s">
        <v>7827</v>
      </c>
      <c r="L1543" s="17" t="s">
        <v>4815</v>
      </c>
      <c r="M1543" s="17"/>
      <c r="N1543" s="17"/>
      <c r="O1543" s="17" t="s">
        <v>4815</v>
      </c>
      <c r="P1543" s="17" t="s">
        <v>4786</v>
      </c>
      <c r="Q1543" s="17"/>
      <c r="R1543" s="22">
        <v>16</v>
      </c>
      <c r="S1543" s="17"/>
      <c r="T1543" s="23"/>
      <c r="U1543" s="70" t="s">
        <v>4436</v>
      </c>
    </row>
    <row r="1544" spans="1:21" hidden="1" x14ac:dyDescent="0.25">
      <c r="A1544" s="24" t="s">
        <v>7830</v>
      </c>
      <c r="B1544" s="17" t="s">
        <v>7831</v>
      </c>
      <c r="C1544" s="17"/>
      <c r="D1544" s="26">
        <v>17268</v>
      </c>
      <c r="E1544" s="25" t="s">
        <v>7816</v>
      </c>
      <c r="F1544" s="24" t="s">
        <v>7832</v>
      </c>
      <c r="G1544" s="19" t="s">
        <v>3346</v>
      </c>
      <c r="H1544" s="24"/>
      <c r="I1544" s="28">
        <v>2012</v>
      </c>
      <c r="J1544" s="17" t="s">
        <v>4784</v>
      </c>
      <c r="K1544" s="17" t="s">
        <v>7830</v>
      </c>
      <c r="L1544" s="17" t="s">
        <v>4815</v>
      </c>
      <c r="M1544" s="17"/>
      <c r="N1544" s="24"/>
      <c r="O1544" s="24" t="s">
        <v>4815</v>
      </c>
      <c r="P1544" s="17" t="s">
        <v>4786</v>
      </c>
      <c r="Q1544" s="17"/>
      <c r="R1544" s="29">
        <v>18.100000000000001</v>
      </c>
      <c r="S1544" s="17"/>
      <c r="T1544" s="25"/>
      <c r="U1544" s="25" t="s">
        <v>4436</v>
      </c>
    </row>
    <row r="1545" spans="1:21" ht="39" hidden="1" x14ac:dyDescent="0.25">
      <c r="A1545" s="24" t="s">
        <v>7833</v>
      </c>
      <c r="B1545" s="17" t="s">
        <v>7834</v>
      </c>
      <c r="C1545" s="17"/>
      <c r="D1545" s="18">
        <v>17268</v>
      </c>
      <c r="E1545" s="17" t="s">
        <v>7816</v>
      </c>
      <c r="F1545" s="17" t="s">
        <v>7835</v>
      </c>
      <c r="G1545" s="19" t="s">
        <v>3346</v>
      </c>
      <c r="H1545" s="17"/>
      <c r="I1545" s="20">
        <v>2012</v>
      </c>
      <c r="J1545" s="17" t="s">
        <v>4784</v>
      </c>
      <c r="K1545" s="17" t="s">
        <v>7833</v>
      </c>
      <c r="L1545" s="21" t="s">
        <v>4815</v>
      </c>
      <c r="M1545" s="21"/>
      <c r="N1545" s="21"/>
      <c r="O1545" s="21" t="s">
        <v>4815</v>
      </c>
      <c r="P1545" s="17" t="s">
        <v>4786</v>
      </c>
      <c r="Q1545" s="17"/>
      <c r="R1545" s="22">
        <v>16.100000000000001</v>
      </c>
      <c r="S1545" s="17"/>
      <c r="T1545" s="23"/>
      <c r="U1545" s="23" t="s">
        <v>4436</v>
      </c>
    </row>
    <row r="1546" spans="1:21" hidden="1" x14ac:dyDescent="0.25">
      <c r="A1546" s="17" t="s">
        <v>7836</v>
      </c>
      <c r="B1546" s="32" t="s">
        <v>7837</v>
      </c>
      <c r="C1546" s="32"/>
      <c r="D1546" s="32">
        <v>17268</v>
      </c>
      <c r="E1546" s="32" t="s">
        <v>7816</v>
      </c>
      <c r="F1546" s="32" t="s">
        <v>7838</v>
      </c>
      <c r="G1546" s="19" t="s">
        <v>3346</v>
      </c>
      <c r="H1546" s="32"/>
      <c r="I1546" s="32">
        <v>2012</v>
      </c>
      <c r="J1546" s="32" t="s">
        <v>4784</v>
      </c>
      <c r="K1546" s="17" t="s">
        <v>7836</v>
      </c>
      <c r="L1546" s="32" t="s">
        <v>4815</v>
      </c>
      <c r="M1546" s="32"/>
      <c r="N1546" s="32"/>
      <c r="O1546" s="32" t="s">
        <v>4815</v>
      </c>
      <c r="P1546" s="32" t="s">
        <v>4786</v>
      </c>
      <c r="Q1546" s="32"/>
      <c r="R1546" s="39">
        <v>18.2</v>
      </c>
      <c r="S1546" s="32"/>
      <c r="T1546" s="17"/>
      <c r="U1546" s="32" t="s">
        <v>4436</v>
      </c>
    </row>
    <row r="1547" spans="1:21" hidden="1" x14ac:dyDescent="0.25">
      <c r="A1547" s="17" t="s">
        <v>427</v>
      </c>
      <c r="B1547" s="32" t="s">
        <v>2227</v>
      </c>
      <c r="C1547" s="32" t="s">
        <v>1197</v>
      </c>
      <c r="D1547" s="32">
        <v>6682</v>
      </c>
      <c r="E1547" s="32" t="s">
        <v>3333</v>
      </c>
      <c r="F1547" s="32"/>
      <c r="G1547" s="19" t="s">
        <v>3479</v>
      </c>
      <c r="H1547" s="32"/>
      <c r="I1547" s="32">
        <v>1936</v>
      </c>
      <c r="J1547" s="32" t="s">
        <v>4784</v>
      </c>
      <c r="K1547" s="17" t="s">
        <v>427</v>
      </c>
      <c r="L1547" s="32" t="s">
        <v>5061</v>
      </c>
      <c r="M1547" s="32"/>
      <c r="N1547" s="32"/>
      <c r="O1547" s="32" t="s">
        <v>5061</v>
      </c>
      <c r="P1547" s="32" t="s">
        <v>4792</v>
      </c>
      <c r="Q1547" s="32" t="s">
        <v>4786</v>
      </c>
      <c r="R1547" s="39">
        <v>67</v>
      </c>
      <c r="S1547" s="32" t="s">
        <v>4168</v>
      </c>
      <c r="T1547" s="17">
        <v>110</v>
      </c>
      <c r="U1547" s="32" t="s">
        <v>4458</v>
      </c>
    </row>
    <row r="1548" spans="1:21" hidden="1" x14ac:dyDescent="0.25">
      <c r="A1548" s="24" t="s">
        <v>7839</v>
      </c>
      <c r="B1548" s="17" t="s">
        <v>7840</v>
      </c>
      <c r="C1548" s="17"/>
      <c r="D1548" s="18">
        <v>6179</v>
      </c>
      <c r="E1548" s="25" t="s">
        <v>7841</v>
      </c>
      <c r="F1548" s="17"/>
      <c r="G1548" s="19" t="s">
        <v>3479</v>
      </c>
      <c r="H1548" s="17"/>
      <c r="I1548" s="28">
        <v>2004</v>
      </c>
      <c r="J1548" s="17" t="s">
        <v>4784</v>
      </c>
      <c r="K1548" s="17" t="s">
        <v>7839</v>
      </c>
      <c r="L1548" s="17" t="s">
        <v>4785</v>
      </c>
      <c r="M1548" s="17"/>
      <c r="N1548" s="17"/>
      <c r="O1548" s="17" t="s">
        <v>4785</v>
      </c>
      <c r="P1548" s="17" t="s">
        <v>4786</v>
      </c>
      <c r="Q1548" s="17"/>
      <c r="R1548" s="29">
        <v>25.5</v>
      </c>
      <c r="S1548" s="17"/>
      <c r="T1548" s="25" t="s">
        <v>4849</v>
      </c>
      <c r="U1548" s="17" t="s">
        <v>4458</v>
      </c>
    </row>
    <row r="1549" spans="1:21" hidden="1" x14ac:dyDescent="0.25">
      <c r="A1549" s="24" t="s">
        <v>7842</v>
      </c>
      <c r="B1549" s="51"/>
      <c r="C1549" s="17" t="s">
        <v>7843</v>
      </c>
      <c r="D1549" s="18">
        <v>91177</v>
      </c>
      <c r="E1549" s="25" t="s">
        <v>7844</v>
      </c>
      <c r="F1549" s="24" t="s">
        <v>7845</v>
      </c>
      <c r="G1549" s="19" t="s">
        <v>3478</v>
      </c>
      <c r="H1549" s="17"/>
      <c r="I1549" s="28">
        <v>2015</v>
      </c>
      <c r="J1549" s="17" t="s">
        <v>4784</v>
      </c>
      <c r="K1549" s="17" t="s">
        <v>7842</v>
      </c>
      <c r="L1549" s="17" t="s">
        <v>4785</v>
      </c>
      <c r="M1549" s="17"/>
      <c r="N1549" s="24"/>
      <c r="O1549" s="24" t="s">
        <v>4785</v>
      </c>
      <c r="P1549" s="17" t="s">
        <v>4786</v>
      </c>
      <c r="Q1549" s="17"/>
      <c r="R1549" s="29">
        <v>15.4</v>
      </c>
      <c r="S1549" s="17"/>
      <c r="T1549" s="25"/>
      <c r="U1549" s="25"/>
    </row>
    <row r="1550" spans="1:21" ht="153.75" hidden="1" x14ac:dyDescent="0.25">
      <c r="A1550" s="24" t="s">
        <v>7846</v>
      </c>
      <c r="B1550" s="44" t="s">
        <v>7847</v>
      </c>
      <c r="C1550" s="17"/>
      <c r="D1550" s="18">
        <v>27321</v>
      </c>
      <c r="E1550" s="25" t="s">
        <v>7848</v>
      </c>
      <c r="F1550" s="17"/>
      <c r="G1550" s="19" t="s">
        <v>3477</v>
      </c>
      <c r="H1550" s="17"/>
      <c r="I1550" s="28">
        <v>2003</v>
      </c>
      <c r="J1550" s="27" t="s">
        <v>4784</v>
      </c>
      <c r="K1550" s="17" t="s">
        <v>7846</v>
      </c>
      <c r="L1550" s="17" t="s">
        <v>4785</v>
      </c>
      <c r="M1550" s="17"/>
      <c r="N1550" s="17"/>
      <c r="O1550" s="17" t="s">
        <v>4785</v>
      </c>
      <c r="P1550" s="17" t="s">
        <v>4786</v>
      </c>
      <c r="Q1550" s="17"/>
      <c r="R1550" s="29">
        <v>35.299999999999997</v>
      </c>
      <c r="S1550" s="17"/>
      <c r="T1550" s="25" t="s">
        <v>4405</v>
      </c>
      <c r="U1550" s="25" t="s">
        <v>4455</v>
      </c>
    </row>
    <row r="1551" spans="1:21" hidden="1" x14ac:dyDescent="0.25">
      <c r="A1551" s="17" t="s">
        <v>7849</v>
      </c>
      <c r="B1551" s="17" t="s">
        <v>7850</v>
      </c>
      <c r="C1551" s="17" t="s">
        <v>7851</v>
      </c>
      <c r="D1551" s="18">
        <v>97289</v>
      </c>
      <c r="E1551" s="17" t="s">
        <v>7852</v>
      </c>
      <c r="F1551" s="17" t="s">
        <v>7853</v>
      </c>
      <c r="G1551" s="19" t="s">
        <v>3478</v>
      </c>
      <c r="H1551" s="17" t="s">
        <v>7851</v>
      </c>
      <c r="I1551" s="20">
        <v>2010</v>
      </c>
      <c r="J1551" s="17" t="s">
        <v>4784</v>
      </c>
      <c r="K1551" s="17" t="s">
        <v>7849</v>
      </c>
      <c r="L1551" s="17" t="s">
        <v>4815</v>
      </c>
      <c r="M1551" s="17"/>
      <c r="N1551" s="17"/>
      <c r="O1551" s="17" t="s">
        <v>4815</v>
      </c>
      <c r="P1551" s="17" t="s">
        <v>4786</v>
      </c>
      <c r="Q1551" s="17" t="s">
        <v>4792</v>
      </c>
      <c r="R1551" s="22">
        <v>18.7</v>
      </c>
      <c r="S1551" s="17"/>
      <c r="T1551" s="23">
        <v>20</v>
      </c>
      <c r="U1551" s="17" t="s">
        <v>4451</v>
      </c>
    </row>
    <row r="1552" spans="1:21" hidden="1" x14ac:dyDescent="0.25">
      <c r="A1552" s="24" t="s">
        <v>7854</v>
      </c>
      <c r="B1552" s="17"/>
      <c r="C1552" s="17"/>
      <c r="D1552" s="18">
        <v>97289</v>
      </c>
      <c r="E1552" s="25" t="s">
        <v>7852</v>
      </c>
      <c r="F1552" s="17" t="s">
        <v>7855</v>
      </c>
      <c r="G1552" s="19" t="s">
        <v>3478</v>
      </c>
      <c r="H1552" s="17"/>
      <c r="I1552" s="28">
        <v>2010</v>
      </c>
      <c r="J1552" s="17" t="s">
        <v>4784</v>
      </c>
      <c r="K1552" s="17" t="s">
        <v>7854</v>
      </c>
      <c r="L1552" s="17" t="s">
        <v>4815</v>
      </c>
      <c r="M1552" s="17"/>
      <c r="N1552" s="17"/>
      <c r="O1552" s="17" t="s">
        <v>4815</v>
      </c>
      <c r="P1552" s="17" t="s">
        <v>4786</v>
      </c>
      <c r="Q1552" s="17"/>
      <c r="R1552" s="29">
        <v>18.7</v>
      </c>
      <c r="S1552" s="17"/>
      <c r="T1552" s="67"/>
      <c r="U1552" s="25" t="s">
        <v>7856</v>
      </c>
    </row>
    <row r="1553" spans="1:21" hidden="1" x14ac:dyDescent="0.25">
      <c r="A1553" s="17" t="s">
        <v>7857</v>
      </c>
      <c r="B1553" s="32"/>
      <c r="C1553" s="27" t="s">
        <v>7858</v>
      </c>
      <c r="D1553" s="18">
        <v>95349</v>
      </c>
      <c r="E1553" s="32" t="s">
        <v>7859</v>
      </c>
      <c r="F1553" s="32">
        <v>449</v>
      </c>
      <c r="G1553" s="27" t="s">
        <v>3478</v>
      </c>
      <c r="H1553" s="27"/>
      <c r="I1553" s="40">
        <v>2015</v>
      </c>
      <c r="J1553" s="32" t="s">
        <v>4784</v>
      </c>
      <c r="K1553" s="17" t="s">
        <v>7857</v>
      </c>
      <c r="L1553" s="17" t="s">
        <v>4785</v>
      </c>
      <c r="M1553" s="21"/>
      <c r="N1553" s="32"/>
      <c r="O1553" s="32" t="s">
        <v>4785</v>
      </c>
      <c r="P1553" s="27" t="s">
        <v>4786</v>
      </c>
      <c r="Q1553" s="32"/>
      <c r="R1553" s="39">
        <v>24</v>
      </c>
      <c r="S1553" s="27"/>
      <c r="T1553" s="27"/>
      <c r="U1553" s="17"/>
    </row>
    <row r="1554" spans="1:21" ht="39" hidden="1" x14ac:dyDescent="0.25">
      <c r="A1554" s="24" t="s">
        <v>331</v>
      </c>
      <c r="B1554" s="21" t="s">
        <v>2211</v>
      </c>
      <c r="C1554" s="17" t="s">
        <v>1144</v>
      </c>
      <c r="D1554" s="26">
        <v>84184</v>
      </c>
      <c r="E1554" s="25" t="s">
        <v>3302</v>
      </c>
      <c r="F1554" s="17"/>
      <c r="G1554" s="19" t="s">
        <v>3478</v>
      </c>
      <c r="H1554" s="17">
        <v>2</v>
      </c>
      <c r="I1554" s="28">
        <v>1951</v>
      </c>
      <c r="J1554" s="17" t="s">
        <v>4784</v>
      </c>
      <c r="K1554" s="17" t="s">
        <v>331</v>
      </c>
      <c r="L1554" s="17" t="s">
        <v>4823</v>
      </c>
      <c r="M1554" s="17"/>
      <c r="N1554" s="17"/>
      <c r="O1554" s="17" t="s">
        <v>4823</v>
      </c>
      <c r="P1554" s="17" t="s">
        <v>4792</v>
      </c>
      <c r="Q1554" s="17" t="s">
        <v>4792</v>
      </c>
      <c r="R1554" s="29">
        <v>18</v>
      </c>
      <c r="S1554" s="17" t="s">
        <v>4126</v>
      </c>
      <c r="T1554" s="25">
        <v>110</v>
      </c>
      <c r="U1554" s="25" t="s">
        <v>4475</v>
      </c>
    </row>
    <row r="1555" spans="1:21" hidden="1" x14ac:dyDescent="0.25">
      <c r="A1555" s="24" t="s">
        <v>7860</v>
      </c>
      <c r="B1555" s="17"/>
      <c r="C1555" s="17"/>
      <c r="D1555" s="26">
        <v>9661</v>
      </c>
      <c r="E1555" s="25" t="s">
        <v>7861</v>
      </c>
      <c r="F1555" s="24"/>
      <c r="G1555" s="19" t="s">
        <v>3490</v>
      </c>
      <c r="H1555" s="17"/>
      <c r="I1555" s="28">
        <v>2001</v>
      </c>
      <c r="J1555" s="17" t="s">
        <v>4784</v>
      </c>
      <c r="K1555" s="17" t="s">
        <v>7860</v>
      </c>
      <c r="L1555" s="17" t="s">
        <v>4785</v>
      </c>
      <c r="M1555" s="17"/>
      <c r="N1555" s="24"/>
      <c r="O1555" s="24" t="s">
        <v>4785</v>
      </c>
      <c r="P1555" s="17" t="s">
        <v>4786</v>
      </c>
      <c r="Q1555" s="17"/>
      <c r="R1555" s="29">
        <v>14</v>
      </c>
      <c r="S1555" s="17"/>
      <c r="T1555" s="25" t="s">
        <v>4849</v>
      </c>
      <c r="U1555" s="25" t="s">
        <v>4458</v>
      </c>
    </row>
    <row r="1556" spans="1:21" hidden="1" x14ac:dyDescent="0.25">
      <c r="A1556" s="24" t="s">
        <v>7862</v>
      </c>
      <c r="B1556" s="17"/>
      <c r="C1556" s="17" t="s">
        <v>7863</v>
      </c>
      <c r="D1556" s="18">
        <v>85135</v>
      </c>
      <c r="E1556" s="25" t="s">
        <v>7864</v>
      </c>
      <c r="F1556" s="17" t="s">
        <v>7865</v>
      </c>
      <c r="G1556" s="19" t="s">
        <v>3478</v>
      </c>
      <c r="H1556" s="17"/>
      <c r="I1556" s="28">
        <v>2015</v>
      </c>
      <c r="J1556" s="17" t="s">
        <v>4784</v>
      </c>
      <c r="K1556" s="17" t="s">
        <v>7862</v>
      </c>
      <c r="L1556" s="17" t="s">
        <v>4785</v>
      </c>
      <c r="M1556" s="17"/>
      <c r="N1556" s="17"/>
      <c r="O1556" s="17" t="s">
        <v>4785</v>
      </c>
      <c r="P1556" s="17" t="s">
        <v>4786</v>
      </c>
      <c r="Q1556" s="17"/>
      <c r="R1556" s="29">
        <v>21.5</v>
      </c>
      <c r="S1556" s="17"/>
      <c r="T1556" s="25"/>
      <c r="U1556" s="25"/>
    </row>
    <row r="1557" spans="1:21" ht="77.25" hidden="1" x14ac:dyDescent="0.25">
      <c r="A1557" s="24" t="s">
        <v>7866</v>
      </c>
      <c r="B1557" s="17" t="s">
        <v>2128</v>
      </c>
      <c r="C1557" s="17" t="s">
        <v>7867</v>
      </c>
      <c r="D1557" s="18">
        <v>52445</v>
      </c>
      <c r="E1557" s="25" t="s">
        <v>7867</v>
      </c>
      <c r="F1557" s="17"/>
      <c r="G1557" s="19" t="s">
        <v>3480</v>
      </c>
      <c r="H1557" s="17"/>
      <c r="I1557" s="28">
        <v>2012</v>
      </c>
      <c r="J1557" s="27" t="s">
        <v>4784</v>
      </c>
      <c r="K1557" s="17" t="s">
        <v>7866</v>
      </c>
      <c r="L1557" s="17" t="s">
        <v>4785</v>
      </c>
      <c r="M1557" s="17"/>
      <c r="N1557" s="17"/>
      <c r="O1557" s="17" t="s">
        <v>4785</v>
      </c>
      <c r="P1557" s="17" t="s">
        <v>4786</v>
      </c>
      <c r="Q1557" s="17" t="s">
        <v>4859</v>
      </c>
      <c r="R1557" s="29">
        <v>20.5</v>
      </c>
      <c r="S1557" s="21" t="s">
        <v>7868</v>
      </c>
      <c r="T1557" s="25">
        <v>25</v>
      </c>
      <c r="U1557" s="25" t="s">
        <v>4441</v>
      </c>
    </row>
    <row r="1558" spans="1:21" ht="26.25" hidden="1" x14ac:dyDescent="0.25">
      <c r="A1558" s="17" t="s">
        <v>332</v>
      </c>
      <c r="B1558" s="17" t="s">
        <v>2200</v>
      </c>
      <c r="C1558" s="17" t="s">
        <v>1145</v>
      </c>
      <c r="D1558" s="18">
        <v>84513</v>
      </c>
      <c r="E1558" s="17" t="s">
        <v>1145</v>
      </c>
      <c r="F1558" s="17" t="s">
        <v>2533</v>
      </c>
      <c r="G1558" s="19" t="s">
        <v>3478</v>
      </c>
      <c r="H1558" s="17"/>
      <c r="I1558" s="20">
        <v>1924</v>
      </c>
      <c r="J1558" s="27" t="s">
        <v>4784</v>
      </c>
      <c r="K1558" s="17" t="s">
        <v>332</v>
      </c>
      <c r="L1558" s="17" t="s">
        <v>4823</v>
      </c>
      <c r="M1558" s="17"/>
      <c r="N1558" s="17"/>
      <c r="O1558" s="17" t="s">
        <v>4823</v>
      </c>
      <c r="P1558" s="17" t="s">
        <v>4792</v>
      </c>
      <c r="Q1558" s="17" t="s">
        <v>4792</v>
      </c>
      <c r="R1558" s="22">
        <v>85.3</v>
      </c>
      <c r="S1558" s="17" t="s">
        <v>4127</v>
      </c>
      <c r="T1558" s="23">
        <v>110</v>
      </c>
      <c r="U1558" s="62" t="s">
        <v>4451</v>
      </c>
    </row>
    <row r="1559" spans="1:21" hidden="1" x14ac:dyDescent="0.25">
      <c r="A1559" s="24" t="s">
        <v>7869</v>
      </c>
      <c r="B1559" s="21"/>
      <c r="C1559" s="21"/>
      <c r="D1559" s="26">
        <v>99958</v>
      </c>
      <c r="E1559" s="25" t="s">
        <v>7870</v>
      </c>
      <c r="F1559" s="21"/>
      <c r="G1559" s="27" t="s">
        <v>3481</v>
      </c>
      <c r="H1559" s="17"/>
      <c r="I1559" s="38">
        <v>1999</v>
      </c>
      <c r="J1559" s="27" t="s">
        <v>4784</v>
      </c>
      <c r="K1559" s="17" t="s">
        <v>7869</v>
      </c>
      <c r="L1559" s="17" t="s">
        <v>4785</v>
      </c>
      <c r="M1559" s="21"/>
      <c r="N1559" s="17"/>
      <c r="O1559" s="17" t="s">
        <v>4785</v>
      </c>
      <c r="P1559" s="27" t="s">
        <v>4786</v>
      </c>
      <c r="Q1559" s="17"/>
      <c r="R1559" s="29">
        <v>62</v>
      </c>
      <c r="S1559" s="33"/>
      <c r="T1559" s="17" t="s">
        <v>4849</v>
      </c>
      <c r="U1559" s="25" t="s">
        <v>4440</v>
      </c>
    </row>
    <row r="1560" spans="1:21" ht="64.5" hidden="1" x14ac:dyDescent="0.25">
      <c r="A1560" s="24" t="s">
        <v>7871</v>
      </c>
      <c r="B1560" s="21" t="s">
        <v>4950</v>
      </c>
      <c r="C1560" s="17"/>
      <c r="D1560" s="26">
        <v>99958</v>
      </c>
      <c r="E1560" s="25" t="s">
        <v>7870</v>
      </c>
      <c r="F1560" s="17"/>
      <c r="G1560" s="19" t="s">
        <v>3481</v>
      </c>
      <c r="H1560" s="17"/>
      <c r="I1560" s="28">
        <v>2006</v>
      </c>
      <c r="J1560" s="17" t="s">
        <v>4784</v>
      </c>
      <c r="K1560" s="17" t="s">
        <v>7871</v>
      </c>
      <c r="L1560" s="17" t="s">
        <v>4785</v>
      </c>
      <c r="M1560" s="21"/>
      <c r="N1560" s="17"/>
      <c r="O1560" s="17" t="s">
        <v>4785</v>
      </c>
      <c r="P1560" s="17" t="s">
        <v>4786</v>
      </c>
      <c r="Q1560" s="17"/>
      <c r="R1560" s="29">
        <v>65</v>
      </c>
      <c r="S1560" s="17" t="s">
        <v>7872</v>
      </c>
      <c r="T1560" s="25" t="s">
        <v>4849</v>
      </c>
      <c r="U1560" s="25" t="s">
        <v>4440</v>
      </c>
    </row>
    <row r="1561" spans="1:21" hidden="1" x14ac:dyDescent="0.25">
      <c r="A1561" s="24" t="s">
        <v>7873</v>
      </c>
      <c r="B1561" s="32" t="s">
        <v>5028</v>
      </c>
      <c r="C1561" s="17" t="s">
        <v>7874</v>
      </c>
      <c r="D1561" s="18">
        <v>18249</v>
      </c>
      <c r="E1561" s="17" t="s">
        <v>7875</v>
      </c>
      <c r="F1561" s="17"/>
      <c r="G1561" s="19" t="s">
        <v>3484</v>
      </c>
      <c r="H1561" s="17" t="s">
        <v>7875</v>
      </c>
      <c r="I1561" s="20">
        <v>2000</v>
      </c>
      <c r="J1561" s="17" t="s">
        <v>4784</v>
      </c>
      <c r="K1561" s="17" t="s">
        <v>7873</v>
      </c>
      <c r="L1561" s="17" t="s">
        <v>4785</v>
      </c>
      <c r="M1561" s="17"/>
      <c r="N1561" s="17"/>
      <c r="O1561" s="17" t="s">
        <v>4785</v>
      </c>
      <c r="P1561" s="17" t="s">
        <v>4786</v>
      </c>
      <c r="Q1561" s="17" t="s">
        <v>4792</v>
      </c>
      <c r="R1561" s="22">
        <v>13.5</v>
      </c>
      <c r="S1561" s="17" t="s">
        <v>7876</v>
      </c>
      <c r="T1561" s="23">
        <v>110</v>
      </c>
      <c r="U1561" s="17" t="s">
        <v>4571</v>
      </c>
    </row>
    <row r="1562" spans="1:21" hidden="1" x14ac:dyDescent="0.25">
      <c r="A1562" s="24" t="s">
        <v>333</v>
      </c>
      <c r="B1562" s="17" t="s">
        <v>2157</v>
      </c>
      <c r="C1562" s="17" t="s">
        <v>1146</v>
      </c>
      <c r="D1562" s="26">
        <v>92555</v>
      </c>
      <c r="E1562" s="25" t="s">
        <v>3303</v>
      </c>
      <c r="F1562" s="24" t="s">
        <v>2534</v>
      </c>
      <c r="G1562" s="19" t="s">
        <v>3478</v>
      </c>
      <c r="H1562" s="17" t="s">
        <v>1631</v>
      </c>
      <c r="I1562" s="28">
        <v>1959</v>
      </c>
      <c r="J1562" s="17" t="s">
        <v>4784</v>
      </c>
      <c r="K1562" s="17" t="s">
        <v>333</v>
      </c>
      <c r="L1562" s="17" t="s">
        <v>4823</v>
      </c>
      <c r="M1562" s="17"/>
      <c r="N1562" s="24"/>
      <c r="O1562" s="24" t="s">
        <v>4823</v>
      </c>
      <c r="P1562" s="17" t="s">
        <v>4786</v>
      </c>
      <c r="Q1562" s="17" t="s">
        <v>4792</v>
      </c>
      <c r="R1562" s="29">
        <v>3.3</v>
      </c>
      <c r="S1562" s="17" t="s">
        <v>4128</v>
      </c>
      <c r="T1562" s="25">
        <v>20</v>
      </c>
      <c r="U1562" s="25" t="s">
        <v>4451</v>
      </c>
    </row>
    <row r="1563" spans="1:21" hidden="1" x14ac:dyDescent="0.25">
      <c r="A1563" s="17" t="s">
        <v>334</v>
      </c>
      <c r="B1563" s="32" t="s">
        <v>2157</v>
      </c>
      <c r="C1563" s="32" t="s">
        <v>1146</v>
      </c>
      <c r="D1563" s="31">
        <v>92555</v>
      </c>
      <c r="E1563" s="32" t="s">
        <v>3303</v>
      </c>
      <c r="F1563" s="32" t="s">
        <v>2534</v>
      </c>
      <c r="G1563" s="19" t="s">
        <v>3478</v>
      </c>
      <c r="H1563" s="32" t="s">
        <v>1632</v>
      </c>
      <c r="I1563" s="32">
        <v>1952</v>
      </c>
      <c r="J1563" s="32" t="s">
        <v>4784</v>
      </c>
      <c r="K1563" s="17" t="s">
        <v>334</v>
      </c>
      <c r="L1563" s="32" t="s">
        <v>4823</v>
      </c>
      <c r="M1563" s="32"/>
      <c r="N1563" s="32"/>
      <c r="O1563" s="32" t="s">
        <v>4823</v>
      </c>
      <c r="P1563" s="32" t="s">
        <v>4786</v>
      </c>
      <c r="Q1563" s="32" t="s">
        <v>4792</v>
      </c>
      <c r="R1563" s="39">
        <v>1.8</v>
      </c>
      <c r="S1563" s="32" t="s">
        <v>4129</v>
      </c>
      <c r="T1563" s="17">
        <v>20</v>
      </c>
      <c r="U1563" s="32" t="s">
        <v>4451</v>
      </c>
    </row>
    <row r="1564" spans="1:21" ht="51.75" x14ac:dyDescent="0.25">
      <c r="A1564" s="24" t="s">
        <v>335</v>
      </c>
      <c r="B1564" s="17" t="s">
        <v>2157</v>
      </c>
      <c r="C1564" s="17" t="s">
        <v>1146</v>
      </c>
      <c r="D1564" s="26">
        <v>92555</v>
      </c>
      <c r="E1564" s="25" t="s">
        <v>3303</v>
      </c>
      <c r="F1564" s="17" t="s">
        <v>2534</v>
      </c>
      <c r="G1564" s="27" t="s">
        <v>3478</v>
      </c>
      <c r="H1564" s="17" t="s">
        <v>1633</v>
      </c>
      <c r="I1564" s="49">
        <v>1959</v>
      </c>
      <c r="J1564" s="17" t="s">
        <v>4784</v>
      </c>
      <c r="K1564" s="17" t="s">
        <v>335</v>
      </c>
      <c r="L1564" s="17" t="s">
        <v>4959</v>
      </c>
      <c r="M1564" s="17"/>
      <c r="N1564" s="17"/>
      <c r="O1564" s="17" t="s">
        <v>4959</v>
      </c>
      <c r="P1564" s="17" t="s">
        <v>4792</v>
      </c>
      <c r="Q1564" s="17" t="s">
        <v>4792</v>
      </c>
      <c r="R1564" s="29">
        <v>28</v>
      </c>
      <c r="S1564" s="30" t="s">
        <v>4130</v>
      </c>
      <c r="T1564" s="30">
        <v>110</v>
      </c>
      <c r="U1564" s="30" t="s">
        <v>4451</v>
      </c>
    </row>
    <row r="1565" spans="1:21" x14ac:dyDescent="0.25">
      <c r="A1565" s="24" t="s">
        <v>336</v>
      </c>
      <c r="B1565" s="17" t="s">
        <v>2157</v>
      </c>
      <c r="C1565" s="17" t="s">
        <v>1146</v>
      </c>
      <c r="D1565" s="18">
        <v>92555</v>
      </c>
      <c r="E1565" s="25" t="s">
        <v>3303</v>
      </c>
      <c r="F1565" s="17" t="s">
        <v>2534</v>
      </c>
      <c r="G1565" s="19" t="s">
        <v>3478</v>
      </c>
      <c r="H1565" s="17" t="s">
        <v>1634</v>
      </c>
      <c r="I1565" s="28">
        <v>1955</v>
      </c>
      <c r="J1565" s="17" t="s">
        <v>4784</v>
      </c>
      <c r="K1565" s="17" t="s">
        <v>336</v>
      </c>
      <c r="L1565" s="17" t="s">
        <v>4959</v>
      </c>
      <c r="M1565" s="17"/>
      <c r="N1565" s="17"/>
      <c r="O1565" s="17" t="s">
        <v>4959</v>
      </c>
      <c r="P1565" s="17" t="s">
        <v>4792</v>
      </c>
      <c r="Q1565" s="17" t="s">
        <v>4792</v>
      </c>
      <c r="R1565" s="29">
        <v>99</v>
      </c>
      <c r="S1565" s="17" t="s">
        <v>4131</v>
      </c>
      <c r="T1565" s="25">
        <v>110</v>
      </c>
      <c r="U1565" s="25" t="s">
        <v>4451</v>
      </c>
    </row>
    <row r="1566" spans="1:21" hidden="1" x14ac:dyDescent="0.25">
      <c r="A1566" s="24" t="s">
        <v>7877</v>
      </c>
      <c r="B1566" s="17" t="s">
        <v>7878</v>
      </c>
      <c r="C1566" s="17" t="s">
        <v>7879</v>
      </c>
      <c r="D1566" s="18">
        <v>6369</v>
      </c>
      <c r="E1566" s="17" t="s">
        <v>7880</v>
      </c>
      <c r="F1566" s="17"/>
      <c r="G1566" s="19" t="s">
        <v>3479</v>
      </c>
      <c r="H1566" s="17"/>
      <c r="I1566" s="20">
        <v>2012</v>
      </c>
      <c r="J1566" s="17" t="s">
        <v>4784</v>
      </c>
      <c r="K1566" s="17" t="s">
        <v>7877</v>
      </c>
      <c r="L1566" s="17" t="s">
        <v>4785</v>
      </c>
      <c r="M1566" s="45"/>
      <c r="N1566" s="17"/>
      <c r="O1566" s="17" t="s">
        <v>4785</v>
      </c>
      <c r="P1566" s="17" t="s">
        <v>4786</v>
      </c>
      <c r="Q1566" s="17"/>
      <c r="R1566" s="22">
        <v>11.5</v>
      </c>
      <c r="S1566" s="17" t="s">
        <v>7881</v>
      </c>
      <c r="T1566" s="23">
        <v>110</v>
      </c>
      <c r="U1566" s="25" t="s">
        <v>4458</v>
      </c>
    </row>
    <row r="1567" spans="1:21" hidden="1" x14ac:dyDescent="0.25">
      <c r="A1567" s="24" t="s">
        <v>7882</v>
      </c>
      <c r="B1567" s="44"/>
      <c r="C1567" s="17" t="s">
        <v>7883</v>
      </c>
      <c r="D1567" s="18">
        <v>14979</v>
      </c>
      <c r="E1567" s="25" t="s">
        <v>7884</v>
      </c>
      <c r="F1567" s="24" t="s">
        <v>7885</v>
      </c>
      <c r="G1567" s="19" t="s">
        <v>3346</v>
      </c>
      <c r="H1567" s="17"/>
      <c r="I1567" s="28">
        <v>2015</v>
      </c>
      <c r="J1567" s="17" t="s">
        <v>4784</v>
      </c>
      <c r="K1567" s="17" t="s">
        <v>7882</v>
      </c>
      <c r="L1567" s="17" t="s">
        <v>4785</v>
      </c>
      <c r="M1567" s="17"/>
      <c r="N1567" s="24"/>
      <c r="O1567" s="24" t="s">
        <v>4785</v>
      </c>
      <c r="P1567" s="17" t="s">
        <v>4786</v>
      </c>
      <c r="Q1567" s="17"/>
      <c r="R1567" s="29">
        <v>21</v>
      </c>
      <c r="S1567" s="17"/>
      <c r="T1567" s="25"/>
      <c r="U1567" s="25"/>
    </row>
    <row r="1568" spans="1:21" hidden="1" x14ac:dyDescent="0.25">
      <c r="A1568" s="24" t="s">
        <v>7886</v>
      </c>
      <c r="B1568" s="17"/>
      <c r="C1568" s="17" t="s">
        <v>7887</v>
      </c>
      <c r="D1568" s="18">
        <v>14929</v>
      </c>
      <c r="E1568" s="17" t="s">
        <v>7888</v>
      </c>
      <c r="F1568" s="17"/>
      <c r="G1568" s="19" t="s">
        <v>3346</v>
      </c>
      <c r="H1568" s="17"/>
      <c r="I1568" s="20">
        <v>2015</v>
      </c>
      <c r="J1568" s="17" t="s">
        <v>4784</v>
      </c>
      <c r="K1568" s="17" t="s">
        <v>7886</v>
      </c>
      <c r="L1568" s="17" t="s">
        <v>4785</v>
      </c>
      <c r="M1568" s="45"/>
      <c r="N1568" s="17"/>
      <c r="O1568" s="17" t="s">
        <v>4785</v>
      </c>
      <c r="P1568" s="17" t="s">
        <v>4786</v>
      </c>
      <c r="Q1568" s="17" t="s">
        <v>4792</v>
      </c>
      <c r="R1568" s="22">
        <v>15.2</v>
      </c>
      <c r="S1568" s="17"/>
      <c r="T1568" s="23" t="s">
        <v>4849</v>
      </c>
      <c r="U1568" s="17" t="s">
        <v>4436</v>
      </c>
    </row>
    <row r="1569" spans="1:21" hidden="1" x14ac:dyDescent="0.25">
      <c r="A1569" s="24" t="s">
        <v>7889</v>
      </c>
      <c r="B1569" s="17"/>
      <c r="C1569" s="17" t="s">
        <v>7890</v>
      </c>
      <c r="D1569" s="18">
        <v>18465</v>
      </c>
      <c r="E1569" s="17" t="s">
        <v>7891</v>
      </c>
      <c r="F1569" s="17" t="s">
        <v>7892</v>
      </c>
      <c r="G1569" s="19" t="s">
        <v>3484</v>
      </c>
      <c r="H1569" s="17"/>
      <c r="I1569" s="20">
        <v>2015</v>
      </c>
      <c r="J1569" s="17" t="s">
        <v>4784</v>
      </c>
      <c r="K1569" s="17" t="s">
        <v>7889</v>
      </c>
      <c r="L1569" s="17" t="s">
        <v>4785</v>
      </c>
      <c r="M1569" s="17"/>
      <c r="N1569" s="17"/>
      <c r="O1569" s="17" t="s">
        <v>4785</v>
      </c>
      <c r="P1569" s="17" t="s">
        <v>4786</v>
      </c>
      <c r="Q1569" s="17"/>
      <c r="R1569" s="22">
        <v>18.3</v>
      </c>
      <c r="S1569" s="21"/>
      <c r="T1569" s="23"/>
      <c r="U1569" s="17"/>
    </row>
    <row r="1570" spans="1:21" hidden="1" x14ac:dyDescent="0.25">
      <c r="A1570" s="24" t="s">
        <v>337</v>
      </c>
      <c r="B1570" s="17" t="s">
        <v>2128</v>
      </c>
      <c r="C1570" s="17" t="s">
        <v>1147</v>
      </c>
      <c r="D1570" s="18">
        <v>54234</v>
      </c>
      <c r="E1570" s="17" t="s">
        <v>1147</v>
      </c>
      <c r="F1570" s="17"/>
      <c r="G1570" s="19" t="s">
        <v>3487</v>
      </c>
      <c r="H1570" s="17"/>
      <c r="I1570" s="20">
        <v>1961</v>
      </c>
      <c r="J1570" s="17" t="s">
        <v>4784</v>
      </c>
      <c r="K1570" s="17" t="s">
        <v>337</v>
      </c>
      <c r="L1570" s="17" t="s">
        <v>4823</v>
      </c>
      <c r="M1570" s="17"/>
      <c r="N1570" s="17"/>
      <c r="O1570" s="17" t="s">
        <v>4823</v>
      </c>
      <c r="P1570" s="17" t="s">
        <v>4792</v>
      </c>
      <c r="Q1570" s="17" t="s">
        <v>4792</v>
      </c>
      <c r="R1570" s="22">
        <v>18.8</v>
      </c>
      <c r="S1570" s="17"/>
      <c r="T1570" s="23">
        <v>20</v>
      </c>
      <c r="U1570" s="17" t="s">
        <v>4441</v>
      </c>
    </row>
    <row r="1571" spans="1:21" x14ac:dyDescent="0.25">
      <c r="A1571" s="17" t="s">
        <v>338</v>
      </c>
      <c r="B1571" s="17" t="s">
        <v>2158</v>
      </c>
      <c r="C1571" s="17" t="s">
        <v>1148</v>
      </c>
      <c r="D1571" s="18" t="s">
        <v>2919</v>
      </c>
      <c r="E1571" s="37" t="s">
        <v>3304</v>
      </c>
      <c r="F1571" s="17" t="s">
        <v>2535</v>
      </c>
      <c r="G1571" s="19" t="s">
        <v>3488</v>
      </c>
      <c r="H1571" s="17" t="s">
        <v>1626</v>
      </c>
      <c r="I1571" s="20">
        <v>1957</v>
      </c>
      <c r="J1571" s="17" t="s">
        <v>4784</v>
      </c>
      <c r="K1571" s="17" t="s">
        <v>338</v>
      </c>
      <c r="L1571" s="17" t="s">
        <v>4959</v>
      </c>
      <c r="M1571" s="17"/>
      <c r="N1571" s="17"/>
      <c r="O1571" s="17" t="s">
        <v>4959</v>
      </c>
      <c r="P1571" s="17" t="s">
        <v>4792</v>
      </c>
      <c r="Q1571" s="17" t="s">
        <v>4859</v>
      </c>
      <c r="R1571" s="22">
        <v>238</v>
      </c>
      <c r="S1571" s="17" t="s">
        <v>4115</v>
      </c>
      <c r="T1571" s="23">
        <v>220</v>
      </c>
      <c r="U1571" s="17" t="s">
        <v>4459</v>
      </c>
    </row>
    <row r="1572" spans="1:21" ht="39" hidden="1" x14ac:dyDescent="0.25">
      <c r="A1572" s="24" t="s">
        <v>684</v>
      </c>
      <c r="B1572" s="21" t="s">
        <v>2328</v>
      </c>
      <c r="C1572" s="17" t="s">
        <v>1372</v>
      </c>
      <c r="D1572" s="26">
        <v>72072</v>
      </c>
      <c r="E1572" s="25" t="s">
        <v>3417</v>
      </c>
      <c r="F1572" s="21"/>
      <c r="G1572" s="27" t="s">
        <v>3482</v>
      </c>
      <c r="H1572" s="17" t="s">
        <v>1761</v>
      </c>
      <c r="I1572" s="38">
        <v>2000</v>
      </c>
      <c r="J1572" s="32" t="s">
        <v>4784</v>
      </c>
      <c r="K1572" s="17" t="s">
        <v>684</v>
      </c>
      <c r="L1572" s="17" t="s">
        <v>4812</v>
      </c>
      <c r="M1572" s="21"/>
      <c r="N1572" s="17"/>
      <c r="O1572" s="21" t="s">
        <v>4812</v>
      </c>
      <c r="P1572" s="27" t="s">
        <v>4792</v>
      </c>
      <c r="Q1572" s="17" t="s">
        <v>4786</v>
      </c>
      <c r="R1572" s="29">
        <v>13.4</v>
      </c>
      <c r="S1572" s="30" t="s">
        <v>4298</v>
      </c>
      <c r="T1572" s="30">
        <v>20</v>
      </c>
      <c r="U1572" s="30" t="s">
        <v>2328</v>
      </c>
    </row>
    <row r="1573" spans="1:21" hidden="1" x14ac:dyDescent="0.25">
      <c r="A1573" s="24" t="s">
        <v>7893</v>
      </c>
      <c r="B1573" s="17" t="s">
        <v>7894</v>
      </c>
      <c r="C1573" s="17"/>
      <c r="D1573" s="18">
        <v>3185</v>
      </c>
      <c r="E1573" s="17" t="s">
        <v>7895</v>
      </c>
      <c r="F1573" s="17"/>
      <c r="G1573" s="19" t="s">
        <v>3346</v>
      </c>
      <c r="H1573" s="17"/>
      <c r="I1573" s="20">
        <v>2009</v>
      </c>
      <c r="J1573" s="17" t="s">
        <v>4784</v>
      </c>
      <c r="K1573" s="17" t="s">
        <v>7893</v>
      </c>
      <c r="L1573" s="17" t="s">
        <v>4815</v>
      </c>
      <c r="M1573" s="17"/>
      <c r="N1573" s="17"/>
      <c r="O1573" s="17" t="s">
        <v>4815</v>
      </c>
      <c r="P1573" s="17" t="s">
        <v>4786</v>
      </c>
      <c r="Q1573" s="17" t="s">
        <v>4792</v>
      </c>
      <c r="R1573" s="22">
        <v>34.799999999999997</v>
      </c>
      <c r="S1573" s="17"/>
      <c r="T1573" s="23">
        <v>110</v>
      </c>
      <c r="U1573" s="17" t="s">
        <v>4458</v>
      </c>
    </row>
    <row r="1574" spans="1:21" ht="128.25" hidden="1" x14ac:dyDescent="0.25">
      <c r="A1574" s="17" t="s">
        <v>7896</v>
      </c>
      <c r="B1574" s="17" t="s">
        <v>5043</v>
      </c>
      <c r="C1574" s="21" t="s">
        <v>7897</v>
      </c>
      <c r="D1574" s="18">
        <v>3185</v>
      </c>
      <c r="E1574" s="17" t="s">
        <v>7895</v>
      </c>
      <c r="F1574" s="17"/>
      <c r="G1574" s="19" t="s">
        <v>3346</v>
      </c>
      <c r="H1574" s="17"/>
      <c r="I1574" s="20">
        <v>2009</v>
      </c>
      <c r="J1574" s="17" t="s">
        <v>4784</v>
      </c>
      <c r="K1574" s="17" t="s">
        <v>7896</v>
      </c>
      <c r="L1574" s="17" t="s">
        <v>4815</v>
      </c>
      <c r="M1574" s="17"/>
      <c r="N1574" s="17"/>
      <c r="O1574" s="17" t="s">
        <v>4815</v>
      </c>
      <c r="P1574" s="17" t="s">
        <v>4786</v>
      </c>
      <c r="Q1574" s="17"/>
      <c r="R1574" s="22">
        <v>18</v>
      </c>
      <c r="S1574" s="17"/>
      <c r="T1574" s="23">
        <v>110</v>
      </c>
      <c r="U1574" s="17" t="s">
        <v>4458</v>
      </c>
    </row>
    <row r="1575" spans="1:21" ht="39" hidden="1" x14ac:dyDescent="0.25">
      <c r="A1575" s="24" t="s">
        <v>7898</v>
      </c>
      <c r="B1575" s="21" t="s">
        <v>7899</v>
      </c>
      <c r="C1575" s="17" t="s">
        <v>7900</v>
      </c>
      <c r="D1575" s="26">
        <v>17129</v>
      </c>
      <c r="E1575" s="25" t="s">
        <v>7901</v>
      </c>
      <c r="F1575" s="21"/>
      <c r="G1575" s="27" t="s">
        <v>3484</v>
      </c>
      <c r="H1575" s="17"/>
      <c r="I1575" s="38">
        <v>2009</v>
      </c>
      <c r="J1575" s="32" t="s">
        <v>4784</v>
      </c>
      <c r="K1575" s="17" t="s">
        <v>7898</v>
      </c>
      <c r="L1575" s="17" t="s">
        <v>4815</v>
      </c>
      <c r="M1575" s="21"/>
      <c r="N1575" s="17"/>
      <c r="O1575" s="17" t="s">
        <v>4815</v>
      </c>
      <c r="P1575" s="27" t="s">
        <v>4786</v>
      </c>
      <c r="Q1575" s="17" t="s">
        <v>4792</v>
      </c>
      <c r="R1575" s="29">
        <v>6.8</v>
      </c>
      <c r="S1575" s="30"/>
      <c r="T1575" s="30">
        <v>110</v>
      </c>
      <c r="U1575" s="30" t="s">
        <v>4436</v>
      </c>
    </row>
    <row r="1576" spans="1:21" ht="51.75" hidden="1" x14ac:dyDescent="0.25">
      <c r="A1576" s="24" t="s">
        <v>7902</v>
      </c>
      <c r="B1576" s="21" t="s">
        <v>7903</v>
      </c>
      <c r="C1576" s="17" t="s">
        <v>7903</v>
      </c>
      <c r="D1576" s="26">
        <v>17129</v>
      </c>
      <c r="E1576" s="25" t="s">
        <v>7901</v>
      </c>
      <c r="F1576" s="21"/>
      <c r="G1576" s="27" t="s">
        <v>3484</v>
      </c>
      <c r="H1576" s="17"/>
      <c r="I1576" s="38">
        <v>2011</v>
      </c>
      <c r="J1576" s="32" t="s">
        <v>4784</v>
      </c>
      <c r="K1576" s="17" t="s">
        <v>7902</v>
      </c>
      <c r="L1576" s="17" t="s">
        <v>4815</v>
      </c>
      <c r="M1576" s="21"/>
      <c r="N1576" s="17"/>
      <c r="O1576" s="17" t="s">
        <v>4815</v>
      </c>
      <c r="P1576" s="27" t="s">
        <v>4786</v>
      </c>
      <c r="Q1576" s="17" t="s">
        <v>4792</v>
      </c>
      <c r="R1576" s="29">
        <v>19.3</v>
      </c>
      <c r="S1576" s="30"/>
      <c r="T1576" s="30">
        <v>110</v>
      </c>
      <c r="U1576" s="30" t="s">
        <v>4436</v>
      </c>
    </row>
    <row r="1577" spans="1:21" ht="51.75" hidden="1" x14ac:dyDescent="0.25">
      <c r="A1577" s="24" t="s">
        <v>7904</v>
      </c>
      <c r="B1577" s="21" t="s">
        <v>7905</v>
      </c>
      <c r="C1577" s="17" t="s">
        <v>7906</v>
      </c>
      <c r="D1577" s="26">
        <v>17129</v>
      </c>
      <c r="E1577" s="25" t="s">
        <v>7901</v>
      </c>
      <c r="F1577" s="21"/>
      <c r="G1577" s="27" t="s">
        <v>3484</v>
      </c>
      <c r="H1577" s="17"/>
      <c r="I1577" s="38">
        <v>2010</v>
      </c>
      <c r="J1577" s="32" t="s">
        <v>4784</v>
      </c>
      <c r="K1577" s="17" t="s">
        <v>7904</v>
      </c>
      <c r="L1577" s="17" t="s">
        <v>4815</v>
      </c>
      <c r="M1577" s="21"/>
      <c r="N1577" s="17"/>
      <c r="O1577" s="17" t="s">
        <v>4815</v>
      </c>
      <c r="P1577" s="27" t="s">
        <v>4786</v>
      </c>
      <c r="Q1577" s="17" t="s">
        <v>4792</v>
      </c>
      <c r="R1577" s="29">
        <v>25.5</v>
      </c>
      <c r="S1577" s="30"/>
      <c r="T1577" s="30">
        <v>110</v>
      </c>
      <c r="U1577" s="30" t="s">
        <v>4436</v>
      </c>
    </row>
    <row r="1578" spans="1:21" hidden="1" x14ac:dyDescent="0.25">
      <c r="A1578" s="17" t="s">
        <v>7907</v>
      </c>
      <c r="B1578" s="32" t="s">
        <v>7908</v>
      </c>
      <c r="C1578" s="27" t="s">
        <v>7909</v>
      </c>
      <c r="D1578" s="18">
        <v>49767</v>
      </c>
      <c r="E1578" s="32" t="s">
        <v>7910</v>
      </c>
      <c r="F1578" s="32"/>
      <c r="G1578" s="27" t="s">
        <v>3477</v>
      </c>
      <c r="H1578" s="27"/>
      <c r="I1578" s="40">
        <v>2004</v>
      </c>
      <c r="J1578" s="32" t="s">
        <v>4784</v>
      </c>
      <c r="K1578" s="17" t="s">
        <v>7907</v>
      </c>
      <c r="L1578" s="17" t="s">
        <v>4785</v>
      </c>
      <c r="M1578" s="21"/>
      <c r="N1578" s="32"/>
      <c r="O1578" s="17" t="s">
        <v>4785</v>
      </c>
      <c r="P1578" s="27" t="s">
        <v>4786</v>
      </c>
      <c r="Q1578" s="32" t="s">
        <v>4859</v>
      </c>
      <c r="R1578" s="39">
        <v>16</v>
      </c>
      <c r="S1578" s="25" t="s">
        <v>7911</v>
      </c>
      <c r="T1578" s="27">
        <v>110</v>
      </c>
      <c r="U1578" s="17" t="s">
        <v>4441</v>
      </c>
    </row>
    <row r="1579" spans="1:21" ht="26.25" hidden="1" x14ac:dyDescent="0.25">
      <c r="A1579" s="24" t="s">
        <v>7912</v>
      </c>
      <c r="B1579" s="21" t="s">
        <v>2128</v>
      </c>
      <c r="C1579" s="17" t="s">
        <v>4995</v>
      </c>
      <c r="D1579" s="26">
        <v>27239</v>
      </c>
      <c r="E1579" s="25" t="s">
        <v>7913</v>
      </c>
      <c r="F1579" s="21"/>
      <c r="G1579" s="27" t="s">
        <v>3477</v>
      </c>
      <c r="H1579" s="17" t="s">
        <v>7913</v>
      </c>
      <c r="I1579" s="38">
        <v>2007</v>
      </c>
      <c r="J1579" s="32" t="s">
        <v>4784</v>
      </c>
      <c r="K1579" s="17" t="s">
        <v>7912</v>
      </c>
      <c r="L1579" s="17" t="s">
        <v>4785</v>
      </c>
      <c r="M1579" s="21"/>
      <c r="N1579" s="17"/>
      <c r="O1579" s="17" t="s">
        <v>4785</v>
      </c>
      <c r="P1579" s="27" t="s">
        <v>4786</v>
      </c>
      <c r="Q1579" s="17" t="s">
        <v>4792</v>
      </c>
      <c r="R1579" s="29">
        <v>12</v>
      </c>
      <c r="S1579" s="30" t="s">
        <v>7914</v>
      </c>
      <c r="T1579" s="30">
        <v>20</v>
      </c>
      <c r="U1579" s="30" t="s">
        <v>4443</v>
      </c>
    </row>
    <row r="1580" spans="1:21" hidden="1" x14ac:dyDescent="0.25">
      <c r="A1580" s="24" t="s">
        <v>7915</v>
      </c>
      <c r="B1580" s="17"/>
      <c r="C1580" s="17"/>
      <c r="D1580" s="18">
        <v>66802</v>
      </c>
      <c r="E1580" s="17" t="s">
        <v>7916</v>
      </c>
      <c r="F1580" s="17" t="s">
        <v>7917</v>
      </c>
      <c r="G1580" s="19" t="s">
        <v>3485</v>
      </c>
      <c r="H1580" s="17"/>
      <c r="I1580" s="20">
        <v>2012</v>
      </c>
      <c r="J1580" s="17" t="s">
        <v>4784</v>
      </c>
      <c r="K1580" s="17" t="s">
        <v>7915</v>
      </c>
      <c r="L1580" s="17" t="s">
        <v>4815</v>
      </c>
      <c r="M1580" s="17"/>
      <c r="N1580" s="17"/>
      <c r="O1580" s="17" t="s">
        <v>4815</v>
      </c>
      <c r="P1580" s="17" t="s">
        <v>4786</v>
      </c>
      <c r="Q1580" s="17"/>
      <c r="R1580" s="22">
        <v>10.4</v>
      </c>
      <c r="S1580" s="17"/>
      <c r="T1580" s="23"/>
      <c r="U1580" s="17" t="s">
        <v>6007</v>
      </c>
    </row>
    <row r="1581" spans="1:21" hidden="1" x14ac:dyDescent="0.25">
      <c r="A1581" s="24" t="s">
        <v>7918</v>
      </c>
      <c r="B1581" s="17" t="s">
        <v>5169</v>
      </c>
      <c r="C1581" s="17" t="s">
        <v>7919</v>
      </c>
      <c r="D1581" s="18">
        <v>17291</v>
      </c>
      <c r="E1581" s="25" t="s">
        <v>7920</v>
      </c>
      <c r="F1581" s="17"/>
      <c r="G1581" s="19" t="s">
        <v>3346</v>
      </c>
      <c r="H1581" s="17"/>
      <c r="I1581" s="28">
        <v>2004</v>
      </c>
      <c r="J1581" s="17" t="s">
        <v>4784</v>
      </c>
      <c r="K1581" s="17" t="s">
        <v>7918</v>
      </c>
      <c r="L1581" s="17" t="s">
        <v>4785</v>
      </c>
      <c r="M1581" s="17"/>
      <c r="N1581" s="17"/>
      <c r="O1581" s="17" t="s">
        <v>4785</v>
      </c>
      <c r="P1581" s="17" t="s">
        <v>4786</v>
      </c>
      <c r="Q1581" s="17" t="s">
        <v>4792</v>
      </c>
      <c r="R1581" s="29">
        <v>12</v>
      </c>
      <c r="S1581" s="17" t="s">
        <v>4006</v>
      </c>
      <c r="T1581" s="25">
        <v>220</v>
      </c>
      <c r="U1581" s="25" t="s">
        <v>4439</v>
      </c>
    </row>
    <row r="1582" spans="1:21" ht="51.75" hidden="1" x14ac:dyDescent="0.25">
      <c r="A1582" s="24" t="s">
        <v>151</v>
      </c>
      <c r="B1582" s="21" t="s">
        <v>2185</v>
      </c>
      <c r="C1582" s="17" t="s">
        <v>1017</v>
      </c>
      <c r="D1582" s="26">
        <v>29525</v>
      </c>
      <c r="E1582" s="25" t="s">
        <v>3243</v>
      </c>
      <c r="F1582" s="17" t="s">
        <v>2464</v>
      </c>
      <c r="G1582" s="27" t="s">
        <v>3477</v>
      </c>
      <c r="H1582" s="17"/>
      <c r="I1582" s="49" t="s">
        <v>7921</v>
      </c>
      <c r="J1582" s="17" t="s">
        <v>5098</v>
      </c>
      <c r="K1582" s="17" t="s">
        <v>151</v>
      </c>
      <c r="L1582" s="17" t="s">
        <v>4843</v>
      </c>
      <c r="M1582" s="17" t="s">
        <v>4812</v>
      </c>
      <c r="N1582" s="17" t="s">
        <v>7922</v>
      </c>
      <c r="O1582" s="17" t="s">
        <v>4843</v>
      </c>
      <c r="P1582" s="17" t="s">
        <v>4792</v>
      </c>
      <c r="Q1582" s="17" t="s">
        <v>4786</v>
      </c>
      <c r="R1582" s="29">
        <v>40</v>
      </c>
      <c r="S1582" s="30"/>
      <c r="T1582" s="30">
        <v>20</v>
      </c>
      <c r="U1582" s="30" t="s">
        <v>4474</v>
      </c>
    </row>
    <row r="1583" spans="1:21" ht="102.75" hidden="1" x14ac:dyDescent="0.25">
      <c r="A1583" s="24" t="s">
        <v>7923</v>
      </c>
      <c r="B1583" s="21" t="s">
        <v>7924</v>
      </c>
      <c r="C1583" s="17"/>
      <c r="D1583" s="18">
        <v>29525</v>
      </c>
      <c r="E1583" s="17" t="s">
        <v>3243</v>
      </c>
      <c r="F1583" s="17"/>
      <c r="G1583" s="19" t="s">
        <v>3477</v>
      </c>
      <c r="H1583" s="17"/>
      <c r="I1583" s="20">
        <v>2006</v>
      </c>
      <c r="J1583" s="17" t="s">
        <v>4784</v>
      </c>
      <c r="K1583" s="17" t="s">
        <v>7923</v>
      </c>
      <c r="L1583" s="21" t="s">
        <v>4785</v>
      </c>
      <c r="M1583" s="21"/>
      <c r="N1583" s="21"/>
      <c r="O1583" s="21" t="s">
        <v>4785</v>
      </c>
      <c r="P1583" s="17" t="s">
        <v>4786</v>
      </c>
      <c r="Q1583" s="17"/>
      <c r="R1583" s="22">
        <v>16.5</v>
      </c>
      <c r="S1583" s="17"/>
      <c r="T1583" s="23" t="s">
        <v>4403</v>
      </c>
      <c r="U1583" s="25" t="s">
        <v>6097</v>
      </c>
    </row>
    <row r="1584" spans="1:21" hidden="1" x14ac:dyDescent="0.25">
      <c r="A1584" s="24" t="s">
        <v>7925</v>
      </c>
      <c r="B1584" s="21"/>
      <c r="C1584" s="21"/>
      <c r="D1584" s="26">
        <v>31311</v>
      </c>
      <c r="E1584" s="25" t="s">
        <v>7926</v>
      </c>
      <c r="F1584" s="21"/>
      <c r="G1584" s="27" t="s">
        <v>3477</v>
      </c>
      <c r="H1584" s="17"/>
      <c r="I1584" s="38">
        <v>2001</v>
      </c>
      <c r="J1584" s="32" t="s">
        <v>4784</v>
      </c>
      <c r="K1584" s="17" t="s">
        <v>7925</v>
      </c>
      <c r="L1584" s="17" t="s">
        <v>4785</v>
      </c>
      <c r="M1584" s="21"/>
      <c r="N1584" s="17"/>
      <c r="O1584" s="17" t="s">
        <v>4785</v>
      </c>
      <c r="P1584" s="27" t="s">
        <v>4786</v>
      </c>
      <c r="Q1584" s="17"/>
      <c r="R1584" s="29">
        <v>18.100000000000001</v>
      </c>
      <c r="S1584" s="33"/>
      <c r="T1584" s="17" t="s">
        <v>4403</v>
      </c>
      <c r="U1584" s="25" t="s">
        <v>4443</v>
      </c>
    </row>
    <row r="1585" spans="1:21" hidden="1" x14ac:dyDescent="0.25">
      <c r="A1585" s="24" t="s">
        <v>7927</v>
      </c>
      <c r="B1585" s="17" t="s">
        <v>2146</v>
      </c>
      <c r="C1585" s="17" t="s">
        <v>7928</v>
      </c>
      <c r="D1585" s="18">
        <v>15868</v>
      </c>
      <c r="E1585" s="17" t="s">
        <v>7929</v>
      </c>
      <c r="F1585" s="17"/>
      <c r="G1585" s="19" t="s">
        <v>3346</v>
      </c>
      <c r="H1585" s="17"/>
      <c r="I1585" s="20">
        <v>2014</v>
      </c>
      <c r="J1585" s="17" t="s">
        <v>4784</v>
      </c>
      <c r="K1585" s="17" t="s">
        <v>7927</v>
      </c>
      <c r="L1585" s="17" t="s">
        <v>4785</v>
      </c>
      <c r="M1585" s="17"/>
      <c r="N1585" s="17"/>
      <c r="O1585" s="17" t="s">
        <v>4785</v>
      </c>
      <c r="P1585" s="17" t="s">
        <v>4786</v>
      </c>
      <c r="Q1585" s="17" t="s">
        <v>4792</v>
      </c>
      <c r="R1585" s="22">
        <v>41.7</v>
      </c>
      <c r="S1585" s="17"/>
      <c r="T1585" s="23">
        <v>110</v>
      </c>
      <c r="U1585" s="25" t="s">
        <v>4436</v>
      </c>
    </row>
    <row r="1586" spans="1:21" ht="64.5" hidden="1" x14ac:dyDescent="0.25">
      <c r="A1586" s="24" t="s">
        <v>77</v>
      </c>
      <c r="B1586" s="21" t="s">
        <v>2154</v>
      </c>
      <c r="C1586" s="21" t="s">
        <v>962</v>
      </c>
      <c r="D1586" s="26">
        <v>89077</v>
      </c>
      <c r="E1586" s="25" t="s">
        <v>3214</v>
      </c>
      <c r="F1586" s="21" t="s">
        <v>2429</v>
      </c>
      <c r="G1586" s="27" t="s">
        <v>3482</v>
      </c>
      <c r="H1586" s="17"/>
      <c r="I1586" s="38">
        <v>2003</v>
      </c>
      <c r="J1586" s="32" t="s">
        <v>4784</v>
      </c>
      <c r="K1586" s="17" t="s">
        <v>77</v>
      </c>
      <c r="L1586" s="17" t="s">
        <v>1520</v>
      </c>
      <c r="M1586" s="21" t="s">
        <v>7930</v>
      </c>
      <c r="N1586" s="17"/>
      <c r="O1586" s="17" t="s">
        <v>1520</v>
      </c>
      <c r="P1586" s="27" t="s">
        <v>4786</v>
      </c>
      <c r="Q1586" s="17" t="s">
        <v>4786</v>
      </c>
      <c r="R1586" s="29">
        <v>8.6999999999999993</v>
      </c>
      <c r="S1586" s="33" t="s">
        <v>4025</v>
      </c>
      <c r="T1586" s="17">
        <v>10</v>
      </c>
      <c r="U1586" s="25" t="s">
        <v>4457</v>
      </c>
    </row>
    <row r="1587" spans="1:21" ht="26.25" hidden="1" x14ac:dyDescent="0.25">
      <c r="A1587" s="24" t="s">
        <v>78</v>
      </c>
      <c r="B1587" s="44" t="s">
        <v>2154</v>
      </c>
      <c r="C1587" s="17" t="s">
        <v>963</v>
      </c>
      <c r="D1587" s="18">
        <v>89077</v>
      </c>
      <c r="E1587" s="25" t="s">
        <v>3214</v>
      </c>
      <c r="F1587" s="17" t="s">
        <v>2429</v>
      </c>
      <c r="G1587" s="19" t="s">
        <v>3482</v>
      </c>
      <c r="H1587" s="17"/>
      <c r="I1587" s="28">
        <v>2012</v>
      </c>
      <c r="J1587" s="17" t="s">
        <v>4784</v>
      </c>
      <c r="K1587" s="17" t="s">
        <v>78</v>
      </c>
      <c r="L1587" s="17" t="s">
        <v>1520</v>
      </c>
      <c r="M1587" s="17"/>
      <c r="N1587" s="17"/>
      <c r="O1587" s="17" t="s">
        <v>1520</v>
      </c>
      <c r="P1587" s="17" t="s">
        <v>4786</v>
      </c>
      <c r="Q1587" s="17" t="s">
        <v>4786</v>
      </c>
      <c r="R1587" s="29">
        <v>4.5</v>
      </c>
      <c r="S1587" s="17" t="s">
        <v>4026</v>
      </c>
      <c r="T1587" s="25">
        <v>10</v>
      </c>
      <c r="U1587" s="25" t="s">
        <v>4457</v>
      </c>
    </row>
    <row r="1588" spans="1:21" hidden="1" x14ac:dyDescent="0.25">
      <c r="A1588" s="24" t="s">
        <v>152</v>
      </c>
      <c r="B1588" s="17" t="s">
        <v>2154</v>
      </c>
      <c r="C1588" s="17" t="s">
        <v>1018</v>
      </c>
      <c r="D1588" s="26">
        <v>89077</v>
      </c>
      <c r="E1588" s="25" t="s">
        <v>3214</v>
      </c>
      <c r="F1588" s="17" t="s">
        <v>2429</v>
      </c>
      <c r="G1588" s="19" t="s">
        <v>3482</v>
      </c>
      <c r="H1588" s="17"/>
      <c r="I1588" s="28">
        <v>1978</v>
      </c>
      <c r="J1588" s="17" t="s">
        <v>4784</v>
      </c>
      <c r="K1588" s="17" t="s">
        <v>152</v>
      </c>
      <c r="L1588" s="17" t="s">
        <v>4842</v>
      </c>
      <c r="M1588" s="17" t="s">
        <v>4843</v>
      </c>
      <c r="N1588" s="17" t="s">
        <v>6277</v>
      </c>
      <c r="O1588" s="17" t="s">
        <v>4843</v>
      </c>
      <c r="P1588" s="17" t="s">
        <v>4792</v>
      </c>
      <c r="Q1588" s="17" t="s">
        <v>4786</v>
      </c>
      <c r="R1588" s="29">
        <v>20.7</v>
      </c>
      <c r="S1588" s="17" t="s">
        <v>4065</v>
      </c>
      <c r="T1588" s="25">
        <v>10</v>
      </c>
      <c r="U1588" s="25" t="s">
        <v>4457</v>
      </c>
    </row>
    <row r="1589" spans="1:21" hidden="1" x14ac:dyDescent="0.25">
      <c r="A1589" s="24" t="s">
        <v>7931</v>
      </c>
      <c r="B1589" s="17" t="s">
        <v>7932</v>
      </c>
      <c r="C1589" s="17"/>
      <c r="D1589" s="18">
        <v>35327</v>
      </c>
      <c r="E1589" s="17" t="s">
        <v>7933</v>
      </c>
      <c r="F1589" s="17"/>
      <c r="G1589" s="19" t="s">
        <v>3483</v>
      </c>
      <c r="H1589" s="17"/>
      <c r="I1589" s="20">
        <v>1996</v>
      </c>
      <c r="J1589" s="17" t="s">
        <v>4784</v>
      </c>
      <c r="K1589" s="17" t="s">
        <v>7931</v>
      </c>
      <c r="L1589" s="17" t="s">
        <v>4785</v>
      </c>
      <c r="M1589" s="17"/>
      <c r="N1589" s="17"/>
      <c r="O1589" s="17" t="s">
        <v>4785</v>
      </c>
      <c r="P1589" s="17" t="s">
        <v>4786</v>
      </c>
      <c r="Q1589" s="17"/>
      <c r="R1589" s="22">
        <v>10.3</v>
      </c>
      <c r="S1589" s="17"/>
      <c r="T1589" s="23" t="s">
        <v>4405</v>
      </c>
      <c r="U1589" s="17" t="s">
        <v>6538</v>
      </c>
    </row>
    <row r="1590" spans="1:21" ht="39" hidden="1" x14ac:dyDescent="0.25">
      <c r="A1590" s="17" t="s">
        <v>7934</v>
      </c>
      <c r="B1590" s="33" t="s">
        <v>7935</v>
      </c>
      <c r="C1590" s="27"/>
      <c r="D1590" s="18">
        <v>35327</v>
      </c>
      <c r="E1590" s="32" t="s">
        <v>7936</v>
      </c>
      <c r="F1590" s="32"/>
      <c r="G1590" s="27" t="s">
        <v>3483</v>
      </c>
      <c r="H1590" s="27"/>
      <c r="I1590" s="40">
        <v>2000</v>
      </c>
      <c r="J1590" s="32" t="s">
        <v>4784</v>
      </c>
      <c r="K1590" s="17" t="s">
        <v>7934</v>
      </c>
      <c r="L1590" s="17" t="s">
        <v>4785</v>
      </c>
      <c r="M1590" s="21"/>
      <c r="N1590" s="32"/>
      <c r="O1590" s="17" t="s">
        <v>4785</v>
      </c>
      <c r="P1590" s="32" t="s">
        <v>4786</v>
      </c>
      <c r="Q1590" s="27"/>
      <c r="R1590" s="39">
        <v>10</v>
      </c>
      <c r="S1590" s="25"/>
      <c r="T1590" s="27" t="s">
        <v>4403</v>
      </c>
      <c r="U1590" s="27" t="s">
        <v>6538</v>
      </c>
    </row>
    <row r="1591" spans="1:21" hidden="1" x14ac:dyDescent="0.25">
      <c r="A1591" s="24" t="s">
        <v>685</v>
      </c>
      <c r="B1591" s="17" t="s">
        <v>2275</v>
      </c>
      <c r="C1591" s="17" t="s">
        <v>1373</v>
      </c>
      <c r="D1591" s="18">
        <v>36414</v>
      </c>
      <c r="E1591" s="25" t="s">
        <v>1373</v>
      </c>
      <c r="F1591" s="24"/>
      <c r="G1591" s="19" t="s">
        <v>3481</v>
      </c>
      <c r="H1591" s="17" t="s">
        <v>1373</v>
      </c>
      <c r="I1591" s="28">
        <v>1965</v>
      </c>
      <c r="J1591" s="17" t="s">
        <v>4784</v>
      </c>
      <c r="K1591" s="17" t="s">
        <v>685</v>
      </c>
      <c r="L1591" s="17" t="s">
        <v>4812</v>
      </c>
      <c r="M1591" s="17"/>
      <c r="N1591" s="24"/>
      <c r="O1591" s="24" t="s">
        <v>4812</v>
      </c>
      <c r="P1591" s="17" t="s">
        <v>4792</v>
      </c>
      <c r="Q1591" s="17" t="s">
        <v>4786</v>
      </c>
      <c r="R1591" s="29">
        <v>33.6</v>
      </c>
      <c r="S1591" s="17" t="s">
        <v>4233</v>
      </c>
      <c r="T1591" s="25">
        <v>110</v>
      </c>
      <c r="U1591" s="25" t="s">
        <v>4443</v>
      </c>
    </row>
    <row r="1592" spans="1:21" ht="26.25" hidden="1" x14ac:dyDescent="0.25">
      <c r="A1592" s="17" t="s">
        <v>912</v>
      </c>
      <c r="B1592" s="32" t="s">
        <v>2186</v>
      </c>
      <c r="C1592" s="27" t="s">
        <v>1505</v>
      </c>
      <c r="D1592" s="18">
        <v>85774</v>
      </c>
      <c r="E1592" s="32" t="s">
        <v>3244</v>
      </c>
      <c r="F1592" s="32"/>
      <c r="G1592" s="27" t="s">
        <v>3478</v>
      </c>
      <c r="H1592" s="27">
        <v>1</v>
      </c>
      <c r="I1592" s="40">
        <v>1992</v>
      </c>
      <c r="J1592" s="32" t="s">
        <v>4784</v>
      </c>
      <c r="K1592" s="17" t="s">
        <v>912</v>
      </c>
      <c r="L1592" s="17" t="s">
        <v>4842</v>
      </c>
      <c r="M1592" s="21" t="s">
        <v>4868</v>
      </c>
      <c r="N1592" s="32" t="s">
        <v>7937</v>
      </c>
      <c r="O1592" s="32" t="s">
        <v>4868</v>
      </c>
      <c r="P1592" s="27" t="s">
        <v>4792</v>
      </c>
      <c r="Q1592" s="32" t="s">
        <v>4786</v>
      </c>
      <c r="R1592" s="39">
        <v>18</v>
      </c>
      <c r="S1592" s="54" t="s">
        <v>4066</v>
      </c>
      <c r="T1592" s="27">
        <v>110</v>
      </c>
      <c r="U1592" s="27" t="s">
        <v>4475</v>
      </c>
    </row>
    <row r="1593" spans="1:21" hidden="1" x14ac:dyDescent="0.25">
      <c r="A1593" s="24" t="s">
        <v>913</v>
      </c>
      <c r="B1593" s="17" t="s">
        <v>2186</v>
      </c>
      <c r="C1593" s="17" t="s">
        <v>1506</v>
      </c>
      <c r="D1593" s="18">
        <v>85774</v>
      </c>
      <c r="E1593" s="25" t="s">
        <v>3244</v>
      </c>
      <c r="F1593" s="17"/>
      <c r="G1593" s="19" t="s">
        <v>3478</v>
      </c>
      <c r="H1593" s="17">
        <v>3</v>
      </c>
      <c r="I1593" s="28">
        <v>1984</v>
      </c>
      <c r="J1593" s="17" t="s">
        <v>4784</v>
      </c>
      <c r="K1593" s="17" t="s">
        <v>913</v>
      </c>
      <c r="L1593" s="17" t="s">
        <v>4842</v>
      </c>
      <c r="M1593" s="17" t="s">
        <v>4868</v>
      </c>
      <c r="N1593" s="17" t="s">
        <v>7937</v>
      </c>
      <c r="O1593" s="17" t="s">
        <v>4868</v>
      </c>
      <c r="P1593" s="17" t="s">
        <v>4792</v>
      </c>
      <c r="Q1593" s="17" t="s">
        <v>4786</v>
      </c>
      <c r="R1593" s="29">
        <v>22</v>
      </c>
      <c r="S1593" s="17" t="s">
        <v>4066</v>
      </c>
      <c r="T1593" s="25">
        <v>110</v>
      </c>
      <c r="U1593" s="25" t="s">
        <v>4475</v>
      </c>
    </row>
    <row r="1594" spans="1:21" ht="39" hidden="1" x14ac:dyDescent="0.25">
      <c r="A1594" s="24" t="s">
        <v>153</v>
      </c>
      <c r="B1594" s="21" t="s">
        <v>2186</v>
      </c>
      <c r="C1594" s="17" t="s">
        <v>1019</v>
      </c>
      <c r="D1594" s="26">
        <v>85774</v>
      </c>
      <c r="E1594" s="25" t="s">
        <v>3244</v>
      </c>
      <c r="F1594" s="21"/>
      <c r="G1594" s="27" t="s">
        <v>3478</v>
      </c>
      <c r="H1594" s="17">
        <v>2</v>
      </c>
      <c r="I1594" s="38">
        <v>1991</v>
      </c>
      <c r="J1594" s="32" t="s">
        <v>4784</v>
      </c>
      <c r="K1594" s="17" t="s">
        <v>153</v>
      </c>
      <c r="L1594" s="17" t="s">
        <v>4842</v>
      </c>
      <c r="M1594" s="21" t="s">
        <v>4843</v>
      </c>
      <c r="N1594" s="17" t="s">
        <v>4751</v>
      </c>
      <c r="O1594" s="17" t="s">
        <v>4843</v>
      </c>
      <c r="P1594" s="27" t="s">
        <v>4792</v>
      </c>
      <c r="Q1594" s="17" t="s">
        <v>4786</v>
      </c>
      <c r="R1594" s="29">
        <v>332.7</v>
      </c>
      <c r="S1594" s="30" t="s">
        <v>4066</v>
      </c>
      <c r="T1594" s="30">
        <v>110</v>
      </c>
      <c r="U1594" s="30" t="s">
        <v>4475</v>
      </c>
    </row>
    <row r="1595" spans="1:21" ht="39" hidden="1" x14ac:dyDescent="0.25">
      <c r="A1595" s="24" t="s">
        <v>339</v>
      </c>
      <c r="B1595" s="21" t="s">
        <v>2212</v>
      </c>
      <c r="C1595" s="17" t="s">
        <v>1149</v>
      </c>
      <c r="D1595" s="26">
        <v>84579</v>
      </c>
      <c r="E1595" s="25" t="s">
        <v>3305</v>
      </c>
      <c r="F1595" s="17" t="s">
        <v>2536</v>
      </c>
      <c r="G1595" s="19" t="s">
        <v>3478</v>
      </c>
      <c r="H1595" s="17"/>
      <c r="I1595" s="28">
        <v>1920</v>
      </c>
      <c r="J1595" s="17" t="s">
        <v>4784</v>
      </c>
      <c r="K1595" s="17" t="s">
        <v>339</v>
      </c>
      <c r="L1595" s="17" t="s">
        <v>4823</v>
      </c>
      <c r="M1595" s="17"/>
      <c r="N1595" s="17"/>
      <c r="O1595" s="17" t="s">
        <v>4823</v>
      </c>
      <c r="P1595" s="17" t="s">
        <v>4792</v>
      </c>
      <c r="Q1595" s="17" t="s">
        <v>4792</v>
      </c>
      <c r="R1595" s="29">
        <v>18.5</v>
      </c>
      <c r="S1595" s="17" t="s">
        <v>4132</v>
      </c>
      <c r="T1595" s="25">
        <v>10</v>
      </c>
      <c r="U1595" s="25" t="s">
        <v>4492</v>
      </c>
    </row>
    <row r="1596" spans="1:21" hidden="1" x14ac:dyDescent="0.25">
      <c r="A1596" s="24" t="s">
        <v>7938</v>
      </c>
      <c r="B1596" s="17"/>
      <c r="C1596" s="17" t="s">
        <v>7939</v>
      </c>
      <c r="D1596" s="18">
        <v>27628</v>
      </c>
      <c r="E1596" s="17" t="s">
        <v>7940</v>
      </c>
      <c r="F1596" s="17"/>
      <c r="G1596" s="19" t="s">
        <v>3477</v>
      </c>
      <c r="H1596" s="17"/>
      <c r="I1596" s="20">
        <v>2014</v>
      </c>
      <c r="J1596" s="21" t="s">
        <v>4784</v>
      </c>
      <c r="K1596" s="17" t="s">
        <v>7938</v>
      </c>
      <c r="L1596" s="17" t="s">
        <v>4785</v>
      </c>
      <c r="M1596" s="17"/>
      <c r="N1596" s="17"/>
      <c r="O1596" s="17" t="s">
        <v>4785</v>
      </c>
      <c r="P1596" s="17" t="s">
        <v>4786</v>
      </c>
      <c r="Q1596" s="24" t="s">
        <v>4792</v>
      </c>
      <c r="R1596" s="22">
        <v>33</v>
      </c>
      <c r="S1596" s="24"/>
      <c r="T1596" s="24" t="s">
        <v>4405</v>
      </c>
      <c r="U1596" s="17" t="s">
        <v>4443</v>
      </c>
    </row>
    <row r="1597" spans="1:21" x14ac:dyDescent="0.25">
      <c r="A1597" s="24" t="s">
        <v>340</v>
      </c>
      <c r="B1597" s="17" t="s">
        <v>2211</v>
      </c>
      <c r="C1597" s="17" t="s">
        <v>1150</v>
      </c>
      <c r="D1597" s="26">
        <v>83620</v>
      </c>
      <c r="E1597" s="25" t="s">
        <v>3306</v>
      </c>
      <c r="F1597" s="24"/>
      <c r="G1597" s="19" t="s">
        <v>3478</v>
      </c>
      <c r="H1597" s="24">
        <v>1</v>
      </c>
      <c r="I1597" s="28">
        <v>1983</v>
      </c>
      <c r="J1597" s="17" t="s">
        <v>4784</v>
      </c>
      <c r="K1597" s="17" t="s">
        <v>340</v>
      </c>
      <c r="L1597" s="17" t="s">
        <v>4959</v>
      </c>
      <c r="M1597" s="17"/>
      <c r="N1597" s="24"/>
      <c r="O1597" s="24" t="s">
        <v>4959</v>
      </c>
      <c r="P1597" s="17" t="s">
        <v>4792</v>
      </c>
      <c r="Q1597" s="17" t="s">
        <v>4792</v>
      </c>
      <c r="R1597" s="29">
        <v>48</v>
      </c>
      <c r="S1597" s="17" t="s">
        <v>4126</v>
      </c>
      <c r="T1597" s="25">
        <v>110</v>
      </c>
      <c r="U1597" s="25" t="s">
        <v>4475</v>
      </c>
    </row>
    <row r="1598" spans="1:21" x14ac:dyDescent="0.25">
      <c r="A1598" s="17" t="s">
        <v>341</v>
      </c>
      <c r="B1598" s="32" t="s">
        <v>2211</v>
      </c>
      <c r="C1598" s="32" t="s">
        <v>1151</v>
      </c>
      <c r="D1598" s="32">
        <v>83620</v>
      </c>
      <c r="E1598" s="32" t="s">
        <v>3306</v>
      </c>
      <c r="F1598" s="32"/>
      <c r="G1598" s="19" t="s">
        <v>3478</v>
      </c>
      <c r="H1598" s="32">
        <v>2</v>
      </c>
      <c r="I1598" s="32">
        <v>1960</v>
      </c>
      <c r="J1598" s="32" t="s">
        <v>4784</v>
      </c>
      <c r="K1598" s="17" t="s">
        <v>341</v>
      </c>
      <c r="L1598" s="32" t="s">
        <v>4959</v>
      </c>
      <c r="M1598" s="32"/>
      <c r="N1598" s="32"/>
      <c r="O1598" s="32" t="s">
        <v>4959</v>
      </c>
      <c r="P1598" s="32" t="s">
        <v>4792</v>
      </c>
      <c r="Q1598" s="32" t="s">
        <v>4792</v>
      </c>
      <c r="R1598" s="39">
        <v>44</v>
      </c>
      <c r="S1598" s="32" t="s">
        <v>4126</v>
      </c>
      <c r="T1598" s="17">
        <v>110</v>
      </c>
      <c r="U1598" s="32" t="s">
        <v>4475</v>
      </c>
    </row>
    <row r="1599" spans="1:21" ht="64.5" x14ac:dyDescent="0.25">
      <c r="A1599" s="24" t="s">
        <v>342</v>
      </c>
      <c r="B1599" s="21" t="s">
        <v>2158</v>
      </c>
      <c r="C1599" s="21" t="s">
        <v>1152</v>
      </c>
      <c r="D1599" s="26" t="s">
        <v>2922</v>
      </c>
      <c r="E1599" s="25" t="s">
        <v>3307</v>
      </c>
      <c r="F1599" s="21"/>
      <c r="G1599" s="27" t="s">
        <v>3488</v>
      </c>
      <c r="H1599" s="17" t="s">
        <v>1635</v>
      </c>
      <c r="I1599" s="38">
        <v>1943</v>
      </c>
      <c r="J1599" s="32" t="s">
        <v>4784</v>
      </c>
      <c r="K1599" s="17" t="s">
        <v>342</v>
      </c>
      <c r="L1599" s="17" t="s">
        <v>4959</v>
      </c>
      <c r="M1599" s="21"/>
      <c r="N1599" s="17"/>
      <c r="O1599" s="17" t="s">
        <v>4959</v>
      </c>
      <c r="P1599" s="27" t="s">
        <v>4792</v>
      </c>
      <c r="Q1599" s="17" t="s">
        <v>4859</v>
      </c>
      <c r="R1599" s="29">
        <v>198</v>
      </c>
      <c r="S1599" s="33" t="s">
        <v>4115</v>
      </c>
      <c r="T1599" s="17">
        <v>220</v>
      </c>
      <c r="U1599" s="25" t="s">
        <v>4459</v>
      </c>
    </row>
    <row r="1600" spans="1:21" x14ac:dyDescent="0.25">
      <c r="A1600" s="24" t="s">
        <v>343</v>
      </c>
      <c r="B1600" s="17" t="s">
        <v>2158</v>
      </c>
      <c r="C1600" s="17" t="s">
        <v>1153</v>
      </c>
      <c r="D1600" s="26" t="s">
        <v>2922</v>
      </c>
      <c r="E1600" s="25" t="s">
        <v>3307</v>
      </c>
      <c r="F1600" s="24"/>
      <c r="G1600" s="19" t="s">
        <v>3488</v>
      </c>
      <c r="H1600" s="24" t="s">
        <v>1636</v>
      </c>
      <c r="I1600" s="28">
        <v>2012</v>
      </c>
      <c r="J1600" s="17" t="s">
        <v>4784</v>
      </c>
      <c r="K1600" s="17" t="s">
        <v>343</v>
      </c>
      <c r="L1600" s="17" t="s">
        <v>4959</v>
      </c>
      <c r="M1600" s="17"/>
      <c r="N1600" s="24"/>
      <c r="O1600" s="24" t="s">
        <v>4959</v>
      </c>
      <c r="P1600" s="17" t="s">
        <v>4792</v>
      </c>
      <c r="Q1600" s="17" t="s">
        <v>4859</v>
      </c>
      <c r="R1600" s="29">
        <v>295</v>
      </c>
      <c r="S1600" s="17" t="s">
        <v>4115</v>
      </c>
      <c r="T1600" s="25">
        <v>220</v>
      </c>
      <c r="U1600" s="25" t="s">
        <v>4459</v>
      </c>
    </row>
    <row r="1601" spans="1:21" hidden="1" x14ac:dyDescent="0.25">
      <c r="A1601" s="24" t="s">
        <v>79</v>
      </c>
      <c r="B1601" s="17" t="s">
        <v>2155</v>
      </c>
      <c r="C1601" s="17" t="s">
        <v>964</v>
      </c>
      <c r="D1601" s="18">
        <v>26316</v>
      </c>
      <c r="E1601" s="25" t="s">
        <v>3215</v>
      </c>
      <c r="F1601" s="24" t="s">
        <v>2430</v>
      </c>
      <c r="G1601" s="19" t="s">
        <v>3477</v>
      </c>
      <c r="H1601" s="17" t="s">
        <v>1523</v>
      </c>
      <c r="I1601" s="28">
        <v>2006</v>
      </c>
      <c r="J1601" s="17" t="s">
        <v>4784</v>
      </c>
      <c r="K1601" s="17" t="s">
        <v>79</v>
      </c>
      <c r="L1601" s="17" t="s">
        <v>1520</v>
      </c>
      <c r="M1601" s="17" t="s">
        <v>4905</v>
      </c>
      <c r="N1601" s="24"/>
      <c r="O1601" s="24" t="s">
        <v>1520</v>
      </c>
      <c r="P1601" s="17" t="s">
        <v>4786</v>
      </c>
      <c r="Q1601" s="17" t="s">
        <v>4786</v>
      </c>
      <c r="R1601" s="29">
        <v>1.92</v>
      </c>
      <c r="S1601" s="17"/>
      <c r="T1601" s="25">
        <v>20</v>
      </c>
      <c r="U1601" s="25" t="s">
        <v>4455</v>
      </c>
    </row>
    <row r="1602" spans="1:21" ht="51.75" hidden="1" x14ac:dyDescent="0.25">
      <c r="A1602" s="24" t="s">
        <v>686</v>
      </c>
      <c r="B1602" s="21" t="s">
        <v>2155</v>
      </c>
      <c r="C1602" s="21" t="s">
        <v>964</v>
      </c>
      <c r="D1602" s="26">
        <v>26316</v>
      </c>
      <c r="E1602" s="25" t="s">
        <v>3215</v>
      </c>
      <c r="F1602" s="21" t="s">
        <v>2430</v>
      </c>
      <c r="G1602" s="27" t="s">
        <v>3477</v>
      </c>
      <c r="H1602" s="17" t="s">
        <v>1762</v>
      </c>
      <c r="I1602" s="38">
        <v>1989</v>
      </c>
      <c r="J1602" s="32" t="s">
        <v>4784</v>
      </c>
      <c r="K1602" s="17" t="s">
        <v>686</v>
      </c>
      <c r="L1602" s="17" t="s">
        <v>4812</v>
      </c>
      <c r="M1602" s="21" t="s">
        <v>5099</v>
      </c>
      <c r="N1602" s="17"/>
      <c r="O1602" s="17" t="s">
        <v>4812</v>
      </c>
      <c r="P1602" s="27" t="s">
        <v>4792</v>
      </c>
      <c r="Q1602" s="17" t="s">
        <v>4786</v>
      </c>
      <c r="R1602" s="29">
        <v>58.1</v>
      </c>
      <c r="S1602" s="33"/>
      <c r="T1602" s="17">
        <v>20</v>
      </c>
      <c r="U1602" s="25" t="s">
        <v>4455</v>
      </c>
    </row>
    <row r="1603" spans="1:21" hidden="1" x14ac:dyDescent="0.25">
      <c r="A1603" s="24" t="s">
        <v>687</v>
      </c>
      <c r="B1603" s="17" t="s">
        <v>2155</v>
      </c>
      <c r="C1603" s="17" t="s">
        <v>964</v>
      </c>
      <c r="D1603" s="26">
        <v>26316</v>
      </c>
      <c r="E1603" s="25" t="s">
        <v>3215</v>
      </c>
      <c r="F1603" s="17" t="s">
        <v>2430</v>
      </c>
      <c r="G1603" s="19" t="s">
        <v>3477</v>
      </c>
      <c r="H1603" s="17" t="s">
        <v>1763</v>
      </c>
      <c r="I1603" s="28">
        <v>1968</v>
      </c>
      <c r="J1603" s="17" t="s">
        <v>4784</v>
      </c>
      <c r="K1603" s="17" t="s">
        <v>687</v>
      </c>
      <c r="L1603" s="17" t="s">
        <v>4812</v>
      </c>
      <c r="M1603" s="17" t="s">
        <v>7941</v>
      </c>
      <c r="N1603" s="17"/>
      <c r="O1603" s="17" t="s">
        <v>4812</v>
      </c>
      <c r="P1603" s="17" t="s">
        <v>4792</v>
      </c>
      <c r="Q1603" s="17" t="s">
        <v>4786</v>
      </c>
      <c r="R1603" s="29">
        <v>0.48</v>
      </c>
      <c r="S1603" s="17"/>
      <c r="T1603" s="25">
        <v>20</v>
      </c>
      <c r="U1603" s="25" t="s">
        <v>4455</v>
      </c>
    </row>
    <row r="1604" spans="1:21" hidden="1" x14ac:dyDescent="0.25">
      <c r="A1604" s="24" t="s">
        <v>7942</v>
      </c>
      <c r="B1604" s="17" t="s">
        <v>5019</v>
      </c>
      <c r="C1604" s="17"/>
      <c r="D1604" s="18">
        <v>97209</v>
      </c>
      <c r="E1604" s="17" t="s">
        <v>7943</v>
      </c>
      <c r="F1604" s="21"/>
      <c r="G1604" s="19" t="s">
        <v>3478</v>
      </c>
      <c r="H1604" s="17"/>
      <c r="I1604" s="20">
        <v>2006</v>
      </c>
      <c r="J1604" s="17" t="s">
        <v>4784</v>
      </c>
      <c r="K1604" s="17" t="s">
        <v>7942</v>
      </c>
      <c r="L1604" s="17" t="s">
        <v>4785</v>
      </c>
      <c r="M1604" s="17"/>
      <c r="N1604" s="17"/>
      <c r="O1604" s="17" t="s">
        <v>4785</v>
      </c>
      <c r="P1604" s="17" t="s">
        <v>4786</v>
      </c>
      <c r="Q1604" s="17"/>
      <c r="R1604" s="22">
        <v>10</v>
      </c>
      <c r="S1604" s="17"/>
      <c r="T1604" s="23" t="s">
        <v>4403</v>
      </c>
      <c r="U1604" s="25" t="s">
        <v>4451</v>
      </c>
    </row>
    <row r="1605" spans="1:21" hidden="1" x14ac:dyDescent="0.25">
      <c r="A1605" s="24" t="s">
        <v>7944</v>
      </c>
      <c r="B1605" s="17" t="s">
        <v>7945</v>
      </c>
      <c r="C1605" s="17" t="s">
        <v>7946</v>
      </c>
      <c r="D1605" s="18">
        <v>92355</v>
      </c>
      <c r="E1605" s="17" t="s">
        <v>7947</v>
      </c>
      <c r="F1605" s="17" t="s">
        <v>7948</v>
      </c>
      <c r="G1605" s="19" t="s">
        <v>3478</v>
      </c>
      <c r="H1605" s="17"/>
      <c r="I1605" s="20">
        <v>2015</v>
      </c>
      <c r="J1605" s="17" t="s">
        <v>4784</v>
      </c>
      <c r="K1605" s="17" t="s">
        <v>7944</v>
      </c>
      <c r="L1605" s="17" t="s">
        <v>4785</v>
      </c>
      <c r="M1605" s="17"/>
      <c r="N1605" s="17"/>
      <c r="O1605" s="17" t="s">
        <v>4785</v>
      </c>
      <c r="P1605" s="17" t="s">
        <v>4786</v>
      </c>
      <c r="Q1605" s="17"/>
      <c r="R1605" s="22">
        <v>12</v>
      </c>
      <c r="S1605" s="17"/>
      <c r="T1605" s="23"/>
      <c r="U1605" s="25"/>
    </row>
    <row r="1606" spans="1:21" ht="39" hidden="1" x14ac:dyDescent="0.25">
      <c r="A1606" s="24" t="s">
        <v>7949</v>
      </c>
      <c r="B1606" s="21" t="s">
        <v>7950</v>
      </c>
      <c r="C1606" s="21"/>
      <c r="D1606" s="26">
        <v>3226</v>
      </c>
      <c r="E1606" s="25" t="s">
        <v>7951</v>
      </c>
      <c r="F1606" s="21"/>
      <c r="G1606" s="27" t="s">
        <v>3346</v>
      </c>
      <c r="H1606" s="17"/>
      <c r="I1606" s="38">
        <v>2006</v>
      </c>
      <c r="J1606" s="32" t="s">
        <v>4784</v>
      </c>
      <c r="K1606" s="17" t="s">
        <v>7949</v>
      </c>
      <c r="L1606" s="17" t="s">
        <v>4785</v>
      </c>
      <c r="M1606" s="21"/>
      <c r="N1606" s="17"/>
      <c r="O1606" s="17" t="s">
        <v>4785</v>
      </c>
      <c r="P1606" s="27" t="s">
        <v>4786</v>
      </c>
      <c r="Q1606" s="17"/>
      <c r="R1606" s="29">
        <v>12</v>
      </c>
      <c r="S1606" s="33"/>
      <c r="T1606" s="17" t="s">
        <v>4403</v>
      </c>
      <c r="U1606" s="25" t="s">
        <v>4458</v>
      </c>
    </row>
    <row r="1607" spans="1:21" ht="64.5" hidden="1" x14ac:dyDescent="0.25">
      <c r="A1607" s="24" t="s">
        <v>7952</v>
      </c>
      <c r="B1607" s="21"/>
      <c r="C1607" s="21" t="s">
        <v>7953</v>
      </c>
      <c r="D1607" s="26">
        <v>3226</v>
      </c>
      <c r="E1607" s="25" t="s">
        <v>7954</v>
      </c>
      <c r="F1607" s="21" t="s">
        <v>7955</v>
      </c>
      <c r="G1607" s="27" t="s">
        <v>3346</v>
      </c>
      <c r="H1607" s="17"/>
      <c r="I1607" s="38">
        <v>2015</v>
      </c>
      <c r="J1607" s="32" t="s">
        <v>4784</v>
      </c>
      <c r="K1607" s="17" t="s">
        <v>7952</v>
      </c>
      <c r="L1607" s="17" t="s">
        <v>4785</v>
      </c>
      <c r="M1607" s="21"/>
      <c r="N1607" s="17"/>
      <c r="O1607" s="17" t="s">
        <v>4785</v>
      </c>
      <c r="P1607" s="27" t="s">
        <v>4786</v>
      </c>
      <c r="Q1607" s="17"/>
      <c r="R1607" s="29">
        <v>14.4</v>
      </c>
      <c r="S1607" s="33"/>
      <c r="T1607" s="17"/>
      <c r="U1607" s="25"/>
    </row>
    <row r="1608" spans="1:21" ht="51.75" x14ac:dyDescent="0.25">
      <c r="A1608" s="24" t="s">
        <v>344</v>
      </c>
      <c r="B1608" s="21" t="s">
        <v>2213</v>
      </c>
      <c r="C1608" s="21" t="s">
        <v>1154</v>
      </c>
      <c r="D1608" s="26" t="s">
        <v>2923</v>
      </c>
      <c r="E1608" s="25" t="s">
        <v>3308</v>
      </c>
      <c r="F1608" s="21" t="s">
        <v>2537</v>
      </c>
      <c r="G1608" s="27" t="s">
        <v>3491</v>
      </c>
      <c r="H1608" s="17" t="s">
        <v>1637</v>
      </c>
      <c r="I1608" s="38">
        <v>2015</v>
      </c>
      <c r="J1608" s="32" t="s">
        <v>4866</v>
      </c>
      <c r="K1608" s="17" t="s">
        <v>344</v>
      </c>
      <c r="L1608" s="17" t="s">
        <v>4959</v>
      </c>
      <c r="M1608" s="21"/>
      <c r="N1608" s="17"/>
      <c r="O1608" s="17" t="s">
        <v>4959</v>
      </c>
      <c r="P1608" s="27" t="s">
        <v>4859</v>
      </c>
      <c r="Q1608" s="17" t="s">
        <v>4859</v>
      </c>
      <c r="R1608" s="29">
        <v>195</v>
      </c>
      <c r="S1608" s="33" t="s">
        <v>4133</v>
      </c>
      <c r="T1608" s="17">
        <v>220</v>
      </c>
      <c r="U1608" s="25" t="s">
        <v>4460</v>
      </c>
    </row>
    <row r="1609" spans="1:21" ht="51.75" x14ac:dyDescent="0.25">
      <c r="A1609" s="24" t="s">
        <v>345</v>
      </c>
      <c r="B1609" s="21" t="s">
        <v>2213</v>
      </c>
      <c r="C1609" s="21" t="s">
        <v>1154</v>
      </c>
      <c r="D1609" s="26" t="s">
        <v>2923</v>
      </c>
      <c r="E1609" s="25" t="s">
        <v>3308</v>
      </c>
      <c r="F1609" s="21" t="s">
        <v>2537</v>
      </c>
      <c r="G1609" s="27" t="s">
        <v>3491</v>
      </c>
      <c r="H1609" s="17" t="s">
        <v>1638</v>
      </c>
      <c r="I1609" s="38">
        <v>1964</v>
      </c>
      <c r="J1609" s="32" t="s">
        <v>4784</v>
      </c>
      <c r="K1609" s="17" t="s">
        <v>345</v>
      </c>
      <c r="L1609" s="17" t="s">
        <v>4959</v>
      </c>
      <c r="M1609" s="21"/>
      <c r="N1609" s="17"/>
      <c r="O1609" s="17" t="s">
        <v>4959</v>
      </c>
      <c r="P1609" s="27" t="s">
        <v>4792</v>
      </c>
      <c r="Q1609" s="17" t="s">
        <v>4792</v>
      </c>
      <c r="R1609" s="29">
        <v>100</v>
      </c>
      <c r="S1609" s="33" t="s">
        <v>4133</v>
      </c>
      <c r="T1609" s="17">
        <v>220</v>
      </c>
      <c r="U1609" s="25" t="s">
        <v>4460</v>
      </c>
    </row>
    <row r="1610" spans="1:21" ht="51.75" x14ac:dyDescent="0.25">
      <c r="A1610" s="24" t="s">
        <v>346</v>
      </c>
      <c r="B1610" s="21" t="s">
        <v>2213</v>
      </c>
      <c r="C1610" s="17" t="s">
        <v>1154</v>
      </c>
      <c r="D1610" s="26" t="s">
        <v>2923</v>
      </c>
      <c r="E1610" s="25" t="s">
        <v>3308</v>
      </c>
      <c r="F1610" s="21" t="s">
        <v>2537</v>
      </c>
      <c r="G1610" s="27" t="s">
        <v>3491</v>
      </c>
      <c r="H1610" s="17" t="s">
        <v>1639</v>
      </c>
      <c r="I1610" s="52">
        <v>1964</v>
      </c>
      <c r="J1610" s="32" t="s">
        <v>4784</v>
      </c>
      <c r="K1610" s="17" t="s">
        <v>346</v>
      </c>
      <c r="L1610" s="17" t="s">
        <v>4959</v>
      </c>
      <c r="M1610" s="21"/>
      <c r="N1610" s="17"/>
      <c r="O1610" s="17" t="s">
        <v>4959</v>
      </c>
      <c r="P1610" s="17" t="s">
        <v>4792</v>
      </c>
      <c r="Q1610" s="17" t="s">
        <v>4792</v>
      </c>
      <c r="R1610" s="29">
        <v>100</v>
      </c>
      <c r="S1610" s="30" t="s">
        <v>4133</v>
      </c>
      <c r="T1610" s="30">
        <v>220</v>
      </c>
      <c r="U1610" s="30" t="s">
        <v>4460</v>
      </c>
    </row>
    <row r="1611" spans="1:21" x14ac:dyDescent="0.25">
      <c r="A1611" s="24" t="s">
        <v>347</v>
      </c>
      <c r="B1611" s="17" t="s">
        <v>2213</v>
      </c>
      <c r="C1611" s="17" t="s">
        <v>1154</v>
      </c>
      <c r="D1611" s="18" t="s">
        <v>2923</v>
      </c>
      <c r="E1611" s="25" t="s">
        <v>3308</v>
      </c>
      <c r="F1611" s="17" t="s">
        <v>2537</v>
      </c>
      <c r="G1611" s="19" t="s">
        <v>3491</v>
      </c>
      <c r="H1611" s="17" t="s">
        <v>1640</v>
      </c>
      <c r="I1611" s="28">
        <v>1963</v>
      </c>
      <c r="J1611" s="17" t="s">
        <v>4784</v>
      </c>
      <c r="K1611" s="17" t="s">
        <v>347</v>
      </c>
      <c r="L1611" s="17" t="s">
        <v>4959</v>
      </c>
      <c r="M1611" s="17"/>
      <c r="N1611" s="17"/>
      <c r="O1611" s="17" t="s">
        <v>4959</v>
      </c>
      <c r="P1611" s="17" t="s">
        <v>4792</v>
      </c>
      <c r="Q1611" s="17" t="s">
        <v>4792</v>
      </c>
      <c r="R1611" s="29">
        <v>100</v>
      </c>
      <c r="S1611" s="17" t="s">
        <v>4133</v>
      </c>
      <c r="T1611" s="25">
        <v>220</v>
      </c>
      <c r="U1611" s="25" t="s">
        <v>4460</v>
      </c>
    </row>
    <row r="1612" spans="1:21" x14ac:dyDescent="0.25">
      <c r="A1612" s="24" t="s">
        <v>348</v>
      </c>
      <c r="B1612" s="17" t="s">
        <v>2213</v>
      </c>
      <c r="C1612" s="17" t="s">
        <v>1154</v>
      </c>
      <c r="D1612" s="26" t="s">
        <v>2923</v>
      </c>
      <c r="E1612" s="25" t="s">
        <v>3308</v>
      </c>
      <c r="F1612" s="17" t="s">
        <v>2537</v>
      </c>
      <c r="G1612" s="19" t="s">
        <v>3491</v>
      </c>
      <c r="H1612" s="17" t="s">
        <v>1641</v>
      </c>
      <c r="I1612" s="28">
        <v>1964</v>
      </c>
      <c r="J1612" s="17" t="s">
        <v>4784</v>
      </c>
      <c r="K1612" s="17" t="s">
        <v>348</v>
      </c>
      <c r="L1612" s="17" t="s">
        <v>4959</v>
      </c>
      <c r="M1612" s="17"/>
      <c r="N1612" s="17"/>
      <c r="O1612" s="17" t="s">
        <v>4959</v>
      </c>
      <c r="P1612" s="17" t="s">
        <v>4792</v>
      </c>
      <c r="Q1612" s="17" t="s">
        <v>4792</v>
      </c>
      <c r="R1612" s="29">
        <v>100</v>
      </c>
      <c r="S1612" s="17" t="s">
        <v>4133</v>
      </c>
      <c r="T1612" s="25">
        <v>220</v>
      </c>
      <c r="U1612" s="17" t="s">
        <v>4460</v>
      </c>
    </row>
    <row r="1613" spans="1:21" x14ac:dyDescent="0.25">
      <c r="A1613" s="17" t="s">
        <v>349</v>
      </c>
      <c r="B1613" s="17" t="s">
        <v>2213</v>
      </c>
      <c r="C1613" s="17" t="s">
        <v>1154</v>
      </c>
      <c r="D1613" s="18" t="s">
        <v>2923</v>
      </c>
      <c r="E1613" s="17" t="s">
        <v>3308</v>
      </c>
      <c r="F1613" s="17" t="s">
        <v>2537</v>
      </c>
      <c r="G1613" s="19" t="s">
        <v>3491</v>
      </c>
      <c r="H1613" s="17" t="s">
        <v>1642</v>
      </c>
      <c r="I1613" s="20">
        <v>1962</v>
      </c>
      <c r="J1613" s="17" t="s">
        <v>4784</v>
      </c>
      <c r="K1613" s="17" t="s">
        <v>349</v>
      </c>
      <c r="L1613" s="17" t="s">
        <v>4959</v>
      </c>
      <c r="M1613" s="17"/>
      <c r="N1613" s="17"/>
      <c r="O1613" s="17" t="s">
        <v>4959</v>
      </c>
      <c r="P1613" s="17" t="s">
        <v>4792</v>
      </c>
      <c r="Q1613" s="17" t="s">
        <v>4792</v>
      </c>
      <c r="R1613" s="22">
        <v>100</v>
      </c>
      <c r="S1613" s="17" t="s">
        <v>4134</v>
      </c>
      <c r="T1613" s="23">
        <v>220</v>
      </c>
      <c r="U1613" s="17" t="s">
        <v>4460</v>
      </c>
    </row>
    <row r="1614" spans="1:21" ht="51.75" x14ac:dyDescent="0.25">
      <c r="A1614" s="17" t="s">
        <v>350</v>
      </c>
      <c r="B1614" s="33" t="s">
        <v>2213</v>
      </c>
      <c r="C1614" s="17" t="s">
        <v>1154</v>
      </c>
      <c r="D1614" s="18" t="s">
        <v>2923</v>
      </c>
      <c r="E1614" s="37" t="s">
        <v>3308</v>
      </c>
      <c r="F1614" s="17" t="s">
        <v>2537</v>
      </c>
      <c r="G1614" s="19" t="s">
        <v>3491</v>
      </c>
      <c r="H1614" s="17" t="s">
        <v>1643</v>
      </c>
      <c r="I1614" s="20">
        <v>1962</v>
      </c>
      <c r="J1614" s="17" t="s">
        <v>4784</v>
      </c>
      <c r="K1614" s="17" t="s">
        <v>350</v>
      </c>
      <c r="L1614" s="17" t="s">
        <v>4959</v>
      </c>
      <c r="M1614" s="17"/>
      <c r="N1614" s="17"/>
      <c r="O1614" s="17" t="s">
        <v>4959</v>
      </c>
      <c r="P1614" s="17" t="s">
        <v>4792</v>
      </c>
      <c r="Q1614" s="17" t="s">
        <v>4792</v>
      </c>
      <c r="R1614" s="22">
        <v>100</v>
      </c>
      <c r="S1614" s="17" t="s">
        <v>4134</v>
      </c>
      <c r="T1614" s="23">
        <v>220</v>
      </c>
      <c r="U1614" s="17" t="s">
        <v>4460</v>
      </c>
    </row>
    <row r="1615" spans="1:21" ht="51.75" x14ac:dyDescent="0.25">
      <c r="A1615" s="24" t="s">
        <v>351</v>
      </c>
      <c r="B1615" s="21" t="s">
        <v>2213</v>
      </c>
      <c r="C1615" s="21" t="s">
        <v>1154</v>
      </c>
      <c r="D1615" s="26" t="s">
        <v>2923</v>
      </c>
      <c r="E1615" s="25" t="s">
        <v>3308</v>
      </c>
      <c r="F1615" s="21" t="s">
        <v>2537</v>
      </c>
      <c r="G1615" s="27" t="s">
        <v>3491</v>
      </c>
      <c r="H1615" s="17" t="s">
        <v>1644</v>
      </c>
      <c r="I1615" s="38">
        <v>1963</v>
      </c>
      <c r="J1615" s="32" t="s">
        <v>4784</v>
      </c>
      <c r="K1615" s="17" t="s">
        <v>351</v>
      </c>
      <c r="L1615" s="17" t="s">
        <v>4959</v>
      </c>
      <c r="M1615" s="21"/>
      <c r="N1615" s="17"/>
      <c r="O1615" s="17" t="s">
        <v>4959</v>
      </c>
      <c r="P1615" s="27" t="s">
        <v>4792</v>
      </c>
      <c r="Q1615" s="17" t="s">
        <v>4792</v>
      </c>
      <c r="R1615" s="29">
        <v>100</v>
      </c>
      <c r="S1615" s="33" t="s">
        <v>4134</v>
      </c>
      <c r="T1615" s="17">
        <v>220</v>
      </c>
      <c r="U1615" s="25" t="s">
        <v>4460</v>
      </c>
    </row>
    <row r="1616" spans="1:21" ht="51.75" x14ac:dyDescent="0.25">
      <c r="A1616" s="24" t="s">
        <v>352</v>
      </c>
      <c r="B1616" s="21" t="s">
        <v>2213</v>
      </c>
      <c r="C1616" s="21" t="s">
        <v>1154</v>
      </c>
      <c r="D1616" s="26" t="s">
        <v>2923</v>
      </c>
      <c r="E1616" s="25" t="s">
        <v>3308</v>
      </c>
      <c r="F1616" s="21" t="s">
        <v>2537</v>
      </c>
      <c r="G1616" s="27" t="s">
        <v>3491</v>
      </c>
      <c r="H1616" s="17" t="s">
        <v>1645</v>
      </c>
      <c r="I1616" s="38">
        <v>1963</v>
      </c>
      <c r="J1616" s="32" t="s">
        <v>4784</v>
      </c>
      <c r="K1616" s="17" t="s">
        <v>352</v>
      </c>
      <c r="L1616" s="17" t="s">
        <v>4959</v>
      </c>
      <c r="M1616" s="21"/>
      <c r="N1616" s="17"/>
      <c r="O1616" s="17" t="s">
        <v>4959</v>
      </c>
      <c r="P1616" s="27" t="s">
        <v>4792</v>
      </c>
      <c r="Q1616" s="17" t="s">
        <v>4792</v>
      </c>
      <c r="R1616" s="29">
        <v>100</v>
      </c>
      <c r="S1616" s="33" t="s">
        <v>4134</v>
      </c>
      <c r="T1616" s="17">
        <v>220</v>
      </c>
      <c r="U1616" s="25" t="s">
        <v>4460</v>
      </c>
    </row>
    <row r="1617" spans="1:21" ht="51.75" x14ac:dyDescent="0.25">
      <c r="A1617" s="24" t="s">
        <v>353</v>
      </c>
      <c r="B1617" s="21" t="s">
        <v>2213</v>
      </c>
      <c r="C1617" s="21" t="s">
        <v>1154</v>
      </c>
      <c r="D1617" s="26" t="s">
        <v>2923</v>
      </c>
      <c r="E1617" s="25" t="s">
        <v>3308</v>
      </c>
      <c r="F1617" s="21" t="s">
        <v>2537</v>
      </c>
      <c r="G1617" s="27" t="s">
        <v>3491</v>
      </c>
      <c r="H1617" s="17" t="s">
        <v>1646</v>
      </c>
      <c r="I1617" s="38">
        <v>1963</v>
      </c>
      <c r="J1617" s="32" t="s">
        <v>4784</v>
      </c>
      <c r="K1617" s="17" t="s">
        <v>353</v>
      </c>
      <c r="L1617" s="17" t="s">
        <v>4959</v>
      </c>
      <c r="M1617" s="21"/>
      <c r="N1617" s="17"/>
      <c r="O1617" s="17" t="s">
        <v>4959</v>
      </c>
      <c r="P1617" s="27" t="s">
        <v>4792</v>
      </c>
      <c r="Q1617" s="17" t="s">
        <v>4792</v>
      </c>
      <c r="R1617" s="29">
        <v>100</v>
      </c>
      <c r="S1617" s="33" t="s">
        <v>4133</v>
      </c>
      <c r="T1617" s="17">
        <v>220</v>
      </c>
      <c r="U1617" s="25" t="s">
        <v>4460</v>
      </c>
    </row>
    <row r="1618" spans="1:21" x14ac:dyDescent="0.25">
      <c r="A1618" s="24" t="s">
        <v>354</v>
      </c>
      <c r="B1618" s="17" t="s">
        <v>2213</v>
      </c>
      <c r="C1618" s="17" t="s">
        <v>1154</v>
      </c>
      <c r="D1618" s="35" t="s">
        <v>2923</v>
      </c>
      <c r="E1618" s="36" t="s">
        <v>3308</v>
      </c>
      <c r="F1618" s="17" t="s">
        <v>2537</v>
      </c>
      <c r="G1618" s="19" t="s">
        <v>3491</v>
      </c>
      <c r="H1618" s="17" t="s">
        <v>1647</v>
      </c>
      <c r="I1618" s="28">
        <v>1975</v>
      </c>
      <c r="J1618" s="17" t="s">
        <v>4784</v>
      </c>
      <c r="K1618" s="17" t="s">
        <v>354</v>
      </c>
      <c r="L1618" s="17" t="s">
        <v>4959</v>
      </c>
      <c r="M1618" s="17"/>
      <c r="N1618" s="17"/>
      <c r="O1618" s="17" t="s">
        <v>4959</v>
      </c>
      <c r="P1618" s="17" t="s">
        <v>4792</v>
      </c>
      <c r="Q1618" s="17" t="s">
        <v>4792</v>
      </c>
      <c r="R1618" s="22">
        <v>196</v>
      </c>
      <c r="S1618" s="17" t="s">
        <v>4133</v>
      </c>
      <c r="T1618" s="36">
        <v>220</v>
      </c>
      <c r="U1618" s="36" t="s">
        <v>4460</v>
      </c>
    </row>
    <row r="1619" spans="1:21" ht="51.75" hidden="1" x14ac:dyDescent="0.25">
      <c r="A1619" s="24" t="s">
        <v>7956</v>
      </c>
      <c r="B1619" s="21" t="s">
        <v>7957</v>
      </c>
      <c r="C1619" s="21"/>
      <c r="D1619" s="26">
        <v>68519</v>
      </c>
      <c r="E1619" s="25" t="s">
        <v>7958</v>
      </c>
      <c r="F1619" s="21" t="s">
        <v>7959</v>
      </c>
      <c r="G1619" s="27" t="s">
        <v>3483</v>
      </c>
      <c r="H1619" s="17"/>
      <c r="I1619" s="38">
        <v>2013</v>
      </c>
      <c r="J1619" s="32" t="s">
        <v>4784</v>
      </c>
      <c r="K1619" s="17" t="s">
        <v>7956</v>
      </c>
      <c r="L1619" s="17" t="s">
        <v>4785</v>
      </c>
      <c r="M1619" s="21"/>
      <c r="N1619" s="17"/>
      <c r="O1619" s="17" t="s">
        <v>4785</v>
      </c>
      <c r="P1619" s="27" t="s">
        <v>4786</v>
      </c>
      <c r="Q1619" s="17" t="s">
        <v>4792</v>
      </c>
      <c r="R1619" s="29">
        <v>12</v>
      </c>
      <c r="S1619" s="33"/>
      <c r="T1619" s="17">
        <v>20</v>
      </c>
      <c r="U1619" s="25"/>
    </row>
    <row r="1620" spans="1:21" hidden="1" x14ac:dyDescent="0.25">
      <c r="A1620" s="24" t="s">
        <v>7960</v>
      </c>
      <c r="B1620" s="17" t="s">
        <v>7961</v>
      </c>
      <c r="C1620" s="17"/>
      <c r="D1620" s="18">
        <v>92249</v>
      </c>
      <c r="E1620" s="25" t="s">
        <v>7962</v>
      </c>
      <c r="F1620" s="17"/>
      <c r="G1620" s="19" t="s">
        <v>3478</v>
      </c>
      <c r="H1620" s="17"/>
      <c r="I1620" s="28">
        <v>2010</v>
      </c>
      <c r="J1620" s="17" t="s">
        <v>4784</v>
      </c>
      <c r="K1620" s="17" t="s">
        <v>7960</v>
      </c>
      <c r="L1620" s="17" t="s">
        <v>4815</v>
      </c>
      <c r="M1620" s="17"/>
      <c r="N1620" s="17"/>
      <c r="O1620" s="17" t="s">
        <v>4815</v>
      </c>
      <c r="P1620" s="17" t="s">
        <v>4786</v>
      </c>
      <c r="Q1620" s="17"/>
      <c r="R1620" s="29">
        <v>10</v>
      </c>
      <c r="S1620" s="17"/>
      <c r="T1620" s="25" t="s">
        <v>4405</v>
      </c>
      <c r="U1620" s="25" t="s">
        <v>4451</v>
      </c>
    </row>
    <row r="1621" spans="1:21" ht="39" hidden="1" x14ac:dyDescent="0.25">
      <c r="A1621" s="24" t="s">
        <v>688</v>
      </c>
      <c r="B1621" s="21" t="s">
        <v>2172</v>
      </c>
      <c r="C1621" s="17" t="s">
        <v>1374</v>
      </c>
      <c r="D1621" s="26">
        <v>85088</v>
      </c>
      <c r="E1621" s="25" t="s">
        <v>1155</v>
      </c>
      <c r="F1621" s="17"/>
      <c r="G1621" s="27" t="s">
        <v>3478</v>
      </c>
      <c r="H1621" s="17">
        <v>5</v>
      </c>
      <c r="I1621" s="28">
        <v>2010</v>
      </c>
      <c r="J1621" s="17" t="s">
        <v>4844</v>
      </c>
      <c r="K1621" s="17" t="s">
        <v>688</v>
      </c>
      <c r="L1621" s="17" t="s">
        <v>4812</v>
      </c>
      <c r="M1621" s="32"/>
      <c r="N1621" s="17"/>
      <c r="O1621" s="17" t="s">
        <v>4812</v>
      </c>
      <c r="P1621" s="17" t="s">
        <v>4792</v>
      </c>
      <c r="Q1621" s="17" t="s">
        <v>4792</v>
      </c>
      <c r="R1621" s="29">
        <v>846</v>
      </c>
      <c r="S1621" s="30" t="s">
        <v>1422</v>
      </c>
      <c r="T1621" s="30">
        <v>380</v>
      </c>
      <c r="U1621" s="30" t="s">
        <v>4463</v>
      </c>
    </row>
    <row r="1622" spans="1:21" ht="39" hidden="1" x14ac:dyDescent="0.25">
      <c r="A1622" s="24" t="s">
        <v>689</v>
      </c>
      <c r="B1622" s="21" t="s">
        <v>2172</v>
      </c>
      <c r="C1622" s="21" t="s">
        <v>7963</v>
      </c>
      <c r="D1622" s="26">
        <v>85088</v>
      </c>
      <c r="E1622" s="25" t="s">
        <v>1155</v>
      </c>
      <c r="F1622" s="21"/>
      <c r="G1622" s="27" t="s">
        <v>3478</v>
      </c>
      <c r="H1622" s="17">
        <v>4</v>
      </c>
      <c r="I1622" s="38">
        <v>2011</v>
      </c>
      <c r="J1622" s="17" t="s">
        <v>4844</v>
      </c>
      <c r="K1622" s="17" t="s">
        <v>689</v>
      </c>
      <c r="L1622" s="17" t="s">
        <v>4812</v>
      </c>
      <c r="M1622" s="21"/>
      <c r="N1622" s="17"/>
      <c r="O1622" s="17" t="s">
        <v>4812</v>
      </c>
      <c r="P1622" s="27" t="s">
        <v>4792</v>
      </c>
      <c r="Q1622" s="17" t="s">
        <v>4792</v>
      </c>
      <c r="R1622" s="29">
        <v>561</v>
      </c>
      <c r="S1622" s="33" t="s">
        <v>1422</v>
      </c>
      <c r="T1622" s="17">
        <v>380</v>
      </c>
      <c r="U1622" s="25" t="s">
        <v>4463</v>
      </c>
    </row>
    <row r="1623" spans="1:21" hidden="1" x14ac:dyDescent="0.25">
      <c r="A1623" s="17" t="s">
        <v>355</v>
      </c>
      <c r="B1623" s="32" t="s">
        <v>2195</v>
      </c>
      <c r="C1623" s="27" t="s">
        <v>1155</v>
      </c>
      <c r="D1623" s="18">
        <v>85088</v>
      </c>
      <c r="E1623" s="32" t="s">
        <v>1155</v>
      </c>
      <c r="F1623" s="32"/>
      <c r="G1623" s="27" t="s">
        <v>3478</v>
      </c>
      <c r="H1623" s="27" t="s">
        <v>1604</v>
      </c>
      <c r="I1623" s="40">
        <v>1992</v>
      </c>
      <c r="J1623" s="32" t="s">
        <v>4784</v>
      </c>
      <c r="K1623" s="17" t="s">
        <v>355</v>
      </c>
      <c r="L1623" s="17" t="s">
        <v>4823</v>
      </c>
      <c r="M1623" s="21"/>
      <c r="N1623" s="32"/>
      <c r="O1623" s="32" t="s">
        <v>4823</v>
      </c>
      <c r="P1623" s="27" t="s">
        <v>4792</v>
      </c>
      <c r="Q1623" s="32" t="s">
        <v>4792</v>
      </c>
      <c r="R1623" s="39">
        <v>23.3</v>
      </c>
      <c r="S1623" s="27" t="s">
        <v>4091</v>
      </c>
      <c r="T1623" s="27" t="s">
        <v>4416</v>
      </c>
      <c r="U1623" s="17" t="s">
        <v>4481</v>
      </c>
    </row>
    <row r="1624" spans="1:21" ht="39" hidden="1" x14ac:dyDescent="0.25">
      <c r="A1624" s="24" t="s">
        <v>785</v>
      </c>
      <c r="B1624" s="21" t="s">
        <v>2172</v>
      </c>
      <c r="C1624" s="21" t="s">
        <v>1422</v>
      </c>
      <c r="D1624" s="26">
        <v>85088</v>
      </c>
      <c r="E1624" s="25" t="s">
        <v>1155</v>
      </c>
      <c r="F1624" s="21"/>
      <c r="G1624" s="27" t="s">
        <v>3478</v>
      </c>
      <c r="H1624" s="17">
        <v>3</v>
      </c>
      <c r="I1624" s="38">
        <v>1974</v>
      </c>
      <c r="J1624" s="17" t="s">
        <v>4844</v>
      </c>
      <c r="K1624" s="17" t="s">
        <v>785</v>
      </c>
      <c r="L1624" s="17" t="s">
        <v>4825</v>
      </c>
      <c r="M1624" s="21" t="s">
        <v>4964</v>
      </c>
      <c r="N1624" s="17"/>
      <c r="O1624" s="17" t="s">
        <v>4825</v>
      </c>
      <c r="P1624" s="27" t="s">
        <v>4792</v>
      </c>
      <c r="Q1624" s="17" t="s">
        <v>4792</v>
      </c>
      <c r="R1624" s="29">
        <v>415</v>
      </c>
      <c r="S1624" s="33" t="s">
        <v>1422</v>
      </c>
      <c r="T1624" s="17">
        <v>380</v>
      </c>
      <c r="U1624" s="25" t="s">
        <v>4463</v>
      </c>
    </row>
    <row r="1625" spans="1:21" ht="64.5" hidden="1" x14ac:dyDescent="0.25">
      <c r="A1625" s="17" t="s">
        <v>838</v>
      </c>
      <c r="B1625" s="17" t="s">
        <v>2351</v>
      </c>
      <c r="C1625" s="17" t="s">
        <v>1452</v>
      </c>
      <c r="D1625" s="18">
        <v>66333</v>
      </c>
      <c r="E1625" s="17" t="s">
        <v>3454</v>
      </c>
      <c r="F1625" s="17" t="s">
        <v>2678</v>
      </c>
      <c r="G1625" s="19" t="s">
        <v>3485</v>
      </c>
      <c r="H1625" s="17" t="s">
        <v>1842</v>
      </c>
      <c r="I1625" s="20">
        <v>2016</v>
      </c>
      <c r="J1625" s="17" t="s">
        <v>4784</v>
      </c>
      <c r="K1625" s="17" t="s">
        <v>838</v>
      </c>
      <c r="L1625" s="17" t="s">
        <v>5095</v>
      </c>
      <c r="M1625" s="17"/>
      <c r="N1625" s="17"/>
      <c r="O1625" s="21" t="s">
        <v>5096</v>
      </c>
      <c r="P1625" s="17" t="s">
        <v>4792</v>
      </c>
      <c r="Q1625" s="17" t="s">
        <v>4792</v>
      </c>
      <c r="R1625" s="22">
        <v>15</v>
      </c>
      <c r="S1625" s="17" t="s">
        <v>4361</v>
      </c>
      <c r="T1625" s="23">
        <v>110</v>
      </c>
      <c r="U1625" s="17" t="s">
        <v>4570</v>
      </c>
    </row>
    <row r="1626" spans="1:21" ht="51.75" hidden="1" x14ac:dyDescent="0.25">
      <c r="A1626" s="24" t="s">
        <v>924</v>
      </c>
      <c r="B1626" s="21" t="s">
        <v>2146</v>
      </c>
      <c r="C1626" s="21" t="s">
        <v>1514</v>
      </c>
      <c r="D1626" s="26">
        <v>66333</v>
      </c>
      <c r="E1626" s="25" t="s">
        <v>3245</v>
      </c>
      <c r="F1626" s="21"/>
      <c r="G1626" s="27" t="s">
        <v>3485</v>
      </c>
      <c r="H1626" s="17" t="s">
        <v>1878</v>
      </c>
      <c r="I1626" s="38">
        <v>2003</v>
      </c>
      <c r="J1626" s="32" t="s">
        <v>4784</v>
      </c>
      <c r="K1626" s="17" t="s">
        <v>924</v>
      </c>
      <c r="L1626" s="17" t="s">
        <v>6168</v>
      </c>
      <c r="M1626" s="21"/>
      <c r="N1626" s="17"/>
      <c r="O1626" s="17" t="s">
        <v>6168</v>
      </c>
      <c r="P1626" s="27" t="s">
        <v>4786</v>
      </c>
      <c r="Q1626" s="17" t="s">
        <v>4786</v>
      </c>
      <c r="R1626" s="29">
        <v>42</v>
      </c>
      <c r="S1626" s="33"/>
      <c r="T1626" s="17">
        <v>10</v>
      </c>
      <c r="U1626" s="25" t="s">
        <v>4590</v>
      </c>
    </row>
    <row r="1627" spans="1:21" ht="39" hidden="1" x14ac:dyDescent="0.25">
      <c r="A1627" s="24" t="s">
        <v>154</v>
      </c>
      <c r="B1627" s="21" t="s">
        <v>2166</v>
      </c>
      <c r="C1627" s="21" t="s">
        <v>1020</v>
      </c>
      <c r="D1627" s="26">
        <v>66333</v>
      </c>
      <c r="E1627" s="25" t="s">
        <v>3245</v>
      </c>
      <c r="F1627" s="21" t="s">
        <v>2465</v>
      </c>
      <c r="G1627" s="27" t="s">
        <v>3485</v>
      </c>
      <c r="H1627" s="17" t="s">
        <v>1578</v>
      </c>
      <c r="I1627" s="38">
        <v>1982</v>
      </c>
      <c r="J1627" s="32" t="s">
        <v>4784</v>
      </c>
      <c r="K1627" s="17" t="s">
        <v>154</v>
      </c>
      <c r="L1627" s="17" t="s">
        <v>4843</v>
      </c>
      <c r="M1627" s="21"/>
      <c r="N1627" s="17"/>
      <c r="O1627" s="17" t="s">
        <v>4843</v>
      </c>
      <c r="P1627" s="27" t="s">
        <v>4792</v>
      </c>
      <c r="Q1627" s="17" t="s">
        <v>4882</v>
      </c>
      <c r="R1627" s="29">
        <v>179</v>
      </c>
      <c r="S1627" s="33" t="s">
        <v>4067</v>
      </c>
      <c r="T1627" s="17">
        <v>110</v>
      </c>
      <c r="U1627" s="25" t="s">
        <v>4465</v>
      </c>
    </row>
    <row r="1628" spans="1:21" ht="39" hidden="1" x14ac:dyDescent="0.25">
      <c r="A1628" s="17" t="s">
        <v>155</v>
      </c>
      <c r="B1628" s="17" t="s">
        <v>2166</v>
      </c>
      <c r="C1628" s="17" t="s">
        <v>997</v>
      </c>
      <c r="D1628" s="18">
        <v>66333</v>
      </c>
      <c r="E1628" s="17" t="s">
        <v>3245</v>
      </c>
      <c r="F1628" s="17" t="s">
        <v>2465</v>
      </c>
      <c r="G1628" s="19" t="s">
        <v>3485</v>
      </c>
      <c r="H1628" s="17" t="s">
        <v>1579</v>
      </c>
      <c r="I1628" s="20">
        <v>1989</v>
      </c>
      <c r="J1628" s="17" t="s">
        <v>4784</v>
      </c>
      <c r="K1628" s="17" t="s">
        <v>155</v>
      </c>
      <c r="L1628" s="17" t="s">
        <v>4843</v>
      </c>
      <c r="M1628" s="17"/>
      <c r="N1628" s="17"/>
      <c r="O1628" s="17" t="s">
        <v>4843</v>
      </c>
      <c r="P1628" s="17" t="s">
        <v>4792</v>
      </c>
      <c r="Q1628" s="17" t="s">
        <v>4882</v>
      </c>
      <c r="R1628" s="22">
        <v>211</v>
      </c>
      <c r="S1628" s="17" t="s">
        <v>4067</v>
      </c>
      <c r="T1628" s="23">
        <v>110</v>
      </c>
      <c r="U1628" s="21" t="s">
        <v>4465</v>
      </c>
    </row>
    <row r="1629" spans="1:21" hidden="1" x14ac:dyDescent="0.25">
      <c r="A1629" s="17" t="s">
        <v>7964</v>
      </c>
      <c r="B1629" s="32" t="s">
        <v>7965</v>
      </c>
      <c r="C1629" s="27"/>
      <c r="D1629" s="18">
        <v>25821</v>
      </c>
      <c r="E1629" s="32" t="s">
        <v>7966</v>
      </c>
      <c r="F1629" s="32"/>
      <c r="G1629" s="27" t="s">
        <v>3486</v>
      </c>
      <c r="H1629" s="27"/>
      <c r="I1629" s="40">
        <v>1997</v>
      </c>
      <c r="J1629" s="32" t="s">
        <v>4784</v>
      </c>
      <c r="K1629" s="17" t="s">
        <v>7964</v>
      </c>
      <c r="L1629" s="17" t="s">
        <v>4785</v>
      </c>
      <c r="M1629" s="21"/>
      <c r="N1629" s="32"/>
      <c r="O1629" s="17" t="s">
        <v>4785</v>
      </c>
      <c r="P1629" s="27" t="s">
        <v>4786</v>
      </c>
      <c r="Q1629" s="32"/>
      <c r="R1629" s="39">
        <v>15.5</v>
      </c>
      <c r="S1629" s="54"/>
      <c r="T1629" s="27" t="s">
        <v>4403</v>
      </c>
      <c r="U1629" s="17" t="s">
        <v>4573</v>
      </c>
    </row>
    <row r="1630" spans="1:21" ht="90" hidden="1" x14ac:dyDescent="0.25">
      <c r="A1630" s="17" t="s">
        <v>7967</v>
      </c>
      <c r="B1630" s="33" t="s">
        <v>7968</v>
      </c>
      <c r="C1630" s="27" t="s">
        <v>7969</v>
      </c>
      <c r="D1630" s="18">
        <v>39393</v>
      </c>
      <c r="E1630" s="32" t="s">
        <v>7970</v>
      </c>
      <c r="F1630" s="32"/>
      <c r="G1630" s="27" t="s">
        <v>3479</v>
      </c>
      <c r="H1630" s="27"/>
      <c r="I1630" s="40">
        <v>2013</v>
      </c>
      <c r="J1630" s="32" t="s">
        <v>4784</v>
      </c>
      <c r="K1630" s="17" t="s">
        <v>7967</v>
      </c>
      <c r="L1630" s="17" t="s">
        <v>4785</v>
      </c>
      <c r="M1630" s="21"/>
      <c r="N1630" s="32"/>
      <c r="O1630" s="17" t="s">
        <v>4785</v>
      </c>
      <c r="P1630" s="32" t="s">
        <v>4786</v>
      </c>
      <c r="Q1630" s="27" t="s">
        <v>4792</v>
      </c>
      <c r="R1630" s="39">
        <v>10.7</v>
      </c>
      <c r="S1630" s="25" t="s">
        <v>7971</v>
      </c>
      <c r="T1630" s="27">
        <v>20</v>
      </c>
      <c r="U1630" s="27" t="s">
        <v>4443</v>
      </c>
    </row>
    <row r="1631" spans="1:21" ht="26.25" hidden="1" x14ac:dyDescent="0.25">
      <c r="A1631" s="24" t="s">
        <v>7972</v>
      </c>
      <c r="B1631" s="21"/>
      <c r="C1631" s="21" t="s">
        <v>7973</v>
      </c>
      <c r="D1631" s="26">
        <v>17129</v>
      </c>
      <c r="E1631" s="25" t="s">
        <v>7974</v>
      </c>
      <c r="F1631" s="21"/>
      <c r="G1631" s="27" t="s">
        <v>3484</v>
      </c>
      <c r="H1631" s="17"/>
      <c r="I1631" s="38">
        <v>2014</v>
      </c>
      <c r="J1631" s="32" t="s">
        <v>4784</v>
      </c>
      <c r="K1631" s="17" t="s">
        <v>7972</v>
      </c>
      <c r="L1631" s="17" t="s">
        <v>4785</v>
      </c>
      <c r="M1631" s="21"/>
      <c r="N1631" s="17"/>
      <c r="O1631" s="17" t="s">
        <v>4785</v>
      </c>
      <c r="P1631" s="27" t="s">
        <v>4786</v>
      </c>
      <c r="Q1631" s="17" t="s">
        <v>4792</v>
      </c>
      <c r="R1631" s="29">
        <v>11</v>
      </c>
      <c r="S1631" s="33"/>
      <c r="T1631" s="17" t="s">
        <v>5060</v>
      </c>
      <c r="U1631" s="25" t="s">
        <v>4436</v>
      </c>
    </row>
    <row r="1632" spans="1:21" hidden="1" x14ac:dyDescent="0.25">
      <c r="A1632" s="24" t="s">
        <v>7975</v>
      </c>
      <c r="B1632" s="17" t="s">
        <v>7976</v>
      </c>
      <c r="C1632" s="17"/>
      <c r="D1632" s="18">
        <v>49599</v>
      </c>
      <c r="E1632" s="17" t="s">
        <v>7977</v>
      </c>
      <c r="F1632" s="17"/>
      <c r="G1632" s="19" t="s">
        <v>3477</v>
      </c>
      <c r="H1632" s="17"/>
      <c r="I1632" s="20">
        <v>2006</v>
      </c>
      <c r="J1632" s="17" t="s">
        <v>4784</v>
      </c>
      <c r="K1632" s="17" t="s">
        <v>7975</v>
      </c>
      <c r="L1632" s="17" t="s">
        <v>4785</v>
      </c>
      <c r="M1632" s="17"/>
      <c r="N1632" s="17"/>
      <c r="O1632" s="17" t="s">
        <v>4785</v>
      </c>
      <c r="P1632" s="17" t="s">
        <v>4786</v>
      </c>
      <c r="Q1632" s="17"/>
      <c r="R1632" s="22">
        <v>10.5</v>
      </c>
      <c r="S1632" s="17"/>
      <c r="T1632" s="23" t="s">
        <v>4403</v>
      </c>
      <c r="U1632" s="17" t="s">
        <v>4441</v>
      </c>
    </row>
    <row r="1633" spans="1:21" ht="51.75" hidden="1" x14ac:dyDescent="0.25">
      <c r="A1633" s="24" t="s">
        <v>7978</v>
      </c>
      <c r="B1633" s="21"/>
      <c r="C1633" s="21" t="s">
        <v>7979</v>
      </c>
      <c r="D1633" s="26">
        <v>18258</v>
      </c>
      <c r="E1633" s="25" t="s">
        <v>7980</v>
      </c>
      <c r="F1633" s="21" t="s">
        <v>7981</v>
      </c>
      <c r="G1633" s="27" t="s">
        <v>3484</v>
      </c>
      <c r="H1633" s="17"/>
      <c r="I1633" s="38">
        <v>2015</v>
      </c>
      <c r="J1633" s="32" t="s">
        <v>4784</v>
      </c>
      <c r="K1633" s="17" t="s">
        <v>7978</v>
      </c>
      <c r="L1633" s="17" t="s">
        <v>4785</v>
      </c>
      <c r="M1633" s="21"/>
      <c r="N1633" s="17"/>
      <c r="O1633" s="17" t="s">
        <v>4785</v>
      </c>
      <c r="P1633" s="27" t="s">
        <v>4786</v>
      </c>
      <c r="Q1633" s="17"/>
      <c r="R1633" s="29">
        <v>22.5</v>
      </c>
      <c r="S1633" s="33"/>
      <c r="T1633" s="17"/>
      <c r="U1633" s="25"/>
    </row>
    <row r="1634" spans="1:21" ht="39" hidden="1" x14ac:dyDescent="0.25">
      <c r="A1634" s="24" t="s">
        <v>7982</v>
      </c>
      <c r="B1634" s="21"/>
      <c r="C1634" s="21" t="s">
        <v>7983</v>
      </c>
      <c r="D1634" s="26">
        <v>49624</v>
      </c>
      <c r="E1634" s="25" t="s">
        <v>7984</v>
      </c>
      <c r="F1634" s="21" t="s">
        <v>7985</v>
      </c>
      <c r="G1634" s="27" t="s">
        <v>3477</v>
      </c>
      <c r="H1634" s="17"/>
      <c r="I1634" s="38">
        <v>2010</v>
      </c>
      <c r="J1634" s="32" t="s">
        <v>4784</v>
      </c>
      <c r="K1634" s="17" t="s">
        <v>7982</v>
      </c>
      <c r="L1634" s="17" t="s">
        <v>4785</v>
      </c>
      <c r="M1634" s="21"/>
      <c r="N1634" s="17"/>
      <c r="O1634" s="17" t="s">
        <v>4785</v>
      </c>
      <c r="P1634" s="27" t="s">
        <v>4786</v>
      </c>
      <c r="Q1634" s="17"/>
      <c r="R1634" s="29">
        <v>14</v>
      </c>
      <c r="S1634" s="33"/>
      <c r="T1634" s="17"/>
      <c r="U1634" s="25"/>
    </row>
    <row r="1635" spans="1:21" hidden="1" x14ac:dyDescent="0.25">
      <c r="A1635" s="17" t="s">
        <v>428</v>
      </c>
      <c r="B1635" s="17" t="s">
        <v>2227</v>
      </c>
      <c r="C1635" s="17" t="s">
        <v>1198</v>
      </c>
      <c r="D1635" s="18">
        <v>6679</v>
      </c>
      <c r="E1635" s="17" t="s">
        <v>1198</v>
      </c>
      <c r="F1635" s="17"/>
      <c r="G1635" s="19" t="s">
        <v>3479</v>
      </c>
      <c r="H1635" s="17"/>
      <c r="I1635" s="20">
        <v>1994</v>
      </c>
      <c r="J1635" s="17" t="s">
        <v>4784</v>
      </c>
      <c r="K1635" s="17" t="s">
        <v>428</v>
      </c>
      <c r="L1635" s="17" t="s">
        <v>5061</v>
      </c>
      <c r="M1635" s="17"/>
      <c r="N1635" s="17"/>
      <c r="O1635" s="17" t="s">
        <v>5061</v>
      </c>
      <c r="P1635" s="17" t="s">
        <v>4792</v>
      </c>
      <c r="Q1635" s="17" t="s">
        <v>4786</v>
      </c>
      <c r="R1635" s="22">
        <v>31</v>
      </c>
      <c r="S1635" s="17" t="s">
        <v>4168</v>
      </c>
      <c r="T1635" s="23">
        <v>110</v>
      </c>
      <c r="U1635" s="17" t="s">
        <v>4458</v>
      </c>
    </row>
    <row r="1636" spans="1:21" hidden="1" x14ac:dyDescent="0.25">
      <c r="A1636" s="24" t="s">
        <v>7986</v>
      </c>
      <c r="B1636" s="17"/>
      <c r="C1636" s="17" t="s">
        <v>7987</v>
      </c>
      <c r="D1636" s="26">
        <v>14913</v>
      </c>
      <c r="E1636" s="25" t="s">
        <v>7988</v>
      </c>
      <c r="F1636" s="24">
        <v>77</v>
      </c>
      <c r="G1636" s="19" t="s">
        <v>3346</v>
      </c>
      <c r="H1636" s="24"/>
      <c r="I1636" s="28">
        <v>2016</v>
      </c>
      <c r="J1636" s="17" t="s">
        <v>4784</v>
      </c>
      <c r="K1636" s="17" t="s">
        <v>7986</v>
      </c>
      <c r="L1636" s="17" t="s">
        <v>4785</v>
      </c>
      <c r="M1636" s="17"/>
      <c r="N1636" s="24"/>
      <c r="O1636" s="24" t="s">
        <v>4785</v>
      </c>
      <c r="P1636" s="17" t="s">
        <v>4786</v>
      </c>
      <c r="Q1636" s="17"/>
      <c r="R1636" s="29">
        <v>12.6</v>
      </c>
      <c r="S1636" s="17"/>
      <c r="T1636" s="25"/>
      <c r="U1636" s="25"/>
    </row>
    <row r="1637" spans="1:21" ht="77.25" hidden="1" x14ac:dyDescent="0.25">
      <c r="A1637" s="17" t="s">
        <v>7989</v>
      </c>
      <c r="B1637" s="21" t="s">
        <v>7990</v>
      </c>
      <c r="C1637" s="17" t="s">
        <v>7991</v>
      </c>
      <c r="D1637" s="18">
        <v>56477</v>
      </c>
      <c r="E1637" s="17" t="s">
        <v>7992</v>
      </c>
      <c r="F1637" s="17" t="s">
        <v>7993</v>
      </c>
      <c r="G1637" s="19" t="s">
        <v>3487</v>
      </c>
      <c r="H1637" s="17"/>
      <c r="I1637" s="20">
        <v>2004</v>
      </c>
      <c r="J1637" s="17" t="s">
        <v>4784</v>
      </c>
      <c r="K1637" s="17" t="s">
        <v>7989</v>
      </c>
      <c r="L1637" s="17" t="s">
        <v>4785</v>
      </c>
      <c r="M1637" s="17"/>
      <c r="N1637" s="17"/>
      <c r="O1637" s="17" t="s">
        <v>4785</v>
      </c>
      <c r="P1637" s="17" t="s">
        <v>4786</v>
      </c>
      <c r="Q1637" s="17"/>
      <c r="R1637" s="22">
        <v>18</v>
      </c>
      <c r="S1637" s="17" t="s">
        <v>7994</v>
      </c>
      <c r="T1637" s="23">
        <v>20</v>
      </c>
      <c r="U1637" s="17" t="s">
        <v>7995</v>
      </c>
    </row>
    <row r="1638" spans="1:21" hidden="1" x14ac:dyDescent="0.25">
      <c r="A1638" s="24" t="s">
        <v>356</v>
      </c>
      <c r="B1638" s="17" t="s">
        <v>2172</v>
      </c>
      <c r="C1638" s="17" t="s">
        <v>1156</v>
      </c>
      <c r="D1638" s="26">
        <v>82432</v>
      </c>
      <c r="E1638" s="25" t="s">
        <v>1085</v>
      </c>
      <c r="F1638" s="17" t="s">
        <v>2538</v>
      </c>
      <c r="G1638" s="19" t="s">
        <v>3478</v>
      </c>
      <c r="H1638" s="17" t="s">
        <v>1156</v>
      </c>
      <c r="I1638" s="28">
        <v>1955</v>
      </c>
      <c r="J1638" s="17" t="s">
        <v>4784</v>
      </c>
      <c r="K1638" s="17" t="s">
        <v>356</v>
      </c>
      <c r="L1638" s="17" t="s">
        <v>4823</v>
      </c>
      <c r="M1638" s="17"/>
      <c r="N1638" s="17"/>
      <c r="O1638" s="17" t="s">
        <v>4823</v>
      </c>
      <c r="P1638" s="17" t="s">
        <v>4792</v>
      </c>
      <c r="Q1638" s="17" t="s">
        <v>4792</v>
      </c>
      <c r="R1638" s="29">
        <v>12.8</v>
      </c>
      <c r="S1638" s="17" t="s">
        <v>4088</v>
      </c>
      <c r="T1638" s="25">
        <v>20</v>
      </c>
      <c r="U1638" s="17" t="s">
        <v>4451</v>
      </c>
    </row>
    <row r="1639" spans="1:21" ht="26.25" hidden="1" x14ac:dyDescent="0.25">
      <c r="A1639" s="17" t="s">
        <v>7996</v>
      </c>
      <c r="B1639" s="17" t="s">
        <v>5394</v>
      </c>
      <c r="C1639" s="17" t="s">
        <v>5395</v>
      </c>
      <c r="D1639" s="18">
        <v>26907</v>
      </c>
      <c r="E1639" s="17" t="s">
        <v>7997</v>
      </c>
      <c r="F1639" s="17" t="s">
        <v>7998</v>
      </c>
      <c r="G1639" s="19" t="s">
        <v>3477</v>
      </c>
      <c r="H1639" s="17"/>
      <c r="I1639" s="20">
        <v>2010</v>
      </c>
      <c r="J1639" s="17" t="s">
        <v>4784</v>
      </c>
      <c r="K1639" s="17" t="s">
        <v>7996</v>
      </c>
      <c r="L1639" s="17" t="s">
        <v>4785</v>
      </c>
      <c r="M1639" s="17"/>
      <c r="N1639" s="17"/>
      <c r="O1639" s="17" t="s">
        <v>4785</v>
      </c>
      <c r="P1639" s="17" t="s">
        <v>4786</v>
      </c>
      <c r="Q1639" s="17" t="s">
        <v>4792</v>
      </c>
      <c r="R1639" s="22">
        <v>2.2999999999999998</v>
      </c>
      <c r="S1639" s="17" t="s">
        <v>7999</v>
      </c>
      <c r="T1639" s="23">
        <v>20</v>
      </c>
      <c r="U1639" s="21" t="s">
        <v>4455</v>
      </c>
    </row>
    <row r="1640" spans="1:21" x14ac:dyDescent="0.25">
      <c r="A1640" s="17" t="s">
        <v>357</v>
      </c>
      <c r="B1640" s="32" t="s">
        <v>2194</v>
      </c>
      <c r="C1640" s="17" t="s">
        <v>1157</v>
      </c>
      <c r="D1640" s="18">
        <v>79761</v>
      </c>
      <c r="E1640" s="17" t="s">
        <v>3309</v>
      </c>
      <c r="F1640" s="17" t="s">
        <v>2539</v>
      </c>
      <c r="G1640" s="19" t="s">
        <v>3482</v>
      </c>
      <c r="H1640" s="17" t="s">
        <v>1648</v>
      </c>
      <c r="I1640" s="20">
        <v>1951</v>
      </c>
      <c r="J1640" s="17" t="s">
        <v>4784</v>
      </c>
      <c r="K1640" s="17" t="s">
        <v>357</v>
      </c>
      <c r="L1640" s="17" t="s">
        <v>4959</v>
      </c>
      <c r="M1640" s="17"/>
      <c r="N1640" s="17"/>
      <c r="O1640" s="17" t="s">
        <v>4959</v>
      </c>
      <c r="P1640" s="17" t="s">
        <v>4792</v>
      </c>
      <c r="Q1640" s="17" t="s">
        <v>4792</v>
      </c>
      <c r="R1640" s="22">
        <v>150</v>
      </c>
      <c r="S1640" s="17" t="s">
        <v>4135</v>
      </c>
      <c r="T1640" s="23">
        <v>110</v>
      </c>
      <c r="U1640" s="17" t="s">
        <v>4442</v>
      </c>
    </row>
    <row r="1641" spans="1:21" hidden="1" x14ac:dyDescent="0.25">
      <c r="A1641" s="24" t="s">
        <v>786</v>
      </c>
      <c r="B1641" s="51" t="s">
        <v>2158</v>
      </c>
      <c r="C1641" s="17" t="s">
        <v>1021</v>
      </c>
      <c r="D1641" s="26">
        <v>74399</v>
      </c>
      <c r="E1641" s="25" t="s">
        <v>3246</v>
      </c>
      <c r="F1641" s="17" t="s">
        <v>2466</v>
      </c>
      <c r="G1641" s="19" t="s">
        <v>3482</v>
      </c>
      <c r="H1641" s="17" t="s">
        <v>1819</v>
      </c>
      <c r="I1641" s="28">
        <v>1981</v>
      </c>
      <c r="J1641" s="17" t="s">
        <v>4784</v>
      </c>
      <c r="K1641" s="17" t="s">
        <v>786</v>
      </c>
      <c r="L1641" s="17" t="s">
        <v>4825</v>
      </c>
      <c r="M1641" s="17"/>
      <c r="N1641" s="17"/>
      <c r="O1641" s="17" t="s">
        <v>4825</v>
      </c>
      <c r="P1641" s="17" t="s">
        <v>4792</v>
      </c>
      <c r="Q1641" s="17" t="s">
        <v>4792</v>
      </c>
      <c r="R1641" s="29">
        <v>136</v>
      </c>
      <c r="S1641" s="17" t="s">
        <v>3246</v>
      </c>
      <c r="T1641" s="25">
        <v>110</v>
      </c>
      <c r="U1641" s="25" t="s">
        <v>4442</v>
      </c>
    </row>
    <row r="1642" spans="1:21" hidden="1" x14ac:dyDescent="0.25">
      <c r="A1642" s="24" t="s">
        <v>156</v>
      </c>
      <c r="B1642" s="42" t="s">
        <v>2158</v>
      </c>
      <c r="C1642" s="17" t="s">
        <v>1021</v>
      </c>
      <c r="D1642" s="18">
        <v>74399</v>
      </c>
      <c r="E1642" s="25" t="s">
        <v>3246</v>
      </c>
      <c r="F1642" s="24" t="s">
        <v>2466</v>
      </c>
      <c r="G1642" s="19" t="s">
        <v>3482</v>
      </c>
      <c r="H1642" s="17" t="s">
        <v>1580</v>
      </c>
      <c r="I1642" s="28">
        <v>1964</v>
      </c>
      <c r="J1642" s="17" t="s">
        <v>4844</v>
      </c>
      <c r="K1642" s="17" t="s">
        <v>156</v>
      </c>
      <c r="L1642" s="17" t="s">
        <v>4843</v>
      </c>
      <c r="M1642" s="17"/>
      <c r="N1642" s="24"/>
      <c r="O1642" s="24" t="s">
        <v>4843</v>
      </c>
      <c r="P1642" s="17" t="s">
        <v>4792</v>
      </c>
      <c r="Q1642" s="17" t="s">
        <v>4792</v>
      </c>
      <c r="R1642" s="29">
        <v>96</v>
      </c>
      <c r="S1642" s="17" t="s">
        <v>3246</v>
      </c>
      <c r="T1642" s="25">
        <v>110</v>
      </c>
      <c r="U1642" s="25" t="s">
        <v>4442</v>
      </c>
    </row>
    <row r="1643" spans="1:21" hidden="1" x14ac:dyDescent="0.25">
      <c r="A1643" s="24" t="s">
        <v>157</v>
      </c>
      <c r="B1643" s="17" t="s">
        <v>2158</v>
      </c>
      <c r="C1643" s="17" t="s">
        <v>1021</v>
      </c>
      <c r="D1643" s="18">
        <v>74399</v>
      </c>
      <c r="E1643" s="25" t="s">
        <v>3246</v>
      </c>
      <c r="F1643" s="17" t="s">
        <v>2466</v>
      </c>
      <c r="G1643" s="19" t="s">
        <v>3482</v>
      </c>
      <c r="H1643" s="17" t="s">
        <v>1581</v>
      </c>
      <c r="I1643" s="28">
        <v>1967</v>
      </c>
      <c r="J1643" s="17" t="s">
        <v>4844</v>
      </c>
      <c r="K1643" s="17" t="s">
        <v>157</v>
      </c>
      <c r="L1643" s="17" t="s">
        <v>4843</v>
      </c>
      <c r="M1643" s="17"/>
      <c r="N1643" s="17"/>
      <c r="O1643" s="17" t="s">
        <v>4843</v>
      </c>
      <c r="P1643" s="17" t="s">
        <v>4792</v>
      </c>
      <c r="Q1643" s="17" t="s">
        <v>4792</v>
      </c>
      <c r="R1643" s="29">
        <v>148</v>
      </c>
      <c r="S1643" s="17" t="s">
        <v>3246</v>
      </c>
      <c r="T1643" s="25">
        <v>110</v>
      </c>
      <c r="U1643" s="25" t="s">
        <v>4442</v>
      </c>
    </row>
    <row r="1644" spans="1:21" hidden="1" x14ac:dyDescent="0.25">
      <c r="A1644" s="17" t="s">
        <v>8000</v>
      </c>
      <c r="B1644" s="17"/>
      <c r="C1644" s="17"/>
      <c r="D1644" s="26">
        <v>94522</v>
      </c>
      <c r="E1644" s="25" t="s">
        <v>8001</v>
      </c>
      <c r="F1644" s="17" t="s">
        <v>8002</v>
      </c>
      <c r="G1644" s="19" t="s">
        <v>3478</v>
      </c>
      <c r="H1644" s="17"/>
      <c r="I1644" s="28">
        <v>2012</v>
      </c>
      <c r="J1644" s="17" t="s">
        <v>4784</v>
      </c>
      <c r="K1644" s="17" t="s">
        <v>8000</v>
      </c>
      <c r="L1644" s="17" t="s">
        <v>4815</v>
      </c>
      <c r="M1644" s="17"/>
      <c r="N1644" s="17"/>
      <c r="O1644" s="17" t="s">
        <v>4815</v>
      </c>
      <c r="P1644" s="17" t="s">
        <v>4786</v>
      </c>
      <c r="Q1644" s="17"/>
      <c r="R1644" s="29">
        <v>11.2</v>
      </c>
      <c r="S1644" s="17"/>
      <c r="T1644" s="25"/>
      <c r="U1644" s="25" t="s">
        <v>4451</v>
      </c>
    </row>
    <row r="1645" spans="1:21" hidden="1" x14ac:dyDescent="0.25">
      <c r="A1645" s="24" t="s">
        <v>358</v>
      </c>
      <c r="B1645" s="17" t="s">
        <v>2172</v>
      </c>
      <c r="C1645" s="17" t="s">
        <v>1158</v>
      </c>
      <c r="D1645" s="18">
        <v>94522</v>
      </c>
      <c r="E1645" s="17" t="s">
        <v>3310</v>
      </c>
      <c r="F1645" s="17" t="s">
        <v>2540</v>
      </c>
      <c r="G1645" s="19" t="s">
        <v>3478</v>
      </c>
      <c r="H1645" s="17" t="s">
        <v>1158</v>
      </c>
      <c r="I1645" s="20">
        <v>1988</v>
      </c>
      <c r="J1645" s="32" t="s">
        <v>4784</v>
      </c>
      <c r="K1645" s="17" t="s">
        <v>358</v>
      </c>
      <c r="L1645" s="17" t="s">
        <v>4823</v>
      </c>
      <c r="M1645" s="17"/>
      <c r="N1645" s="17"/>
      <c r="O1645" s="17" t="s">
        <v>4823</v>
      </c>
      <c r="P1645" s="17" t="s">
        <v>4792</v>
      </c>
      <c r="Q1645" s="17" t="s">
        <v>4792</v>
      </c>
      <c r="R1645" s="22">
        <v>12.6</v>
      </c>
      <c r="S1645" s="17" t="s">
        <v>4088</v>
      </c>
      <c r="T1645" s="23">
        <v>110</v>
      </c>
      <c r="U1645" s="17" t="s">
        <v>4451</v>
      </c>
    </row>
    <row r="1646" spans="1:21" ht="26.25" hidden="1" x14ac:dyDescent="0.25">
      <c r="A1646" s="17" t="s">
        <v>787</v>
      </c>
      <c r="B1646" s="32" t="s">
        <v>2348</v>
      </c>
      <c r="C1646" s="27" t="s">
        <v>1423</v>
      </c>
      <c r="D1646" s="18">
        <v>87448</v>
      </c>
      <c r="E1646" s="32" t="s">
        <v>3445</v>
      </c>
      <c r="F1646" s="32">
        <v>13</v>
      </c>
      <c r="G1646" s="27" t="s">
        <v>3478</v>
      </c>
      <c r="H1646" s="27" t="s">
        <v>1423</v>
      </c>
      <c r="I1646" s="40">
        <v>1988</v>
      </c>
      <c r="J1646" s="32" t="s">
        <v>4784</v>
      </c>
      <c r="K1646" s="17" t="s">
        <v>787</v>
      </c>
      <c r="L1646" s="17" t="s">
        <v>4825</v>
      </c>
      <c r="M1646" s="21" t="s">
        <v>8003</v>
      </c>
      <c r="N1646" s="32"/>
      <c r="O1646" s="32" t="s">
        <v>4825</v>
      </c>
      <c r="P1646" s="27" t="s">
        <v>4792</v>
      </c>
      <c r="Q1646" s="32" t="s">
        <v>4792</v>
      </c>
      <c r="R1646" s="39">
        <v>24</v>
      </c>
      <c r="S1646" s="25" t="s">
        <v>4338</v>
      </c>
      <c r="T1646" s="27">
        <v>110</v>
      </c>
      <c r="U1646" s="27" t="s">
        <v>4568</v>
      </c>
    </row>
    <row r="1647" spans="1:21" ht="39" hidden="1" x14ac:dyDescent="0.25">
      <c r="A1647" s="24" t="s">
        <v>788</v>
      </c>
      <c r="B1647" s="21" t="s">
        <v>2348</v>
      </c>
      <c r="C1647" s="17" t="s">
        <v>1424</v>
      </c>
      <c r="D1647" s="26">
        <v>87448</v>
      </c>
      <c r="E1647" s="25" t="s">
        <v>3445</v>
      </c>
      <c r="F1647" s="17">
        <v>13</v>
      </c>
      <c r="G1647" s="19" t="s">
        <v>3478</v>
      </c>
      <c r="H1647" s="17" t="s">
        <v>1424</v>
      </c>
      <c r="I1647" s="28">
        <v>1978</v>
      </c>
      <c r="J1647" s="17" t="s">
        <v>4784</v>
      </c>
      <c r="K1647" s="17" t="s">
        <v>788</v>
      </c>
      <c r="L1647" s="17" t="s">
        <v>4825</v>
      </c>
      <c r="M1647" s="17"/>
      <c r="N1647" s="17"/>
      <c r="O1647" s="17" t="s">
        <v>4825</v>
      </c>
      <c r="P1647" s="17" t="s">
        <v>4792</v>
      </c>
      <c r="Q1647" s="17" t="s">
        <v>4792</v>
      </c>
      <c r="R1647" s="29">
        <v>10.5</v>
      </c>
      <c r="S1647" s="17" t="s">
        <v>4338</v>
      </c>
      <c r="T1647" s="25">
        <v>20</v>
      </c>
      <c r="U1647" s="25" t="s">
        <v>4568</v>
      </c>
    </row>
    <row r="1648" spans="1:21" hidden="1" x14ac:dyDescent="0.25">
      <c r="A1648" s="17" t="s">
        <v>8004</v>
      </c>
      <c r="B1648" s="17"/>
      <c r="C1648" s="17" t="s">
        <v>8005</v>
      </c>
      <c r="D1648" s="18">
        <v>24997</v>
      </c>
      <c r="E1648" s="37" t="s">
        <v>8006</v>
      </c>
      <c r="F1648" s="17" t="s">
        <v>8007</v>
      </c>
      <c r="G1648" s="19" t="s">
        <v>3486</v>
      </c>
      <c r="H1648" s="17"/>
      <c r="I1648" s="20">
        <v>2015</v>
      </c>
      <c r="J1648" s="17" t="s">
        <v>4784</v>
      </c>
      <c r="K1648" s="17" t="s">
        <v>8004</v>
      </c>
      <c r="L1648" s="17" t="s">
        <v>4785</v>
      </c>
      <c r="M1648" s="17"/>
      <c r="N1648" s="17"/>
      <c r="O1648" s="17" t="s">
        <v>4785</v>
      </c>
      <c r="P1648" s="17" t="s">
        <v>4786</v>
      </c>
      <c r="Q1648" s="17" t="s">
        <v>4792</v>
      </c>
      <c r="R1648" s="22">
        <v>25.4</v>
      </c>
      <c r="S1648" s="17"/>
      <c r="T1648" s="23" t="s">
        <v>4849</v>
      </c>
      <c r="U1648" s="17" t="s">
        <v>4567</v>
      </c>
    </row>
    <row r="1649" spans="1:21" hidden="1" x14ac:dyDescent="0.25">
      <c r="A1649" s="24" t="s">
        <v>8008</v>
      </c>
      <c r="B1649" s="17"/>
      <c r="C1649" s="17" t="s">
        <v>8009</v>
      </c>
      <c r="D1649" s="26">
        <v>24997</v>
      </c>
      <c r="E1649" s="25" t="s">
        <v>8006</v>
      </c>
      <c r="F1649" s="17" t="s">
        <v>8010</v>
      </c>
      <c r="G1649" s="19" t="s">
        <v>3486</v>
      </c>
      <c r="H1649" s="17"/>
      <c r="I1649" s="28">
        <v>2014</v>
      </c>
      <c r="J1649" s="17" t="s">
        <v>4784</v>
      </c>
      <c r="K1649" s="17" t="s">
        <v>8008</v>
      </c>
      <c r="L1649" s="17" t="s">
        <v>4785</v>
      </c>
      <c r="M1649" s="17"/>
      <c r="N1649" s="17"/>
      <c r="O1649" s="17" t="s">
        <v>4785</v>
      </c>
      <c r="P1649" s="17" t="s">
        <v>4786</v>
      </c>
      <c r="Q1649" s="17" t="s">
        <v>4792</v>
      </c>
      <c r="R1649" s="29">
        <v>34.5</v>
      </c>
      <c r="S1649" s="17"/>
      <c r="T1649" s="25" t="s">
        <v>4849</v>
      </c>
      <c r="U1649" s="25" t="s">
        <v>4567</v>
      </c>
    </row>
    <row r="1650" spans="1:21" ht="39" hidden="1" x14ac:dyDescent="0.25">
      <c r="A1650" s="17" t="s">
        <v>8011</v>
      </c>
      <c r="B1650" s="17"/>
      <c r="C1650" s="17" t="s">
        <v>8012</v>
      </c>
      <c r="D1650" s="18">
        <v>24997</v>
      </c>
      <c r="E1650" s="17" t="s">
        <v>8006</v>
      </c>
      <c r="F1650" s="17" t="s">
        <v>8013</v>
      </c>
      <c r="G1650" s="19" t="s">
        <v>3486</v>
      </c>
      <c r="H1650" s="17"/>
      <c r="I1650" s="20">
        <v>2015</v>
      </c>
      <c r="J1650" s="17" t="s">
        <v>4784</v>
      </c>
      <c r="K1650" s="17" t="s">
        <v>8011</v>
      </c>
      <c r="L1650" s="21" t="s">
        <v>4785</v>
      </c>
      <c r="M1650" s="21"/>
      <c r="N1650" s="21"/>
      <c r="O1650" s="21" t="s">
        <v>4785</v>
      </c>
      <c r="P1650" s="17" t="s">
        <v>4786</v>
      </c>
      <c r="Q1650" s="17" t="s">
        <v>4792</v>
      </c>
      <c r="R1650" s="22">
        <v>15.9</v>
      </c>
      <c r="S1650" s="17"/>
      <c r="T1650" s="23" t="s">
        <v>4403</v>
      </c>
      <c r="U1650" s="17" t="s">
        <v>4567</v>
      </c>
    </row>
    <row r="1651" spans="1:21" hidden="1" x14ac:dyDescent="0.25">
      <c r="A1651" s="24" t="s">
        <v>359</v>
      </c>
      <c r="B1651" s="17" t="s">
        <v>2211</v>
      </c>
      <c r="C1651" s="17" t="s">
        <v>1159</v>
      </c>
      <c r="D1651" s="26">
        <v>85368</v>
      </c>
      <c r="E1651" s="25" t="s">
        <v>3311</v>
      </c>
      <c r="F1651" s="17"/>
      <c r="G1651" s="19" t="s">
        <v>3478</v>
      </c>
      <c r="H1651" s="17">
        <v>1</v>
      </c>
      <c r="I1651" s="28">
        <v>1930</v>
      </c>
      <c r="J1651" s="17" t="s">
        <v>4784</v>
      </c>
      <c r="K1651" s="17" t="s">
        <v>359</v>
      </c>
      <c r="L1651" s="17" t="s">
        <v>4823</v>
      </c>
      <c r="M1651" s="17"/>
      <c r="N1651" s="17"/>
      <c r="O1651" s="17" t="s">
        <v>4823</v>
      </c>
      <c r="P1651" s="17" t="s">
        <v>4792</v>
      </c>
      <c r="Q1651" s="17" t="s">
        <v>4792</v>
      </c>
      <c r="R1651" s="29">
        <v>25</v>
      </c>
      <c r="S1651" s="17" t="s">
        <v>4126</v>
      </c>
      <c r="T1651" s="25">
        <v>110</v>
      </c>
      <c r="U1651" s="25" t="s">
        <v>4475</v>
      </c>
    </row>
    <row r="1652" spans="1:21" hidden="1" x14ac:dyDescent="0.25">
      <c r="A1652" s="24" t="s">
        <v>8014</v>
      </c>
      <c r="B1652" s="17"/>
      <c r="C1652" s="17" t="s">
        <v>8015</v>
      </c>
      <c r="D1652" s="26">
        <v>21483</v>
      </c>
      <c r="E1652" s="25" t="s">
        <v>8016</v>
      </c>
      <c r="F1652" s="24" t="s">
        <v>8017</v>
      </c>
      <c r="G1652" s="19" t="s">
        <v>3486</v>
      </c>
      <c r="H1652" s="24"/>
      <c r="I1652" s="28">
        <v>2014</v>
      </c>
      <c r="J1652" s="17" t="s">
        <v>4784</v>
      </c>
      <c r="K1652" s="17" t="s">
        <v>8014</v>
      </c>
      <c r="L1652" s="17" t="s">
        <v>4785</v>
      </c>
      <c r="M1652" s="17"/>
      <c r="N1652" s="24"/>
      <c r="O1652" s="24" t="s">
        <v>4785</v>
      </c>
      <c r="P1652" s="17" t="s">
        <v>4786</v>
      </c>
      <c r="Q1652" s="17" t="s">
        <v>4792</v>
      </c>
      <c r="R1652" s="29">
        <v>14.4</v>
      </c>
      <c r="S1652" s="17"/>
      <c r="T1652" s="25" t="s">
        <v>4849</v>
      </c>
      <c r="U1652" s="25" t="s">
        <v>4567</v>
      </c>
    </row>
    <row r="1653" spans="1:21" ht="51.75" hidden="1" x14ac:dyDescent="0.25">
      <c r="A1653" s="24" t="s">
        <v>8018</v>
      </c>
      <c r="B1653" s="21" t="s">
        <v>8019</v>
      </c>
      <c r="C1653" s="17"/>
      <c r="D1653" s="26">
        <v>26434</v>
      </c>
      <c r="E1653" s="25" t="s">
        <v>8020</v>
      </c>
      <c r="F1653" s="24"/>
      <c r="G1653" s="19" t="s">
        <v>3477</v>
      </c>
      <c r="H1653" s="24"/>
      <c r="I1653" s="28">
        <v>1996</v>
      </c>
      <c r="J1653" s="17" t="s">
        <v>4784</v>
      </c>
      <c r="K1653" s="17" t="s">
        <v>8018</v>
      </c>
      <c r="L1653" s="17" t="s">
        <v>4785</v>
      </c>
      <c r="M1653" s="17"/>
      <c r="N1653" s="24"/>
      <c r="O1653" s="24" t="s">
        <v>4785</v>
      </c>
      <c r="P1653" s="17" t="s">
        <v>4786</v>
      </c>
      <c r="Q1653" s="17"/>
      <c r="R1653" s="29">
        <v>20.399999999999999</v>
      </c>
      <c r="S1653" s="17"/>
      <c r="T1653" s="25" t="s">
        <v>4403</v>
      </c>
      <c r="U1653" s="25" t="s">
        <v>4455</v>
      </c>
    </row>
    <row r="1654" spans="1:21" hidden="1" x14ac:dyDescent="0.25">
      <c r="A1654" s="24" t="s">
        <v>8021</v>
      </c>
      <c r="B1654" s="17" t="s">
        <v>8022</v>
      </c>
      <c r="C1654" s="17"/>
      <c r="D1654" s="26">
        <v>6318</v>
      </c>
      <c r="E1654" s="25" t="s">
        <v>8023</v>
      </c>
      <c r="F1654" s="24"/>
      <c r="G1654" s="19" t="s">
        <v>3479</v>
      </c>
      <c r="H1654" s="17"/>
      <c r="I1654" s="28">
        <v>2002</v>
      </c>
      <c r="J1654" s="17" t="s">
        <v>4784</v>
      </c>
      <c r="K1654" s="17" t="s">
        <v>8021</v>
      </c>
      <c r="L1654" s="17" t="s">
        <v>4785</v>
      </c>
      <c r="M1654" s="17"/>
      <c r="N1654" s="24"/>
      <c r="O1654" s="24" t="s">
        <v>4785</v>
      </c>
      <c r="P1654" s="17" t="s">
        <v>4786</v>
      </c>
      <c r="Q1654" s="17"/>
      <c r="R1654" s="29">
        <v>12</v>
      </c>
      <c r="S1654" s="17"/>
      <c r="T1654" s="25" t="s">
        <v>4403</v>
      </c>
      <c r="U1654" s="25" t="s">
        <v>4458</v>
      </c>
    </row>
    <row r="1655" spans="1:21" ht="39" hidden="1" x14ac:dyDescent="0.25">
      <c r="A1655" s="24" t="s">
        <v>360</v>
      </c>
      <c r="B1655" s="21" t="s">
        <v>2200</v>
      </c>
      <c r="C1655" s="21" t="s">
        <v>1160</v>
      </c>
      <c r="D1655" s="26">
        <v>83512</v>
      </c>
      <c r="E1655" s="25" t="s">
        <v>1160</v>
      </c>
      <c r="F1655" s="21" t="s">
        <v>2541</v>
      </c>
      <c r="G1655" s="27" t="s">
        <v>3478</v>
      </c>
      <c r="H1655" s="17"/>
      <c r="I1655" s="38">
        <v>1938</v>
      </c>
      <c r="J1655" s="32" t="s">
        <v>4784</v>
      </c>
      <c r="K1655" s="17" t="s">
        <v>360</v>
      </c>
      <c r="L1655" s="17" t="s">
        <v>4823</v>
      </c>
      <c r="M1655" s="21"/>
      <c r="N1655" s="17"/>
      <c r="O1655" s="17" t="s">
        <v>4823</v>
      </c>
      <c r="P1655" s="27" t="s">
        <v>4792</v>
      </c>
      <c r="Q1655" s="17" t="s">
        <v>4792</v>
      </c>
      <c r="R1655" s="29">
        <v>24.1</v>
      </c>
      <c r="S1655" s="33" t="s">
        <v>4136</v>
      </c>
      <c r="T1655" s="17">
        <v>110</v>
      </c>
      <c r="U1655" s="25" t="s">
        <v>4451</v>
      </c>
    </row>
    <row r="1656" spans="1:21" hidden="1" x14ac:dyDescent="0.25">
      <c r="A1656" s="24" t="s">
        <v>8024</v>
      </c>
      <c r="B1656" s="17" t="s">
        <v>8025</v>
      </c>
      <c r="C1656" s="17" t="s">
        <v>8026</v>
      </c>
      <c r="D1656" s="18">
        <v>38871</v>
      </c>
      <c r="E1656" s="17" t="s">
        <v>8027</v>
      </c>
      <c r="F1656" s="17"/>
      <c r="G1656" s="19" t="s">
        <v>3479</v>
      </c>
      <c r="H1656" s="17"/>
      <c r="I1656" s="20">
        <v>2004</v>
      </c>
      <c r="J1656" s="17" t="s">
        <v>4784</v>
      </c>
      <c r="K1656" s="17" t="s">
        <v>8024</v>
      </c>
      <c r="L1656" s="17" t="s">
        <v>4785</v>
      </c>
      <c r="M1656" s="17"/>
      <c r="N1656" s="17"/>
      <c r="O1656" s="17" t="s">
        <v>4785</v>
      </c>
      <c r="P1656" s="17" t="s">
        <v>4786</v>
      </c>
      <c r="Q1656" s="17"/>
      <c r="R1656" s="22">
        <v>66.599999999999994</v>
      </c>
      <c r="S1656" s="17" t="s">
        <v>8028</v>
      </c>
      <c r="T1656" s="23" t="s">
        <v>4849</v>
      </c>
      <c r="U1656" s="17" t="s">
        <v>4493</v>
      </c>
    </row>
    <row r="1657" spans="1:21" hidden="1" x14ac:dyDescent="0.25">
      <c r="A1657" s="24" t="s">
        <v>8029</v>
      </c>
      <c r="B1657" s="21"/>
      <c r="C1657" s="17" t="s">
        <v>8030</v>
      </c>
      <c r="D1657" s="18">
        <v>54612</v>
      </c>
      <c r="E1657" s="25" t="s">
        <v>8031</v>
      </c>
      <c r="F1657" s="24" t="s">
        <v>8032</v>
      </c>
      <c r="G1657" s="19" t="s">
        <v>3487</v>
      </c>
      <c r="H1657" s="17"/>
      <c r="I1657" s="28">
        <v>2010</v>
      </c>
      <c r="J1657" s="17" t="s">
        <v>4784</v>
      </c>
      <c r="K1657" s="17" t="s">
        <v>8029</v>
      </c>
      <c r="L1657" s="17" t="s">
        <v>4785</v>
      </c>
      <c r="M1657" s="17"/>
      <c r="N1657" s="24"/>
      <c r="O1657" s="24" t="s">
        <v>4785</v>
      </c>
      <c r="P1657" s="17" t="s">
        <v>4786</v>
      </c>
      <c r="Q1657" s="17"/>
      <c r="R1657" s="29">
        <v>14</v>
      </c>
      <c r="S1657" s="17"/>
      <c r="T1657" s="25"/>
      <c r="U1657" s="25"/>
    </row>
    <row r="1658" spans="1:21" hidden="1" x14ac:dyDescent="0.25">
      <c r="A1658" s="17" t="s">
        <v>789</v>
      </c>
      <c r="B1658" s="17" t="s">
        <v>2174</v>
      </c>
      <c r="C1658" s="17" t="s">
        <v>1022</v>
      </c>
      <c r="D1658" s="18">
        <v>22880</v>
      </c>
      <c r="E1658" s="17" t="s">
        <v>1022</v>
      </c>
      <c r="F1658" s="32"/>
      <c r="G1658" s="19" t="s">
        <v>3486</v>
      </c>
      <c r="H1658" s="32" t="s">
        <v>1674</v>
      </c>
      <c r="I1658" s="32">
        <v>1972</v>
      </c>
      <c r="J1658" s="17" t="s">
        <v>4784</v>
      </c>
      <c r="K1658" s="17" t="s">
        <v>789</v>
      </c>
      <c r="L1658" s="17" t="s">
        <v>4825</v>
      </c>
      <c r="M1658" s="32"/>
      <c r="N1658" s="32"/>
      <c r="O1658" s="32" t="s">
        <v>4825</v>
      </c>
      <c r="P1658" s="17" t="s">
        <v>4792</v>
      </c>
      <c r="Q1658" s="32" t="s">
        <v>4792</v>
      </c>
      <c r="R1658" s="32">
        <v>50.5</v>
      </c>
      <c r="S1658" s="32" t="s">
        <v>1022</v>
      </c>
      <c r="T1658" s="17">
        <v>110</v>
      </c>
      <c r="U1658" s="17" t="s">
        <v>4448</v>
      </c>
    </row>
    <row r="1659" spans="1:21" hidden="1" x14ac:dyDescent="0.25">
      <c r="A1659" s="24" t="s">
        <v>790</v>
      </c>
      <c r="B1659" s="17" t="s">
        <v>2174</v>
      </c>
      <c r="C1659" s="17" t="s">
        <v>1022</v>
      </c>
      <c r="D1659" s="18">
        <v>22880</v>
      </c>
      <c r="E1659" s="25" t="s">
        <v>1022</v>
      </c>
      <c r="F1659" s="17"/>
      <c r="G1659" s="19" t="s">
        <v>3486</v>
      </c>
      <c r="H1659" s="17" t="s">
        <v>1675</v>
      </c>
      <c r="I1659" s="28">
        <v>1972</v>
      </c>
      <c r="J1659" s="17" t="s">
        <v>4784</v>
      </c>
      <c r="K1659" s="17" t="s">
        <v>790</v>
      </c>
      <c r="L1659" s="17" t="s">
        <v>4825</v>
      </c>
      <c r="M1659" s="17"/>
      <c r="N1659" s="17"/>
      <c r="O1659" s="17" t="s">
        <v>4825</v>
      </c>
      <c r="P1659" s="17" t="s">
        <v>4792</v>
      </c>
      <c r="Q1659" s="17" t="s">
        <v>4792</v>
      </c>
      <c r="R1659" s="29">
        <v>50.5</v>
      </c>
      <c r="S1659" s="17" t="s">
        <v>1022</v>
      </c>
      <c r="T1659" s="25">
        <v>110</v>
      </c>
      <c r="U1659" s="25" t="s">
        <v>4448</v>
      </c>
    </row>
    <row r="1660" spans="1:21" hidden="1" x14ac:dyDescent="0.25">
      <c r="A1660" s="17" t="s">
        <v>158</v>
      </c>
      <c r="B1660" s="17" t="s">
        <v>2161</v>
      </c>
      <c r="C1660" s="17" t="s">
        <v>1022</v>
      </c>
      <c r="D1660" s="18">
        <v>22880</v>
      </c>
      <c r="E1660" s="17" t="s">
        <v>1022</v>
      </c>
      <c r="F1660" s="17" t="s">
        <v>2467</v>
      </c>
      <c r="G1660" s="19" t="s">
        <v>3486</v>
      </c>
      <c r="H1660" s="17" t="s">
        <v>1582</v>
      </c>
      <c r="I1660" s="20">
        <v>1962</v>
      </c>
      <c r="J1660" s="17" t="s">
        <v>4784</v>
      </c>
      <c r="K1660" s="17" t="s">
        <v>158</v>
      </c>
      <c r="L1660" s="17" t="s">
        <v>4843</v>
      </c>
      <c r="M1660" s="17"/>
      <c r="N1660" s="17"/>
      <c r="O1660" s="17" t="s">
        <v>4843</v>
      </c>
      <c r="P1660" s="17" t="s">
        <v>4792</v>
      </c>
      <c r="Q1660" s="17" t="s">
        <v>4786</v>
      </c>
      <c r="R1660" s="22">
        <v>123</v>
      </c>
      <c r="S1660" s="17" t="s">
        <v>1022</v>
      </c>
      <c r="T1660" s="23">
        <v>110</v>
      </c>
      <c r="U1660" s="17" t="s">
        <v>4448</v>
      </c>
    </row>
    <row r="1661" spans="1:21" ht="26.25" hidden="1" x14ac:dyDescent="0.25">
      <c r="A1661" s="17" t="s">
        <v>159</v>
      </c>
      <c r="B1661" s="17" t="s">
        <v>2161</v>
      </c>
      <c r="C1661" s="17" t="s">
        <v>1022</v>
      </c>
      <c r="D1661" s="53">
        <v>22880</v>
      </c>
      <c r="E1661" s="17" t="s">
        <v>1022</v>
      </c>
      <c r="F1661" s="21" t="s">
        <v>2467</v>
      </c>
      <c r="G1661" s="19" t="s">
        <v>3486</v>
      </c>
      <c r="H1661" s="17" t="s">
        <v>1583</v>
      </c>
      <c r="I1661" s="20">
        <v>1961</v>
      </c>
      <c r="J1661" s="17" t="s">
        <v>4784</v>
      </c>
      <c r="K1661" s="17" t="s">
        <v>159</v>
      </c>
      <c r="L1661" s="17" t="s">
        <v>4843</v>
      </c>
      <c r="M1661" s="17"/>
      <c r="N1661" s="17"/>
      <c r="O1661" s="17" t="s">
        <v>4843</v>
      </c>
      <c r="P1661" s="17" t="s">
        <v>4792</v>
      </c>
      <c r="Q1661" s="17" t="s">
        <v>4786</v>
      </c>
      <c r="R1661" s="22">
        <v>137</v>
      </c>
      <c r="S1661" s="17" t="s">
        <v>1022</v>
      </c>
      <c r="T1661" s="23">
        <v>110</v>
      </c>
      <c r="U1661" s="17" t="s">
        <v>4448</v>
      </c>
    </row>
    <row r="1662" spans="1:21" hidden="1" x14ac:dyDescent="0.25">
      <c r="A1662" s="24" t="s">
        <v>8033</v>
      </c>
      <c r="B1662" s="17" t="s">
        <v>8034</v>
      </c>
      <c r="C1662" s="17"/>
      <c r="D1662" s="18">
        <v>26826</v>
      </c>
      <c r="E1662" s="37" t="s">
        <v>8035</v>
      </c>
      <c r="F1662" s="17"/>
      <c r="G1662" s="19" t="s">
        <v>3477</v>
      </c>
      <c r="H1662" s="17"/>
      <c r="I1662" s="20">
        <v>1998</v>
      </c>
      <c r="J1662" s="17" t="s">
        <v>4784</v>
      </c>
      <c r="K1662" s="17" t="s">
        <v>8033</v>
      </c>
      <c r="L1662" s="17" t="s">
        <v>4785</v>
      </c>
      <c r="M1662" s="17"/>
      <c r="N1662" s="17"/>
      <c r="O1662" s="17" t="s">
        <v>4785</v>
      </c>
      <c r="P1662" s="17" t="s">
        <v>4786</v>
      </c>
      <c r="Q1662" s="17"/>
      <c r="R1662" s="22">
        <v>21.5</v>
      </c>
      <c r="S1662" s="17"/>
      <c r="T1662" s="23" t="s">
        <v>4405</v>
      </c>
      <c r="U1662" s="17" t="s">
        <v>4455</v>
      </c>
    </row>
    <row r="1663" spans="1:21" hidden="1" x14ac:dyDescent="0.25">
      <c r="A1663" s="17" t="s">
        <v>8036</v>
      </c>
      <c r="B1663" s="17" t="s">
        <v>8037</v>
      </c>
      <c r="C1663" s="17"/>
      <c r="D1663" s="18">
        <v>26826</v>
      </c>
      <c r="E1663" s="17" t="s">
        <v>8035</v>
      </c>
      <c r="F1663" s="17"/>
      <c r="G1663" s="19" t="s">
        <v>3477</v>
      </c>
      <c r="H1663" s="17"/>
      <c r="I1663" s="20">
        <v>1998</v>
      </c>
      <c r="J1663" s="17" t="s">
        <v>4784</v>
      </c>
      <c r="K1663" s="17" t="s">
        <v>8036</v>
      </c>
      <c r="L1663" s="17" t="s">
        <v>4785</v>
      </c>
      <c r="M1663" s="17"/>
      <c r="N1663" s="17"/>
      <c r="O1663" s="17" t="s">
        <v>4785</v>
      </c>
      <c r="P1663" s="17" t="s">
        <v>4786</v>
      </c>
      <c r="Q1663" s="17"/>
      <c r="R1663" s="22">
        <v>19.5</v>
      </c>
      <c r="S1663" s="17"/>
      <c r="T1663" s="23" t="s">
        <v>4405</v>
      </c>
      <c r="U1663" s="25" t="s">
        <v>4455</v>
      </c>
    </row>
    <row r="1664" spans="1:21" hidden="1" x14ac:dyDescent="0.25">
      <c r="A1664" s="17" t="s">
        <v>8038</v>
      </c>
      <c r="B1664" s="17"/>
      <c r="C1664" s="17" t="s">
        <v>8039</v>
      </c>
      <c r="D1664" s="18">
        <v>24994</v>
      </c>
      <c r="E1664" s="17" t="s">
        <v>8040</v>
      </c>
      <c r="F1664" s="17" t="s">
        <v>8041</v>
      </c>
      <c r="G1664" s="19" t="s">
        <v>3486</v>
      </c>
      <c r="H1664" s="17"/>
      <c r="I1664" s="20">
        <v>2014</v>
      </c>
      <c r="J1664" s="17" t="s">
        <v>4784</v>
      </c>
      <c r="K1664" s="17" t="s">
        <v>8038</v>
      </c>
      <c r="L1664" s="17" t="s">
        <v>4785</v>
      </c>
      <c r="M1664" s="17"/>
      <c r="N1664" s="17"/>
      <c r="O1664" s="17" t="s">
        <v>4785</v>
      </c>
      <c r="P1664" s="17" t="s">
        <v>4786</v>
      </c>
      <c r="Q1664" s="17" t="s">
        <v>4792</v>
      </c>
      <c r="R1664" s="22">
        <v>19</v>
      </c>
      <c r="S1664" s="17"/>
      <c r="T1664" s="23" t="s">
        <v>4405</v>
      </c>
      <c r="U1664" s="25" t="s">
        <v>4567</v>
      </c>
    </row>
    <row r="1665" spans="1:21" ht="51.75" hidden="1" x14ac:dyDescent="0.25">
      <c r="A1665" s="24" t="s">
        <v>8042</v>
      </c>
      <c r="B1665" s="21"/>
      <c r="C1665" s="21"/>
      <c r="D1665" s="26">
        <v>47652</v>
      </c>
      <c r="E1665" s="25" t="s">
        <v>8043</v>
      </c>
      <c r="F1665" s="21" t="s">
        <v>8044</v>
      </c>
      <c r="G1665" s="27" t="s">
        <v>3480</v>
      </c>
      <c r="H1665" s="17"/>
      <c r="I1665" s="38">
        <v>2011</v>
      </c>
      <c r="J1665" s="32" t="s">
        <v>4784</v>
      </c>
      <c r="K1665" s="17" t="s">
        <v>8042</v>
      </c>
      <c r="L1665" s="17" t="s">
        <v>4815</v>
      </c>
      <c r="M1665" s="21"/>
      <c r="N1665" s="17"/>
      <c r="O1665" s="17" t="s">
        <v>4815</v>
      </c>
      <c r="P1665" s="27" t="s">
        <v>4786</v>
      </c>
      <c r="Q1665" s="17"/>
      <c r="R1665" s="29">
        <v>14.1</v>
      </c>
      <c r="S1665" s="33"/>
      <c r="T1665" s="17"/>
      <c r="U1665" s="25" t="s">
        <v>4441</v>
      </c>
    </row>
    <row r="1666" spans="1:21" ht="51.75" x14ac:dyDescent="0.25">
      <c r="A1666" s="24" t="s">
        <v>361</v>
      </c>
      <c r="B1666" s="21" t="s">
        <v>2194</v>
      </c>
      <c r="C1666" s="21" t="s">
        <v>1161</v>
      </c>
      <c r="D1666" s="26">
        <v>79664</v>
      </c>
      <c r="E1666" s="25" t="s">
        <v>1161</v>
      </c>
      <c r="F1666" s="21" t="s">
        <v>2542</v>
      </c>
      <c r="G1666" s="27" t="s">
        <v>3482</v>
      </c>
      <c r="H1666" s="17" t="s">
        <v>1161</v>
      </c>
      <c r="I1666" s="38">
        <v>1975</v>
      </c>
      <c r="J1666" s="32" t="s">
        <v>4784</v>
      </c>
      <c r="K1666" s="17" t="s">
        <v>361</v>
      </c>
      <c r="L1666" s="17" t="s">
        <v>4959</v>
      </c>
      <c r="M1666" s="21"/>
      <c r="N1666" s="17"/>
      <c r="O1666" s="17" t="s">
        <v>4959</v>
      </c>
      <c r="P1666" s="27" t="s">
        <v>4792</v>
      </c>
      <c r="Q1666" s="17" t="s">
        <v>4792</v>
      </c>
      <c r="R1666" s="29">
        <v>910</v>
      </c>
      <c r="S1666" s="33" t="s">
        <v>4090</v>
      </c>
      <c r="T1666" s="17">
        <v>380</v>
      </c>
      <c r="U1666" s="25" t="s">
        <v>4484</v>
      </c>
    </row>
    <row r="1667" spans="1:21" ht="26.25" hidden="1" x14ac:dyDescent="0.25">
      <c r="A1667" s="24" t="s">
        <v>8045</v>
      </c>
      <c r="B1667" s="21"/>
      <c r="C1667" s="21" t="s">
        <v>8046</v>
      </c>
      <c r="D1667" s="26">
        <v>61276</v>
      </c>
      <c r="E1667" s="25" t="s">
        <v>8047</v>
      </c>
      <c r="F1667" s="21"/>
      <c r="G1667" s="27" t="s">
        <v>3483</v>
      </c>
      <c r="H1667" s="17"/>
      <c r="I1667" s="38">
        <v>2014</v>
      </c>
      <c r="J1667" s="32" t="s">
        <v>4784</v>
      </c>
      <c r="K1667" s="17" t="s">
        <v>8045</v>
      </c>
      <c r="L1667" s="17" t="s">
        <v>4785</v>
      </c>
      <c r="M1667" s="21"/>
      <c r="N1667" s="17"/>
      <c r="O1667" s="17" t="s">
        <v>4785</v>
      </c>
      <c r="P1667" s="27" t="s">
        <v>4786</v>
      </c>
      <c r="Q1667" s="17" t="s">
        <v>4792</v>
      </c>
      <c r="R1667" s="29">
        <v>16.8</v>
      </c>
      <c r="S1667" s="33"/>
      <c r="T1667" s="17" t="s">
        <v>4403</v>
      </c>
      <c r="U1667" s="25" t="s">
        <v>8048</v>
      </c>
    </row>
    <row r="1668" spans="1:21" ht="51.75" hidden="1" x14ac:dyDescent="0.25">
      <c r="A1668" s="24" t="s">
        <v>8049</v>
      </c>
      <c r="B1668" s="21"/>
      <c r="C1668" s="21" t="s">
        <v>8050</v>
      </c>
      <c r="D1668" s="26">
        <v>66709</v>
      </c>
      <c r="E1668" s="25" t="s">
        <v>8051</v>
      </c>
      <c r="F1668" s="21" t="s">
        <v>8052</v>
      </c>
      <c r="G1668" s="27" t="s">
        <v>3485</v>
      </c>
      <c r="H1668" s="17"/>
      <c r="I1668" s="38">
        <v>2015</v>
      </c>
      <c r="J1668" s="32" t="s">
        <v>4784</v>
      </c>
      <c r="K1668" s="17" t="s">
        <v>8049</v>
      </c>
      <c r="L1668" s="17" t="s">
        <v>4785</v>
      </c>
      <c r="M1668" s="21"/>
      <c r="N1668" s="17"/>
      <c r="O1668" s="17" t="s">
        <v>4785</v>
      </c>
      <c r="P1668" s="27" t="s">
        <v>4786</v>
      </c>
      <c r="Q1668" s="17"/>
      <c r="R1668" s="29">
        <v>12.2</v>
      </c>
      <c r="S1668" s="33"/>
      <c r="T1668" s="17"/>
      <c r="U1668" s="25"/>
    </row>
    <row r="1669" spans="1:21" ht="51.75" hidden="1" x14ac:dyDescent="0.25">
      <c r="A1669" s="24" t="s">
        <v>690</v>
      </c>
      <c r="B1669" s="21" t="s">
        <v>2329</v>
      </c>
      <c r="C1669" s="21" t="s">
        <v>1376</v>
      </c>
      <c r="D1669" s="26">
        <v>9600</v>
      </c>
      <c r="E1669" s="25" t="s">
        <v>3418</v>
      </c>
      <c r="F1669" s="21" t="s">
        <v>2643</v>
      </c>
      <c r="G1669" s="27" t="s">
        <v>3490</v>
      </c>
      <c r="H1669" s="17"/>
      <c r="I1669" s="38">
        <v>2007</v>
      </c>
      <c r="J1669" s="32" t="s">
        <v>4784</v>
      </c>
      <c r="K1669" s="17" t="s">
        <v>690</v>
      </c>
      <c r="L1669" s="17" t="s">
        <v>4812</v>
      </c>
      <c r="M1669" s="21"/>
      <c r="N1669" s="17"/>
      <c r="O1669" s="17" t="s">
        <v>4812</v>
      </c>
      <c r="P1669" s="27" t="s">
        <v>4792</v>
      </c>
      <c r="Q1669" s="17" t="s">
        <v>4786</v>
      </c>
      <c r="R1669" s="29">
        <v>13.5</v>
      </c>
      <c r="S1669" s="33" t="s">
        <v>4299</v>
      </c>
      <c r="T1669" s="17">
        <v>20</v>
      </c>
      <c r="U1669" s="25" t="s">
        <v>4458</v>
      </c>
    </row>
    <row r="1670" spans="1:21" ht="26.25" hidden="1" x14ac:dyDescent="0.25">
      <c r="A1670" s="24" t="s">
        <v>914</v>
      </c>
      <c r="B1670" s="21" t="s">
        <v>2203</v>
      </c>
      <c r="C1670" s="21" t="s">
        <v>1507</v>
      </c>
      <c r="D1670" s="26">
        <v>52249</v>
      </c>
      <c r="E1670" s="25" t="s">
        <v>1178</v>
      </c>
      <c r="F1670" s="21"/>
      <c r="G1670" s="27" t="s">
        <v>3480</v>
      </c>
      <c r="H1670" s="17" t="s">
        <v>1860</v>
      </c>
      <c r="I1670" s="38">
        <v>1996</v>
      </c>
      <c r="J1670" s="32" t="s">
        <v>4784</v>
      </c>
      <c r="K1670" s="17" t="s">
        <v>914</v>
      </c>
      <c r="L1670" s="17" t="s">
        <v>4868</v>
      </c>
      <c r="M1670" s="21"/>
      <c r="N1670" s="17"/>
      <c r="O1670" s="17" t="s">
        <v>4868</v>
      </c>
      <c r="P1670" s="27" t="s">
        <v>4792</v>
      </c>
      <c r="Q1670" s="17" t="s">
        <v>4786</v>
      </c>
      <c r="R1670" s="29">
        <v>27</v>
      </c>
      <c r="S1670" s="33" t="s">
        <v>4152</v>
      </c>
      <c r="T1670" s="17">
        <v>110</v>
      </c>
      <c r="U1670" s="25" t="s">
        <v>4441</v>
      </c>
    </row>
    <row r="1671" spans="1:21" ht="102.75" hidden="1" x14ac:dyDescent="0.25">
      <c r="A1671" s="24" t="s">
        <v>8053</v>
      </c>
      <c r="B1671" s="21" t="s">
        <v>8054</v>
      </c>
      <c r="C1671" s="21"/>
      <c r="D1671" s="26">
        <v>39167</v>
      </c>
      <c r="E1671" s="25" t="s">
        <v>8055</v>
      </c>
      <c r="F1671" s="21"/>
      <c r="G1671" s="27" t="s">
        <v>3479</v>
      </c>
      <c r="H1671" s="17"/>
      <c r="I1671" s="38">
        <v>2002</v>
      </c>
      <c r="J1671" s="32" t="s">
        <v>4784</v>
      </c>
      <c r="K1671" s="17" t="s">
        <v>8053</v>
      </c>
      <c r="L1671" s="17" t="s">
        <v>4785</v>
      </c>
      <c r="M1671" s="21"/>
      <c r="N1671" s="17"/>
      <c r="O1671" s="17" t="s">
        <v>4785</v>
      </c>
      <c r="P1671" s="27" t="s">
        <v>4786</v>
      </c>
      <c r="Q1671" s="17"/>
      <c r="R1671" s="29">
        <v>15</v>
      </c>
      <c r="S1671" s="33"/>
      <c r="T1671" s="17" t="s">
        <v>4403</v>
      </c>
      <c r="U1671" s="25" t="s">
        <v>4443</v>
      </c>
    </row>
    <row r="1672" spans="1:21" ht="39" hidden="1" x14ac:dyDescent="0.25">
      <c r="A1672" s="24" t="s">
        <v>8056</v>
      </c>
      <c r="B1672" s="21" t="s">
        <v>8057</v>
      </c>
      <c r="C1672" s="21"/>
      <c r="D1672" s="26">
        <v>39167</v>
      </c>
      <c r="E1672" s="25" t="s">
        <v>8055</v>
      </c>
      <c r="F1672" s="21"/>
      <c r="G1672" s="27" t="s">
        <v>3479</v>
      </c>
      <c r="H1672" s="17"/>
      <c r="I1672" s="38">
        <v>2006</v>
      </c>
      <c r="J1672" s="32" t="s">
        <v>4784</v>
      </c>
      <c r="K1672" s="17" t="s">
        <v>8056</v>
      </c>
      <c r="L1672" s="17" t="s">
        <v>4785</v>
      </c>
      <c r="M1672" s="21"/>
      <c r="N1672" s="17"/>
      <c r="O1672" s="17" t="s">
        <v>4785</v>
      </c>
      <c r="P1672" s="27" t="s">
        <v>4786</v>
      </c>
      <c r="Q1672" s="17"/>
      <c r="R1672" s="29">
        <v>10</v>
      </c>
      <c r="S1672" s="33"/>
      <c r="T1672" s="17" t="s">
        <v>4403</v>
      </c>
      <c r="U1672" s="25" t="s">
        <v>4443</v>
      </c>
    </row>
    <row r="1673" spans="1:21" ht="51.75" hidden="1" x14ac:dyDescent="0.25">
      <c r="A1673" s="24" t="s">
        <v>8058</v>
      </c>
      <c r="B1673" s="21" t="s">
        <v>5817</v>
      </c>
      <c r="C1673" s="21" t="s">
        <v>8059</v>
      </c>
      <c r="D1673" s="26">
        <v>54298</v>
      </c>
      <c r="E1673" s="25" t="s">
        <v>8060</v>
      </c>
      <c r="F1673" s="21"/>
      <c r="G1673" s="27" t="s">
        <v>3487</v>
      </c>
      <c r="H1673" s="17" t="s">
        <v>8061</v>
      </c>
      <c r="I1673" s="38">
        <v>2009</v>
      </c>
      <c r="J1673" s="32" t="s">
        <v>4784</v>
      </c>
      <c r="K1673" s="17" t="s">
        <v>8058</v>
      </c>
      <c r="L1673" s="17" t="s">
        <v>4785</v>
      </c>
      <c r="M1673" s="21"/>
      <c r="N1673" s="17"/>
      <c r="O1673" s="17" t="s">
        <v>4785</v>
      </c>
      <c r="P1673" s="27" t="s">
        <v>4786</v>
      </c>
      <c r="Q1673" s="17" t="s">
        <v>4792</v>
      </c>
      <c r="R1673" s="29">
        <v>12</v>
      </c>
      <c r="S1673" s="33" t="s">
        <v>8060</v>
      </c>
      <c r="T1673" s="17">
        <v>20</v>
      </c>
      <c r="U1673" s="25" t="s">
        <v>4441</v>
      </c>
    </row>
    <row r="1674" spans="1:21" ht="51.75" hidden="1" x14ac:dyDescent="0.25">
      <c r="A1674" s="24" t="s">
        <v>8062</v>
      </c>
      <c r="B1674" s="21" t="s">
        <v>8063</v>
      </c>
      <c r="C1674" s="21" t="s">
        <v>8064</v>
      </c>
      <c r="D1674" s="26">
        <v>3119</v>
      </c>
      <c r="E1674" s="25" t="s">
        <v>8065</v>
      </c>
      <c r="F1674" s="21"/>
      <c r="G1674" s="27" t="s">
        <v>3346</v>
      </c>
      <c r="H1674" s="17"/>
      <c r="I1674" s="38">
        <v>2011</v>
      </c>
      <c r="J1674" s="32" t="s">
        <v>4784</v>
      </c>
      <c r="K1674" s="17" t="s">
        <v>8062</v>
      </c>
      <c r="L1674" s="17" t="s">
        <v>4815</v>
      </c>
      <c r="M1674" s="21"/>
      <c r="N1674" s="17"/>
      <c r="O1674" s="17" t="s">
        <v>4815</v>
      </c>
      <c r="P1674" s="27" t="s">
        <v>4786</v>
      </c>
      <c r="Q1674" s="17" t="s">
        <v>4792</v>
      </c>
      <c r="R1674" s="29">
        <v>18.600000000000001</v>
      </c>
      <c r="S1674" s="33"/>
      <c r="T1674" s="17">
        <v>110</v>
      </c>
      <c r="U1674" s="25" t="s">
        <v>4458</v>
      </c>
    </row>
    <row r="1675" spans="1:21" ht="51.75" x14ac:dyDescent="0.25">
      <c r="A1675" s="24" t="s">
        <v>362</v>
      </c>
      <c r="B1675" s="21" t="s">
        <v>2201</v>
      </c>
      <c r="C1675" s="21" t="s">
        <v>1162</v>
      </c>
      <c r="D1675" s="26">
        <v>38889</v>
      </c>
      <c r="E1675" s="25" t="s">
        <v>1162</v>
      </c>
      <c r="F1675" s="21" t="s">
        <v>2543</v>
      </c>
      <c r="G1675" s="27" t="s">
        <v>3479</v>
      </c>
      <c r="H1675" s="17" t="s">
        <v>1609</v>
      </c>
      <c r="I1675" s="38">
        <v>1967</v>
      </c>
      <c r="J1675" s="32" t="s">
        <v>4784</v>
      </c>
      <c r="K1675" s="17" t="s">
        <v>362</v>
      </c>
      <c r="L1675" s="17" t="s">
        <v>4959</v>
      </c>
      <c r="M1675" s="21"/>
      <c r="N1675" s="17"/>
      <c r="O1675" s="17" t="s">
        <v>4959</v>
      </c>
      <c r="P1675" s="27" t="s">
        <v>4792</v>
      </c>
      <c r="Q1675" s="17" t="s">
        <v>4792</v>
      </c>
      <c r="R1675" s="29">
        <v>79.7</v>
      </c>
      <c r="S1675" s="33" t="s">
        <v>4137</v>
      </c>
      <c r="T1675" s="17">
        <v>110</v>
      </c>
      <c r="U1675" s="25" t="s">
        <v>4493</v>
      </c>
    </row>
    <row r="1676" spans="1:21" ht="51.75" x14ac:dyDescent="0.25">
      <c r="A1676" s="24" t="s">
        <v>363</v>
      </c>
      <c r="B1676" s="21" t="s">
        <v>2201</v>
      </c>
      <c r="C1676" s="21" t="s">
        <v>1162</v>
      </c>
      <c r="D1676" s="26">
        <v>38889</v>
      </c>
      <c r="E1676" s="25" t="s">
        <v>1162</v>
      </c>
      <c r="F1676" s="21" t="s">
        <v>2543</v>
      </c>
      <c r="G1676" s="27" t="s">
        <v>3479</v>
      </c>
      <c r="H1676" s="17" t="s">
        <v>1610</v>
      </c>
      <c r="I1676" s="38">
        <v>1968</v>
      </c>
      <c r="J1676" s="32" t="s">
        <v>4784</v>
      </c>
      <c r="K1676" s="17" t="s">
        <v>363</v>
      </c>
      <c r="L1676" s="17" t="s">
        <v>4959</v>
      </c>
      <c r="M1676" s="21"/>
      <c r="N1676" s="17"/>
      <c r="O1676" s="17" t="s">
        <v>4959</v>
      </c>
      <c r="P1676" s="27" t="s">
        <v>4792</v>
      </c>
      <c r="Q1676" s="17" t="s">
        <v>4792</v>
      </c>
      <c r="R1676" s="29"/>
      <c r="S1676" s="33" t="s">
        <v>4137</v>
      </c>
      <c r="T1676" s="17">
        <v>110</v>
      </c>
      <c r="U1676" s="25" t="s">
        <v>4493</v>
      </c>
    </row>
    <row r="1677" spans="1:21" ht="51.75" hidden="1" x14ac:dyDescent="0.25">
      <c r="A1677" s="24" t="s">
        <v>8066</v>
      </c>
      <c r="B1677" s="21" t="s">
        <v>5019</v>
      </c>
      <c r="C1677" s="21"/>
      <c r="D1677" s="26">
        <v>97956</v>
      </c>
      <c r="E1677" s="25" t="s">
        <v>8067</v>
      </c>
      <c r="F1677" s="21"/>
      <c r="G1677" s="27" t="s">
        <v>3482</v>
      </c>
      <c r="H1677" s="17"/>
      <c r="I1677" s="38">
        <v>2007</v>
      </c>
      <c r="J1677" s="32" t="s">
        <v>4784</v>
      </c>
      <c r="K1677" s="17" t="s">
        <v>8066</v>
      </c>
      <c r="L1677" s="17" t="s">
        <v>4785</v>
      </c>
      <c r="M1677" s="21"/>
      <c r="N1677" s="17"/>
      <c r="O1677" s="17" t="s">
        <v>4785</v>
      </c>
      <c r="P1677" s="27" t="s">
        <v>4786</v>
      </c>
      <c r="Q1677" s="17"/>
      <c r="R1677" s="29">
        <v>18</v>
      </c>
      <c r="S1677" s="33"/>
      <c r="T1677" s="17" t="s">
        <v>4403</v>
      </c>
      <c r="U1677" s="25" t="s">
        <v>4442</v>
      </c>
    </row>
    <row r="1678" spans="1:21" ht="115.5" hidden="1" x14ac:dyDescent="0.25">
      <c r="A1678" s="24" t="s">
        <v>8068</v>
      </c>
      <c r="B1678" s="21" t="s">
        <v>8069</v>
      </c>
      <c r="C1678" s="21"/>
      <c r="D1678" s="26">
        <v>14913</v>
      </c>
      <c r="E1678" s="25" t="s">
        <v>8070</v>
      </c>
      <c r="F1678" s="21"/>
      <c r="G1678" s="27" t="s">
        <v>3346</v>
      </c>
      <c r="H1678" s="17"/>
      <c r="I1678" s="38">
        <v>2006</v>
      </c>
      <c r="J1678" s="32" t="s">
        <v>4784</v>
      </c>
      <c r="K1678" s="17" t="s">
        <v>8068</v>
      </c>
      <c r="L1678" s="17" t="s">
        <v>4785</v>
      </c>
      <c r="M1678" s="21"/>
      <c r="N1678" s="17"/>
      <c r="O1678" s="17" t="s">
        <v>4785</v>
      </c>
      <c r="P1678" s="27" t="s">
        <v>4786</v>
      </c>
      <c r="Q1678" s="17"/>
      <c r="R1678" s="29">
        <v>16</v>
      </c>
      <c r="S1678" s="33"/>
      <c r="T1678" s="17" t="s">
        <v>5024</v>
      </c>
      <c r="U1678" s="25" t="s">
        <v>4439</v>
      </c>
    </row>
    <row r="1679" spans="1:21" ht="39" hidden="1" x14ac:dyDescent="0.25">
      <c r="A1679" s="24" t="s">
        <v>791</v>
      </c>
      <c r="B1679" s="21" t="s">
        <v>2138</v>
      </c>
      <c r="C1679" s="21" t="s">
        <v>1023</v>
      </c>
      <c r="D1679" s="26">
        <v>58791</v>
      </c>
      <c r="E1679" s="25" t="s">
        <v>3247</v>
      </c>
      <c r="F1679" s="21"/>
      <c r="G1679" s="27" t="s">
        <v>3480</v>
      </c>
      <c r="H1679" s="17" t="s">
        <v>1820</v>
      </c>
      <c r="I1679" s="38">
        <v>1975</v>
      </c>
      <c r="J1679" s="32" t="s">
        <v>4811</v>
      </c>
      <c r="K1679" s="17" t="s">
        <v>791</v>
      </c>
      <c r="L1679" s="17" t="s">
        <v>4825</v>
      </c>
      <c r="M1679" s="21" t="s">
        <v>8003</v>
      </c>
      <c r="N1679" s="17"/>
      <c r="O1679" s="17" t="s">
        <v>4825</v>
      </c>
      <c r="P1679" s="27" t="s">
        <v>4792</v>
      </c>
      <c r="Q1679" s="17" t="s">
        <v>4792</v>
      </c>
      <c r="R1679" s="29">
        <v>206</v>
      </c>
      <c r="S1679" s="33" t="s">
        <v>4339</v>
      </c>
      <c r="T1679" s="17">
        <v>220</v>
      </c>
      <c r="U1679" s="25" t="s">
        <v>4447</v>
      </c>
    </row>
    <row r="1680" spans="1:21" ht="39" hidden="1" x14ac:dyDescent="0.25">
      <c r="A1680" s="24" t="s">
        <v>160</v>
      </c>
      <c r="B1680" s="21" t="s">
        <v>2138</v>
      </c>
      <c r="C1680" s="21" t="s">
        <v>1023</v>
      </c>
      <c r="D1680" s="26">
        <v>58791</v>
      </c>
      <c r="E1680" s="25" t="s">
        <v>3247</v>
      </c>
      <c r="F1680" s="21"/>
      <c r="G1680" s="27" t="s">
        <v>3480</v>
      </c>
      <c r="H1680" s="17" t="s">
        <v>1584</v>
      </c>
      <c r="I1680" s="38">
        <v>1982</v>
      </c>
      <c r="J1680" s="32" t="s">
        <v>4784</v>
      </c>
      <c r="K1680" s="17" t="s">
        <v>160</v>
      </c>
      <c r="L1680" s="17" t="s">
        <v>4842</v>
      </c>
      <c r="M1680" s="21" t="s">
        <v>4843</v>
      </c>
      <c r="N1680" s="17" t="s">
        <v>8071</v>
      </c>
      <c r="O1680" s="17" t="s">
        <v>4843</v>
      </c>
      <c r="P1680" s="27" t="s">
        <v>4792</v>
      </c>
      <c r="Q1680" s="17" t="s">
        <v>4792</v>
      </c>
      <c r="R1680" s="29">
        <v>310</v>
      </c>
      <c r="S1680" s="33" t="s">
        <v>4068</v>
      </c>
      <c r="T1680" s="17">
        <v>220</v>
      </c>
      <c r="U1680" s="25" t="s">
        <v>4447</v>
      </c>
    </row>
    <row r="1681" spans="1:21" ht="51.75" hidden="1" x14ac:dyDescent="0.25">
      <c r="A1681" s="24" t="s">
        <v>8072</v>
      </c>
      <c r="B1681" s="21" t="s">
        <v>8073</v>
      </c>
      <c r="C1681" s="21"/>
      <c r="D1681" s="26">
        <v>14913</v>
      </c>
      <c r="E1681" s="25" t="s">
        <v>8074</v>
      </c>
      <c r="F1681" s="21"/>
      <c r="G1681" s="27" t="s">
        <v>3346</v>
      </c>
      <c r="H1681" s="17"/>
      <c r="I1681" s="38">
        <v>2009</v>
      </c>
      <c r="J1681" s="32" t="s">
        <v>4784</v>
      </c>
      <c r="K1681" s="17" t="s">
        <v>8072</v>
      </c>
      <c r="L1681" s="17" t="s">
        <v>4785</v>
      </c>
      <c r="M1681" s="21"/>
      <c r="N1681" s="17"/>
      <c r="O1681" s="17" t="s">
        <v>4785</v>
      </c>
      <c r="P1681" s="27" t="s">
        <v>4786</v>
      </c>
      <c r="Q1681" s="17"/>
      <c r="R1681" s="29">
        <v>10.6</v>
      </c>
      <c r="S1681" s="33"/>
      <c r="T1681" s="17" t="s">
        <v>5024</v>
      </c>
      <c r="U1681" s="25" t="s">
        <v>4439</v>
      </c>
    </row>
    <row r="1682" spans="1:21" ht="39" hidden="1" x14ac:dyDescent="0.25">
      <c r="A1682" s="24" t="s">
        <v>691</v>
      </c>
      <c r="B1682" s="21" t="s">
        <v>2160</v>
      </c>
      <c r="C1682" s="21" t="s">
        <v>1024</v>
      </c>
      <c r="D1682" s="26">
        <v>59368</v>
      </c>
      <c r="E1682" s="25" t="s">
        <v>3248</v>
      </c>
      <c r="F1682" s="21"/>
      <c r="G1682" s="27" t="s">
        <v>3480</v>
      </c>
      <c r="H1682" s="17" t="s">
        <v>1765</v>
      </c>
      <c r="I1682" s="38">
        <v>1973</v>
      </c>
      <c r="J1682" s="32" t="s">
        <v>4784</v>
      </c>
      <c r="K1682" s="17" t="s">
        <v>691</v>
      </c>
      <c r="L1682" s="17" t="s">
        <v>4812</v>
      </c>
      <c r="M1682" s="21"/>
      <c r="N1682" s="17"/>
      <c r="O1682" s="17" t="s">
        <v>4812</v>
      </c>
      <c r="P1682" s="27" t="s">
        <v>4792</v>
      </c>
      <c r="Q1682" s="17" t="s">
        <v>4792</v>
      </c>
      <c r="R1682" s="29">
        <v>55</v>
      </c>
      <c r="S1682" s="33" t="s">
        <v>1024</v>
      </c>
      <c r="T1682" s="17">
        <v>110</v>
      </c>
      <c r="U1682" s="25" t="s">
        <v>4441</v>
      </c>
    </row>
    <row r="1683" spans="1:21" ht="39" hidden="1" x14ac:dyDescent="0.25">
      <c r="A1683" s="24" t="s">
        <v>692</v>
      </c>
      <c r="B1683" s="21" t="s">
        <v>2160</v>
      </c>
      <c r="C1683" s="21" t="s">
        <v>1024</v>
      </c>
      <c r="D1683" s="26">
        <v>59368</v>
      </c>
      <c r="E1683" s="25" t="s">
        <v>3248</v>
      </c>
      <c r="F1683" s="21"/>
      <c r="G1683" s="27" t="s">
        <v>3480</v>
      </c>
      <c r="H1683" s="17" t="s">
        <v>1766</v>
      </c>
      <c r="I1683" s="38">
        <v>1973</v>
      </c>
      <c r="J1683" s="32" t="s">
        <v>4784</v>
      </c>
      <c r="K1683" s="17" t="s">
        <v>692</v>
      </c>
      <c r="L1683" s="17" t="s">
        <v>4812</v>
      </c>
      <c r="M1683" s="21"/>
      <c r="N1683" s="17"/>
      <c r="O1683" s="17" t="s">
        <v>4812</v>
      </c>
      <c r="P1683" s="27" t="s">
        <v>4792</v>
      </c>
      <c r="Q1683" s="17" t="s">
        <v>4792</v>
      </c>
      <c r="R1683" s="29">
        <v>55</v>
      </c>
      <c r="S1683" s="33" t="s">
        <v>1024</v>
      </c>
      <c r="T1683" s="17">
        <v>110</v>
      </c>
      <c r="U1683" s="25" t="s">
        <v>4441</v>
      </c>
    </row>
    <row r="1684" spans="1:21" ht="39" hidden="1" x14ac:dyDescent="0.25">
      <c r="A1684" s="24" t="s">
        <v>693</v>
      </c>
      <c r="B1684" s="21" t="s">
        <v>2160</v>
      </c>
      <c r="C1684" s="21" t="s">
        <v>1024</v>
      </c>
      <c r="D1684" s="26">
        <v>59368</v>
      </c>
      <c r="E1684" s="25" t="s">
        <v>3248</v>
      </c>
      <c r="F1684" s="21"/>
      <c r="G1684" s="27" t="s">
        <v>3480</v>
      </c>
      <c r="H1684" s="17" t="s">
        <v>1767</v>
      </c>
      <c r="I1684" s="38">
        <v>1973</v>
      </c>
      <c r="J1684" s="32" t="s">
        <v>4784</v>
      </c>
      <c r="K1684" s="17" t="s">
        <v>693</v>
      </c>
      <c r="L1684" s="17" t="s">
        <v>4812</v>
      </c>
      <c r="M1684" s="21"/>
      <c r="N1684" s="17"/>
      <c r="O1684" s="17" t="s">
        <v>4812</v>
      </c>
      <c r="P1684" s="27" t="s">
        <v>4792</v>
      </c>
      <c r="Q1684" s="17" t="s">
        <v>4792</v>
      </c>
      <c r="R1684" s="29">
        <v>55</v>
      </c>
      <c r="S1684" s="33" t="s">
        <v>1024</v>
      </c>
      <c r="T1684" s="17">
        <v>110</v>
      </c>
      <c r="U1684" s="25" t="s">
        <v>4441</v>
      </c>
    </row>
    <row r="1685" spans="1:21" ht="39" hidden="1" x14ac:dyDescent="0.25">
      <c r="A1685" s="24" t="s">
        <v>694</v>
      </c>
      <c r="B1685" s="21" t="s">
        <v>2160</v>
      </c>
      <c r="C1685" s="21" t="s">
        <v>1024</v>
      </c>
      <c r="D1685" s="26">
        <v>59368</v>
      </c>
      <c r="E1685" s="25" t="s">
        <v>3248</v>
      </c>
      <c r="F1685" s="21"/>
      <c r="G1685" s="27" t="s">
        <v>3480</v>
      </c>
      <c r="H1685" s="17" t="s">
        <v>1768</v>
      </c>
      <c r="I1685" s="38">
        <v>1973</v>
      </c>
      <c r="J1685" s="32" t="s">
        <v>4784</v>
      </c>
      <c r="K1685" s="17" t="s">
        <v>694</v>
      </c>
      <c r="L1685" s="17" t="s">
        <v>4812</v>
      </c>
      <c r="M1685" s="21"/>
      <c r="N1685" s="17"/>
      <c r="O1685" s="17" t="s">
        <v>4812</v>
      </c>
      <c r="P1685" s="27" t="s">
        <v>4792</v>
      </c>
      <c r="Q1685" s="17" t="s">
        <v>4792</v>
      </c>
      <c r="R1685" s="29">
        <v>55</v>
      </c>
      <c r="S1685" s="33" t="s">
        <v>1024</v>
      </c>
      <c r="T1685" s="17">
        <v>110</v>
      </c>
      <c r="U1685" s="25" t="s">
        <v>4441</v>
      </c>
    </row>
    <row r="1686" spans="1:21" ht="39" hidden="1" x14ac:dyDescent="0.25">
      <c r="A1686" s="24" t="s">
        <v>695</v>
      </c>
      <c r="B1686" s="21" t="s">
        <v>2160</v>
      </c>
      <c r="C1686" s="21" t="s">
        <v>1024</v>
      </c>
      <c r="D1686" s="26">
        <v>59368</v>
      </c>
      <c r="E1686" s="25" t="s">
        <v>3248</v>
      </c>
      <c r="F1686" s="21"/>
      <c r="G1686" s="27" t="s">
        <v>3480</v>
      </c>
      <c r="H1686" s="17" t="s">
        <v>1769</v>
      </c>
      <c r="I1686" s="38">
        <v>1973</v>
      </c>
      <c r="J1686" s="32" t="s">
        <v>4811</v>
      </c>
      <c r="K1686" s="17" t="s">
        <v>695</v>
      </c>
      <c r="L1686" s="17" t="s">
        <v>4812</v>
      </c>
      <c r="M1686" s="21"/>
      <c r="N1686" s="17"/>
      <c r="O1686" s="17" t="s">
        <v>4812</v>
      </c>
      <c r="P1686" s="27" t="s">
        <v>4792</v>
      </c>
      <c r="Q1686" s="17" t="s">
        <v>4792</v>
      </c>
      <c r="R1686" s="29">
        <v>355</v>
      </c>
      <c r="S1686" s="33" t="s">
        <v>1024</v>
      </c>
      <c r="T1686" s="17">
        <v>220</v>
      </c>
      <c r="U1686" s="25" t="s">
        <v>4460</v>
      </c>
    </row>
    <row r="1687" spans="1:21" ht="39" hidden="1" x14ac:dyDescent="0.25">
      <c r="A1687" s="24" t="s">
        <v>696</v>
      </c>
      <c r="B1687" s="21" t="s">
        <v>2160</v>
      </c>
      <c r="C1687" s="21" t="s">
        <v>1024</v>
      </c>
      <c r="D1687" s="26">
        <v>59368</v>
      </c>
      <c r="E1687" s="25" t="s">
        <v>3248</v>
      </c>
      <c r="F1687" s="21"/>
      <c r="G1687" s="27" t="s">
        <v>3480</v>
      </c>
      <c r="H1687" s="17" t="s">
        <v>1770</v>
      </c>
      <c r="I1687" s="38">
        <v>1973</v>
      </c>
      <c r="J1687" s="32" t="s">
        <v>4811</v>
      </c>
      <c r="K1687" s="17" t="s">
        <v>696</v>
      </c>
      <c r="L1687" s="17" t="s">
        <v>4812</v>
      </c>
      <c r="M1687" s="21"/>
      <c r="N1687" s="17"/>
      <c r="O1687" s="17" t="s">
        <v>4812</v>
      </c>
      <c r="P1687" s="27" t="s">
        <v>4792</v>
      </c>
      <c r="Q1687" s="17" t="s">
        <v>4792</v>
      </c>
      <c r="R1687" s="29">
        <v>355</v>
      </c>
      <c r="S1687" s="33" t="s">
        <v>1024</v>
      </c>
      <c r="T1687" s="17">
        <v>220</v>
      </c>
      <c r="U1687" s="25" t="s">
        <v>4460</v>
      </c>
    </row>
    <row r="1688" spans="1:21" ht="39" hidden="1" x14ac:dyDescent="0.25">
      <c r="A1688" s="24" t="s">
        <v>697</v>
      </c>
      <c r="B1688" s="21" t="s">
        <v>2160</v>
      </c>
      <c r="C1688" s="21" t="s">
        <v>1024</v>
      </c>
      <c r="D1688" s="26">
        <v>59368</v>
      </c>
      <c r="E1688" s="25" t="s">
        <v>3248</v>
      </c>
      <c r="F1688" s="21"/>
      <c r="G1688" s="27" t="s">
        <v>3480</v>
      </c>
      <c r="H1688" s="17" t="s">
        <v>1771</v>
      </c>
      <c r="I1688" s="38">
        <v>1973</v>
      </c>
      <c r="J1688" s="32" t="s">
        <v>4784</v>
      </c>
      <c r="K1688" s="17" t="s">
        <v>697</v>
      </c>
      <c r="L1688" s="17" t="s">
        <v>4812</v>
      </c>
      <c r="M1688" s="21"/>
      <c r="N1688" s="17"/>
      <c r="O1688" s="17" t="s">
        <v>4812</v>
      </c>
      <c r="P1688" s="27" t="s">
        <v>4792</v>
      </c>
      <c r="Q1688" s="17" t="s">
        <v>4792</v>
      </c>
      <c r="R1688" s="29">
        <v>355</v>
      </c>
      <c r="S1688" s="33" t="s">
        <v>1024</v>
      </c>
      <c r="T1688" s="17">
        <v>220</v>
      </c>
      <c r="U1688" s="25" t="s">
        <v>4460</v>
      </c>
    </row>
    <row r="1689" spans="1:21" ht="64.5" hidden="1" x14ac:dyDescent="0.25">
      <c r="A1689" s="24" t="s">
        <v>698</v>
      </c>
      <c r="B1689" s="21" t="s">
        <v>2160</v>
      </c>
      <c r="C1689" s="21" t="s">
        <v>1024</v>
      </c>
      <c r="D1689" s="26">
        <v>59368</v>
      </c>
      <c r="E1689" s="25" t="s">
        <v>3248</v>
      </c>
      <c r="F1689" s="21"/>
      <c r="G1689" s="27" t="s">
        <v>3480</v>
      </c>
      <c r="H1689" s="17" t="s">
        <v>1772</v>
      </c>
      <c r="I1689" s="38">
        <v>1984</v>
      </c>
      <c r="J1689" s="32" t="s">
        <v>4784</v>
      </c>
      <c r="K1689" s="17" t="s">
        <v>698</v>
      </c>
      <c r="L1689" s="17" t="s">
        <v>4812</v>
      </c>
      <c r="M1689" s="21"/>
      <c r="N1689" s="17"/>
      <c r="O1689" s="17" t="s">
        <v>4812</v>
      </c>
      <c r="P1689" s="27" t="s">
        <v>4792</v>
      </c>
      <c r="Q1689" s="17" t="s">
        <v>4792</v>
      </c>
      <c r="R1689" s="29">
        <v>112</v>
      </c>
      <c r="S1689" s="33" t="s">
        <v>4300</v>
      </c>
      <c r="T1689" s="17">
        <v>110</v>
      </c>
      <c r="U1689" s="25" t="s">
        <v>4557</v>
      </c>
    </row>
    <row r="1690" spans="1:21" ht="77.25" hidden="1" x14ac:dyDescent="0.25">
      <c r="A1690" s="24" t="s">
        <v>161</v>
      </c>
      <c r="B1690" s="21" t="s">
        <v>2160</v>
      </c>
      <c r="C1690" s="21" t="s">
        <v>1024</v>
      </c>
      <c r="D1690" s="26">
        <v>59368</v>
      </c>
      <c r="E1690" s="25" t="s">
        <v>3248</v>
      </c>
      <c r="F1690" s="21"/>
      <c r="G1690" s="27" t="s">
        <v>3480</v>
      </c>
      <c r="H1690" s="17" t="s">
        <v>1585</v>
      </c>
      <c r="I1690" s="38">
        <v>1984</v>
      </c>
      <c r="J1690" s="32" t="s">
        <v>4784</v>
      </c>
      <c r="K1690" s="17" t="s">
        <v>161</v>
      </c>
      <c r="L1690" s="17" t="s">
        <v>4843</v>
      </c>
      <c r="M1690" s="21"/>
      <c r="N1690" s="17"/>
      <c r="O1690" s="17" t="s">
        <v>4843</v>
      </c>
      <c r="P1690" s="27" t="s">
        <v>4792</v>
      </c>
      <c r="Q1690" s="17" t="s">
        <v>4792</v>
      </c>
      <c r="R1690" s="29">
        <v>614</v>
      </c>
      <c r="S1690" s="33" t="s">
        <v>4069</v>
      </c>
      <c r="T1690" s="17" t="s">
        <v>4411</v>
      </c>
      <c r="U1690" s="25" t="s">
        <v>4467</v>
      </c>
    </row>
    <row r="1691" spans="1:21" ht="39" hidden="1" x14ac:dyDescent="0.25">
      <c r="A1691" s="24" t="s">
        <v>8075</v>
      </c>
      <c r="B1691" s="21"/>
      <c r="C1691" s="21" t="s">
        <v>8076</v>
      </c>
      <c r="D1691" s="26">
        <v>97440</v>
      </c>
      <c r="E1691" s="25" t="s">
        <v>8077</v>
      </c>
      <c r="F1691" s="21">
        <v>2674</v>
      </c>
      <c r="G1691" s="27" t="s">
        <v>3478</v>
      </c>
      <c r="H1691" s="17"/>
      <c r="I1691" s="38">
        <v>2015</v>
      </c>
      <c r="J1691" s="32" t="s">
        <v>4784</v>
      </c>
      <c r="K1691" s="17" t="s">
        <v>8075</v>
      </c>
      <c r="L1691" s="17" t="s">
        <v>4785</v>
      </c>
      <c r="M1691" s="21"/>
      <c r="N1691" s="17"/>
      <c r="O1691" s="17" t="s">
        <v>4785</v>
      </c>
      <c r="P1691" s="27" t="s">
        <v>4786</v>
      </c>
      <c r="Q1691" s="17"/>
      <c r="R1691" s="29">
        <v>12</v>
      </c>
      <c r="S1691" s="33"/>
      <c r="T1691" s="17"/>
      <c r="U1691" s="25"/>
    </row>
    <row r="1692" spans="1:21" ht="64.5" hidden="1" x14ac:dyDescent="0.25">
      <c r="A1692" s="24" t="s">
        <v>8078</v>
      </c>
      <c r="B1692" s="21" t="s">
        <v>4789</v>
      </c>
      <c r="C1692" s="21" t="s">
        <v>8079</v>
      </c>
      <c r="D1692" s="26">
        <v>97877</v>
      </c>
      <c r="E1692" s="25" t="s">
        <v>8080</v>
      </c>
      <c r="F1692" s="21"/>
      <c r="G1692" s="27" t="s">
        <v>3482</v>
      </c>
      <c r="H1692" s="17"/>
      <c r="I1692" s="38">
        <v>2002</v>
      </c>
      <c r="J1692" s="32" t="s">
        <v>4784</v>
      </c>
      <c r="K1692" s="17" t="s">
        <v>8078</v>
      </c>
      <c r="L1692" s="17" t="s">
        <v>4785</v>
      </c>
      <c r="M1692" s="21"/>
      <c r="N1692" s="17"/>
      <c r="O1692" s="17" t="s">
        <v>4785</v>
      </c>
      <c r="P1692" s="27" t="s">
        <v>4786</v>
      </c>
      <c r="Q1692" s="17" t="s">
        <v>4792</v>
      </c>
      <c r="R1692" s="29">
        <v>10.5</v>
      </c>
      <c r="S1692" s="33" t="s">
        <v>8081</v>
      </c>
      <c r="T1692" s="17">
        <v>20</v>
      </c>
      <c r="U1692" s="25" t="s">
        <v>8082</v>
      </c>
    </row>
    <row r="1693" spans="1:21" ht="39" hidden="1" x14ac:dyDescent="0.25">
      <c r="A1693" s="24" t="s">
        <v>8083</v>
      </c>
      <c r="B1693" s="21" t="s">
        <v>2129</v>
      </c>
      <c r="C1693" s="21" t="s">
        <v>4006</v>
      </c>
      <c r="D1693" s="26">
        <v>17291</v>
      </c>
      <c r="E1693" s="25" t="s">
        <v>8084</v>
      </c>
      <c r="F1693" s="21" t="s">
        <v>8085</v>
      </c>
      <c r="G1693" s="27" t="s">
        <v>3346</v>
      </c>
      <c r="H1693" s="17" t="s">
        <v>4006</v>
      </c>
      <c r="I1693" s="38">
        <v>2003</v>
      </c>
      <c r="J1693" s="32" t="s">
        <v>4784</v>
      </c>
      <c r="K1693" s="17" t="s">
        <v>8083</v>
      </c>
      <c r="L1693" s="17" t="s">
        <v>4785</v>
      </c>
      <c r="M1693" s="21"/>
      <c r="N1693" s="17"/>
      <c r="O1693" s="17" t="s">
        <v>4785</v>
      </c>
      <c r="P1693" s="27" t="s">
        <v>4786</v>
      </c>
      <c r="Q1693" s="17"/>
      <c r="R1693" s="29">
        <v>328</v>
      </c>
      <c r="S1693" s="33" t="s">
        <v>4006</v>
      </c>
      <c r="T1693" s="17">
        <v>220</v>
      </c>
      <c r="U1693" s="25" t="s">
        <v>4439</v>
      </c>
    </row>
    <row r="1694" spans="1:21" ht="77.25" hidden="1" x14ac:dyDescent="0.25">
      <c r="A1694" s="24" t="s">
        <v>8086</v>
      </c>
      <c r="B1694" s="21"/>
      <c r="C1694" s="21" t="s">
        <v>8087</v>
      </c>
      <c r="D1694" s="26">
        <v>25764</v>
      </c>
      <c r="E1694" s="25" t="s">
        <v>8088</v>
      </c>
      <c r="F1694" s="21" t="s">
        <v>8089</v>
      </c>
      <c r="G1694" s="27" t="s">
        <v>3486</v>
      </c>
      <c r="H1694" s="17"/>
      <c r="I1694" s="38">
        <v>2014</v>
      </c>
      <c r="J1694" s="32" t="s">
        <v>4784</v>
      </c>
      <c r="K1694" s="17" t="s">
        <v>8086</v>
      </c>
      <c r="L1694" s="17" t="s">
        <v>4785</v>
      </c>
      <c r="M1694" s="21"/>
      <c r="N1694" s="17"/>
      <c r="O1694" s="17" t="s">
        <v>4785</v>
      </c>
      <c r="P1694" s="27" t="s">
        <v>4786</v>
      </c>
      <c r="Q1694" s="17" t="s">
        <v>4792</v>
      </c>
      <c r="R1694" s="29">
        <v>11.5</v>
      </c>
      <c r="S1694" s="33"/>
      <c r="T1694" s="17" t="s">
        <v>4405</v>
      </c>
      <c r="U1694" s="25" t="s">
        <v>4567</v>
      </c>
    </row>
    <row r="1695" spans="1:21" ht="39" hidden="1" x14ac:dyDescent="0.25">
      <c r="A1695" s="24" t="s">
        <v>699</v>
      </c>
      <c r="B1695" s="21" t="s">
        <v>2330</v>
      </c>
      <c r="C1695" s="21" t="s">
        <v>1206</v>
      </c>
      <c r="D1695" s="26">
        <v>50389</v>
      </c>
      <c r="E1695" s="25" t="s">
        <v>3419</v>
      </c>
      <c r="F1695" s="21"/>
      <c r="G1695" s="27" t="s">
        <v>3480</v>
      </c>
      <c r="H1695" s="17" t="s">
        <v>1773</v>
      </c>
      <c r="I1695" s="38">
        <v>1996</v>
      </c>
      <c r="J1695" s="32" t="s">
        <v>4784</v>
      </c>
      <c r="K1695" s="17" t="s">
        <v>699</v>
      </c>
      <c r="L1695" s="17" t="s">
        <v>4842</v>
      </c>
      <c r="M1695" s="21" t="s">
        <v>4812</v>
      </c>
      <c r="N1695" s="17" t="s">
        <v>4908</v>
      </c>
      <c r="O1695" s="17" t="s">
        <v>4812</v>
      </c>
      <c r="P1695" s="27" t="s">
        <v>4792</v>
      </c>
      <c r="Q1695" s="17" t="s">
        <v>4786</v>
      </c>
      <c r="R1695" s="29">
        <v>51.9</v>
      </c>
      <c r="S1695" s="33" t="s">
        <v>4301</v>
      </c>
      <c r="T1695" s="17">
        <v>110</v>
      </c>
      <c r="U1695" s="25" t="s">
        <v>4441</v>
      </c>
    </row>
    <row r="1696" spans="1:21" ht="39" hidden="1" x14ac:dyDescent="0.25">
      <c r="A1696" s="24" t="s">
        <v>792</v>
      </c>
      <c r="B1696" s="21" t="s">
        <v>2330</v>
      </c>
      <c r="C1696" s="21" t="s">
        <v>1169</v>
      </c>
      <c r="D1696" s="26">
        <v>50389</v>
      </c>
      <c r="E1696" s="25" t="s">
        <v>3419</v>
      </c>
      <c r="F1696" s="21"/>
      <c r="G1696" s="27" t="s">
        <v>3480</v>
      </c>
      <c r="H1696" s="17" t="s">
        <v>1821</v>
      </c>
      <c r="I1696" s="38">
        <v>1962</v>
      </c>
      <c r="J1696" s="32" t="s">
        <v>4784</v>
      </c>
      <c r="K1696" s="17" t="s">
        <v>792</v>
      </c>
      <c r="L1696" s="17" t="s">
        <v>4842</v>
      </c>
      <c r="M1696" s="21" t="s">
        <v>8090</v>
      </c>
      <c r="N1696" s="17" t="s">
        <v>5061</v>
      </c>
      <c r="O1696" s="17" t="s">
        <v>4825</v>
      </c>
      <c r="P1696" s="27" t="s">
        <v>4792</v>
      </c>
      <c r="Q1696" s="17" t="s">
        <v>4786</v>
      </c>
      <c r="R1696" s="29">
        <v>66.3</v>
      </c>
      <c r="S1696" s="33"/>
      <c r="T1696" s="17">
        <v>6</v>
      </c>
      <c r="U1696" s="25" t="s">
        <v>4532</v>
      </c>
    </row>
    <row r="1697" spans="1:21" hidden="1" x14ac:dyDescent="0.25">
      <c r="A1697" s="24" t="s">
        <v>8091</v>
      </c>
      <c r="B1697" s="21"/>
      <c r="C1697" s="21"/>
      <c r="D1697" s="26">
        <v>39448</v>
      </c>
      <c r="E1697" s="25" t="s">
        <v>8092</v>
      </c>
      <c r="F1697" s="21"/>
      <c r="G1697" s="27" t="s">
        <v>3479</v>
      </c>
      <c r="H1697" s="17"/>
      <c r="I1697" s="38">
        <v>2002</v>
      </c>
      <c r="J1697" s="32" t="s">
        <v>4784</v>
      </c>
      <c r="K1697" s="17" t="s">
        <v>8091</v>
      </c>
      <c r="L1697" s="17" t="s">
        <v>4785</v>
      </c>
      <c r="M1697" s="21"/>
      <c r="N1697" s="17"/>
      <c r="O1697" s="17" t="s">
        <v>4785</v>
      </c>
      <c r="P1697" s="27" t="s">
        <v>4786</v>
      </c>
      <c r="Q1697" s="17"/>
      <c r="R1697" s="29">
        <v>42</v>
      </c>
      <c r="S1697" s="33"/>
      <c r="T1697" s="17" t="s">
        <v>4403</v>
      </c>
      <c r="U1697" s="25" t="s">
        <v>4443</v>
      </c>
    </row>
    <row r="1698" spans="1:21" hidden="1" x14ac:dyDescent="0.25">
      <c r="A1698" s="24" t="s">
        <v>8093</v>
      </c>
      <c r="B1698" s="21"/>
      <c r="C1698" s="21"/>
      <c r="D1698" s="26">
        <v>39448</v>
      </c>
      <c r="E1698" s="25" t="s">
        <v>8092</v>
      </c>
      <c r="F1698" s="21"/>
      <c r="G1698" s="27" t="s">
        <v>3479</v>
      </c>
      <c r="H1698" s="17"/>
      <c r="I1698" s="38">
        <v>2001</v>
      </c>
      <c r="J1698" s="32" t="s">
        <v>4784</v>
      </c>
      <c r="K1698" s="17" t="s">
        <v>8093</v>
      </c>
      <c r="L1698" s="17" t="s">
        <v>4785</v>
      </c>
      <c r="M1698" s="21"/>
      <c r="N1698" s="17"/>
      <c r="O1698" s="17" t="s">
        <v>4785</v>
      </c>
      <c r="P1698" s="27" t="s">
        <v>4786</v>
      </c>
      <c r="Q1698" s="17"/>
      <c r="R1698" s="29">
        <v>16.2</v>
      </c>
      <c r="S1698" s="33"/>
      <c r="T1698" s="17" t="s">
        <v>4403</v>
      </c>
      <c r="U1698" s="25" t="s">
        <v>4443</v>
      </c>
    </row>
    <row r="1699" spans="1:21" ht="77.25" hidden="1" x14ac:dyDescent="0.25">
      <c r="A1699" s="24" t="s">
        <v>8094</v>
      </c>
      <c r="B1699" s="21" t="s">
        <v>8095</v>
      </c>
      <c r="C1699" s="21"/>
      <c r="D1699" s="26">
        <v>26556</v>
      </c>
      <c r="E1699" s="25" t="s">
        <v>8096</v>
      </c>
      <c r="F1699" s="21"/>
      <c r="G1699" s="27" t="s">
        <v>3477</v>
      </c>
      <c r="H1699" s="17"/>
      <c r="I1699" s="38">
        <v>1997</v>
      </c>
      <c r="J1699" s="32" t="s">
        <v>4784</v>
      </c>
      <c r="K1699" s="17" t="s">
        <v>8094</v>
      </c>
      <c r="L1699" s="17" t="s">
        <v>4785</v>
      </c>
      <c r="M1699" s="21"/>
      <c r="N1699" s="17"/>
      <c r="O1699" s="17" t="s">
        <v>4785</v>
      </c>
      <c r="P1699" s="27" t="s">
        <v>4786</v>
      </c>
      <c r="Q1699" s="17"/>
      <c r="R1699" s="29">
        <v>49.5</v>
      </c>
      <c r="S1699" s="33"/>
      <c r="T1699" s="17" t="s">
        <v>4405</v>
      </c>
      <c r="U1699" s="25" t="s">
        <v>4455</v>
      </c>
    </row>
    <row r="1700" spans="1:21" hidden="1" x14ac:dyDescent="0.25">
      <c r="A1700" s="24" t="s">
        <v>8097</v>
      </c>
      <c r="B1700" s="21"/>
      <c r="C1700" s="21" t="s">
        <v>8098</v>
      </c>
      <c r="D1700" s="26">
        <v>26556</v>
      </c>
      <c r="E1700" s="25" t="s">
        <v>8096</v>
      </c>
      <c r="F1700" s="21"/>
      <c r="G1700" s="27" t="s">
        <v>3477</v>
      </c>
      <c r="H1700" s="17"/>
      <c r="I1700" s="38">
        <v>2014</v>
      </c>
      <c r="J1700" s="32" t="s">
        <v>4784</v>
      </c>
      <c r="K1700" s="17" t="s">
        <v>8097</v>
      </c>
      <c r="L1700" s="17" t="s">
        <v>4785</v>
      </c>
      <c r="M1700" s="21"/>
      <c r="N1700" s="17"/>
      <c r="O1700" s="17" t="s">
        <v>4785</v>
      </c>
      <c r="P1700" s="27" t="s">
        <v>4786</v>
      </c>
      <c r="Q1700" s="17" t="s">
        <v>4792</v>
      </c>
      <c r="R1700" s="29">
        <v>34.5</v>
      </c>
      <c r="S1700" s="33"/>
      <c r="T1700" s="17" t="s">
        <v>4849</v>
      </c>
      <c r="U1700" s="25" t="s">
        <v>4443</v>
      </c>
    </row>
    <row r="1701" spans="1:21" ht="26.25" hidden="1" x14ac:dyDescent="0.25">
      <c r="A1701" s="24" t="s">
        <v>8099</v>
      </c>
      <c r="B1701" s="21" t="s">
        <v>8100</v>
      </c>
      <c r="C1701" s="21"/>
      <c r="D1701" s="26">
        <v>29386</v>
      </c>
      <c r="E1701" s="25" t="s">
        <v>8101</v>
      </c>
      <c r="F1701" s="21"/>
      <c r="G1701" s="27" t="s">
        <v>3477</v>
      </c>
      <c r="H1701" s="17"/>
      <c r="I1701" s="38">
        <v>2007</v>
      </c>
      <c r="J1701" s="32" t="s">
        <v>4784</v>
      </c>
      <c r="K1701" s="17" t="s">
        <v>8099</v>
      </c>
      <c r="L1701" s="17" t="s">
        <v>4785</v>
      </c>
      <c r="M1701" s="21"/>
      <c r="N1701" s="17"/>
      <c r="O1701" s="17" t="s">
        <v>4785</v>
      </c>
      <c r="P1701" s="27" t="s">
        <v>4786</v>
      </c>
      <c r="Q1701" s="17"/>
      <c r="R1701" s="29">
        <v>20</v>
      </c>
      <c r="S1701" s="33"/>
      <c r="T1701" s="17" t="s">
        <v>4849</v>
      </c>
      <c r="U1701" s="25" t="s">
        <v>6340</v>
      </c>
    </row>
    <row r="1702" spans="1:21" ht="51.75" hidden="1" x14ac:dyDescent="0.25">
      <c r="A1702" s="24" t="s">
        <v>8102</v>
      </c>
      <c r="B1702" s="21"/>
      <c r="C1702" s="21" t="s">
        <v>8103</v>
      </c>
      <c r="D1702" s="26">
        <v>48493</v>
      </c>
      <c r="E1702" s="25" t="s">
        <v>8104</v>
      </c>
      <c r="F1702" s="21" t="s">
        <v>8105</v>
      </c>
      <c r="G1702" s="27" t="s">
        <v>3480</v>
      </c>
      <c r="H1702" s="17"/>
      <c r="I1702" s="38">
        <v>2016</v>
      </c>
      <c r="J1702" s="32" t="s">
        <v>4784</v>
      </c>
      <c r="K1702" s="17" t="s">
        <v>8102</v>
      </c>
      <c r="L1702" s="17" t="s">
        <v>4785</v>
      </c>
      <c r="M1702" s="21"/>
      <c r="N1702" s="17"/>
      <c r="O1702" s="17" t="s">
        <v>4785</v>
      </c>
      <c r="P1702" s="27" t="s">
        <v>4786</v>
      </c>
      <c r="Q1702" s="17"/>
      <c r="R1702" s="29">
        <v>12</v>
      </c>
      <c r="S1702" s="33"/>
      <c r="T1702" s="17"/>
      <c r="U1702" s="25"/>
    </row>
    <row r="1703" spans="1:21" ht="39" hidden="1" x14ac:dyDescent="0.25">
      <c r="A1703" s="24" t="s">
        <v>8106</v>
      </c>
      <c r="B1703" s="21"/>
      <c r="C1703" s="21" t="s">
        <v>8107</v>
      </c>
      <c r="D1703" s="26">
        <v>74259</v>
      </c>
      <c r="E1703" s="25" t="s">
        <v>8108</v>
      </c>
      <c r="F1703" s="21" t="s">
        <v>8109</v>
      </c>
      <c r="G1703" s="27" t="s">
        <v>3482</v>
      </c>
      <c r="H1703" s="17"/>
      <c r="I1703" s="38">
        <v>2015</v>
      </c>
      <c r="J1703" s="32" t="s">
        <v>4784</v>
      </c>
      <c r="K1703" s="17" t="s">
        <v>8106</v>
      </c>
      <c r="L1703" s="17" t="s">
        <v>4785</v>
      </c>
      <c r="M1703" s="21"/>
      <c r="N1703" s="17"/>
      <c r="O1703" s="17" t="s">
        <v>4785</v>
      </c>
      <c r="P1703" s="27" t="s">
        <v>4786</v>
      </c>
      <c r="Q1703" s="17"/>
      <c r="R1703" s="29">
        <v>42</v>
      </c>
      <c r="S1703" s="33"/>
      <c r="T1703" s="17"/>
      <c r="U1703" s="25"/>
    </row>
    <row r="1704" spans="1:21" ht="51.75" hidden="1" x14ac:dyDescent="0.25">
      <c r="A1704" s="24" t="s">
        <v>8110</v>
      </c>
      <c r="B1704" s="21" t="s">
        <v>8111</v>
      </c>
      <c r="C1704" s="21" t="s">
        <v>8111</v>
      </c>
      <c r="D1704" s="26">
        <v>26215</v>
      </c>
      <c r="E1704" s="25" t="s">
        <v>8112</v>
      </c>
      <c r="F1704" s="21" t="s">
        <v>8113</v>
      </c>
      <c r="G1704" s="27" t="s">
        <v>3477</v>
      </c>
      <c r="H1704" s="17"/>
      <c r="I1704" s="38">
        <v>2011</v>
      </c>
      <c r="J1704" s="32" t="s">
        <v>4784</v>
      </c>
      <c r="K1704" s="17" t="s">
        <v>8110</v>
      </c>
      <c r="L1704" s="17" t="s">
        <v>4815</v>
      </c>
      <c r="M1704" s="21"/>
      <c r="N1704" s="17"/>
      <c r="O1704" s="17" t="s">
        <v>4815</v>
      </c>
      <c r="P1704" s="27" t="s">
        <v>4786</v>
      </c>
      <c r="Q1704" s="17"/>
      <c r="R1704" s="29">
        <v>5.8</v>
      </c>
      <c r="S1704" s="33" t="s">
        <v>8114</v>
      </c>
      <c r="T1704" s="17">
        <v>20</v>
      </c>
      <c r="U1704" s="25" t="s">
        <v>4455</v>
      </c>
    </row>
    <row r="1705" spans="1:21" ht="51.75" hidden="1" x14ac:dyDescent="0.25">
      <c r="A1705" s="24" t="s">
        <v>8115</v>
      </c>
      <c r="B1705" s="21" t="s">
        <v>8116</v>
      </c>
      <c r="C1705" s="21" t="s">
        <v>8116</v>
      </c>
      <c r="D1705" s="26">
        <v>26215</v>
      </c>
      <c r="E1705" s="25" t="s">
        <v>8112</v>
      </c>
      <c r="F1705" s="21" t="s">
        <v>8117</v>
      </c>
      <c r="G1705" s="27" t="s">
        <v>3477</v>
      </c>
      <c r="H1705" s="17"/>
      <c r="I1705" s="38">
        <v>2011</v>
      </c>
      <c r="J1705" s="32" t="s">
        <v>4784</v>
      </c>
      <c r="K1705" s="17" t="s">
        <v>8115</v>
      </c>
      <c r="L1705" s="17" t="s">
        <v>4815</v>
      </c>
      <c r="M1705" s="21"/>
      <c r="N1705" s="17"/>
      <c r="O1705" s="17" t="s">
        <v>4815</v>
      </c>
      <c r="P1705" s="27" t="s">
        <v>4786</v>
      </c>
      <c r="Q1705" s="17" t="s">
        <v>4792</v>
      </c>
      <c r="R1705" s="29">
        <v>6.3</v>
      </c>
      <c r="S1705" s="33" t="s">
        <v>8114</v>
      </c>
      <c r="T1705" s="17">
        <v>20</v>
      </c>
      <c r="U1705" s="25" t="s">
        <v>4455</v>
      </c>
    </row>
    <row r="1706" spans="1:21" ht="51.75" hidden="1" x14ac:dyDescent="0.25">
      <c r="A1706" s="24" t="s">
        <v>8118</v>
      </c>
      <c r="B1706" s="21" t="s">
        <v>8119</v>
      </c>
      <c r="C1706" s="21" t="s">
        <v>8119</v>
      </c>
      <c r="D1706" s="26">
        <v>26215</v>
      </c>
      <c r="E1706" s="25" t="s">
        <v>8112</v>
      </c>
      <c r="F1706" s="21" t="s">
        <v>8120</v>
      </c>
      <c r="G1706" s="27" t="s">
        <v>3477</v>
      </c>
      <c r="H1706" s="17"/>
      <c r="I1706" s="38">
        <v>2011</v>
      </c>
      <c r="J1706" s="32" t="s">
        <v>4784</v>
      </c>
      <c r="K1706" s="17" t="s">
        <v>8118</v>
      </c>
      <c r="L1706" s="17" t="s">
        <v>4815</v>
      </c>
      <c r="M1706" s="21"/>
      <c r="N1706" s="17"/>
      <c r="O1706" s="17" t="s">
        <v>4815</v>
      </c>
      <c r="P1706" s="27" t="s">
        <v>4786</v>
      </c>
      <c r="Q1706" s="17"/>
      <c r="R1706" s="29">
        <v>6.7</v>
      </c>
      <c r="S1706" s="33" t="s">
        <v>8114</v>
      </c>
      <c r="T1706" s="17">
        <v>20</v>
      </c>
      <c r="U1706" s="25" t="s">
        <v>4455</v>
      </c>
    </row>
    <row r="1707" spans="1:21" ht="51.75" hidden="1" x14ac:dyDescent="0.25">
      <c r="A1707" s="24" t="s">
        <v>8121</v>
      </c>
      <c r="B1707" s="21" t="s">
        <v>8122</v>
      </c>
      <c r="C1707" s="21" t="s">
        <v>8123</v>
      </c>
      <c r="D1707" s="26">
        <v>99947</v>
      </c>
      <c r="E1707" s="25" t="s">
        <v>8124</v>
      </c>
      <c r="F1707" s="21"/>
      <c r="G1707" s="27" t="s">
        <v>3481</v>
      </c>
      <c r="H1707" s="17"/>
      <c r="I1707" s="38">
        <v>2010</v>
      </c>
      <c r="J1707" s="32" t="s">
        <v>4784</v>
      </c>
      <c r="K1707" s="17" t="s">
        <v>8121</v>
      </c>
      <c r="L1707" s="17" t="s">
        <v>4785</v>
      </c>
      <c r="M1707" s="21"/>
      <c r="N1707" s="17"/>
      <c r="O1707" s="17" t="s">
        <v>4785</v>
      </c>
      <c r="P1707" s="27" t="s">
        <v>4786</v>
      </c>
      <c r="Q1707" s="17" t="s">
        <v>4859</v>
      </c>
      <c r="R1707" s="29">
        <v>6</v>
      </c>
      <c r="S1707" s="33"/>
      <c r="T1707" s="17">
        <v>20</v>
      </c>
      <c r="U1707" s="25" t="s">
        <v>4440</v>
      </c>
    </row>
    <row r="1708" spans="1:21" ht="51.75" hidden="1" x14ac:dyDescent="0.25">
      <c r="A1708" s="24" t="s">
        <v>8125</v>
      </c>
      <c r="B1708" s="21" t="s">
        <v>8126</v>
      </c>
      <c r="C1708" s="21"/>
      <c r="D1708" s="26">
        <v>24647</v>
      </c>
      <c r="E1708" s="25" t="s">
        <v>8127</v>
      </c>
      <c r="F1708" s="21"/>
      <c r="G1708" s="27" t="s">
        <v>3486</v>
      </c>
      <c r="H1708" s="17"/>
      <c r="I1708" s="38">
        <v>2010</v>
      </c>
      <c r="J1708" s="32" t="s">
        <v>4784</v>
      </c>
      <c r="K1708" s="17" t="s">
        <v>8125</v>
      </c>
      <c r="L1708" s="17" t="s">
        <v>4785</v>
      </c>
      <c r="M1708" s="21"/>
      <c r="N1708" s="17"/>
      <c r="O1708" s="17" t="s">
        <v>4785</v>
      </c>
      <c r="P1708" s="27" t="s">
        <v>4786</v>
      </c>
      <c r="Q1708" s="17"/>
      <c r="R1708" s="29">
        <v>17.5</v>
      </c>
      <c r="S1708" s="33"/>
      <c r="T1708" s="17" t="s">
        <v>4403</v>
      </c>
      <c r="U1708" s="25" t="s">
        <v>4573</v>
      </c>
    </row>
    <row r="1709" spans="1:21" ht="51.75" hidden="1" x14ac:dyDescent="0.25">
      <c r="A1709" s="24" t="s">
        <v>8128</v>
      </c>
      <c r="B1709" s="21" t="s">
        <v>8129</v>
      </c>
      <c r="C1709" s="21"/>
      <c r="D1709" s="26">
        <v>24649</v>
      </c>
      <c r="E1709" s="25" t="s">
        <v>8127</v>
      </c>
      <c r="F1709" s="21"/>
      <c r="G1709" s="27" t="s">
        <v>3486</v>
      </c>
      <c r="H1709" s="17"/>
      <c r="I1709" s="38">
        <v>2001</v>
      </c>
      <c r="J1709" s="32" t="s">
        <v>4784</v>
      </c>
      <c r="K1709" s="17" t="s">
        <v>8128</v>
      </c>
      <c r="L1709" s="17" t="s">
        <v>4785</v>
      </c>
      <c r="M1709" s="21"/>
      <c r="N1709" s="17"/>
      <c r="O1709" s="17" t="s">
        <v>4785</v>
      </c>
      <c r="P1709" s="27" t="s">
        <v>4786</v>
      </c>
      <c r="Q1709" s="17"/>
      <c r="R1709" s="29">
        <v>12.3</v>
      </c>
      <c r="S1709" s="33"/>
      <c r="T1709" s="17" t="s">
        <v>4403</v>
      </c>
      <c r="U1709" s="25" t="s">
        <v>4573</v>
      </c>
    </row>
    <row r="1710" spans="1:21" ht="51.75" hidden="1" x14ac:dyDescent="0.25">
      <c r="A1710" s="24" t="s">
        <v>8130</v>
      </c>
      <c r="B1710" s="21"/>
      <c r="C1710" s="21" t="s">
        <v>8131</v>
      </c>
      <c r="D1710" s="26">
        <v>24649</v>
      </c>
      <c r="E1710" s="25" t="s">
        <v>8127</v>
      </c>
      <c r="F1710" s="21" t="s">
        <v>8132</v>
      </c>
      <c r="G1710" s="27" t="s">
        <v>3486</v>
      </c>
      <c r="H1710" s="17"/>
      <c r="I1710" s="38">
        <v>2010</v>
      </c>
      <c r="J1710" s="32" t="s">
        <v>4784</v>
      </c>
      <c r="K1710" s="17" t="s">
        <v>8130</v>
      </c>
      <c r="L1710" s="17" t="s">
        <v>4785</v>
      </c>
      <c r="M1710" s="21"/>
      <c r="N1710" s="17"/>
      <c r="O1710" s="17" t="s">
        <v>4785</v>
      </c>
      <c r="P1710" s="27" t="s">
        <v>4786</v>
      </c>
      <c r="Q1710" s="17"/>
      <c r="R1710" s="29">
        <v>17.5</v>
      </c>
      <c r="S1710" s="33"/>
      <c r="T1710" s="17"/>
      <c r="U1710" s="25"/>
    </row>
    <row r="1711" spans="1:21" ht="39" hidden="1" x14ac:dyDescent="0.25">
      <c r="A1711" s="24" t="s">
        <v>915</v>
      </c>
      <c r="B1711" s="21" t="s">
        <v>2396</v>
      </c>
      <c r="C1711" s="21" t="s">
        <v>1508</v>
      </c>
      <c r="D1711" s="26">
        <v>65205</v>
      </c>
      <c r="E1711" s="25" t="s">
        <v>3216</v>
      </c>
      <c r="F1711" s="21" t="s">
        <v>2717</v>
      </c>
      <c r="G1711" s="27" t="s">
        <v>3483</v>
      </c>
      <c r="H1711" s="17"/>
      <c r="I1711" s="38">
        <v>2014</v>
      </c>
      <c r="J1711" s="32" t="s">
        <v>4784</v>
      </c>
      <c r="K1711" s="17" t="s">
        <v>915</v>
      </c>
      <c r="L1711" s="17" t="s">
        <v>4868</v>
      </c>
      <c r="M1711" s="21" t="s">
        <v>5961</v>
      </c>
      <c r="N1711" s="17" t="s">
        <v>8133</v>
      </c>
      <c r="O1711" s="17" t="s">
        <v>4868</v>
      </c>
      <c r="P1711" s="27" t="s">
        <v>4792</v>
      </c>
      <c r="Q1711" s="17" t="s">
        <v>4786</v>
      </c>
      <c r="R1711" s="29">
        <v>10.5</v>
      </c>
      <c r="S1711" s="33"/>
      <c r="T1711" s="17">
        <v>20</v>
      </c>
      <c r="U1711" s="25" t="s">
        <v>4587</v>
      </c>
    </row>
    <row r="1712" spans="1:21" ht="64.5" hidden="1" x14ac:dyDescent="0.25">
      <c r="A1712" s="24" t="s">
        <v>80</v>
      </c>
      <c r="B1712" s="21" t="s">
        <v>2156</v>
      </c>
      <c r="C1712" s="21" t="s">
        <v>965</v>
      </c>
      <c r="D1712" s="26">
        <v>65203</v>
      </c>
      <c r="E1712" s="25" t="s">
        <v>3216</v>
      </c>
      <c r="F1712" s="21"/>
      <c r="G1712" s="27" t="s">
        <v>3483</v>
      </c>
      <c r="H1712" s="17" t="s">
        <v>1524</v>
      </c>
      <c r="I1712" s="38" t="s">
        <v>3532</v>
      </c>
      <c r="J1712" s="32" t="s">
        <v>4784</v>
      </c>
      <c r="K1712" s="17" t="s">
        <v>80</v>
      </c>
      <c r="L1712" s="17" t="s">
        <v>1520</v>
      </c>
      <c r="M1712" s="21" t="s">
        <v>5961</v>
      </c>
      <c r="N1712" s="17" t="s">
        <v>4812</v>
      </c>
      <c r="O1712" s="17" t="s">
        <v>1520</v>
      </c>
      <c r="P1712" s="27" t="s">
        <v>4786</v>
      </c>
      <c r="Q1712" s="17" t="s">
        <v>4786</v>
      </c>
      <c r="R1712" s="29">
        <v>6.7</v>
      </c>
      <c r="S1712" s="33" t="s">
        <v>4027</v>
      </c>
      <c r="T1712" s="17">
        <v>10</v>
      </c>
      <c r="U1712" s="25" t="s">
        <v>2156</v>
      </c>
    </row>
    <row r="1713" spans="1:21" ht="64.5" hidden="1" x14ac:dyDescent="0.25">
      <c r="A1713" s="24" t="s">
        <v>700</v>
      </c>
      <c r="B1713" s="21" t="s">
        <v>2156</v>
      </c>
      <c r="C1713" s="21" t="s">
        <v>965</v>
      </c>
      <c r="D1713" s="26">
        <v>65203</v>
      </c>
      <c r="E1713" s="25" t="s">
        <v>3216</v>
      </c>
      <c r="F1713" s="21"/>
      <c r="G1713" s="27" t="s">
        <v>3483</v>
      </c>
      <c r="H1713" s="17" t="s">
        <v>1542</v>
      </c>
      <c r="I1713" s="38" t="s">
        <v>3532</v>
      </c>
      <c r="J1713" s="32" t="s">
        <v>4784</v>
      </c>
      <c r="K1713" s="17" t="s">
        <v>700</v>
      </c>
      <c r="L1713" s="17" t="s">
        <v>4812</v>
      </c>
      <c r="M1713" s="21" t="s">
        <v>4812</v>
      </c>
      <c r="N1713" s="17" t="s">
        <v>6557</v>
      </c>
      <c r="O1713" s="17" t="s">
        <v>4812</v>
      </c>
      <c r="P1713" s="27" t="s">
        <v>4792</v>
      </c>
      <c r="Q1713" s="17" t="s">
        <v>4786</v>
      </c>
      <c r="R1713" s="29">
        <v>25</v>
      </c>
      <c r="S1713" s="33" t="s">
        <v>4027</v>
      </c>
      <c r="T1713" s="17">
        <v>10</v>
      </c>
      <c r="U1713" s="25" t="s">
        <v>2156</v>
      </c>
    </row>
    <row r="1714" spans="1:21" ht="64.5" hidden="1" x14ac:dyDescent="0.25">
      <c r="A1714" s="24" t="s">
        <v>8134</v>
      </c>
      <c r="B1714" s="21" t="s">
        <v>8135</v>
      </c>
      <c r="C1714" s="21"/>
      <c r="D1714" s="26">
        <v>26639</v>
      </c>
      <c r="E1714" s="25" t="s">
        <v>8136</v>
      </c>
      <c r="F1714" s="21"/>
      <c r="G1714" s="27" t="s">
        <v>3477</v>
      </c>
      <c r="H1714" s="17"/>
      <c r="I1714" s="38">
        <v>2000</v>
      </c>
      <c r="J1714" s="32" t="s">
        <v>4784</v>
      </c>
      <c r="K1714" s="17" t="s">
        <v>8134</v>
      </c>
      <c r="L1714" s="17" t="s">
        <v>4785</v>
      </c>
      <c r="M1714" s="21"/>
      <c r="N1714" s="17"/>
      <c r="O1714" s="17" t="s">
        <v>4785</v>
      </c>
      <c r="P1714" s="27" t="s">
        <v>4786</v>
      </c>
      <c r="Q1714" s="17"/>
      <c r="R1714" s="29">
        <v>19.8</v>
      </c>
      <c r="S1714" s="33"/>
      <c r="T1714" s="17" t="s">
        <v>4405</v>
      </c>
      <c r="U1714" s="25" t="s">
        <v>4455</v>
      </c>
    </row>
    <row r="1715" spans="1:21" hidden="1" x14ac:dyDescent="0.25">
      <c r="A1715" s="24" t="s">
        <v>8137</v>
      </c>
      <c r="B1715" s="21"/>
      <c r="C1715" s="21"/>
      <c r="D1715" s="26">
        <v>26639</v>
      </c>
      <c r="E1715" s="25" t="s">
        <v>8136</v>
      </c>
      <c r="F1715" s="21"/>
      <c r="G1715" s="27" t="s">
        <v>3477</v>
      </c>
      <c r="H1715" s="17"/>
      <c r="I1715" s="38">
        <v>2003</v>
      </c>
      <c r="J1715" s="32" t="s">
        <v>4784</v>
      </c>
      <c r="K1715" s="17" t="s">
        <v>8137</v>
      </c>
      <c r="L1715" s="17" t="s">
        <v>4785</v>
      </c>
      <c r="M1715" s="21"/>
      <c r="N1715" s="17"/>
      <c r="O1715" s="17" t="s">
        <v>4785</v>
      </c>
      <c r="P1715" s="27" t="s">
        <v>4786</v>
      </c>
      <c r="Q1715" s="17"/>
      <c r="R1715" s="29">
        <v>18.600000000000001</v>
      </c>
      <c r="S1715" s="33"/>
      <c r="T1715" s="17" t="s">
        <v>4405</v>
      </c>
      <c r="U1715" s="25" t="s">
        <v>4455</v>
      </c>
    </row>
    <row r="1716" spans="1:21" ht="51.75" hidden="1" x14ac:dyDescent="0.25">
      <c r="A1716" s="24" t="s">
        <v>8138</v>
      </c>
      <c r="B1716" s="21"/>
      <c r="C1716" s="21" t="s">
        <v>8139</v>
      </c>
      <c r="D1716" s="26">
        <v>16845</v>
      </c>
      <c r="E1716" s="25" t="s">
        <v>8140</v>
      </c>
      <c r="F1716" s="21"/>
      <c r="G1716" s="27" t="s">
        <v>3346</v>
      </c>
      <c r="H1716" s="17"/>
      <c r="I1716" s="38">
        <v>2014</v>
      </c>
      <c r="J1716" s="32" t="s">
        <v>4784</v>
      </c>
      <c r="K1716" s="17" t="s">
        <v>8138</v>
      </c>
      <c r="L1716" s="17" t="s">
        <v>4785</v>
      </c>
      <c r="M1716" s="21"/>
      <c r="N1716" s="17"/>
      <c r="O1716" s="17" t="s">
        <v>4785</v>
      </c>
      <c r="P1716" s="27" t="s">
        <v>4786</v>
      </c>
      <c r="Q1716" s="17" t="s">
        <v>4792</v>
      </c>
      <c r="R1716" s="29">
        <v>13.8</v>
      </c>
      <c r="S1716" s="33"/>
      <c r="T1716" s="17" t="s">
        <v>4849</v>
      </c>
      <c r="U1716" s="25" t="s">
        <v>4436</v>
      </c>
    </row>
    <row r="1717" spans="1:21" ht="64.5" hidden="1" x14ac:dyDescent="0.25">
      <c r="A1717" s="24" t="s">
        <v>8141</v>
      </c>
      <c r="B1717" s="21" t="s">
        <v>8142</v>
      </c>
      <c r="C1717" s="21"/>
      <c r="D1717" s="26">
        <v>27793</v>
      </c>
      <c r="E1717" s="25" t="s">
        <v>8143</v>
      </c>
      <c r="F1717" s="21"/>
      <c r="G1717" s="27" t="s">
        <v>3477</v>
      </c>
      <c r="H1717" s="17"/>
      <c r="I1717" s="38">
        <v>2000</v>
      </c>
      <c r="J1717" s="32" t="s">
        <v>4784</v>
      </c>
      <c r="K1717" s="17" t="s">
        <v>8141</v>
      </c>
      <c r="L1717" s="17" t="s">
        <v>4785</v>
      </c>
      <c r="M1717" s="21"/>
      <c r="N1717" s="17"/>
      <c r="O1717" s="17" t="s">
        <v>4785</v>
      </c>
      <c r="P1717" s="27" t="s">
        <v>4786</v>
      </c>
      <c r="Q1717" s="17"/>
      <c r="R1717" s="29">
        <v>10.4</v>
      </c>
      <c r="S1717" s="33"/>
      <c r="T1717" s="17" t="s">
        <v>4403</v>
      </c>
      <c r="U1717" s="25" t="s">
        <v>4455</v>
      </c>
    </row>
    <row r="1718" spans="1:21" ht="39" hidden="1" x14ac:dyDescent="0.25">
      <c r="A1718" s="24" t="s">
        <v>793</v>
      </c>
      <c r="B1718" s="21" t="s">
        <v>2172</v>
      </c>
      <c r="C1718" s="21" t="s">
        <v>1025</v>
      </c>
      <c r="D1718" s="26">
        <v>26386</v>
      </c>
      <c r="E1718" s="25" t="s">
        <v>1025</v>
      </c>
      <c r="F1718" s="21"/>
      <c r="G1718" s="27" t="s">
        <v>3477</v>
      </c>
      <c r="H1718" s="17" t="s">
        <v>1244</v>
      </c>
      <c r="I1718" s="38">
        <v>1973</v>
      </c>
      <c r="J1718" s="32" t="s">
        <v>4784</v>
      </c>
      <c r="K1718" s="17" t="s">
        <v>793</v>
      </c>
      <c r="L1718" s="17" t="s">
        <v>4825</v>
      </c>
      <c r="M1718" s="21"/>
      <c r="N1718" s="17"/>
      <c r="O1718" s="17" t="s">
        <v>4825</v>
      </c>
      <c r="P1718" s="27" t="s">
        <v>4792</v>
      </c>
      <c r="Q1718" s="17" t="s">
        <v>4792</v>
      </c>
      <c r="R1718" s="29">
        <v>56</v>
      </c>
      <c r="S1718" s="33" t="s">
        <v>4340</v>
      </c>
      <c r="T1718" s="17">
        <v>110</v>
      </c>
      <c r="U1718" s="25" t="s">
        <v>4443</v>
      </c>
    </row>
    <row r="1719" spans="1:21" ht="39" hidden="1" x14ac:dyDescent="0.25">
      <c r="A1719" s="24" t="s">
        <v>162</v>
      </c>
      <c r="B1719" s="21" t="s">
        <v>2172</v>
      </c>
      <c r="C1719" s="21" t="s">
        <v>1025</v>
      </c>
      <c r="D1719" s="26">
        <v>26386</v>
      </c>
      <c r="E1719" s="25" t="s">
        <v>1025</v>
      </c>
      <c r="F1719" s="21"/>
      <c r="G1719" s="27" t="s">
        <v>3477</v>
      </c>
      <c r="H1719" s="17">
        <v>1</v>
      </c>
      <c r="I1719" s="38">
        <v>1976</v>
      </c>
      <c r="J1719" s="32" t="s">
        <v>4784</v>
      </c>
      <c r="K1719" s="17" t="s">
        <v>162</v>
      </c>
      <c r="L1719" s="17" t="s">
        <v>4843</v>
      </c>
      <c r="M1719" s="21"/>
      <c r="N1719" s="17"/>
      <c r="O1719" s="17" t="s">
        <v>4843</v>
      </c>
      <c r="P1719" s="27" t="s">
        <v>4792</v>
      </c>
      <c r="Q1719" s="17" t="s">
        <v>4792</v>
      </c>
      <c r="R1719" s="29">
        <v>757</v>
      </c>
      <c r="S1719" s="33" t="s">
        <v>4070</v>
      </c>
      <c r="T1719" s="17">
        <v>220</v>
      </c>
      <c r="U1719" s="25" t="s">
        <v>4463</v>
      </c>
    </row>
    <row r="1720" spans="1:21" ht="39" hidden="1" x14ac:dyDescent="0.25">
      <c r="A1720" s="24" t="s">
        <v>163</v>
      </c>
      <c r="B1720" s="21" t="s">
        <v>2157</v>
      </c>
      <c r="C1720" s="21" t="s">
        <v>1026</v>
      </c>
      <c r="D1720" s="26">
        <v>26386</v>
      </c>
      <c r="E1720" s="25" t="s">
        <v>1025</v>
      </c>
      <c r="F1720" s="21" t="s">
        <v>2468</v>
      </c>
      <c r="G1720" s="27" t="s">
        <v>3477</v>
      </c>
      <c r="H1720" s="17" t="s">
        <v>1026</v>
      </c>
      <c r="I1720" s="38">
        <v>2015</v>
      </c>
      <c r="J1720" s="32" t="s">
        <v>4784</v>
      </c>
      <c r="K1720" s="17" t="s">
        <v>163</v>
      </c>
      <c r="L1720" s="17" t="s">
        <v>4843</v>
      </c>
      <c r="M1720" s="21" t="s">
        <v>4843</v>
      </c>
      <c r="N1720" s="17" t="s">
        <v>5954</v>
      </c>
      <c r="O1720" s="17" t="s">
        <v>4843</v>
      </c>
      <c r="P1720" s="27" t="s">
        <v>4792</v>
      </c>
      <c r="Q1720" s="17" t="s">
        <v>4792</v>
      </c>
      <c r="R1720" s="29">
        <v>731</v>
      </c>
      <c r="S1720" s="33" t="s">
        <v>4070</v>
      </c>
      <c r="T1720" s="17">
        <v>380</v>
      </c>
      <c r="U1720" s="25" t="s">
        <v>4476</v>
      </c>
    </row>
    <row r="1721" spans="1:21" ht="26.25" hidden="1" x14ac:dyDescent="0.25">
      <c r="A1721" s="24" t="s">
        <v>8144</v>
      </c>
      <c r="B1721" s="21"/>
      <c r="C1721" s="21" t="s">
        <v>8145</v>
      </c>
      <c r="D1721" s="26">
        <v>26388</v>
      </c>
      <c r="E1721" s="25" t="s">
        <v>1025</v>
      </c>
      <c r="F1721" s="21"/>
      <c r="G1721" s="27" t="s">
        <v>3477</v>
      </c>
      <c r="H1721" s="17"/>
      <c r="I1721" s="38">
        <v>2014</v>
      </c>
      <c r="J1721" s="32" t="s">
        <v>4784</v>
      </c>
      <c r="K1721" s="17" t="s">
        <v>8144</v>
      </c>
      <c r="L1721" s="17" t="s">
        <v>4785</v>
      </c>
      <c r="M1721" s="21"/>
      <c r="N1721" s="17"/>
      <c r="O1721" s="17" t="s">
        <v>4785</v>
      </c>
      <c r="P1721" s="27" t="s">
        <v>4786</v>
      </c>
      <c r="Q1721" s="17" t="s">
        <v>4792</v>
      </c>
      <c r="R1721" s="29">
        <v>12</v>
      </c>
      <c r="S1721" s="33"/>
      <c r="T1721" s="17" t="s">
        <v>4403</v>
      </c>
      <c r="U1721" s="25" t="s">
        <v>8146</v>
      </c>
    </row>
    <row r="1722" spans="1:21" ht="90" hidden="1" x14ac:dyDescent="0.25">
      <c r="A1722" s="24" t="s">
        <v>8147</v>
      </c>
      <c r="B1722" s="21" t="s">
        <v>8148</v>
      </c>
      <c r="C1722" s="21"/>
      <c r="D1722" s="26">
        <v>24616</v>
      </c>
      <c r="E1722" s="25" t="s">
        <v>8149</v>
      </c>
      <c r="F1722" s="21"/>
      <c r="G1722" s="27" t="s">
        <v>3486</v>
      </c>
      <c r="H1722" s="17"/>
      <c r="I1722" s="38">
        <v>1999</v>
      </c>
      <c r="J1722" s="32" t="s">
        <v>4784</v>
      </c>
      <c r="K1722" s="17" t="s">
        <v>8147</v>
      </c>
      <c r="L1722" s="17" t="s">
        <v>4785</v>
      </c>
      <c r="M1722" s="21"/>
      <c r="N1722" s="17"/>
      <c r="O1722" s="17" t="s">
        <v>4785</v>
      </c>
      <c r="P1722" s="27" t="s">
        <v>4786</v>
      </c>
      <c r="Q1722" s="17"/>
      <c r="R1722" s="29">
        <v>13.2</v>
      </c>
      <c r="S1722" s="33"/>
      <c r="T1722" s="17" t="s">
        <v>4403</v>
      </c>
      <c r="U1722" s="25" t="s">
        <v>4573</v>
      </c>
    </row>
    <row r="1723" spans="1:21" ht="77.25" hidden="1" x14ac:dyDescent="0.25">
      <c r="A1723" s="24" t="s">
        <v>8150</v>
      </c>
      <c r="B1723" s="21" t="s">
        <v>8151</v>
      </c>
      <c r="C1723" s="21"/>
      <c r="D1723" s="26">
        <v>16928</v>
      </c>
      <c r="E1723" s="25" t="s">
        <v>1405</v>
      </c>
      <c r="F1723" s="21"/>
      <c r="G1723" s="27" t="s">
        <v>3346</v>
      </c>
      <c r="H1723" s="17"/>
      <c r="I1723" s="38">
        <v>2003</v>
      </c>
      <c r="J1723" s="32" t="s">
        <v>4784</v>
      </c>
      <c r="K1723" s="17" t="s">
        <v>8150</v>
      </c>
      <c r="L1723" s="17" t="s">
        <v>4785</v>
      </c>
      <c r="M1723" s="21"/>
      <c r="N1723" s="17"/>
      <c r="O1723" s="17" t="s">
        <v>4785</v>
      </c>
      <c r="P1723" s="27" t="s">
        <v>4786</v>
      </c>
      <c r="Q1723" s="17"/>
      <c r="R1723" s="29">
        <v>13.5</v>
      </c>
      <c r="S1723" s="33"/>
      <c r="T1723" s="17" t="s">
        <v>5060</v>
      </c>
      <c r="U1723" s="25" t="s">
        <v>4439</v>
      </c>
    </row>
    <row r="1724" spans="1:21" ht="51.75" hidden="1" x14ac:dyDescent="0.25">
      <c r="A1724" s="24" t="s">
        <v>8152</v>
      </c>
      <c r="B1724" s="21" t="s">
        <v>8153</v>
      </c>
      <c r="C1724" s="21"/>
      <c r="D1724" s="26">
        <v>27412</v>
      </c>
      <c r="E1724" s="25" t="s">
        <v>8154</v>
      </c>
      <c r="F1724" s="21"/>
      <c r="G1724" s="27" t="s">
        <v>3477</v>
      </c>
      <c r="H1724" s="17"/>
      <c r="I1724" s="38">
        <v>2009</v>
      </c>
      <c r="J1724" s="32" t="s">
        <v>4784</v>
      </c>
      <c r="K1724" s="17" t="s">
        <v>8152</v>
      </c>
      <c r="L1724" s="17" t="s">
        <v>4785</v>
      </c>
      <c r="M1724" s="21"/>
      <c r="N1724" s="17"/>
      <c r="O1724" s="17" t="s">
        <v>4785</v>
      </c>
      <c r="P1724" s="27" t="s">
        <v>4786</v>
      </c>
      <c r="Q1724" s="17"/>
      <c r="R1724" s="29">
        <v>18</v>
      </c>
      <c r="S1724" s="33"/>
      <c r="T1724" s="17" t="s">
        <v>4405</v>
      </c>
      <c r="U1724" s="25" t="s">
        <v>4455</v>
      </c>
    </row>
    <row r="1725" spans="1:21" ht="141" hidden="1" x14ac:dyDescent="0.25">
      <c r="A1725" s="24" t="s">
        <v>8155</v>
      </c>
      <c r="B1725" s="21" t="s">
        <v>8156</v>
      </c>
      <c r="C1725" s="21"/>
      <c r="D1725" s="26">
        <v>27243</v>
      </c>
      <c r="E1725" s="25" t="s">
        <v>8157</v>
      </c>
      <c r="F1725" s="21"/>
      <c r="G1725" s="27" t="s">
        <v>3477</v>
      </c>
      <c r="H1725" s="17"/>
      <c r="I1725" s="38">
        <v>2006</v>
      </c>
      <c r="J1725" s="32" t="s">
        <v>4784</v>
      </c>
      <c r="K1725" s="17" t="s">
        <v>8155</v>
      </c>
      <c r="L1725" s="17" t="s">
        <v>4785</v>
      </c>
      <c r="M1725" s="21"/>
      <c r="N1725" s="17"/>
      <c r="O1725" s="17" t="s">
        <v>4785</v>
      </c>
      <c r="P1725" s="27" t="s">
        <v>4786</v>
      </c>
      <c r="Q1725" s="17"/>
      <c r="R1725" s="29">
        <v>13.8</v>
      </c>
      <c r="S1725" s="33"/>
      <c r="T1725" s="17" t="s">
        <v>4849</v>
      </c>
      <c r="U1725" s="25" t="s">
        <v>4443</v>
      </c>
    </row>
    <row r="1726" spans="1:21" ht="26.25" hidden="1" x14ac:dyDescent="0.25">
      <c r="A1726" s="24" t="s">
        <v>364</v>
      </c>
      <c r="B1726" s="21" t="s">
        <v>2128</v>
      </c>
      <c r="C1726" s="21" t="s">
        <v>1163</v>
      </c>
      <c r="D1726" s="26">
        <v>54487</v>
      </c>
      <c r="E1726" s="25" t="s">
        <v>1163</v>
      </c>
      <c r="F1726" s="21"/>
      <c r="G1726" s="27" t="s">
        <v>3487</v>
      </c>
      <c r="H1726" s="17"/>
      <c r="I1726" s="38">
        <v>1965</v>
      </c>
      <c r="J1726" s="32" t="s">
        <v>4784</v>
      </c>
      <c r="K1726" s="17" t="s">
        <v>364</v>
      </c>
      <c r="L1726" s="17" t="s">
        <v>4823</v>
      </c>
      <c r="M1726" s="21"/>
      <c r="N1726" s="17"/>
      <c r="O1726" s="17" t="s">
        <v>4823</v>
      </c>
      <c r="P1726" s="27" t="s">
        <v>4792</v>
      </c>
      <c r="Q1726" s="17" t="s">
        <v>4792</v>
      </c>
      <c r="R1726" s="29">
        <v>20</v>
      </c>
      <c r="S1726" s="33"/>
      <c r="T1726" s="17">
        <v>20</v>
      </c>
      <c r="U1726" s="25" t="s">
        <v>4441</v>
      </c>
    </row>
    <row r="1727" spans="1:21" ht="64.5" hidden="1" x14ac:dyDescent="0.25">
      <c r="A1727" s="24" t="s">
        <v>8158</v>
      </c>
      <c r="B1727" s="21"/>
      <c r="C1727" s="21" t="s">
        <v>8159</v>
      </c>
      <c r="D1727" s="26">
        <v>25872</v>
      </c>
      <c r="E1727" s="25" t="s">
        <v>8160</v>
      </c>
      <c r="F1727" s="21" t="s">
        <v>8161</v>
      </c>
      <c r="G1727" s="27" t="s">
        <v>3486</v>
      </c>
      <c r="H1727" s="17"/>
      <c r="I1727" s="38">
        <v>2015</v>
      </c>
      <c r="J1727" s="32" t="s">
        <v>4784</v>
      </c>
      <c r="K1727" s="17" t="s">
        <v>8158</v>
      </c>
      <c r="L1727" s="17" t="s">
        <v>4785</v>
      </c>
      <c r="M1727" s="21"/>
      <c r="N1727" s="17"/>
      <c r="O1727" s="17" t="s">
        <v>4785</v>
      </c>
      <c r="P1727" s="27" t="s">
        <v>4786</v>
      </c>
      <c r="Q1727" s="17"/>
      <c r="R1727" s="29">
        <v>13.2</v>
      </c>
      <c r="S1727" s="33"/>
      <c r="T1727" s="17"/>
      <c r="U1727" s="25"/>
    </row>
    <row r="1728" spans="1:21" ht="64.5" hidden="1" x14ac:dyDescent="0.25">
      <c r="A1728" s="24" t="s">
        <v>81</v>
      </c>
      <c r="B1728" s="21" t="s">
        <v>2130</v>
      </c>
      <c r="C1728" s="21" t="s">
        <v>966</v>
      </c>
      <c r="D1728" s="26">
        <v>6886</v>
      </c>
      <c r="E1728" s="25" t="s">
        <v>3217</v>
      </c>
      <c r="F1728" s="21"/>
      <c r="G1728" s="27" t="s">
        <v>3479</v>
      </c>
      <c r="H1728" s="17"/>
      <c r="I1728" s="38">
        <v>2009</v>
      </c>
      <c r="J1728" s="32" t="s">
        <v>4784</v>
      </c>
      <c r="K1728" s="17" t="s">
        <v>81</v>
      </c>
      <c r="L1728" s="17" t="s">
        <v>1520</v>
      </c>
      <c r="M1728" s="21" t="s">
        <v>5111</v>
      </c>
      <c r="N1728" s="17"/>
      <c r="O1728" s="17" t="s">
        <v>1520</v>
      </c>
      <c r="P1728" s="27" t="s">
        <v>4786</v>
      </c>
      <c r="Q1728" s="17" t="s">
        <v>4786</v>
      </c>
      <c r="R1728" s="29">
        <v>18.100000000000001</v>
      </c>
      <c r="S1728" s="33" t="s">
        <v>4028</v>
      </c>
      <c r="T1728" s="17">
        <v>110</v>
      </c>
      <c r="U1728" s="25" t="s">
        <v>4458</v>
      </c>
    </row>
    <row r="1729" spans="1:21" hidden="1" x14ac:dyDescent="0.25">
      <c r="A1729" s="24" t="s">
        <v>8162</v>
      </c>
      <c r="B1729" s="21"/>
      <c r="C1729" s="21"/>
      <c r="D1729" s="26">
        <v>26409</v>
      </c>
      <c r="E1729" s="25" t="s">
        <v>8163</v>
      </c>
      <c r="F1729" s="21"/>
      <c r="G1729" s="27" t="s">
        <v>3477</v>
      </c>
      <c r="H1729" s="17"/>
      <c r="I1729" s="38">
        <v>2005</v>
      </c>
      <c r="J1729" s="32" t="s">
        <v>4784</v>
      </c>
      <c r="K1729" s="17" t="s">
        <v>8162</v>
      </c>
      <c r="L1729" s="17" t="s">
        <v>4785</v>
      </c>
      <c r="M1729" s="21"/>
      <c r="N1729" s="17"/>
      <c r="O1729" s="17" t="s">
        <v>4785</v>
      </c>
      <c r="P1729" s="27" t="s">
        <v>4786</v>
      </c>
      <c r="Q1729" s="17"/>
      <c r="R1729" s="29">
        <v>14</v>
      </c>
      <c r="S1729" s="33"/>
      <c r="T1729" s="17" t="s">
        <v>4405</v>
      </c>
      <c r="U1729" s="25" t="s">
        <v>4455</v>
      </c>
    </row>
    <row r="1730" spans="1:21" hidden="1" x14ac:dyDescent="0.25">
      <c r="A1730" s="24" t="s">
        <v>8164</v>
      </c>
      <c r="B1730" s="21"/>
      <c r="C1730" s="21"/>
      <c r="D1730" s="26">
        <v>26409</v>
      </c>
      <c r="E1730" s="25" t="s">
        <v>8163</v>
      </c>
      <c r="F1730" s="21"/>
      <c r="G1730" s="27" t="s">
        <v>3477</v>
      </c>
      <c r="H1730" s="17"/>
      <c r="I1730" s="38">
        <v>1999</v>
      </c>
      <c r="J1730" s="32" t="s">
        <v>4784</v>
      </c>
      <c r="K1730" s="17" t="s">
        <v>8164</v>
      </c>
      <c r="L1730" s="17" t="s">
        <v>4785</v>
      </c>
      <c r="M1730" s="21"/>
      <c r="N1730" s="17"/>
      <c r="O1730" s="17" t="s">
        <v>4785</v>
      </c>
      <c r="P1730" s="27" t="s">
        <v>4786</v>
      </c>
      <c r="Q1730" s="17"/>
      <c r="R1730" s="29">
        <v>12.5</v>
      </c>
      <c r="S1730" s="33"/>
      <c r="T1730" s="17" t="s">
        <v>4405</v>
      </c>
      <c r="U1730" s="25" t="s">
        <v>4455</v>
      </c>
    </row>
    <row r="1731" spans="1:21" hidden="1" x14ac:dyDescent="0.25">
      <c r="A1731" s="24" t="s">
        <v>8165</v>
      </c>
      <c r="B1731" s="21"/>
      <c r="C1731" s="21"/>
      <c r="D1731" s="26">
        <v>26409</v>
      </c>
      <c r="E1731" s="25" t="s">
        <v>8163</v>
      </c>
      <c r="F1731" s="21"/>
      <c r="G1731" s="27" t="s">
        <v>3477</v>
      </c>
      <c r="H1731" s="17"/>
      <c r="I1731" s="38">
        <v>2005</v>
      </c>
      <c r="J1731" s="32" t="s">
        <v>4784</v>
      </c>
      <c r="K1731" s="17" t="s">
        <v>8165</v>
      </c>
      <c r="L1731" s="17" t="s">
        <v>4785</v>
      </c>
      <c r="M1731" s="21"/>
      <c r="N1731" s="17"/>
      <c r="O1731" s="17" t="s">
        <v>4785</v>
      </c>
      <c r="P1731" s="27" t="s">
        <v>4786</v>
      </c>
      <c r="Q1731" s="17"/>
      <c r="R1731" s="29">
        <v>12</v>
      </c>
      <c r="S1731" s="33"/>
      <c r="T1731" s="17" t="s">
        <v>4405</v>
      </c>
      <c r="U1731" s="25" t="s">
        <v>4455</v>
      </c>
    </row>
    <row r="1732" spans="1:21" hidden="1" x14ac:dyDescent="0.25">
      <c r="A1732" s="24" t="s">
        <v>8166</v>
      </c>
      <c r="B1732" s="21"/>
      <c r="C1732" s="21"/>
      <c r="D1732" s="26">
        <v>26409</v>
      </c>
      <c r="E1732" s="25" t="s">
        <v>8163</v>
      </c>
      <c r="F1732" s="21"/>
      <c r="G1732" s="27" t="s">
        <v>3477</v>
      </c>
      <c r="H1732" s="17"/>
      <c r="I1732" s="38">
        <v>2005</v>
      </c>
      <c r="J1732" s="32" t="s">
        <v>4784</v>
      </c>
      <c r="K1732" s="17" t="s">
        <v>8166</v>
      </c>
      <c r="L1732" s="17" t="s">
        <v>4785</v>
      </c>
      <c r="M1732" s="21"/>
      <c r="N1732" s="17"/>
      <c r="O1732" s="17" t="s">
        <v>4785</v>
      </c>
      <c r="P1732" s="27" t="s">
        <v>4786</v>
      </c>
      <c r="Q1732" s="17"/>
      <c r="R1732" s="29">
        <v>10</v>
      </c>
      <c r="S1732" s="33"/>
      <c r="T1732" s="17" t="s">
        <v>4403</v>
      </c>
      <c r="U1732" s="25" t="s">
        <v>4455</v>
      </c>
    </row>
    <row r="1733" spans="1:21" ht="64.5" hidden="1" x14ac:dyDescent="0.25">
      <c r="A1733" s="24" t="s">
        <v>8167</v>
      </c>
      <c r="B1733" s="21"/>
      <c r="C1733" s="21" t="s">
        <v>8168</v>
      </c>
      <c r="D1733" s="26">
        <v>26409</v>
      </c>
      <c r="E1733" s="25" t="s">
        <v>8163</v>
      </c>
      <c r="F1733" s="21" t="s">
        <v>8169</v>
      </c>
      <c r="G1733" s="27" t="s">
        <v>3477</v>
      </c>
      <c r="H1733" s="17"/>
      <c r="I1733" s="38">
        <v>2015</v>
      </c>
      <c r="J1733" s="32" t="s">
        <v>4784</v>
      </c>
      <c r="K1733" s="17" t="s">
        <v>8167</v>
      </c>
      <c r="L1733" s="17" t="s">
        <v>4785</v>
      </c>
      <c r="M1733" s="21"/>
      <c r="N1733" s="17"/>
      <c r="O1733" s="17" t="s">
        <v>4785</v>
      </c>
      <c r="P1733" s="27" t="s">
        <v>4786</v>
      </c>
      <c r="Q1733" s="17"/>
      <c r="R1733" s="29">
        <v>12.2</v>
      </c>
      <c r="S1733" s="33"/>
      <c r="T1733" s="17"/>
      <c r="U1733" s="25"/>
    </row>
    <row r="1734" spans="1:21" ht="77.25" hidden="1" x14ac:dyDescent="0.25">
      <c r="A1734" s="24" t="s">
        <v>8170</v>
      </c>
      <c r="B1734" s="21"/>
      <c r="C1734" s="21" t="s">
        <v>8171</v>
      </c>
      <c r="D1734" s="26">
        <v>26409</v>
      </c>
      <c r="E1734" s="25" t="s">
        <v>8163</v>
      </c>
      <c r="F1734" s="21" t="s">
        <v>8172</v>
      </c>
      <c r="G1734" s="27" t="s">
        <v>3477</v>
      </c>
      <c r="H1734" s="17"/>
      <c r="I1734" s="38">
        <v>2015</v>
      </c>
      <c r="J1734" s="32" t="s">
        <v>4784</v>
      </c>
      <c r="K1734" s="17" t="s">
        <v>8170</v>
      </c>
      <c r="L1734" s="17" t="s">
        <v>4785</v>
      </c>
      <c r="M1734" s="21"/>
      <c r="N1734" s="17"/>
      <c r="O1734" s="17" t="s">
        <v>4785</v>
      </c>
      <c r="P1734" s="27" t="s">
        <v>4786</v>
      </c>
      <c r="Q1734" s="17"/>
      <c r="R1734" s="29">
        <v>15.3</v>
      </c>
      <c r="S1734" s="33"/>
      <c r="T1734" s="17"/>
      <c r="U1734" s="25"/>
    </row>
    <row r="1735" spans="1:21" ht="77.25" hidden="1" x14ac:dyDescent="0.25">
      <c r="A1735" s="24" t="s">
        <v>8173</v>
      </c>
      <c r="B1735" s="21"/>
      <c r="C1735" s="21" t="s">
        <v>8174</v>
      </c>
      <c r="D1735" s="26">
        <v>26409</v>
      </c>
      <c r="E1735" s="25" t="s">
        <v>8163</v>
      </c>
      <c r="F1735" s="21" t="s">
        <v>8175</v>
      </c>
      <c r="G1735" s="27" t="s">
        <v>3477</v>
      </c>
      <c r="H1735" s="17"/>
      <c r="I1735" s="38">
        <v>2015</v>
      </c>
      <c r="J1735" s="32" t="s">
        <v>4784</v>
      </c>
      <c r="K1735" s="17" t="s">
        <v>8173</v>
      </c>
      <c r="L1735" s="17" t="s">
        <v>4785</v>
      </c>
      <c r="M1735" s="21"/>
      <c r="N1735" s="17"/>
      <c r="O1735" s="17" t="s">
        <v>4785</v>
      </c>
      <c r="P1735" s="27" t="s">
        <v>4786</v>
      </c>
      <c r="Q1735" s="17"/>
      <c r="R1735" s="29">
        <v>24.4</v>
      </c>
      <c r="S1735" s="33"/>
      <c r="T1735" s="17"/>
      <c r="U1735" s="25"/>
    </row>
    <row r="1736" spans="1:21" ht="64.5" hidden="1" x14ac:dyDescent="0.25">
      <c r="A1736" s="24" t="s">
        <v>8176</v>
      </c>
      <c r="B1736" s="21" t="s">
        <v>8177</v>
      </c>
      <c r="C1736" s="21"/>
      <c r="D1736" s="26">
        <v>16909</v>
      </c>
      <c r="E1736" s="25" t="s">
        <v>8178</v>
      </c>
      <c r="F1736" s="21"/>
      <c r="G1736" s="27" t="s">
        <v>3346</v>
      </c>
      <c r="H1736" s="17"/>
      <c r="I1736" s="38">
        <v>2011</v>
      </c>
      <c r="J1736" s="32" t="s">
        <v>4784</v>
      </c>
      <c r="K1736" s="17" t="s">
        <v>8176</v>
      </c>
      <c r="L1736" s="17" t="s">
        <v>4815</v>
      </c>
      <c r="M1736" s="21"/>
      <c r="N1736" s="17"/>
      <c r="O1736" s="17" t="s">
        <v>4815</v>
      </c>
      <c r="P1736" s="27" t="s">
        <v>4786</v>
      </c>
      <c r="Q1736" s="17"/>
      <c r="R1736" s="29">
        <v>5.6</v>
      </c>
      <c r="S1736" s="33"/>
      <c r="T1736" s="17"/>
      <c r="U1736" s="25"/>
    </row>
    <row r="1737" spans="1:21" ht="64.5" hidden="1" x14ac:dyDescent="0.25">
      <c r="A1737" s="24" t="s">
        <v>8179</v>
      </c>
      <c r="B1737" s="21" t="s">
        <v>8180</v>
      </c>
      <c r="C1737" s="21"/>
      <c r="D1737" s="26">
        <v>16909</v>
      </c>
      <c r="E1737" s="25" t="s">
        <v>8178</v>
      </c>
      <c r="F1737" s="21"/>
      <c r="G1737" s="27" t="s">
        <v>3346</v>
      </c>
      <c r="H1737" s="17"/>
      <c r="I1737" s="38">
        <v>2011</v>
      </c>
      <c r="J1737" s="32" t="s">
        <v>4784</v>
      </c>
      <c r="K1737" s="17" t="s">
        <v>8179</v>
      </c>
      <c r="L1737" s="17" t="s">
        <v>4815</v>
      </c>
      <c r="M1737" s="21"/>
      <c r="N1737" s="17"/>
      <c r="O1737" s="17" t="s">
        <v>4815</v>
      </c>
      <c r="P1737" s="27" t="s">
        <v>4786</v>
      </c>
      <c r="Q1737" s="17"/>
      <c r="R1737" s="29">
        <v>7.5</v>
      </c>
      <c r="S1737" s="33"/>
      <c r="T1737" s="17"/>
      <c r="U1737" s="25"/>
    </row>
    <row r="1738" spans="1:21" ht="64.5" hidden="1" x14ac:dyDescent="0.25">
      <c r="A1738" s="24" t="s">
        <v>8181</v>
      </c>
      <c r="B1738" s="21" t="s">
        <v>8182</v>
      </c>
      <c r="C1738" s="21"/>
      <c r="D1738" s="26">
        <v>16909</v>
      </c>
      <c r="E1738" s="25" t="s">
        <v>8178</v>
      </c>
      <c r="F1738" s="21"/>
      <c r="G1738" s="27" t="s">
        <v>3346</v>
      </c>
      <c r="H1738" s="17"/>
      <c r="I1738" s="38">
        <v>2011</v>
      </c>
      <c r="J1738" s="32" t="s">
        <v>4784</v>
      </c>
      <c r="K1738" s="17" t="s">
        <v>8181</v>
      </c>
      <c r="L1738" s="17" t="s">
        <v>4815</v>
      </c>
      <c r="M1738" s="21"/>
      <c r="N1738" s="17"/>
      <c r="O1738" s="17" t="s">
        <v>4815</v>
      </c>
      <c r="P1738" s="27" t="s">
        <v>4786</v>
      </c>
      <c r="Q1738" s="17"/>
      <c r="R1738" s="29">
        <v>7.6</v>
      </c>
      <c r="S1738" s="33"/>
      <c r="T1738" s="17"/>
      <c r="U1738" s="25"/>
    </row>
    <row r="1739" spans="1:21" ht="64.5" hidden="1" x14ac:dyDescent="0.25">
      <c r="A1739" s="24" t="s">
        <v>8183</v>
      </c>
      <c r="B1739" s="21" t="s">
        <v>8184</v>
      </c>
      <c r="C1739" s="21"/>
      <c r="D1739" s="26">
        <v>16909</v>
      </c>
      <c r="E1739" s="25" t="s">
        <v>8178</v>
      </c>
      <c r="F1739" s="21"/>
      <c r="G1739" s="27" t="s">
        <v>3346</v>
      </c>
      <c r="H1739" s="17"/>
      <c r="I1739" s="38">
        <v>2011</v>
      </c>
      <c r="J1739" s="32" t="s">
        <v>4784</v>
      </c>
      <c r="K1739" s="17" t="s">
        <v>8183</v>
      </c>
      <c r="L1739" s="17" t="s">
        <v>4815</v>
      </c>
      <c r="M1739" s="21"/>
      <c r="N1739" s="17"/>
      <c r="O1739" s="17" t="s">
        <v>4815</v>
      </c>
      <c r="P1739" s="27" t="s">
        <v>4786</v>
      </c>
      <c r="Q1739" s="17"/>
      <c r="R1739" s="29">
        <v>5.4</v>
      </c>
      <c r="S1739" s="33"/>
      <c r="T1739" s="17"/>
      <c r="U1739" s="25"/>
    </row>
    <row r="1740" spans="1:21" ht="64.5" hidden="1" x14ac:dyDescent="0.25">
      <c r="A1740" s="24" t="s">
        <v>8185</v>
      </c>
      <c r="B1740" s="21" t="s">
        <v>8186</v>
      </c>
      <c r="C1740" s="21"/>
      <c r="D1740" s="26">
        <v>16909</v>
      </c>
      <c r="E1740" s="25" t="s">
        <v>8178</v>
      </c>
      <c r="F1740" s="21"/>
      <c r="G1740" s="27" t="s">
        <v>3346</v>
      </c>
      <c r="H1740" s="17"/>
      <c r="I1740" s="38">
        <v>2011</v>
      </c>
      <c r="J1740" s="32" t="s">
        <v>4784</v>
      </c>
      <c r="K1740" s="17" t="s">
        <v>8185</v>
      </c>
      <c r="L1740" s="17" t="s">
        <v>4815</v>
      </c>
      <c r="M1740" s="21"/>
      <c r="N1740" s="17"/>
      <c r="O1740" s="17" t="s">
        <v>4815</v>
      </c>
      <c r="P1740" s="27" t="s">
        <v>4786</v>
      </c>
      <c r="Q1740" s="17"/>
      <c r="R1740" s="29">
        <v>6</v>
      </c>
      <c r="S1740" s="33"/>
      <c r="T1740" s="17"/>
      <c r="U1740" s="25"/>
    </row>
    <row r="1741" spans="1:21" ht="64.5" hidden="1" x14ac:dyDescent="0.25">
      <c r="A1741" s="24" t="s">
        <v>8187</v>
      </c>
      <c r="B1741" s="21" t="s">
        <v>8188</v>
      </c>
      <c r="C1741" s="21"/>
      <c r="D1741" s="26">
        <v>16909</v>
      </c>
      <c r="E1741" s="25" t="s">
        <v>8178</v>
      </c>
      <c r="F1741" s="21"/>
      <c r="G1741" s="27" t="s">
        <v>3346</v>
      </c>
      <c r="H1741" s="17"/>
      <c r="I1741" s="38">
        <v>2011</v>
      </c>
      <c r="J1741" s="32" t="s">
        <v>4784</v>
      </c>
      <c r="K1741" s="17" t="s">
        <v>8187</v>
      </c>
      <c r="L1741" s="17" t="s">
        <v>4815</v>
      </c>
      <c r="M1741" s="21"/>
      <c r="N1741" s="17"/>
      <c r="O1741" s="17" t="s">
        <v>4815</v>
      </c>
      <c r="P1741" s="27" t="s">
        <v>4786</v>
      </c>
      <c r="Q1741" s="17"/>
      <c r="R1741" s="29">
        <v>7.4</v>
      </c>
      <c r="S1741" s="33"/>
      <c r="T1741" s="17"/>
      <c r="U1741" s="25"/>
    </row>
    <row r="1742" spans="1:21" ht="64.5" hidden="1" x14ac:dyDescent="0.25">
      <c r="A1742" s="24" t="s">
        <v>8189</v>
      </c>
      <c r="B1742" s="21" t="s">
        <v>8188</v>
      </c>
      <c r="C1742" s="21"/>
      <c r="D1742" s="26">
        <v>16909</v>
      </c>
      <c r="E1742" s="25" t="s">
        <v>8178</v>
      </c>
      <c r="F1742" s="21"/>
      <c r="G1742" s="27" t="s">
        <v>3346</v>
      </c>
      <c r="H1742" s="17"/>
      <c r="I1742" s="38">
        <v>2011</v>
      </c>
      <c r="J1742" s="32" t="s">
        <v>4784</v>
      </c>
      <c r="K1742" s="17" t="s">
        <v>8189</v>
      </c>
      <c r="L1742" s="17" t="s">
        <v>4815</v>
      </c>
      <c r="M1742" s="21"/>
      <c r="N1742" s="17"/>
      <c r="O1742" s="17" t="s">
        <v>4815</v>
      </c>
      <c r="P1742" s="27" t="s">
        <v>4786</v>
      </c>
      <c r="Q1742" s="17"/>
      <c r="R1742" s="29">
        <v>7.6</v>
      </c>
      <c r="S1742" s="33"/>
      <c r="T1742" s="17"/>
      <c r="U1742" s="25"/>
    </row>
    <row r="1743" spans="1:21" ht="64.5" hidden="1" x14ac:dyDescent="0.25">
      <c r="A1743" s="24" t="s">
        <v>8190</v>
      </c>
      <c r="B1743" s="21" t="s">
        <v>8191</v>
      </c>
      <c r="C1743" s="21"/>
      <c r="D1743" s="26">
        <v>16909</v>
      </c>
      <c r="E1743" s="25" t="s">
        <v>8178</v>
      </c>
      <c r="F1743" s="21"/>
      <c r="G1743" s="27" t="s">
        <v>3346</v>
      </c>
      <c r="H1743" s="17"/>
      <c r="I1743" s="38">
        <v>2011</v>
      </c>
      <c r="J1743" s="32" t="s">
        <v>4784</v>
      </c>
      <c r="K1743" s="17" t="s">
        <v>8190</v>
      </c>
      <c r="L1743" s="17" t="s">
        <v>4815</v>
      </c>
      <c r="M1743" s="21"/>
      <c r="N1743" s="17"/>
      <c r="O1743" s="17" t="s">
        <v>4815</v>
      </c>
      <c r="P1743" s="27" t="s">
        <v>4786</v>
      </c>
      <c r="Q1743" s="17"/>
      <c r="R1743" s="29">
        <v>7.6</v>
      </c>
      <c r="S1743" s="33"/>
      <c r="T1743" s="17"/>
      <c r="U1743" s="25"/>
    </row>
    <row r="1744" spans="1:21" ht="64.5" hidden="1" x14ac:dyDescent="0.25">
      <c r="A1744" s="24" t="s">
        <v>8192</v>
      </c>
      <c r="B1744" s="21" t="s">
        <v>8193</v>
      </c>
      <c r="C1744" s="21"/>
      <c r="D1744" s="26">
        <v>16909</v>
      </c>
      <c r="E1744" s="25" t="s">
        <v>8178</v>
      </c>
      <c r="F1744" s="21"/>
      <c r="G1744" s="27" t="s">
        <v>3346</v>
      </c>
      <c r="H1744" s="17"/>
      <c r="I1744" s="38">
        <v>2011</v>
      </c>
      <c r="J1744" s="32" t="s">
        <v>4784</v>
      </c>
      <c r="K1744" s="17" t="s">
        <v>8192</v>
      </c>
      <c r="L1744" s="17" t="s">
        <v>4815</v>
      </c>
      <c r="M1744" s="21"/>
      <c r="N1744" s="17"/>
      <c r="O1744" s="17" t="s">
        <v>4815</v>
      </c>
      <c r="P1744" s="27" t="s">
        <v>4786</v>
      </c>
      <c r="Q1744" s="17"/>
      <c r="R1744" s="29">
        <v>7.6</v>
      </c>
      <c r="S1744" s="33"/>
      <c r="T1744" s="17"/>
      <c r="U1744" s="25"/>
    </row>
    <row r="1745" spans="1:21" ht="64.5" hidden="1" x14ac:dyDescent="0.25">
      <c r="A1745" s="24" t="s">
        <v>8194</v>
      </c>
      <c r="B1745" s="21" t="s">
        <v>8195</v>
      </c>
      <c r="C1745" s="21"/>
      <c r="D1745" s="26">
        <v>16909</v>
      </c>
      <c r="E1745" s="25" t="s">
        <v>8178</v>
      </c>
      <c r="F1745" s="21"/>
      <c r="G1745" s="27" t="s">
        <v>3346</v>
      </c>
      <c r="H1745" s="17"/>
      <c r="I1745" s="38">
        <v>2011</v>
      </c>
      <c r="J1745" s="32" t="s">
        <v>4784</v>
      </c>
      <c r="K1745" s="17" t="s">
        <v>8194</v>
      </c>
      <c r="L1745" s="17" t="s">
        <v>4815</v>
      </c>
      <c r="M1745" s="21"/>
      <c r="N1745" s="17"/>
      <c r="O1745" s="17" t="s">
        <v>4815</v>
      </c>
      <c r="P1745" s="27" t="s">
        <v>4786</v>
      </c>
      <c r="Q1745" s="17"/>
      <c r="R1745" s="29">
        <v>5.5</v>
      </c>
      <c r="S1745" s="33"/>
      <c r="T1745" s="17"/>
      <c r="U1745" s="25"/>
    </row>
    <row r="1746" spans="1:21" ht="51.75" hidden="1" x14ac:dyDescent="0.25">
      <c r="A1746" s="24" t="s">
        <v>701</v>
      </c>
      <c r="B1746" s="21" t="s">
        <v>2124</v>
      </c>
      <c r="C1746" s="21" t="s">
        <v>1377</v>
      </c>
      <c r="D1746" s="26">
        <v>37213</v>
      </c>
      <c r="E1746" s="25" t="s">
        <v>3420</v>
      </c>
      <c r="F1746" s="21" t="s">
        <v>2644</v>
      </c>
      <c r="G1746" s="27" t="s">
        <v>3483</v>
      </c>
      <c r="H1746" s="17"/>
      <c r="I1746" s="38">
        <v>1975</v>
      </c>
      <c r="J1746" s="32" t="s">
        <v>5098</v>
      </c>
      <c r="K1746" s="17" t="s">
        <v>701</v>
      </c>
      <c r="L1746" s="17" t="s">
        <v>4812</v>
      </c>
      <c r="M1746" s="21" t="s">
        <v>4812</v>
      </c>
      <c r="N1746" s="17" t="s">
        <v>4905</v>
      </c>
      <c r="O1746" s="17" t="s">
        <v>4812</v>
      </c>
      <c r="P1746" s="27" t="s">
        <v>4792</v>
      </c>
      <c r="Q1746" s="17" t="s">
        <v>4786</v>
      </c>
      <c r="R1746" s="29">
        <v>13.2</v>
      </c>
      <c r="S1746" s="33" t="s">
        <v>4302</v>
      </c>
      <c r="T1746" s="17">
        <v>20</v>
      </c>
      <c r="U1746" s="25" t="s">
        <v>4558</v>
      </c>
    </row>
    <row r="1747" spans="1:21" ht="64.5" hidden="1" x14ac:dyDescent="0.25">
      <c r="A1747" s="24" t="s">
        <v>839</v>
      </c>
      <c r="B1747" s="21" t="s">
        <v>2364</v>
      </c>
      <c r="C1747" s="21" t="s">
        <v>1453</v>
      </c>
      <c r="D1747" s="26">
        <v>37213</v>
      </c>
      <c r="E1747" s="25" t="s">
        <v>3420</v>
      </c>
      <c r="F1747" s="21" t="s">
        <v>2644</v>
      </c>
      <c r="G1747" s="27" t="s">
        <v>3483</v>
      </c>
      <c r="H1747" s="17"/>
      <c r="I1747" s="38">
        <v>2009</v>
      </c>
      <c r="J1747" s="32" t="s">
        <v>4784</v>
      </c>
      <c r="K1747" s="17" t="s">
        <v>839</v>
      </c>
      <c r="L1747" s="17" t="s">
        <v>5412</v>
      </c>
      <c r="M1747" s="21" t="s">
        <v>8196</v>
      </c>
      <c r="N1747" s="17" t="s">
        <v>4908</v>
      </c>
      <c r="O1747" s="21" t="s">
        <v>5096</v>
      </c>
      <c r="P1747" s="27" t="s">
        <v>4792</v>
      </c>
      <c r="Q1747" s="17" t="s">
        <v>4786</v>
      </c>
      <c r="R1747" s="29">
        <v>28</v>
      </c>
      <c r="S1747" s="33" t="s">
        <v>4302</v>
      </c>
      <c r="T1747" s="17">
        <v>20</v>
      </c>
      <c r="U1747" s="25" t="s">
        <v>4558</v>
      </c>
    </row>
    <row r="1748" spans="1:21" ht="51.75" x14ac:dyDescent="0.25">
      <c r="A1748" s="24" t="s">
        <v>365</v>
      </c>
      <c r="B1748" s="21" t="s">
        <v>2194</v>
      </c>
      <c r="C1748" s="21" t="s">
        <v>1164</v>
      </c>
      <c r="D1748" s="26">
        <v>79777</v>
      </c>
      <c r="E1748" s="25" t="s">
        <v>1164</v>
      </c>
      <c r="F1748" s="21" t="s">
        <v>2544</v>
      </c>
      <c r="G1748" s="27" t="s">
        <v>3482</v>
      </c>
      <c r="H1748" s="17" t="s">
        <v>1164</v>
      </c>
      <c r="I1748" s="38">
        <v>1943</v>
      </c>
      <c r="J1748" s="32" t="s">
        <v>4784</v>
      </c>
      <c r="K1748" s="17" t="s">
        <v>365</v>
      </c>
      <c r="L1748" s="17" t="s">
        <v>4959</v>
      </c>
      <c r="M1748" s="21"/>
      <c r="N1748" s="17"/>
      <c r="O1748" s="17" t="s">
        <v>4959</v>
      </c>
      <c r="P1748" s="27" t="s">
        <v>4792</v>
      </c>
      <c r="Q1748" s="17" t="s">
        <v>4792</v>
      </c>
      <c r="R1748" s="29">
        <v>220</v>
      </c>
      <c r="S1748" s="33" t="s">
        <v>4099</v>
      </c>
      <c r="T1748" s="17">
        <v>110</v>
      </c>
      <c r="U1748" s="25" t="s">
        <v>4484</v>
      </c>
    </row>
    <row r="1749" spans="1:21" hidden="1" x14ac:dyDescent="0.25">
      <c r="A1749" s="24" t="s">
        <v>8197</v>
      </c>
      <c r="B1749" s="21"/>
      <c r="C1749" s="21"/>
      <c r="D1749" s="26">
        <v>17326</v>
      </c>
      <c r="E1749" s="25" t="s">
        <v>8198</v>
      </c>
      <c r="F1749" s="21"/>
      <c r="G1749" s="27" t="s">
        <v>3346</v>
      </c>
      <c r="H1749" s="17"/>
      <c r="I1749" s="38">
        <v>2007</v>
      </c>
      <c r="J1749" s="32" t="s">
        <v>4784</v>
      </c>
      <c r="K1749" s="17" t="s">
        <v>8197</v>
      </c>
      <c r="L1749" s="17" t="s">
        <v>4785</v>
      </c>
      <c r="M1749" s="21"/>
      <c r="N1749" s="17"/>
      <c r="O1749" s="17" t="s">
        <v>4785</v>
      </c>
      <c r="P1749" s="27" t="s">
        <v>4786</v>
      </c>
      <c r="Q1749" s="17"/>
      <c r="R1749" s="29">
        <v>10</v>
      </c>
      <c r="S1749" s="33"/>
      <c r="T1749" s="17" t="s">
        <v>5024</v>
      </c>
      <c r="U1749" s="25" t="s">
        <v>4439</v>
      </c>
    </row>
    <row r="1750" spans="1:21" ht="26.25" hidden="1" x14ac:dyDescent="0.25">
      <c r="A1750" s="24" t="s">
        <v>702</v>
      </c>
      <c r="B1750" s="21" t="s">
        <v>2255</v>
      </c>
      <c r="C1750" s="21" t="s">
        <v>1378</v>
      </c>
      <c r="D1750" s="26">
        <v>76742</v>
      </c>
      <c r="E1750" s="25" t="s">
        <v>3421</v>
      </c>
      <c r="F1750" s="21" t="s">
        <v>2645</v>
      </c>
      <c r="G1750" s="27" t="s">
        <v>3487</v>
      </c>
      <c r="H1750" s="17"/>
      <c r="I1750" s="38">
        <v>2013</v>
      </c>
      <c r="J1750" s="32" t="s">
        <v>4784</v>
      </c>
      <c r="K1750" s="17" t="s">
        <v>702</v>
      </c>
      <c r="L1750" s="17" t="s">
        <v>4812</v>
      </c>
      <c r="M1750" s="21"/>
      <c r="N1750" s="17"/>
      <c r="O1750" s="17" t="s">
        <v>4812</v>
      </c>
      <c r="P1750" s="27" t="s">
        <v>4792</v>
      </c>
      <c r="Q1750" s="17" t="s">
        <v>4786</v>
      </c>
      <c r="R1750" s="29">
        <v>13</v>
      </c>
      <c r="S1750" s="33" t="s">
        <v>4303</v>
      </c>
      <c r="T1750" s="17">
        <v>110</v>
      </c>
      <c r="U1750" s="25" t="s">
        <v>4559</v>
      </c>
    </row>
    <row r="1751" spans="1:21" ht="179.25" hidden="1" x14ac:dyDescent="0.25">
      <c r="A1751" s="24" t="s">
        <v>8199</v>
      </c>
      <c r="B1751" s="21" t="s">
        <v>8200</v>
      </c>
      <c r="C1751" s="21"/>
      <c r="D1751" s="26">
        <v>25797</v>
      </c>
      <c r="E1751" s="25" t="s">
        <v>8201</v>
      </c>
      <c r="F1751" s="21"/>
      <c r="G1751" s="27" t="s">
        <v>3486</v>
      </c>
      <c r="H1751" s="17"/>
      <c r="I1751" s="38">
        <v>1998</v>
      </c>
      <c r="J1751" s="32" t="s">
        <v>4784</v>
      </c>
      <c r="K1751" s="17" t="s">
        <v>8199</v>
      </c>
      <c r="L1751" s="17" t="s">
        <v>4785</v>
      </c>
      <c r="M1751" s="21"/>
      <c r="N1751" s="17"/>
      <c r="O1751" s="17" t="s">
        <v>4785</v>
      </c>
      <c r="P1751" s="27" t="s">
        <v>4786</v>
      </c>
      <c r="Q1751" s="17"/>
      <c r="R1751" s="29">
        <v>14.3</v>
      </c>
      <c r="S1751" s="33"/>
      <c r="T1751" s="17" t="s">
        <v>4403</v>
      </c>
      <c r="U1751" s="25" t="s">
        <v>4573</v>
      </c>
    </row>
    <row r="1752" spans="1:21" ht="39" hidden="1" x14ac:dyDescent="0.25">
      <c r="A1752" s="24" t="s">
        <v>703</v>
      </c>
      <c r="B1752" s="21" t="s">
        <v>2147</v>
      </c>
      <c r="C1752" s="21" t="s">
        <v>1379</v>
      </c>
      <c r="D1752" s="26">
        <v>6766</v>
      </c>
      <c r="E1752" s="25" t="s">
        <v>3422</v>
      </c>
      <c r="F1752" s="21"/>
      <c r="G1752" s="27" t="s">
        <v>3479</v>
      </c>
      <c r="H1752" s="17"/>
      <c r="I1752" s="38">
        <v>1997</v>
      </c>
      <c r="J1752" s="32" t="s">
        <v>4784</v>
      </c>
      <c r="K1752" s="17" t="s">
        <v>703</v>
      </c>
      <c r="L1752" s="17" t="s">
        <v>4812</v>
      </c>
      <c r="M1752" s="21"/>
      <c r="N1752" s="17"/>
      <c r="O1752" s="17" t="s">
        <v>4812</v>
      </c>
      <c r="P1752" s="27" t="s">
        <v>4792</v>
      </c>
      <c r="Q1752" s="17" t="s">
        <v>4792</v>
      </c>
      <c r="R1752" s="29">
        <v>40</v>
      </c>
      <c r="S1752" s="33" t="s">
        <v>4304</v>
      </c>
      <c r="T1752" s="17">
        <v>110</v>
      </c>
      <c r="U1752" s="25" t="s">
        <v>4458</v>
      </c>
    </row>
    <row r="1753" spans="1:21" ht="39" hidden="1" x14ac:dyDescent="0.25">
      <c r="A1753" s="24" t="s">
        <v>8202</v>
      </c>
      <c r="B1753" s="21"/>
      <c r="C1753" s="21" t="s">
        <v>8203</v>
      </c>
      <c r="D1753" s="26">
        <v>34466</v>
      </c>
      <c r="E1753" s="25" t="s">
        <v>8204</v>
      </c>
      <c r="F1753" s="21"/>
      <c r="G1753" s="27" t="s">
        <v>3483</v>
      </c>
      <c r="H1753" s="17"/>
      <c r="I1753" s="38">
        <v>2014</v>
      </c>
      <c r="J1753" s="32" t="s">
        <v>4784</v>
      </c>
      <c r="K1753" s="17" t="s">
        <v>8202</v>
      </c>
      <c r="L1753" s="17" t="s">
        <v>4785</v>
      </c>
      <c r="M1753" s="21"/>
      <c r="N1753" s="17"/>
      <c r="O1753" s="17" t="s">
        <v>4785</v>
      </c>
      <c r="P1753" s="27" t="s">
        <v>4786</v>
      </c>
      <c r="Q1753" s="17" t="s">
        <v>4792</v>
      </c>
      <c r="R1753" s="29">
        <v>12.2</v>
      </c>
      <c r="S1753" s="33"/>
      <c r="T1753" s="17" t="s">
        <v>4403</v>
      </c>
      <c r="U1753" s="25" t="s">
        <v>8205</v>
      </c>
    </row>
    <row r="1754" spans="1:21" ht="39" hidden="1" x14ac:dyDescent="0.25">
      <c r="A1754" s="24" t="s">
        <v>704</v>
      </c>
      <c r="B1754" s="21" t="s">
        <v>2187</v>
      </c>
      <c r="C1754" s="21" t="s">
        <v>1380</v>
      </c>
      <c r="D1754" s="26">
        <v>38436</v>
      </c>
      <c r="E1754" s="25" t="s">
        <v>3249</v>
      </c>
      <c r="F1754" s="21" t="s">
        <v>2646</v>
      </c>
      <c r="G1754" s="27" t="s">
        <v>3477</v>
      </c>
      <c r="H1754" s="17"/>
      <c r="I1754" s="38">
        <v>2015</v>
      </c>
      <c r="J1754" s="32" t="s">
        <v>4866</v>
      </c>
      <c r="K1754" s="17" t="s">
        <v>704</v>
      </c>
      <c r="L1754" s="17" t="s">
        <v>4812</v>
      </c>
      <c r="M1754" s="21"/>
      <c r="N1754" s="17"/>
      <c r="O1754" s="17" t="s">
        <v>4812</v>
      </c>
      <c r="P1754" s="27" t="s">
        <v>4859</v>
      </c>
      <c r="Q1754" s="17" t="s">
        <v>4882</v>
      </c>
      <c r="R1754" s="29">
        <v>10.4</v>
      </c>
      <c r="S1754" s="33"/>
      <c r="T1754" s="17">
        <v>110</v>
      </c>
      <c r="U1754" s="25" t="s">
        <v>4461</v>
      </c>
    </row>
    <row r="1755" spans="1:21" ht="26.25" hidden="1" x14ac:dyDescent="0.25">
      <c r="A1755" s="24" t="s">
        <v>164</v>
      </c>
      <c r="B1755" s="21" t="s">
        <v>2187</v>
      </c>
      <c r="C1755" s="21" t="s">
        <v>1027</v>
      </c>
      <c r="D1755" s="26">
        <v>38436</v>
      </c>
      <c r="E1755" s="25" t="s">
        <v>3249</v>
      </c>
      <c r="F1755" s="21"/>
      <c r="G1755" s="27" t="s">
        <v>3477</v>
      </c>
      <c r="H1755" s="17" t="s">
        <v>1587</v>
      </c>
      <c r="I1755" s="38">
        <v>2000</v>
      </c>
      <c r="J1755" s="32" t="s">
        <v>4784</v>
      </c>
      <c r="K1755" s="17" t="s">
        <v>164</v>
      </c>
      <c r="L1755" s="17" t="s">
        <v>4842</v>
      </c>
      <c r="M1755" s="21" t="s">
        <v>4843</v>
      </c>
      <c r="N1755" s="17" t="s">
        <v>5066</v>
      </c>
      <c r="O1755" s="17" t="s">
        <v>4843</v>
      </c>
      <c r="P1755" s="27" t="s">
        <v>4792</v>
      </c>
      <c r="Q1755" s="17" t="s">
        <v>4786</v>
      </c>
      <c r="R1755" s="29">
        <v>61.5</v>
      </c>
      <c r="S1755" s="33" t="s">
        <v>4071</v>
      </c>
      <c r="T1755" s="17">
        <v>50</v>
      </c>
      <c r="U1755" s="25" t="s">
        <v>4477</v>
      </c>
    </row>
    <row r="1756" spans="1:21" ht="26.25" hidden="1" x14ac:dyDescent="0.25">
      <c r="A1756" s="24" t="s">
        <v>165</v>
      </c>
      <c r="B1756" s="21" t="s">
        <v>2187</v>
      </c>
      <c r="C1756" s="21" t="s">
        <v>1027</v>
      </c>
      <c r="D1756" s="26">
        <v>38436</v>
      </c>
      <c r="E1756" s="25" t="s">
        <v>3249</v>
      </c>
      <c r="F1756" s="21"/>
      <c r="G1756" s="27" t="s">
        <v>3477</v>
      </c>
      <c r="H1756" s="17" t="s">
        <v>1588</v>
      </c>
      <c r="I1756" s="38">
        <v>2000</v>
      </c>
      <c r="J1756" s="32" t="s">
        <v>4784</v>
      </c>
      <c r="K1756" s="17" t="s">
        <v>165</v>
      </c>
      <c r="L1756" s="17" t="s">
        <v>4842</v>
      </c>
      <c r="M1756" s="21" t="s">
        <v>4843</v>
      </c>
      <c r="N1756" s="17" t="s">
        <v>5066</v>
      </c>
      <c r="O1756" s="17" t="s">
        <v>4843</v>
      </c>
      <c r="P1756" s="27" t="s">
        <v>4792</v>
      </c>
      <c r="Q1756" s="17" t="s">
        <v>4786</v>
      </c>
      <c r="R1756" s="29">
        <v>61.5</v>
      </c>
      <c r="S1756" s="33" t="s">
        <v>4072</v>
      </c>
      <c r="T1756" s="17">
        <v>50</v>
      </c>
      <c r="U1756" s="25" t="s">
        <v>4477</v>
      </c>
    </row>
    <row r="1757" spans="1:21" ht="26.25" hidden="1" x14ac:dyDescent="0.25">
      <c r="A1757" s="24" t="s">
        <v>166</v>
      </c>
      <c r="B1757" s="21" t="s">
        <v>2187</v>
      </c>
      <c r="C1757" s="21" t="s">
        <v>984</v>
      </c>
      <c r="D1757" s="26">
        <v>38436</v>
      </c>
      <c r="E1757" s="25" t="s">
        <v>3249</v>
      </c>
      <c r="F1757" s="21"/>
      <c r="G1757" s="27" t="s">
        <v>3477</v>
      </c>
      <c r="H1757" s="17" t="s">
        <v>1542</v>
      </c>
      <c r="I1757" s="38">
        <v>1985</v>
      </c>
      <c r="J1757" s="32" t="s">
        <v>4784</v>
      </c>
      <c r="K1757" s="17" t="s">
        <v>166</v>
      </c>
      <c r="L1757" s="17" t="s">
        <v>4843</v>
      </c>
      <c r="M1757" s="21"/>
      <c r="N1757" s="17"/>
      <c r="O1757" s="17" t="s">
        <v>4843</v>
      </c>
      <c r="P1757" s="27" t="s">
        <v>4792</v>
      </c>
      <c r="Q1757" s="17" t="s">
        <v>4786</v>
      </c>
      <c r="R1757" s="29">
        <v>138.5</v>
      </c>
      <c r="S1757" s="33" t="s">
        <v>4073</v>
      </c>
      <c r="T1757" s="17">
        <v>110</v>
      </c>
      <c r="U1757" s="25" t="s">
        <v>4477</v>
      </c>
    </row>
    <row r="1758" spans="1:21" ht="26.25" hidden="1" x14ac:dyDescent="0.25">
      <c r="A1758" s="24" t="s">
        <v>167</v>
      </c>
      <c r="B1758" s="21" t="s">
        <v>2187</v>
      </c>
      <c r="C1758" s="21" t="s">
        <v>984</v>
      </c>
      <c r="D1758" s="26">
        <v>38436</v>
      </c>
      <c r="E1758" s="25" t="s">
        <v>3249</v>
      </c>
      <c r="F1758" s="21"/>
      <c r="G1758" s="27" t="s">
        <v>3477</v>
      </c>
      <c r="H1758" s="17" t="s">
        <v>1524</v>
      </c>
      <c r="I1758" s="38">
        <v>1985</v>
      </c>
      <c r="J1758" s="32" t="s">
        <v>4784</v>
      </c>
      <c r="K1758" s="17" t="s">
        <v>167</v>
      </c>
      <c r="L1758" s="17" t="s">
        <v>4843</v>
      </c>
      <c r="M1758" s="21"/>
      <c r="N1758" s="17"/>
      <c r="O1758" s="17" t="s">
        <v>4843</v>
      </c>
      <c r="P1758" s="27" t="s">
        <v>4792</v>
      </c>
      <c r="Q1758" s="17" t="s">
        <v>4786</v>
      </c>
      <c r="R1758" s="29">
        <v>138.5</v>
      </c>
      <c r="S1758" s="33" t="s">
        <v>4073</v>
      </c>
      <c r="T1758" s="17">
        <v>110</v>
      </c>
      <c r="U1758" s="25" t="s">
        <v>4477</v>
      </c>
    </row>
    <row r="1759" spans="1:21" ht="39" hidden="1" x14ac:dyDescent="0.25">
      <c r="A1759" s="24" t="s">
        <v>8206</v>
      </c>
      <c r="B1759" s="21" t="s">
        <v>8207</v>
      </c>
      <c r="C1759" s="21"/>
      <c r="D1759" s="26">
        <v>67547</v>
      </c>
      <c r="E1759" s="25" t="s">
        <v>3423</v>
      </c>
      <c r="F1759" s="21" t="s">
        <v>8208</v>
      </c>
      <c r="G1759" s="27" t="s">
        <v>3487</v>
      </c>
      <c r="H1759" s="17" t="s">
        <v>1771</v>
      </c>
      <c r="I1759" s="38">
        <v>1990</v>
      </c>
      <c r="J1759" s="32" t="s">
        <v>4784</v>
      </c>
      <c r="K1759" s="17" t="s">
        <v>8206</v>
      </c>
      <c r="L1759" s="17" t="s">
        <v>4868</v>
      </c>
      <c r="M1759" s="21"/>
      <c r="N1759" s="17"/>
      <c r="O1759" s="17" t="s">
        <v>4868</v>
      </c>
      <c r="P1759" s="27" t="s">
        <v>4792</v>
      </c>
      <c r="Q1759" s="17" t="s">
        <v>4786</v>
      </c>
      <c r="R1759" s="29">
        <v>11.9</v>
      </c>
      <c r="S1759" s="33" t="s">
        <v>8209</v>
      </c>
      <c r="T1759" s="17">
        <v>20</v>
      </c>
      <c r="U1759" s="25" t="s">
        <v>4560</v>
      </c>
    </row>
    <row r="1760" spans="1:21" ht="39" hidden="1" x14ac:dyDescent="0.25">
      <c r="A1760" s="24" t="s">
        <v>8210</v>
      </c>
      <c r="B1760" s="21" t="s">
        <v>8207</v>
      </c>
      <c r="C1760" s="21"/>
      <c r="D1760" s="26">
        <v>67547</v>
      </c>
      <c r="E1760" s="25" t="s">
        <v>3423</v>
      </c>
      <c r="F1760" s="21" t="s">
        <v>8208</v>
      </c>
      <c r="G1760" s="27" t="s">
        <v>3487</v>
      </c>
      <c r="H1760" s="17" t="s">
        <v>8211</v>
      </c>
      <c r="I1760" s="38">
        <v>2011</v>
      </c>
      <c r="J1760" s="32" t="s">
        <v>4784</v>
      </c>
      <c r="K1760" s="17" t="s">
        <v>8210</v>
      </c>
      <c r="L1760" s="17" t="s">
        <v>4868</v>
      </c>
      <c r="M1760" s="21"/>
      <c r="N1760" s="17"/>
      <c r="O1760" s="17" t="s">
        <v>4868</v>
      </c>
      <c r="P1760" s="27" t="s">
        <v>4792</v>
      </c>
      <c r="Q1760" s="17" t="s">
        <v>4792</v>
      </c>
      <c r="R1760" s="29">
        <v>6.9</v>
      </c>
      <c r="S1760" s="33" t="s">
        <v>8209</v>
      </c>
      <c r="T1760" s="17">
        <v>20</v>
      </c>
      <c r="U1760" s="25" t="s">
        <v>4560</v>
      </c>
    </row>
    <row r="1761" spans="1:21" ht="39" hidden="1" x14ac:dyDescent="0.25">
      <c r="A1761" s="24" t="s">
        <v>705</v>
      </c>
      <c r="B1761" s="21" t="s">
        <v>2331</v>
      </c>
      <c r="C1761" s="21" t="s">
        <v>1381</v>
      </c>
      <c r="D1761" s="26">
        <v>67547</v>
      </c>
      <c r="E1761" s="25" t="s">
        <v>3423</v>
      </c>
      <c r="F1761" s="21" t="s">
        <v>2647</v>
      </c>
      <c r="G1761" s="27" t="s">
        <v>3487</v>
      </c>
      <c r="H1761" s="17" t="s">
        <v>1516</v>
      </c>
      <c r="I1761" s="38">
        <v>1991</v>
      </c>
      <c r="J1761" s="32" t="s">
        <v>4784</v>
      </c>
      <c r="K1761" s="17" t="s">
        <v>705</v>
      </c>
      <c r="L1761" s="17" t="s">
        <v>4812</v>
      </c>
      <c r="M1761" s="21"/>
      <c r="N1761" s="17"/>
      <c r="O1761" s="17" t="s">
        <v>4812</v>
      </c>
      <c r="P1761" s="27" t="s">
        <v>4792</v>
      </c>
      <c r="Q1761" s="17" t="s">
        <v>4786</v>
      </c>
      <c r="R1761" s="29">
        <v>11.5</v>
      </c>
      <c r="S1761" s="33" t="s">
        <v>4305</v>
      </c>
      <c r="T1761" s="17">
        <v>20</v>
      </c>
      <c r="U1761" s="25" t="s">
        <v>4560</v>
      </c>
    </row>
    <row r="1762" spans="1:21" ht="64.5" hidden="1" x14ac:dyDescent="0.25">
      <c r="A1762" s="24" t="s">
        <v>8212</v>
      </c>
      <c r="B1762" s="21" t="s">
        <v>8213</v>
      </c>
      <c r="C1762" s="21" t="s">
        <v>8214</v>
      </c>
      <c r="D1762" s="26">
        <v>55286</v>
      </c>
      <c r="E1762" s="25" t="s">
        <v>8215</v>
      </c>
      <c r="F1762" s="21"/>
      <c r="G1762" s="27" t="s">
        <v>3487</v>
      </c>
      <c r="H1762" s="17"/>
      <c r="I1762" s="38">
        <v>2011</v>
      </c>
      <c r="J1762" s="32" t="s">
        <v>4784</v>
      </c>
      <c r="K1762" s="17" t="s">
        <v>8212</v>
      </c>
      <c r="L1762" s="17" t="s">
        <v>4785</v>
      </c>
      <c r="M1762" s="21"/>
      <c r="N1762" s="17"/>
      <c r="O1762" s="17" t="s">
        <v>4785</v>
      </c>
      <c r="P1762" s="27" t="s">
        <v>4786</v>
      </c>
      <c r="Q1762" s="17" t="s">
        <v>4792</v>
      </c>
      <c r="R1762" s="29">
        <v>11.5</v>
      </c>
      <c r="S1762" s="33" t="s">
        <v>8216</v>
      </c>
      <c r="T1762" s="17">
        <v>110</v>
      </c>
      <c r="U1762" s="25" t="s">
        <v>4560</v>
      </c>
    </row>
    <row r="1763" spans="1:21" ht="64.5" hidden="1" x14ac:dyDescent="0.25">
      <c r="A1763" s="24" t="s">
        <v>8217</v>
      </c>
      <c r="B1763" s="21" t="s">
        <v>8213</v>
      </c>
      <c r="C1763" s="21" t="s">
        <v>8213</v>
      </c>
      <c r="D1763" s="26">
        <v>55286</v>
      </c>
      <c r="E1763" s="25" t="s">
        <v>8215</v>
      </c>
      <c r="F1763" s="21"/>
      <c r="G1763" s="27" t="s">
        <v>3487</v>
      </c>
      <c r="H1763" s="17"/>
      <c r="I1763" s="38">
        <v>2009</v>
      </c>
      <c r="J1763" s="32" t="s">
        <v>4784</v>
      </c>
      <c r="K1763" s="17" t="s">
        <v>8217</v>
      </c>
      <c r="L1763" s="17" t="s">
        <v>4785</v>
      </c>
      <c r="M1763" s="21"/>
      <c r="N1763" s="17"/>
      <c r="O1763" s="17" t="s">
        <v>4785</v>
      </c>
      <c r="P1763" s="27" t="s">
        <v>4786</v>
      </c>
      <c r="Q1763" s="17" t="s">
        <v>4792</v>
      </c>
      <c r="R1763" s="29">
        <v>15.7</v>
      </c>
      <c r="S1763" s="33" t="s">
        <v>8218</v>
      </c>
      <c r="T1763" s="17">
        <v>20</v>
      </c>
      <c r="U1763" s="25" t="s">
        <v>4560</v>
      </c>
    </row>
    <row r="1764" spans="1:21" ht="39" hidden="1" x14ac:dyDescent="0.25">
      <c r="A1764" s="24" t="s">
        <v>706</v>
      </c>
      <c r="B1764" s="21" t="s">
        <v>2258</v>
      </c>
      <c r="C1764" s="21" t="s">
        <v>1382</v>
      </c>
      <c r="D1764" s="26">
        <v>76744</v>
      </c>
      <c r="E1764" s="25" t="s">
        <v>3424</v>
      </c>
      <c r="F1764" s="21" t="s">
        <v>2648</v>
      </c>
      <c r="G1764" s="27" t="s">
        <v>3487</v>
      </c>
      <c r="H1764" s="17"/>
      <c r="I1764" s="38">
        <v>2008</v>
      </c>
      <c r="J1764" s="32" t="s">
        <v>4784</v>
      </c>
      <c r="K1764" s="17" t="s">
        <v>706</v>
      </c>
      <c r="L1764" s="17" t="s">
        <v>4842</v>
      </c>
      <c r="M1764" s="21" t="s">
        <v>4812</v>
      </c>
      <c r="N1764" s="17" t="s">
        <v>8219</v>
      </c>
      <c r="O1764" s="17" t="s">
        <v>4812</v>
      </c>
      <c r="P1764" s="27" t="s">
        <v>4792</v>
      </c>
      <c r="Q1764" s="17" t="s">
        <v>4786</v>
      </c>
      <c r="R1764" s="29">
        <v>59</v>
      </c>
      <c r="S1764" s="33" t="s">
        <v>4306</v>
      </c>
      <c r="T1764" s="17">
        <v>110</v>
      </c>
      <c r="U1764" s="25" t="s">
        <v>4559</v>
      </c>
    </row>
    <row r="1765" spans="1:21" ht="141" hidden="1" x14ac:dyDescent="0.25">
      <c r="A1765" s="24" t="s">
        <v>8220</v>
      </c>
      <c r="B1765" s="21" t="s">
        <v>8221</v>
      </c>
      <c r="C1765" s="21"/>
      <c r="D1765" s="26">
        <v>27638</v>
      </c>
      <c r="E1765" s="25" t="s">
        <v>8222</v>
      </c>
      <c r="F1765" s="21"/>
      <c r="G1765" s="27" t="s">
        <v>3477</v>
      </c>
      <c r="H1765" s="17"/>
      <c r="I1765" s="38">
        <v>1994</v>
      </c>
      <c r="J1765" s="32" t="s">
        <v>4784</v>
      </c>
      <c r="K1765" s="17" t="s">
        <v>8220</v>
      </c>
      <c r="L1765" s="17" t="s">
        <v>4785</v>
      </c>
      <c r="M1765" s="21"/>
      <c r="N1765" s="17"/>
      <c r="O1765" s="17" t="s">
        <v>4785</v>
      </c>
      <c r="P1765" s="27" t="s">
        <v>4786</v>
      </c>
      <c r="Q1765" s="17"/>
      <c r="R1765" s="29">
        <v>22</v>
      </c>
      <c r="S1765" s="33"/>
      <c r="T1765" s="17" t="s">
        <v>4405</v>
      </c>
      <c r="U1765" s="25" t="s">
        <v>4455</v>
      </c>
    </row>
    <row r="1766" spans="1:21" ht="64.5" hidden="1" x14ac:dyDescent="0.25">
      <c r="A1766" s="24" t="s">
        <v>8223</v>
      </c>
      <c r="B1766" s="21"/>
      <c r="C1766" s="21" t="s">
        <v>8224</v>
      </c>
      <c r="D1766" s="26">
        <v>25799</v>
      </c>
      <c r="E1766" s="25" t="s">
        <v>8225</v>
      </c>
      <c r="F1766" s="21" t="s">
        <v>8226</v>
      </c>
      <c r="G1766" s="27" t="s">
        <v>3486</v>
      </c>
      <c r="H1766" s="17"/>
      <c r="I1766" s="38">
        <v>2014</v>
      </c>
      <c r="J1766" s="32" t="s">
        <v>4784</v>
      </c>
      <c r="K1766" s="17" t="s">
        <v>8223</v>
      </c>
      <c r="L1766" s="17" t="s">
        <v>4785</v>
      </c>
      <c r="M1766" s="21"/>
      <c r="N1766" s="17"/>
      <c r="O1766" s="17" t="s">
        <v>4785</v>
      </c>
      <c r="P1766" s="27" t="s">
        <v>4786</v>
      </c>
      <c r="Q1766" s="17" t="s">
        <v>4792</v>
      </c>
      <c r="R1766" s="29">
        <v>21.5</v>
      </c>
      <c r="S1766" s="33"/>
      <c r="T1766" s="17" t="s">
        <v>4403</v>
      </c>
      <c r="U1766" s="25" t="s">
        <v>4567</v>
      </c>
    </row>
    <row r="1767" spans="1:21" ht="39" hidden="1" x14ac:dyDescent="0.25">
      <c r="A1767" s="24" t="s">
        <v>8227</v>
      </c>
      <c r="B1767" s="21" t="s">
        <v>5365</v>
      </c>
      <c r="C1767" s="21" t="s">
        <v>8228</v>
      </c>
      <c r="D1767" s="26">
        <v>1609</v>
      </c>
      <c r="E1767" s="25" t="s">
        <v>8229</v>
      </c>
      <c r="F1767" s="21" t="s">
        <v>8230</v>
      </c>
      <c r="G1767" s="27" t="s">
        <v>3490</v>
      </c>
      <c r="H1767" s="17"/>
      <c r="I1767" s="38">
        <v>2010</v>
      </c>
      <c r="J1767" s="32" t="s">
        <v>4784</v>
      </c>
      <c r="K1767" s="17" t="s">
        <v>8227</v>
      </c>
      <c r="L1767" s="17" t="s">
        <v>4815</v>
      </c>
      <c r="M1767" s="21"/>
      <c r="N1767" s="17"/>
      <c r="O1767" s="17" t="s">
        <v>4815</v>
      </c>
      <c r="P1767" s="27" t="s">
        <v>4786</v>
      </c>
      <c r="Q1767" s="17" t="s">
        <v>4792</v>
      </c>
      <c r="R1767" s="29">
        <v>11.2</v>
      </c>
      <c r="S1767" s="33" t="s">
        <v>8231</v>
      </c>
      <c r="T1767" s="17">
        <v>20</v>
      </c>
      <c r="U1767" s="25" t="s">
        <v>4490</v>
      </c>
    </row>
    <row r="1768" spans="1:21" ht="51.75" hidden="1" x14ac:dyDescent="0.25">
      <c r="A1768" s="24" t="s">
        <v>8232</v>
      </c>
      <c r="B1768" s="21" t="s">
        <v>8233</v>
      </c>
      <c r="C1768" s="21"/>
      <c r="D1768" s="26">
        <v>1609</v>
      </c>
      <c r="E1768" s="25" t="s">
        <v>8229</v>
      </c>
      <c r="F1768" s="21"/>
      <c r="G1768" s="27" t="s">
        <v>3490</v>
      </c>
      <c r="H1768" s="17"/>
      <c r="I1768" s="38">
        <v>2001</v>
      </c>
      <c r="J1768" s="32" t="s">
        <v>4784</v>
      </c>
      <c r="K1768" s="17" t="s">
        <v>8232</v>
      </c>
      <c r="L1768" s="17" t="s">
        <v>4785</v>
      </c>
      <c r="M1768" s="21"/>
      <c r="N1768" s="17"/>
      <c r="O1768" s="17" t="s">
        <v>4785</v>
      </c>
      <c r="P1768" s="27" t="s">
        <v>4786</v>
      </c>
      <c r="Q1768" s="17"/>
      <c r="R1768" s="29">
        <v>10.199999999999999</v>
      </c>
      <c r="S1768" s="33"/>
      <c r="T1768" s="17" t="s">
        <v>4405</v>
      </c>
      <c r="U1768" s="25" t="s">
        <v>4490</v>
      </c>
    </row>
    <row r="1769" spans="1:21" ht="51.75" hidden="1" x14ac:dyDescent="0.25">
      <c r="A1769" s="24" t="s">
        <v>8234</v>
      </c>
      <c r="B1769" s="21" t="s">
        <v>5907</v>
      </c>
      <c r="C1769" s="21" t="s">
        <v>8235</v>
      </c>
      <c r="D1769" s="26">
        <v>15326</v>
      </c>
      <c r="E1769" s="25" t="s">
        <v>8236</v>
      </c>
      <c r="F1769" s="21" t="s">
        <v>8237</v>
      </c>
      <c r="G1769" s="27" t="s">
        <v>3346</v>
      </c>
      <c r="H1769" s="17"/>
      <c r="I1769" s="38">
        <v>2006</v>
      </c>
      <c r="J1769" s="32" t="s">
        <v>4784</v>
      </c>
      <c r="K1769" s="17" t="s">
        <v>8234</v>
      </c>
      <c r="L1769" s="17" t="s">
        <v>4785</v>
      </c>
      <c r="M1769" s="21"/>
      <c r="N1769" s="17"/>
      <c r="O1769" s="17" t="s">
        <v>4785</v>
      </c>
      <c r="P1769" s="27" t="s">
        <v>4786</v>
      </c>
      <c r="Q1769" s="17" t="s">
        <v>4792</v>
      </c>
      <c r="R1769" s="29">
        <v>10</v>
      </c>
      <c r="S1769" s="33" t="s">
        <v>8238</v>
      </c>
      <c r="T1769" s="17">
        <v>110</v>
      </c>
      <c r="U1769" s="25" t="s">
        <v>5911</v>
      </c>
    </row>
    <row r="1770" spans="1:21" ht="26.25" hidden="1" x14ac:dyDescent="0.25">
      <c r="A1770" s="24" t="s">
        <v>707</v>
      </c>
      <c r="B1770" s="21" t="s">
        <v>2275</v>
      </c>
      <c r="C1770" s="21" t="s">
        <v>1383</v>
      </c>
      <c r="D1770" s="26">
        <v>31515</v>
      </c>
      <c r="E1770" s="25" t="s">
        <v>3425</v>
      </c>
      <c r="F1770" s="21"/>
      <c r="G1770" s="27" t="s">
        <v>3477</v>
      </c>
      <c r="H1770" s="17" t="s">
        <v>1383</v>
      </c>
      <c r="I1770" s="38">
        <v>1974</v>
      </c>
      <c r="J1770" s="32" t="s">
        <v>4784</v>
      </c>
      <c r="K1770" s="17" t="s">
        <v>707</v>
      </c>
      <c r="L1770" s="17" t="s">
        <v>4812</v>
      </c>
      <c r="M1770" s="21"/>
      <c r="N1770" s="17"/>
      <c r="O1770" s="17" t="s">
        <v>4812</v>
      </c>
      <c r="P1770" s="27" t="s">
        <v>4792</v>
      </c>
      <c r="Q1770" s="17" t="s">
        <v>4786</v>
      </c>
      <c r="R1770" s="29">
        <v>19</v>
      </c>
      <c r="S1770" s="33" t="s">
        <v>4307</v>
      </c>
      <c r="T1770" s="17">
        <v>20</v>
      </c>
      <c r="U1770" s="25" t="s">
        <v>4443</v>
      </c>
    </row>
    <row r="1771" spans="1:21" ht="64.5" hidden="1" x14ac:dyDescent="0.25">
      <c r="A1771" s="24" t="s">
        <v>916</v>
      </c>
      <c r="B1771" s="21" t="s">
        <v>2397</v>
      </c>
      <c r="C1771" s="21" t="s">
        <v>1479</v>
      </c>
      <c r="D1771" s="26">
        <v>42349</v>
      </c>
      <c r="E1771" s="25" t="s">
        <v>3250</v>
      </c>
      <c r="F1771" s="21" t="s">
        <v>2718</v>
      </c>
      <c r="G1771" s="27" t="s">
        <v>3480</v>
      </c>
      <c r="H1771" s="17"/>
      <c r="I1771" s="38">
        <v>1976</v>
      </c>
      <c r="J1771" s="32" t="s">
        <v>4784</v>
      </c>
      <c r="K1771" s="17" t="s">
        <v>916</v>
      </c>
      <c r="L1771" s="17" t="s">
        <v>4868</v>
      </c>
      <c r="M1771" s="21" t="s">
        <v>4868</v>
      </c>
      <c r="N1771" s="17" t="s">
        <v>4908</v>
      </c>
      <c r="O1771" s="17" t="s">
        <v>4868</v>
      </c>
      <c r="P1771" s="27" t="s">
        <v>4792</v>
      </c>
      <c r="Q1771" s="17" t="s">
        <v>4786</v>
      </c>
      <c r="R1771" s="29">
        <v>30</v>
      </c>
      <c r="S1771" s="33" t="s">
        <v>4398</v>
      </c>
      <c r="T1771" s="17">
        <v>110</v>
      </c>
      <c r="U1771" s="25" t="s">
        <v>4478</v>
      </c>
    </row>
    <row r="1772" spans="1:21" ht="39" hidden="1" x14ac:dyDescent="0.25">
      <c r="A1772" s="24" t="s">
        <v>708</v>
      </c>
      <c r="B1772" s="21" t="s">
        <v>2188</v>
      </c>
      <c r="C1772" s="21" t="s">
        <v>1384</v>
      </c>
      <c r="D1772" s="26">
        <v>42275</v>
      </c>
      <c r="E1772" s="25" t="s">
        <v>3250</v>
      </c>
      <c r="F1772" s="21"/>
      <c r="G1772" s="27" t="s">
        <v>3480</v>
      </c>
      <c r="H1772" s="17" t="s">
        <v>1542</v>
      </c>
      <c r="I1772" s="38">
        <v>2005</v>
      </c>
      <c r="J1772" s="32" t="s">
        <v>4784</v>
      </c>
      <c r="K1772" s="17" t="s">
        <v>708</v>
      </c>
      <c r="L1772" s="17" t="s">
        <v>4812</v>
      </c>
      <c r="M1772" s="21"/>
      <c r="N1772" s="17"/>
      <c r="O1772" s="17" t="s">
        <v>4812</v>
      </c>
      <c r="P1772" s="27" t="s">
        <v>4792</v>
      </c>
      <c r="Q1772" s="17" t="s">
        <v>4786</v>
      </c>
      <c r="R1772" s="29">
        <v>82</v>
      </c>
      <c r="S1772" s="33"/>
      <c r="T1772" s="17">
        <v>110</v>
      </c>
      <c r="U1772" s="25" t="s">
        <v>4478</v>
      </c>
    </row>
    <row r="1773" spans="1:21" ht="39" hidden="1" x14ac:dyDescent="0.25">
      <c r="A1773" s="24" t="s">
        <v>794</v>
      </c>
      <c r="B1773" s="21" t="s">
        <v>2188</v>
      </c>
      <c r="C1773" s="21" t="s">
        <v>1425</v>
      </c>
      <c r="D1773" s="26">
        <v>42275</v>
      </c>
      <c r="E1773" s="25" t="s">
        <v>3250</v>
      </c>
      <c r="F1773" s="21"/>
      <c r="G1773" s="27" t="s">
        <v>3480</v>
      </c>
      <c r="H1773" s="17" t="s">
        <v>1524</v>
      </c>
      <c r="I1773" s="38">
        <v>2008</v>
      </c>
      <c r="J1773" s="32" t="s">
        <v>4784</v>
      </c>
      <c r="K1773" s="17" t="s">
        <v>794</v>
      </c>
      <c r="L1773" s="17" t="s">
        <v>4825</v>
      </c>
      <c r="M1773" s="21"/>
      <c r="N1773" s="17"/>
      <c r="O1773" s="17" t="s">
        <v>4825</v>
      </c>
      <c r="P1773" s="27" t="s">
        <v>4792</v>
      </c>
      <c r="Q1773" s="17" t="s">
        <v>4792</v>
      </c>
      <c r="R1773" s="29">
        <v>60</v>
      </c>
      <c r="S1773" s="33"/>
      <c r="T1773" s="17">
        <v>110</v>
      </c>
      <c r="U1773" s="25" t="s">
        <v>4478</v>
      </c>
    </row>
    <row r="1774" spans="1:21" ht="39" hidden="1" x14ac:dyDescent="0.25">
      <c r="A1774" s="24" t="s">
        <v>168</v>
      </c>
      <c r="B1774" s="21" t="s">
        <v>2188</v>
      </c>
      <c r="C1774" s="21" t="s">
        <v>1028</v>
      </c>
      <c r="D1774" s="26">
        <v>42117</v>
      </c>
      <c r="E1774" s="25" t="s">
        <v>3250</v>
      </c>
      <c r="F1774" s="21"/>
      <c r="G1774" s="27" t="s">
        <v>3480</v>
      </c>
      <c r="H1774" s="17" t="s">
        <v>1541</v>
      </c>
      <c r="I1774" s="38">
        <v>1989</v>
      </c>
      <c r="J1774" s="32" t="s">
        <v>4784</v>
      </c>
      <c r="K1774" s="17" t="s">
        <v>168</v>
      </c>
      <c r="L1774" s="17" t="s">
        <v>4843</v>
      </c>
      <c r="M1774" s="21"/>
      <c r="N1774" s="17"/>
      <c r="O1774" s="17" t="s">
        <v>4843</v>
      </c>
      <c r="P1774" s="27" t="s">
        <v>4792</v>
      </c>
      <c r="Q1774" s="17" t="s">
        <v>4786</v>
      </c>
      <c r="R1774" s="29">
        <v>85</v>
      </c>
      <c r="S1774" s="33"/>
      <c r="T1774" s="17">
        <v>110</v>
      </c>
      <c r="U1774" s="25" t="s">
        <v>4478</v>
      </c>
    </row>
    <row r="1775" spans="1:21" ht="64.5" hidden="1" x14ac:dyDescent="0.25">
      <c r="A1775" s="24" t="s">
        <v>917</v>
      </c>
      <c r="B1775" s="21" t="s">
        <v>2398</v>
      </c>
      <c r="C1775" s="21" t="s">
        <v>1509</v>
      </c>
      <c r="D1775" s="26">
        <v>97076</v>
      </c>
      <c r="E1775" s="25" t="s">
        <v>3426</v>
      </c>
      <c r="F1775" s="21" t="s">
        <v>2719</v>
      </c>
      <c r="G1775" s="27" t="s">
        <v>3478</v>
      </c>
      <c r="H1775" s="17"/>
      <c r="I1775" s="38">
        <v>1984</v>
      </c>
      <c r="J1775" s="32" t="s">
        <v>4784</v>
      </c>
      <c r="K1775" s="17" t="s">
        <v>917</v>
      </c>
      <c r="L1775" s="17" t="s">
        <v>4868</v>
      </c>
      <c r="M1775" s="21"/>
      <c r="N1775" s="17"/>
      <c r="O1775" s="17" t="s">
        <v>4868</v>
      </c>
      <c r="P1775" s="27" t="s">
        <v>4792</v>
      </c>
      <c r="Q1775" s="17" t="s">
        <v>4786</v>
      </c>
      <c r="R1775" s="29">
        <v>8.6999999999999993</v>
      </c>
      <c r="S1775" s="33" t="s">
        <v>4399</v>
      </c>
      <c r="T1775" s="17">
        <v>20</v>
      </c>
      <c r="U1775" s="25" t="s">
        <v>4561</v>
      </c>
    </row>
    <row r="1776" spans="1:21" ht="64.5" hidden="1" x14ac:dyDescent="0.25">
      <c r="A1776" s="24" t="s">
        <v>918</v>
      </c>
      <c r="B1776" s="21" t="s">
        <v>2398</v>
      </c>
      <c r="C1776" s="21" t="s">
        <v>1510</v>
      </c>
      <c r="D1776" s="26">
        <v>97076</v>
      </c>
      <c r="E1776" s="25" t="s">
        <v>3426</v>
      </c>
      <c r="F1776" s="21" t="s">
        <v>2719</v>
      </c>
      <c r="G1776" s="27" t="s">
        <v>3478</v>
      </c>
      <c r="H1776" s="17"/>
      <c r="I1776" s="38">
        <v>1998</v>
      </c>
      <c r="J1776" s="32" t="s">
        <v>4784</v>
      </c>
      <c r="K1776" s="17" t="s">
        <v>918</v>
      </c>
      <c r="L1776" s="17" t="s">
        <v>4868</v>
      </c>
      <c r="M1776" s="21"/>
      <c r="N1776" s="17"/>
      <c r="O1776" s="17" t="s">
        <v>4868</v>
      </c>
      <c r="P1776" s="27" t="s">
        <v>4792</v>
      </c>
      <c r="Q1776" s="17" t="s">
        <v>4786</v>
      </c>
      <c r="R1776" s="29">
        <v>12</v>
      </c>
      <c r="S1776" s="33" t="s">
        <v>4399</v>
      </c>
      <c r="T1776" s="17">
        <v>20</v>
      </c>
      <c r="U1776" s="25" t="s">
        <v>4561</v>
      </c>
    </row>
    <row r="1777" spans="1:21" ht="51.75" hidden="1" x14ac:dyDescent="0.25">
      <c r="A1777" s="24" t="s">
        <v>709</v>
      </c>
      <c r="B1777" s="21" t="s">
        <v>2332</v>
      </c>
      <c r="C1777" s="21" t="s">
        <v>1385</v>
      </c>
      <c r="D1777" s="26">
        <v>97080</v>
      </c>
      <c r="E1777" s="25" t="s">
        <v>3426</v>
      </c>
      <c r="F1777" s="21" t="s">
        <v>2649</v>
      </c>
      <c r="G1777" s="27" t="s">
        <v>3478</v>
      </c>
      <c r="H1777" s="17" t="s">
        <v>1774</v>
      </c>
      <c r="I1777" s="38">
        <v>1971</v>
      </c>
      <c r="J1777" s="32" t="s">
        <v>4784</v>
      </c>
      <c r="K1777" s="17" t="s">
        <v>709</v>
      </c>
      <c r="L1777" s="17" t="s">
        <v>4812</v>
      </c>
      <c r="M1777" s="21"/>
      <c r="N1777" s="17"/>
      <c r="O1777" s="17" t="s">
        <v>4812</v>
      </c>
      <c r="P1777" s="27" t="s">
        <v>4792</v>
      </c>
      <c r="Q1777" s="17" t="s">
        <v>4786</v>
      </c>
      <c r="R1777" s="29">
        <v>23</v>
      </c>
      <c r="S1777" s="33" t="s">
        <v>4308</v>
      </c>
      <c r="T1777" s="17">
        <v>20</v>
      </c>
      <c r="U1777" s="25" t="s">
        <v>4561</v>
      </c>
    </row>
    <row r="1778" spans="1:21" ht="51.75" hidden="1" x14ac:dyDescent="0.25">
      <c r="A1778" s="24" t="s">
        <v>710</v>
      </c>
      <c r="B1778" s="21" t="s">
        <v>2332</v>
      </c>
      <c r="C1778" s="21" t="s">
        <v>1385</v>
      </c>
      <c r="D1778" s="26">
        <v>97080</v>
      </c>
      <c r="E1778" s="25" t="s">
        <v>3426</v>
      </c>
      <c r="F1778" s="21" t="s">
        <v>2649</v>
      </c>
      <c r="G1778" s="27" t="s">
        <v>3478</v>
      </c>
      <c r="H1778" s="17" t="s">
        <v>1775</v>
      </c>
      <c r="I1778" s="38">
        <v>1993</v>
      </c>
      <c r="J1778" s="32" t="s">
        <v>4784</v>
      </c>
      <c r="K1778" s="17" t="s">
        <v>710</v>
      </c>
      <c r="L1778" s="17" t="s">
        <v>4812</v>
      </c>
      <c r="M1778" s="21"/>
      <c r="N1778" s="17"/>
      <c r="O1778" s="17" t="s">
        <v>4812</v>
      </c>
      <c r="P1778" s="27" t="s">
        <v>4792</v>
      </c>
      <c r="Q1778" s="17" t="s">
        <v>4786</v>
      </c>
      <c r="R1778" s="29">
        <v>25</v>
      </c>
      <c r="S1778" s="33" t="s">
        <v>4309</v>
      </c>
      <c r="T1778" s="17">
        <v>20</v>
      </c>
      <c r="U1778" s="25" t="s">
        <v>4561</v>
      </c>
    </row>
    <row r="1779" spans="1:21" ht="51.75" hidden="1" x14ac:dyDescent="0.25">
      <c r="A1779" s="24" t="s">
        <v>711</v>
      </c>
      <c r="B1779" s="21" t="s">
        <v>2332</v>
      </c>
      <c r="C1779" s="21" t="s">
        <v>1385</v>
      </c>
      <c r="D1779" s="26">
        <v>97080</v>
      </c>
      <c r="E1779" s="25" t="s">
        <v>3426</v>
      </c>
      <c r="F1779" s="21" t="s">
        <v>2649</v>
      </c>
      <c r="G1779" s="27" t="s">
        <v>3478</v>
      </c>
      <c r="H1779" s="17" t="s">
        <v>1776</v>
      </c>
      <c r="I1779" s="38">
        <v>2009</v>
      </c>
      <c r="J1779" s="32" t="s">
        <v>4784</v>
      </c>
      <c r="K1779" s="17" t="s">
        <v>711</v>
      </c>
      <c r="L1779" s="17" t="s">
        <v>4812</v>
      </c>
      <c r="M1779" s="21"/>
      <c r="N1779" s="17"/>
      <c r="O1779" s="17" t="s">
        <v>4812</v>
      </c>
      <c r="P1779" s="27" t="s">
        <v>4792</v>
      </c>
      <c r="Q1779" s="17" t="s">
        <v>4786</v>
      </c>
      <c r="R1779" s="29">
        <v>29.5</v>
      </c>
      <c r="S1779" s="33" t="s">
        <v>4310</v>
      </c>
      <c r="T1779" s="17">
        <v>110</v>
      </c>
      <c r="U1779" s="25" t="s">
        <v>4561</v>
      </c>
    </row>
    <row r="1780" spans="1:21" ht="51.75" hidden="1" x14ac:dyDescent="0.25">
      <c r="A1780" s="24" t="s">
        <v>712</v>
      </c>
      <c r="B1780" s="21" t="s">
        <v>2332</v>
      </c>
      <c r="C1780" s="21" t="s">
        <v>1385</v>
      </c>
      <c r="D1780" s="26">
        <v>97080</v>
      </c>
      <c r="E1780" s="25" t="s">
        <v>3426</v>
      </c>
      <c r="F1780" s="21" t="s">
        <v>2649</v>
      </c>
      <c r="G1780" s="27" t="s">
        <v>3478</v>
      </c>
      <c r="H1780" s="17" t="s">
        <v>1777</v>
      </c>
      <c r="I1780" s="38">
        <v>2005</v>
      </c>
      <c r="J1780" s="32" t="s">
        <v>4784</v>
      </c>
      <c r="K1780" s="17" t="s">
        <v>712</v>
      </c>
      <c r="L1780" s="17" t="s">
        <v>4812</v>
      </c>
      <c r="M1780" s="21"/>
      <c r="N1780" s="17"/>
      <c r="O1780" s="17" t="s">
        <v>4812</v>
      </c>
      <c r="P1780" s="27" t="s">
        <v>4792</v>
      </c>
      <c r="Q1780" s="17" t="s">
        <v>4786</v>
      </c>
      <c r="R1780" s="29">
        <v>44.5</v>
      </c>
      <c r="S1780" s="33" t="s">
        <v>4311</v>
      </c>
      <c r="T1780" s="17">
        <v>110</v>
      </c>
      <c r="U1780" s="25" t="s">
        <v>4561</v>
      </c>
    </row>
    <row r="1781" spans="1:21" ht="39" hidden="1" x14ac:dyDescent="0.25">
      <c r="A1781" s="24" t="s">
        <v>8239</v>
      </c>
      <c r="B1781" s="21" t="s">
        <v>2175</v>
      </c>
      <c r="C1781" s="21" t="s">
        <v>8240</v>
      </c>
      <c r="D1781" s="26">
        <v>39524</v>
      </c>
      <c r="E1781" s="25" t="s">
        <v>8241</v>
      </c>
      <c r="F1781" s="21"/>
      <c r="G1781" s="27" t="s">
        <v>3479</v>
      </c>
      <c r="H1781" s="17"/>
      <c r="I1781" s="38">
        <v>2013</v>
      </c>
      <c r="J1781" s="32" t="s">
        <v>4784</v>
      </c>
      <c r="K1781" s="17" t="s">
        <v>8239</v>
      </c>
      <c r="L1781" s="17" t="s">
        <v>4785</v>
      </c>
      <c r="M1781" s="21"/>
      <c r="N1781" s="17"/>
      <c r="O1781" s="17" t="s">
        <v>4785</v>
      </c>
      <c r="P1781" s="27" t="s">
        <v>4786</v>
      </c>
      <c r="Q1781" s="17" t="s">
        <v>4792</v>
      </c>
      <c r="R1781" s="29">
        <v>11.5</v>
      </c>
      <c r="S1781" s="33" t="s">
        <v>8242</v>
      </c>
      <c r="T1781" s="17">
        <v>15</v>
      </c>
      <c r="U1781" s="25" t="s">
        <v>4443</v>
      </c>
    </row>
    <row r="1782" spans="1:21" ht="51.75" hidden="1" x14ac:dyDescent="0.25">
      <c r="A1782" s="24" t="s">
        <v>8243</v>
      </c>
      <c r="B1782" s="21" t="s">
        <v>4897</v>
      </c>
      <c r="C1782" s="21" t="s">
        <v>8244</v>
      </c>
      <c r="D1782" s="26">
        <v>6895</v>
      </c>
      <c r="E1782" s="25" t="s">
        <v>8245</v>
      </c>
      <c r="F1782" s="21" t="s">
        <v>8246</v>
      </c>
      <c r="G1782" s="27" t="s">
        <v>3479</v>
      </c>
      <c r="H1782" s="17"/>
      <c r="I1782" s="38">
        <v>2007</v>
      </c>
      <c r="J1782" s="32" t="s">
        <v>4784</v>
      </c>
      <c r="K1782" s="17" t="s">
        <v>8243</v>
      </c>
      <c r="L1782" s="17" t="s">
        <v>4785</v>
      </c>
      <c r="M1782" s="21"/>
      <c r="N1782" s="17"/>
      <c r="O1782" s="17" t="s">
        <v>4785</v>
      </c>
      <c r="P1782" s="27" t="s">
        <v>4786</v>
      </c>
      <c r="Q1782" s="17" t="s">
        <v>4792</v>
      </c>
      <c r="R1782" s="29">
        <v>15</v>
      </c>
      <c r="S1782" s="33" t="s">
        <v>8247</v>
      </c>
      <c r="T1782" s="17" t="s">
        <v>4403</v>
      </c>
      <c r="U1782" s="25" t="s">
        <v>4458</v>
      </c>
    </row>
    <row r="1783" spans="1:21" ht="39" hidden="1" x14ac:dyDescent="0.25">
      <c r="A1783" s="24" t="s">
        <v>429</v>
      </c>
      <c r="B1783" s="21" t="s">
        <v>2228</v>
      </c>
      <c r="C1783" s="21" t="s">
        <v>1199</v>
      </c>
      <c r="D1783" s="26">
        <v>6712</v>
      </c>
      <c r="E1783" s="25" t="s">
        <v>3334</v>
      </c>
      <c r="F1783" s="21" t="s">
        <v>2556</v>
      </c>
      <c r="G1783" s="27" t="s">
        <v>3479</v>
      </c>
      <c r="H1783" s="17" t="s">
        <v>1668</v>
      </c>
      <c r="I1783" s="38">
        <v>1993</v>
      </c>
      <c r="J1783" s="32" t="s">
        <v>4784</v>
      </c>
      <c r="K1783" s="17" t="s">
        <v>429</v>
      </c>
      <c r="L1783" s="17" t="s">
        <v>4842</v>
      </c>
      <c r="M1783" s="21" t="s">
        <v>5061</v>
      </c>
      <c r="N1783" s="17" t="s">
        <v>4964</v>
      </c>
      <c r="O1783" s="17" t="s">
        <v>5061</v>
      </c>
      <c r="P1783" s="27" t="s">
        <v>4792</v>
      </c>
      <c r="Q1783" s="17" t="s">
        <v>4786</v>
      </c>
      <c r="R1783" s="29">
        <v>23.3</v>
      </c>
      <c r="S1783" s="33" t="s">
        <v>4169</v>
      </c>
      <c r="T1783" s="17" t="s">
        <v>4423</v>
      </c>
      <c r="U1783" s="25" t="s">
        <v>4501</v>
      </c>
    </row>
    <row r="1784" spans="1:21" ht="39" hidden="1" x14ac:dyDescent="0.25">
      <c r="A1784" s="24" t="s">
        <v>8248</v>
      </c>
      <c r="B1784" s="21" t="s">
        <v>8249</v>
      </c>
      <c r="C1784" s="21"/>
      <c r="D1784" s="26">
        <v>6712</v>
      </c>
      <c r="E1784" s="25" t="s">
        <v>3334</v>
      </c>
      <c r="F1784" s="21" t="s">
        <v>2556</v>
      </c>
      <c r="G1784" s="27" t="s">
        <v>3479</v>
      </c>
      <c r="H1784" s="17"/>
      <c r="I1784" s="38">
        <v>2005</v>
      </c>
      <c r="J1784" s="32" t="s">
        <v>4784</v>
      </c>
      <c r="K1784" s="17" t="s">
        <v>8248</v>
      </c>
      <c r="L1784" s="17" t="s">
        <v>4842</v>
      </c>
      <c r="M1784" s="21" t="s">
        <v>5061</v>
      </c>
      <c r="N1784" s="17" t="s">
        <v>4964</v>
      </c>
      <c r="O1784" s="17" t="s">
        <v>5061</v>
      </c>
      <c r="P1784" s="27" t="s">
        <v>4792</v>
      </c>
      <c r="Q1784" s="17" t="s">
        <v>4786</v>
      </c>
      <c r="R1784" s="29">
        <v>17.5</v>
      </c>
      <c r="S1784" s="33" t="s">
        <v>4341</v>
      </c>
      <c r="T1784" s="17">
        <v>10</v>
      </c>
      <c r="U1784" s="25" t="s">
        <v>8250</v>
      </c>
    </row>
    <row r="1785" spans="1:21" ht="39" hidden="1" x14ac:dyDescent="0.25">
      <c r="A1785" s="24" t="s">
        <v>795</v>
      </c>
      <c r="B1785" s="21" t="s">
        <v>2228</v>
      </c>
      <c r="C1785" s="21" t="s">
        <v>1199</v>
      </c>
      <c r="D1785" s="26">
        <v>6712</v>
      </c>
      <c r="E1785" s="25" t="s">
        <v>3334</v>
      </c>
      <c r="F1785" s="21" t="s">
        <v>2556</v>
      </c>
      <c r="G1785" s="27" t="s">
        <v>3479</v>
      </c>
      <c r="H1785" s="17" t="s">
        <v>1822</v>
      </c>
      <c r="I1785" s="38">
        <v>1993</v>
      </c>
      <c r="J1785" s="32" t="s">
        <v>4784</v>
      </c>
      <c r="K1785" s="17" t="s">
        <v>795</v>
      </c>
      <c r="L1785" s="17" t="s">
        <v>4842</v>
      </c>
      <c r="M1785" s="21" t="s">
        <v>4964</v>
      </c>
      <c r="N1785" s="17"/>
      <c r="O1785" s="17" t="s">
        <v>4825</v>
      </c>
      <c r="P1785" s="27" t="s">
        <v>4792</v>
      </c>
      <c r="Q1785" s="17" t="s">
        <v>4786</v>
      </c>
      <c r="R1785" s="29">
        <v>23.3</v>
      </c>
      <c r="S1785" s="33" t="s">
        <v>4341</v>
      </c>
      <c r="T1785" s="17" t="s">
        <v>4423</v>
      </c>
      <c r="U1785" s="25" t="s">
        <v>4501</v>
      </c>
    </row>
    <row r="1786" spans="1:21" ht="77.25" hidden="1" x14ac:dyDescent="0.25">
      <c r="A1786" s="24" t="s">
        <v>919</v>
      </c>
      <c r="B1786" s="21" t="s">
        <v>2399</v>
      </c>
      <c r="C1786" s="21" t="s">
        <v>1511</v>
      </c>
      <c r="D1786" s="26">
        <v>98544</v>
      </c>
      <c r="E1786" s="25" t="s">
        <v>3476</v>
      </c>
      <c r="F1786" s="21"/>
      <c r="G1786" s="27" t="s">
        <v>3481</v>
      </c>
      <c r="H1786" s="17">
        <v>1</v>
      </c>
      <c r="I1786" s="38">
        <v>2007</v>
      </c>
      <c r="J1786" s="32" t="s">
        <v>4784</v>
      </c>
      <c r="K1786" s="17" t="s">
        <v>919</v>
      </c>
      <c r="L1786" s="17" t="s">
        <v>4868</v>
      </c>
      <c r="M1786" s="21" t="s">
        <v>4868</v>
      </c>
      <c r="N1786" s="17" t="s">
        <v>4908</v>
      </c>
      <c r="O1786" s="17" t="s">
        <v>4868</v>
      </c>
      <c r="P1786" s="27" t="s">
        <v>4792</v>
      </c>
      <c r="Q1786" s="17" t="s">
        <v>4786</v>
      </c>
      <c r="R1786" s="29">
        <v>12.1</v>
      </c>
      <c r="S1786" s="33" t="s">
        <v>4400</v>
      </c>
      <c r="T1786" s="17">
        <v>30</v>
      </c>
      <c r="U1786" s="25" t="s">
        <v>4556</v>
      </c>
    </row>
    <row r="1787" spans="1:21" ht="26.25" hidden="1" x14ac:dyDescent="0.25">
      <c r="A1787" s="24" t="s">
        <v>366</v>
      </c>
      <c r="B1787" s="21" t="s">
        <v>2128</v>
      </c>
      <c r="C1787" s="21" t="s">
        <v>1165</v>
      </c>
      <c r="D1787" s="26">
        <v>54492</v>
      </c>
      <c r="E1787" s="25" t="s">
        <v>1165</v>
      </c>
      <c r="F1787" s="21"/>
      <c r="G1787" s="27" t="s">
        <v>3487</v>
      </c>
      <c r="H1787" s="17"/>
      <c r="I1787" s="38">
        <v>1964</v>
      </c>
      <c r="J1787" s="32" t="s">
        <v>4784</v>
      </c>
      <c r="K1787" s="17" t="s">
        <v>366</v>
      </c>
      <c r="L1787" s="17" t="s">
        <v>4823</v>
      </c>
      <c r="M1787" s="21"/>
      <c r="N1787" s="17"/>
      <c r="O1787" s="17" t="s">
        <v>4823</v>
      </c>
      <c r="P1787" s="27" t="s">
        <v>4792</v>
      </c>
      <c r="Q1787" s="17" t="s">
        <v>4792</v>
      </c>
      <c r="R1787" s="29">
        <v>13.6</v>
      </c>
      <c r="S1787" s="33"/>
      <c r="T1787" s="17">
        <v>20</v>
      </c>
      <c r="U1787" s="25" t="s">
        <v>4441</v>
      </c>
    </row>
    <row r="1788" spans="1:21" ht="51.75" hidden="1" x14ac:dyDescent="0.25">
      <c r="A1788" s="24" t="s">
        <v>8251</v>
      </c>
      <c r="B1788" s="21"/>
      <c r="C1788" s="21" t="s">
        <v>8252</v>
      </c>
      <c r="D1788" s="26">
        <v>39264</v>
      </c>
      <c r="E1788" s="25" t="s">
        <v>8253</v>
      </c>
      <c r="F1788" s="21" t="s">
        <v>8254</v>
      </c>
      <c r="G1788" s="27" t="s">
        <v>3479</v>
      </c>
      <c r="H1788" s="17"/>
      <c r="I1788" s="38">
        <v>2015</v>
      </c>
      <c r="J1788" s="32" t="s">
        <v>4784</v>
      </c>
      <c r="K1788" s="17" t="s">
        <v>8251</v>
      </c>
      <c r="L1788" s="17" t="s">
        <v>4785</v>
      </c>
      <c r="M1788" s="21"/>
      <c r="N1788" s="17"/>
      <c r="O1788" s="17" t="s">
        <v>4785</v>
      </c>
      <c r="P1788" s="27" t="s">
        <v>4786</v>
      </c>
      <c r="Q1788" s="17"/>
      <c r="R1788" s="29">
        <v>30</v>
      </c>
      <c r="S1788" s="33"/>
      <c r="T1788" s="17"/>
      <c r="U1788" s="25"/>
    </row>
    <row r="1789" spans="1:21" ht="64.5" hidden="1" x14ac:dyDescent="0.25">
      <c r="A1789" s="24" t="s">
        <v>8255</v>
      </c>
      <c r="B1789" s="21" t="s">
        <v>8256</v>
      </c>
      <c r="C1789" s="21" t="s">
        <v>8257</v>
      </c>
      <c r="D1789" s="26">
        <v>2979</v>
      </c>
      <c r="E1789" s="25" t="s">
        <v>8257</v>
      </c>
      <c r="F1789" s="21"/>
      <c r="G1789" s="27" t="s">
        <v>3490</v>
      </c>
      <c r="H1789" s="17" t="s">
        <v>8257</v>
      </c>
      <c r="I1789" s="38">
        <v>2002</v>
      </c>
      <c r="J1789" s="32" t="s">
        <v>4784</v>
      </c>
      <c r="K1789" s="17" t="s">
        <v>8255</v>
      </c>
      <c r="L1789" s="17" t="s">
        <v>4785</v>
      </c>
      <c r="M1789" s="21"/>
      <c r="N1789" s="17"/>
      <c r="O1789" s="17" t="s">
        <v>4785</v>
      </c>
      <c r="P1789" s="27" t="s">
        <v>4786</v>
      </c>
      <c r="Q1789" s="17" t="s">
        <v>4792</v>
      </c>
      <c r="R1789" s="29">
        <v>10</v>
      </c>
      <c r="S1789" s="33" t="s">
        <v>8258</v>
      </c>
      <c r="T1789" s="17">
        <v>110</v>
      </c>
      <c r="U1789" s="25" t="s">
        <v>4458</v>
      </c>
    </row>
    <row r="1790" spans="1:21" ht="39" hidden="1" x14ac:dyDescent="0.25">
      <c r="A1790" s="24" t="s">
        <v>8259</v>
      </c>
      <c r="B1790" s="21" t="s">
        <v>2135</v>
      </c>
      <c r="C1790" s="21" t="s">
        <v>8260</v>
      </c>
      <c r="D1790" s="26">
        <v>56761</v>
      </c>
      <c r="E1790" s="25" t="s">
        <v>8261</v>
      </c>
      <c r="F1790" s="21" t="s">
        <v>6648</v>
      </c>
      <c r="G1790" s="27" t="s">
        <v>3487</v>
      </c>
      <c r="H1790" s="17"/>
      <c r="I1790" s="38">
        <v>2006</v>
      </c>
      <c r="J1790" s="32" t="s">
        <v>4784</v>
      </c>
      <c r="K1790" s="17" t="s">
        <v>8259</v>
      </c>
      <c r="L1790" s="17" t="s">
        <v>4785</v>
      </c>
      <c r="M1790" s="21"/>
      <c r="N1790" s="17"/>
      <c r="O1790" s="17" t="s">
        <v>4785</v>
      </c>
      <c r="P1790" s="27" t="s">
        <v>4786</v>
      </c>
      <c r="Q1790" s="17" t="s">
        <v>4792</v>
      </c>
      <c r="R1790" s="29">
        <v>10</v>
      </c>
      <c r="S1790" s="33" t="s">
        <v>8262</v>
      </c>
      <c r="T1790" s="17">
        <v>20</v>
      </c>
      <c r="U1790" s="25" t="s">
        <v>4441</v>
      </c>
    </row>
    <row r="1791" spans="1:21" ht="26.25" hidden="1" x14ac:dyDescent="0.25">
      <c r="A1791" s="24" t="s">
        <v>713</v>
      </c>
      <c r="B1791" s="21" t="s">
        <v>2275</v>
      </c>
      <c r="C1791" s="21" t="s">
        <v>1386</v>
      </c>
      <c r="D1791" s="26">
        <v>39326</v>
      </c>
      <c r="E1791" s="25" t="s">
        <v>1386</v>
      </c>
      <c r="F1791" s="21"/>
      <c r="G1791" s="27" t="s">
        <v>3479</v>
      </c>
      <c r="H1791" s="17" t="s">
        <v>1386</v>
      </c>
      <c r="I1791" s="38">
        <v>1996</v>
      </c>
      <c r="J1791" s="32" t="s">
        <v>4784</v>
      </c>
      <c r="K1791" s="17" t="s">
        <v>713</v>
      </c>
      <c r="L1791" s="17" t="s">
        <v>4812</v>
      </c>
      <c r="M1791" s="21"/>
      <c r="N1791" s="17"/>
      <c r="O1791" s="17" t="s">
        <v>4812</v>
      </c>
      <c r="P1791" s="27" t="s">
        <v>4792</v>
      </c>
      <c r="Q1791" s="17" t="s">
        <v>4786</v>
      </c>
      <c r="R1791" s="29">
        <v>52</v>
      </c>
      <c r="S1791" s="33" t="s">
        <v>4312</v>
      </c>
      <c r="T1791" s="17">
        <v>110</v>
      </c>
      <c r="U1791" s="25" t="s">
        <v>4493</v>
      </c>
    </row>
    <row r="1792" spans="1:21" ht="51.75" hidden="1" x14ac:dyDescent="0.25">
      <c r="A1792" s="24" t="s">
        <v>8263</v>
      </c>
      <c r="B1792" s="21" t="s">
        <v>5028</v>
      </c>
      <c r="C1792" s="21" t="s">
        <v>8264</v>
      </c>
      <c r="D1792" s="26">
        <v>19374</v>
      </c>
      <c r="E1792" s="25" t="s">
        <v>8265</v>
      </c>
      <c r="F1792" s="21"/>
      <c r="G1792" s="27" t="s">
        <v>3484</v>
      </c>
      <c r="H1792" s="17" t="s">
        <v>8264</v>
      </c>
      <c r="I1792" s="38">
        <v>1998</v>
      </c>
      <c r="J1792" s="32" t="s">
        <v>4784</v>
      </c>
      <c r="K1792" s="17" t="s">
        <v>8263</v>
      </c>
      <c r="L1792" s="17" t="s">
        <v>4785</v>
      </c>
      <c r="M1792" s="21"/>
      <c r="N1792" s="17"/>
      <c r="O1792" s="17" t="s">
        <v>4785</v>
      </c>
      <c r="P1792" s="27" t="s">
        <v>4786</v>
      </c>
      <c r="Q1792" s="17" t="s">
        <v>4792</v>
      </c>
      <c r="R1792" s="29">
        <v>13.8</v>
      </c>
      <c r="S1792" s="33" t="s">
        <v>8266</v>
      </c>
      <c r="T1792" s="17">
        <v>110</v>
      </c>
      <c r="U1792" s="25" t="s">
        <v>4571</v>
      </c>
    </row>
    <row r="1793" spans="1:21" ht="51.75" hidden="1" x14ac:dyDescent="0.25">
      <c r="A1793" s="24" t="s">
        <v>82</v>
      </c>
      <c r="B1793" s="21" t="s">
        <v>2157</v>
      </c>
      <c r="C1793" s="21" t="s">
        <v>967</v>
      </c>
      <c r="D1793" s="26">
        <v>85406</v>
      </c>
      <c r="E1793" s="25" t="s">
        <v>967</v>
      </c>
      <c r="F1793" s="21" t="s">
        <v>2431</v>
      </c>
      <c r="G1793" s="27" t="s">
        <v>3478</v>
      </c>
      <c r="H1793" s="17" t="s">
        <v>1525</v>
      </c>
      <c r="I1793" s="38">
        <v>2003</v>
      </c>
      <c r="J1793" s="32" t="s">
        <v>4784</v>
      </c>
      <c r="K1793" s="17" t="s">
        <v>82</v>
      </c>
      <c r="L1793" s="17" t="s">
        <v>1520</v>
      </c>
      <c r="M1793" s="21" t="s">
        <v>5961</v>
      </c>
      <c r="N1793" s="17" t="s">
        <v>4964</v>
      </c>
      <c r="O1793" s="17" t="s">
        <v>1520</v>
      </c>
      <c r="P1793" s="27" t="s">
        <v>4786</v>
      </c>
      <c r="Q1793" s="17" t="s">
        <v>4786</v>
      </c>
      <c r="R1793" s="29">
        <v>10</v>
      </c>
      <c r="S1793" s="33" t="s">
        <v>4029</v>
      </c>
      <c r="T1793" s="17">
        <v>110</v>
      </c>
      <c r="U1793" s="25" t="s">
        <v>4451</v>
      </c>
    </row>
    <row r="1794" spans="1:21" ht="39" hidden="1" x14ac:dyDescent="0.25">
      <c r="A1794" s="24" t="s">
        <v>796</v>
      </c>
      <c r="B1794" s="21" t="s">
        <v>2157</v>
      </c>
      <c r="C1794" s="21" t="s">
        <v>967</v>
      </c>
      <c r="D1794" s="26">
        <v>85406</v>
      </c>
      <c r="E1794" s="25" t="s">
        <v>967</v>
      </c>
      <c r="F1794" s="21" t="s">
        <v>2431</v>
      </c>
      <c r="G1794" s="27" t="s">
        <v>3478</v>
      </c>
      <c r="H1794" s="17" t="s">
        <v>1823</v>
      </c>
      <c r="I1794" s="38">
        <v>1976</v>
      </c>
      <c r="J1794" s="32" t="s">
        <v>4784</v>
      </c>
      <c r="K1794" s="17" t="s">
        <v>796</v>
      </c>
      <c r="L1794" s="17" t="s">
        <v>4825</v>
      </c>
      <c r="M1794" s="21"/>
      <c r="N1794" s="17"/>
      <c r="O1794" s="17" t="s">
        <v>4825</v>
      </c>
      <c r="P1794" s="27" t="s">
        <v>4792</v>
      </c>
      <c r="Q1794" s="17" t="s">
        <v>4792</v>
      </c>
      <c r="R1794" s="29">
        <v>46</v>
      </c>
      <c r="S1794" s="33" t="s">
        <v>4342</v>
      </c>
      <c r="T1794" s="17">
        <v>110</v>
      </c>
      <c r="U1794" s="25" t="s">
        <v>4451</v>
      </c>
    </row>
    <row r="1795" spans="1:21" ht="39" hidden="1" x14ac:dyDescent="0.25">
      <c r="A1795" s="24" t="s">
        <v>169</v>
      </c>
      <c r="B1795" s="21" t="s">
        <v>2157</v>
      </c>
      <c r="C1795" s="21" t="s">
        <v>967</v>
      </c>
      <c r="D1795" s="26">
        <v>85406</v>
      </c>
      <c r="E1795" s="25" t="s">
        <v>967</v>
      </c>
      <c r="F1795" s="21" t="s">
        <v>2431</v>
      </c>
      <c r="G1795" s="27" t="s">
        <v>3478</v>
      </c>
      <c r="H1795" s="17" t="s">
        <v>1589</v>
      </c>
      <c r="I1795" s="38">
        <v>1986</v>
      </c>
      <c r="J1795" s="32" t="s">
        <v>4784</v>
      </c>
      <c r="K1795" s="17" t="s">
        <v>169</v>
      </c>
      <c r="L1795" s="17" t="s">
        <v>4842</v>
      </c>
      <c r="M1795" s="21" t="s">
        <v>4843</v>
      </c>
      <c r="N1795" s="17" t="s">
        <v>5222</v>
      </c>
      <c r="O1795" s="17" t="s">
        <v>4843</v>
      </c>
      <c r="P1795" s="27" t="s">
        <v>4792</v>
      </c>
      <c r="Q1795" s="17" t="s">
        <v>4786</v>
      </c>
      <c r="R1795" s="29">
        <v>472</v>
      </c>
      <c r="S1795" s="33" t="s">
        <v>4074</v>
      </c>
      <c r="T1795" s="17">
        <v>220</v>
      </c>
      <c r="U1795" s="25" t="s">
        <v>4463</v>
      </c>
    </row>
    <row r="1796" spans="1:21" ht="64.5" hidden="1" x14ac:dyDescent="0.25">
      <c r="A1796" s="81" t="s">
        <v>430</v>
      </c>
      <c r="B1796" s="32" t="s">
        <v>2229</v>
      </c>
      <c r="C1796" s="27" t="s">
        <v>1200</v>
      </c>
      <c r="D1796" s="18">
        <v>53909</v>
      </c>
      <c r="E1796" s="32" t="s">
        <v>3335</v>
      </c>
      <c r="F1796" s="32" t="s">
        <v>2557</v>
      </c>
      <c r="G1796" s="27" t="s">
        <v>3480</v>
      </c>
      <c r="H1796" s="27" t="s">
        <v>1669</v>
      </c>
      <c r="I1796" s="27">
        <v>1978</v>
      </c>
      <c r="J1796" s="27" t="s">
        <v>4784</v>
      </c>
      <c r="K1796" s="17" t="s">
        <v>430</v>
      </c>
      <c r="L1796" s="27" t="s">
        <v>4812</v>
      </c>
      <c r="M1796" s="21" t="s">
        <v>8267</v>
      </c>
      <c r="N1796" s="32" t="s">
        <v>8268</v>
      </c>
      <c r="O1796" s="32" t="s">
        <v>5061</v>
      </c>
      <c r="P1796" s="27" t="s">
        <v>4792</v>
      </c>
      <c r="Q1796" s="32" t="s">
        <v>4786</v>
      </c>
      <c r="R1796" s="29">
        <v>19.5</v>
      </c>
      <c r="S1796" s="32" t="s">
        <v>4170</v>
      </c>
      <c r="T1796" s="17">
        <v>20</v>
      </c>
      <c r="U1796" s="32" t="s">
        <v>4441</v>
      </c>
    </row>
    <row r="1797" spans="1:21" hidden="1" x14ac:dyDescent="0.25">
      <c r="A1797" s="17" t="s">
        <v>714</v>
      </c>
      <c r="B1797" s="32" t="s">
        <v>2229</v>
      </c>
      <c r="C1797" s="27" t="s">
        <v>1377</v>
      </c>
      <c r="D1797" s="18">
        <v>53910</v>
      </c>
      <c r="E1797" s="32" t="s">
        <v>3335</v>
      </c>
      <c r="F1797" s="32" t="s">
        <v>2557</v>
      </c>
      <c r="G1797" s="27" t="s">
        <v>3480</v>
      </c>
      <c r="H1797" s="27" t="s">
        <v>1778</v>
      </c>
      <c r="I1797" s="27">
        <v>1966</v>
      </c>
      <c r="J1797" s="27" t="s">
        <v>4784</v>
      </c>
      <c r="K1797" s="17" t="s">
        <v>714</v>
      </c>
      <c r="L1797" s="27" t="s">
        <v>4812</v>
      </c>
      <c r="M1797" s="21"/>
      <c r="N1797" s="32"/>
      <c r="O1797" s="32" t="s">
        <v>4812</v>
      </c>
      <c r="P1797" s="27" t="s">
        <v>4792</v>
      </c>
      <c r="Q1797" s="32" t="s">
        <v>4786</v>
      </c>
      <c r="R1797" s="39">
        <v>15.1</v>
      </c>
      <c r="S1797" s="32" t="s">
        <v>4170</v>
      </c>
      <c r="T1797" s="32">
        <v>20</v>
      </c>
      <c r="U1797" s="32" t="s">
        <v>4441</v>
      </c>
    </row>
    <row r="1798" spans="1:21" hidden="1" x14ac:dyDescent="0.25">
      <c r="A1798" s="17" t="s">
        <v>8269</v>
      </c>
      <c r="B1798" s="32" t="s">
        <v>8270</v>
      </c>
      <c r="C1798" s="27"/>
      <c r="D1798" s="18">
        <v>8056</v>
      </c>
      <c r="E1798" s="32" t="s">
        <v>8271</v>
      </c>
      <c r="F1798" s="32" t="s">
        <v>8272</v>
      </c>
      <c r="G1798" s="27" t="s">
        <v>3490</v>
      </c>
      <c r="H1798" s="27"/>
      <c r="I1798" s="27">
        <v>2014</v>
      </c>
      <c r="J1798" s="27" t="s">
        <v>4784</v>
      </c>
      <c r="K1798" s="17" t="s">
        <v>8269</v>
      </c>
      <c r="L1798" s="27" t="s">
        <v>4812</v>
      </c>
      <c r="M1798" s="21"/>
      <c r="N1798" s="32"/>
      <c r="O1798" s="32" t="s">
        <v>4812</v>
      </c>
      <c r="P1798" s="27" t="s">
        <v>4792</v>
      </c>
      <c r="Q1798" s="32" t="s">
        <v>4786</v>
      </c>
      <c r="R1798" s="39">
        <v>12.9</v>
      </c>
      <c r="S1798" s="32" t="s">
        <v>8273</v>
      </c>
      <c r="T1798" s="32">
        <v>20</v>
      </c>
      <c r="U1798" s="32" t="s">
        <v>8274</v>
      </c>
    </row>
    <row r="1799" spans="1:21" hidden="1" x14ac:dyDescent="0.25">
      <c r="A1799" s="17" t="s">
        <v>8275</v>
      </c>
      <c r="B1799" s="32" t="s">
        <v>8276</v>
      </c>
      <c r="C1799" s="27" t="s">
        <v>8277</v>
      </c>
      <c r="D1799" s="18">
        <v>26639</v>
      </c>
      <c r="E1799" s="32" t="s">
        <v>8278</v>
      </c>
      <c r="F1799" s="32"/>
      <c r="G1799" s="27" t="s">
        <v>3477</v>
      </c>
      <c r="H1799" s="27"/>
      <c r="I1799" s="27">
        <v>2006</v>
      </c>
      <c r="J1799" s="27" t="s">
        <v>4784</v>
      </c>
      <c r="K1799" s="17" t="s">
        <v>8275</v>
      </c>
      <c r="L1799" s="27" t="s">
        <v>4785</v>
      </c>
      <c r="M1799" s="21"/>
      <c r="N1799" s="32"/>
      <c r="O1799" s="32" t="s">
        <v>4785</v>
      </c>
      <c r="P1799" s="27" t="s">
        <v>4786</v>
      </c>
      <c r="Q1799" s="32" t="s">
        <v>4859</v>
      </c>
      <c r="R1799" s="39">
        <v>10</v>
      </c>
      <c r="S1799" s="32" t="s">
        <v>5636</v>
      </c>
      <c r="T1799" s="32">
        <v>20</v>
      </c>
      <c r="U1799" s="32" t="s">
        <v>4455</v>
      </c>
    </row>
    <row r="1800" spans="1:21" hidden="1" x14ac:dyDescent="0.25">
      <c r="A1800" s="17" t="s">
        <v>8279</v>
      </c>
      <c r="B1800" s="32"/>
      <c r="C1800" s="27" t="s">
        <v>8280</v>
      </c>
      <c r="D1800" s="18"/>
      <c r="E1800" s="32"/>
      <c r="F1800" s="32"/>
      <c r="G1800" s="27" t="s">
        <v>3479</v>
      </c>
      <c r="H1800" s="27"/>
      <c r="I1800" s="27">
        <v>2014</v>
      </c>
      <c r="J1800" s="27" t="s">
        <v>4784</v>
      </c>
      <c r="K1800" s="17" t="s">
        <v>8279</v>
      </c>
      <c r="L1800" s="27" t="s">
        <v>4785</v>
      </c>
      <c r="M1800" s="21"/>
      <c r="N1800" s="32"/>
      <c r="O1800" s="32" t="s">
        <v>4785</v>
      </c>
      <c r="P1800" s="27" t="s">
        <v>4786</v>
      </c>
      <c r="Q1800" s="32" t="s">
        <v>4792</v>
      </c>
      <c r="R1800" s="39">
        <v>15.4</v>
      </c>
      <c r="S1800" s="32"/>
      <c r="T1800" s="32" t="s">
        <v>4849</v>
      </c>
      <c r="U1800" s="32" t="s">
        <v>4493</v>
      </c>
    </row>
    <row r="1801" spans="1:21" hidden="1" x14ac:dyDescent="0.25">
      <c r="A1801" s="17" t="s">
        <v>8281</v>
      </c>
      <c r="B1801" s="32"/>
      <c r="C1801" s="27" t="s">
        <v>8282</v>
      </c>
      <c r="D1801" s="18"/>
      <c r="E1801" s="32"/>
      <c r="F1801" s="32" t="s">
        <v>8283</v>
      </c>
      <c r="G1801" s="27" t="s">
        <v>3477</v>
      </c>
      <c r="H1801" s="27"/>
      <c r="I1801" s="27">
        <v>2015</v>
      </c>
      <c r="J1801" s="27" t="s">
        <v>4784</v>
      </c>
      <c r="K1801" s="17" t="s">
        <v>8281</v>
      </c>
      <c r="L1801" s="27" t="s">
        <v>4785</v>
      </c>
      <c r="M1801" s="21"/>
      <c r="N1801" s="32"/>
      <c r="O1801" s="32" t="s">
        <v>4785</v>
      </c>
      <c r="P1801" s="27" t="s">
        <v>4786</v>
      </c>
      <c r="Q1801" s="32"/>
      <c r="R1801" s="39">
        <v>12.2</v>
      </c>
      <c r="S1801" s="32"/>
      <c r="T1801" s="32"/>
      <c r="U1801" s="32"/>
    </row>
    <row r="1802" spans="1:21" hidden="1" x14ac:dyDescent="0.25">
      <c r="A1802" s="17" t="s">
        <v>8284</v>
      </c>
      <c r="B1802" s="32" t="s">
        <v>5043</v>
      </c>
      <c r="C1802" s="27" t="s">
        <v>8285</v>
      </c>
      <c r="D1802" s="18">
        <v>52152</v>
      </c>
      <c r="E1802" s="32" t="s">
        <v>7656</v>
      </c>
      <c r="F1802" s="32"/>
      <c r="G1802" s="27" t="s">
        <v>3480</v>
      </c>
      <c r="H1802" s="27"/>
      <c r="I1802" s="27">
        <v>2016</v>
      </c>
      <c r="J1802" s="27" t="s">
        <v>4784</v>
      </c>
      <c r="K1802" s="17" t="s">
        <v>8284</v>
      </c>
      <c r="L1802" s="27" t="s">
        <v>4785</v>
      </c>
      <c r="M1802" s="21"/>
      <c r="N1802" s="32"/>
      <c r="O1802" s="32" t="s">
        <v>4785</v>
      </c>
      <c r="P1802" s="27" t="s">
        <v>4786</v>
      </c>
      <c r="Q1802" s="32"/>
      <c r="R1802" s="39">
        <v>23.1</v>
      </c>
      <c r="S1802" s="32" t="s">
        <v>8286</v>
      </c>
      <c r="T1802" s="32">
        <v>20</v>
      </c>
      <c r="U1802" s="32" t="s">
        <v>8287</v>
      </c>
    </row>
    <row r="1803" spans="1:21" hidden="1" x14ac:dyDescent="0.25">
      <c r="A1803" s="17" t="s">
        <v>8288</v>
      </c>
      <c r="B1803" s="32" t="s">
        <v>8289</v>
      </c>
      <c r="C1803" s="27" t="s">
        <v>8290</v>
      </c>
      <c r="D1803" s="18">
        <v>52457</v>
      </c>
      <c r="E1803" s="32" t="s">
        <v>8291</v>
      </c>
      <c r="F1803" s="32"/>
      <c r="G1803" s="27" t="s">
        <v>3480</v>
      </c>
      <c r="H1803" s="27"/>
      <c r="I1803" s="27">
        <v>2014</v>
      </c>
      <c r="J1803" s="27" t="s">
        <v>4784</v>
      </c>
      <c r="K1803" s="17" t="s">
        <v>8288</v>
      </c>
      <c r="L1803" s="27" t="s">
        <v>4785</v>
      </c>
      <c r="M1803" s="21"/>
      <c r="N1803" s="32"/>
      <c r="O1803" s="32" t="s">
        <v>4785</v>
      </c>
      <c r="P1803" s="27" t="s">
        <v>4786</v>
      </c>
      <c r="Q1803" s="32"/>
      <c r="R1803" s="39">
        <v>15.4</v>
      </c>
      <c r="S1803" s="32" t="s">
        <v>8292</v>
      </c>
      <c r="T1803" s="32">
        <v>20</v>
      </c>
      <c r="U1803" s="32" t="s">
        <v>8293</v>
      </c>
    </row>
    <row r="1804" spans="1:21" hidden="1" x14ac:dyDescent="0.25">
      <c r="A1804" s="17" t="s">
        <v>8294</v>
      </c>
      <c r="B1804" s="32" t="s">
        <v>8289</v>
      </c>
      <c r="C1804" s="27" t="s">
        <v>8295</v>
      </c>
      <c r="D1804" s="18">
        <v>52441</v>
      </c>
      <c r="E1804" s="32" t="s">
        <v>6614</v>
      </c>
      <c r="F1804" s="32"/>
      <c r="G1804" s="27" t="s">
        <v>3480</v>
      </c>
      <c r="H1804" s="27"/>
      <c r="I1804" s="27">
        <v>2016</v>
      </c>
      <c r="J1804" s="27" t="s">
        <v>4784</v>
      </c>
      <c r="K1804" s="17" t="s">
        <v>8294</v>
      </c>
      <c r="L1804" s="27" t="s">
        <v>4785</v>
      </c>
      <c r="M1804" s="21"/>
      <c r="N1804" s="32"/>
      <c r="O1804" s="32" t="s">
        <v>4785</v>
      </c>
      <c r="P1804" s="27" t="s">
        <v>4786</v>
      </c>
      <c r="Q1804" s="32"/>
      <c r="R1804" s="39">
        <v>25.6</v>
      </c>
      <c r="S1804" s="32" t="s">
        <v>8296</v>
      </c>
      <c r="T1804" s="32">
        <v>20</v>
      </c>
      <c r="U1804" s="32" t="s">
        <v>8287</v>
      </c>
    </row>
    <row r="1805" spans="1:21" hidden="1" x14ac:dyDescent="0.25">
      <c r="A1805" s="17" t="s">
        <v>8297</v>
      </c>
      <c r="B1805" s="32" t="s">
        <v>4950</v>
      </c>
      <c r="C1805" s="27" t="s">
        <v>8298</v>
      </c>
      <c r="D1805" s="18"/>
      <c r="E1805" s="32"/>
      <c r="F1805" s="32"/>
      <c r="G1805" s="27" t="s">
        <v>3481</v>
      </c>
      <c r="H1805" s="27"/>
      <c r="I1805" s="27">
        <v>2015</v>
      </c>
      <c r="J1805" s="27" t="s">
        <v>4784</v>
      </c>
      <c r="K1805" s="17" t="s">
        <v>8297</v>
      </c>
      <c r="L1805" s="27" t="s">
        <v>4785</v>
      </c>
      <c r="M1805" s="21"/>
      <c r="N1805" s="32"/>
      <c r="O1805" s="32" t="s">
        <v>4785</v>
      </c>
      <c r="P1805" s="27" t="s">
        <v>4786</v>
      </c>
      <c r="Q1805" s="32" t="s">
        <v>4792</v>
      </c>
      <c r="R1805" s="39">
        <v>21.8</v>
      </c>
      <c r="S1805" s="32" t="s">
        <v>8299</v>
      </c>
      <c r="T1805" s="32">
        <v>110</v>
      </c>
      <c r="U1805" s="32" t="s">
        <v>8300</v>
      </c>
    </row>
    <row r="1806" spans="1:21" ht="39" hidden="1" x14ac:dyDescent="0.25">
      <c r="A1806" s="17" t="s">
        <v>8301</v>
      </c>
      <c r="B1806" s="32" t="s">
        <v>5534</v>
      </c>
      <c r="C1806" s="54" t="s">
        <v>8302</v>
      </c>
      <c r="D1806" s="18">
        <v>27607</v>
      </c>
      <c r="E1806" s="32" t="s">
        <v>8303</v>
      </c>
      <c r="F1806" s="32" t="s">
        <v>8304</v>
      </c>
      <c r="G1806" s="27" t="s">
        <v>3477</v>
      </c>
      <c r="H1806" s="27"/>
      <c r="I1806" s="27"/>
      <c r="J1806" s="27" t="s">
        <v>4784</v>
      </c>
      <c r="K1806" s="17" t="s">
        <v>8301</v>
      </c>
      <c r="L1806" s="27" t="s">
        <v>4785</v>
      </c>
      <c r="M1806" s="21"/>
      <c r="N1806" s="32"/>
      <c r="O1806" s="32" t="s">
        <v>4785</v>
      </c>
      <c r="P1806" s="27" t="s">
        <v>4786</v>
      </c>
      <c r="Q1806" s="32" t="s">
        <v>4792</v>
      </c>
      <c r="R1806" s="39">
        <v>34.299999999999997</v>
      </c>
      <c r="S1806" s="32"/>
      <c r="T1806" s="32"/>
      <c r="U1806" s="32"/>
    </row>
    <row r="1807" spans="1:21" hidden="1" x14ac:dyDescent="0.25">
      <c r="A1807" s="17" t="s">
        <v>8305</v>
      </c>
      <c r="B1807" s="32" t="s">
        <v>5534</v>
      </c>
      <c r="C1807" s="27" t="s">
        <v>8306</v>
      </c>
      <c r="D1807" s="18"/>
      <c r="E1807" s="32"/>
      <c r="F1807" s="32"/>
      <c r="G1807" s="27" t="s">
        <v>3477</v>
      </c>
      <c r="H1807" s="27"/>
      <c r="I1807" s="27"/>
      <c r="J1807" s="27" t="s">
        <v>4784</v>
      </c>
      <c r="K1807" s="17" t="s">
        <v>8305</v>
      </c>
      <c r="L1807" s="27" t="s">
        <v>4785</v>
      </c>
      <c r="M1807" s="21"/>
      <c r="N1807" s="32"/>
      <c r="O1807" s="32" t="s">
        <v>4785</v>
      </c>
      <c r="P1807" s="27" t="s">
        <v>4786</v>
      </c>
      <c r="Q1807" s="32" t="s">
        <v>4792</v>
      </c>
      <c r="R1807" s="39">
        <v>26.5</v>
      </c>
      <c r="S1807" s="32"/>
      <c r="T1807" s="32"/>
      <c r="U1807" s="32"/>
    </row>
    <row r="1808" spans="1:21" hidden="1" x14ac:dyDescent="0.25">
      <c r="A1808" s="17" t="s">
        <v>8307</v>
      </c>
      <c r="B1808" s="32" t="s">
        <v>8308</v>
      </c>
      <c r="C1808" s="27" t="s">
        <v>8309</v>
      </c>
      <c r="D1808" s="18">
        <v>89522</v>
      </c>
      <c r="E1808" s="32" t="s">
        <v>8310</v>
      </c>
      <c r="F1808" s="32" t="s">
        <v>8311</v>
      </c>
      <c r="G1808" s="27" t="s">
        <v>3486</v>
      </c>
      <c r="H1808" s="27"/>
      <c r="I1808" s="27">
        <v>2014</v>
      </c>
      <c r="J1808" s="27" t="s">
        <v>4784</v>
      </c>
      <c r="K1808" s="17" t="s">
        <v>8307</v>
      </c>
      <c r="L1808" s="27" t="s">
        <v>4785</v>
      </c>
      <c r="M1808" s="21"/>
      <c r="N1808" s="32"/>
      <c r="O1808" s="32" t="s">
        <v>4785</v>
      </c>
      <c r="P1808" s="27" t="s">
        <v>4786</v>
      </c>
      <c r="Q1808" s="32" t="s">
        <v>4792</v>
      </c>
      <c r="R1808" s="39">
        <v>12.3</v>
      </c>
      <c r="S1808" s="32" t="s">
        <v>8312</v>
      </c>
      <c r="T1808" s="32">
        <v>30</v>
      </c>
      <c r="U1808" s="32" t="s">
        <v>4571</v>
      </c>
    </row>
    <row r="1809" spans="1:21" hidden="1" x14ac:dyDescent="0.25">
      <c r="A1809" s="17" t="s">
        <v>8313</v>
      </c>
      <c r="B1809" s="32" t="s">
        <v>8314</v>
      </c>
      <c r="C1809" s="27" t="s">
        <v>8315</v>
      </c>
      <c r="D1809" s="18">
        <v>49597</v>
      </c>
      <c r="E1809" s="32" t="s">
        <v>8316</v>
      </c>
      <c r="F1809" s="32"/>
      <c r="G1809" s="27" t="s">
        <v>3477</v>
      </c>
      <c r="H1809" s="27"/>
      <c r="I1809" s="27">
        <v>2016</v>
      </c>
      <c r="J1809" s="27" t="s">
        <v>4784</v>
      </c>
      <c r="K1809" s="17" t="s">
        <v>8313</v>
      </c>
      <c r="L1809" s="27" t="s">
        <v>4785</v>
      </c>
      <c r="M1809" s="21"/>
      <c r="N1809" s="32"/>
      <c r="O1809" s="32" t="s">
        <v>4785</v>
      </c>
      <c r="P1809" s="27" t="s">
        <v>4786</v>
      </c>
      <c r="Q1809" s="32" t="s">
        <v>4792</v>
      </c>
      <c r="R1809" s="39">
        <v>12.9</v>
      </c>
      <c r="S1809" s="32" t="s">
        <v>8317</v>
      </c>
      <c r="T1809" s="32">
        <v>10</v>
      </c>
      <c r="U1809" s="32" t="s">
        <v>4441</v>
      </c>
    </row>
    <row r="1810" spans="1:21" hidden="1" x14ac:dyDescent="0.25">
      <c r="A1810" s="17" t="s">
        <v>8318</v>
      </c>
      <c r="B1810" s="32" t="s">
        <v>8319</v>
      </c>
      <c r="C1810" s="27" t="s">
        <v>8319</v>
      </c>
      <c r="D1810" s="18"/>
      <c r="E1810" s="32"/>
      <c r="F1810" s="32"/>
      <c r="G1810" s="27" t="s">
        <v>3485</v>
      </c>
      <c r="H1810" s="27"/>
      <c r="I1810" s="27">
        <v>2014</v>
      </c>
      <c r="J1810" s="27" t="s">
        <v>4784</v>
      </c>
      <c r="K1810" s="17" t="s">
        <v>8318</v>
      </c>
      <c r="L1810" s="27" t="s">
        <v>4785</v>
      </c>
      <c r="M1810" s="21"/>
      <c r="N1810" s="32"/>
      <c r="O1810" s="32" t="s">
        <v>4785</v>
      </c>
      <c r="P1810" s="27" t="s">
        <v>4786</v>
      </c>
      <c r="Q1810" s="32" t="s">
        <v>4792</v>
      </c>
      <c r="R1810" s="39">
        <v>12.3</v>
      </c>
      <c r="S1810" s="32" t="s">
        <v>8320</v>
      </c>
      <c r="T1810" s="32">
        <v>20</v>
      </c>
      <c r="U1810" s="32" t="s">
        <v>6007</v>
      </c>
    </row>
    <row r="1811" spans="1:21" hidden="1" x14ac:dyDescent="0.25">
      <c r="A1811" s="17" t="s">
        <v>8321</v>
      </c>
      <c r="B1811" s="32" t="s">
        <v>8322</v>
      </c>
      <c r="C1811" s="27" t="s">
        <v>8322</v>
      </c>
      <c r="D1811" s="18"/>
      <c r="E1811" s="32"/>
      <c r="F1811" s="32"/>
      <c r="G1811" s="27" t="s">
        <v>3485</v>
      </c>
      <c r="H1811" s="27"/>
      <c r="I1811" s="27">
        <v>2014</v>
      </c>
      <c r="J1811" s="27" t="s">
        <v>4784</v>
      </c>
      <c r="K1811" s="17" t="s">
        <v>8321</v>
      </c>
      <c r="L1811" s="27" t="s">
        <v>4785</v>
      </c>
      <c r="M1811" s="21"/>
      <c r="N1811" s="32"/>
      <c r="O1811" s="32" t="s">
        <v>4785</v>
      </c>
      <c r="P1811" s="27" t="s">
        <v>4786</v>
      </c>
      <c r="Q1811" s="32" t="s">
        <v>4792</v>
      </c>
      <c r="R1811" s="39">
        <v>21.5</v>
      </c>
      <c r="S1811" s="32" t="s">
        <v>8323</v>
      </c>
      <c r="T1811" s="32">
        <v>20</v>
      </c>
      <c r="U1811" s="32" t="s">
        <v>6007</v>
      </c>
    </row>
    <row r="1812" spans="1:21" hidden="1" x14ac:dyDescent="0.25">
      <c r="A1812" s="17" t="s">
        <v>8324</v>
      </c>
      <c r="B1812" s="32" t="s">
        <v>8325</v>
      </c>
      <c r="C1812" s="27" t="s">
        <v>8325</v>
      </c>
      <c r="D1812" s="18"/>
      <c r="E1812" s="32"/>
      <c r="F1812" s="32"/>
      <c r="G1812" s="27" t="s">
        <v>3484</v>
      </c>
      <c r="H1812" s="27"/>
      <c r="I1812" s="27"/>
      <c r="J1812" s="27" t="s">
        <v>4784</v>
      </c>
      <c r="K1812" s="17" t="s">
        <v>8324</v>
      </c>
      <c r="L1812" s="27" t="s">
        <v>4785</v>
      </c>
      <c r="M1812" s="21"/>
      <c r="N1812" s="32"/>
      <c r="O1812" s="32" t="s">
        <v>4785</v>
      </c>
      <c r="P1812" s="27" t="s">
        <v>4786</v>
      </c>
      <c r="Q1812" s="32"/>
      <c r="R1812" s="39">
        <v>40</v>
      </c>
      <c r="S1812" s="32" t="s">
        <v>8326</v>
      </c>
      <c r="T1812" s="32">
        <v>380</v>
      </c>
      <c r="U1812" s="32" t="s">
        <v>8327</v>
      </c>
    </row>
    <row r="1813" spans="1:21" hidden="1" x14ac:dyDescent="0.25">
      <c r="A1813" s="17" t="s">
        <v>8328</v>
      </c>
      <c r="B1813" s="32" t="s">
        <v>8329</v>
      </c>
      <c r="C1813" s="27" t="s">
        <v>8330</v>
      </c>
      <c r="D1813" s="18">
        <v>15712</v>
      </c>
      <c r="E1813" s="32" t="s">
        <v>3202</v>
      </c>
      <c r="F1813" s="32"/>
      <c r="G1813" s="27" t="s">
        <v>3346</v>
      </c>
      <c r="H1813" s="27"/>
      <c r="I1813" s="27">
        <v>2017</v>
      </c>
      <c r="J1813" s="27" t="s">
        <v>4784</v>
      </c>
      <c r="K1813" s="17" t="s">
        <v>8328</v>
      </c>
      <c r="L1813" s="27" t="s">
        <v>4785</v>
      </c>
      <c r="M1813" s="21"/>
      <c r="N1813" s="32"/>
      <c r="O1813" s="32" t="s">
        <v>4785</v>
      </c>
      <c r="P1813" s="27" t="s">
        <v>4786</v>
      </c>
      <c r="Q1813" s="32" t="s">
        <v>4792</v>
      </c>
      <c r="R1813" s="39">
        <v>33</v>
      </c>
      <c r="S1813" s="32" t="s">
        <v>8331</v>
      </c>
      <c r="T1813" s="32">
        <v>110</v>
      </c>
      <c r="U1813" s="32" t="s">
        <v>8332</v>
      </c>
    </row>
    <row r="1814" spans="1:21" hidden="1" x14ac:dyDescent="0.25">
      <c r="A1814" s="17" t="s">
        <v>8333</v>
      </c>
      <c r="B1814" s="32" t="s">
        <v>2128</v>
      </c>
      <c r="C1814" s="27" t="s">
        <v>8334</v>
      </c>
      <c r="D1814" s="18"/>
      <c r="E1814" s="32"/>
      <c r="F1814" s="32"/>
      <c r="G1814" s="27" t="s">
        <v>3477</v>
      </c>
      <c r="H1814" s="27"/>
      <c r="I1814" s="27">
        <v>2014</v>
      </c>
      <c r="J1814" s="27" t="s">
        <v>4784</v>
      </c>
      <c r="K1814" s="17" t="s">
        <v>8333</v>
      </c>
      <c r="L1814" s="27" t="s">
        <v>4785</v>
      </c>
      <c r="M1814" s="21"/>
      <c r="N1814" s="32"/>
      <c r="O1814" s="32" t="s">
        <v>4785</v>
      </c>
      <c r="P1814" s="27" t="s">
        <v>4786</v>
      </c>
      <c r="Q1814" s="32"/>
      <c r="R1814" s="39">
        <v>26</v>
      </c>
      <c r="S1814" s="32" t="s">
        <v>8335</v>
      </c>
      <c r="T1814" s="32">
        <v>20</v>
      </c>
      <c r="U1814" s="32" t="s">
        <v>8336</v>
      </c>
    </row>
    <row r="1815" spans="1:21" hidden="1" x14ac:dyDescent="0.25">
      <c r="A1815" s="17" t="s">
        <v>8337</v>
      </c>
      <c r="B1815" s="32" t="s">
        <v>8338</v>
      </c>
      <c r="C1815" s="27" t="s">
        <v>8339</v>
      </c>
      <c r="D1815" s="18">
        <v>36132</v>
      </c>
      <c r="E1815" s="32" t="s">
        <v>8340</v>
      </c>
      <c r="F1815" s="32"/>
      <c r="G1815" s="27" t="s">
        <v>3483</v>
      </c>
      <c r="H1815" s="27"/>
      <c r="I1815" s="27">
        <v>2016</v>
      </c>
      <c r="J1815" s="27" t="s">
        <v>4784</v>
      </c>
      <c r="K1815" s="17" t="s">
        <v>8337</v>
      </c>
      <c r="L1815" s="27" t="s">
        <v>4785</v>
      </c>
      <c r="M1815" s="21"/>
      <c r="N1815" s="32"/>
      <c r="O1815" s="32" t="s">
        <v>4785</v>
      </c>
      <c r="P1815" s="27" t="s">
        <v>4786</v>
      </c>
      <c r="Q1815" s="32"/>
      <c r="R1815" s="39">
        <v>17.3</v>
      </c>
      <c r="S1815" s="32" t="s">
        <v>8341</v>
      </c>
      <c r="T1815" s="32">
        <v>20</v>
      </c>
      <c r="U1815" s="32" t="s">
        <v>8336</v>
      </c>
    </row>
    <row r="1816" spans="1:21" hidden="1" x14ac:dyDescent="0.25">
      <c r="A1816" s="17" t="s">
        <v>8342</v>
      </c>
      <c r="B1816" s="32" t="s">
        <v>8343</v>
      </c>
      <c r="C1816" s="27" t="s">
        <v>8343</v>
      </c>
      <c r="D1816" s="18">
        <v>49774</v>
      </c>
      <c r="E1816" s="32" t="s">
        <v>8344</v>
      </c>
      <c r="F1816" s="32" t="s">
        <v>8345</v>
      </c>
      <c r="G1816" s="27" t="s">
        <v>3477</v>
      </c>
      <c r="H1816" s="27"/>
      <c r="I1816" s="27">
        <v>2013</v>
      </c>
      <c r="J1816" s="27" t="s">
        <v>4784</v>
      </c>
      <c r="K1816" s="17" t="s">
        <v>8342</v>
      </c>
      <c r="L1816" s="27" t="s">
        <v>4785</v>
      </c>
      <c r="M1816" s="21"/>
      <c r="N1816" s="32"/>
      <c r="O1816" s="32" t="s">
        <v>4785</v>
      </c>
      <c r="P1816" s="27" t="s">
        <v>4786</v>
      </c>
      <c r="Q1816" s="32" t="s">
        <v>4792</v>
      </c>
      <c r="R1816" s="39">
        <v>10.9</v>
      </c>
      <c r="S1816" s="32"/>
      <c r="T1816" s="32"/>
      <c r="U1816" s="32"/>
    </row>
    <row r="1817" spans="1:21" hidden="1" x14ac:dyDescent="0.25">
      <c r="A1817" s="17" t="s">
        <v>8346</v>
      </c>
      <c r="B1817" s="32" t="s">
        <v>8347</v>
      </c>
      <c r="C1817" s="27" t="s">
        <v>8348</v>
      </c>
      <c r="D1817" s="18">
        <v>33378</v>
      </c>
      <c r="E1817" s="32" t="s">
        <v>8349</v>
      </c>
      <c r="F1817" s="32"/>
      <c r="G1817" s="27" t="s">
        <v>3480</v>
      </c>
      <c r="H1817" s="27"/>
      <c r="I1817" s="27">
        <v>2016</v>
      </c>
      <c r="J1817" s="27" t="s">
        <v>4784</v>
      </c>
      <c r="K1817" s="17" t="s">
        <v>8346</v>
      </c>
      <c r="L1817" s="27" t="s">
        <v>4785</v>
      </c>
      <c r="M1817" s="21"/>
      <c r="N1817" s="32"/>
      <c r="O1817" s="32" t="s">
        <v>4785</v>
      </c>
      <c r="P1817" s="27" t="s">
        <v>4786</v>
      </c>
      <c r="Q1817" s="32" t="s">
        <v>4792</v>
      </c>
      <c r="R1817" s="39">
        <v>15</v>
      </c>
      <c r="S1817" s="32" t="s">
        <v>8350</v>
      </c>
      <c r="T1817" s="32">
        <v>30</v>
      </c>
      <c r="U1817" s="32" t="s">
        <v>8287</v>
      </c>
    </row>
    <row r="1818" spans="1:21" hidden="1" x14ac:dyDescent="0.25">
      <c r="A1818" s="17" t="s">
        <v>8351</v>
      </c>
      <c r="B1818" s="32" t="s">
        <v>8352</v>
      </c>
      <c r="C1818" s="27" t="s">
        <v>8353</v>
      </c>
      <c r="D1818" s="18"/>
      <c r="E1818" s="32"/>
      <c r="F1818" s="32"/>
      <c r="G1818" s="27" t="s">
        <v>3486</v>
      </c>
      <c r="H1818" s="27"/>
      <c r="I1818" s="27">
        <v>2014</v>
      </c>
      <c r="J1818" s="27" t="s">
        <v>4784</v>
      </c>
      <c r="K1818" s="17" t="s">
        <v>8351</v>
      </c>
      <c r="L1818" s="27" t="s">
        <v>4785</v>
      </c>
      <c r="M1818" s="21"/>
      <c r="N1818" s="32"/>
      <c r="O1818" s="32" t="s">
        <v>4785</v>
      </c>
      <c r="P1818" s="27" t="s">
        <v>4786</v>
      </c>
      <c r="Q1818" s="32" t="s">
        <v>4792</v>
      </c>
      <c r="R1818" s="39">
        <v>16.8</v>
      </c>
      <c r="S1818" s="32" t="s">
        <v>8354</v>
      </c>
      <c r="T1818" s="32"/>
      <c r="U1818" s="32" t="s">
        <v>8355</v>
      </c>
    </row>
    <row r="1819" spans="1:21" hidden="1" x14ac:dyDescent="0.25">
      <c r="A1819" s="17" t="s">
        <v>8356</v>
      </c>
      <c r="B1819" s="32" t="s">
        <v>8357</v>
      </c>
      <c r="C1819" s="27" t="s">
        <v>8358</v>
      </c>
      <c r="D1819" s="18"/>
      <c r="E1819" s="32"/>
      <c r="F1819" s="32"/>
      <c r="G1819" s="27" t="s">
        <v>3484</v>
      </c>
      <c r="H1819" s="27"/>
      <c r="I1819" s="27">
        <v>2016</v>
      </c>
      <c r="J1819" s="27" t="s">
        <v>4784</v>
      </c>
      <c r="K1819" s="17" t="s">
        <v>8356</v>
      </c>
      <c r="L1819" s="27" t="s">
        <v>4785</v>
      </c>
      <c r="M1819" s="21"/>
      <c r="N1819" s="32"/>
      <c r="O1819" s="32" t="s">
        <v>4785</v>
      </c>
      <c r="P1819" s="27" t="s">
        <v>4786</v>
      </c>
      <c r="Q1819" s="32"/>
      <c r="R1819" s="39">
        <v>12.2</v>
      </c>
      <c r="S1819" s="32" t="s">
        <v>8359</v>
      </c>
      <c r="T1819" s="32">
        <v>110</v>
      </c>
      <c r="U1819" s="32" t="s">
        <v>4436</v>
      </c>
    </row>
    <row r="1820" spans="1:21" hidden="1" x14ac:dyDescent="0.25">
      <c r="A1820" s="17" t="s">
        <v>8360</v>
      </c>
      <c r="B1820" s="32" t="s">
        <v>8361</v>
      </c>
      <c r="C1820" s="27" t="s">
        <v>8362</v>
      </c>
      <c r="D1820" s="18">
        <v>14913</v>
      </c>
      <c r="E1820" s="32" t="s">
        <v>6728</v>
      </c>
      <c r="F1820" s="32"/>
      <c r="G1820" s="27" t="s">
        <v>3346</v>
      </c>
      <c r="H1820" s="27"/>
      <c r="I1820" s="27">
        <v>2016</v>
      </c>
      <c r="J1820" s="27" t="s">
        <v>4784</v>
      </c>
      <c r="K1820" s="17" t="s">
        <v>8360</v>
      </c>
      <c r="L1820" s="27" t="s">
        <v>4785</v>
      </c>
      <c r="M1820" s="21"/>
      <c r="N1820" s="32"/>
      <c r="O1820" s="32" t="s">
        <v>4785</v>
      </c>
      <c r="P1820" s="27" t="s">
        <v>4786</v>
      </c>
      <c r="Q1820" s="32"/>
      <c r="R1820" s="39">
        <v>18.399999999999999</v>
      </c>
      <c r="S1820" s="32" t="s">
        <v>4104</v>
      </c>
      <c r="T1820" s="32">
        <v>380</v>
      </c>
      <c r="U1820" s="32" t="s">
        <v>4439</v>
      </c>
    </row>
    <row r="1821" spans="1:21" hidden="1" x14ac:dyDescent="0.25">
      <c r="A1821" s="17" t="s">
        <v>8363</v>
      </c>
      <c r="B1821" s="32" t="s">
        <v>8364</v>
      </c>
      <c r="C1821" s="27" t="s">
        <v>8365</v>
      </c>
      <c r="D1821" s="18">
        <v>39638</v>
      </c>
      <c r="E1821" s="32" t="s">
        <v>8366</v>
      </c>
      <c r="F1821" s="32"/>
      <c r="G1821" s="27" t="s">
        <v>3479</v>
      </c>
      <c r="H1821" s="27"/>
      <c r="I1821" s="27">
        <v>2016</v>
      </c>
      <c r="J1821" s="27" t="s">
        <v>4784</v>
      </c>
      <c r="K1821" s="17" t="s">
        <v>8363</v>
      </c>
      <c r="L1821" s="27" t="s">
        <v>4785</v>
      </c>
      <c r="M1821" s="21"/>
      <c r="N1821" s="32"/>
      <c r="O1821" s="32" t="s">
        <v>4785</v>
      </c>
      <c r="P1821" s="27" t="s">
        <v>4786</v>
      </c>
      <c r="Q1821" s="32"/>
      <c r="R1821" s="39">
        <v>11.5</v>
      </c>
      <c r="S1821" s="32" t="s">
        <v>6606</v>
      </c>
      <c r="T1821" s="32">
        <v>110</v>
      </c>
      <c r="U1821" s="32" t="s">
        <v>4443</v>
      </c>
    </row>
    <row r="1822" spans="1:21" hidden="1" x14ac:dyDescent="0.25">
      <c r="A1822" s="17" t="s">
        <v>8367</v>
      </c>
      <c r="B1822" s="32" t="s">
        <v>8368</v>
      </c>
      <c r="C1822" s="27" t="s">
        <v>8369</v>
      </c>
      <c r="D1822" s="18"/>
      <c r="E1822" s="32"/>
      <c r="F1822" s="32"/>
      <c r="G1822" s="27" t="s">
        <v>3480</v>
      </c>
      <c r="H1822" s="27"/>
      <c r="I1822" s="27">
        <v>2017</v>
      </c>
      <c r="J1822" s="27" t="s">
        <v>4784</v>
      </c>
      <c r="K1822" s="17" t="s">
        <v>8367</v>
      </c>
      <c r="L1822" s="27" t="s">
        <v>4785</v>
      </c>
      <c r="M1822" s="21"/>
      <c r="N1822" s="32"/>
      <c r="O1822" s="32" t="s">
        <v>4785</v>
      </c>
      <c r="P1822" s="27" t="s">
        <v>4786</v>
      </c>
      <c r="Q1822" s="32" t="s">
        <v>4792</v>
      </c>
      <c r="R1822" s="39">
        <v>13.2</v>
      </c>
      <c r="S1822" s="32"/>
      <c r="T1822" s="32">
        <v>20</v>
      </c>
      <c r="U1822" s="32" t="s">
        <v>8370</v>
      </c>
    </row>
    <row r="1823" spans="1:21" hidden="1" x14ac:dyDescent="0.25">
      <c r="A1823" s="17" t="s">
        <v>8371</v>
      </c>
      <c r="B1823" s="32" t="s">
        <v>8372</v>
      </c>
      <c r="C1823" s="27" t="s">
        <v>1516</v>
      </c>
      <c r="D1823" s="18"/>
      <c r="E1823" s="32"/>
      <c r="F1823" s="32"/>
      <c r="G1823" s="27" t="s">
        <v>3483</v>
      </c>
      <c r="H1823" s="27"/>
      <c r="I1823" s="27">
        <v>2016</v>
      </c>
      <c r="J1823" s="27" t="s">
        <v>4784</v>
      </c>
      <c r="K1823" s="17" t="s">
        <v>8371</v>
      </c>
      <c r="L1823" s="27" t="s">
        <v>4785</v>
      </c>
      <c r="M1823" s="21"/>
      <c r="N1823" s="32"/>
      <c r="O1823" s="32" t="s">
        <v>4785</v>
      </c>
      <c r="P1823" s="27" t="s">
        <v>4786</v>
      </c>
      <c r="Q1823" s="32" t="s">
        <v>4792</v>
      </c>
      <c r="R1823" s="39">
        <v>27</v>
      </c>
      <c r="S1823" s="32" t="s">
        <v>6076</v>
      </c>
      <c r="T1823" s="32">
        <v>110</v>
      </c>
      <c r="U1823" s="32" t="s">
        <v>6077</v>
      </c>
    </row>
    <row r="1824" spans="1:21" hidden="1" x14ac:dyDescent="0.25">
      <c r="A1824" s="17" t="s">
        <v>8373</v>
      </c>
      <c r="B1824" s="32" t="s">
        <v>8374</v>
      </c>
      <c r="C1824" s="27" t="s">
        <v>8375</v>
      </c>
      <c r="D1824" s="18">
        <v>15910</v>
      </c>
      <c r="E1824" s="32" t="s">
        <v>8376</v>
      </c>
      <c r="F1824" s="32" t="s">
        <v>8377</v>
      </c>
      <c r="G1824" s="27" t="s">
        <v>3346</v>
      </c>
      <c r="H1824" s="27"/>
      <c r="I1824" s="27"/>
      <c r="J1824" s="27" t="s">
        <v>4784</v>
      </c>
      <c r="K1824" s="17" t="s">
        <v>8373</v>
      </c>
      <c r="L1824" s="27" t="s">
        <v>4785</v>
      </c>
      <c r="M1824" s="21"/>
      <c r="N1824" s="32"/>
      <c r="O1824" s="32" t="s">
        <v>4785</v>
      </c>
      <c r="P1824" s="27" t="s">
        <v>4786</v>
      </c>
      <c r="Q1824" s="32"/>
      <c r="R1824" s="39">
        <v>28</v>
      </c>
      <c r="S1824" s="32"/>
      <c r="T1824" s="32"/>
      <c r="U1824" s="32"/>
    </row>
    <row r="1825" spans="1:21" hidden="1" x14ac:dyDescent="0.25">
      <c r="A1825" s="17" t="s">
        <v>8378</v>
      </c>
      <c r="B1825" s="32" t="s">
        <v>2128</v>
      </c>
      <c r="C1825" s="27" t="s">
        <v>8379</v>
      </c>
      <c r="D1825" s="18"/>
      <c r="E1825" s="32"/>
      <c r="F1825" s="32"/>
      <c r="G1825" s="27" t="s">
        <v>3479</v>
      </c>
      <c r="H1825" s="27"/>
      <c r="I1825" s="27">
        <v>2001</v>
      </c>
      <c r="J1825" s="27" t="s">
        <v>4784</v>
      </c>
      <c r="K1825" s="17" t="s">
        <v>8378</v>
      </c>
      <c r="L1825" s="27" t="s">
        <v>4785</v>
      </c>
      <c r="M1825" s="21"/>
      <c r="N1825" s="32"/>
      <c r="O1825" s="32" t="s">
        <v>4785</v>
      </c>
      <c r="P1825" s="27" t="s">
        <v>4786</v>
      </c>
      <c r="Q1825" s="32" t="s">
        <v>4792</v>
      </c>
      <c r="R1825" s="39">
        <v>11.3</v>
      </c>
      <c r="S1825" s="32" t="s">
        <v>4886</v>
      </c>
      <c r="T1825" s="32">
        <v>20</v>
      </c>
      <c r="U1825" s="32" t="s">
        <v>8336</v>
      </c>
    </row>
    <row r="1826" spans="1:21" hidden="1" x14ac:dyDescent="0.25">
      <c r="A1826" s="17" t="s">
        <v>8380</v>
      </c>
      <c r="B1826" s="32" t="s">
        <v>2129</v>
      </c>
      <c r="C1826" s="27" t="s">
        <v>8381</v>
      </c>
      <c r="D1826" s="18">
        <v>184246</v>
      </c>
      <c r="E1826" s="32" t="s">
        <v>8382</v>
      </c>
      <c r="F1826" s="32"/>
      <c r="G1826" s="27" t="s">
        <v>3484</v>
      </c>
      <c r="H1826" s="27"/>
      <c r="I1826" s="27">
        <v>2013</v>
      </c>
      <c r="J1826" s="27" t="s">
        <v>4784</v>
      </c>
      <c r="K1826" s="17" t="s">
        <v>8380</v>
      </c>
      <c r="L1826" s="27" t="s">
        <v>4785</v>
      </c>
      <c r="M1826" s="21"/>
      <c r="N1826" s="32"/>
      <c r="O1826" s="32" t="s">
        <v>4785</v>
      </c>
      <c r="P1826" s="27" t="s">
        <v>4786</v>
      </c>
      <c r="Q1826" s="32"/>
      <c r="R1826" s="39">
        <v>35</v>
      </c>
      <c r="S1826" s="32" t="s">
        <v>8383</v>
      </c>
      <c r="T1826" s="32">
        <v>110</v>
      </c>
      <c r="U1826" s="32" t="s">
        <v>8384</v>
      </c>
    </row>
    <row r="1827" spans="1:21" hidden="1" x14ac:dyDescent="0.25">
      <c r="A1827" s="17" t="s">
        <v>8385</v>
      </c>
      <c r="B1827" s="32" t="s">
        <v>2129</v>
      </c>
      <c r="C1827" s="27" t="s">
        <v>8386</v>
      </c>
      <c r="D1827" s="18">
        <v>14949</v>
      </c>
      <c r="E1827" s="32" t="s">
        <v>8387</v>
      </c>
      <c r="F1827" s="32"/>
      <c r="G1827" s="27" t="s">
        <v>3346</v>
      </c>
      <c r="H1827" s="27"/>
      <c r="I1827" s="27">
        <v>2014</v>
      </c>
      <c r="J1827" s="27" t="s">
        <v>4784</v>
      </c>
      <c r="K1827" s="17" t="s">
        <v>8385</v>
      </c>
      <c r="L1827" s="27" t="s">
        <v>4785</v>
      </c>
      <c r="M1827" s="21"/>
      <c r="N1827" s="32"/>
      <c r="O1827" s="32" t="s">
        <v>4785</v>
      </c>
      <c r="P1827" s="27" t="s">
        <v>4786</v>
      </c>
      <c r="Q1827" s="32"/>
      <c r="R1827" s="39">
        <v>26</v>
      </c>
      <c r="S1827" s="32" t="s">
        <v>8388</v>
      </c>
      <c r="T1827" s="32">
        <v>110</v>
      </c>
      <c r="U1827" s="32" t="s">
        <v>8384</v>
      </c>
    </row>
    <row r="1828" spans="1:21" hidden="1" x14ac:dyDescent="0.25">
      <c r="A1828" s="17" t="s">
        <v>8389</v>
      </c>
      <c r="B1828" s="32" t="s">
        <v>2129</v>
      </c>
      <c r="C1828" s="27" t="s">
        <v>8390</v>
      </c>
      <c r="D1828" s="18">
        <v>16306</v>
      </c>
      <c r="E1828" s="32" t="s">
        <v>8391</v>
      </c>
      <c r="F1828" s="32"/>
      <c r="G1828" s="27" t="s">
        <v>3346</v>
      </c>
      <c r="H1828" s="27"/>
      <c r="I1828" s="27">
        <v>2015</v>
      </c>
      <c r="J1828" s="27" t="s">
        <v>4784</v>
      </c>
      <c r="K1828" s="17" t="s">
        <v>8389</v>
      </c>
      <c r="L1828" s="27" t="s">
        <v>4785</v>
      </c>
      <c r="M1828" s="21"/>
      <c r="N1828" s="32"/>
      <c r="O1828" s="32" t="s">
        <v>4785</v>
      </c>
      <c r="P1828" s="27" t="s">
        <v>4786</v>
      </c>
      <c r="Q1828" s="32"/>
      <c r="R1828" s="39">
        <v>57</v>
      </c>
      <c r="S1828" s="32" t="s">
        <v>8392</v>
      </c>
      <c r="T1828" s="32">
        <v>110</v>
      </c>
      <c r="U1828" s="32" t="s">
        <v>8384</v>
      </c>
    </row>
    <row r="1829" spans="1:21" hidden="1" x14ac:dyDescent="0.25">
      <c r="A1829" s="17" t="s">
        <v>715</v>
      </c>
      <c r="B1829" s="32" t="s">
        <v>2333</v>
      </c>
      <c r="C1829" s="27" t="s">
        <v>1387</v>
      </c>
      <c r="D1829" s="18">
        <v>66740</v>
      </c>
      <c r="E1829" s="32" t="s">
        <v>3427</v>
      </c>
      <c r="F1829" s="32"/>
      <c r="G1829" s="27" t="s">
        <v>3485</v>
      </c>
      <c r="H1829" s="27"/>
      <c r="I1829" s="27">
        <v>2016</v>
      </c>
      <c r="J1829" s="27" t="s">
        <v>4784</v>
      </c>
      <c r="K1829" s="17" t="s">
        <v>715</v>
      </c>
      <c r="L1829" s="27" t="s">
        <v>4812</v>
      </c>
      <c r="M1829" s="21"/>
      <c r="N1829" s="32"/>
      <c r="O1829" s="32" t="s">
        <v>4812</v>
      </c>
      <c r="P1829" s="27" t="s">
        <v>4792</v>
      </c>
      <c r="Q1829" s="32" t="s">
        <v>4786</v>
      </c>
      <c r="R1829" s="39">
        <v>22</v>
      </c>
      <c r="S1829" s="32"/>
      <c r="T1829" s="32"/>
      <c r="U1829" s="32"/>
    </row>
    <row r="1830" spans="1:21" hidden="1" x14ac:dyDescent="0.25">
      <c r="A1830" s="17" t="s">
        <v>920</v>
      </c>
      <c r="B1830" s="32" t="s">
        <v>2382</v>
      </c>
      <c r="C1830" s="27" t="s">
        <v>1512</v>
      </c>
      <c r="D1830" s="18">
        <v>50735</v>
      </c>
      <c r="E1830" s="32" t="s">
        <v>3328</v>
      </c>
      <c r="F1830" s="32" t="s">
        <v>2720</v>
      </c>
      <c r="G1830" s="27" t="s">
        <v>3480</v>
      </c>
      <c r="H1830" s="27" t="s">
        <v>1510</v>
      </c>
      <c r="I1830" s="27">
        <v>2017</v>
      </c>
      <c r="J1830" s="27" t="s">
        <v>4784</v>
      </c>
      <c r="K1830" s="17" t="s">
        <v>920</v>
      </c>
      <c r="L1830" s="27" t="s">
        <v>4868</v>
      </c>
      <c r="M1830" s="21" t="s">
        <v>4868</v>
      </c>
      <c r="N1830" s="32" t="s">
        <v>6393</v>
      </c>
      <c r="O1830" s="32" t="s">
        <v>4868</v>
      </c>
      <c r="P1830" s="27" t="s">
        <v>4792</v>
      </c>
      <c r="Q1830" s="32" t="s">
        <v>4792</v>
      </c>
      <c r="R1830" s="39">
        <v>18</v>
      </c>
      <c r="S1830" s="32" t="s">
        <v>4162</v>
      </c>
      <c r="T1830" s="32">
        <v>25</v>
      </c>
      <c r="U1830" s="32" t="s">
        <v>4588</v>
      </c>
    </row>
    <row r="1831" spans="1:21" hidden="1" x14ac:dyDescent="0.25">
      <c r="A1831" s="17" t="s">
        <v>716</v>
      </c>
      <c r="B1831" s="32" t="s">
        <v>2136</v>
      </c>
      <c r="C1831" s="27" t="s">
        <v>1388</v>
      </c>
      <c r="D1831" s="18">
        <v>60486</v>
      </c>
      <c r="E1831" s="32" t="s">
        <v>3194</v>
      </c>
      <c r="F1831" s="32" t="s">
        <v>2650</v>
      </c>
      <c r="G1831" s="27" t="s">
        <v>3483</v>
      </c>
      <c r="H1831" s="27" t="s">
        <v>1779</v>
      </c>
      <c r="I1831" s="27">
        <v>2017</v>
      </c>
      <c r="J1831" s="27" t="s">
        <v>4784</v>
      </c>
      <c r="K1831" s="17" t="s">
        <v>716</v>
      </c>
      <c r="L1831" s="27" t="s">
        <v>4812</v>
      </c>
      <c r="M1831" s="21" t="s">
        <v>4812</v>
      </c>
      <c r="N1831" s="32" t="s">
        <v>4843</v>
      </c>
      <c r="O1831" s="32" t="s">
        <v>4812</v>
      </c>
      <c r="P1831" s="27" t="s">
        <v>4792</v>
      </c>
      <c r="Q1831" s="32" t="s">
        <v>4786</v>
      </c>
      <c r="R1831" s="39">
        <v>39.1</v>
      </c>
      <c r="S1831" s="32" t="s">
        <v>4313</v>
      </c>
      <c r="T1831" s="32">
        <v>110</v>
      </c>
      <c r="U1831" s="32" t="s">
        <v>4562</v>
      </c>
    </row>
    <row r="1832" spans="1:21" x14ac:dyDescent="0.25">
      <c r="A1832" s="17" t="s">
        <v>367</v>
      </c>
      <c r="B1832" s="32" t="s">
        <v>2158</v>
      </c>
      <c r="C1832" s="27" t="s">
        <v>1166</v>
      </c>
      <c r="D1832" s="18" t="s">
        <v>2922</v>
      </c>
      <c r="E1832" s="32" t="s">
        <v>3307</v>
      </c>
      <c r="F1832" s="32"/>
      <c r="G1832" s="27" t="s">
        <v>3488</v>
      </c>
      <c r="H1832" s="27" t="s">
        <v>1649</v>
      </c>
      <c r="I1832" s="27">
        <v>2017</v>
      </c>
      <c r="J1832" s="27" t="s">
        <v>4784</v>
      </c>
      <c r="K1832" s="17" t="s">
        <v>367</v>
      </c>
      <c r="L1832" s="27" t="s">
        <v>4959</v>
      </c>
      <c r="M1832" s="21"/>
      <c r="N1832" s="32"/>
      <c r="O1832" s="32" t="s">
        <v>4959</v>
      </c>
      <c r="P1832" s="27" t="s">
        <v>4792</v>
      </c>
      <c r="Q1832" s="32" t="s">
        <v>4792</v>
      </c>
      <c r="R1832" s="39">
        <v>12</v>
      </c>
      <c r="S1832" s="32"/>
      <c r="T1832" s="32">
        <v>220</v>
      </c>
      <c r="U1832" s="32"/>
    </row>
    <row r="1833" spans="1:21" hidden="1" x14ac:dyDescent="0.25">
      <c r="A1833" s="17"/>
      <c r="B1833" s="32" t="s">
        <v>8393</v>
      </c>
      <c r="C1833" s="27"/>
      <c r="D1833" s="18"/>
      <c r="E1833" s="32"/>
      <c r="F1833" s="32"/>
      <c r="G1833" s="27" t="s">
        <v>3482</v>
      </c>
      <c r="H1833" s="27"/>
      <c r="I1833" s="27"/>
      <c r="J1833" s="27" t="s">
        <v>4784</v>
      </c>
      <c r="K1833" s="17">
        <v>0</v>
      </c>
      <c r="L1833" s="27" t="s">
        <v>1520</v>
      </c>
      <c r="M1833" s="21"/>
      <c r="N1833" s="32"/>
      <c r="O1833" s="32" t="s">
        <v>1520</v>
      </c>
      <c r="P1833" s="27" t="s">
        <v>4786</v>
      </c>
      <c r="Q1833" s="32"/>
      <c r="R1833" s="39">
        <v>635.1</v>
      </c>
      <c r="S1833" s="32"/>
      <c r="T1833" s="32"/>
      <c r="U1833" s="32"/>
    </row>
    <row r="1834" spans="1:21" hidden="1" x14ac:dyDescent="0.25">
      <c r="A1834" s="17"/>
      <c r="B1834" s="32" t="s">
        <v>8393</v>
      </c>
      <c r="C1834" s="27"/>
      <c r="D1834" s="18"/>
      <c r="E1834" s="32"/>
      <c r="F1834" s="32"/>
      <c r="G1834" s="27" t="s">
        <v>3478</v>
      </c>
      <c r="H1834" s="27"/>
      <c r="I1834" s="27"/>
      <c r="J1834" s="27" t="s">
        <v>4784</v>
      </c>
      <c r="K1834" s="17">
        <v>0</v>
      </c>
      <c r="L1834" s="27" t="s">
        <v>1520</v>
      </c>
      <c r="M1834" s="21"/>
      <c r="N1834" s="32"/>
      <c r="O1834" s="32" t="s">
        <v>1520</v>
      </c>
      <c r="P1834" s="27" t="s">
        <v>4786</v>
      </c>
      <c r="Q1834" s="32"/>
      <c r="R1834" s="39">
        <v>1424.5</v>
      </c>
      <c r="S1834" s="32"/>
      <c r="T1834" s="32"/>
      <c r="U1834" s="32"/>
    </row>
    <row r="1835" spans="1:21" hidden="1" x14ac:dyDescent="0.25">
      <c r="A1835" s="17"/>
      <c r="B1835" s="32" t="s">
        <v>8393</v>
      </c>
      <c r="C1835" s="27"/>
      <c r="D1835" s="18"/>
      <c r="E1835" s="32"/>
      <c r="F1835" s="32"/>
      <c r="G1835" s="27" t="s">
        <v>3186</v>
      </c>
      <c r="H1835" s="27"/>
      <c r="I1835" s="27"/>
      <c r="J1835" s="27" t="s">
        <v>4784</v>
      </c>
      <c r="K1835" s="17">
        <v>0</v>
      </c>
      <c r="L1835" s="27" t="s">
        <v>1520</v>
      </c>
      <c r="M1835" s="21"/>
      <c r="N1835" s="32"/>
      <c r="O1835" s="32" t="s">
        <v>1520</v>
      </c>
      <c r="P1835" s="27" t="s">
        <v>4786</v>
      </c>
      <c r="Q1835" s="32"/>
      <c r="R1835" s="39">
        <v>28.7</v>
      </c>
      <c r="S1835" s="32"/>
      <c r="T1835" s="32"/>
      <c r="U1835" s="32"/>
    </row>
    <row r="1836" spans="1:21" hidden="1" x14ac:dyDescent="0.25">
      <c r="A1836" s="17"/>
      <c r="B1836" s="32" t="s">
        <v>8393</v>
      </c>
      <c r="C1836" s="27"/>
      <c r="D1836" s="18"/>
      <c r="E1836" s="32"/>
      <c r="F1836" s="32"/>
      <c r="G1836" s="27" t="s">
        <v>3346</v>
      </c>
      <c r="H1836" s="27"/>
      <c r="I1836" s="27"/>
      <c r="J1836" s="27" t="s">
        <v>4784</v>
      </c>
      <c r="K1836" s="17">
        <v>0</v>
      </c>
      <c r="L1836" s="27" t="s">
        <v>1520</v>
      </c>
      <c r="M1836" s="21"/>
      <c r="N1836" s="32"/>
      <c r="O1836" s="32" t="s">
        <v>1520</v>
      </c>
      <c r="P1836" s="27" t="s">
        <v>4786</v>
      </c>
      <c r="Q1836" s="32"/>
      <c r="R1836" s="39">
        <v>284.2</v>
      </c>
      <c r="S1836" s="32"/>
      <c r="T1836" s="32"/>
      <c r="U1836" s="32"/>
    </row>
    <row r="1837" spans="1:21" hidden="1" x14ac:dyDescent="0.25">
      <c r="A1837" s="17"/>
      <c r="B1837" s="32" t="s">
        <v>8393</v>
      </c>
      <c r="C1837" s="27"/>
      <c r="D1837" s="18"/>
      <c r="E1837" s="32"/>
      <c r="F1837" s="32"/>
      <c r="G1837" s="27" t="s">
        <v>3221</v>
      </c>
      <c r="H1837" s="27"/>
      <c r="I1837" s="27"/>
      <c r="J1837" s="27" t="s">
        <v>4784</v>
      </c>
      <c r="K1837" s="17">
        <v>0</v>
      </c>
      <c r="L1837" s="27" t="s">
        <v>1520</v>
      </c>
      <c r="M1837" s="21"/>
      <c r="N1837" s="32"/>
      <c r="O1837" s="32" t="s">
        <v>1520</v>
      </c>
      <c r="P1837" s="27" t="s">
        <v>4786</v>
      </c>
      <c r="Q1837" s="32"/>
      <c r="R1837" s="39">
        <v>12.4</v>
      </c>
      <c r="S1837" s="32"/>
      <c r="T1837" s="32"/>
      <c r="U1837" s="32"/>
    </row>
    <row r="1838" spans="1:21" hidden="1" x14ac:dyDescent="0.25">
      <c r="A1838" s="17"/>
      <c r="B1838" s="32" t="s">
        <v>8393</v>
      </c>
      <c r="C1838" s="27"/>
      <c r="D1838" s="18"/>
      <c r="E1838" s="32"/>
      <c r="F1838" s="32"/>
      <c r="G1838" s="27" t="s">
        <v>3197</v>
      </c>
      <c r="H1838" s="27"/>
      <c r="I1838" s="27"/>
      <c r="J1838" s="27" t="s">
        <v>4784</v>
      </c>
      <c r="K1838" s="17">
        <v>0</v>
      </c>
      <c r="L1838" s="27" t="s">
        <v>1520</v>
      </c>
      <c r="M1838" s="21"/>
      <c r="N1838" s="32"/>
      <c r="O1838" s="32" t="s">
        <v>1520</v>
      </c>
      <c r="P1838" s="27" t="s">
        <v>4786</v>
      </c>
      <c r="Q1838" s="32"/>
      <c r="R1838" s="39">
        <v>23.7</v>
      </c>
      <c r="S1838" s="32"/>
      <c r="T1838" s="32"/>
      <c r="U1838" s="32"/>
    </row>
    <row r="1839" spans="1:21" hidden="1" x14ac:dyDescent="0.25">
      <c r="A1839" s="17"/>
      <c r="B1839" s="32" t="s">
        <v>8393</v>
      </c>
      <c r="C1839" s="27"/>
      <c r="D1839" s="18"/>
      <c r="E1839" s="32"/>
      <c r="F1839" s="32"/>
      <c r="G1839" s="27" t="s">
        <v>3483</v>
      </c>
      <c r="H1839" s="27"/>
      <c r="I1839" s="27"/>
      <c r="J1839" s="27" t="s">
        <v>4784</v>
      </c>
      <c r="K1839" s="17">
        <v>0</v>
      </c>
      <c r="L1839" s="27" t="s">
        <v>1520</v>
      </c>
      <c r="M1839" s="21"/>
      <c r="N1839" s="32"/>
      <c r="O1839" s="32" t="s">
        <v>1520</v>
      </c>
      <c r="P1839" s="27" t="s">
        <v>4786</v>
      </c>
      <c r="Q1839" s="32"/>
      <c r="R1839" s="39">
        <v>214</v>
      </c>
      <c r="S1839" s="32"/>
      <c r="T1839" s="32"/>
      <c r="U1839" s="32"/>
    </row>
    <row r="1840" spans="1:21" hidden="1" x14ac:dyDescent="0.25">
      <c r="A1840" s="17"/>
      <c r="B1840" s="32" t="s">
        <v>8393</v>
      </c>
      <c r="C1840" s="27"/>
      <c r="D1840" s="18"/>
      <c r="E1840" s="32"/>
      <c r="F1840" s="32"/>
      <c r="G1840" s="27" t="s">
        <v>3484</v>
      </c>
      <c r="H1840" s="27"/>
      <c r="I1840" s="27"/>
      <c r="J1840" s="27" t="s">
        <v>4784</v>
      </c>
      <c r="K1840" s="17">
        <v>0</v>
      </c>
      <c r="L1840" s="27" t="s">
        <v>1520</v>
      </c>
      <c r="M1840" s="21"/>
      <c r="N1840" s="32"/>
      <c r="O1840" s="32" t="s">
        <v>1520</v>
      </c>
      <c r="P1840" s="27" t="s">
        <v>4786</v>
      </c>
      <c r="Q1840" s="32"/>
      <c r="R1840" s="39">
        <v>317</v>
      </c>
      <c r="S1840" s="32"/>
      <c r="T1840" s="32"/>
      <c r="U1840" s="32"/>
    </row>
    <row r="1841" spans="1:21" hidden="1" x14ac:dyDescent="0.25">
      <c r="A1841" s="17"/>
      <c r="B1841" s="32" t="s">
        <v>8393</v>
      </c>
      <c r="C1841" s="27"/>
      <c r="D1841" s="18"/>
      <c r="E1841" s="32"/>
      <c r="F1841" s="32"/>
      <c r="G1841" s="27" t="s">
        <v>3477</v>
      </c>
      <c r="H1841" s="27"/>
      <c r="I1841" s="27"/>
      <c r="J1841" s="27" t="s">
        <v>4784</v>
      </c>
      <c r="K1841" s="17">
        <v>0</v>
      </c>
      <c r="L1841" s="27" t="s">
        <v>1520</v>
      </c>
      <c r="M1841" s="21"/>
      <c r="N1841" s="32"/>
      <c r="O1841" s="32" t="s">
        <v>1520</v>
      </c>
      <c r="P1841" s="27" t="s">
        <v>4786</v>
      </c>
      <c r="Q1841" s="32"/>
      <c r="R1841" s="39">
        <v>1287.9000000000001</v>
      </c>
      <c r="S1841" s="32"/>
      <c r="T1841" s="32"/>
      <c r="U1841" s="32"/>
    </row>
    <row r="1842" spans="1:21" hidden="1" x14ac:dyDescent="0.25">
      <c r="A1842" s="17"/>
      <c r="B1842" s="32" t="s">
        <v>8393</v>
      </c>
      <c r="C1842" s="27"/>
      <c r="D1842" s="18"/>
      <c r="E1842" s="32"/>
      <c r="F1842" s="32"/>
      <c r="G1842" s="27" t="s">
        <v>3480</v>
      </c>
      <c r="H1842" s="27"/>
      <c r="I1842" s="27"/>
      <c r="J1842" s="27" t="s">
        <v>4784</v>
      </c>
      <c r="K1842" s="17">
        <v>0</v>
      </c>
      <c r="L1842" s="27" t="s">
        <v>1520</v>
      </c>
      <c r="M1842" s="21"/>
      <c r="N1842" s="32"/>
      <c r="O1842" s="32" t="s">
        <v>1520</v>
      </c>
      <c r="P1842" s="27" t="s">
        <v>4786</v>
      </c>
      <c r="Q1842" s="32"/>
      <c r="R1842" s="39">
        <v>603.1</v>
      </c>
      <c r="S1842" s="32"/>
      <c r="T1842" s="32"/>
      <c r="U1842" s="32"/>
    </row>
    <row r="1843" spans="1:21" hidden="1" x14ac:dyDescent="0.25">
      <c r="A1843" s="17"/>
      <c r="B1843" s="32" t="s">
        <v>8393</v>
      </c>
      <c r="C1843" s="27"/>
      <c r="D1843" s="18"/>
      <c r="E1843" s="32"/>
      <c r="F1843" s="32"/>
      <c r="G1843" s="27" t="s">
        <v>3487</v>
      </c>
      <c r="H1843" s="27"/>
      <c r="I1843" s="27"/>
      <c r="J1843" s="27" t="s">
        <v>4784</v>
      </c>
      <c r="K1843" s="17">
        <v>0</v>
      </c>
      <c r="L1843" s="27" t="s">
        <v>1520</v>
      </c>
      <c r="M1843" s="21"/>
      <c r="N1843" s="32"/>
      <c r="O1843" s="32" t="s">
        <v>1520</v>
      </c>
      <c r="P1843" s="27" t="s">
        <v>4786</v>
      </c>
      <c r="Q1843" s="32"/>
      <c r="R1843" s="39">
        <v>146.80000000000001</v>
      </c>
      <c r="S1843" s="32"/>
      <c r="T1843" s="32"/>
      <c r="U1843" s="32"/>
    </row>
    <row r="1844" spans="1:21" hidden="1" x14ac:dyDescent="0.25">
      <c r="A1844" s="17"/>
      <c r="B1844" s="32" t="s">
        <v>8393</v>
      </c>
      <c r="C1844" s="27"/>
      <c r="D1844" s="18"/>
      <c r="E1844" s="32"/>
      <c r="F1844" s="32"/>
      <c r="G1844" s="27" t="s">
        <v>3485</v>
      </c>
      <c r="H1844" s="27"/>
      <c r="I1844" s="27"/>
      <c r="J1844" s="27" t="s">
        <v>4784</v>
      </c>
      <c r="K1844" s="17">
        <v>0</v>
      </c>
      <c r="L1844" s="27" t="s">
        <v>1520</v>
      </c>
      <c r="M1844" s="21"/>
      <c r="N1844" s="32"/>
      <c r="O1844" s="32" t="s">
        <v>1520</v>
      </c>
      <c r="P1844" s="27" t="s">
        <v>4786</v>
      </c>
      <c r="Q1844" s="32"/>
      <c r="R1844" s="39">
        <v>19.5</v>
      </c>
      <c r="S1844" s="32"/>
      <c r="T1844" s="32"/>
      <c r="U1844" s="32"/>
    </row>
    <row r="1845" spans="1:21" hidden="1" x14ac:dyDescent="0.25">
      <c r="A1845" s="17"/>
      <c r="B1845" s="32" t="s">
        <v>8393</v>
      </c>
      <c r="C1845" s="27"/>
      <c r="D1845" s="18"/>
      <c r="E1845" s="32"/>
      <c r="F1845" s="32"/>
      <c r="G1845" s="27" t="s">
        <v>3490</v>
      </c>
      <c r="H1845" s="27"/>
      <c r="I1845" s="27"/>
      <c r="J1845" s="27" t="s">
        <v>4784</v>
      </c>
      <c r="K1845" s="17">
        <v>0</v>
      </c>
      <c r="L1845" s="27" t="s">
        <v>1520</v>
      </c>
      <c r="M1845" s="21"/>
      <c r="N1845" s="32"/>
      <c r="O1845" s="32" t="s">
        <v>1520</v>
      </c>
      <c r="P1845" s="27" t="s">
        <v>4786</v>
      </c>
      <c r="Q1845" s="32"/>
      <c r="R1845" s="39">
        <v>257.39999999999998</v>
      </c>
      <c r="S1845" s="32"/>
      <c r="T1845" s="32"/>
      <c r="U1845" s="32"/>
    </row>
    <row r="1846" spans="1:21" hidden="1" x14ac:dyDescent="0.25">
      <c r="A1846" s="17"/>
      <c r="B1846" s="32" t="s">
        <v>8393</v>
      </c>
      <c r="C1846" s="27"/>
      <c r="D1846" s="18"/>
      <c r="E1846" s="32"/>
      <c r="F1846" s="32"/>
      <c r="G1846" s="27" t="s">
        <v>3479</v>
      </c>
      <c r="H1846" s="27"/>
      <c r="I1846" s="27"/>
      <c r="J1846" s="27" t="s">
        <v>4784</v>
      </c>
      <c r="K1846" s="17">
        <v>0</v>
      </c>
      <c r="L1846" s="27" t="s">
        <v>1520</v>
      </c>
      <c r="M1846" s="21"/>
      <c r="N1846" s="32"/>
      <c r="O1846" s="32" t="s">
        <v>1520</v>
      </c>
      <c r="P1846" s="27" t="s">
        <v>4786</v>
      </c>
      <c r="Q1846" s="32"/>
      <c r="R1846" s="39">
        <v>256.39999999999998</v>
      </c>
      <c r="S1846" s="32"/>
      <c r="T1846" s="32"/>
      <c r="U1846" s="32"/>
    </row>
    <row r="1847" spans="1:21" hidden="1" x14ac:dyDescent="0.25">
      <c r="A1847" s="17"/>
      <c r="B1847" s="32" t="s">
        <v>8393</v>
      </c>
      <c r="C1847" s="27"/>
      <c r="D1847" s="18"/>
      <c r="E1847" s="32"/>
      <c r="F1847" s="32"/>
      <c r="G1847" s="27" t="s">
        <v>3486</v>
      </c>
      <c r="H1847" s="27"/>
      <c r="I1847" s="27"/>
      <c r="J1847" s="27" t="s">
        <v>4784</v>
      </c>
      <c r="K1847" s="17">
        <v>0</v>
      </c>
      <c r="L1847" s="27" t="s">
        <v>1520</v>
      </c>
      <c r="M1847" s="21"/>
      <c r="N1847" s="32"/>
      <c r="O1847" s="32" t="s">
        <v>1520</v>
      </c>
      <c r="P1847" s="27" t="s">
        <v>4786</v>
      </c>
      <c r="Q1847" s="32"/>
      <c r="R1847" s="39">
        <v>458.5</v>
      </c>
      <c r="S1847" s="32"/>
      <c r="T1847" s="32"/>
      <c r="U1847" s="32"/>
    </row>
    <row r="1848" spans="1:21" hidden="1" x14ac:dyDescent="0.25">
      <c r="A1848" s="17"/>
      <c r="B1848" s="32" t="s">
        <v>8393</v>
      </c>
      <c r="C1848" s="27"/>
      <c r="D1848" s="18"/>
      <c r="E1848" s="32"/>
      <c r="F1848" s="32"/>
      <c r="G1848" s="27" t="s">
        <v>3481</v>
      </c>
      <c r="H1848" s="27"/>
      <c r="I1848" s="27"/>
      <c r="J1848" s="27" t="s">
        <v>4784</v>
      </c>
      <c r="K1848" s="17">
        <v>0</v>
      </c>
      <c r="L1848" s="27" t="s">
        <v>1520</v>
      </c>
      <c r="M1848" s="21"/>
      <c r="N1848" s="32"/>
      <c r="O1848" s="32" t="s">
        <v>1520</v>
      </c>
      <c r="P1848" s="27" t="s">
        <v>4786</v>
      </c>
      <c r="Q1848" s="32"/>
      <c r="R1848" s="39">
        <v>167.6</v>
      </c>
      <c r="S1848" s="32"/>
      <c r="T1848" s="32"/>
      <c r="U1848" s="32"/>
    </row>
    <row r="1849" spans="1:21" hidden="1" x14ac:dyDescent="0.25">
      <c r="A1849" s="17"/>
      <c r="B1849" s="32" t="s">
        <v>8393</v>
      </c>
      <c r="C1849" s="27"/>
      <c r="D1849" s="18"/>
      <c r="E1849" s="32"/>
      <c r="F1849" s="32"/>
      <c r="G1849" s="27" t="s">
        <v>3482</v>
      </c>
      <c r="H1849" s="27"/>
      <c r="I1849" s="27"/>
      <c r="J1849" s="27" t="s">
        <v>4784</v>
      </c>
      <c r="K1849" s="17">
        <v>0</v>
      </c>
      <c r="L1849" s="27" t="s">
        <v>8394</v>
      </c>
      <c r="M1849" s="21"/>
      <c r="N1849" s="32"/>
      <c r="O1849" s="32" t="s">
        <v>8394</v>
      </c>
      <c r="P1849" s="27" t="s">
        <v>4786</v>
      </c>
      <c r="Q1849" s="32"/>
      <c r="R1849" s="39">
        <v>16</v>
      </c>
      <c r="S1849" s="32"/>
      <c r="T1849" s="32"/>
      <c r="U1849" s="32"/>
    </row>
    <row r="1850" spans="1:21" hidden="1" x14ac:dyDescent="0.25">
      <c r="A1850" s="17"/>
      <c r="B1850" s="32" t="s">
        <v>8393</v>
      </c>
      <c r="C1850" s="27"/>
      <c r="D1850" s="18"/>
      <c r="E1850" s="32"/>
      <c r="F1850" s="32"/>
      <c r="G1850" s="27" t="s">
        <v>3478</v>
      </c>
      <c r="H1850" s="27"/>
      <c r="I1850" s="27"/>
      <c r="J1850" s="27" t="s">
        <v>4784</v>
      </c>
      <c r="K1850" s="17">
        <v>0</v>
      </c>
      <c r="L1850" s="27" t="s">
        <v>8394</v>
      </c>
      <c r="M1850" s="21"/>
      <c r="N1850" s="32"/>
      <c r="O1850" s="32" t="s">
        <v>8394</v>
      </c>
      <c r="P1850" s="27" t="s">
        <v>4786</v>
      </c>
      <c r="Q1850" s="32"/>
      <c r="R1850" s="39">
        <v>10.199999999999999</v>
      </c>
      <c r="S1850" s="32"/>
      <c r="T1850" s="32"/>
      <c r="U1850" s="32"/>
    </row>
    <row r="1851" spans="1:21" hidden="1" x14ac:dyDescent="0.25">
      <c r="A1851" s="17"/>
      <c r="B1851" s="32" t="s">
        <v>8393</v>
      </c>
      <c r="C1851" s="27"/>
      <c r="D1851" s="18"/>
      <c r="E1851" s="32"/>
      <c r="F1851" s="32"/>
      <c r="G1851" s="27" t="s">
        <v>3186</v>
      </c>
      <c r="H1851" s="27"/>
      <c r="I1851" s="27"/>
      <c r="J1851" s="27" t="s">
        <v>4784</v>
      </c>
      <c r="K1851" s="17">
        <v>0</v>
      </c>
      <c r="L1851" s="27" t="s">
        <v>8394</v>
      </c>
      <c r="M1851" s="21"/>
      <c r="N1851" s="32"/>
      <c r="O1851" s="32" t="s">
        <v>8394</v>
      </c>
      <c r="P1851" s="27" t="s">
        <v>4786</v>
      </c>
      <c r="Q1851" s="32"/>
      <c r="R1851" s="39">
        <v>0</v>
      </c>
      <c r="S1851" s="32"/>
      <c r="T1851" s="32"/>
      <c r="U1851" s="32"/>
    </row>
    <row r="1852" spans="1:21" hidden="1" x14ac:dyDescent="0.25">
      <c r="A1852" s="17"/>
      <c r="B1852" s="32" t="s">
        <v>8393</v>
      </c>
      <c r="C1852" s="27"/>
      <c r="D1852" s="18"/>
      <c r="E1852" s="32"/>
      <c r="F1852" s="32"/>
      <c r="G1852" s="27" t="s">
        <v>3346</v>
      </c>
      <c r="H1852" s="27"/>
      <c r="I1852" s="27"/>
      <c r="J1852" s="27" t="s">
        <v>4784</v>
      </c>
      <c r="K1852" s="17">
        <v>0</v>
      </c>
      <c r="L1852" s="27" t="s">
        <v>8394</v>
      </c>
      <c r="M1852" s="21"/>
      <c r="N1852" s="32"/>
      <c r="O1852" s="32" t="s">
        <v>8394</v>
      </c>
      <c r="P1852" s="27" t="s">
        <v>4786</v>
      </c>
      <c r="Q1852" s="32"/>
      <c r="R1852" s="39">
        <v>26.4</v>
      </c>
      <c r="S1852" s="32"/>
      <c r="T1852" s="32"/>
      <c r="U1852" s="32"/>
    </row>
    <row r="1853" spans="1:21" hidden="1" x14ac:dyDescent="0.25">
      <c r="A1853" s="17"/>
      <c r="B1853" s="32" t="s">
        <v>8393</v>
      </c>
      <c r="C1853" s="27"/>
      <c r="D1853" s="18"/>
      <c r="E1853" s="32"/>
      <c r="F1853" s="32"/>
      <c r="G1853" s="27" t="s">
        <v>3221</v>
      </c>
      <c r="H1853" s="27"/>
      <c r="I1853" s="27"/>
      <c r="J1853" s="27" t="s">
        <v>4784</v>
      </c>
      <c r="K1853" s="17">
        <v>0</v>
      </c>
      <c r="L1853" s="27" t="s">
        <v>8394</v>
      </c>
      <c r="M1853" s="21"/>
      <c r="N1853" s="32"/>
      <c r="O1853" s="32" t="s">
        <v>8394</v>
      </c>
      <c r="P1853" s="27" t="s">
        <v>4786</v>
      </c>
      <c r="Q1853" s="32"/>
      <c r="R1853" s="39">
        <v>2</v>
      </c>
      <c r="S1853" s="32"/>
      <c r="T1853" s="32"/>
      <c r="U1853" s="32"/>
    </row>
    <row r="1854" spans="1:21" hidden="1" x14ac:dyDescent="0.25">
      <c r="A1854" s="17"/>
      <c r="B1854" s="32" t="s">
        <v>8393</v>
      </c>
      <c r="C1854" s="27"/>
      <c r="D1854" s="18"/>
      <c r="E1854" s="32"/>
      <c r="F1854" s="32"/>
      <c r="G1854" s="27" t="s">
        <v>3197</v>
      </c>
      <c r="H1854" s="27"/>
      <c r="I1854" s="27"/>
      <c r="J1854" s="27" t="s">
        <v>4784</v>
      </c>
      <c r="K1854" s="17">
        <v>0</v>
      </c>
      <c r="L1854" s="27" t="s">
        <v>8394</v>
      </c>
      <c r="M1854" s="21"/>
      <c r="N1854" s="32"/>
      <c r="O1854" s="32" t="s">
        <v>8394</v>
      </c>
      <c r="P1854" s="27" t="s">
        <v>4786</v>
      </c>
      <c r="Q1854" s="32"/>
      <c r="R1854" s="39">
        <v>0.2</v>
      </c>
      <c r="S1854" s="32"/>
      <c r="T1854" s="32"/>
      <c r="U1854" s="32"/>
    </row>
    <row r="1855" spans="1:21" hidden="1" x14ac:dyDescent="0.25">
      <c r="A1855" s="17"/>
      <c r="B1855" s="32" t="s">
        <v>8393</v>
      </c>
      <c r="C1855" s="27"/>
      <c r="D1855" s="18"/>
      <c r="E1855" s="32"/>
      <c r="F1855" s="32"/>
      <c r="G1855" s="27" t="s">
        <v>3483</v>
      </c>
      <c r="H1855" s="27"/>
      <c r="I1855" s="27"/>
      <c r="J1855" s="27" t="s">
        <v>4784</v>
      </c>
      <c r="K1855" s="17">
        <v>0</v>
      </c>
      <c r="L1855" s="27" t="s">
        <v>8394</v>
      </c>
      <c r="M1855" s="21"/>
      <c r="N1855" s="32"/>
      <c r="O1855" s="32" t="s">
        <v>8394</v>
      </c>
      <c r="P1855" s="27" t="s">
        <v>4786</v>
      </c>
      <c r="Q1855" s="32"/>
      <c r="R1855" s="39">
        <v>18.399999999999999</v>
      </c>
      <c r="S1855" s="32"/>
      <c r="T1855" s="32"/>
      <c r="U1855" s="32"/>
    </row>
    <row r="1856" spans="1:21" hidden="1" x14ac:dyDescent="0.25">
      <c r="A1856" s="17"/>
      <c r="B1856" s="32" t="s">
        <v>8393</v>
      </c>
      <c r="C1856" s="27"/>
      <c r="D1856" s="18"/>
      <c r="E1856" s="32"/>
      <c r="F1856" s="32"/>
      <c r="G1856" s="27" t="s">
        <v>3484</v>
      </c>
      <c r="H1856" s="27"/>
      <c r="I1856" s="27"/>
      <c r="J1856" s="27" t="s">
        <v>4784</v>
      </c>
      <c r="K1856" s="17">
        <v>0</v>
      </c>
      <c r="L1856" s="27" t="s">
        <v>8394</v>
      </c>
      <c r="M1856" s="21"/>
      <c r="N1856" s="32"/>
      <c r="O1856" s="32" t="s">
        <v>8394</v>
      </c>
      <c r="P1856" s="27" t="s">
        <v>4786</v>
      </c>
      <c r="Q1856" s="32"/>
      <c r="R1856" s="39">
        <v>9.1</v>
      </c>
      <c r="S1856" s="32"/>
      <c r="T1856" s="32"/>
      <c r="U1856" s="32"/>
    </row>
    <row r="1857" spans="1:21" hidden="1" x14ac:dyDescent="0.25">
      <c r="A1857" s="17"/>
      <c r="B1857" s="32" t="s">
        <v>8393</v>
      </c>
      <c r="C1857" s="27"/>
      <c r="D1857" s="18"/>
      <c r="E1857" s="32"/>
      <c r="F1857" s="32"/>
      <c r="G1857" s="27" t="s">
        <v>3477</v>
      </c>
      <c r="H1857" s="27"/>
      <c r="I1857" s="27"/>
      <c r="J1857" s="27" t="s">
        <v>4784</v>
      </c>
      <c r="K1857" s="17">
        <v>0</v>
      </c>
      <c r="L1857" s="27" t="s">
        <v>8394</v>
      </c>
      <c r="M1857" s="21"/>
      <c r="N1857" s="32"/>
      <c r="O1857" s="32" t="s">
        <v>8394</v>
      </c>
      <c r="P1857" s="27" t="s">
        <v>4786</v>
      </c>
      <c r="Q1857" s="32"/>
      <c r="R1857" s="39">
        <v>15.3</v>
      </c>
      <c r="S1857" s="32"/>
      <c r="T1857" s="32"/>
      <c r="U1857" s="32"/>
    </row>
    <row r="1858" spans="1:21" hidden="1" x14ac:dyDescent="0.25">
      <c r="A1858" s="17"/>
      <c r="B1858" s="32" t="s">
        <v>8393</v>
      </c>
      <c r="C1858" s="27"/>
      <c r="D1858" s="18"/>
      <c r="E1858" s="32"/>
      <c r="F1858" s="32"/>
      <c r="G1858" s="27" t="s">
        <v>3480</v>
      </c>
      <c r="H1858" s="27"/>
      <c r="I1858" s="27"/>
      <c r="J1858" s="27" t="s">
        <v>4784</v>
      </c>
      <c r="K1858" s="17">
        <v>0</v>
      </c>
      <c r="L1858" s="27" t="s">
        <v>8394</v>
      </c>
      <c r="M1858" s="21"/>
      <c r="N1858" s="32"/>
      <c r="O1858" s="32" t="s">
        <v>8394</v>
      </c>
      <c r="P1858" s="27" t="s">
        <v>4786</v>
      </c>
      <c r="Q1858" s="32"/>
      <c r="R1858" s="39">
        <v>38.299999999999997</v>
      </c>
      <c r="S1858" s="32"/>
      <c r="T1858" s="32"/>
      <c r="U1858" s="32"/>
    </row>
    <row r="1859" spans="1:21" hidden="1" x14ac:dyDescent="0.25">
      <c r="A1859" s="17"/>
      <c r="B1859" s="32" t="s">
        <v>8393</v>
      </c>
      <c r="C1859" s="27"/>
      <c r="D1859" s="18"/>
      <c r="E1859" s="32"/>
      <c r="F1859" s="32"/>
      <c r="G1859" s="27" t="s">
        <v>3487</v>
      </c>
      <c r="H1859" s="27"/>
      <c r="I1859" s="27"/>
      <c r="J1859" s="27" t="s">
        <v>4784</v>
      </c>
      <c r="K1859" s="17">
        <v>0</v>
      </c>
      <c r="L1859" s="27" t="s">
        <v>8394</v>
      </c>
      <c r="M1859" s="21"/>
      <c r="N1859" s="32"/>
      <c r="O1859" s="32" t="s">
        <v>8394</v>
      </c>
      <c r="P1859" s="27" t="s">
        <v>4786</v>
      </c>
      <c r="Q1859" s="32"/>
      <c r="R1859" s="39">
        <v>9.5</v>
      </c>
      <c r="S1859" s="32"/>
      <c r="T1859" s="32"/>
      <c r="U1859" s="32"/>
    </row>
    <row r="1860" spans="1:21" hidden="1" x14ac:dyDescent="0.25">
      <c r="A1860" s="17"/>
      <c r="B1860" s="32" t="s">
        <v>8393</v>
      </c>
      <c r="C1860" s="27"/>
      <c r="D1860" s="18"/>
      <c r="E1860" s="32"/>
      <c r="F1860" s="32"/>
      <c r="G1860" s="27" t="s">
        <v>3485</v>
      </c>
      <c r="H1860" s="27"/>
      <c r="I1860" s="27"/>
      <c r="J1860" s="27" t="s">
        <v>4784</v>
      </c>
      <c r="K1860" s="17">
        <v>0</v>
      </c>
      <c r="L1860" s="27" t="s">
        <v>8394</v>
      </c>
      <c r="M1860" s="21"/>
      <c r="N1860" s="32"/>
      <c r="O1860" s="32" t="s">
        <v>8394</v>
      </c>
      <c r="P1860" s="27" t="s">
        <v>4786</v>
      </c>
      <c r="Q1860" s="32"/>
      <c r="R1860" s="39">
        <v>0</v>
      </c>
      <c r="S1860" s="32"/>
      <c r="T1860" s="32"/>
      <c r="U1860" s="32"/>
    </row>
    <row r="1861" spans="1:21" hidden="1" x14ac:dyDescent="0.25">
      <c r="A1861" s="17"/>
      <c r="B1861" s="32" t="s">
        <v>8393</v>
      </c>
      <c r="C1861" s="27"/>
      <c r="D1861" s="18"/>
      <c r="E1861" s="32"/>
      <c r="F1861" s="32"/>
      <c r="G1861" s="27" t="s">
        <v>3490</v>
      </c>
      <c r="H1861" s="27"/>
      <c r="I1861" s="27"/>
      <c r="J1861" s="27" t="s">
        <v>4784</v>
      </c>
      <c r="K1861" s="17">
        <v>0</v>
      </c>
      <c r="L1861" s="27" t="s">
        <v>8394</v>
      </c>
      <c r="M1861" s="21"/>
      <c r="N1861" s="32"/>
      <c r="O1861" s="32" t="s">
        <v>8394</v>
      </c>
      <c r="P1861" s="27" t="s">
        <v>4786</v>
      </c>
      <c r="Q1861" s="32"/>
      <c r="R1861" s="39">
        <v>7.2</v>
      </c>
      <c r="S1861" s="32"/>
      <c r="T1861" s="32"/>
      <c r="U1861" s="32"/>
    </row>
    <row r="1862" spans="1:21" hidden="1" x14ac:dyDescent="0.25">
      <c r="A1862" s="17"/>
      <c r="B1862" s="32" t="s">
        <v>8393</v>
      </c>
      <c r="C1862" s="27"/>
      <c r="D1862" s="18"/>
      <c r="E1862" s="32"/>
      <c r="F1862" s="32"/>
      <c r="G1862" s="27" t="s">
        <v>3479</v>
      </c>
      <c r="H1862" s="27"/>
      <c r="I1862" s="27"/>
      <c r="J1862" s="27" t="s">
        <v>4784</v>
      </c>
      <c r="K1862" s="17">
        <v>0</v>
      </c>
      <c r="L1862" s="27" t="s">
        <v>8394</v>
      </c>
      <c r="M1862" s="21"/>
      <c r="N1862" s="32"/>
      <c r="O1862" s="32" t="s">
        <v>8394</v>
      </c>
      <c r="P1862" s="27" t="s">
        <v>4786</v>
      </c>
      <c r="Q1862" s="32"/>
      <c r="R1862" s="39">
        <v>12.8</v>
      </c>
      <c r="S1862" s="32"/>
      <c r="T1862" s="32"/>
      <c r="U1862" s="32"/>
    </row>
    <row r="1863" spans="1:21" hidden="1" x14ac:dyDescent="0.25">
      <c r="A1863" s="17"/>
      <c r="B1863" s="32" t="s">
        <v>8393</v>
      </c>
      <c r="C1863" s="27"/>
      <c r="D1863" s="18"/>
      <c r="E1863" s="32"/>
      <c r="F1863" s="32"/>
      <c r="G1863" s="27" t="s">
        <v>3486</v>
      </c>
      <c r="H1863" s="27"/>
      <c r="I1863" s="27"/>
      <c r="J1863" s="27" t="s">
        <v>4784</v>
      </c>
      <c r="K1863" s="17">
        <v>0</v>
      </c>
      <c r="L1863" s="27" t="s">
        <v>8394</v>
      </c>
      <c r="M1863" s="21"/>
      <c r="N1863" s="32"/>
      <c r="O1863" s="32" t="s">
        <v>8394</v>
      </c>
      <c r="P1863" s="27" t="s">
        <v>4786</v>
      </c>
      <c r="Q1863" s="32"/>
      <c r="R1863" s="39">
        <v>8.3000000000000007</v>
      </c>
      <c r="S1863" s="32"/>
      <c r="T1863" s="32"/>
      <c r="U1863" s="32"/>
    </row>
    <row r="1864" spans="1:21" hidden="1" x14ac:dyDescent="0.25">
      <c r="A1864" s="17"/>
      <c r="B1864" s="32" t="s">
        <v>8393</v>
      </c>
      <c r="C1864" s="27"/>
      <c r="D1864" s="18"/>
      <c r="E1864" s="32"/>
      <c r="F1864" s="32"/>
      <c r="G1864" s="27" t="s">
        <v>3481</v>
      </c>
      <c r="H1864" s="27"/>
      <c r="I1864" s="27"/>
      <c r="J1864" s="27" t="s">
        <v>4784</v>
      </c>
      <c r="K1864" s="17">
        <v>0</v>
      </c>
      <c r="L1864" s="27" t="s">
        <v>8394</v>
      </c>
      <c r="M1864" s="21"/>
      <c r="N1864" s="32"/>
      <c r="O1864" s="32" t="s">
        <v>8394</v>
      </c>
      <c r="P1864" s="27" t="s">
        <v>4786</v>
      </c>
      <c r="Q1864" s="32"/>
      <c r="R1864" s="39">
        <v>4.9000000000000004</v>
      </c>
      <c r="S1864" s="32"/>
      <c r="T1864" s="32"/>
      <c r="U1864" s="32"/>
    </row>
    <row r="1865" spans="1:21" hidden="1" x14ac:dyDescent="0.25">
      <c r="A1865" s="17"/>
      <c r="B1865" s="32" t="s">
        <v>8393</v>
      </c>
      <c r="C1865" s="27"/>
      <c r="D1865" s="18"/>
      <c r="E1865" s="32"/>
      <c r="F1865" s="32"/>
      <c r="G1865" s="27" t="s">
        <v>3482</v>
      </c>
      <c r="H1865" s="27"/>
      <c r="I1865" s="27"/>
      <c r="J1865" s="27" t="s">
        <v>4784</v>
      </c>
      <c r="K1865" s="17">
        <v>0</v>
      </c>
      <c r="L1865" s="27" t="s">
        <v>8395</v>
      </c>
      <c r="M1865" s="21"/>
      <c r="N1865" s="32"/>
      <c r="O1865" s="32" t="s">
        <v>8395</v>
      </c>
      <c r="P1865" s="27" t="s">
        <v>4786</v>
      </c>
      <c r="Q1865" s="32"/>
      <c r="R1865" s="39">
        <v>0.6</v>
      </c>
      <c r="S1865" s="32"/>
      <c r="T1865" s="32"/>
      <c r="U1865" s="32"/>
    </row>
    <row r="1866" spans="1:21" hidden="1" x14ac:dyDescent="0.25">
      <c r="A1866" s="17"/>
      <c r="B1866" s="32" t="s">
        <v>8393</v>
      </c>
      <c r="C1866" s="27"/>
      <c r="D1866" s="18"/>
      <c r="E1866" s="32"/>
      <c r="F1866" s="32"/>
      <c r="G1866" s="27" t="s">
        <v>3478</v>
      </c>
      <c r="H1866" s="27"/>
      <c r="I1866" s="27"/>
      <c r="J1866" s="27" t="s">
        <v>4784</v>
      </c>
      <c r="K1866" s="17">
        <v>0</v>
      </c>
      <c r="L1866" s="27" t="s">
        <v>8395</v>
      </c>
      <c r="M1866" s="21"/>
      <c r="N1866" s="32"/>
      <c r="O1866" s="32" t="s">
        <v>8395</v>
      </c>
      <c r="P1866" s="27" t="s">
        <v>4786</v>
      </c>
      <c r="Q1866" s="32"/>
      <c r="R1866" s="39">
        <v>30.9</v>
      </c>
      <c r="S1866" s="32"/>
      <c r="T1866" s="32"/>
      <c r="U1866" s="32"/>
    </row>
    <row r="1867" spans="1:21" hidden="1" x14ac:dyDescent="0.25">
      <c r="A1867" s="17"/>
      <c r="B1867" s="32" t="s">
        <v>8393</v>
      </c>
      <c r="C1867" s="27"/>
      <c r="D1867" s="18"/>
      <c r="E1867" s="32"/>
      <c r="F1867" s="32"/>
      <c r="G1867" s="27" t="s">
        <v>3186</v>
      </c>
      <c r="H1867" s="27"/>
      <c r="I1867" s="27"/>
      <c r="J1867" s="27" t="s">
        <v>4784</v>
      </c>
      <c r="K1867" s="17">
        <v>0</v>
      </c>
      <c r="L1867" s="27" t="s">
        <v>8395</v>
      </c>
      <c r="M1867" s="21"/>
      <c r="N1867" s="32"/>
      <c r="O1867" s="32" t="s">
        <v>8395</v>
      </c>
      <c r="P1867" s="27" t="s">
        <v>4786</v>
      </c>
      <c r="Q1867" s="32"/>
      <c r="R1867" s="39">
        <v>0</v>
      </c>
      <c r="S1867" s="32"/>
      <c r="T1867" s="32"/>
      <c r="U1867" s="32"/>
    </row>
    <row r="1868" spans="1:21" hidden="1" x14ac:dyDescent="0.25">
      <c r="A1868" s="17"/>
      <c r="B1868" s="32" t="s">
        <v>8393</v>
      </c>
      <c r="C1868" s="27"/>
      <c r="D1868" s="18"/>
      <c r="E1868" s="32"/>
      <c r="F1868" s="32"/>
      <c r="G1868" s="27" t="s">
        <v>3346</v>
      </c>
      <c r="H1868" s="27"/>
      <c r="I1868" s="27"/>
      <c r="J1868" s="27" t="s">
        <v>4784</v>
      </c>
      <c r="K1868" s="17">
        <v>0</v>
      </c>
      <c r="L1868" s="27" t="s">
        <v>8395</v>
      </c>
      <c r="M1868" s="21"/>
      <c r="N1868" s="32"/>
      <c r="O1868" s="32" t="s">
        <v>8395</v>
      </c>
      <c r="P1868" s="27" t="s">
        <v>4786</v>
      </c>
      <c r="Q1868" s="32"/>
      <c r="R1868" s="39">
        <v>0</v>
      </c>
      <c r="S1868" s="32"/>
      <c r="T1868" s="32"/>
      <c r="U1868" s="32"/>
    </row>
    <row r="1869" spans="1:21" hidden="1" x14ac:dyDescent="0.25">
      <c r="A1869" s="17"/>
      <c r="B1869" s="32" t="s">
        <v>8393</v>
      </c>
      <c r="C1869" s="27"/>
      <c r="D1869" s="18"/>
      <c r="E1869" s="32"/>
      <c r="F1869" s="32"/>
      <c r="G1869" s="27" t="s">
        <v>3221</v>
      </c>
      <c r="H1869" s="27"/>
      <c r="I1869" s="27"/>
      <c r="J1869" s="27" t="s">
        <v>4784</v>
      </c>
      <c r="K1869" s="17">
        <v>0</v>
      </c>
      <c r="L1869" s="27" t="s">
        <v>8395</v>
      </c>
      <c r="M1869" s="21"/>
      <c r="N1869" s="32"/>
      <c r="O1869" s="32" t="s">
        <v>8395</v>
      </c>
      <c r="P1869" s="27" t="s">
        <v>4786</v>
      </c>
      <c r="Q1869" s="32"/>
      <c r="R1869" s="39">
        <v>0</v>
      </c>
      <c r="S1869" s="32"/>
      <c r="T1869" s="32"/>
      <c r="U1869" s="32"/>
    </row>
    <row r="1870" spans="1:21" hidden="1" x14ac:dyDescent="0.25">
      <c r="A1870" s="17"/>
      <c r="B1870" s="32" t="s">
        <v>8393</v>
      </c>
      <c r="C1870" s="27"/>
      <c r="D1870" s="18"/>
      <c r="E1870" s="32"/>
      <c r="F1870" s="32"/>
      <c r="G1870" s="27" t="s">
        <v>3197</v>
      </c>
      <c r="H1870" s="27"/>
      <c r="I1870" s="27"/>
      <c r="J1870" s="27" t="s">
        <v>4784</v>
      </c>
      <c r="K1870" s="17">
        <v>0</v>
      </c>
      <c r="L1870" s="27" t="s">
        <v>8395</v>
      </c>
      <c r="M1870" s="21"/>
      <c r="N1870" s="32"/>
      <c r="O1870" s="32" t="s">
        <v>8395</v>
      </c>
      <c r="P1870" s="27" t="s">
        <v>4786</v>
      </c>
      <c r="Q1870" s="32"/>
      <c r="R1870" s="39">
        <v>0</v>
      </c>
      <c r="S1870" s="32"/>
      <c r="T1870" s="32"/>
      <c r="U1870" s="32"/>
    </row>
    <row r="1871" spans="1:21" hidden="1" x14ac:dyDescent="0.25">
      <c r="A1871" s="17"/>
      <c r="B1871" s="32" t="s">
        <v>8393</v>
      </c>
      <c r="C1871" s="27"/>
      <c r="D1871" s="18"/>
      <c r="E1871" s="32"/>
      <c r="F1871" s="32"/>
      <c r="G1871" s="27" t="s">
        <v>3483</v>
      </c>
      <c r="H1871" s="27"/>
      <c r="I1871" s="27"/>
      <c r="J1871" s="27" t="s">
        <v>4784</v>
      </c>
      <c r="K1871" s="17">
        <v>0</v>
      </c>
      <c r="L1871" s="27" t="s">
        <v>8395</v>
      </c>
      <c r="M1871" s="21"/>
      <c r="N1871" s="32"/>
      <c r="O1871" s="32" t="s">
        <v>8395</v>
      </c>
      <c r="P1871" s="27" t="s">
        <v>4786</v>
      </c>
      <c r="Q1871" s="32"/>
      <c r="R1871" s="39">
        <v>0</v>
      </c>
      <c r="S1871" s="32"/>
      <c r="T1871" s="32"/>
      <c r="U1871" s="32"/>
    </row>
    <row r="1872" spans="1:21" hidden="1" x14ac:dyDescent="0.25">
      <c r="A1872" s="17"/>
      <c r="B1872" s="32" t="s">
        <v>8393</v>
      </c>
      <c r="C1872" s="27"/>
      <c r="D1872" s="18"/>
      <c r="E1872" s="32"/>
      <c r="F1872" s="32"/>
      <c r="G1872" s="27" t="s">
        <v>3484</v>
      </c>
      <c r="H1872" s="27"/>
      <c r="I1872" s="27"/>
      <c r="J1872" s="27" t="s">
        <v>4784</v>
      </c>
      <c r="K1872" s="17">
        <v>0</v>
      </c>
      <c r="L1872" s="27" t="s">
        <v>8395</v>
      </c>
      <c r="M1872" s="21"/>
      <c r="N1872" s="32"/>
      <c r="O1872" s="32" t="s">
        <v>8395</v>
      </c>
      <c r="P1872" s="27" t="s">
        <v>4786</v>
      </c>
      <c r="Q1872" s="32"/>
      <c r="R1872" s="39">
        <v>0.2</v>
      </c>
      <c r="S1872" s="32"/>
      <c r="T1872" s="32"/>
      <c r="U1872" s="32"/>
    </row>
    <row r="1873" spans="1:21" hidden="1" x14ac:dyDescent="0.25">
      <c r="A1873" s="17"/>
      <c r="B1873" s="32" t="s">
        <v>8393</v>
      </c>
      <c r="C1873" s="27"/>
      <c r="D1873" s="18"/>
      <c r="E1873" s="32"/>
      <c r="F1873" s="32"/>
      <c r="G1873" s="27" t="s">
        <v>3477</v>
      </c>
      <c r="H1873" s="27"/>
      <c r="I1873" s="27"/>
      <c r="J1873" s="27" t="s">
        <v>4784</v>
      </c>
      <c r="K1873" s="17">
        <v>0</v>
      </c>
      <c r="L1873" s="27" t="s">
        <v>8395</v>
      </c>
      <c r="M1873" s="21"/>
      <c r="N1873" s="32"/>
      <c r="O1873" s="32" t="s">
        <v>8395</v>
      </c>
      <c r="P1873" s="27" t="s">
        <v>4786</v>
      </c>
      <c r="Q1873" s="32"/>
      <c r="R1873" s="39">
        <v>0</v>
      </c>
      <c r="S1873" s="32"/>
      <c r="T1873" s="32"/>
      <c r="U1873" s="32"/>
    </row>
    <row r="1874" spans="1:21" hidden="1" x14ac:dyDescent="0.25">
      <c r="A1874" s="17"/>
      <c r="B1874" s="32" t="s">
        <v>8393</v>
      </c>
      <c r="C1874" s="27"/>
      <c r="D1874" s="18"/>
      <c r="E1874" s="32"/>
      <c r="F1874" s="32"/>
      <c r="G1874" s="27" t="s">
        <v>3480</v>
      </c>
      <c r="H1874" s="27"/>
      <c r="I1874" s="27"/>
      <c r="J1874" s="27" t="s">
        <v>4784</v>
      </c>
      <c r="K1874" s="17">
        <v>0</v>
      </c>
      <c r="L1874" s="27" t="s">
        <v>8395</v>
      </c>
      <c r="M1874" s="21"/>
      <c r="N1874" s="32"/>
      <c r="O1874" s="32" t="s">
        <v>8395</v>
      </c>
      <c r="P1874" s="27" t="s">
        <v>4786</v>
      </c>
      <c r="Q1874" s="32"/>
      <c r="R1874" s="39">
        <v>0</v>
      </c>
      <c r="S1874" s="32"/>
      <c r="T1874" s="32"/>
      <c r="U1874" s="32"/>
    </row>
    <row r="1875" spans="1:21" hidden="1" x14ac:dyDescent="0.25">
      <c r="A1875" s="17"/>
      <c r="B1875" s="32" t="s">
        <v>8393</v>
      </c>
      <c r="C1875" s="27"/>
      <c r="D1875" s="18"/>
      <c r="E1875" s="32"/>
      <c r="F1875" s="32"/>
      <c r="G1875" s="27" t="s">
        <v>3487</v>
      </c>
      <c r="H1875" s="27"/>
      <c r="I1875" s="27"/>
      <c r="J1875" s="27" t="s">
        <v>4784</v>
      </c>
      <c r="K1875" s="17">
        <v>0</v>
      </c>
      <c r="L1875" s="27" t="s">
        <v>8395</v>
      </c>
      <c r="M1875" s="21"/>
      <c r="N1875" s="32"/>
      <c r="O1875" s="32" t="s">
        <v>8395</v>
      </c>
      <c r="P1875" s="27" t="s">
        <v>4786</v>
      </c>
      <c r="Q1875" s="32"/>
      <c r="R1875" s="39">
        <v>7.8</v>
      </c>
      <c r="S1875" s="32"/>
      <c r="T1875" s="32"/>
      <c r="U1875" s="32"/>
    </row>
    <row r="1876" spans="1:21" hidden="1" x14ac:dyDescent="0.25">
      <c r="A1876" s="17"/>
      <c r="B1876" s="32" t="s">
        <v>8393</v>
      </c>
      <c r="C1876" s="27"/>
      <c r="D1876" s="18"/>
      <c r="E1876" s="32"/>
      <c r="F1876" s="32"/>
      <c r="G1876" s="27" t="s">
        <v>3485</v>
      </c>
      <c r="H1876" s="27"/>
      <c r="I1876" s="27"/>
      <c r="J1876" s="27" t="s">
        <v>4784</v>
      </c>
      <c r="K1876" s="17">
        <v>0</v>
      </c>
      <c r="L1876" s="27" t="s">
        <v>8395</v>
      </c>
      <c r="M1876" s="21"/>
      <c r="N1876" s="32"/>
      <c r="O1876" s="32" t="s">
        <v>8395</v>
      </c>
      <c r="P1876" s="27" t="s">
        <v>4786</v>
      </c>
      <c r="Q1876" s="32"/>
      <c r="R1876" s="39">
        <v>0</v>
      </c>
      <c r="S1876" s="32"/>
      <c r="T1876" s="32"/>
      <c r="U1876" s="32"/>
    </row>
    <row r="1877" spans="1:21" hidden="1" x14ac:dyDescent="0.25">
      <c r="A1877" s="17"/>
      <c r="B1877" s="32" t="s">
        <v>8393</v>
      </c>
      <c r="C1877" s="27"/>
      <c r="D1877" s="18"/>
      <c r="E1877" s="32"/>
      <c r="F1877" s="32"/>
      <c r="G1877" s="27" t="s">
        <v>3490</v>
      </c>
      <c r="H1877" s="27"/>
      <c r="I1877" s="27"/>
      <c r="J1877" s="27" t="s">
        <v>4784</v>
      </c>
      <c r="K1877" s="17">
        <v>0</v>
      </c>
      <c r="L1877" s="27" t="s">
        <v>8395</v>
      </c>
      <c r="M1877" s="21"/>
      <c r="N1877" s="32"/>
      <c r="O1877" s="32" t="s">
        <v>8395</v>
      </c>
      <c r="P1877" s="27" t="s">
        <v>4786</v>
      </c>
      <c r="Q1877" s="32"/>
      <c r="R1877" s="39">
        <v>0</v>
      </c>
      <c r="S1877" s="32"/>
      <c r="T1877" s="32"/>
      <c r="U1877" s="32"/>
    </row>
    <row r="1878" spans="1:21" hidden="1" x14ac:dyDescent="0.25">
      <c r="A1878" s="17"/>
      <c r="B1878" s="32" t="s">
        <v>8393</v>
      </c>
      <c r="C1878" s="27"/>
      <c r="D1878" s="18"/>
      <c r="E1878" s="32"/>
      <c r="F1878" s="32"/>
      <c r="G1878" s="27" t="s">
        <v>3479</v>
      </c>
      <c r="H1878" s="27"/>
      <c r="I1878" s="27"/>
      <c r="J1878" s="27" t="s">
        <v>4784</v>
      </c>
      <c r="K1878" s="17">
        <v>0</v>
      </c>
      <c r="L1878" s="27" t="s">
        <v>8395</v>
      </c>
      <c r="M1878" s="21"/>
      <c r="N1878" s="32"/>
      <c r="O1878" s="32" t="s">
        <v>8395</v>
      </c>
      <c r="P1878" s="27" t="s">
        <v>4786</v>
      </c>
      <c r="Q1878" s="32"/>
      <c r="R1878" s="39">
        <v>0</v>
      </c>
      <c r="S1878" s="32"/>
      <c r="T1878" s="32"/>
      <c r="U1878" s="32"/>
    </row>
    <row r="1879" spans="1:21" hidden="1" x14ac:dyDescent="0.25">
      <c r="A1879" s="17"/>
      <c r="B1879" s="32" t="s">
        <v>8393</v>
      </c>
      <c r="C1879" s="27"/>
      <c r="D1879" s="18"/>
      <c r="E1879" s="32"/>
      <c r="F1879" s="32"/>
      <c r="G1879" s="27" t="s">
        <v>3486</v>
      </c>
      <c r="H1879" s="27"/>
      <c r="I1879" s="27"/>
      <c r="J1879" s="27" t="s">
        <v>4784</v>
      </c>
      <c r="K1879" s="17">
        <v>0</v>
      </c>
      <c r="L1879" s="27" t="s">
        <v>8395</v>
      </c>
      <c r="M1879" s="21"/>
      <c r="N1879" s="32"/>
      <c r="O1879" s="32" t="s">
        <v>8395</v>
      </c>
      <c r="P1879" s="27" t="s">
        <v>4786</v>
      </c>
      <c r="Q1879" s="32"/>
      <c r="R1879" s="39">
        <v>0</v>
      </c>
      <c r="S1879" s="32"/>
      <c r="T1879" s="32"/>
      <c r="U1879" s="32"/>
    </row>
    <row r="1880" spans="1:21" hidden="1" x14ac:dyDescent="0.25">
      <c r="A1880" s="17"/>
      <c r="B1880" s="32" t="s">
        <v>8393</v>
      </c>
      <c r="C1880" s="27"/>
      <c r="D1880" s="18"/>
      <c r="E1880" s="32"/>
      <c r="F1880" s="32"/>
      <c r="G1880" s="27" t="s">
        <v>3481</v>
      </c>
      <c r="H1880" s="27"/>
      <c r="I1880" s="27"/>
      <c r="J1880" s="27" t="s">
        <v>4784</v>
      </c>
      <c r="K1880" s="17">
        <v>0</v>
      </c>
      <c r="L1880" s="27" t="s">
        <v>8395</v>
      </c>
      <c r="M1880" s="21"/>
      <c r="N1880" s="32"/>
      <c r="O1880" s="32" t="s">
        <v>8395</v>
      </c>
      <c r="P1880" s="27" t="s">
        <v>4786</v>
      </c>
      <c r="Q1880" s="32"/>
      <c r="R1880" s="39">
        <v>0</v>
      </c>
      <c r="S1880" s="32"/>
      <c r="T1880" s="32"/>
      <c r="U1880" s="32"/>
    </row>
    <row r="1881" spans="1:21" hidden="1" x14ac:dyDescent="0.25">
      <c r="A1881" s="17"/>
      <c r="B1881" s="32" t="s">
        <v>8393</v>
      </c>
      <c r="C1881" s="27"/>
      <c r="D1881" s="18"/>
      <c r="E1881" s="32"/>
      <c r="F1881" s="32"/>
      <c r="G1881" s="27" t="s">
        <v>3482</v>
      </c>
      <c r="H1881" s="27"/>
      <c r="I1881" s="27"/>
      <c r="J1881" s="27" t="s">
        <v>4784</v>
      </c>
      <c r="K1881" s="17">
        <v>0</v>
      </c>
      <c r="L1881" s="27" t="s">
        <v>6168</v>
      </c>
      <c r="M1881" s="21"/>
      <c r="N1881" s="32"/>
      <c r="O1881" s="32" t="s">
        <v>6168</v>
      </c>
      <c r="P1881" s="27" t="s">
        <v>4786</v>
      </c>
      <c r="Q1881" s="32"/>
      <c r="R1881" s="39">
        <v>0</v>
      </c>
      <c r="S1881" s="32"/>
      <c r="T1881" s="32"/>
      <c r="U1881" s="32"/>
    </row>
    <row r="1882" spans="1:21" hidden="1" x14ac:dyDescent="0.25">
      <c r="A1882" s="17"/>
      <c r="B1882" s="32" t="s">
        <v>8393</v>
      </c>
      <c r="C1882" s="27"/>
      <c r="D1882" s="18"/>
      <c r="E1882" s="32"/>
      <c r="F1882" s="32"/>
      <c r="G1882" s="27" t="s">
        <v>3478</v>
      </c>
      <c r="H1882" s="27"/>
      <c r="I1882" s="27"/>
      <c r="J1882" s="27" t="s">
        <v>4784</v>
      </c>
      <c r="K1882" s="17">
        <v>0</v>
      </c>
      <c r="L1882" s="27" t="s">
        <v>6168</v>
      </c>
      <c r="M1882" s="21"/>
      <c r="N1882" s="32"/>
      <c r="O1882" s="32" t="s">
        <v>6168</v>
      </c>
      <c r="P1882" s="27" t="s">
        <v>4786</v>
      </c>
      <c r="Q1882" s="32"/>
      <c r="R1882" s="39">
        <v>0</v>
      </c>
      <c r="S1882" s="32"/>
      <c r="T1882" s="32"/>
      <c r="U1882" s="32"/>
    </row>
    <row r="1883" spans="1:21" hidden="1" x14ac:dyDescent="0.25">
      <c r="A1883" s="17"/>
      <c r="B1883" s="32" t="s">
        <v>8393</v>
      </c>
      <c r="C1883" s="27"/>
      <c r="D1883" s="18"/>
      <c r="E1883" s="32"/>
      <c r="F1883" s="32"/>
      <c r="G1883" s="27" t="s">
        <v>3186</v>
      </c>
      <c r="H1883" s="27"/>
      <c r="I1883" s="27"/>
      <c r="J1883" s="27" t="s">
        <v>4784</v>
      </c>
      <c r="K1883" s="17">
        <v>0</v>
      </c>
      <c r="L1883" s="27" t="s">
        <v>6168</v>
      </c>
      <c r="M1883" s="21"/>
      <c r="N1883" s="32"/>
      <c r="O1883" s="32" t="s">
        <v>6168</v>
      </c>
      <c r="P1883" s="27" t="s">
        <v>4786</v>
      </c>
      <c r="Q1883" s="32"/>
      <c r="R1883" s="39">
        <v>0</v>
      </c>
      <c r="S1883" s="32"/>
      <c r="T1883" s="32"/>
      <c r="U1883" s="32"/>
    </row>
    <row r="1884" spans="1:21" hidden="1" x14ac:dyDescent="0.25">
      <c r="A1884" s="17"/>
      <c r="B1884" s="32" t="s">
        <v>8393</v>
      </c>
      <c r="C1884" s="27"/>
      <c r="D1884" s="18"/>
      <c r="E1884" s="32"/>
      <c r="F1884" s="32"/>
      <c r="G1884" s="27" t="s">
        <v>3346</v>
      </c>
      <c r="H1884" s="27"/>
      <c r="I1884" s="27"/>
      <c r="J1884" s="27" t="s">
        <v>4784</v>
      </c>
      <c r="K1884" s="17">
        <v>0</v>
      </c>
      <c r="L1884" s="27" t="s">
        <v>6168</v>
      </c>
      <c r="M1884" s="21"/>
      <c r="N1884" s="32"/>
      <c r="O1884" s="32" t="s">
        <v>6168</v>
      </c>
      <c r="P1884" s="27" t="s">
        <v>4786</v>
      </c>
      <c r="Q1884" s="32"/>
      <c r="R1884" s="39">
        <v>0</v>
      </c>
      <c r="S1884" s="32"/>
      <c r="T1884" s="32"/>
      <c r="U1884" s="32"/>
    </row>
    <row r="1885" spans="1:21" hidden="1" x14ac:dyDescent="0.25">
      <c r="A1885" s="17"/>
      <c r="B1885" s="32" t="s">
        <v>8393</v>
      </c>
      <c r="C1885" s="27"/>
      <c r="D1885" s="18"/>
      <c r="E1885" s="32"/>
      <c r="F1885" s="32"/>
      <c r="G1885" s="27" t="s">
        <v>3221</v>
      </c>
      <c r="H1885" s="27"/>
      <c r="I1885" s="27"/>
      <c r="J1885" s="27" t="s">
        <v>4784</v>
      </c>
      <c r="K1885" s="17">
        <v>0</v>
      </c>
      <c r="L1885" s="27" t="s">
        <v>6168</v>
      </c>
      <c r="M1885" s="21"/>
      <c r="N1885" s="32"/>
      <c r="O1885" s="32" t="s">
        <v>6168</v>
      </c>
      <c r="P1885" s="27" t="s">
        <v>4786</v>
      </c>
      <c r="Q1885" s="32"/>
      <c r="R1885" s="39">
        <v>0</v>
      </c>
      <c r="S1885" s="32"/>
      <c r="T1885" s="32"/>
      <c r="U1885" s="32"/>
    </row>
    <row r="1886" spans="1:21" hidden="1" x14ac:dyDescent="0.25">
      <c r="A1886" s="17"/>
      <c r="B1886" s="32" t="s">
        <v>8393</v>
      </c>
      <c r="C1886" s="27"/>
      <c r="D1886" s="18"/>
      <c r="E1886" s="32"/>
      <c r="F1886" s="32"/>
      <c r="G1886" s="27" t="s">
        <v>3197</v>
      </c>
      <c r="H1886" s="27"/>
      <c r="I1886" s="27"/>
      <c r="J1886" s="27" t="s">
        <v>4784</v>
      </c>
      <c r="K1886" s="17">
        <v>0</v>
      </c>
      <c r="L1886" s="27" t="s">
        <v>6168</v>
      </c>
      <c r="M1886" s="21"/>
      <c r="N1886" s="32"/>
      <c r="O1886" s="32" t="s">
        <v>6168</v>
      </c>
      <c r="P1886" s="27" t="s">
        <v>4786</v>
      </c>
      <c r="Q1886" s="32"/>
      <c r="R1886" s="39">
        <v>0</v>
      </c>
      <c r="S1886" s="32"/>
      <c r="T1886" s="32"/>
      <c r="U1886" s="32"/>
    </row>
    <row r="1887" spans="1:21" hidden="1" x14ac:dyDescent="0.25">
      <c r="A1887" s="17"/>
      <c r="B1887" s="32" t="s">
        <v>8393</v>
      </c>
      <c r="C1887" s="27"/>
      <c r="D1887" s="18"/>
      <c r="E1887" s="32"/>
      <c r="F1887" s="32"/>
      <c r="G1887" s="27" t="s">
        <v>3483</v>
      </c>
      <c r="H1887" s="27"/>
      <c r="I1887" s="27"/>
      <c r="J1887" s="27" t="s">
        <v>4784</v>
      </c>
      <c r="K1887" s="17">
        <v>0</v>
      </c>
      <c r="L1887" s="27" t="s">
        <v>6168</v>
      </c>
      <c r="M1887" s="21"/>
      <c r="N1887" s="32"/>
      <c r="O1887" s="32" t="s">
        <v>6168</v>
      </c>
      <c r="P1887" s="27" t="s">
        <v>4786</v>
      </c>
      <c r="Q1887" s="32"/>
      <c r="R1887" s="39">
        <v>0</v>
      </c>
      <c r="S1887" s="32"/>
      <c r="T1887" s="32"/>
      <c r="U1887" s="32"/>
    </row>
    <row r="1888" spans="1:21" hidden="1" x14ac:dyDescent="0.25">
      <c r="A1888" s="17"/>
      <c r="B1888" s="32" t="s">
        <v>8393</v>
      </c>
      <c r="C1888" s="27"/>
      <c r="D1888" s="18"/>
      <c r="E1888" s="32"/>
      <c r="F1888" s="32"/>
      <c r="G1888" s="27" t="s">
        <v>3484</v>
      </c>
      <c r="H1888" s="27"/>
      <c r="I1888" s="27"/>
      <c r="J1888" s="27" t="s">
        <v>4784</v>
      </c>
      <c r="K1888" s="17">
        <v>0</v>
      </c>
      <c r="L1888" s="27" t="s">
        <v>6168</v>
      </c>
      <c r="M1888" s="21"/>
      <c r="N1888" s="32"/>
      <c r="O1888" s="32" t="s">
        <v>6168</v>
      </c>
      <c r="P1888" s="27" t="s">
        <v>4786</v>
      </c>
      <c r="Q1888" s="32"/>
      <c r="R1888" s="39">
        <v>0</v>
      </c>
      <c r="S1888" s="32"/>
      <c r="T1888" s="32"/>
      <c r="U1888" s="32"/>
    </row>
    <row r="1889" spans="1:21" hidden="1" x14ac:dyDescent="0.25">
      <c r="A1889" s="17"/>
      <c r="B1889" s="32" t="s">
        <v>8393</v>
      </c>
      <c r="C1889" s="27"/>
      <c r="D1889" s="18"/>
      <c r="E1889" s="32"/>
      <c r="F1889" s="32"/>
      <c r="G1889" s="27" t="s">
        <v>3477</v>
      </c>
      <c r="H1889" s="27"/>
      <c r="I1889" s="27"/>
      <c r="J1889" s="27" t="s">
        <v>4784</v>
      </c>
      <c r="K1889" s="17">
        <v>0</v>
      </c>
      <c r="L1889" s="27" t="s">
        <v>6168</v>
      </c>
      <c r="M1889" s="21"/>
      <c r="N1889" s="32"/>
      <c r="O1889" s="32" t="s">
        <v>6168</v>
      </c>
      <c r="P1889" s="27" t="s">
        <v>4786</v>
      </c>
      <c r="Q1889" s="32"/>
      <c r="R1889" s="39">
        <v>0</v>
      </c>
      <c r="S1889" s="32"/>
      <c r="T1889" s="32"/>
      <c r="U1889" s="32"/>
    </row>
    <row r="1890" spans="1:21" hidden="1" x14ac:dyDescent="0.25">
      <c r="A1890" s="17"/>
      <c r="B1890" s="32" t="s">
        <v>8393</v>
      </c>
      <c r="C1890" s="27"/>
      <c r="D1890" s="18"/>
      <c r="E1890" s="32"/>
      <c r="F1890" s="32"/>
      <c r="G1890" s="27" t="s">
        <v>3480</v>
      </c>
      <c r="H1890" s="27"/>
      <c r="I1890" s="27"/>
      <c r="J1890" s="27" t="s">
        <v>4784</v>
      </c>
      <c r="K1890" s="17">
        <v>0</v>
      </c>
      <c r="L1890" s="27" t="s">
        <v>6168</v>
      </c>
      <c r="M1890" s="21"/>
      <c r="N1890" s="32"/>
      <c r="O1890" s="32" t="s">
        <v>6168</v>
      </c>
      <c r="P1890" s="27" t="s">
        <v>4786</v>
      </c>
      <c r="Q1890" s="32"/>
      <c r="R1890" s="39">
        <v>146.19999999999999</v>
      </c>
      <c r="S1890" s="32"/>
      <c r="T1890" s="32"/>
      <c r="U1890" s="32"/>
    </row>
    <row r="1891" spans="1:21" hidden="1" x14ac:dyDescent="0.25">
      <c r="A1891" s="17"/>
      <c r="B1891" s="32" t="s">
        <v>8393</v>
      </c>
      <c r="C1891" s="27"/>
      <c r="D1891" s="18"/>
      <c r="E1891" s="32"/>
      <c r="F1891" s="32"/>
      <c r="G1891" s="27" t="s">
        <v>3487</v>
      </c>
      <c r="H1891" s="27"/>
      <c r="I1891" s="27"/>
      <c r="J1891" s="27" t="s">
        <v>4784</v>
      </c>
      <c r="K1891" s="17">
        <v>0</v>
      </c>
      <c r="L1891" s="27" t="s">
        <v>6168</v>
      </c>
      <c r="M1891" s="21"/>
      <c r="N1891" s="32"/>
      <c r="O1891" s="32" t="s">
        <v>6168</v>
      </c>
      <c r="P1891" s="27" t="s">
        <v>4786</v>
      </c>
      <c r="Q1891" s="32"/>
      <c r="R1891" s="39">
        <v>0</v>
      </c>
      <c r="S1891" s="32"/>
      <c r="T1891" s="32"/>
      <c r="U1891" s="32"/>
    </row>
    <row r="1892" spans="1:21" hidden="1" x14ac:dyDescent="0.25">
      <c r="A1892" s="17"/>
      <c r="B1892" s="32" t="s">
        <v>8393</v>
      </c>
      <c r="C1892" s="27"/>
      <c r="D1892" s="18"/>
      <c r="E1892" s="32"/>
      <c r="F1892" s="32"/>
      <c r="G1892" s="27" t="s">
        <v>3485</v>
      </c>
      <c r="H1892" s="27"/>
      <c r="I1892" s="27"/>
      <c r="J1892" s="27" t="s">
        <v>4784</v>
      </c>
      <c r="K1892" s="17">
        <v>0</v>
      </c>
      <c r="L1892" s="27" t="s">
        <v>6168</v>
      </c>
      <c r="M1892" s="21"/>
      <c r="N1892" s="32"/>
      <c r="O1892" s="32" t="s">
        <v>6168</v>
      </c>
      <c r="P1892" s="27" t="s">
        <v>4786</v>
      </c>
      <c r="Q1892" s="32"/>
      <c r="R1892" s="39">
        <v>12.8</v>
      </c>
      <c r="S1892" s="32"/>
      <c r="T1892" s="32"/>
      <c r="U1892" s="32"/>
    </row>
    <row r="1893" spans="1:21" hidden="1" x14ac:dyDescent="0.25">
      <c r="A1893" s="17"/>
      <c r="B1893" s="32" t="s">
        <v>8393</v>
      </c>
      <c r="C1893" s="27"/>
      <c r="D1893" s="18"/>
      <c r="E1893" s="32"/>
      <c r="F1893" s="32"/>
      <c r="G1893" s="27" t="s">
        <v>3490</v>
      </c>
      <c r="H1893" s="27"/>
      <c r="I1893" s="27"/>
      <c r="J1893" s="27" t="s">
        <v>4784</v>
      </c>
      <c r="K1893" s="17">
        <v>0</v>
      </c>
      <c r="L1893" s="27" t="s">
        <v>6168</v>
      </c>
      <c r="M1893" s="21"/>
      <c r="N1893" s="32"/>
      <c r="O1893" s="32" t="s">
        <v>6168</v>
      </c>
      <c r="P1893" s="27" t="s">
        <v>4786</v>
      </c>
      <c r="Q1893" s="32"/>
      <c r="R1893" s="39">
        <v>0</v>
      </c>
      <c r="S1893" s="32"/>
      <c r="T1893" s="32"/>
      <c r="U1893" s="32"/>
    </row>
    <row r="1894" spans="1:21" hidden="1" x14ac:dyDescent="0.25">
      <c r="A1894" s="17"/>
      <c r="B1894" s="32" t="s">
        <v>8393</v>
      </c>
      <c r="C1894" s="27"/>
      <c r="D1894" s="18"/>
      <c r="E1894" s="32"/>
      <c r="F1894" s="32"/>
      <c r="G1894" s="27" t="s">
        <v>3479</v>
      </c>
      <c r="H1894" s="27"/>
      <c r="I1894" s="27"/>
      <c r="J1894" s="27" t="s">
        <v>4784</v>
      </c>
      <c r="K1894" s="17">
        <v>0</v>
      </c>
      <c r="L1894" s="27" t="s">
        <v>6168</v>
      </c>
      <c r="M1894" s="21"/>
      <c r="N1894" s="32"/>
      <c r="O1894" s="32" t="s">
        <v>6168</v>
      </c>
      <c r="P1894" s="27" t="s">
        <v>4786</v>
      </c>
      <c r="Q1894" s="32"/>
      <c r="R1894" s="39">
        <v>0</v>
      </c>
      <c r="S1894" s="32"/>
      <c r="T1894" s="32"/>
      <c r="U1894" s="32"/>
    </row>
    <row r="1895" spans="1:21" hidden="1" x14ac:dyDescent="0.25">
      <c r="A1895" s="17"/>
      <c r="B1895" s="32" t="s">
        <v>8393</v>
      </c>
      <c r="C1895" s="27"/>
      <c r="D1895" s="18"/>
      <c r="E1895" s="32"/>
      <c r="F1895" s="32"/>
      <c r="G1895" s="27" t="s">
        <v>3486</v>
      </c>
      <c r="H1895" s="27"/>
      <c r="I1895" s="27"/>
      <c r="J1895" s="27" t="s">
        <v>4784</v>
      </c>
      <c r="K1895" s="17">
        <v>0</v>
      </c>
      <c r="L1895" s="27" t="s">
        <v>6168</v>
      </c>
      <c r="M1895" s="21"/>
      <c r="N1895" s="32"/>
      <c r="O1895" s="32" t="s">
        <v>6168</v>
      </c>
      <c r="P1895" s="27" t="s">
        <v>4786</v>
      </c>
      <c r="Q1895" s="32"/>
      <c r="R1895" s="39">
        <v>0</v>
      </c>
      <c r="S1895" s="32"/>
      <c r="T1895" s="32"/>
      <c r="U1895" s="32"/>
    </row>
    <row r="1896" spans="1:21" hidden="1" x14ac:dyDescent="0.25">
      <c r="A1896" s="17"/>
      <c r="B1896" s="32" t="s">
        <v>8393</v>
      </c>
      <c r="C1896" s="27"/>
      <c r="D1896" s="18"/>
      <c r="E1896" s="32"/>
      <c r="F1896" s="32"/>
      <c r="G1896" s="27" t="s">
        <v>3481</v>
      </c>
      <c r="H1896" s="27"/>
      <c r="I1896" s="27"/>
      <c r="J1896" s="27" t="s">
        <v>4784</v>
      </c>
      <c r="K1896" s="17">
        <v>0</v>
      </c>
      <c r="L1896" s="27" t="s">
        <v>6168</v>
      </c>
      <c r="M1896" s="21"/>
      <c r="N1896" s="32"/>
      <c r="O1896" s="32" t="s">
        <v>6168</v>
      </c>
      <c r="P1896" s="27" t="s">
        <v>4786</v>
      </c>
      <c r="Q1896" s="32"/>
      <c r="R1896" s="39">
        <v>0</v>
      </c>
      <c r="S1896" s="32"/>
      <c r="T1896" s="32"/>
      <c r="U1896" s="32"/>
    </row>
    <row r="1897" spans="1:21" hidden="1" x14ac:dyDescent="0.25">
      <c r="A1897" s="17"/>
      <c r="B1897" s="32" t="s">
        <v>8393</v>
      </c>
      <c r="C1897" s="27"/>
      <c r="D1897" s="18"/>
      <c r="E1897" s="32"/>
      <c r="F1897" s="32"/>
      <c r="G1897" s="27" t="s">
        <v>3482</v>
      </c>
      <c r="H1897" s="27"/>
      <c r="I1897" s="27"/>
      <c r="J1897" s="27" t="s">
        <v>4784</v>
      </c>
      <c r="K1897" s="17">
        <v>0</v>
      </c>
      <c r="L1897" s="27" t="s">
        <v>6557</v>
      </c>
      <c r="M1897" s="21"/>
      <c r="N1897" s="32"/>
      <c r="O1897" s="32" t="s">
        <v>6557</v>
      </c>
      <c r="P1897" s="27" t="s">
        <v>4786</v>
      </c>
      <c r="Q1897" s="32"/>
      <c r="R1897" s="39">
        <v>17.899999999999999</v>
      </c>
      <c r="S1897" s="32"/>
      <c r="T1897" s="32"/>
      <c r="U1897" s="32"/>
    </row>
    <row r="1898" spans="1:21" hidden="1" x14ac:dyDescent="0.25">
      <c r="A1898" s="17"/>
      <c r="B1898" s="32" t="s">
        <v>8393</v>
      </c>
      <c r="C1898" s="27"/>
      <c r="D1898" s="18"/>
      <c r="E1898" s="32"/>
      <c r="F1898" s="32"/>
      <c r="G1898" s="27" t="s">
        <v>3478</v>
      </c>
      <c r="H1898" s="27"/>
      <c r="I1898" s="27"/>
      <c r="J1898" s="27" t="s">
        <v>4784</v>
      </c>
      <c r="K1898" s="17">
        <v>0</v>
      </c>
      <c r="L1898" s="27" t="s">
        <v>6557</v>
      </c>
      <c r="M1898" s="21"/>
      <c r="N1898" s="32"/>
      <c r="O1898" s="32" t="s">
        <v>6557</v>
      </c>
      <c r="P1898" s="27" t="s">
        <v>4786</v>
      </c>
      <c r="Q1898" s="32"/>
      <c r="R1898" s="39">
        <v>19.100000000000001</v>
      </c>
      <c r="S1898" s="32"/>
      <c r="T1898" s="32"/>
      <c r="U1898" s="32"/>
    </row>
    <row r="1899" spans="1:21" hidden="1" x14ac:dyDescent="0.25">
      <c r="A1899" s="17"/>
      <c r="B1899" s="32" t="s">
        <v>8393</v>
      </c>
      <c r="C1899" s="27"/>
      <c r="D1899" s="18"/>
      <c r="E1899" s="32"/>
      <c r="F1899" s="32"/>
      <c r="G1899" s="27" t="s">
        <v>3186</v>
      </c>
      <c r="H1899" s="27"/>
      <c r="I1899" s="27"/>
      <c r="J1899" s="27" t="s">
        <v>4784</v>
      </c>
      <c r="K1899" s="17">
        <v>0</v>
      </c>
      <c r="L1899" s="27" t="s">
        <v>6557</v>
      </c>
      <c r="M1899" s="21"/>
      <c r="N1899" s="32"/>
      <c r="O1899" s="32" t="s">
        <v>6557</v>
      </c>
      <c r="P1899" s="27" t="s">
        <v>4786</v>
      </c>
      <c r="Q1899" s="32"/>
      <c r="R1899" s="39">
        <v>0</v>
      </c>
      <c r="S1899" s="32"/>
      <c r="T1899" s="32"/>
      <c r="U1899" s="32"/>
    </row>
    <row r="1900" spans="1:21" hidden="1" x14ac:dyDescent="0.25">
      <c r="A1900" s="17"/>
      <c r="B1900" s="32" t="s">
        <v>8393</v>
      </c>
      <c r="C1900" s="27"/>
      <c r="D1900" s="18"/>
      <c r="E1900" s="32"/>
      <c r="F1900" s="32"/>
      <c r="G1900" s="27" t="s">
        <v>3346</v>
      </c>
      <c r="H1900" s="27"/>
      <c r="I1900" s="27"/>
      <c r="J1900" s="27" t="s">
        <v>4784</v>
      </c>
      <c r="K1900" s="17">
        <v>0</v>
      </c>
      <c r="L1900" s="27" t="s">
        <v>6557</v>
      </c>
      <c r="M1900" s="21"/>
      <c r="N1900" s="32"/>
      <c r="O1900" s="32" t="s">
        <v>6557</v>
      </c>
      <c r="P1900" s="27" t="s">
        <v>4786</v>
      </c>
      <c r="Q1900" s="32"/>
      <c r="R1900" s="39">
        <v>2.2000000000000002</v>
      </c>
      <c r="S1900" s="32"/>
      <c r="T1900" s="32"/>
      <c r="U1900" s="32"/>
    </row>
    <row r="1901" spans="1:21" hidden="1" x14ac:dyDescent="0.25">
      <c r="A1901" s="17"/>
      <c r="B1901" s="32" t="s">
        <v>8393</v>
      </c>
      <c r="C1901" s="27"/>
      <c r="D1901" s="18"/>
      <c r="E1901" s="32"/>
      <c r="F1901" s="32"/>
      <c r="G1901" s="27" t="s">
        <v>3221</v>
      </c>
      <c r="H1901" s="27"/>
      <c r="I1901" s="27"/>
      <c r="J1901" s="27" t="s">
        <v>4784</v>
      </c>
      <c r="K1901" s="17">
        <v>0</v>
      </c>
      <c r="L1901" s="27" t="s">
        <v>6557</v>
      </c>
      <c r="M1901" s="21"/>
      <c r="N1901" s="32"/>
      <c r="O1901" s="32" t="s">
        <v>6557</v>
      </c>
      <c r="P1901" s="27" t="s">
        <v>4786</v>
      </c>
      <c r="Q1901" s="32"/>
      <c r="R1901" s="39">
        <v>0.1</v>
      </c>
      <c r="S1901" s="32"/>
      <c r="T1901" s="32"/>
      <c r="U1901" s="32"/>
    </row>
    <row r="1902" spans="1:21" hidden="1" x14ac:dyDescent="0.25">
      <c r="A1902" s="17"/>
      <c r="B1902" s="32" t="s">
        <v>8393</v>
      </c>
      <c r="C1902" s="27"/>
      <c r="D1902" s="18"/>
      <c r="E1902" s="32"/>
      <c r="F1902" s="32"/>
      <c r="G1902" s="27" t="s">
        <v>3197</v>
      </c>
      <c r="H1902" s="27"/>
      <c r="I1902" s="27"/>
      <c r="J1902" s="27" t="s">
        <v>4784</v>
      </c>
      <c r="K1902" s="17">
        <v>0</v>
      </c>
      <c r="L1902" s="27" t="s">
        <v>6557</v>
      </c>
      <c r="M1902" s="21"/>
      <c r="N1902" s="32"/>
      <c r="O1902" s="32" t="s">
        <v>6557</v>
      </c>
      <c r="P1902" s="27" t="s">
        <v>4786</v>
      </c>
      <c r="Q1902" s="32"/>
      <c r="R1902" s="39">
        <v>0</v>
      </c>
      <c r="S1902" s="32"/>
      <c r="T1902" s="32"/>
      <c r="U1902" s="32"/>
    </row>
    <row r="1903" spans="1:21" hidden="1" x14ac:dyDescent="0.25">
      <c r="A1903" s="17"/>
      <c r="B1903" s="32" t="s">
        <v>8393</v>
      </c>
      <c r="C1903" s="27"/>
      <c r="D1903" s="18"/>
      <c r="E1903" s="32"/>
      <c r="F1903" s="32"/>
      <c r="G1903" s="27" t="s">
        <v>3483</v>
      </c>
      <c r="H1903" s="27"/>
      <c r="I1903" s="27"/>
      <c r="J1903" s="27" t="s">
        <v>4784</v>
      </c>
      <c r="K1903" s="17">
        <v>0</v>
      </c>
      <c r="L1903" s="27" t="s">
        <v>6557</v>
      </c>
      <c r="M1903" s="21"/>
      <c r="N1903" s="32"/>
      <c r="O1903" s="32" t="s">
        <v>6557</v>
      </c>
      <c r="P1903" s="27" t="s">
        <v>4786</v>
      </c>
      <c r="Q1903" s="32"/>
      <c r="R1903" s="39">
        <v>10.6</v>
      </c>
      <c r="S1903" s="32"/>
      <c r="T1903" s="32"/>
      <c r="U1903" s="32"/>
    </row>
    <row r="1904" spans="1:21" hidden="1" x14ac:dyDescent="0.25">
      <c r="A1904" s="17"/>
      <c r="B1904" s="32" t="s">
        <v>8393</v>
      </c>
      <c r="C1904" s="27"/>
      <c r="D1904" s="18"/>
      <c r="E1904" s="32"/>
      <c r="F1904" s="32"/>
      <c r="G1904" s="27" t="s">
        <v>3484</v>
      </c>
      <c r="H1904" s="27"/>
      <c r="I1904" s="27"/>
      <c r="J1904" s="27" t="s">
        <v>4784</v>
      </c>
      <c r="K1904" s="17">
        <v>0</v>
      </c>
      <c r="L1904" s="27" t="s">
        <v>6557</v>
      </c>
      <c r="M1904" s="21"/>
      <c r="N1904" s="32"/>
      <c r="O1904" s="32" t="s">
        <v>6557</v>
      </c>
      <c r="P1904" s="27" t="s">
        <v>4786</v>
      </c>
      <c r="Q1904" s="32"/>
      <c r="R1904" s="39">
        <v>2.1</v>
      </c>
      <c r="S1904" s="32"/>
      <c r="T1904" s="32"/>
      <c r="U1904" s="32"/>
    </row>
    <row r="1905" spans="1:21" hidden="1" x14ac:dyDescent="0.25">
      <c r="A1905" s="17"/>
      <c r="B1905" s="32" t="s">
        <v>8393</v>
      </c>
      <c r="C1905" s="27"/>
      <c r="D1905" s="18"/>
      <c r="E1905" s="32"/>
      <c r="F1905" s="32"/>
      <c r="G1905" s="27" t="s">
        <v>3477</v>
      </c>
      <c r="H1905" s="27"/>
      <c r="I1905" s="27"/>
      <c r="J1905" s="27" t="s">
        <v>4784</v>
      </c>
      <c r="K1905" s="17">
        <v>0</v>
      </c>
      <c r="L1905" s="27" t="s">
        <v>6557</v>
      </c>
      <c r="M1905" s="21"/>
      <c r="N1905" s="32"/>
      <c r="O1905" s="32" t="s">
        <v>6557</v>
      </c>
      <c r="P1905" s="27" t="s">
        <v>4786</v>
      </c>
      <c r="Q1905" s="32"/>
      <c r="R1905" s="39">
        <v>8.1</v>
      </c>
      <c r="S1905" s="32"/>
      <c r="T1905" s="32"/>
      <c r="U1905" s="32"/>
    </row>
    <row r="1906" spans="1:21" hidden="1" x14ac:dyDescent="0.25">
      <c r="A1906" s="17"/>
      <c r="B1906" s="32" t="s">
        <v>8393</v>
      </c>
      <c r="C1906" s="27"/>
      <c r="D1906" s="18"/>
      <c r="E1906" s="32"/>
      <c r="F1906" s="32"/>
      <c r="G1906" s="27" t="s">
        <v>3480</v>
      </c>
      <c r="H1906" s="27"/>
      <c r="I1906" s="27"/>
      <c r="J1906" s="27" t="s">
        <v>4784</v>
      </c>
      <c r="K1906" s="17">
        <v>0</v>
      </c>
      <c r="L1906" s="27" t="s">
        <v>6557</v>
      </c>
      <c r="M1906" s="21"/>
      <c r="N1906" s="32"/>
      <c r="O1906" s="32" t="s">
        <v>6557</v>
      </c>
      <c r="P1906" s="27" t="s">
        <v>4786</v>
      </c>
      <c r="Q1906" s="32"/>
      <c r="R1906" s="39">
        <v>27.5</v>
      </c>
      <c r="S1906" s="32"/>
      <c r="T1906" s="32"/>
      <c r="U1906" s="32"/>
    </row>
    <row r="1907" spans="1:21" hidden="1" x14ac:dyDescent="0.25">
      <c r="A1907" s="17"/>
      <c r="B1907" s="32" t="s">
        <v>8393</v>
      </c>
      <c r="C1907" s="27"/>
      <c r="D1907" s="18"/>
      <c r="E1907" s="32"/>
      <c r="F1907" s="32"/>
      <c r="G1907" s="27" t="s">
        <v>3487</v>
      </c>
      <c r="H1907" s="27"/>
      <c r="I1907" s="27"/>
      <c r="J1907" s="27" t="s">
        <v>4784</v>
      </c>
      <c r="K1907" s="17">
        <v>0</v>
      </c>
      <c r="L1907" s="27" t="s">
        <v>6557</v>
      </c>
      <c r="M1907" s="21"/>
      <c r="N1907" s="32"/>
      <c r="O1907" s="32" t="s">
        <v>6557</v>
      </c>
      <c r="P1907" s="27" t="s">
        <v>4786</v>
      </c>
      <c r="Q1907" s="32"/>
      <c r="R1907" s="39">
        <v>0.7</v>
      </c>
      <c r="S1907" s="32"/>
      <c r="T1907" s="32"/>
      <c r="U1907" s="32"/>
    </row>
    <row r="1908" spans="1:21" hidden="1" x14ac:dyDescent="0.25">
      <c r="A1908" s="17"/>
      <c r="B1908" s="32" t="s">
        <v>8393</v>
      </c>
      <c r="C1908" s="27"/>
      <c r="D1908" s="18"/>
      <c r="E1908" s="32"/>
      <c r="F1908" s="32"/>
      <c r="G1908" s="27" t="s">
        <v>3485</v>
      </c>
      <c r="H1908" s="27"/>
      <c r="I1908" s="27"/>
      <c r="J1908" s="27" t="s">
        <v>4784</v>
      </c>
      <c r="K1908" s="17">
        <v>0</v>
      </c>
      <c r="L1908" s="27" t="s">
        <v>6557</v>
      </c>
      <c r="M1908" s="21"/>
      <c r="N1908" s="32"/>
      <c r="O1908" s="32" t="s">
        <v>6557</v>
      </c>
      <c r="P1908" s="27" t="s">
        <v>4786</v>
      </c>
      <c r="Q1908" s="32"/>
      <c r="R1908" s="39">
        <v>0</v>
      </c>
      <c r="S1908" s="32"/>
      <c r="T1908" s="32"/>
      <c r="U1908" s="32"/>
    </row>
    <row r="1909" spans="1:21" hidden="1" x14ac:dyDescent="0.25">
      <c r="A1909" s="17"/>
      <c r="B1909" s="32" t="s">
        <v>8393</v>
      </c>
      <c r="C1909" s="27"/>
      <c r="D1909" s="18"/>
      <c r="E1909" s="32"/>
      <c r="F1909" s="32"/>
      <c r="G1909" s="27" t="s">
        <v>3490</v>
      </c>
      <c r="H1909" s="27"/>
      <c r="I1909" s="27"/>
      <c r="J1909" s="27" t="s">
        <v>4784</v>
      </c>
      <c r="K1909" s="17">
        <v>0</v>
      </c>
      <c r="L1909" s="27" t="s">
        <v>6557</v>
      </c>
      <c r="M1909" s="21"/>
      <c r="N1909" s="32"/>
      <c r="O1909" s="32" t="s">
        <v>6557</v>
      </c>
      <c r="P1909" s="27" t="s">
        <v>4786</v>
      </c>
      <c r="Q1909" s="32"/>
      <c r="R1909" s="39">
        <v>0.7</v>
      </c>
      <c r="S1909" s="32"/>
      <c r="T1909" s="32"/>
      <c r="U1909" s="32"/>
    </row>
    <row r="1910" spans="1:21" hidden="1" x14ac:dyDescent="0.25">
      <c r="A1910" s="17"/>
      <c r="B1910" s="32" t="s">
        <v>8393</v>
      </c>
      <c r="C1910" s="27"/>
      <c r="D1910" s="18"/>
      <c r="E1910" s="32"/>
      <c r="F1910" s="32"/>
      <c r="G1910" s="27" t="s">
        <v>3479</v>
      </c>
      <c r="H1910" s="27"/>
      <c r="I1910" s="27"/>
      <c r="J1910" s="27" t="s">
        <v>4784</v>
      </c>
      <c r="K1910" s="17">
        <v>0</v>
      </c>
      <c r="L1910" s="27" t="s">
        <v>6557</v>
      </c>
      <c r="M1910" s="21"/>
      <c r="N1910" s="32"/>
      <c r="O1910" s="32" t="s">
        <v>6557</v>
      </c>
      <c r="P1910" s="27" t="s">
        <v>4786</v>
      </c>
      <c r="Q1910" s="32"/>
      <c r="R1910" s="39">
        <v>3.2</v>
      </c>
      <c r="S1910" s="32"/>
      <c r="T1910" s="32"/>
      <c r="U1910" s="32"/>
    </row>
    <row r="1911" spans="1:21" hidden="1" x14ac:dyDescent="0.25">
      <c r="A1911" s="17"/>
      <c r="B1911" s="32" t="s">
        <v>8393</v>
      </c>
      <c r="C1911" s="27"/>
      <c r="D1911" s="18"/>
      <c r="E1911" s="32"/>
      <c r="F1911" s="32"/>
      <c r="G1911" s="27" t="s">
        <v>3486</v>
      </c>
      <c r="H1911" s="27"/>
      <c r="I1911" s="27"/>
      <c r="J1911" s="27" t="s">
        <v>4784</v>
      </c>
      <c r="K1911" s="17">
        <v>0</v>
      </c>
      <c r="L1911" s="27" t="s">
        <v>6557</v>
      </c>
      <c r="M1911" s="21"/>
      <c r="N1911" s="32"/>
      <c r="O1911" s="32" t="s">
        <v>6557</v>
      </c>
      <c r="P1911" s="27" t="s">
        <v>4786</v>
      </c>
      <c r="Q1911" s="32"/>
      <c r="R1911" s="39">
        <v>3.2</v>
      </c>
      <c r="S1911" s="32"/>
      <c r="T1911" s="32"/>
      <c r="U1911" s="32"/>
    </row>
    <row r="1912" spans="1:21" hidden="1" x14ac:dyDescent="0.25">
      <c r="A1912" s="17"/>
      <c r="B1912" s="32" t="s">
        <v>8393</v>
      </c>
      <c r="C1912" s="27"/>
      <c r="D1912" s="18"/>
      <c r="E1912" s="32"/>
      <c r="F1912" s="32"/>
      <c r="G1912" s="27" t="s">
        <v>3481</v>
      </c>
      <c r="H1912" s="27"/>
      <c r="I1912" s="27"/>
      <c r="J1912" s="27" t="s">
        <v>4784</v>
      </c>
      <c r="K1912" s="17">
        <v>0</v>
      </c>
      <c r="L1912" s="27" t="s">
        <v>6557</v>
      </c>
      <c r="M1912" s="21"/>
      <c r="N1912" s="32"/>
      <c r="O1912" s="32" t="s">
        <v>6557</v>
      </c>
      <c r="P1912" s="27" t="s">
        <v>4786</v>
      </c>
      <c r="Q1912" s="32"/>
      <c r="R1912" s="39">
        <v>0.6</v>
      </c>
      <c r="S1912" s="32"/>
      <c r="T1912" s="32"/>
      <c r="U1912" s="32"/>
    </row>
    <row r="1913" spans="1:21" hidden="1" x14ac:dyDescent="0.25">
      <c r="A1913" s="17"/>
      <c r="B1913" s="32" t="s">
        <v>8393</v>
      </c>
      <c r="C1913" s="27"/>
      <c r="D1913" s="18"/>
      <c r="E1913" s="32"/>
      <c r="F1913" s="32"/>
      <c r="G1913" s="27" t="s">
        <v>3482</v>
      </c>
      <c r="H1913" s="27"/>
      <c r="I1913" s="27"/>
      <c r="J1913" s="27" t="s">
        <v>4784</v>
      </c>
      <c r="K1913" s="17">
        <v>0</v>
      </c>
      <c r="L1913" s="27" t="s">
        <v>4823</v>
      </c>
      <c r="M1913" s="21"/>
      <c r="N1913" s="32"/>
      <c r="O1913" s="32" t="s">
        <v>4823</v>
      </c>
      <c r="P1913" s="27" t="s">
        <v>4786</v>
      </c>
      <c r="Q1913" s="32"/>
      <c r="R1913" s="39">
        <v>173.2</v>
      </c>
      <c r="S1913" s="32"/>
      <c r="T1913" s="32"/>
      <c r="U1913" s="32"/>
    </row>
    <row r="1914" spans="1:21" hidden="1" x14ac:dyDescent="0.25">
      <c r="A1914" s="17"/>
      <c r="B1914" s="32" t="s">
        <v>8393</v>
      </c>
      <c r="C1914" s="27"/>
      <c r="D1914" s="18"/>
      <c r="E1914" s="32"/>
      <c r="F1914" s="32"/>
      <c r="G1914" s="27" t="s">
        <v>3478</v>
      </c>
      <c r="H1914" s="27"/>
      <c r="I1914" s="27"/>
      <c r="J1914" s="27" t="s">
        <v>4784</v>
      </c>
      <c r="K1914" s="17">
        <v>0</v>
      </c>
      <c r="L1914" s="27" t="s">
        <v>4823</v>
      </c>
      <c r="M1914" s="21"/>
      <c r="N1914" s="32"/>
      <c r="O1914" s="32" t="s">
        <v>4823</v>
      </c>
      <c r="P1914" s="27" t="s">
        <v>4786</v>
      </c>
      <c r="Q1914" s="32"/>
      <c r="R1914" s="39">
        <v>587.20000000000005</v>
      </c>
      <c r="S1914" s="32"/>
      <c r="T1914" s="32"/>
      <c r="U1914" s="32"/>
    </row>
    <row r="1915" spans="1:21" hidden="1" x14ac:dyDescent="0.25">
      <c r="A1915" s="17"/>
      <c r="B1915" s="32" t="s">
        <v>8393</v>
      </c>
      <c r="C1915" s="27"/>
      <c r="D1915" s="18"/>
      <c r="E1915" s="32"/>
      <c r="F1915" s="32"/>
      <c r="G1915" s="27" t="s">
        <v>3186</v>
      </c>
      <c r="H1915" s="27"/>
      <c r="I1915" s="27"/>
      <c r="J1915" s="27" t="s">
        <v>4784</v>
      </c>
      <c r="K1915" s="17">
        <v>0</v>
      </c>
      <c r="L1915" s="27" t="s">
        <v>4823</v>
      </c>
      <c r="M1915" s="21"/>
      <c r="N1915" s="32"/>
      <c r="O1915" s="32" t="s">
        <v>4823</v>
      </c>
      <c r="P1915" s="27" t="s">
        <v>4786</v>
      </c>
      <c r="Q1915" s="32"/>
      <c r="R1915" s="39">
        <v>0</v>
      </c>
      <c r="S1915" s="32"/>
      <c r="T1915" s="32"/>
      <c r="U1915" s="32"/>
    </row>
    <row r="1916" spans="1:21" hidden="1" x14ac:dyDescent="0.25">
      <c r="A1916" s="17"/>
      <c r="B1916" s="32" t="s">
        <v>8393</v>
      </c>
      <c r="C1916" s="27"/>
      <c r="D1916" s="18"/>
      <c r="E1916" s="32"/>
      <c r="F1916" s="32"/>
      <c r="G1916" s="27" t="s">
        <v>3346</v>
      </c>
      <c r="H1916" s="27"/>
      <c r="I1916" s="27"/>
      <c r="J1916" s="27" t="s">
        <v>4784</v>
      </c>
      <c r="K1916" s="17">
        <v>0</v>
      </c>
      <c r="L1916" s="27" t="s">
        <v>4823</v>
      </c>
      <c r="M1916" s="21"/>
      <c r="N1916" s="32"/>
      <c r="O1916" s="32" t="s">
        <v>4823</v>
      </c>
      <c r="P1916" s="27" t="s">
        <v>4786</v>
      </c>
      <c r="Q1916" s="32"/>
      <c r="R1916" s="39">
        <v>4.9000000000000004</v>
      </c>
      <c r="S1916" s="32"/>
      <c r="T1916" s="32"/>
      <c r="U1916" s="32"/>
    </row>
    <row r="1917" spans="1:21" hidden="1" x14ac:dyDescent="0.25">
      <c r="A1917" s="17"/>
      <c r="B1917" s="32" t="s">
        <v>8393</v>
      </c>
      <c r="C1917" s="27"/>
      <c r="D1917" s="18"/>
      <c r="E1917" s="32"/>
      <c r="F1917" s="32"/>
      <c r="G1917" s="27" t="s">
        <v>3221</v>
      </c>
      <c r="H1917" s="27"/>
      <c r="I1917" s="27"/>
      <c r="J1917" s="27" t="s">
        <v>4784</v>
      </c>
      <c r="K1917" s="17">
        <v>0</v>
      </c>
      <c r="L1917" s="27" t="s">
        <v>4823</v>
      </c>
      <c r="M1917" s="21"/>
      <c r="N1917" s="32"/>
      <c r="O1917" s="32" t="s">
        <v>4823</v>
      </c>
      <c r="P1917" s="27" t="s">
        <v>4786</v>
      </c>
      <c r="Q1917" s="32"/>
      <c r="R1917" s="39">
        <v>0.1</v>
      </c>
      <c r="S1917" s="32"/>
      <c r="T1917" s="32"/>
      <c r="U1917" s="32"/>
    </row>
    <row r="1918" spans="1:21" hidden="1" x14ac:dyDescent="0.25">
      <c r="A1918" s="17"/>
      <c r="B1918" s="32" t="s">
        <v>8393</v>
      </c>
      <c r="C1918" s="27"/>
      <c r="D1918" s="18"/>
      <c r="E1918" s="32"/>
      <c r="F1918" s="32"/>
      <c r="G1918" s="27" t="s">
        <v>3197</v>
      </c>
      <c r="H1918" s="27"/>
      <c r="I1918" s="27"/>
      <c r="J1918" s="27" t="s">
        <v>4784</v>
      </c>
      <c r="K1918" s="17">
        <v>0</v>
      </c>
      <c r="L1918" s="27" t="s">
        <v>4823</v>
      </c>
      <c r="M1918" s="21"/>
      <c r="N1918" s="32"/>
      <c r="O1918" s="32" t="s">
        <v>4823</v>
      </c>
      <c r="P1918" s="27" t="s">
        <v>4786</v>
      </c>
      <c r="Q1918" s="32"/>
      <c r="R1918" s="39">
        <v>0.1</v>
      </c>
      <c r="S1918" s="32"/>
      <c r="T1918" s="32"/>
      <c r="U1918" s="32"/>
    </row>
    <row r="1919" spans="1:21" hidden="1" x14ac:dyDescent="0.25">
      <c r="A1919" s="17"/>
      <c r="B1919" s="32" t="s">
        <v>8393</v>
      </c>
      <c r="C1919" s="27"/>
      <c r="D1919" s="18"/>
      <c r="E1919" s="32"/>
      <c r="F1919" s="32"/>
      <c r="G1919" s="27" t="s">
        <v>3483</v>
      </c>
      <c r="H1919" s="27"/>
      <c r="I1919" s="27"/>
      <c r="J1919" s="27" t="s">
        <v>4784</v>
      </c>
      <c r="K1919" s="17">
        <v>0</v>
      </c>
      <c r="L1919" s="27" t="s">
        <v>4823</v>
      </c>
      <c r="M1919" s="21"/>
      <c r="N1919" s="32"/>
      <c r="O1919" s="32" t="s">
        <v>4823</v>
      </c>
      <c r="P1919" s="27" t="s">
        <v>4786</v>
      </c>
      <c r="Q1919" s="32"/>
      <c r="R1919" s="39">
        <v>62.3</v>
      </c>
      <c r="S1919" s="32"/>
      <c r="T1919" s="32"/>
      <c r="U1919" s="32"/>
    </row>
    <row r="1920" spans="1:21" hidden="1" x14ac:dyDescent="0.25">
      <c r="A1920" s="17"/>
      <c r="B1920" s="32" t="s">
        <v>8393</v>
      </c>
      <c r="C1920" s="27"/>
      <c r="D1920" s="18"/>
      <c r="E1920" s="32"/>
      <c r="F1920" s="32"/>
      <c r="G1920" s="27" t="s">
        <v>3484</v>
      </c>
      <c r="H1920" s="27"/>
      <c r="I1920" s="27"/>
      <c r="J1920" s="27" t="s">
        <v>4784</v>
      </c>
      <c r="K1920" s="17">
        <v>0</v>
      </c>
      <c r="L1920" s="27" t="s">
        <v>4823</v>
      </c>
      <c r="M1920" s="21"/>
      <c r="N1920" s="32"/>
      <c r="O1920" s="32" t="s">
        <v>4823</v>
      </c>
      <c r="P1920" s="27" t="s">
        <v>4786</v>
      </c>
      <c r="Q1920" s="32"/>
      <c r="R1920" s="39">
        <v>3</v>
      </c>
      <c r="S1920" s="32"/>
      <c r="T1920" s="32"/>
      <c r="U1920" s="32"/>
    </row>
    <row r="1921" spans="1:21" hidden="1" x14ac:dyDescent="0.25">
      <c r="A1921" s="17"/>
      <c r="B1921" s="32" t="s">
        <v>8393</v>
      </c>
      <c r="C1921" s="27"/>
      <c r="D1921" s="18"/>
      <c r="E1921" s="32"/>
      <c r="F1921" s="32"/>
      <c r="G1921" s="27" t="s">
        <v>3477</v>
      </c>
      <c r="H1921" s="27"/>
      <c r="I1921" s="27"/>
      <c r="J1921" s="27" t="s">
        <v>4784</v>
      </c>
      <c r="K1921" s="17">
        <v>0</v>
      </c>
      <c r="L1921" s="27" t="s">
        <v>4823</v>
      </c>
      <c r="M1921" s="21"/>
      <c r="N1921" s="32"/>
      <c r="O1921" s="32" t="s">
        <v>4823</v>
      </c>
      <c r="P1921" s="27" t="s">
        <v>4786</v>
      </c>
      <c r="Q1921" s="32"/>
      <c r="R1921" s="39">
        <v>58</v>
      </c>
      <c r="S1921" s="32"/>
      <c r="T1921" s="32"/>
      <c r="U1921" s="32"/>
    </row>
    <row r="1922" spans="1:21" hidden="1" x14ac:dyDescent="0.25">
      <c r="A1922" s="17"/>
      <c r="B1922" s="32" t="s">
        <v>8393</v>
      </c>
      <c r="C1922" s="27"/>
      <c r="D1922" s="18"/>
      <c r="E1922" s="32"/>
      <c r="F1922" s="32"/>
      <c r="G1922" s="27" t="s">
        <v>3480</v>
      </c>
      <c r="H1922" s="27"/>
      <c r="I1922" s="27"/>
      <c r="J1922" s="27" t="s">
        <v>4784</v>
      </c>
      <c r="K1922" s="17">
        <v>0</v>
      </c>
      <c r="L1922" s="27" t="s">
        <v>4823</v>
      </c>
      <c r="M1922" s="21"/>
      <c r="N1922" s="32"/>
      <c r="O1922" s="32" t="s">
        <v>4823</v>
      </c>
      <c r="P1922" s="27" t="s">
        <v>4786</v>
      </c>
      <c r="Q1922" s="32"/>
      <c r="R1922" s="39">
        <v>122.5</v>
      </c>
      <c r="S1922" s="32"/>
      <c r="T1922" s="32"/>
      <c r="U1922" s="32"/>
    </row>
    <row r="1923" spans="1:21" hidden="1" x14ac:dyDescent="0.25">
      <c r="A1923" s="17"/>
      <c r="B1923" s="32" t="s">
        <v>8393</v>
      </c>
      <c r="C1923" s="27"/>
      <c r="D1923" s="18"/>
      <c r="E1923" s="32"/>
      <c r="F1923" s="32"/>
      <c r="G1923" s="27" t="s">
        <v>3487</v>
      </c>
      <c r="H1923" s="27"/>
      <c r="I1923" s="27"/>
      <c r="J1923" s="27" t="s">
        <v>4784</v>
      </c>
      <c r="K1923" s="17">
        <v>0</v>
      </c>
      <c r="L1923" s="27" t="s">
        <v>4823</v>
      </c>
      <c r="M1923" s="21"/>
      <c r="N1923" s="32"/>
      <c r="O1923" s="32" t="s">
        <v>4823</v>
      </c>
      <c r="P1923" s="27" t="s">
        <v>4786</v>
      </c>
      <c r="Q1923" s="32"/>
      <c r="R1923" s="39">
        <v>41.3</v>
      </c>
      <c r="S1923" s="32"/>
      <c r="T1923" s="32"/>
      <c r="U1923" s="32"/>
    </row>
    <row r="1924" spans="1:21" hidden="1" x14ac:dyDescent="0.25">
      <c r="A1924" s="17"/>
      <c r="B1924" s="32" t="s">
        <v>8393</v>
      </c>
      <c r="C1924" s="27"/>
      <c r="D1924" s="18"/>
      <c r="E1924" s="32"/>
      <c r="F1924" s="32"/>
      <c r="G1924" s="27" t="s">
        <v>3485</v>
      </c>
      <c r="H1924" s="27"/>
      <c r="I1924" s="27"/>
      <c r="J1924" s="27" t="s">
        <v>4784</v>
      </c>
      <c r="K1924" s="17">
        <v>0</v>
      </c>
      <c r="L1924" s="27" t="s">
        <v>4823</v>
      </c>
      <c r="M1924" s="21"/>
      <c r="N1924" s="32"/>
      <c r="O1924" s="32" t="s">
        <v>4823</v>
      </c>
      <c r="P1924" s="27" t="s">
        <v>4786</v>
      </c>
      <c r="Q1924" s="32"/>
      <c r="R1924" s="39">
        <v>11.2</v>
      </c>
      <c r="S1924" s="32"/>
      <c r="T1924" s="32"/>
      <c r="U1924" s="32"/>
    </row>
    <row r="1925" spans="1:21" hidden="1" x14ac:dyDescent="0.25">
      <c r="A1925" s="17"/>
      <c r="B1925" s="32" t="s">
        <v>8393</v>
      </c>
      <c r="C1925" s="27"/>
      <c r="D1925" s="18"/>
      <c r="E1925" s="32"/>
      <c r="F1925" s="32"/>
      <c r="G1925" s="27" t="s">
        <v>3490</v>
      </c>
      <c r="H1925" s="27"/>
      <c r="I1925" s="27"/>
      <c r="J1925" s="27" t="s">
        <v>4784</v>
      </c>
      <c r="K1925" s="17">
        <v>0</v>
      </c>
      <c r="L1925" s="27" t="s">
        <v>4823</v>
      </c>
      <c r="M1925" s="21"/>
      <c r="N1925" s="32"/>
      <c r="O1925" s="32" t="s">
        <v>4823</v>
      </c>
      <c r="P1925" s="27" t="s">
        <v>4786</v>
      </c>
      <c r="Q1925" s="32"/>
      <c r="R1925" s="39">
        <v>212.7</v>
      </c>
      <c r="S1925" s="32"/>
      <c r="T1925" s="32"/>
      <c r="U1925" s="32"/>
    </row>
    <row r="1926" spans="1:21" hidden="1" x14ac:dyDescent="0.25">
      <c r="A1926" s="17"/>
      <c r="B1926" s="32" t="s">
        <v>8393</v>
      </c>
      <c r="C1926" s="27"/>
      <c r="D1926" s="18"/>
      <c r="E1926" s="32"/>
      <c r="F1926" s="32"/>
      <c r="G1926" s="27" t="s">
        <v>3479</v>
      </c>
      <c r="H1926" s="27"/>
      <c r="I1926" s="27"/>
      <c r="J1926" s="27" t="s">
        <v>4784</v>
      </c>
      <c r="K1926" s="17">
        <v>0</v>
      </c>
      <c r="L1926" s="27" t="s">
        <v>4823</v>
      </c>
      <c r="M1926" s="21"/>
      <c r="N1926" s="32"/>
      <c r="O1926" s="32" t="s">
        <v>4823</v>
      </c>
      <c r="P1926" s="27" t="s">
        <v>4786</v>
      </c>
      <c r="Q1926" s="32"/>
      <c r="R1926" s="39">
        <v>27</v>
      </c>
      <c r="S1926" s="32"/>
      <c r="T1926" s="32"/>
      <c r="U1926" s="32"/>
    </row>
    <row r="1927" spans="1:21" hidden="1" x14ac:dyDescent="0.25">
      <c r="A1927" s="17"/>
      <c r="B1927" s="32" t="s">
        <v>8393</v>
      </c>
      <c r="C1927" s="27"/>
      <c r="D1927" s="18"/>
      <c r="E1927" s="32"/>
      <c r="F1927" s="32"/>
      <c r="G1927" s="27" t="s">
        <v>3486</v>
      </c>
      <c r="H1927" s="27"/>
      <c r="I1927" s="27"/>
      <c r="J1927" s="27" t="s">
        <v>4784</v>
      </c>
      <c r="K1927" s="17">
        <v>0</v>
      </c>
      <c r="L1927" s="27" t="s">
        <v>4823</v>
      </c>
      <c r="M1927" s="21"/>
      <c r="N1927" s="32"/>
      <c r="O1927" s="32" t="s">
        <v>4823</v>
      </c>
      <c r="P1927" s="27" t="s">
        <v>4786</v>
      </c>
      <c r="Q1927" s="32"/>
      <c r="R1927" s="39">
        <v>4.7</v>
      </c>
      <c r="S1927" s="32"/>
      <c r="T1927" s="32"/>
      <c r="U1927" s="32"/>
    </row>
    <row r="1928" spans="1:21" hidden="1" x14ac:dyDescent="0.25">
      <c r="A1928" s="17"/>
      <c r="B1928" s="32" t="s">
        <v>8393</v>
      </c>
      <c r="C1928" s="27"/>
      <c r="D1928" s="18"/>
      <c r="E1928" s="32"/>
      <c r="F1928" s="32"/>
      <c r="G1928" s="27" t="s">
        <v>3481</v>
      </c>
      <c r="H1928" s="27"/>
      <c r="I1928" s="27"/>
      <c r="J1928" s="27" t="s">
        <v>4784</v>
      </c>
      <c r="K1928" s="17">
        <v>0</v>
      </c>
      <c r="L1928" s="27" t="s">
        <v>4823</v>
      </c>
      <c r="M1928" s="21"/>
      <c r="N1928" s="32"/>
      <c r="O1928" s="32" t="s">
        <v>4823</v>
      </c>
      <c r="P1928" s="27" t="s">
        <v>4786</v>
      </c>
      <c r="Q1928" s="32"/>
      <c r="R1928" s="39">
        <v>32.200000000000003</v>
      </c>
      <c r="S1928" s="32"/>
      <c r="T1928" s="32"/>
      <c r="U1928" s="32"/>
    </row>
    <row r="1929" spans="1:21" hidden="1" x14ac:dyDescent="0.25">
      <c r="A1929" s="17"/>
      <c r="B1929" s="32" t="s">
        <v>8393</v>
      </c>
      <c r="C1929" s="27"/>
      <c r="D1929" s="18"/>
      <c r="E1929" s="32"/>
      <c r="F1929" s="32"/>
      <c r="G1929" s="27" t="s">
        <v>3482</v>
      </c>
      <c r="H1929" s="27"/>
      <c r="I1929" s="27"/>
      <c r="J1929" s="27" t="s">
        <v>4784</v>
      </c>
      <c r="K1929" s="17">
        <v>0</v>
      </c>
      <c r="L1929" s="27" t="s">
        <v>4815</v>
      </c>
      <c r="M1929" s="21"/>
      <c r="N1929" s="32"/>
      <c r="O1929" s="32" t="s">
        <v>4815</v>
      </c>
      <c r="P1929" s="27" t="s">
        <v>4786</v>
      </c>
      <c r="Q1929" s="32"/>
      <c r="R1929" s="39">
        <v>5310.7</v>
      </c>
      <c r="S1929" s="32"/>
      <c r="T1929" s="32"/>
      <c r="U1929" s="32"/>
    </row>
    <row r="1930" spans="1:21" hidden="1" x14ac:dyDescent="0.25">
      <c r="A1930" s="17"/>
      <c r="B1930" s="32" t="s">
        <v>8393</v>
      </c>
      <c r="C1930" s="27"/>
      <c r="D1930" s="18"/>
      <c r="E1930" s="32"/>
      <c r="F1930" s="32"/>
      <c r="G1930" s="27" t="s">
        <v>3478</v>
      </c>
      <c r="H1930" s="27"/>
      <c r="I1930" s="27"/>
      <c r="J1930" s="27" t="s">
        <v>4784</v>
      </c>
      <c r="K1930" s="17">
        <v>0</v>
      </c>
      <c r="L1930" s="27" t="s">
        <v>4815</v>
      </c>
      <c r="M1930" s="21"/>
      <c r="N1930" s="32"/>
      <c r="O1930" s="32" t="s">
        <v>4815</v>
      </c>
      <c r="P1930" s="27" t="s">
        <v>4786</v>
      </c>
      <c r="Q1930" s="32"/>
      <c r="R1930" s="39">
        <v>11208.3</v>
      </c>
      <c r="S1930" s="32"/>
      <c r="T1930" s="32"/>
      <c r="U1930" s="32"/>
    </row>
    <row r="1931" spans="1:21" hidden="1" x14ac:dyDescent="0.25">
      <c r="A1931" s="17"/>
      <c r="B1931" s="32" t="s">
        <v>8393</v>
      </c>
      <c r="C1931" s="27"/>
      <c r="D1931" s="18"/>
      <c r="E1931" s="32"/>
      <c r="F1931" s="32"/>
      <c r="G1931" s="27" t="s">
        <v>3186</v>
      </c>
      <c r="H1931" s="27"/>
      <c r="I1931" s="27"/>
      <c r="J1931" s="27" t="s">
        <v>4784</v>
      </c>
      <c r="K1931" s="17">
        <v>0</v>
      </c>
      <c r="L1931" s="27" t="s">
        <v>4815</v>
      </c>
      <c r="M1931" s="21"/>
      <c r="N1931" s="32"/>
      <c r="O1931" s="32" t="s">
        <v>4815</v>
      </c>
      <c r="P1931" s="27" t="s">
        <v>4786</v>
      </c>
      <c r="Q1931" s="32"/>
      <c r="R1931" s="39">
        <v>86.9</v>
      </c>
      <c r="S1931" s="32"/>
      <c r="T1931" s="32"/>
      <c r="U1931" s="32"/>
    </row>
    <row r="1932" spans="1:21" hidden="1" x14ac:dyDescent="0.25">
      <c r="A1932" s="17"/>
      <c r="B1932" s="32" t="s">
        <v>8393</v>
      </c>
      <c r="C1932" s="27"/>
      <c r="D1932" s="18"/>
      <c r="E1932" s="32"/>
      <c r="F1932" s="32"/>
      <c r="G1932" s="27" t="s">
        <v>3346</v>
      </c>
      <c r="H1932" s="27"/>
      <c r="I1932" s="27"/>
      <c r="J1932" s="27" t="s">
        <v>4784</v>
      </c>
      <c r="K1932" s="17">
        <v>0</v>
      </c>
      <c r="L1932" s="27" t="s">
        <v>4815</v>
      </c>
      <c r="M1932" s="21"/>
      <c r="N1932" s="32"/>
      <c r="O1932" s="32" t="s">
        <v>4815</v>
      </c>
      <c r="P1932" s="27" t="s">
        <v>4786</v>
      </c>
      <c r="Q1932" s="32"/>
      <c r="R1932" s="39">
        <v>2182.3000000000002</v>
      </c>
      <c r="S1932" s="32"/>
      <c r="T1932" s="32"/>
      <c r="U1932" s="32"/>
    </row>
    <row r="1933" spans="1:21" hidden="1" x14ac:dyDescent="0.25">
      <c r="A1933" s="17"/>
      <c r="B1933" s="17" t="s">
        <v>8393</v>
      </c>
      <c r="C1933" s="24"/>
      <c r="D1933" s="37"/>
      <c r="E1933" s="17"/>
      <c r="F1933" s="17"/>
      <c r="G1933" s="24" t="s">
        <v>3221</v>
      </c>
      <c r="H1933" s="24"/>
      <c r="I1933" s="24"/>
      <c r="J1933" s="24" t="s">
        <v>4784</v>
      </c>
      <c r="K1933" s="17">
        <v>0</v>
      </c>
      <c r="L1933" s="24" t="s">
        <v>4815</v>
      </c>
      <c r="M1933" s="21"/>
      <c r="N1933" s="17"/>
      <c r="O1933" s="24" t="s">
        <v>4815</v>
      </c>
      <c r="P1933" s="24" t="s">
        <v>4786</v>
      </c>
      <c r="Q1933" s="17"/>
      <c r="R1933" s="22">
        <v>41.3</v>
      </c>
      <c r="S1933" s="17"/>
      <c r="T1933" s="17"/>
      <c r="U1933" s="17"/>
    </row>
    <row r="1934" spans="1:21" hidden="1" x14ac:dyDescent="0.25">
      <c r="A1934" s="17"/>
      <c r="B1934" s="17" t="s">
        <v>8393</v>
      </c>
      <c r="C1934" s="24"/>
      <c r="D1934" s="37"/>
      <c r="E1934" s="17"/>
      <c r="F1934" s="17"/>
      <c r="G1934" s="24" t="s">
        <v>3197</v>
      </c>
      <c r="H1934" s="24"/>
      <c r="I1934" s="24"/>
      <c r="J1934" s="24" t="s">
        <v>4784</v>
      </c>
      <c r="K1934" s="17">
        <v>0</v>
      </c>
      <c r="L1934" s="24" t="s">
        <v>4815</v>
      </c>
      <c r="M1934" s="21"/>
      <c r="N1934" s="17"/>
      <c r="O1934" s="24" t="s">
        <v>4815</v>
      </c>
      <c r="P1934" s="24" t="s">
        <v>4786</v>
      </c>
      <c r="Q1934" s="17"/>
      <c r="R1934" s="22">
        <v>38.9</v>
      </c>
      <c r="S1934" s="17"/>
      <c r="T1934" s="17"/>
      <c r="U1934" s="17"/>
    </row>
    <row r="1935" spans="1:21" hidden="1" x14ac:dyDescent="0.25">
      <c r="A1935" s="17"/>
      <c r="B1935" s="17" t="s">
        <v>8393</v>
      </c>
      <c r="C1935" s="24"/>
      <c r="D1935" s="37"/>
      <c r="E1935" s="17"/>
      <c r="F1935" s="17"/>
      <c r="G1935" s="24" t="s">
        <v>3483</v>
      </c>
      <c r="H1935" s="24"/>
      <c r="I1935" s="24"/>
      <c r="J1935" s="24" t="s">
        <v>4784</v>
      </c>
      <c r="K1935" s="17">
        <v>0</v>
      </c>
      <c r="L1935" s="24" t="s">
        <v>4815</v>
      </c>
      <c r="M1935" s="21"/>
      <c r="N1935" s="17"/>
      <c r="O1935" s="24" t="s">
        <v>4815</v>
      </c>
      <c r="P1935" s="24" t="s">
        <v>4786</v>
      </c>
      <c r="Q1935" s="17"/>
      <c r="R1935" s="22">
        <v>1869.7</v>
      </c>
      <c r="S1935" s="17"/>
      <c r="T1935" s="17"/>
      <c r="U1935" s="17"/>
    </row>
    <row r="1936" spans="1:21" hidden="1" x14ac:dyDescent="0.25">
      <c r="A1936" s="17"/>
      <c r="B1936" s="17" t="s">
        <v>8393</v>
      </c>
      <c r="C1936" s="24"/>
      <c r="D1936" s="37"/>
      <c r="E1936" s="17"/>
      <c r="F1936" s="17"/>
      <c r="G1936" s="24" t="s">
        <v>3484</v>
      </c>
      <c r="H1936" s="24"/>
      <c r="I1936" s="24"/>
      <c r="J1936" s="24" t="s">
        <v>4784</v>
      </c>
      <c r="K1936" s="17">
        <v>0</v>
      </c>
      <c r="L1936" s="24" t="s">
        <v>4815</v>
      </c>
      <c r="M1936" s="21"/>
      <c r="N1936" s="17"/>
      <c r="O1936" s="24" t="s">
        <v>4815</v>
      </c>
      <c r="P1936" s="24" t="s">
        <v>4786</v>
      </c>
      <c r="Q1936" s="17"/>
      <c r="R1936" s="22">
        <v>1332.1</v>
      </c>
      <c r="S1936" s="17"/>
      <c r="T1936" s="17"/>
      <c r="U1936" s="17"/>
    </row>
    <row r="1937" spans="1:21" hidden="1" x14ac:dyDescent="0.25">
      <c r="A1937" s="17"/>
      <c r="B1937" s="17" t="s">
        <v>8393</v>
      </c>
      <c r="C1937" s="24"/>
      <c r="D1937" s="37"/>
      <c r="E1937" s="17"/>
      <c r="F1937" s="17"/>
      <c r="G1937" s="24" t="s">
        <v>3477</v>
      </c>
      <c r="H1937" s="24"/>
      <c r="I1937" s="24"/>
      <c r="J1937" s="24" t="s">
        <v>4784</v>
      </c>
      <c r="K1937" s="17">
        <v>0</v>
      </c>
      <c r="L1937" s="24" t="s">
        <v>4815</v>
      </c>
      <c r="M1937" s="21"/>
      <c r="N1937" s="17"/>
      <c r="O1937" s="24" t="s">
        <v>4815</v>
      </c>
      <c r="P1937" s="24" t="s">
        <v>4786</v>
      </c>
      <c r="Q1937" s="17"/>
      <c r="R1937" s="22">
        <v>3539.6</v>
      </c>
      <c r="S1937" s="17"/>
      <c r="T1937" s="17"/>
      <c r="U1937" s="17"/>
    </row>
    <row r="1938" spans="1:21" hidden="1" x14ac:dyDescent="0.25">
      <c r="A1938" s="17"/>
      <c r="B1938" s="17" t="s">
        <v>8393</v>
      </c>
      <c r="C1938" s="24"/>
      <c r="D1938" s="37"/>
      <c r="E1938" s="17"/>
      <c r="F1938" s="17"/>
      <c r="G1938" s="24" t="s">
        <v>3480</v>
      </c>
      <c r="H1938" s="24"/>
      <c r="I1938" s="24"/>
      <c r="J1938" s="24" t="s">
        <v>4784</v>
      </c>
      <c r="K1938" s="17">
        <v>0</v>
      </c>
      <c r="L1938" s="24" t="s">
        <v>4815</v>
      </c>
      <c r="M1938" s="21"/>
      <c r="N1938" s="17"/>
      <c r="O1938" s="24" t="s">
        <v>4815</v>
      </c>
      <c r="P1938" s="24" t="s">
        <v>4786</v>
      </c>
      <c r="Q1938" s="17"/>
      <c r="R1938" s="22">
        <v>4440.8999999999996</v>
      </c>
      <c r="S1938" s="17"/>
      <c r="T1938" s="17"/>
      <c r="U1938" s="17"/>
    </row>
    <row r="1939" spans="1:21" hidden="1" x14ac:dyDescent="0.25">
      <c r="A1939" s="17"/>
      <c r="B1939" s="17" t="s">
        <v>8393</v>
      </c>
      <c r="C1939" s="24"/>
      <c r="D1939" s="37"/>
      <c r="E1939" s="17"/>
      <c r="F1939" s="17"/>
      <c r="G1939" s="24" t="s">
        <v>3487</v>
      </c>
      <c r="H1939" s="24"/>
      <c r="I1939" s="24"/>
      <c r="J1939" s="24" t="s">
        <v>4784</v>
      </c>
      <c r="K1939" s="17">
        <v>0</v>
      </c>
      <c r="L1939" s="24" t="s">
        <v>4815</v>
      </c>
      <c r="M1939" s="21"/>
      <c r="N1939" s="17"/>
      <c r="O1939" s="24" t="s">
        <v>4815</v>
      </c>
      <c r="P1939" s="24" t="s">
        <v>4786</v>
      </c>
      <c r="Q1939" s="17"/>
      <c r="R1939" s="22">
        <v>2011.1</v>
      </c>
      <c r="S1939" s="17"/>
      <c r="T1939" s="17"/>
      <c r="U1939" s="17"/>
    </row>
    <row r="1940" spans="1:21" ht="39" hidden="1" x14ac:dyDescent="0.25">
      <c r="A1940" s="17"/>
      <c r="B1940" s="17" t="s">
        <v>8393</v>
      </c>
      <c r="C1940" s="24"/>
      <c r="D1940" s="37"/>
      <c r="E1940" s="17"/>
      <c r="F1940" s="17"/>
      <c r="G1940" s="24" t="s">
        <v>3485</v>
      </c>
      <c r="H1940" s="24"/>
      <c r="I1940" s="24"/>
      <c r="J1940" s="24" t="s">
        <v>4784</v>
      </c>
      <c r="K1940" s="17">
        <v>0</v>
      </c>
      <c r="L1940" s="24" t="s">
        <v>4815</v>
      </c>
      <c r="M1940" s="21"/>
      <c r="N1940" s="17"/>
      <c r="O1940" s="21" t="s">
        <v>4815</v>
      </c>
      <c r="P1940" s="24" t="s">
        <v>4786</v>
      </c>
      <c r="Q1940" s="17"/>
      <c r="R1940" s="22">
        <v>416</v>
      </c>
      <c r="S1940" s="17"/>
      <c r="T1940" s="17"/>
      <c r="U1940" s="17"/>
    </row>
    <row r="1941" spans="1:21" hidden="1" x14ac:dyDescent="0.25">
      <c r="A1941" s="17"/>
      <c r="B1941" s="17" t="s">
        <v>8393</v>
      </c>
      <c r="C1941" s="24"/>
      <c r="D1941" s="37"/>
      <c r="E1941" s="17"/>
      <c r="F1941" s="17"/>
      <c r="G1941" s="24" t="s">
        <v>3490</v>
      </c>
      <c r="H1941" s="24"/>
      <c r="I1941" s="24"/>
      <c r="J1941" s="24" t="s">
        <v>4784</v>
      </c>
      <c r="K1941" s="17">
        <v>0</v>
      </c>
      <c r="L1941" s="24" t="s">
        <v>4815</v>
      </c>
      <c r="M1941" s="21"/>
      <c r="N1941" s="17"/>
      <c r="O1941" s="17" t="s">
        <v>4815</v>
      </c>
      <c r="P1941" s="24" t="s">
        <v>4786</v>
      </c>
      <c r="Q1941" s="17"/>
      <c r="R1941" s="22">
        <v>1456.5</v>
      </c>
      <c r="S1941" s="17"/>
      <c r="T1941" s="17"/>
      <c r="U1941" s="17"/>
    </row>
    <row r="1942" spans="1:21" hidden="1" x14ac:dyDescent="0.25">
      <c r="A1942" s="17"/>
      <c r="B1942" s="17" t="s">
        <v>8393</v>
      </c>
      <c r="C1942" s="24"/>
      <c r="D1942" s="37"/>
      <c r="E1942" s="17"/>
      <c r="F1942" s="17"/>
      <c r="G1942" s="24" t="s">
        <v>3479</v>
      </c>
      <c r="H1942" s="24"/>
      <c r="I1942" s="24"/>
      <c r="J1942" s="24" t="s">
        <v>4784</v>
      </c>
      <c r="K1942" s="17">
        <v>0</v>
      </c>
      <c r="L1942" s="24" t="s">
        <v>4815</v>
      </c>
      <c r="M1942" s="21"/>
      <c r="N1942" s="17"/>
      <c r="O1942" s="17" t="s">
        <v>4815</v>
      </c>
      <c r="P1942" s="24" t="s">
        <v>4786</v>
      </c>
      <c r="Q1942" s="17"/>
      <c r="R1942" s="22">
        <v>1922.8</v>
      </c>
      <c r="S1942" s="17"/>
      <c r="T1942" s="17"/>
      <c r="U1942" s="17"/>
    </row>
    <row r="1943" spans="1:21" ht="39" hidden="1" x14ac:dyDescent="0.25">
      <c r="A1943" s="17"/>
      <c r="B1943" s="17" t="s">
        <v>8393</v>
      </c>
      <c r="C1943" s="24"/>
      <c r="D1943" s="37"/>
      <c r="E1943" s="17"/>
      <c r="F1943" s="17"/>
      <c r="G1943" s="24" t="s">
        <v>3486</v>
      </c>
      <c r="H1943" s="24"/>
      <c r="I1943" s="24"/>
      <c r="J1943" s="24" t="s">
        <v>4784</v>
      </c>
      <c r="K1943" s="17">
        <v>0</v>
      </c>
      <c r="L1943" s="24" t="s">
        <v>4815</v>
      </c>
      <c r="M1943" s="21"/>
      <c r="N1943" s="17"/>
      <c r="O1943" s="21" t="s">
        <v>4815</v>
      </c>
      <c r="P1943" s="24" t="s">
        <v>4786</v>
      </c>
      <c r="Q1943" s="17"/>
      <c r="R1943" s="22">
        <v>1368.5</v>
      </c>
      <c r="S1943" s="17"/>
      <c r="T1943" s="17"/>
      <c r="U1943" s="17"/>
    </row>
    <row r="1944" spans="1:21" hidden="1" x14ac:dyDescent="0.25">
      <c r="A1944" s="17"/>
      <c r="B1944" s="17" t="s">
        <v>8393</v>
      </c>
      <c r="C1944" s="24"/>
      <c r="D1944" s="37"/>
      <c r="E1944" s="17"/>
      <c r="F1944" s="17"/>
      <c r="G1944" s="24" t="s">
        <v>3481</v>
      </c>
      <c r="H1944" s="24"/>
      <c r="I1944" s="24"/>
      <c r="J1944" s="24" t="s">
        <v>4784</v>
      </c>
      <c r="K1944" s="17">
        <v>0</v>
      </c>
      <c r="L1944" s="24" t="s">
        <v>4815</v>
      </c>
      <c r="M1944" s="21"/>
      <c r="N1944" s="17"/>
      <c r="O1944" s="24" t="s">
        <v>4815</v>
      </c>
      <c r="P1944" s="24" t="s">
        <v>4786</v>
      </c>
      <c r="Q1944" s="17"/>
      <c r="R1944" s="22">
        <v>1214.8</v>
      </c>
      <c r="S1944" s="17"/>
      <c r="T1944" s="17"/>
      <c r="U1944" s="17"/>
    </row>
    <row r="1945" spans="1:21" hidden="1" x14ac:dyDescent="0.25">
      <c r="A1945" s="17"/>
      <c r="B1945" s="17" t="s">
        <v>8393</v>
      </c>
      <c r="C1945" s="24"/>
      <c r="D1945" s="37"/>
      <c r="E1945" s="17"/>
      <c r="F1945" s="17"/>
      <c r="G1945" s="24" t="s">
        <v>3482</v>
      </c>
      <c r="H1945" s="24"/>
      <c r="I1945" s="24"/>
      <c r="J1945" s="24" t="s">
        <v>4784</v>
      </c>
      <c r="K1945" s="17">
        <v>0</v>
      </c>
      <c r="L1945" s="24" t="s">
        <v>4785</v>
      </c>
      <c r="M1945" s="21"/>
      <c r="N1945" s="17"/>
      <c r="O1945" s="17" t="s">
        <v>4785</v>
      </c>
      <c r="P1945" s="24" t="s">
        <v>4786</v>
      </c>
      <c r="Q1945" s="17"/>
      <c r="R1945" s="22">
        <v>940.9</v>
      </c>
      <c r="S1945" s="17"/>
      <c r="T1945" s="17"/>
      <c r="U1945" s="17"/>
    </row>
    <row r="1946" spans="1:21" hidden="1" x14ac:dyDescent="0.25">
      <c r="A1946" s="17"/>
      <c r="B1946" s="17" t="s">
        <v>8393</v>
      </c>
      <c r="C1946" s="24"/>
      <c r="D1946" s="37"/>
      <c r="E1946" s="17"/>
      <c r="F1946" s="17"/>
      <c r="G1946" s="24" t="s">
        <v>3478</v>
      </c>
      <c r="H1946" s="24"/>
      <c r="I1946" s="24"/>
      <c r="J1946" s="24" t="s">
        <v>4784</v>
      </c>
      <c r="K1946" s="17">
        <v>0</v>
      </c>
      <c r="L1946" s="24" t="s">
        <v>4785</v>
      </c>
      <c r="M1946" s="21"/>
      <c r="N1946" s="17"/>
      <c r="O1946" s="17" t="s">
        <v>4785</v>
      </c>
      <c r="P1946" s="24" t="s">
        <v>4786</v>
      </c>
      <c r="Q1946" s="17"/>
      <c r="R1946" s="22">
        <v>1629.4</v>
      </c>
      <c r="S1946" s="17"/>
      <c r="T1946" s="17"/>
      <c r="U1946" s="17"/>
    </row>
    <row r="1947" spans="1:21" hidden="1" x14ac:dyDescent="0.25">
      <c r="A1947" s="17"/>
      <c r="B1947" s="17" t="s">
        <v>8393</v>
      </c>
      <c r="C1947" s="17"/>
      <c r="D1947" s="18"/>
      <c r="E1947" s="17"/>
      <c r="F1947" s="17"/>
      <c r="G1947" s="82" t="s">
        <v>3186</v>
      </c>
      <c r="H1947" s="17"/>
      <c r="I1947" s="20"/>
      <c r="J1947" s="32" t="s">
        <v>4784</v>
      </c>
      <c r="K1947" s="17">
        <v>0</v>
      </c>
      <c r="L1947" s="17" t="s">
        <v>4785</v>
      </c>
      <c r="M1947" s="17"/>
      <c r="N1947" s="17"/>
      <c r="O1947" s="17" t="s">
        <v>4785</v>
      </c>
      <c r="P1947" s="21" t="s">
        <v>4786</v>
      </c>
      <c r="Q1947" s="17"/>
      <c r="R1947" s="22">
        <v>12.4</v>
      </c>
      <c r="S1947" s="17"/>
      <c r="T1947" s="23"/>
      <c r="U1947" s="17"/>
    </row>
    <row r="1948" spans="1:21" hidden="1" x14ac:dyDescent="0.25">
      <c r="A1948" s="17"/>
      <c r="B1948" s="17" t="s">
        <v>8393</v>
      </c>
      <c r="C1948" s="17"/>
      <c r="D1948" s="18"/>
      <c r="E1948" s="17"/>
      <c r="F1948" s="17"/>
      <c r="G1948" s="82" t="s">
        <v>3346</v>
      </c>
      <c r="H1948" s="17"/>
      <c r="I1948" s="20"/>
      <c r="J1948" s="32" t="s">
        <v>4784</v>
      </c>
      <c r="K1948" s="17">
        <v>0</v>
      </c>
      <c r="L1948" s="17" t="s">
        <v>4785</v>
      </c>
      <c r="M1948" s="17"/>
      <c r="N1948" s="17"/>
      <c r="O1948" s="17" t="s">
        <v>4785</v>
      </c>
      <c r="P1948" s="17" t="s">
        <v>4786</v>
      </c>
      <c r="Q1948" s="17"/>
      <c r="R1948" s="22">
        <v>3614.3</v>
      </c>
      <c r="S1948" s="17"/>
      <c r="T1948" s="23"/>
      <c r="U1948" s="17"/>
    </row>
    <row r="1949" spans="1:21" hidden="1" x14ac:dyDescent="0.25">
      <c r="A1949" s="17"/>
      <c r="B1949" s="32" t="s">
        <v>8393</v>
      </c>
      <c r="C1949" s="32"/>
      <c r="D1949" s="18"/>
      <c r="E1949" s="32"/>
      <c r="F1949" s="17"/>
      <c r="G1949" s="82" t="s">
        <v>3221</v>
      </c>
      <c r="H1949" s="32"/>
      <c r="I1949" s="40"/>
      <c r="J1949" s="32" t="s">
        <v>4784</v>
      </c>
      <c r="K1949" s="17">
        <v>0</v>
      </c>
      <c r="L1949" s="17" t="s">
        <v>4785</v>
      </c>
      <c r="M1949" s="17"/>
      <c r="N1949" s="17"/>
      <c r="O1949" s="17" t="s">
        <v>4785</v>
      </c>
      <c r="P1949" s="17" t="s">
        <v>4786</v>
      </c>
      <c r="Q1949" s="17"/>
      <c r="R1949" s="22">
        <v>110.3</v>
      </c>
      <c r="S1949" s="17"/>
      <c r="T1949" s="23"/>
      <c r="U1949" s="17"/>
    </row>
    <row r="1950" spans="1:21" hidden="1" x14ac:dyDescent="0.25">
      <c r="A1950" s="17"/>
      <c r="B1950" s="32" t="s">
        <v>8393</v>
      </c>
      <c r="C1950" s="32"/>
      <c r="D1950" s="18"/>
      <c r="E1950" s="32"/>
      <c r="F1950" s="17"/>
      <c r="G1950" s="82" t="s">
        <v>3197</v>
      </c>
      <c r="H1950" s="32"/>
      <c r="I1950" s="40"/>
      <c r="J1950" s="32" t="s">
        <v>4784</v>
      </c>
      <c r="K1950" s="17">
        <v>0</v>
      </c>
      <c r="L1950" s="17" t="s">
        <v>4785</v>
      </c>
      <c r="M1950" s="17"/>
      <c r="N1950" s="17"/>
      <c r="O1950" s="17" t="s">
        <v>4785</v>
      </c>
      <c r="P1950" s="17" t="s">
        <v>4786</v>
      </c>
      <c r="Q1950" s="17"/>
      <c r="R1950" s="22">
        <v>39.5</v>
      </c>
      <c r="S1950" s="17"/>
      <c r="T1950" s="23"/>
      <c r="U1950" s="17"/>
    </row>
    <row r="1951" spans="1:21" ht="39" hidden="1" x14ac:dyDescent="0.25">
      <c r="A1951" s="17"/>
      <c r="B1951" s="32" t="s">
        <v>8393</v>
      </c>
      <c r="C1951" s="32"/>
      <c r="D1951" s="18"/>
      <c r="E1951" s="32"/>
      <c r="F1951" s="17"/>
      <c r="G1951" s="82" t="s">
        <v>3483</v>
      </c>
      <c r="H1951" s="32"/>
      <c r="I1951" s="40"/>
      <c r="J1951" s="32" t="s">
        <v>4784</v>
      </c>
      <c r="K1951" s="17">
        <v>0</v>
      </c>
      <c r="L1951" s="17" t="s">
        <v>4785</v>
      </c>
      <c r="M1951" s="17"/>
      <c r="N1951" s="17"/>
      <c r="O1951" s="33" t="s">
        <v>4785</v>
      </c>
      <c r="P1951" s="17" t="s">
        <v>4786</v>
      </c>
      <c r="Q1951" s="17"/>
      <c r="R1951" s="22">
        <v>982</v>
      </c>
      <c r="S1951" s="17"/>
      <c r="T1951" s="23"/>
      <c r="U1951" s="17"/>
    </row>
    <row r="1952" spans="1:21" hidden="1" x14ac:dyDescent="0.25">
      <c r="A1952" s="17"/>
      <c r="B1952" s="17" t="s">
        <v>8393</v>
      </c>
      <c r="C1952" s="17"/>
      <c r="D1952" s="18"/>
      <c r="E1952" s="17"/>
      <c r="F1952" s="17"/>
      <c r="G1952" s="82" t="s">
        <v>3484</v>
      </c>
      <c r="H1952" s="17"/>
      <c r="I1952" s="20"/>
      <c r="J1952" s="32" t="s">
        <v>4784</v>
      </c>
      <c r="K1952" s="17">
        <v>0</v>
      </c>
      <c r="L1952" s="17" t="s">
        <v>4785</v>
      </c>
      <c r="M1952" s="17"/>
      <c r="N1952" s="17"/>
      <c r="O1952" s="17" t="s">
        <v>4785</v>
      </c>
      <c r="P1952" s="17" t="s">
        <v>4786</v>
      </c>
      <c r="Q1952" s="17"/>
      <c r="R1952" s="22">
        <v>2342.8000000000002</v>
      </c>
      <c r="S1952" s="17"/>
      <c r="T1952" s="23"/>
      <c r="U1952" s="17"/>
    </row>
    <row r="1953" spans="1:21" hidden="1" x14ac:dyDescent="0.25">
      <c r="A1953" s="17"/>
      <c r="B1953" s="17" t="s">
        <v>8393</v>
      </c>
      <c r="C1953" s="17"/>
      <c r="D1953" s="18"/>
      <c r="E1953" s="17"/>
      <c r="F1953" s="17"/>
      <c r="G1953" s="82" t="s">
        <v>3477</v>
      </c>
      <c r="H1953" s="17"/>
      <c r="I1953" s="20"/>
      <c r="J1953" s="32" t="s">
        <v>4784</v>
      </c>
      <c r="K1953" s="17">
        <v>0</v>
      </c>
      <c r="L1953" s="17" t="s">
        <v>4785</v>
      </c>
      <c r="M1953" s="17"/>
      <c r="N1953" s="17"/>
      <c r="O1953" s="17" t="s">
        <v>4785</v>
      </c>
      <c r="P1953" s="17" t="s">
        <v>4786</v>
      </c>
      <c r="Q1953" s="17"/>
      <c r="R1953" s="22">
        <v>5812.7</v>
      </c>
      <c r="S1953" s="17"/>
      <c r="T1953" s="23"/>
      <c r="U1953" s="17"/>
    </row>
    <row r="1954" spans="1:21" hidden="1" x14ac:dyDescent="0.25">
      <c r="A1954" s="17"/>
      <c r="B1954" s="17" t="s">
        <v>8393</v>
      </c>
      <c r="C1954" s="17"/>
      <c r="D1954" s="18"/>
      <c r="E1954" s="17"/>
      <c r="F1954" s="17"/>
      <c r="G1954" s="82" t="s">
        <v>3480</v>
      </c>
      <c r="H1954" s="17"/>
      <c r="I1954" s="20"/>
      <c r="J1954" s="32" t="s">
        <v>4784</v>
      </c>
      <c r="K1954" s="17">
        <v>0</v>
      </c>
      <c r="L1954" s="17" t="s">
        <v>4785</v>
      </c>
      <c r="M1954" s="17"/>
      <c r="N1954" s="17"/>
      <c r="O1954" s="17" t="s">
        <v>4785</v>
      </c>
      <c r="P1954" s="17" t="s">
        <v>4786</v>
      </c>
      <c r="Q1954" s="17"/>
      <c r="R1954" s="22">
        <v>3628.8</v>
      </c>
      <c r="S1954" s="17"/>
      <c r="T1954" s="23"/>
      <c r="U1954" s="17"/>
    </row>
    <row r="1955" spans="1:21" hidden="1" x14ac:dyDescent="0.25">
      <c r="A1955" s="17"/>
      <c r="B1955" s="17" t="s">
        <v>8393</v>
      </c>
      <c r="C1955" s="17"/>
      <c r="D1955" s="18"/>
      <c r="E1955" s="17"/>
      <c r="F1955" s="17"/>
      <c r="G1955" s="82" t="s">
        <v>3487</v>
      </c>
      <c r="H1955" s="17"/>
      <c r="I1955" s="20"/>
      <c r="J1955" s="32" t="s">
        <v>4784</v>
      </c>
      <c r="K1955" s="17">
        <v>0</v>
      </c>
      <c r="L1955" s="17" t="s">
        <v>4785</v>
      </c>
      <c r="M1955" s="17"/>
      <c r="N1955" s="17"/>
      <c r="O1955" s="17" t="s">
        <v>4785</v>
      </c>
      <c r="P1955" s="17" t="s">
        <v>4786</v>
      </c>
      <c r="Q1955" s="17"/>
      <c r="R1955" s="22">
        <v>2417.4</v>
      </c>
      <c r="S1955" s="17"/>
      <c r="T1955" s="23"/>
      <c r="U1955" s="17"/>
    </row>
    <row r="1956" spans="1:21" hidden="1" x14ac:dyDescent="0.25">
      <c r="A1956" s="17"/>
      <c r="B1956" s="32" t="s">
        <v>8393</v>
      </c>
      <c r="C1956" s="32"/>
      <c r="D1956" s="31"/>
      <c r="E1956" s="32"/>
      <c r="F1956" s="32"/>
      <c r="G1956" s="82" t="s">
        <v>3485</v>
      </c>
      <c r="H1956" s="32"/>
      <c r="I1956" s="27"/>
      <c r="J1956" s="32" t="s">
        <v>4784</v>
      </c>
      <c r="K1956" s="17">
        <v>0</v>
      </c>
      <c r="L1956" s="17" t="s">
        <v>4785</v>
      </c>
      <c r="M1956" s="17"/>
      <c r="N1956" s="17"/>
      <c r="O1956" s="17" t="s">
        <v>4785</v>
      </c>
      <c r="P1956" s="17" t="s">
        <v>4786</v>
      </c>
      <c r="Q1956" s="17"/>
      <c r="R1956" s="22">
        <v>205.7</v>
      </c>
      <c r="S1956" s="23"/>
      <c r="T1956" s="23"/>
      <c r="U1956" s="17"/>
    </row>
    <row r="1957" spans="1:21" hidden="1" x14ac:dyDescent="0.25">
      <c r="A1957" s="17"/>
      <c r="B1957" s="17" t="s">
        <v>8393</v>
      </c>
      <c r="C1957" s="17"/>
      <c r="D1957" s="18"/>
      <c r="E1957" s="17"/>
      <c r="F1957" s="17"/>
      <c r="G1957" s="82" t="s">
        <v>3490</v>
      </c>
      <c r="H1957" s="17"/>
      <c r="I1957" s="20"/>
      <c r="J1957" s="32" t="s">
        <v>4784</v>
      </c>
      <c r="K1957" s="17">
        <v>0</v>
      </c>
      <c r="L1957" s="17" t="s">
        <v>4785</v>
      </c>
      <c r="M1957" s="17"/>
      <c r="N1957" s="17"/>
      <c r="O1957" s="17" t="s">
        <v>4785</v>
      </c>
      <c r="P1957" s="17" t="s">
        <v>4786</v>
      </c>
      <c r="Q1957" s="17"/>
      <c r="R1957" s="22">
        <v>805.2</v>
      </c>
      <c r="S1957" s="56"/>
      <c r="T1957" s="23"/>
      <c r="U1957" s="17"/>
    </row>
    <row r="1958" spans="1:21" hidden="1" x14ac:dyDescent="0.25">
      <c r="A1958" s="24"/>
      <c r="B1958" s="17" t="s">
        <v>8393</v>
      </c>
      <c r="C1958" s="17"/>
      <c r="D1958" s="18"/>
      <c r="E1958" s="17"/>
      <c r="F1958" s="24"/>
      <c r="G1958" s="82" t="s">
        <v>3479</v>
      </c>
      <c r="H1958" s="24"/>
      <c r="I1958" s="20"/>
      <c r="J1958" s="32" t="s">
        <v>4784</v>
      </c>
      <c r="K1958" s="17">
        <v>0</v>
      </c>
      <c r="L1958" s="32" t="s">
        <v>4785</v>
      </c>
      <c r="M1958" s="32"/>
      <c r="N1958" s="17"/>
      <c r="O1958" s="17" t="s">
        <v>4785</v>
      </c>
      <c r="P1958" s="33" t="s">
        <v>4786</v>
      </c>
      <c r="Q1958" s="32"/>
      <c r="R1958" s="39">
        <v>2069</v>
      </c>
      <c r="S1958" s="32"/>
      <c r="T1958" s="40"/>
      <c r="U1958" s="32"/>
    </row>
    <row r="1959" spans="1:21" hidden="1" x14ac:dyDescent="0.25">
      <c r="A1959" s="24"/>
      <c r="B1959" s="32" t="s">
        <v>8393</v>
      </c>
      <c r="C1959" s="32"/>
      <c r="D1959" s="31"/>
      <c r="E1959" s="32"/>
      <c r="F1959" s="37"/>
      <c r="G1959" s="82" t="s">
        <v>3486</v>
      </c>
      <c r="H1959" s="32"/>
      <c r="I1959" s="40"/>
      <c r="J1959" s="32" t="s">
        <v>4784</v>
      </c>
      <c r="K1959" s="17">
        <v>0</v>
      </c>
      <c r="L1959" s="32" t="s">
        <v>4785</v>
      </c>
      <c r="M1959" s="32"/>
      <c r="N1959" s="17"/>
      <c r="O1959" s="17" t="s">
        <v>4785</v>
      </c>
      <c r="P1959" s="32" t="s">
        <v>4786</v>
      </c>
      <c r="Q1959" s="32"/>
      <c r="R1959" s="39">
        <v>3705.4</v>
      </c>
      <c r="S1959" s="32"/>
      <c r="T1959" s="40"/>
      <c r="U1959" s="46"/>
    </row>
    <row r="1960" spans="1:21" hidden="1" x14ac:dyDescent="0.25">
      <c r="A1960" s="17"/>
      <c r="B1960" s="17" t="s">
        <v>8393</v>
      </c>
      <c r="C1960" s="17"/>
      <c r="D1960" s="18"/>
      <c r="E1960" s="17"/>
      <c r="F1960" s="17"/>
      <c r="G1960" s="82" t="s">
        <v>3481</v>
      </c>
      <c r="H1960" s="17"/>
      <c r="I1960" s="20"/>
      <c r="J1960" s="32" t="s">
        <v>4784</v>
      </c>
      <c r="K1960" s="17">
        <v>0</v>
      </c>
      <c r="L1960" s="32" t="s">
        <v>4785</v>
      </c>
      <c r="M1960" s="32"/>
      <c r="N1960" s="17"/>
      <c r="O1960" s="17" t="s">
        <v>4785</v>
      </c>
      <c r="P1960" s="32" t="s">
        <v>4786</v>
      </c>
      <c r="Q1960" s="32"/>
      <c r="R1960" s="39">
        <v>676.8</v>
      </c>
      <c r="S1960" s="32"/>
      <c r="T1960" s="40"/>
      <c r="U1960" s="46"/>
    </row>
    <row r="1961" spans="1:21" hidden="1" x14ac:dyDescent="0.25">
      <c r="A1961" s="17"/>
      <c r="B1961" s="17" t="s">
        <v>8396</v>
      </c>
      <c r="C1961" s="17"/>
      <c r="D1961" s="18"/>
      <c r="E1961" s="17"/>
      <c r="F1961" s="17"/>
      <c r="G1961" s="82" t="s">
        <v>8397</v>
      </c>
      <c r="H1961" s="17"/>
      <c r="I1961" s="20"/>
      <c r="J1961" s="32" t="s">
        <v>4784</v>
      </c>
      <c r="K1961" s="17">
        <v>0</v>
      </c>
      <c r="L1961" s="32" t="s">
        <v>4868</v>
      </c>
      <c r="M1961" s="32"/>
      <c r="N1961" s="17"/>
      <c r="O1961" s="17" t="s">
        <v>4868</v>
      </c>
      <c r="P1961" s="32" t="s">
        <v>4792</v>
      </c>
      <c r="Q1961" s="32"/>
      <c r="R1961" s="39">
        <v>107.8</v>
      </c>
      <c r="S1961" s="32"/>
      <c r="T1961" s="40"/>
      <c r="U1961" s="32"/>
    </row>
    <row r="1962" spans="1:21" hidden="1" x14ac:dyDescent="0.25">
      <c r="A1962" s="17"/>
      <c r="B1962" s="32" t="s">
        <v>8396</v>
      </c>
      <c r="C1962" s="32"/>
      <c r="D1962" s="18"/>
      <c r="E1962" s="32"/>
      <c r="F1962" s="17"/>
      <c r="G1962" s="82" t="s">
        <v>8397</v>
      </c>
      <c r="H1962" s="32"/>
      <c r="I1962" s="40"/>
      <c r="J1962" s="32" t="s">
        <v>4784</v>
      </c>
      <c r="K1962" s="17">
        <v>0</v>
      </c>
      <c r="L1962" s="17" t="s">
        <v>1520</v>
      </c>
      <c r="M1962" s="17"/>
      <c r="N1962" s="17"/>
      <c r="O1962" s="17" t="s">
        <v>1520</v>
      </c>
      <c r="P1962" s="17" t="s">
        <v>4792</v>
      </c>
      <c r="Q1962" s="17"/>
      <c r="R1962" s="39">
        <v>18.5</v>
      </c>
      <c r="S1962" s="17"/>
      <c r="T1962" s="23"/>
      <c r="U1962" s="17"/>
    </row>
    <row r="1963" spans="1:21" hidden="1" x14ac:dyDescent="0.25">
      <c r="A1963" s="17"/>
      <c r="B1963" s="32" t="s">
        <v>8396</v>
      </c>
      <c r="C1963" s="32"/>
      <c r="D1963" s="18"/>
      <c r="E1963" s="32"/>
      <c r="F1963" s="17"/>
      <c r="G1963" s="82" t="s">
        <v>8397</v>
      </c>
      <c r="H1963" s="32"/>
      <c r="I1963" s="40"/>
      <c r="J1963" s="32" t="s">
        <v>4784</v>
      </c>
      <c r="K1963" s="17">
        <v>0</v>
      </c>
      <c r="L1963" s="17" t="s">
        <v>5061</v>
      </c>
      <c r="M1963" s="17"/>
      <c r="N1963" s="17"/>
      <c r="O1963" s="17" t="s">
        <v>5061</v>
      </c>
      <c r="P1963" s="17" t="s">
        <v>4792</v>
      </c>
      <c r="Q1963" s="17"/>
      <c r="R1963" s="39">
        <v>21.4</v>
      </c>
      <c r="S1963" s="17"/>
      <c r="T1963" s="23"/>
      <c r="U1963" s="17"/>
    </row>
    <row r="1964" spans="1:21" hidden="1" x14ac:dyDescent="0.25">
      <c r="A1964" s="17"/>
      <c r="B1964" s="17" t="s">
        <v>8396</v>
      </c>
      <c r="C1964" s="17"/>
      <c r="D1964" s="18"/>
      <c r="E1964" s="17"/>
      <c r="F1964" s="17"/>
      <c r="G1964" s="82" t="s">
        <v>8397</v>
      </c>
      <c r="H1964" s="17"/>
      <c r="I1964" s="20"/>
      <c r="J1964" s="32" t="s">
        <v>4784</v>
      </c>
      <c r="K1964" s="17">
        <v>0</v>
      </c>
      <c r="L1964" s="32" t="s">
        <v>8394</v>
      </c>
      <c r="M1964" s="32"/>
      <c r="N1964" s="17"/>
      <c r="O1964" s="17" t="s">
        <v>8394</v>
      </c>
      <c r="P1964" s="32" t="s">
        <v>4792</v>
      </c>
      <c r="Q1964" s="32"/>
      <c r="R1964" s="39">
        <v>6.6</v>
      </c>
      <c r="S1964" s="32"/>
      <c r="T1964" s="40"/>
      <c r="U1964" s="32"/>
    </row>
    <row r="1965" spans="1:21" hidden="1" x14ac:dyDescent="0.25">
      <c r="A1965" s="17"/>
      <c r="B1965" s="17" t="s">
        <v>8396</v>
      </c>
      <c r="C1965" s="17"/>
      <c r="D1965" s="18"/>
      <c r="E1965" s="17"/>
      <c r="F1965" s="17"/>
      <c r="G1965" s="82" t="s">
        <v>8397</v>
      </c>
      <c r="H1965" s="17"/>
      <c r="I1965" s="20"/>
      <c r="J1965" s="32" t="s">
        <v>4784</v>
      </c>
      <c r="K1965" s="17">
        <v>0</v>
      </c>
      <c r="L1965" s="32" t="s">
        <v>4812</v>
      </c>
      <c r="M1965" s="32"/>
      <c r="N1965" s="17"/>
      <c r="O1965" s="17" t="s">
        <v>4812</v>
      </c>
      <c r="P1965" s="32" t="s">
        <v>4792</v>
      </c>
      <c r="Q1965" s="32"/>
      <c r="R1965" s="39">
        <v>3042.6</v>
      </c>
      <c r="S1965" s="32"/>
      <c r="T1965" s="40"/>
      <c r="U1965" s="32"/>
    </row>
    <row r="1966" spans="1:21" hidden="1" x14ac:dyDescent="0.25">
      <c r="A1966" s="17"/>
      <c r="B1966" s="17" t="s">
        <v>8396</v>
      </c>
      <c r="C1966" s="17"/>
      <c r="D1966" s="18"/>
      <c r="E1966" s="17"/>
      <c r="F1966" s="17"/>
      <c r="G1966" s="82" t="s">
        <v>8397</v>
      </c>
      <c r="H1966" s="17"/>
      <c r="I1966" s="20"/>
      <c r="J1966" s="32" t="s">
        <v>4784</v>
      </c>
      <c r="K1966" s="17">
        <v>0</v>
      </c>
      <c r="L1966" s="17" t="s">
        <v>6557</v>
      </c>
      <c r="M1966" s="17"/>
      <c r="N1966" s="17"/>
      <c r="O1966" s="17" t="s">
        <v>6557</v>
      </c>
      <c r="P1966" s="17" t="s">
        <v>4792</v>
      </c>
      <c r="Q1966" s="17"/>
      <c r="R1966" s="39">
        <v>60.4</v>
      </c>
      <c r="S1966" s="17"/>
      <c r="T1966" s="23"/>
      <c r="U1966" s="17"/>
    </row>
    <row r="1967" spans="1:21" hidden="1" x14ac:dyDescent="0.25">
      <c r="A1967" s="17"/>
      <c r="B1967" s="17" t="s">
        <v>8396</v>
      </c>
      <c r="C1967" s="17"/>
      <c r="D1967" s="18"/>
      <c r="E1967" s="17"/>
      <c r="F1967" s="17"/>
      <c r="G1967" s="82" t="s">
        <v>8397</v>
      </c>
      <c r="H1967" s="17"/>
      <c r="I1967" s="20"/>
      <c r="J1967" s="32" t="s">
        <v>4784</v>
      </c>
      <c r="K1967" s="17">
        <v>0</v>
      </c>
      <c r="L1967" s="17" t="s">
        <v>4823</v>
      </c>
      <c r="M1967" s="17"/>
      <c r="N1967" s="17"/>
      <c r="O1967" s="17" t="s">
        <v>4823</v>
      </c>
      <c r="P1967" s="17" t="s">
        <v>4792</v>
      </c>
      <c r="Q1967" s="17"/>
      <c r="R1967" s="39">
        <v>260.60000000000002</v>
      </c>
      <c r="S1967" s="17"/>
      <c r="T1967" s="23"/>
      <c r="U1967" s="25"/>
    </row>
    <row r="1968" spans="1:21" ht="64.5" hidden="1" x14ac:dyDescent="0.25">
      <c r="A1968" s="24"/>
      <c r="B1968" s="17" t="s">
        <v>8396</v>
      </c>
      <c r="C1968" s="17"/>
      <c r="D1968" s="18"/>
      <c r="E1968" s="17"/>
      <c r="F1968" s="17"/>
      <c r="G1968" s="82" t="s">
        <v>8397</v>
      </c>
      <c r="H1968" s="17"/>
      <c r="I1968" s="20"/>
      <c r="J1968" s="32" t="s">
        <v>4784</v>
      </c>
      <c r="K1968" s="17">
        <v>0</v>
      </c>
      <c r="L1968" s="17" t="s">
        <v>4842</v>
      </c>
      <c r="M1968" s="17"/>
      <c r="N1968" s="17"/>
      <c r="O1968" s="21" t="s">
        <v>6738</v>
      </c>
      <c r="P1968" s="17" t="s">
        <v>4792</v>
      </c>
      <c r="Q1968" s="17"/>
      <c r="R1968" s="39">
        <v>31.9</v>
      </c>
      <c r="S1968" s="17"/>
      <c r="T1968" s="23"/>
      <c r="U1968" s="25"/>
    </row>
    <row r="1969" spans="1:21" hidden="1" x14ac:dyDescent="0.25">
      <c r="A1969" s="17"/>
      <c r="B1969" s="17" t="s">
        <v>8396</v>
      </c>
      <c r="C1969" s="17"/>
      <c r="D1969" s="18"/>
      <c r="E1969" s="17"/>
      <c r="F1969" s="17"/>
      <c r="G1969" s="82" t="s">
        <v>8397</v>
      </c>
      <c r="H1969" s="17"/>
      <c r="I1969" s="20"/>
      <c r="J1969" s="32" t="s">
        <v>4784</v>
      </c>
      <c r="K1969" s="17">
        <v>0</v>
      </c>
      <c r="L1969" s="17" t="s">
        <v>4825</v>
      </c>
      <c r="M1969" s="17"/>
      <c r="N1969" s="17"/>
      <c r="O1969" s="17" t="s">
        <v>4825</v>
      </c>
      <c r="P1969" s="17" t="s">
        <v>4792</v>
      </c>
      <c r="Q1969" s="17"/>
      <c r="R1969" s="39">
        <v>406.3</v>
      </c>
      <c r="S1969" s="17"/>
      <c r="T1969" s="23"/>
      <c r="U1969" s="17"/>
    </row>
    <row r="1970" spans="1:21" x14ac:dyDescent="0.25">
      <c r="A1970" s="17"/>
      <c r="B1970" s="17" t="s">
        <v>8396</v>
      </c>
      <c r="C1970" s="17"/>
      <c r="D1970" s="18"/>
      <c r="E1970" s="17"/>
      <c r="F1970" s="17"/>
      <c r="G1970" s="82" t="s">
        <v>8397</v>
      </c>
      <c r="H1970" s="17"/>
      <c r="I1970" s="20"/>
      <c r="J1970" s="32" t="s">
        <v>4784</v>
      </c>
      <c r="K1970" s="17">
        <v>0</v>
      </c>
      <c r="L1970" s="17" t="s">
        <v>4959</v>
      </c>
      <c r="M1970" s="17"/>
      <c r="N1970" s="17"/>
      <c r="O1970" s="17" t="s">
        <v>4959</v>
      </c>
      <c r="P1970" s="17" t="s">
        <v>4792</v>
      </c>
      <c r="Q1970" s="17"/>
      <c r="R1970" s="39">
        <v>0</v>
      </c>
      <c r="S1970" s="17"/>
      <c r="T1970" s="23"/>
      <c r="U1970" s="17"/>
    </row>
    <row r="1971" spans="1:21" ht="64.5" hidden="1" x14ac:dyDescent="0.25">
      <c r="A1971" s="17"/>
      <c r="B1971" s="17" t="s">
        <v>8396</v>
      </c>
      <c r="C1971" s="17"/>
      <c r="D1971" s="18"/>
      <c r="E1971" s="17"/>
      <c r="F1971" s="17"/>
      <c r="G1971" s="82" t="s">
        <v>8397</v>
      </c>
      <c r="H1971" s="17"/>
      <c r="I1971" s="20"/>
      <c r="J1971" s="32" t="s">
        <v>4784</v>
      </c>
      <c r="K1971" s="17">
        <v>0</v>
      </c>
      <c r="L1971" s="21" t="s">
        <v>5412</v>
      </c>
      <c r="M1971" s="21"/>
      <c r="N1971" s="21"/>
      <c r="O1971" s="21" t="s">
        <v>5096</v>
      </c>
      <c r="P1971" s="17" t="s">
        <v>4792</v>
      </c>
      <c r="Q1971" s="17"/>
      <c r="R1971" s="39">
        <v>279.3</v>
      </c>
      <c r="S1971" s="17"/>
      <c r="T1971" s="23"/>
      <c r="U1971" s="17"/>
    </row>
    <row r="1972" spans="1:21" hidden="1" x14ac:dyDescent="0.25">
      <c r="A1972" s="17"/>
      <c r="B1972" s="17" t="s">
        <v>8396</v>
      </c>
      <c r="C1972" s="17"/>
      <c r="D1972" s="18"/>
      <c r="E1972" s="17"/>
      <c r="F1972" s="17"/>
      <c r="G1972" s="82" t="s">
        <v>8397</v>
      </c>
      <c r="H1972" s="17"/>
      <c r="I1972" s="20"/>
      <c r="J1972" s="32" t="s">
        <v>4784</v>
      </c>
      <c r="K1972" s="17">
        <v>0</v>
      </c>
      <c r="L1972" s="17" t="s">
        <v>4907</v>
      </c>
      <c r="M1972" s="17"/>
      <c r="N1972" s="17"/>
      <c r="O1972" s="17" t="s">
        <v>4907</v>
      </c>
      <c r="P1972" s="17" t="s">
        <v>4792</v>
      </c>
      <c r="Q1972" s="17"/>
      <c r="R1972" s="39">
        <v>95</v>
      </c>
      <c r="S1972" s="17"/>
      <c r="T1972" s="23"/>
      <c r="U1972" s="17"/>
    </row>
    <row r="1973" spans="1:21" hidden="1" x14ac:dyDescent="0.25">
      <c r="A1973" s="17"/>
      <c r="B1973" s="17" t="s">
        <v>8396</v>
      </c>
      <c r="C1973" s="17"/>
      <c r="D1973" s="18"/>
      <c r="E1973" s="17"/>
      <c r="F1973" s="17"/>
      <c r="G1973" s="82" t="s">
        <v>8397</v>
      </c>
      <c r="H1973" s="17"/>
      <c r="I1973" s="20"/>
      <c r="J1973" s="32" t="s">
        <v>4784</v>
      </c>
      <c r="K1973" s="17">
        <v>0</v>
      </c>
      <c r="L1973" s="17" t="s">
        <v>4843</v>
      </c>
      <c r="M1973" s="17"/>
      <c r="N1973" s="17"/>
      <c r="O1973" s="17" t="s">
        <v>4843</v>
      </c>
      <c r="P1973" s="17" t="s">
        <v>4792</v>
      </c>
      <c r="Q1973" s="17"/>
      <c r="R1973" s="39">
        <v>15.1</v>
      </c>
      <c r="S1973" s="17"/>
      <c r="T1973" s="23"/>
      <c r="U1973" s="17"/>
    </row>
    <row r="1974" spans="1:21" ht="64.5" hidden="1" x14ac:dyDescent="0.25">
      <c r="A1974" s="17"/>
      <c r="B1974" s="17" t="s">
        <v>8396</v>
      </c>
      <c r="C1974" s="17"/>
      <c r="D1974" s="18"/>
      <c r="E1974" s="17"/>
      <c r="F1974" s="17"/>
      <c r="G1974" s="82" t="s">
        <v>8397</v>
      </c>
      <c r="H1974" s="17"/>
      <c r="I1974" s="20"/>
      <c r="J1974" s="32" t="s">
        <v>4784</v>
      </c>
      <c r="K1974" s="17">
        <v>0</v>
      </c>
      <c r="L1974" s="17" t="s">
        <v>8398</v>
      </c>
      <c r="M1974" s="17"/>
      <c r="N1974" s="17"/>
      <c r="O1974" s="21" t="s">
        <v>8399</v>
      </c>
      <c r="P1974" s="17" t="s">
        <v>4792</v>
      </c>
      <c r="Q1974" s="17"/>
      <c r="R1974" s="39">
        <v>227</v>
      </c>
      <c r="S1974" s="17"/>
      <c r="T1974" s="23"/>
      <c r="U1974" s="17"/>
    </row>
    <row r="1975" spans="1:21" hidden="1" x14ac:dyDescent="0.25">
      <c r="A1975" s="17" t="s">
        <v>431</v>
      </c>
      <c r="B1975" s="17" t="s">
        <v>2203</v>
      </c>
      <c r="C1975" s="17" t="s">
        <v>1184</v>
      </c>
      <c r="D1975" s="18">
        <v>41517</v>
      </c>
      <c r="E1975" s="17" t="s">
        <v>1184</v>
      </c>
      <c r="F1975" s="17"/>
      <c r="G1975" s="82" t="s">
        <v>3480</v>
      </c>
      <c r="H1975" s="17" t="s">
        <v>1547</v>
      </c>
      <c r="I1975" s="20">
        <v>1957</v>
      </c>
      <c r="J1975" s="32" t="s">
        <v>8400</v>
      </c>
      <c r="K1975" s="17" t="s">
        <v>431</v>
      </c>
      <c r="L1975" s="17" t="s">
        <v>5061</v>
      </c>
      <c r="M1975" s="17"/>
      <c r="N1975" s="17"/>
      <c r="O1975" s="17" t="s">
        <v>5061</v>
      </c>
      <c r="P1975" s="17" t="s">
        <v>4792</v>
      </c>
      <c r="Q1975" s="17" t="s">
        <v>4792</v>
      </c>
      <c r="R1975" s="39">
        <v>129</v>
      </c>
      <c r="S1975" s="17" t="s">
        <v>1184</v>
      </c>
      <c r="T1975" s="23">
        <v>110</v>
      </c>
      <c r="U1975" s="25" t="s">
        <v>4441</v>
      </c>
    </row>
    <row r="1976" spans="1:21" hidden="1" x14ac:dyDescent="0.25">
      <c r="A1976" s="17" t="s">
        <v>432</v>
      </c>
      <c r="B1976" s="17" t="s">
        <v>2203</v>
      </c>
      <c r="C1976" s="17" t="s">
        <v>1184</v>
      </c>
      <c r="D1976" s="18">
        <v>41517</v>
      </c>
      <c r="E1976" s="17" t="s">
        <v>1184</v>
      </c>
      <c r="F1976" s="17"/>
      <c r="G1976" s="82" t="s">
        <v>3480</v>
      </c>
      <c r="H1976" s="17" t="s">
        <v>1592</v>
      </c>
      <c r="I1976" s="20">
        <v>1957</v>
      </c>
      <c r="J1976" s="32" t="s">
        <v>8400</v>
      </c>
      <c r="K1976" s="17" t="s">
        <v>432</v>
      </c>
      <c r="L1976" s="17" t="s">
        <v>5061</v>
      </c>
      <c r="M1976" s="17"/>
      <c r="N1976" s="17"/>
      <c r="O1976" s="17" t="s">
        <v>5061</v>
      </c>
      <c r="P1976" s="17" t="s">
        <v>4792</v>
      </c>
      <c r="Q1976" s="17" t="s">
        <v>4792</v>
      </c>
      <c r="R1976" s="39">
        <v>130</v>
      </c>
      <c r="S1976" s="17" t="s">
        <v>1184</v>
      </c>
      <c r="T1976" s="23">
        <v>110</v>
      </c>
      <c r="U1976" s="25" t="s">
        <v>4441</v>
      </c>
    </row>
    <row r="1977" spans="1:21" hidden="1" x14ac:dyDescent="0.25">
      <c r="A1977" s="24" t="s">
        <v>433</v>
      </c>
      <c r="B1977" s="17" t="s">
        <v>2203</v>
      </c>
      <c r="C1977" s="17" t="s">
        <v>1184</v>
      </c>
      <c r="D1977" s="18">
        <v>41517</v>
      </c>
      <c r="E1977" s="17" t="s">
        <v>1184</v>
      </c>
      <c r="F1977" s="17"/>
      <c r="G1977" s="82" t="s">
        <v>3480</v>
      </c>
      <c r="H1977" s="17" t="s">
        <v>1651</v>
      </c>
      <c r="I1977" s="20">
        <v>1960</v>
      </c>
      <c r="J1977" s="32" t="s">
        <v>8400</v>
      </c>
      <c r="K1977" s="17" t="s">
        <v>433</v>
      </c>
      <c r="L1977" s="17" t="s">
        <v>5061</v>
      </c>
      <c r="M1977" s="17"/>
      <c r="N1977" s="17"/>
      <c r="O1977" s="17" t="s">
        <v>5061</v>
      </c>
      <c r="P1977" s="17" t="s">
        <v>4792</v>
      </c>
      <c r="Q1977" s="17" t="s">
        <v>4792</v>
      </c>
      <c r="R1977" s="39">
        <v>124</v>
      </c>
      <c r="S1977" s="56" t="s">
        <v>4140</v>
      </c>
      <c r="T1977" s="23">
        <v>220</v>
      </c>
      <c r="U1977" s="17" t="s">
        <v>4460</v>
      </c>
    </row>
    <row r="1978" spans="1:21" hidden="1" x14ac:dyDescent="0.25">
      <c r="A1978" s="24" t="s">
        <v>170</v>
      </c>
      <c r="B1978" s="17" t="s">
        <v>2160</v>
      </c>
      <c r="C1978" s="17" t="s">
        <v>991</v>
      </c>
      <c r="D1978" s="18">
        <v>59071</v>
      </c>
      <c r="E1978" s="17" t="s">
        <v>3228</v>
      </c>
      <c r="F1978" s="17"/>
      <c r="G1978" s="82" t="s">
        <v>3480</v>
      </c>
      <c r="H1978" s="17" t="s">
        <v>1529</v>
      </c>
      <c r="I1978" s="20">
        <v>1963</v>
      </c>
      <c r="J1978" s="32" t="s">
        <v>8400</v>
      </c>
      <c r="K1978" s="17" t="s">
        <v>170</v>
      </c>
      <c r="L1978" s="17" t="s">
        <v>4843</v>
      </c>
      <c r="M1978" s="17"/>
      <c r="N1978" s="17"/>
      <c r="O1978" s="17" t="s">
        <v>4843</v>
      </c>
      <c r="P1978" s="17" t="s">
        <v>4792</v>
      </c>
      <c r="Q1978" s="17" t="s">
        <v>4792</v>
      </c>
      <c r="R1978" s="39">
        <v>152</v>
      </c>
      <c r="S1978" s="17" t="s">
        <v>4075</v>
      </c>
      <c r="T1978" s="23">
        <v>110</v>
      </c>
      <c r="U1978" s="17" t="s">
        <v>4441</v>
      </c>
    </row>
    <row r="1979" spans="1:21" hidden="1" x14ac:dyDescent="0.25">
      <c r="A1979" s="17" t="s">
        <v>171</v>
      </c>
      <c r="B1979" s="17" t="s">
        <v>2160</v>
      </c>
      <c r="C1979" s="17" t="s">
        <v>991</v>
      </c>
      <c r="D1979" s="18">
        <v>59071</v>
      </c>
      <c r="E1979" s="17" t="s">
        <v>3228</v>
      </c>
      <c r="F1979" s="17"/>
      <c r="G1979" s="82" t="s">
        <v>3480</v>
      </c>
      <c r="H1979" s="17" t="s">
        <v>1548</v>
      </c>
      <c r="I1979" s="20">
        <v>1963</v>
      </c>
      <c r="J1979" s="32" t="s">
        <v>8400</v>
      </c>
      <c r="K1979" s="17" t="s">
        <v>171</v>
      </c>
      <c r="L1979" s="17" t="s">
        <v>4843</v>
      </c>
      <c r="M1979" s="17"/>
      <c r="N1979" s="17"/>
      <c r="O1979" s="17" t="s">
        <v>4843</v>
      </c>
      <c r="P1979" s="17" t="s">
        <v>4792</v>
      </c>
      <c r="Q1979" s="17" t="s">
        <v>4792</v>
      </c>
      <c r="R1979" s="39">
        <v>152</v>
      </c>
      <c r="S1979" s="17" t="s">
        <v>4075</v>
      </c>
      <c r="T1979" s="23">
        <v>110</v>
      </c>
      <c r="U1979" s="17" t="s">
        <v>4441</v>
      </c>
    </row>
    <row r="1980" spans="1:21" hidden="1" x14ac:dyDescent="0.25">
      <c r="A1980" s="17" t="s">
        <v>717</v>
      </c>
      <c r="B1980" s="17" t="s">
        <v>2124</v>
      </c>
      <c r="C1980" s="17" t="s">
        <v>997</v>
      </c>
      <c r="D1980" s="18">
        <v>63741</v>
      </c>
      <c r="E1980" s="17" t="s">
        <v>3183</v>
      </c>
      <c r="F1980" s="17" t="s">
        <v>2403</v>
      </c>
      <c r="G1980" s="82" t="s">
        <v>3478</v>
      </c>
      <c r="H1980" s="17" t="s">
        <v>997</v>
      </c>
      <c r="I1980" s="20"/>
      <c r="J1980" s="32" t="s">
        <v>8401</v>
      </c>
      <c r="K1980" s="17" t="s">
        <v>717</v>
      </c>
      <c r="L1980" s="21" t="s">
        <v>4812</v>
      </c>
      <c r="M1980" s="21"/>
      <c r="N1980" s="21"/>
      <c r="O1980" s="21" t="s">
        <v>4812</v>
      </c>
      <c r="P1980" s="17" t="s">
        <v>4792</v>
      </c>
      <c r="Q1980" s="17" t="s">
        <v>4786</v>
      </c>
      <c r="R1980" s="39">
        <v>27</v>
      </c>
      <c r="S1980" s="17"/>
      <c r="T1980" s="23">
        <v>20</v>
      </c>
      <c r="U1980" s="17" t="s">
        <v>4435</v>
      </c>
    </row>
    <row r="1981" spans="1:21" ht="39" hidden="1" x14ac:dyDescent="0.25">
      <c r="A1981" s="24" t="s">
        <v>718</v>
      </c>
      <c r="B1981" s="17" t="s">
        <v>2240</v>
      </c>
      <c r="C1981" s="17" t="s">
        <v>1389</v>
      </c>
      <c r="D1981" s="18">
        <v>53121</v>
      </c>
      <c r="E1981" s="17" t="s">
        <v>3345</v>
      </c>
      <c r="F1981" s="17"/>
      <c r="G1981" s="82" t="s">
        <v>3480</v>
      </c>
      <c r="H1981" s="17" t="s">
        <v>1389</v>
      </c>
      <c r="I1981" s="20">
        <v>1969</v>
      </c>
      <c r="J1981" s="32" t="s">
        <v>8401</v>
      </c>
      <c r="K1981" s="17" t="s">
        <v>718</v>
      </c>
      <c r="L1981" s="17" t="s">
        <v>4812</v>
      </c>
      <c r="M1981" s="17"/>
      <c r="N1981" s="17"/>
      <c r="O1981" s="17" t="s">
        <v>4812</v>
      </c>
      <c r="P1981" s="17" t="s">
        <v>4792</v>
      </c>
      <c r="Q1981" s="17" t="s">
        <v>4786</v>
      </c>
      <c r="R1981" s="39">
        <v>14.4</v>
      </c>
      <c r="S1981" s="21" t="s">
        <v>4314</v>
      </c>
      <c r="T1981" s="23">
        <v>10</v>
      </c>
      <c r="U1981" s="17" t="s">
        <v>4563</v>
      </c>
    </row>
    <row r="1982" spans="1:21" hidden="1" x14ac:dyDescent="0.25">
      <c r="A1982" s="17" t="s">
        <v>172</v>
      </c>
      <c r="B1982" s="17" t="s">
        <v>2165</v>
      </c>
      <c r="C1982" s="17" t="s">
        <v>1029</v>
      </c>
      <c r="D1982" s="18">
        <v>47053</v>
      </c>
      <c r="E1982" s="17" t="s">
        <v>3222</v>
      </c>
      <c r="F1982" s="17" t="s">
        <v>2441</v>
      </c>
      <c r="G1982" s="82" t="s">
        <v>3480</v>
      </c>
      <c r="H1982" s="17" t="s">
        <v>1029</v>
      </c>
      <c r="I1982" s="20">
        <v>1965</v>
      </c>
      <c r="J1982" s="32" t="s">
        <v>8401</v>
      </c>
      <c r="K1982" s="17" t="s">
        <v>172</v>
      </c>
      <c r="L1982" s="17" t="s">
        <v>4842</v>
      </c>
      <c r="M1982" s="17" t="s">
        <v>4843</v>
      </c>
      <c r="N1982" s="17" t="s">
        <v>4908</v>
      </c>
      <c r="O1982" s="17" t="s">
        <v>4843</v>
      </c>
      <c r="P1982" s="17" t="s">
        <v>4792</v>
      </c>
      <c r="Q1982" s="17" t="s">
        <v>4786</v>
      </c>
      <c r="R1982" s="39">
        <v>133</v>
      </c>
      <c r="S1982" s="21" t="s">
        <v>4076</v>
      </c>
      <c r="T1982" s="23">
        <v>110</v>
      </c>
      <c r="U1982" s="17" t="s">
        <v>4464</v>
      </c>
    </row>
    <row r="1983" spans="1:21" hidden="1" x14ac:dyDescent="0.25">
      <c r="A1983" s="17" t="s">
        <v>434</v>
      </c>
      <c r="B1983" s="17" t="s">
        <v>2203</v>
      </c>
      <c r="C1983" s="17" t="s">
        <v>1178</v>
      </c>
      <c r="D1983" s="18">
        <v>52249</v>
      </c>
      <c r="E1983" s="17" t="s">
        <v>3317</v>
      </c>
      <c r="F1983" s="17"/>
      <c r="G1983" s="82" t="s">
        <v>3480</v>
      </c>
      <c r="H1983" s="17" t="s">
        <v>1547</v>
      </c>
      <c r="I1983" s="20">
        <v>1955</v>
      </c>
      <c r="J1983" s="32" t="s">
        <v>8401</v>
      </c>
      <c r="K1983" s="17" t="s">
        <v>434</v>
      </c>
      <c r="L1983" s="17" t="s">
        <v>5061</v>
      </c>
      <c r="M1983" s="17"/>
      <c r="N1983" s="17"/>
      <c r="O1983" s="17" t="s">
        <v>5061</v>
      </c>
      <c r="P1983" s="17" t="s">
        <v>4792</v>
      </c>
      <c r="Q1983" s="17" t="s">
        <v>4786</v>
      </c>
      <c r="R1983" s="39">
        <v>123</v>
      </c>
      <c r="S1983" s="17" t="s">
        <v>4154</v>
      </c>
      <c r="T1983" s="23">
        <v>380</v>
      </c>
      <c r="U1983" s="17" t="s">
        <v>4460</v>
      </c>
    </row>
    <row r="1984" spans="1:21" hidden="1" x14ac:dyDescent="0.25">
      <c r="A1984" s="17" t="s">
        <v>435</v>
      </c>
      <c r="B1984" s="17" t="s">
        <v>2203</v>
      </c>
      <c r="C1984" s="17" t="s">
        <v>1178</v>
      </c>
      <c r="D1984" s="18">
        <v>52249</v>
      </c>
      <c r="E1984" s="17" t="s">
        <v>3317</v>
      </c>
      <c r="F1984" s="17"/>
      <c r="G1984" s="82" t="s">
        <v>3480</v>
      </c>
      <c r="H1984" s="17" t="s">
        <v>1592</v>
      </c>
      <c r="I1984" s="20">
        <v>1959</v>
      </c>
      <c r="J1984" s="32" t="s">
        <v>8401</v>
      </c>
      <c r="K1984" s="17" t="s">
        <v>435</v>
      </c>
      <c r="L1984" s="17" t="s">
        <v>5061</v>
      </c>
      <c r="M1984" s="17"/>
      <c r="N1984" s="17"/>
      <c r="O1984" s="17" t="s">
        <v>5061</v>
      </c>
      <c r="P1984" s="17" t="s">
        <v>4792</v>
      </c>
      <c r="Q1984" s="17" t="s">
        <v>4792</v>
      </c>
      <c r="R1984" s="39">
        <v>135</v>
      </c>
      <c r="S1984" s="21" t="s">
        <v>4154</v>
      </c>
      <c r="T1984" s="23">
        <v>380</v>
      </c>
      <c r="U1984" s="17" t="s">
        <v>4460</v>
      </c>
    </row>
    <row r="1985" spans="1:21" ht="39" hidden="1" x14ac:dyDescent="0.25">
      <c r="A1985" s="17" t="s">
        <v>797</v>
      </c>
      <c r="B1985" s="17" t="s">
        <v>2171</v>
      </c>
      <c r="C1985" s="17" t="s">
        <v>1426</v>
      </c>
      <c r="D1985" s="18">
        <v>24939</v>
      </c>
      <c r="E1985" s="17" t="s">
        <v>3225</v>
      </c>
      <c r="F1985" s="17" t="s">
        <v>2446</v>
      </c>
      <c r="G1985" s="82" t="s">
        <v>3486</v>
      </c>
      <c r="H1985" s="17" t="s">
        <v>1597</v>
      </c>
      <c r="I1985" s="20">
        <v>1974</v>
      </c>
      <c r="J1985" s="32" t="s">
        <v>8401</v>
      </c>
      <c r="K1985" s="17" t="s">
        <v>797</v>
      </c>
      <c r="L1985" s="17" t="s">
        <v>4825</v>
      </c>
      <c r="M1985" s="17"/>
      <c r="N1985" s="17"/>
      <c r="O1985" s="17" t="s">
        <v>4825</v>
      </c>
      <c r="P1985" s="17" t="s">
        <v>4792</v>
      </c>
      <c r="Q1985" s="17" t="s">
        <v>4786</v>
      </c>
      <c r="R1985" s="39">
        <v>30</v>
      </c>
      <c r="S1985" s="21" t="s">
        <v>2171</v>
      </c>
      <c r="T1985" s="23">
        <v>60</v>
      </c>
      <c r="U1985" s="17" t="s">
        <v>2171</v>
      </c>
    </row>
    <row r="1986" spans="1:21" hidden="1" x14ac:dyDescent="0.25">
      <c r="A1986" s="17" t="s">
        <v>436</v>
      </c>
      <c r="B1986" s="17" t="s">
        <v>2203</v>
      </c>
      <c r="C1986" s="17" t="s">
        <v>1184</v>
      </c>
      <c r="D1986" s="18">
        <v>41517</v>
      </c>
      <c r="E1986" s="17" t="s">
        <v>1184</v>
      </c>
      <c r="F1986" s="17"/>
      <c r="G1986" s="82" t="s">
        <v>3480</v>
      </c>
      <c r="H1986" s="17" t="s">
        <v>1670</v>
      </c>
      <c r="I1986" s="20">
        <v>1960</v>
      </c>
      <c r="J1986" s="32" t="s">
        <v>8401</v>
      </c>
      <c r="K1986" s="17" t="s">
        <v>436</v>
      </c>
      <c r="L1986" s="17" t="s">
        <v>5061</v>
      </c>
      <c r="M1986" s="17"/>
      <c r="N1986" s="17"/>
      <c r="O1986" s="17" t="s">
        <v>5061</v>
      </c>
      <c r="P1986" s="17" t="s">
        <v>4792</v>
      </c>
      <c r="Q1986" s="17" t="s">
        <v>4792</v>
      </c>
      <c r="R1986" s="39">
        <v>128</v>
      </c>
      <c r="S1986" s="17" t="s">
        <v>4139</v>
      </c>
      <c r="T1986" s="23">
        <v>380</v>
      </c>
      <c r="U1986" s="17" t="s">
        <v>4460</v>
      </c>
    </row>
    <row r="1987" spans="1:21" hidden="1" x14ac:dyDescent="0.25">
      <c r="A1987" s="24" t="s">
        <v>437</v>
      </c>
      <c r="B1987" s="17" t="s">
        <v>2203</v>
      </c>
      <c r="C1987" s="17" t="s">
        <v>1184</v>
      </c>
      <c r="D1987" s="18">
        <v>41517</v>
      </c>
      <c r="E1987" s="17" t="s">
        <v>1184</v>
      </c>
      <c r="F1987" s="17"/>
      <c r="G1987" s="82" t="s">
        <v>3480</v>
      </c>
      <c r="H1987" s="17" t="s">
        <v>1652</v>
      </c>
      <c r="I1987" s="20">
        <v>1962</v>
      </c>
      <c r="J1987" s="32" t="s">
        <v>8401</v>
      </c>
      <c r="K1987" s="17" t="s">
        <v>437</v>
      </c>
      <c r="L1987" s="17" t="s">
        <v>5061</v>
      </c>
      <c r="M1987" s="17"/>
      <c r="N1987" s="17"/>
      <c r="O1987" s="17" t="s">
        <v>5061</v>
      </c>
      <c r="P1987" s="17" t="s">
        <v>4792</v>
      </c>
      <c r="Q1987" s="17" t="s">
        <v>4792</v>
      </c>
      <c r="R1987" s="39">
        <v>136</v>
      </c>
      <c r="S1987" s="17" t="s">
        <v>4139</v>
      </c>
      <c r="T1987" s="23">
        <v>380</v>
      </c>
      <c r="U1987" s="17" t="s">
        <v>4460</v>
      </c>
    </row>
    <row r="1988" spans="1:21" hidden="1" x14ac:dyDescent="0.25">
      <c r="A1988" s="24" t="s">
        <v>438</v>
      </c>
      <c r="B1988" s="17" t="s">
        <v>2203</v>
      </c>
      <c r="C1988" s="17" t="s">
        <v>1184</v>
      </c>
      <c r="D1988" s="18">
        <v>41517</v>
      </c>
      <c r="E1988" s="17" t="s">
        <v>3322</v>
      </c>
      <c r="F1988" s="17"/>
      <c r="G1988" s="82" t="s">
        <v>3480</v>
      </c>
      <c r="H1988" s="17" t="s">
        <v>1550</v>
      </c>
      <c r="I1988" s="20">
        <v>1959</v>
      </c>
      <c r="J1988" s="32" t="s">
        <v>8401</v>
      </c>
      <c r="K1988" s="17" t="s">
        <v>438</v>
      </c>
      <c r="L1988" s="21" t="s">
        <v>5061</v>
      </c>
      <c r="M1988" s="21"/>
      <c r="N1988" s="21"/>
      <c r="O1988" s="21" t="s">
        <v>5061</v>
      </c>
      <c r="P1988" s="17" t="s">
        <v>4792</v>
      </c>
      <c r="Q1988" s="17" t="s">
        <v>4792</v>
      </c>
      <c r="R1988" s="39">
        <v>130</v>
      </c>
      <c r="S1988" s="21" t="s">
        <v>4171</v>
      </c>
      <c r="T1988" s="23">
        <v>220</v>
      </c>
      <c r="U1988" s="17" t="s">
        <v>4460</v>
      </c>
    </row>
    <row r="1989" spans="1:21" hidden="1" x14ac:dyDescent="0.25">
      <c r="A1989" s="24" t="s">
        <v>439</v>
      </c>
      <c r="B1989" s="17" t="s">
        <v>2203</v>
      </c>
      <c r="C1989" s="17" t="s">
        <v>1184</v>
      </c>
      <c r="D1989" s="18">
        <v>41517</v>
      </c>
      <c r="E1989" s="17" t="s">
        <v>3322</v>
      </c>
      <c r="F1989" s="17"/>
      <c r="G1989" s="82" t="s">
        <v>3480</v>
      </c>
      <c r="H1989" s="17" t="s">
        <v>1593</v>
      </c>
      <c r="I1989" s="20">
        <v>1960</v>
      </c>
      <c r="J1989" s="32" t="s">
        <v>8401</v>
      </c>
      <c r="K1989" s="17" t="s">
        <v>439</v>
      </c>
      <c r="L1989" s="17" t="s">
        <v>5061</v>
      </c>
      <c r="M1989" s="17"/>
      <c r="N1989" s="17"/>
      <c r="O1989" s="17" t="s">
        <v>5061</v>
      </c>
      <c r="P1989" s="17" t="s">
        <v>4792</v>
      </c>
      <c r="Q1989" s="17" t="s">
        <v>4792</v>
      </c>
      <c r="R1989" s="39">
        <v>132</v>
      </c>
      <c r="S1989" s="17" t="s">
        <v>4171</v>
      </c>
      <c r="T1989" s="23">
        <v>220</v>
      </c>
      <c r="U1989" s="17" t="s">
        <v>4460</v>
      </c>
    </row>
    <row r="1990" spans="1:21" hidden="1" x14ac:dyDescent="0.25">
      <c r="A1990" s="17" t="s">
        <v>440</v>
      </c>
      <c r="B1990" s="17" t="s">
        <v>2203</v>
      </c>
      <c r="C1990" s="17" t="s">
        <v>1184</v>
      </c>
      <c r="D1990" s="18">
        <v>41517</v>
      </c>
      <c r="E1990" s="17" t="s">
        <v>3322</v>
      </c>
      <c r="F1990" s="17"/>
      <c r="G1990" s="82" t="s">
        <v>3480</v>
      </c>
      <c r="H1990" s="17" t="s">
        <v>1657</v>
      </c>
      <c r="I1990" s="20">
        <v>1964</v>
      </c>
      <c r="J1990" s="32" t="s">
        <v>8401</v>
      </c>
      <c r="K1990" s="17" t="s">
        <v>440</v>
      </c>
      <c r="L1990" s="17" t="s">
        <v>5061</v>
      </c>
      <c r="M1990" s="17"/>
      <c r="N1990" s="17"/>
      <c r="O1990" s="17" t="s">
        <v>5061</v>
      </c>
      <c r="P1990" s="17" t="s">
        <v>4792</v>
      </c>
      <c r="Q1990" s="17" t="s">
        <v>4792</v>
      </c>
      <c r="R1990" s="39">
        <v>135</v>
      </c>
      <c r="S1990" s="17" t="s">
        <v>4172</v>
      </c>
      <c r="T1990" s="23">
        <v>220</v>
      </c>
      <c r="U1990" s="17" t="s">
        <v>4460</v>
      </c>
    </row>
    <row r="1991" spans="1:21" hidden="1" x14ac:dyDescent="0.25">
      <c r="A1991" s="17" t="s">
        <v>441</v>
      </c>
      <c r="B1991" s="32" t="s">
        <v>2203</v>
      </c>
      <c r="C1991" s="32" t="s">
        <v>1184</v>
      </c>
      <c r="D1991" s="31">
        <v>41517</v>
      </c>
      <c r="E1991" s="32" t="s">
        <v>3322</v>
      </c>
      <c r="F1991" s="32"/>
      <c r="G1991" s="82" t="s">
        <v>3480</v>
      </c>
      <c r="H1991" s="32" t="s">
        <v>1671</v>
      </c>
      <c r="I1991" s="27">
        <v>1962</v>
      </c>
      <c r="J1991" s="32" t="s">
        <v>8401</v>
      </c>
      <c r="K1991" s="17" t="s">
        <v>441</v>
      </c>
      <c r="L1991" s="17" t="s">
        <v>5061</v>
      </c>
      <c r="M1991" s="17"/>
      <c r="N1991" s="17"/>
      <c r="O1991" s="17" t="s">
        <v>5061</v>
      </c>
      <c r="P1991" s="17" t="s">
        <v>4792</v>
      </c>
      <c r="Q1991" s="17" t="s">
        <v>4792</v>
      </c>
      <c r="R1991" s="39">
        <v>138</v>
      </c>
      <c r="S1991" s="17" t="s">
        <v>1184</v>
      </c>
      <c r="T1991" s="23">
        <v>110</v>
      </c>
      <c r="U1991" s="17" t="s">
        <v>4441</v>
      </c>
    </row>
    <row r="1992" spans="1:21" hidden="1" x14ac:dyDescent="0.25">
      <c r="A1992" s="17" t="s">
        <v>442</v>
      </c>
      <c r="B1992" s="17" t="s">
        <v>2203</v>
      </c>
      <c r="C1992" s="17" t="s">
        <v>1184</v>
      </c>
      <c r="D1992" s="18">
        <v>41517</v>
      </c>
      <c r="E1992" s="17" t="s">
        <v>3322</v>
      </c>
      <c r="F1992" s="17"/>
      <c r="G1992" s="82" t="s">
        <v>3480</v>
      </c>
      <c r="H1992" s="17" t="s">
        <v>1672</v>
      </c>
      <c r="I1992" s="20">
        <v>1962</v>
      </c>
      <c r="J1992" s="32" t="s">
        <v>8401</v>
      </c>
      <c r="K1992" s="17" t="s">
        <v>442</v>
      </c>
      <c r="L1992" s="17" t="s">
        <v>5061</v>
      </c>
      <c r="M1992" s="17"/>
      <c r="N1992" s="17"/>
      <c r="O1992" s="17" t="s">
        <v>5061</v>
      </c>
      <c r="P1992" s="17" t="s">
        <v>4792</v>
      </c>
      <c r="Q1992" s="17" t="s">
        <v>4792</v>
      </c>
      <c r="R1992" s="39">
        <v>131</v>
      </c>
      <c r="S1992" s="17" t="s">
        <v>1184</v>
      </c>
      <c r="T1992" s="23">
        <v>110</v>
      </c>
      <c r="U1992" s="17" t="s">
        <v>4441</v>
      </c>
    </row>
    <row r="1993" spans="1:21" hidden="1" x14ac:dyDescent="0.25">
      <c r="A1993" s="17" t="s">
        <v>443</v>
      </c>
      <c r="B1993" s="17" t="s">
        <v>2203</v>
      </c>
      <c r="C1993" s="17" t="s">
        <v>1184</v>
      </c>
      <c r="D1993" s="18">
        <v>41517</v>
      </c>
      <c r="E1993" s="17" t="s">
        <v>3322</v>
      </c>
      <c r="F1993" s="17"/>
      <c r="G1993" s="82" t="s">
        <v>3480</v>
      </c>
      <c r="H1993" s="17" t="s">
        <v>1673</v>
      </c>
      <c r="I1993" s="20">
        <v>1964</v>
      </c>
      <c r="J1993" s="32" t="s">
        <v>8401</v>
      </c>
      <c r="K1993" s="17" t="s">
        <v>443</v>
      </c>
      <c r="L1993" s="17" t="s">
        <v>5061</v>
      </c>
      <c r="M1993" s="17"/>
      <c r="N1993" s="17"/>
      <c r="O1993" s="17" t="s">
        <v>5061</v>
      </c>
      <c r="P1993" s="17" t="s">
        <v>4792</v>
      </c>
      <c r="Q1993" s="17" t="s">
        <v>4792</v>
      </c>
      <c r="R1993" s="39">
        <v>133</v>
      </c>
      <c r="S1993" s="17" t="s">
        <v>4140</v>
      </c>
      <c r="T1993" s="23">
        <v>220</v>
      </c>
      <c r="U1993" s="17" t="s">
        <v>4460</v>
      </c>
    </row>
    <row r="1994" spans="1:21" hidden="1" x14ac:dyDescent="0.25">
      <c r="A1994" s="17" t="s">
        <v>173</v>
      </c>
      <c r="B1994" s="17" t="s">
        <v>2172</v>
      </c>
      <c r="C1994" s="17" t="s">
        <v>987</v>
      </c>
      <c r="D1994" s="18">
        <v>63538</v>
      </c>
      <c r="E1994" s="17" t="s">
        <v>3227</v>
      </c>
      <c r="F1994" s="17"/>
      <c r="G1994" s="82" t="s">
        <v>3483</v>
      </c>
      <c r="H1994" s="17">
        <v>3</v>
      </c>
      <c r="I1994" s="20">
        <v>1970</v>
      </c>
      <c r="J1994" s="32" t="s">
        <v>8401</v>
      </c>
      <c r="K1994" s="17" t="s">
        <v>173</v>
      </c>
      <c r="L1994" s="17" t="s">
        <v>4843</v>
      </c>
      <c r="M1994" s="17"/>
      <c r="N1994" s="17"/>
      <c r="O1994" s="17" t="s">
        <v>4843</v>
      </c>
      <c r="P1994" s="17" t="s">
        <v>4792</v>
      </c>
      <c r="Q1994" s="17" t="s">
        <v>4792</v>
      </c>
      <c r="R1994" s="39">
        <v>293</v>
      </c>
      <c r="S1994" s="17" t="s">
        <v>3227</v>
      </c>
      <c r="T1994" s="23">
        <v>380</v>
      </c>
      <c r="U1994" s="17" t="s">
        <v>4463</v>
      </c>
    </row>
    <row r="1995" spans="1:21" hidden="1" x14ac:dyDescent="0.25">
      <c r="A1995" s="17" t="s">
        <v>174</v>
      </c>
      <c r="B1995" s="17" t="s">
        <v>2189</v>
      </c>
      <c r="C1995" s="17" t="s">
        <v>1030</v>
      </c>
      <c r="D1995" s="18">
        <v>32457</v>
      </c>
      <c r="E1995" s="17" t="s">
        <v>3251</v>
      </c>
      <c r="F1995" s="17"/>
      <c r="G1995" s="82" t="s">
        <v>3480</v>
      </c>
      <c r="H1995" s="17">
        <v>2</v>
      </c>
      <c r="I1995" s="20">
        <v>1965</v>
      </c>
      <c r="J1995" s="32" t="s">
        <v>8401</v>
      </c>
      <c r="K1995" s="17" t="s">
        <v>174</v>
      </c>
      <c r="L1995" s="17" t="s">
        <v>4843</v>
      </c>
      <c r="M1995" s="17"/>
      <c r="N1995" s="17"/>
      <c r="O1995" s="17" t="s">
        <v>4843</v>
      </c>
      <c r="P1995" s="17" t="s">
        <v>4792</v>
      </c>
      <c r="Q1995" s="17" t="s">
        <v>4792</v>
      </c>
      <c r="R1995" s="39">
        <v>93</v>
      </c>
      <c r="S1995" s="17" t="s">
        <v>4077</v>
      </c>
      <c r="T1995" s="23">
        <v>110</v>
      </c>
      <c r="U1995" s="17" t="s">
        <v>4479</v>
      </c>
    </row>
    <row r="1996" spans="1:21" hidden="1" x14ac:dyDescent="0.25">
      <c r="A1996" s="17" t="s">
        <v>921</v>
      </c>
      <c r="B1996" s="17" t="s">
        <v>2135</v>
      </c>
      <c r="C1996" s="17" t="s">
        <v>1489</v>
      </c>
      <c r="D1996" s="18">
        <v>68169</v>
      </c>
      <c r="E1996" s="17" t="s">
        <v>3208</v>
      </c>
      <c r="F1996" s="17" t="s">
        <v>2705</v>
      </c>
      <c r="G1996" s="82" t="s">
        <v>3482</v>
      </c>
      <c r="H1996" s="17" t="s">
        <v>1876</v>
      </c>
      <c r="I1996" s="20">
        <v>1977</v>
      </c>
      <c r="J1996" s="32" t="s">
        <v>8401</v>
      </c>
      <c r="K1996" s="17" t="s">
        <v>921</v>
      </c>
      <c r="L1996" s="33" t="s">
        <v>4868</v>
      </c>
      <c r="M1996" s="33"/>
      <c r="N1996" s="27"/>
      <c r="O1996" s="27" t="s">
        <v>4868</v>
      </c>
      <c r="P1996" s="27" t="s">
        <v>4792</v>
      </c>
      <c r="Q1996" s="32" t="s">
        <v>4786</v>
      </c>
      <c r="R1996" s="39">
        <v>5.6</v>
      </c>
      <c r="S1996" s="27" t="s">
        <v>4018</v>
      </c>
      <c r="T1996" s="23">
        <v>20</v>
      </c>
      <c r="U1996" s="32" t="s">
        <v>4589</v>
      </c>
    </row>
    <row r="1997" spans="1:21" ht="39" hidden="1" x14ac:dyDescent="0.25">
      <c r="A1997" s="17" t="s">
        <v>175</v>
      </c>
      <c r="B1997" s="17" t="s">
        <v>2190</v>
      </c>
      <c r="C1997" s="17" t="s">
        <v>1031</v>
      </c>
      <c r="D1997" s="18">
        <v>79774</v>
      </c>
      <c r="E1997" s="17" t="s">
        <v>3252</v>
      </c>
      <c r="F1997" s="17"/>
      <c r="G1997" s="82" t="s">
        <v>3482</v>
      </c>
      <c r="H1997" s="17"/>
      <c r="I1997" s="20">
        <v>2009</v>
      </c>
      <c r="J1997" s="32" t="s">
        <v>8401</v>
      </c>
      <c r="K1997" s="17" t="s">
        <v>175</v>
      </c>
      <c r="L1997" s="33" t="s">
        <v>4842</v>
      </c>
      <c r="M1997" s="33" t="s">
        <v>4843</v>
      </c>
      <c r="N1997" s="33" t="s">
        <v>8402</v>
      </c>
      <c r="O1997" s="33" t="s">
        <v>4843</v>
      </c>
      <c r="P1997" s="32" t="s">
        <v>4792</v>
      </c>
      <c r="Q1997" s="32" t="s">
        <v>4786</v>
      </c>
      <c r="R1997" s="39">
        <v>28</v>
      </c>
      <c r="S1997" s="32" t="s">
        <v>3252</v>
      </c>
      <c r="T1997" s="23">
        <v>110</v>
      </c>
      <c r="U1997" s="32" t="s">
        <v>4480</v>
      </c>
    </row>
    <row r="1998" spans="1:21" hidden="1" x14ac:dyDescent="0.25">
      <c r="A1998" s="17" t="s">
        <v>719</v>
      </c>
      <c r="B1998" s="17" t="s">
        <v>2334</v>
      </c>
      <c r="C1998" s="17" t="s">
        <v>1390</v>
      </c>
      <c r="D1998" s="18">
        <v>2979</v>
      </c>
      <c r="E1998" s="17" t="s">
        <v>3428</v>
      </c>
      <c r="F1998" s="17" t="s">
        <v>2651</v>
      </c>
      <c r="G1998" s="82" t="s">
        <v>3490</v>
      </c>
      <c r="H1998" s="17" t="s">
        <v>1242</v>
      </c>
      <c r="I1998" s="20">
        <v>2009</v>
      </c>
      <c r="J1998" s="32" t="s">
        <v>8401</v>
      </c>
      <c r="K1998" s="17" t="s">
        <v>719</v>
      </c>
      <c r="L1998" s="33" t="s">
        <v>4812</v>
      </c>
      <c r="M1998" s="33"/>
      <c r="N1998" s="33"/>
      <c r="O1998" s="33" t="s">
        <v>4812</v>
      </c>
      <c r="P1998" s="32" t="s">
        <v>4792</v>
      </c>
      <c r="Q1998" s="32" t="s">
        <v>4792</v>
      </c>
      <c r="R1998" s="39">
        <v>50</v>
      </c>
      <c r="S1998" s="32" t="s">
        <v>4315</v>
      </c>
      <c r="T1998" s="23">
        <v>110</v>
      </c>
      <c r="U1998" s="32" t="s">
        <v>4458</v>
      </c>
    </row>
    <row r="1999" spans="1:21" hidden="1" x14ac:dyDescent="0.25">
      <c r="A1999" s="17" t="s">
        <v>444</v>
      </c>
      <c r="B1999" s="17" t="s">
        <v>2227</v>
      </c>
      <c r="C1999" s="17" t="s">
        <v>1201</v>
      </c>
      <c r="D1999" s="18">
        <v>4613</v>
      </c>
      <c r="E1999" s="17" t="s">
        <v>1201</v>
      </c>
      <c r="F1999" s="17"/>
      <c r="G1999" s="82" t="s">
        <v>3479</v>
      </c>
      <c r="H1999" s="17"/>
      <c r="I1999" s="20">
        <v>1968</v>
      </c>
      <c r="J1999" s="32" t="s">
        <v>8403</v>
      </c>
      <c r="K1999" s="17" t="s">
        <v>444</v>
      </c>
      <c r="L1999" s="33" t="s">
        <v>5061</v>
      </c>
      <c r="M1999" s="33"/>
      <c r="N1999" s="33"/>
      <c r="O1999" s="33" t="s">
        <v>5061</v>
      </c>
      <c r="P1999" s="32" t="s">
        <v>4792</v>
      </c>
      <c r="Q1999" s="32" t="s">
        <v>4786</v>
      </c>
      <c r="R1999" s="39">
        <v>60</v>
      </c>
      <c r="S1999" s="32" t="s">
        <v>4173</v>
      </c>
      <c r="T1999" s="23">
        <v>110</v>
      </c>
      <c r="U1999" s="32" t="s">
        <v>4458</v>
      </c>
    </row>
    <row r="2000" spans="1:21" hidden="1" x14ac:dyDescent="0.25">
      <c r="A2000" s="17" t="s">
        <v>720</v>
      </c>
      <c r="B2000" s="17" t="s">
        <v>2187</v>
      </c>
      <c r="C2000" s="17" t="s">
        <v>1391</v>
      </c>
      <c r="D2000" s="18">
        <v>34225</v>
      </c>
      <c r="E2000" s="17" t="s">
        <v>3341</v>
      </c>
      <c r="F2000" s="17"/>
      <c r="G2000" s="82" t="s">
        <v>3483</v>
      </c>
      <c r="H2000" s="17" t="s">
        <v>1780</v>
      </c>
      <c r="I2000" s="20">
        <v>1961</v>
      </c>
      <c r="J2000" s="32" t="s">
        <v>8404</v>
      </c>
      <c r="K2000" s="17" t="s">
        <v>720</v>
      </c>
      <c r="L2000" s="33" t="s">
        <v>4812</v>
      </c>
      <c r="M2000" s="33"/>
      <c r="N2000" s="33"/>
      <c r="O2000" s="33" t="s">
        <v>4812</v>
      </c>
      <c r="P2000" s="32" t="s">
        <v>4792</v>
      </c>
      <c r="Q2000" s="32" t="s">
        <v>4786</v>
      </c>
      <c r="R2000" s="39">
        <v>12.2</v>
      </c>
      <c r="S2000" s="32" t="s">
        <v>4316</v>
      </c>
      <c r="T2000" s="23">
        <v>20</v>
      </c>
      <c r="U2000" s="32" t="s">
        <v>4477</v>
      </c>
    </row>
    <row r="2001" spans="1:21" ht="64.5" hidden="1" x14ac:dyDescent="0.25">
      <c r="A2001" s="17" t="s">
        <v>840</v>
      </c>
      <c r="B2001" s="17" t="s">
        <v>2164</v>
      </c>
      <c r="C2001" s="17" t="s">
        <v>1227</v>
      </c>
      <c r="D2001" s="18">
        <v>28237</v>
      </c>
      <c r="E2001" s="17" t="s">
        <v>3221</v>
      </c>
      <c r="F2001" s="17" t="s">
        <v>2657</v>
      </c>
      <c r="G2001" s="82" t="s">
        <v>3221</v>
      </c>
      <c r="H2001" s="17" t="s">
        <v>1541</v>
      </c>
      <c r="I2001" s="20">
        <v>1974</v>
      </c>
      <c r="J2001" s="32" t="s">
        <v>8404</v>
      </c>
      <c r="K2001" s="17" t="s">
        <v>840</v>
      </c>
      <c r="L2001" s="33" t="s">
        <v>4842</v>
      </c>
      <c r="M2001" s="33" t="s">
        <v>5221</v>
      </c>
      <c r="N2001" s="33" t="s">
        <v>4812</v>
      </c>
      <c r="O2001" s="33" t="s">
        <v>5096</v>
      </c>
      <c r="P2001" s="32" t="s">
        <v>4792</v>
      </c>
      <c r="Q2001" s="32" t="s">
        <v>4792</v>
      </c>
      <c r="R2001" s="39">
        <v>110</v>
      </c>
      <c r="S2001" s="32" t="s">
        <v>4362</v>
      </c>
      <c r="T2001" s="23">
        <v>110</v>
      </c>
      <c r="U2001" s="32" t="s">
        <v>4481</v>
      </c>
    </row>
    <row r="2002" spans="1:21" hidden="1" x14ac:dyDescent="0.25">
      <c r="A2002" s="17" t="s">
        <v>176</v>
      </c>
      <c r="B2002" s="17" t="s">
        <v>2172</v>
      </c>
      <c r="C2002" s="17" t="s">
        <v>1032</v>
      </c>
      <c r="D2002" s="18">
        <v>45711</v>
      </c>
      <c r="E2002" s="17" t="s">
        <v>1032</v>
      </c>
      <c r="F2002" s="17"/>
      <c r="G2002" s="82" t="s">
        <v>3480</v>
      </c>
      <c r="H2002" s="17">
        <v>1</v>
      </c>
      <c r="I2002" s="20">
        <v>1964</v>
      </c>
      <c r="J2002" s="32" t="s">
        <v>8404</v>
      </c>
      <c r="K2002" s="17" t="s">
        <v>176</v>
      </c>
      <c r="L2002" s="33" t="s">
        <v>4843</v>
      </c>
      <c r="M2002" s="33"/>
      <c r="N2002" s="33"/>
      <c r="O2002" s="33" t="s">
        <v>4843</v>
      </c>
      <c r="P2002" s="32" t="s">
        <v>4792</v>
      </c>
      <c r="Q2002" s="32" t="s">
        <v>4786</v>
      </c>
      <c r="R2002" s="39">
        <v>95</v>
      </c>
      <c r="S2002" s="32" t="s">
        <v>1032</v>
      </c>
      <c r="T2002" s="23">
        <v>110</v>
      </c>
      <c r="U2002" s="32" t="s">
        <v>4481</v>
      </c>
    </row>
    <row r="2003" spans="1:21" hidden="1" x14ac:dyDescent="0.25">
      <c r="A2003" s="17" t="s">
        <v>177</v>
      </c>
      <c r="B2003" s="17" t="s">
        <v>2172</v>
      </c>
      <c r="C2003" s="17" t="s">
        <v>1032</v>
      </c>
      <c r="D2003" s="18">
        <v>45711</v>
      </c>
      <c r="E2003" s="17" t="s">
        <v>1032</v>
      </c>
      <c r="F2003" s="17"/>
      <c r="G2003" s="82" t="s">
        <v>3480</v>
      </c>
      <c r="H2003" s="17">
        <v>2</v>
      </c>
      <c r="I2003" s="20">
        <v>1964</v>
      </c>
      <c r="J2003" s="32" t="s">
        <v>8404</v>
      </c>
      <c r="K2003" s="17" t="s">
        <v>177</v>
      </c>
      <c r="L2003" s="33" t="s">
        <v>4843</v>
      </c>
      <c r="M2003" s="33"/>
      <c r="N2003" s="33"/>
      <c r="O2003" s="33" t="s">
        <v>4843</v>
      </c>
      <c r="P2003" s="32" t="s">
        <v>4792</v>
      </c>
      <c r="Q2003" s="32" t="s">
        <v>4786</v>
      </c>
      <c r="R2003" s="39">
        <v>95</v>
      </c>
      <c r="S2003" s="32" t="s">
        <v>1032</v>
      </c>
      <c r="T2003" s="23">
        <v>110</v>
      </c>
      <c r="U2003" s="32" t="s">
        <v>4481</v>
      </c>
    </row>
    <row r="2004" spans="1:21" hidden="1" x14ac:dyDescent="0.25">
      <c r="A2004" s="17" t="s">
        <v>178</v>
      </c>
      <c r="B2004" s="17" t="s">
        <v>2172</v>
      </c>
      <c r="C2004" s="17" t="s">
        <v>1032</v>
      </c>
      <c r="D2004" s="18">
        <v>45711</v>
      </c>
      <c r="E2004" s="17" t="s">
        <v>1032</v>
      </c>
      <c r="F2004" s="17"/>
      <c r="G2004" s="82" t="s">
        <v>3480</v>
      </c>
      <c r="H2004" s="17">
        <v>3</v>
      </c>
      <c r="I2004" s="20">
        <v>1969</v>
      </c>
      <c r="J2004" s="32" t="s">
        <v>8404</v>
      </c>
      <c r="K2004" s="17" t="s">
        <v>178</v>
      </c>
      <c r="L2004" s="17" t="s">
        <v>4843</v>
      </c>
      <c r="M2004" s="17"/>
      <c r="N2004" s="24"/>
      <c r="O2004" s="24" t="s">
        <v>4843</v>
      </c>
      <c r="P2004" s="17" t="s">
        <v>4792</v>
      </c>
      <c r="Q2004" s="17" t="s">
        <v>4792</v>
      </c>
      <c r="R2004" s="39">
        <v>113</v>
      </c>
      <c r="S2004" s="17" t="s">
        <v>1032</v>
      </c>
      <c r="T2004" s="25">
        <v>110</v>
      </c>
      <c r="U2004" s="25" t="s">
        <v>4481</v>
      </c>
    </row>
    <row r="2005" spans="1:21" hidden="1" x14ac:dyDescent="0.25">
      <c r="A2005" s="17" t="s">
        <v>179</v>
      </c>
      <c r="B2005" s="17" t="s">
        <v>2172</v>
      </c>
      <c r="C2005" s="17" t="s">
        <v>987</v>
      </c>
      <c r="D2005" s="18">
        <v>63538</v>
      </c>
      <c r="E2005" s="17" t="s">
        <v>3227</v>
      </c>
      <c r="F2005" s="17"/>
      <c r="G2005" s="82" t="s">
        <v>3483</v>
      </c>
      <c r="H2005" s="17">
        <v>1</v>
      </c>
      <c r="I2005" s="20">
        <v>1965</v>
      </c>
      <c r="J2005" s="32" t="s">
        <v>8404</v>
      </c>
      <c r="K2005" s="17" t="s">
        <v>179</v>
      </c>
      <c r="L2005" s="17" t="s">
        <v>4843</v>
      </c>
      <c r="M2005" s="17"/>
      <c r="N2005" s="24"/>
      <c r="O2005" s="24" t="s">
        <v>4843</v>
      </c>
      <c r="P2005" s="17" t="s">
        <v>4792</v>
      </c>
      <c r="Q2005" s="17" t="s">
        <v>4786</v>
      </c>
      <c r="R2005" s="39">
        <v>249</v>
      </c>
      <c r="S2005" s="17" t="s">
        <v>3227</v>
      </c>
      <c r="T2005" s="25">
        <v>220</v>
      </c>
      <c r="U2005" s="25" t="s">
        <v>4463</v>
      </c>
    </row>
    <row r="2006" spans="1:21" hidden="1" x14ac:dyDescent="0.25">
      <c r="A2006" s="17" t="s">
        <v>922</v>
      </c>
      <c r="B2006" s="17" t="s">
        <v>2135</v>
      </c>
      <c r="C2006" s="17" t="s">
        <v>1489</v>
      </c>
      <c r="D2006" s="18">
        <v>68169</v>
      </c>
      <c r="E2006" s="17" t="s">
        <v>3208</v>
      </c>
      <c r="F2006" s="17" t="s">
        <v>2705</v>
      </c>
      <c r="G2006" s="82" t="s">
        <v>3482</v>
      </c>
      <c r="H2006" s="17" t="s">
        <v>1863</v>
      </c>
      <c r="I2006" s="20">
        <v>1966</v>
      </c>
      <c r="J2006" s="32" t="s">
        <v>8404</v>
      </c>
      <c r="K2006" s="17" t="s">
        <v>922</v>
      </c>
      <c r="L2006" s="17" t="s">
        <v>4868</v>
      </c>
      <c r="M2006" s="17"/>
      <c r="N2006" s="24"/>
      <c r="O2006" s="24" t="s">
        <v>4868</v>
      </c>
      <c r="P2006" s="17" t="s">
        <v>4792</v>
      </c>
      <c r="Q2006" s="17" t="s">
        <v>4859</v>
      </c>
      <c r="R2006" s="39">
        <v>2.8</v>
      </c>
      <c r="S2006" s="17" t="s">
        <v>4018</v>
      </c>
      <c r="T2006" s="25">
        <v>20</v>
      </c>
      <c r="U2006" s="25" t="s">
        <v>4453</v>
      </c>
    </row>
    <row r="2007" spans="1:21" hidden="1" x14ac:dyDescent="0.25">
      <c r="A2007" s="17" t="s">
        <v>180</v>
      </c>
      <c r="B2007" s="17" t="s">
        <v>2172</v>
      </c>
      <c r="C2007" s="17" t="s">
        <v>1033</v>
      </c>
      <c r="D2007" s="18">
        <v>44652</v>
      </c>
      <c r="E2007" s="17" t="s">
        <v>3230</v>
      </c>
      <c r="F2007" s="17"/>
      <c r="G2007" s="82" t="s">
        <v>3480</v>
      </c>
      <c r="H2007" s="17"/>
      <c r="I2007" s="20">
        <v>1957</v>
      </c>
      <c r="J2007" s="32" t="s">
        <v>8404</v>
      </c>
      <c r="K2007" s="17" t="s">
        <v>180</v>
      </c>
      <c r="L2007" s="17" t="s">
        <v>4843</v>
      </c>
      <c r="M2007" s="17"/>
      <c r="N2007" s="24"/>
      <c r="O2007" s="24" t="s">
        <v>4843</v>
      </c>
      <c r="P2007" s="17" t="s">
        <v>4792</v>
      </c>
      <c r="Q2007" s="17" t="s">
        <v>4786</v>
      </c>
      <c r="R2007" s="39">
        <v>132</v>
      </c>
      <c r="S2007" s="17" t="s">
        <v>3226</v>
      </c>
      <c r="T2007" s="25">
        <v>110</v>
      </c>
      <c r="U2007" s="25" t="s">
        <v>4460</v>
      </c>
    </row>
    <row r="2008" spans="1:21" hidden="1" x14ac:dyDescent="0.25">
      <c r="A2008" s="17" t="s">
        <v>721</v>
      </c>
      <c r="B2008" s="17" t="s">
        <v>2335</v>
      </c>
      <c r="C2008" s="17" t="s">
        <v>1392</v>
      </c>
      <c r="D2008" s="18">
        <v>69469</v>
      </c>
      <c r="E2008" s="17" t="s">
        <v>3429</v>
      </c>
      <c r="F2008" s="17" t="s">
        <v>2652</v>
      </c>
      <c r="G2008" s="82" t="s">
        <v>3482</v>
      </c>
      <c r="H2008" s="17">
        <v>2</v>
      </c>
      <c r="I2008" s="20">
        <v>2005</v>
      </c>
      <c r="J2008" s="32" t="s">
        <v>8404</v>
      </c>
      <c r="K2008" s="17" t="s">
        <v>721</v>
      </c>
      <c r="L2008" s="17" t="s">
        <v>4842</v>
      </c>
      <c r="M2008" s="17" t="s">
        <v>8405</v>
      </c>
      <c r="N2008" s="24"/>
      <c r="O2008" s="24" t="s">
        <v>4812</v>
      </c>
      <c r="P2008" s="17" t="s">
        <v>4792</v>
      </c>
      <c r="Q2008" s="17" t="s">
        <v>4786</v>
      </c>
      <c r="R2008" s="39">
        <v>21</v>
      </c>
      <c r="S2008" s="17" t="s">
        <v>4317</v>
      </c>
      <c r="T2008" s="25">
        <v>20</v>
      </c>
      <c r="U2008" s="25" t="s">
        <v>2335</v>
      </c>
    </row>
    <row r="2009" spans="1:21" hidden="1" x14ac:dyDescent="0.25">
      <c r="A2009" s="17" t="s">
        <v>722</v>
      </c>
      <c r="B2009" s="17" t="s">
        <v>2335</v>
      </c>
      <c r="C2009" s="17" t="s">
        <v>1392</v>
      </c>
      <c r="D2009" s="18">
        <v>69469</v>
      </c>
      <c r="E2009" s="17" t="s">
        <v>3429</v>
      </c>
      <c r="F2009" s="17" t="s">
        <v>2652</v>
      </c>
      <c r="G2009" s="82" t="s">
        <v>3482</v>
      </c>
      <c r="H2009" s="17">
        <v>1</v>
      </c>
      <c r="I2009" s="20">
        <v>1982</v>
      </c>
      <c r="J2009" s="32" t="s">
        <v>8404</v>
      </c>
      <c r="K2009" s="17" t="s">
        <v>722</v>
      </c>
      <c r="L2009" s="17" t="s">
        <v>4842</v>
      </c>
      <c r="M2009" s="17" t="s">
        <v>8405</v>
      </c>
      <c r="N2009" s="24"/>
      <c r="O2009" s="24" t="s">
        <v>4812</v>
      </c>
      <c r="P2009" s="17" t="s">
        <v>4792</v>
      </c>
      <c r="Q2009" s="17" t="s">
        <v>4786</v>
      </c>
      <c r="R2009" s="39">
        <v>21</v>
      </c>
      <c r="S2009" s="17" t="s">
        <v>4317</v>
      </c>
      <c r="T2009" s="25">
        <v>20</v>
      </c>
      <c r="U2009" s="25" t="s">
        <v>2335</v>
      </c>
    </row>
    <row r="2010" spans="1:21" hidden="1" x14ac:dyDescent="0.25">
      <c r="A2010" s="17" t="s">
        <v>181</v>
      </c>
      <c r="B2010" s="17" t="s">
        <v>2172</v>
      </c>
      <c r="C2010" s="17" t="s">
        <v>1034</v>
      </c>
      <c r="D2010" s="18">
        <v>44357</v>
      </c>
      <c r="E2010" s="17" t="s">
        <v>1236</v>
      </c>
      <c r="F2010" s="17"/>
      <c r="G2010" s="82" t="s">
        <v>3480</v>
      </c>
      <c r="H2010" s="17" t="s">
        <v>1547</v>
      </c>
      <c r="I2010" s="20">
        <v>1971</v>
      </c>
      <c r="J2010" s="32" t="s">
        <v>8406</v>
      </c>
      <c r="K2010" s="17" t="s">
        <v>181</v>
      </c>
      <c r="L2010" s="17" t="s">
        <v>4843</v>
      </c>
      <c r="M2010" s="17"/>
      <c r="N2010" s="24"/>
      <c r="O2010" s="24" t="s">
        <v>4843</v>
      </c>
      <c r="P2010" s="17" t="s">
        <v>4792</v>
      </c>
      <c r="Q2010" s="17" t="s">
        <v>4786</v>
      </c>
      <c r="R2010" s="39">
        <v>345</v>
      </c>
      <c r="S2010" s="17" t="s">
        <v>4078</v>
      </c>
      <c r="T2010" s="25">
        <v>380</v>
      </c>
      <c r="U2010" s="25" t="s">
        <v>4460</v>
      </c>
    </row>
    <row r="2011" spans="1:21" hidden="1" x14ac:dyDescent="0.25">
      <c r="A2011" s="17" t="s">
        <v>182</v>
      </c>
      <c r="B2011" s="17" t="s">
        <v>2166</v>
      </c>
      <c r="C2011" s="17" t="s">
        <v>980</v>
      </c>
      <c r="D2011" s="18">
        <v>47179</v>
      </c>
      <c r="E2011" s="17" t="s">
        <v>3222</v>
      </c>
      <c r="F2011" s="17" t="s">
        <v>2442</v>
      </c>
      <c r="G2011" s="82" t="s">
        <v>3480</v>
      </c>
      <c r="H2011" s="17" t="s">
        <v>1591</v>
      </c>
      <c r="I2011" s="20">
        <v>1959</v>
      </c>
      <c r="J2011" s="32" t="s">
        <v>8406</v>
      </c>
      <c r="K2011" s="17" t="s">
        <v>182</v>
      </c>
      <c r="L2011" s="17" t="s">
        <v>4843</v>
      </c>
      <c r="M2011" s="17"/>
      <c r="N2011" s="24"/>
      <c r="O2011" s="24" t="s">
        <v>4843</v>
      </c>
      <c r="P2011" s="17" t="s">
        <v>4792</v>
      </c>
      <c r="Q2011" s="17" t="s">
        <v>4792</v>
      </c>
      <c r="R2011" s="39">
        <v>129</v>
      </c>
      <c r="S2011" s="17" t="s">
        <v>4037</v>
      </c>
      <c r="T2011" s="25">
        <v>220</v>
      </c>
      <c r="U2011" s="25" t="s">
        <v>4460</v>
      </c>
    </row>
    <row r="2012" spans="1:21" hidden="1" x14ac:dyDescent="0.25">
      <c r="A2012" s="17" t="s">
        <v>183</v>
      </c>
      <c r="B2012" s="17" t="s">
        <v>2172</v>
      </c>
      <c r="C2012" s="17" t="s">
        <v>985</v>
      </c>
      <c r="D2012" s="18">
        <v>45896</v>
      </c>
      <c r="E2012" s="17" t="s">
        <v>3226</v>
      </c>
      <c r="F2012" s="17"/>
      <c r="G2012" s="82" t="s">
        <v>3480</v>
      </c>
      <c r="H2012" s="17" t="s">
        <v>1592</v>
      </c>
      <c r="I2012" s="20">
        <v>1970</v>
      </c>
      <c r="J2012" s="32" t="s">
        <v>8406</v>
      </c>
      <c r="K2012" s="17" t="s">
        <v>183</v>
      </c>
      <c r="L2012" s="17" t="s">
        <v>4843</v>
      </c>
      <c r="M2012" s="17"/>
      <c r="N2012" s="24"/>
      <c r="O2012" s="24" t="s">
        <v>4843</v>
      </c>
      <c r="P2012" s="17" t="s">
        <v>4792</v>
      </c>
      <c r="Q2012" s="17" t="s">
        <v>4786</v>
      </c>
      <c r="R2012" s="39">
        <v>345</v>
      </c>
      <c r="S2012" s="17" t="s">
        <v>985</v>
      </c>
      <c r="T2012" s="25">
        <v>220</v>
      </c>
      <c r="U2012" s="25" t="s">
        <v>4460</v>
      </c>
    </row>
    <row r="2013" spans="1:21" hidden="1" x14ac:dyDescent="0.25">
      <c r="A2013" s="17" t="s">
        <v>184</v>
      </c>
      <c r="B2013" s="17" t="s">
        <v>2172</v>
      </c>
      <c r="C2013" s="17" t="s">
        <v>985</v>
      </c>
      <c r="D2013" s="18">
        <v>45896</v>
      </c>
      <c r="E2013" s="17" t="s">
        <v>3226</v>
      </c>
      <c r="F2013" s="17"/>
      <c r="G2013" s="82" t="s">
        <v>3480</v>
      </c>
      <c r="H2013" s="17" t="s">
        <v>1550</v>
      </c>
      <c r="I2013" s="20">
        <v>1971</v>
      </c>
      <c r="J2013" s="32" t="s">
        <v>8406</v>
      </c>
      <c r="K2013" s="17" t="s">
        <v>184</v>
      </c>
      <c r="L2013" s="17" t="s">
        <v>4843</v>
      </c>
      <c r="M2013" s="17"/>
      <c r="N2013" s="24"/>
      <c r="O2013" s="24" t="s">
        <v>4843</v>
      </c>
      <c r="P2013" s="17" t="s">
        <v>4792</v>
      </c>
      <c r="Q2013" s="17" t="s">
        <v>4786</v>
      </c>
      <c r="R2013" s="39">
        <v>345</v>
      </c>
      <c r="S2013" s="17" t="s">
        <v>985</v>
      </c>
      <c r="T2013" s="25">
        <v>220</v>
      </c>
      <c r="U2013" s="25" t="s">
        <v>4460</v>
      </c>
    </row>
    <row r="2014" spans="1:21" hidden="1" x14ac:dyDescent="0.25">
      <c r="A2014" s="17" t="s">
        <v>185</v>
      </c>
      <c r="B2014" s="17" t="s">
        <v>2172</v>
      </c>
      <c r="C2014" s="17" t="s">
        <v>985</v>
      </c>
      <c r="D2014" s="18">
        <v>45896</v>
      </c>
      <c r="E2014" s="17" t="s">
        <v>3226</v>
      </c>
      <c r="F2014" s="17"/>
      <c r="G2014" s="82" t="s">
        <v>3480</v>
      </c>
      <c r="H2014" s="17" t="s">
        <v>1593</v>
      </c>
      <c r="I2014" s="20">
        <v>1979</v>
      </c>
      <c r="J2014" s="32" t="s">
        <v>8406</v>
      </c>
      <c r="K2014" s="17" t="s">
        <v>185</v>
      </c>
      <c r="L2014" s="17" t="s">
        <v>4843</v>
      </c>
      <c r="M2014" s="17"/>
      <c r="N2014" s="24"/>
      <c r="O2014" s="24" t="s">
        <v>4843</v>
      </c>
      <c r="P2014" s="17" t="s">
        <v>4792</v>
      </c>
      <c r="Q2014" s="17" t="s">
        <v>4792</v>
      </c>
      <c r="R2014" s="39">
        <v>676</v>
      </c>
      <c r="S2014" s="17" t="s">
        <v>985</v>
      </c>
      <c r="T2014" s="25">
        <v>380</v>
      </c>
      <c r="U2014" s="25" t="s">
        <v>4460</v>
      </c>
    </row>
    <row r="2015" spans="1:21" hidden="1" x14ac:dyDescent="0.25">
      <c r="A2015" s="17" t="s">
        <v>186</v>
      </c>
      <c r="B2015" s="17" t="s">
        <v>2166</v>
      </c>
      <c r="C2015" s="17" t="s">
        <v>994</v>
      </c>
      <c r="D2015" s="18">
        <v>44653</v>
      </c>
      <c r="E2015" s="17" t="s">
        <v>3230</v>
      </c>
      <c r="F2015" s="17" t="s">
        <v>2451</v>
      </c>
      <c r="G2015" s="82" t="s">
        <v>3480</v>
      </c>
      <c r="H2015" s="17" t="s">
        <v>1594</v>
      </c>
      <c r="I2015" s="20">
        <v>1963</v>
      </c>
      <c r="J2015" s="32" t="s">
        <v>8406</v>
      </c>
      <c r="K2015" s="17" t="s">
        <v>186</v>
      </c>
      <c r="L2015" s="17" t="s">
        <v>4843</v>
      </c>
      <c r="M2015" s="17"/>
      <c r="N2015" s="24"/>
      <c r="O2015" s="24" t="s">
        <v>4843</v>
      </c>
      <c r="P2015" s="17" t="s">
        <v>4792</v>
      </c>
      <c r="Q2015" s="17" t="s">
        <v>4792</v>
      </c>
      <c r="R2015" s="39">
        <v>133</v>
      </c>
      <c r="S2015" s="17" t="s">
        <v>4079</v>
      </c>
      <c r="T2015" s="25">
        <v>220</v>
      </c>
      <c r="U2015" s="25" t="s">
        <v>4460</v>
      </c>
    </row>
    <row r="2016" spans="1:21" hidden="1" x14ac:dyDescent="0.25">
      <c r="A2016" s="17" t="s">
        <v>187</v>
      </c>
      <c r="B2016" s="17" t="s">
        <v>2138</v>
      </c>
      <c r="C2016" s="17" t="s">
        <v>1023</v>
      </c>
      <c r="D2016" s="18">
        <v>58791</v>
      </c>
      <c r="E2016" s="17" t="s">
        <v>3247</v>
      </c>
      <c r="F2016" s="17"/>
      <c r="G2016" s="82" t="s">
        <v>3480</v>
      </c>
      <c r="H2016" s="17" t="s">
        <v>1595</v>
      </c>
      <c r="I2016" s="20">
        <v>1971</v>
      </c>
      <c r="J2016" s="32" t="s">
        <v>8406</v>
      </c>
      <c r="K2016" s="17" t="s">
        <v>187</v>
      </c>
      <c r="L2016" s="17" t="s">
        <v>4843</v>
      </c>
      <c r="M2016" s="17"/>
      <c r="N2016" s="24"/>
      <c r="O2016" s="24" t="s">
        <v>4843</v>
      </c>
      <c r="P2016" s="17" t="s">
        <v>4792</v>
      </c>
      <c r="Q2016" s="17"/>
      <c r="R2016" s="39">
        <v>186</v>
      </c>
      <c r="S2016" s="17" t="s">
        <v>4080</v>
      </c>
      <c r="T2016" s="25">
        <v>110</v>
      </c>
      <c r="U2016" s="25" t="s">
        <v>4447</v>
      </c>
    </row>
    <row r="2017" spans="1:21" hidden="1" x14ac:dyDescent="0.25">
      <c r="A2017" s="17" t="s">
        <v>723</v>
      </c>
      <c r="B2017" s="17" t="s">
        <v>2321</v>
      </c>
      <c r="C2017" s="17" t="s">
        <v>1365</v>
      </c>
      <c r="D2017" s="18">
        <v>21683</v>
      </c>
      <c r="E2017" s="17" t="s">
        <v>3412</v>
      </c>
      <c r="F2017" s="17" t="s">
        <v>2636</v>
      </c>
      <c r="G2017" s="82" t="s">
        <v>3477</v>
      </c>
      <c r="H2017" s="17" t="s">
        <v>1781</v>
      </c>
      <c r="I2017" s="20">
        <v>1972</v>
      </c>
      <c r="J2017" s="32" t="s">
        <v>8406</v>
      </c>
      <c r="K2017" s="17" t="s">
        <v>723</v>
      </c>
      <c r="L2017" s="17" t="s">
        <v>4842</v>
      </c>
      <c r="M2017" s="17" t="s">
        <v>8407</v>
      </c>
      <c r="N2017" s="24" t="s">
        <v>8407</v>
      </c>
      <c r="O2017" s="24" t="s">
        <v>4812</v>
      </c>
      <c r="P2017" s="17" t="s">
        <v>4792</v>
      </c>
      <c r="Q2017" s="17" t="s">
        <v>4786</v>
      </c>
      <c r="R2017" s="39">
        <v>190</v>
      </c>
      <c r="S2017" s="17" t="s">
        <v>4318</v>
      </c>
      <c r="T2017" s="25">
        <v>220</v>
      </c>
      <c r="U2017" s="25" t="s">
        <v>4463</v>
      </c>
    </row>
    <row r="2018" spans="1:21" hidden="1" x14ac:dyDescent="0.25">
      <c r="A2018" s="17" t="s">
        <v>798</v>
      </c>
      <c r="B2018" s="17" t="s">
        <v>2349</v>
      </c>
      <c r="C2018" s="17" t="s">
        <v>1427</v>
      </c>
      <c r="D2018" s="18">
        <v>94469</v>
      </c>
      <c r="E2018" s="17" t="s">
        <v>3446</v>
      </c>
      <c r="F2018" s="17" t="s">
        <v>2666</v>
      </c>
      <c r="G2018" s="82" t="s">
        <v>3478</v>
      </c>
      <c r="H2018" s="17" t="s">
        <v>1824</v>
      </c>
      <c r="I2018" s="20">
        <v>1978</v>
      </c>
      <c r="J2018" s="32" t="s">
        <v>8408</v>
      </c>
      <c r="K2018" s="17" t="s">
        <v>798</v>
      </c>
      <c r="L2018" s="17" t="s">
        <v>4825</v>
      </c>
      <c r="M2018" s="17"/>
      <c r="N2018" s="24"/>
      <c r="O2018" s="24" t="s">
        <v>4825</v>
      </c>
      <c r="P2018" s="17" t="s">
        <v>4792</v>
      </c>
      <c r="Q2018" s="17" t="s">
        <v>4786</v>
      </c>
      <c r="R2018" s="39">
        <v>19</v>
      </c>
      <c r="S2018" s="17" t="s">
        <v>4343</v>
      </c>
      <c r="T2018" s="25">
        <v>20</v>
      </c>
      <c r="U2018" s="25" t="s">
        <v>4451</v>
      </c>
    </row>
    <row r="2019" spans="1:21" hidden="1" x14ac:dyDescent="0.25">
      <c r="A2019" s="17" t="s">
        <v>724</v>
      </c>
      <c r="B2019" s="17" t="s">
        <v>2158</v>
      </c>
      <c r="C2019" s="17" t="s">
        <v>1015</v>
      </c>
      <c r="D2019" s="18">
        <v>70376</v>
      </c>
      <c r="E2019" s="17" t="s">
        <v>3242</v>
      </c>
      <c r="F2019" s="17" t="s">
        <v>2462</v>
      </c>
      <c r="G2019" s="82" t="s">
        <v>3482</v>
      </c>
      <c r="H2019" s="17" t="s">
        <v>1782</v>
      </c>
      <c r="I2019" s="20">
        <v>1973</v>
      </c>
      <c r="J2019" s="32" t="s">
        <v>8408</v>
      </c>
      <c r="K2019" s="17" t="s">
        <v>724</v>
      </c>
      <c r="L2019" s="17" t="s">
        <v>4812</v>
      </c>
      <c r="M2019" s="17"/>
      <c r="N2019" s="24"/>
      <c r="O2019" s="24" t="s">
        <v>4812</v>
      </c>
      <c r="P2019" s="17" t="s">
        <v>4792</v>
      </c>
      <c r="Q2019" s="17" t="s">
        <v>4792</v>
      </c>
      <c r="R2019" s="39">
        <v>55</v>
      </c>
      <c r="S2019" s="17" t="s">
        <v>4064</v>
      </c>
      <c r="T2019" s="25">
        <v>110</v>
      </c>
      <c r="U2019" s="25" t="s">
        <v>4442</v>
      </c>
    </row>
    <row r="2020" spans="1:21" hidden="1" x14ac:dyDescent="0.25">
      <c r="A2020" s="17" t="s">
        <v>725</v>
      </c>
      <c r="B2020" s="17" t="s">
        <v>2172</v>
      </c>
      <c r="C2020" s="17" t="s">
        <v>1393</v>
      </c>
      <c r="D2020" s="18">
        <v>33649</v>
      </c>
      <c r="E2020" s="17" t="s">
        <v>3342</v>
      </c>
      <c r="F2020" s="17"/>
      <c r="G2020" s="82" t="s">
        <v>3480</v>
      </c>
      <c r="H2020" s="17" t="s">
        <v>1783</v>
      </c>
      <c r="I2020" s="20">
        <v>1975</v>
      </c>
      <c r="J2020" s="32" t="s">
        <v>8409</v>
      </c>
      <c r="K2020" s="17" t="s">
        <v>725</v>
      </c>
      <c r="L2020" s="17" t="s">
        <v>4812</v>
      </c>
      <c r="M2020" s="17"/>
      <c r="N2020" s="24"/>
      <c r="O2020" s="24" t="s">
        <v>4812</v>
      </c>
      <c r="P2020" s="17" t="s">
        <v>4792</v>
      </c>
      <c r="Q2020" s="17" t="s">
        <v>4792</v>
      </c>
      <c r="R2020" s="39">
        <v>55</v>
      </c>
      <c r="S2020" s="17" t="s">
        <v>4319</v>
      </c>
      <c r="T2020" s="25">
        <v>110</v>
      </c>
      <c r="U2020" s="25" t="s">
        <v>4504</v>
      </c>
    </row>
    <row r="2021" spans="1:21" hidden="1" x14ac:dyDescent="0.25">
      <c r="A2021" s="17" t="s">
        <v>745</v>
      </c>
      <c r="B2021" s="17" t="s">
        <v>2338</v>
      </c>
      <c r="C2021" s="17" t="s">
        <v>1403</v>
      </c>
      <c r="D2021" s="18">
        <v>97506</v>
      </c>
      <c r="E2021" s="17" t="s">
        <v>1403</v>
      </c>
      <c r="F2021" s="17"/>
      <c r="G2021" s="82" t="s">
        <v>3478</v>
      </c>
      <c r="H2021" s="17" t="s">
        <v>1798</v>
      </c>
      <c r="I2021" s="20">
        <v>1982</v>
      </c>
      <c r="J2021" s="32" t="s">
        <v>8409</v>
      </c>
      <c r="K2021" s="17" t="s">
        <v>745</v>
      </c>
      <c r="L2021" s="17" t="s">
        <v>5256</v>
      </c>
      <c r="M2021" s="17"/>
      <c r="N2021" s="24"/>
      <c r="O2021" s="24" t="s">
        <v>5256</v>
      </c>
      <c r="P2021" s="17" t="s">
        <v>4792</v>
      </c>
      <c r="Q2021" s="17" t="s">
        <v>4792</v>
      </c>
      <c r="R2021" s="39">
        <v>1275</v>
      </c>
      <c r="S2021" s="17" t="s">
        <v>1403</v>
      </c>
      <c r="T2021" s="25">
        <v>380</v>
      </c>
      <c r="U2021" s="25" t="s">
        <v>4463</v>
      </c>
    </row>
    <row r="2022" spans="1:21" hidden="1" x14ac:dyDescent="0.25">
      <c r="A2022" s="17" t="s">
        <v>188</v>
      </c>
      <c r="B2022" s="17" t="s">
        <v>2172</v>
      </c>
      <c r="C2022" s="17" t="s">
        <v>1030</v>
      </c>
      <c r="D2022" s="18">
        <v>32457</v>
      </c>
      <c r="E2022" s="17" t="s">
        <v>3251</v>
      </c>
      <c r="F2022" s="17"/>
      <c r="G2022" s="82" t="s">
        <v>3480</v>
      </c>
      <c r="H2022" s="17">
        <v>3</v>
      </c>
      <c r="I2022" s="20">
        <v>1970</v>
      </c>
      <c r="J2022" s="32" t="s">
        <v>8409</v>
      </c>
      <c r="K2022" s="17" t="s">
        <v>188</v>
      </c>
      <c r="L2022" s="17" t="s">
        <v>4842</v>
      </c>
      <c r="M2022" s="17" t="s">
        <v>4843</v>
      </c>
      <c r="N2022" s="24" t="s">
        <v>8410</v>
      </c>
      <c r="O2022" s="24" t="s">
        <v>4843</v>
      </c>
      <c r="P2022" s="17" t="s">
        <v>4792</v>
      </c>
      <c r="Q2022" s="17" t="s">
        <v>4792</v>
      </c>
      <c r="R2022" s="39">
        <v>303</v>
      </c>
      <c r="S2022" s="17" t="s">
        <v>4077</v>
      </c>
      <c r="T2022" s="25">
        <v>220</v>
      </c>
      <c r="U2022" s="25" t="s">
        <v>4479</v>
      </c>
    </row>
    <row r="2023" spans="1:21" hidden="1" x14ac:dyDescent="0.25">
      <c r="A2023" s="17" t="s">
        <v>726</v>
      </c>
      <c r="B2023" s="17" t="s">
        <v>2172</v>
      </c>
      <c r="C2023" s="17" t="s">
        <v>1030</v>
      </c>
      <c r="D2023" s="18">
        <v>32457</v>
      </c>
      <c r="E2023" s="17" t="s">
        <v>3251</v>
      </c>
      <c r="F2023" s="17"/>
      <c r="G2023" s="82" t="s">
        <v>3480</v>
      </c>
      <c r="H2023" s="17" t="s">
        <v>1784</v>
      </c>
      <c r="I2023" s="20">
        <v>1974</v>
      </c>
      <c r="J2023" s="32" t="s">
        <v>8409</v>
      </c>
      <c r="K2023" s="17" t="s">
        <v>726</v>
      </c>
      <c r="L2023" s="17" t="s">
        <v>4842</v>
      </c>
      <c r="M2023" s="17" t="s">
        <v>8411</v>
      </c>
      <c r="N2023" s="24"/>
      <c r="O2023" s="24" t="s">
        <v>4812</v>
      </c>
      <c r="P2023" s="17" t="s">
        <v>4792</v>
      </c>
      <c r="Q2023" s="17" t="s">
        <v>4792</v>
      </c>
      <c r="R2023" s="39">
        <v>65</v>
      </c>
      <c r="S2023" s="17" t="s">
        <v>4077</v>
      </c>
      <c r="T2023" s="25">
        <v>110</v>
      </c>
      <c r="U2023" s="25" t="s">
        <v>4479</v>
      </c>
    </row>
    <row r="2024" spans="1:21" hidden="1" x14ac:dyDescent="0.25">
      <c r="A2024" s="17" t="s">
        <v>727</v>
      </c>
      <c r="B2024" s="17" t="s">
        <v>2172</v>
      </c>
      <c r="C2024" s="17" t="s">
        <v>1030</v>
      </c>
      <c r="D2024" s="18">
        <v>32457</v>
      </c>
      <c r="E2024" s="17" t="s">
        <v>3251</v>
      </c>
      <c r="F2024" s="17"/>
      <c r="G2024" s="82" t="s">
        <v>3480</v>
      </c>
      <c r="H2024" s="17" t="s">
        <v>1785</v>
      </c>
      <c r="I2024" s="20">
        <v>1975</v>
      </c>
      <c r="J2024" s="32" t="s">
        <v>8409</v>
      </c>
      <c r="K2024" s="17" t="s">
        <v>727</v>
      </c>
      <c r="L2024" s="17" t="s">
        <v>4842</v>
      </c>
      <c r="M2024" s="17" t="s">
        <v>8412</v>
      </c>
      <c r="N2024" s="24"/>
      <c r="O2024" s="24" t="s">
        <v>4812</v>
      </c>
      <c r="P2024" s="17" t="s">
        <v>4792</v>
      </c>
      <c r="Q2024" s="17" t="s">
        <v>4792</v>
      </c>
      <c r="R2024" s="39">
        <v>335</v>
      </c>
      <c r="S2024" s="17" t="s">
        <v>4077</v>
      </c>
      <c r="T2024" s="25">
        <v>220</v>
      </c>
      <c r="U2024" s="25" t="s">
        <v>4479</v>
      </c>
    </row>
    <row r="2025" spans="1:21" hidden="1" x14ac:dyDescent="0.25">
      <c r="A2025" s="17" t="s">
        <v>728</v>
      </c>
      <c r="B2025" s="17" t="s">
        <v>2186</v>
      </c>
      <c r="C2025" s="17" t="s">
        <v>1394</v>
      </c>
      <c r="D2025" s="18">
        <v>80807</v>
      </c>
      <c r="E2025" s="17" t="s">
        <v>3390</v>
      </c>
      <c r="F2025" s="17"/>
      <c r="G2025" s="82" t="s">
        <v>3478</v>
      </c>
      <c r="H2025" s="17">
        <v>1</v>
      </c>
      <c r="I2025" s="20">
        <v>1975</v>
      </c>
      <c r="J2025" s="32" t="s">
        <v>8409</v>
      </c>
      <c r="K2025" s="17" t="s">
        <v>728</v>
      </c>
      <c r="L2025" s="17" t="s">
        <v>4812</v>
      </c>
      <c r="M2025" s="17"/>
      <c r="N2025" s="24"/>
      <c r="O2025" s="24" t="s">
        <v>4812</v>
      </c>
      <c r="P2025" s="17" t="s">
        <v>4792</v>
      </c>
      <c r="Q2025" s="17" t="s">
        <v>4786</v>
      </c>
      <c r="R2025" s="39">
        <v>80</v>
      </c>
      <c r="S2025" s="17" t="s">
        <v>4320</v>
      </c>
      <c r="T2025" s="25">
        <v>110</v>
      </c>
      <c r="U2025" s="25" t="s">
        <v>4475</v>
      </c>
    </row>
    <row r="2026" spans="1:21" hidden="1" x14ac:dyDescent="0.25">
      <c r="A2026" s="17" t="s">
        <v>729</v>
      </c>
      <c r="B2026" s="17" t="s">
        <v>2186</v>
      </c>
      <c r="C2026" s="17" t="s">
        <v>1395</v>
      </c>
      <c r="D2026" s="18">
        <v>80807</v>
      </c>
      <c r="E2026" s="17" t="s">
        <v>3390</v>
      </c>
      <c r="F2026" s="17"/>
      <c r="G2026" s="82" t="s">
        <v>3478</v>
      </c>
      <c r="H2026" s="17">
        <v>2</v>
      </c>
      <c r="I2026" s="20">
        <v>1975</v>
      </c>
      <c r="J2026" s="32" t="s">
        <v>8409</v>
      </c>
      <c r="K2026" s="17" t="s">
        <v>729</v>
      </c>
      <c r="L2026" s="17" t="s">
        <v>4812</v>
      </c>
      <c r="M2026" s="17"/>
      <c r="N2026" s="24"/>
      <c r="O2026" s="24" t="s">
        <v>4812</v>
      </c>
      <c r="P2026" s="17" t="s">
        <v>4792</v>
      </c>
      <c r="Q2026" s="17" t="s">
        <v>4792</v>
      </c>
      <c r="R2026" s="39">
        <v>80</v>
      </c>
      <c r="S2026" s="17" t="s">
        <v>4320</v>
      </c>
      <c r="T2026" s="25">
        <v>110</v>
      </c>
      <c r="U2026" s="25" t="s">
        <v>4475</v>
      </c>
    </row>
    <row r="2027" spans="1:21" hidden="1" x14ac:dyDescent="0.25">
      <c r="A2027" s="17" t="s">
        <v>189</v>
      </c>
      <c r="B2027" s="17" t="s">
        <v>2181</v>
      </c>
      <c r="C2027" s="17" t="s">
        <v>1006</v>
      </c>
      <c r="D2027" s="18">
        <v>68199</v>
      </c>
      <c r="E2027" s="17" t="s">
        <v>3208</v>
      </c>
      <c r="F2027" s="17" t="s">
        <v>2458</v>
      </c>
      <c r="G2027" s="82" t="s">
        <v>3482</v>
      </c>
      <c r="H2027" s="17" t="s">
        <v>1541</v>
      </c>
      <c r="I2027" s="20">
        <v>1966</v>
      </c>
      <c r="J2027" s="32" t="s">
        <v>8409</v>
      </c>
      <c r="K2027" s="17" t="s">
        <v>189</v>
      </c>
      <c r="L2027" s="17" t="s">
        <v>4843</v>
      </c>
      <c r="M2027" s="17"/>
      <c r="N2027" s="24"/>
      <c r="O2027" s="24" t="s">
        <v>4843</v>
      </c>
      <c r="P2027" s="17" t="s">
        <v>4792</v>
      </c>
      <c r="Q2027" s="17" t="s">
        <v>4786</v>
      </c>
      <c r="R2027" s="39">
        <v>202.5</v>
      </c>
      <c r="S2027" s="17" t="s">
        <v>6710</v>
      </c>
      <c r="T2027" s="25" t="s">
        <v>4414</v>
      </c>
      <c r="U2027" s="25" t="s">
        <v>4472</v>
      </c>
    </row>
    <row r="2028" spans="1:21" hidden="1" x14ac:dyDescent="0.25">
      <c r="A2028" s="17" t="s">
        <v>190</v>
      </c>
      <c r="B2028" s="17" t="s">
        <v>2181</v>
      </c>
      <c r="C2028" s="17" t="s">
        <v>1006</v>
      </c>
      <c r="D2028" s="18">
        <v>68199</v>
      </c>
      <c r="E2028" s="17" t="s">
        <v>3208</v>
      </c>
      <c r="F2028" s="17" t="s">
        <v>2458</v>
      </c>
      <c r="G2028" s="82" t="s">
        <v>3482</v>
      </c>
      <c r="H2028" s="17" t="s">
        <v>1596</v>
      </c>
      <c r="I2028" s="20">
        <v>1970</v>
      </c>
      <c r="J2028" s="32" t="s">
        <v>8409</v>
      </c>
      <c r="K2028" s="17" t="s">
        <v>190</v>
      </c>
      <c r="L2028" s="17" t="s">
        <v>4843</v>
      </c>
      <c r="M2028" s="17"/>
      <c r="N2028" s="24"/>
      <c r="O2028" s="24" t="s">
        <v>4843</v>
      </c>
      <c r="P2028" s="17" t="s">
        <v>4792</v>
      </c>
      <c r="Q2028" s="17" t="s">
        <v>4786</v>
      </c>
      <c r="R2028" s="39">
        <v>202.5</v>
      </c>
      <c r="S2028" s="17" t="s">
        <v>6710</v>
      </c>
      <c r="T2028" s="25" t="s">
        <v>4414</v>
      </c>
      <c r="U2028" s="25" t="s">
        <v>4472</v>
      </c>
    </row>
    <row r="2029" spans="1:21" hidden="1" x14ac:dyDescent="0.25">
      <c r="A2029" s="17" t="s">
        <v>445</v>
      </c>
      <c r="B2029" s="17" t="s">
        <v>2203</v>
      </c>
      <c r="C2029" s="17" t="s">
        <v>1187</v>
      </c>
      <c r="D2029" s="18">
        <v>50354</v>
      </c>
      <c r="E2029" s="17" t="s">
        <v>3325</v>
      </c>
      <c r="F2029" s="17"/>
      <c r="G2029" s="82" t="s">
        <v>3480</v>
      </c>
      <c r="H2029" s="17" t="s">
        <v>1593</v>
      </c>
      <c r="I2029" s="20">
        <v>1993</v>
      </c>
      <c r="J2029" s="32" t="s">
        <v>8409</v>
      </c>
      <c r="K2029" s="17" t="s">
        <v>445</v>
      </c>
      <c r="L2029" s="17" t="s">
        <v>5061</v>
      </c>
      <c r="M2029" s="17"/>
      <c r="N2029" s="24"/>
      <c r="O2029" s="24" t="s">
        <v>5061</v>
      </c>
      <c r="P2029" s="17" t="s">
        <v>4792</v>
      </c>
      <c r="Q2029" s="17" t="s">
        <v>4786</v>
      </c>
      <c r="R2029" s="39">
        <v>45</v>
      </c>
      <c r="S2029" s="17" t="s">
        <v>4159</v>
      </c>
      <c r="T2029" s="25">
        <v>110</v>
      </c>
      <c r="U2029" s="25" t="s">
        <v>4441</v>
      </c>
    </row>
    <row r="2030" spans="1:21" hidden="1" x14ac:dyDescent="0.25">
      <c r="A2030" s="17" t="s">
        <v>730</v>
      </c>
      <c r="B2030" s="17" t="s">
        <v>2323</v>
      </c>
      <c r="C2030" s="17" t="s">
        <v>1367</v>
      </c>
      <c r="D2030" s="18">
        <v>39418</v>
      </c>
      <c r="E2030" s="17" t="s">
        <v>3414</v>
      </c>
      <c r="F2030" s="17" t="s">
        <v>2638</v>
      </c>
      <c r="G2030" s="82" t="s">
        <v>3479</v>
      </c>
      <c r="H2030" s="17"/>
      <c r="I2030" s="20">
        <v>1996</v>
      </c>
      <c r="J2030" s="32" t="s">
        <v>8413</v>
      </c>
      <c r="K2030" s="17" t="s">
        <v>730</v>
      </c>
      <c r="L2030" s="17" t="s">
        <v>4812</v>
      </c>
      <c r="M2030" s="17"/>
      <c r="N2030" s="24"/>
      <c r="O2030" s="24" t="s">
        <v>4812</v>
      </c>
      <c r="P2030" s="17" t="s">
        <v>4792</v>
      </c>
      <c r="Q2030" s="17" t="s">
        <v>4786</v>
      </c>
      <c r="R2030" s="39">
        <v>9</v>
      </c>
      <c r="S2030" s="17" t="s">
        <v>4293</v>
      </c>
      <c r="T2030" s="25">
        <v>110</v>
      </c>
      <c r="U2030" s="25" t="s">
        <v>4493</v>
      </c>
    </row>
    <row r="2031" spans="1:21" hidden="1" x14ac:dyDescent="0.25">
      <c r="A2031" s="17" t="s">
        <v>731</v>
      </c>
      <c r="B2031" s="17" t="s">
        <v>2161</v>
      </c>
      <c r="C2031" s="17" t="s">
        <v>1213</v>
      </c>
      <c r="D2031" s="18">
        <v>12207</v>
      </c>
      <c r="E2031" s="17" t="s">
        <v>3186</v>
      </c>
      <c r="F2031" s="17" t="s">
        <v>2567</v>
      </c>
      <c r="G2031" s="82" t="s">
        <v>3186</v>
      </c>
      <c r="H2031" s="17" t="s">
        <v>1786</v>
      </c>
      <c r="I2031" s="20">
        <v>1973</v>
      </c>
      <c r="J2031" s="32" t="s">
        <v>8414</v>
      </c>
      <c r="K2031" s="17" t="s">
        <v>731</v>
      </c>
      <c r="L2031" s="17" t="s">
        <v>4812</v>
      </c>
      <c r="M2031" s="17"/>
      <c r="N2031" s="24"/>
      <c r="O2031" s="24" t="s">
        <v>4812</v>
      </c>
      <c r="P2031" s="17" t="s">
        <v>4792</v>
      </c>
      <c r="Q2031" s="17" t="s">
        <v>4786</v>
      </c>
      <c r="R2031" s="39">
        <v>144</v>
      </c>
      <c r="S2031" s="17" t="s">
        <v>1213</v>
      </c>
      <c r="T2031" s="25">
        <v>110</v>
      </c>
      <c r="U2031" s="25" t="s">
        <v>4438</v>
      </c>
    </row>
    <row r="2032" spans="1:21" hidden="1" x14ac:dyDescent="0.25">
      <c r="A2032" s="17" t="s">
        <v>191</v>
      </c>
      <c r="B2032" s="17" t="s">
        <v>2171</v>
      </c>
      <c r="C2032" s="17" t="s">
        <v>983</v>
      </c>
      <c r="D2032" s="18">
        <v>24939</v>
      </c>
      <c r="E2032" s="17" t="s">
        <v>3225</v>
      </c>
      <c r="F2032" s="17" t="s">
        <v>2446</v>
      </c>
      <c r="G2032" s="82" t="s">
        <v>3486</v>
      </c>
      <c r="H2032" s="17" t="s">
        <v>1564</v>
      </c>
      <c r="I2032" s="20">
        <v>1982</v>
      </c>
      <c r="J2032" s="32" t="s">
        <v>8414</v>
      </c>
      <c r="K2032" s="17" t="s">
        <v>191</v>
      </c>
      <c r="L2032" s="17" t="s">
        <v>4843</v>
      </c>
      <c r="M2032" s="17"/>
      <c r="N2032" s="24"/>
      <c r="O2032" s="24" t="s">
        <v>4843</v>
      </c>
      <c r="P2032" s="17" t="s">
        <v>4792</v>
      </c>
      <c r="Q2032" s="17" t="s">
        <v>4882</v>
      </c>
      <c r="R2032" s="39">
        <v>35</v>
      </c>
      <c r="S2032" s="17" t="s">
        <v>4042</v>
      </c>
      <c r="T2032" s="25">
        <v>60</v>
      </c>
      <c r="U2032" s="25" t="s">
        <v>4466</v>
      </c>
    </row>
    <row r="2033" spans="1:21" hidden="1" x14ac:dyDescent="0.25">
      <c r="A2033" s="17" t="s">
        <v>192</v>
      </c>
      <c r="B2033" s="17" t="s">
        <v>2171</v>
      </c>
      <c r="C2033" s="17" t="s">
        <v>983</v>
      </c>
      <c r="D2033" s="18">
        <v>24939</v>
      </c>
      <c r="E2033" s="17" t="s">
        <v>3225</v>
      </c>
      <c r="F2033" s="17" t="s">
        <v>2446</v>
      </c>
      <c r="G2033" s="82" t="s">
        <v>3486</v>
      </c>
      <c r="H2033" s="17" t="s">
        <v>1519</v>
      </c>
      <c r="I2033" s="20">
        <v>1978</v>
      </c>
      <c r="J2033" s="32" t="s">
        <v>8414</v>
      </c>
      <c r="K2033" s="17" t="s">
        <v>192</v>
      </c>
      <c r="L2033" s="17" t="s">
        <v>4843</v>
      </c>
      <c r="M2033" s="17"/>
      <c r="N2033" s="24"/>
      <c r="O2033" s="24" t="s">
        <v>4843</v>
      </c>
      <c r="P2033" s="17" t="s">
        <v>4792</v>
      </c>
      <c r="Q2033" s="17" t="s">
        <v>4882</v>
      </c>
      <c r="R2033" s="39">
        <v>23</v>
      </c>
      <c r="S2033" s="17" t="s">
        <v>4042</v>
      </c>
      <c r="T2033" s="25">
        <v>60</v>
      </c>
      <c r="U2033" s="25" t="s">
        <v>4466</v>
      </c>
    </row>
    <row r="2034" spans="1:21" hidden="1" x14ac:dyDescent="0.25">
      <c r="A2034" s="17" t="s">
        <v>841</v>
      </c>
      <c r="B2034" s="17" t="s">
        <v>2136</v>
      </c>
      <c r="C2034" s="17" t="s">
        <v>984</v>
      </c>
      <c r="D2034" s="18">
        <v>60627</v>
      </c>
      <c r="E2034" s="17" t="s">
        <v>3194</v>
      </c>
      <c r="F2034" s="17" t="s">
        <v>2447</v>
      </c>
      <c r="G2034" s="82" t="s">
        <v>3483</v>
      </c>
      <c r="H2034" s="17" t="s">
        <v>1843</v>
      </c>
      <c r="I2034" s="20">
        <v>1954</v>
      </c>
      <c r="J2034" s="32" t="s">
        <v>8414</v>
      </c>
      <c r="K2034" s="17" t="s">
        <v>841</v>
      </c>
      <c r="L2034" s="17" t="s">
        <v>5412</v>
      </c>
      <c r="M2034" s="17" t="s">
        <v>8415</v>
      </c>
      <c r="N2034" s="24"/>
      <c r="O2034" s="24" t="s">
        <v>5096</v>
      </c>
      <c r="P2034" s="17" t="s">
        <v>4792</v>
      </c>
      <c r="Q2034" s="17" t="s">
        <v>4792</v>
      </c>
      <c r="R2034" s="39">
        <v>19.7</v>
      </c>
      <c r="S2034" s="17" t="s">
        <v>4043</v>
      </c>
      <c r="T2034" s="25">
        <v>30</v>
      </c>
      <c r="U2034" s="25" t="s">
        <v>4445</v>
      </c>
    </row>
    <row r="2035" spans="1:21" hidden="1" x14ac:dyDescent="0.25">
      <c r="A2035" s="17" t="s">
        <v>193</v>
      </c>
      <c r="B2035" s="17" t="s">
        <v>2160</v>
      </c>
      <c r="C2035" s="17" t="s">
        <v>991</v>
      </c>
      <c r="D2035" s="18">
        <v>59071</v>
      </c>
      <c r="E2035" s="17" t="s">
        <v>3228</v>
      </c>
      <c r="F2035" s="17"/>
      <c r="G2035" s="82" t="s">
        <v>3480</v>
      </c>
      <c r="H2035" s="17" t="s">
        <v>1547</v>
      </c>
      <c r="I2035" s="20">
        <v>1969</v>
      </c>
      <c r="J2035" s="32" t="s">
        <v>8414</v>
      </c>
      <c r="K2035" s="17" t="s">
        <v>193</v>
      </c>
      <c r="L2035" s="17" t="s">
        <v>4842</v>
      </c>
      <c r="M2035" s="17" t="s">
        <v>4843</v>
      </c>
      <c r="N2035" s="24" t="s">
        <v>8416</v>
      </c>
      <c r="O2035" s="24" t="s">
        <v>4843</v>
      </c>
      <c r="P2035" s="17" t="s">
        <v>4792</v>
      </c>
      <c r="Q2035" s="17" t="s">
        <v>4792</v>
      </c>
      <c r="R2035" s="39">
        <v>284</v>
      </c>
      <c r="S2035" s="17" t="s">
        <v>4075</v>
      </c>
      <c r="T2035" s="25">
        <v>110</v>
      </c>
      <c r="U2035" s="25" t="s">
        <v>4441</v>
      </c>
    </row>
    <row r="2036" spans="1:21" hidden="1" x14ac:dyDescent="0.25">
      <c r="A2036" s="17" t="s">
        <v>732</v>
      </c>
      <c r="B2036" s="17" t="s">
        <v>958</v>
      </c>
      <c r="C2036" s="17" t="s">
        <v>958</v>
      </c>
      <c r="D2036" s="18">
        <v>75175</v>
      </c>
      <c r="E2036" s="17" t="s">
        <v>3211</v>
      </c>
      <c r="F2036" s="17" t="s">
        <v>2425</v>
      </c>
      <c r="G2036" s="82" t="s">
        <v>3482</v>
      </c>
      <c r="H2036" s="17" t="s">
        <v>1787</v>
      </c>
      <c r="I2036" s="20">
        <v>1969</v>
      </c>
      <c r="J2036" s="32" t="s">
        <v>8414</v>
      </c>
      <c r="K2036" s="17" t="s">
        <v>732</v>
      </c>
      <c r="L2036" s="17" t="s">
        <v>4842</v>
      </c>
      <c r="M2036" s="17" t="s">
        <v>4812</v>
      </c>
      <c r="N2036" s="24" t="s">
        <v>4825</v>
      </c>
      <c r="O2036" s="24" t="s">
        <v>4812</v>
      </c>
      <c r="P2036" s="17" t="s">
        <v>4792</v>
      </c>
      <c r="Q2036" s="17" t="s">
        <v>4786</v>
      </c>
      <c r="R2036" s="39">
        <v>11.3</v>
      </c>
      <c r="S2036" s="17" t="s">
        <v>4021</v>
      </c>
      <c r="T2036" s="25">
        <v>110</v>
      </c>
      <c r="U2036" s="25" t="s">
        <v>4456</v>
      </c>
    </row>
    <row r="2037" spans="1:21" hidden="1" x14ac:dyDescent="0.25">
      <c r="A2037" s="17" t="s">
        <v>733</v>
      </c>
      <c r="B2037" s="17" t="s">
        <v>2215</v>
      </c>
      <c r="C2037" s="17" t="s">
        <v>1331</v>
      </c>
      <c r="D2037" s="18">
        <v>15806</v>
      </c>
      <c r="E2037" s="17" t="s">
        <v>3397</v>
      </c>
      <c r="F2037" s="17"/>
      <c r="G2037" s="82" t="s">
        <v>3346</v>
      </c>
      <c r="H2037" s="17" t="s">
        <v>1788</v>
      </c>
      <c r="I2037" s="20">
        <v>1989</v>
      </c>
      <c r="J2037" s="32" t="s">
        <v>8414</v>
      </c>
      <c r="K2037" s="17" t="s">
        <v>733</v>
      </c>
      <c r="L2037" s="17" t="s">
        <v>4812</v>
      </c>
      <c r="M2037" s="17"/>
      <c r="N2037" s="24"/>
      <c r="O2037" s="24" t="s">
        <v>4812</v>
      </c>
      <c r="P2037" s="17" t="s">
        <v>4792</v>
      </c>
      <c r="Q2037" s="17" t="s">
        <v>4792</v>
      </c>
      <c r="R2037" s="39">
        <v>37.5</v>
      </c>
      <c r="S2037" s="17" t="s">
        <v>1331</v>
      </c>
      <c r="T2037" s="25">
        <v>110</v>
      </c>
      <c r="U2037" s="25" t="s">
        <v>4439</v>
      </c>
    </row>
    <row r="2038" spans="1:21" hidden="1" x14ac:dyDescent="0.25">
      <c r="A2038" s="17" t="s">
        <v>734</v>
      </c>
      <c r="B2038" s="17" t="s">
        <v>2215</v>
      </c>
      <c r="C2038" s="17" t="s">
        <v>1331</v>
      </c>
      <c r="D2038" s="18">
        <v>15806</v>
      </c>
      <c r="E2038" s="17" t="s">
        <v>3397</v>
      </c>
      <c r="F2038" s="17"/>
      <c r="G2038" s="82" t="s">
        <v>3346</v>
      </c>
      <c r="H2038" s="17" t="s">
        <v>1789</v>
      </c>
      <c r="I2038" s="20">
        <v>1989</v>
      </c>
      <c r="J2038" s="32" t="s">
        <v>8414</v>
      </c>
      <c r="K2038" s="17" t="s">
        <v>734</v>
      </c>
      <c r="L2038" s="17" t="s">
        <v>4812</v>
      </c>
      <c r="M2038" s="17"/>
      <c r="N2038" s="24"/>
      <c r="O2038" s="24" t="s">
        <v>4812</v>
      </c>
      <c r="P2038" s="17" t="s">
        <v>4792</v>
      </c>
      <c r="Q2038" s="17" t="s">
        <v>4792</v>
      </c>
      <c r="R2038" s="39">
        <v>37.5</v>
      </c>
      <c r="S2038" s="17" t="s">
        <v>1331</v>
      </c>
      <c r="T2038" s="25">
        <v>110</v>
      </c>
      <c r="U2038" s="25" t="s">
        <v>4439</v>
      </c>
    </row>
    <row r="2039" spans="1:21" hidden="1" x14ac:dyDescent="0.25">
      <c r="A2039" s="17" t="s">
        <v>735</v>
      </c>
      <c r="B2039" s="17" t="s">
        <v>2215</v>
      </c>
      <c r="C2039" s="17" t="s">
        <v>1331</v>
      </c>
      <c r="D2039" s="18">
        <v>15806</v>
      </c>
      <c r="E2039" s="17" t="s">
        <v>3397</v>
      </c>
      <c r="F2039" s="17"/>
      <c r="G2039" s="82" t="s">
        <v>3346</v>
      </c>
      <c r="H2039" s="17" t="s">
        <v>1790</v>
      </c>
      <c r="I2039" s="20">
        <v>1989</v>
      </c>
      <c r="J2039" s="32" t="s">
        <v>8414</v>
      </c>
      <c r="K2039" s="17" t="s">
        <v>735</v>
      </c>
      <c r="L2039" s="17" t="s">
        <v>4812</v>
      </c>
      <c r="M2039" s="17"/>
      <c r="N2039" s="24"/>
      <c r="O2039" s="24" t="s">
        <v>4812</v>
      </c>
      <c r="P2039" s="17" t="s">
        <v>4792</v>
      </c>
      <c r="Q2039" s="17" t="s">
        <v>4792</v>
      </c>
      <c r="R2039" s="39">
        <v>37.5</v>
      </c>
      <c r="S2039" s="17" t="s">
        <v>1331</v>
      </c>
      <c r="T2039" s="25">
        <v>110</v>
      </c>
      <c r="U2039" s="25" t="s">
        <v>4439</v>
      </c>
    </row>
    <row r="2040" spans="1:21" hidden="1" x14ac:dyDescent="0.25">
      <c r="A2040" s="17" t="s">
        <v>736</v>
      </c>
      <c r="B2040" s="17" t="s">
        <v>2164</v>
      </c>
      <c r="C2040" s="17" t="s">
        <v>976</v>
      </c>
      <c r="D2040" s="18">
        <v>28207</v>
      </c>
      <c r="E2040" s="17" t="s">
        <v>3221</v>
      </c>
      <c r="F2040" s="17" t="s">
        <v>2438</v>
      </c>
      <c r="G2040" s="82" t="s">
        <v>3221</v>
      </c>
      <c r="H2040" s="17" t="s">
        <v>1791</v>
      </c>
      <c r="I2040" s="20">
        <v>1972</v>
      </c>
      <c r="J2040" s="32" t="s">
        <v>8414</v>
      </c>
      <c r="K2040" s="17" t="s">
        <v>736</v>
      </c>
      <c r="L2040" s="17" t="s">
        <v>4812</v>
      </c>
      <c r="M2040" s="17"/>
      <c r="N2040" s="24"/>
      <c r="O2040" s="24" t="s">
        <v>4812</v>
      </c>
      <c r="P2040" s="17" t="s">
        <v>4792</v>
      </c>
      <c r="Q2040" s="17" t="s">
        <v>4786</v>
      </c>
      <c r="R2040" s="39">
        <v>155</v>
      </c>
      <c r="S2040" s="17" t="s">
        <v>4321</v>
      </c>
      <c r="T2040" s="25">
        <v>110</v>
      </c>
      <c r="U2040" s="25" t="s">
        <v>4462</v>
      </c>
    </row>
    <row r="2041" spans="1:21" hidden="1" x14ac:dyDescent="0.25">
      <c r="A2041" s="17" t="s">
        <v>194</v>
      </c>
      <c r="B2041" s="17" t="s">
        <v>2164</v>
      </c>
      <c r="C2041" s="17" t="s">
        <v>977</v>
      </c>
      <c r="D2041" s="18">
        <v>28237</v>
      </c>
      <c r="E2041" s="17" t="s">
        <v>3221</v>
      </c>
      <c r="F2041" s="17" t="s">
        <v>2439</v>
      </c>
      <c r="G2041" s="82" t="s">
        <v>3221</v>
      </c>
      <c r="H2041" s="17" t="s">
        <v>1597</v>
      </c>
      <c r="I2041" s="20">
        <v>1968</v>
      </c>
      <c r="J2041" s="32" t="s">
        <v>8414</v>
      </c>
      <c r="K2041" s="17" t="s">
        <v>194</v>
      </c>
      <c r="L2041" s="17" t="s">
        <v>4843</v>
      </c>
      <c r="M2041" s="17"/>
      <c r="N2041" s="24"/>
      <c r="O2041" s="24" t="s">
        <v>4843</v>
      </c>
      <c r="P2041" s="17" t="s">
        <v>4792</v>
      </c>
      <c r="Q2041" s="17" t="s">
        <v>4786</v>
      </c>
      <c r="R2041" s="39">
        <v>127</v>
      </c>
      <c r="S2041" s="17" t="s">
        <v>4081</v>
      </c>
      <c r="T2041" s="25">
        <v>110</v>
      </c>
      <c r="U2041" s="25" t="s">
        <v>4462</v>
      </c>
    </row>
    <row r="2042" spans="1:21" hidden="1" x14ac:dyDescent="0.25">
      <c r="A2042" s="17" t="s">
        <v>195</v>
      </c>
      <c r="B2042" s="17" t="s">
        <v>2160</v>
      </c>
      <c r="C2042" s="17" t="s">
        <v>991</v>
      </c>
      <c r="D2042" s="18">
        <v>59071</v>
      </c>
      <c r="E2042" s="17" t="s">
        <v>3228</v>
      </c>
      <c r="F2042" s="17"/>
      <c r="G2042" s="82" t="s">
        <v>3480</v>
      </c>
      <c r="H2042" s="17" t="s">
        <v>1592</v>
      </c>
      <c r="I2042" s="20">
        <v>2014</v>
      </c>
      <c r="J2042" s="32" t="s">
        <v>8417</v>
      </c>
      <c r="K2042" s="17" t="s">
        <v>195</v>
      </c>
      <c r="L2042" s="17" t="s">
        <v>4843</v>
      </c>
      <c r="M2042" s="17"/>
      <c r="N2042" s="24"/>
      <c r="O2042" s="24" t="s">
        <v>4843</v>
      </c>
      <c r="P2042" s="17" t="s">
        <v>4792</v>
      </c>
      <c r="Q2042" s="17" t="s">
        <v>4792</v>
      </c>
      <c r="R2042" s="39">
        <v>765</v>
      </c>
      <c r="S2042" s="17" t="s">
        <v>4082</v>
      </c>
      <c r="T2042" s="25">
        <v>380</v>
      </c>
      <c r="U2042" s="25" t="s">
        <v>4460</v>
      </c>
    </row>
    <row r="2043" spans="1:21" hidden="1" x14ac:dyDescent="0.25">
      <c r="A2043" s="17" t="s">
        <v>196</v>
      </c>
      <c r="B2043" s="17" t="s">
        <v>2182</v>
      </c>
      <c r="C2043" s="17" t="s">
        <v>1035</v>
      </c>
      <c r="D2043" s="18">
        <v>45772</v>
      </c>
      <c r="E2043" s="17" t="s">
        <v>3237</v>
      </c>
      <c r="F2043" s="17" t="s">
        <v>2459</v>
      </c>
      <c r="G2043" s="82" t="s">
        <v>3480</v>
      </c>
      <c r="H2043" s="17" t="s">
        <v>1541</v>
      </c>
      <c r="I2043" s="20">
        <v>1966</v>
      </c>
      <c r="J2043" s="32" t="s">
        <v>8418</v>
      </c>
      <c r="K2043" s="17" t="s">
        <v>196</v>
      </c>
      <c r="L2043" s="17" t="s">
        <v>4843</v>
      </c>
      <c r="M2043" s="17"/>
      <c r="N2043" s="24"/>
      <c r="O2043" s="24" t="s">
        <v>4843</v>
      </c>
      <c r="P2043" s="17" t="s">
        <v>4792</v>
      </c>
      <c r="Q2043" s="17" t="s">
        <v>4786</v>
      </c>
      <c r="R2043" s="39">
        <v>60.4</v>
      </c>
      <c r="S2043" s="17"/>
      <c r="T2043" s="25">
        <v>110</v>
      </c>
      <c r="U2043" s="25" t="s">
        <v>2182</v>
      </c>
    </row>
    <row r="2044" spans="1:21" hidden="1" x14ac:dyDescent="0.25">
      <c r="A2044" s="17" t="s">
        <v>737</v>
      </c>
      <c r="B2044" s="17" t="s">
        <v>2136</v>
      </c>
      <c r="C2044" s="17" t="s">
        <v>1255</v>
      </c>
      <c r="D2044" s="18">
        <v>60528</v>
      </c>
      <c r="E2044" s="17" t="s">
        <v>3194</v>
      </c>
      <c r="F2044" s="17" t="s">
        <v>2653</v>
      </c>
      <c r="G2044" s="82" t="s">
        <v>3483</v>
      </c>
      <c r="H2044" s="17" t="s">
        <v>1524</v>
      </c>
      <c r="I2044" s="20">
        <v>1973</v>
      </c>
      <c r="J2044" s="32" t="s">
        <v>8418</v>
      </c>
      <c r="K2044" s="17" t="s">
        <v>737</v>
      </c>
      <c r="L2044" s="17" t="s">
        <v>4842</v>
      </c>
      <c r="M2044" s="17" t="s">
        <v>4812</v>
      </c>
      <c r="N2044" s="24" t="s">
        <v>4825</v>
      </c>
      <c r="O2044" s="24" t="s">
        <v>4812</v>
      </c>
      <c r="P2044" s="17" t="s">
        <v>4792</v>
      </c>
      <c r="Q2044" s="17" t="s">
        <v>4786</v>
      </c>
      <c r="R2044" s="39">
        <v>56</v>
      </c>
      <c r="S2044" s="17" t="s">
        <v>4215</v>
      </c>
      <c r="T2044" s="25">
        <v>110</v>
      </c>
      <c r="U2044" s="25" t="s">
        <v>4445</v>
      </c>
    </row>
    <row r="2045" spans="1:21" hidden="1" x14ac:dyDescent="0.25">
      <c r="A2045" s="17" t="s">
        <v>799</v>
      </c>
      <c r="B2045" s="17" t="s">
        <v>2350</v>
      </c>
      <c r="C2045" s="17" t="s">
        <v>1428</v>
      </c>
      <c r="D2045" s="18">
        <v>25541</v>
      </c>
      <c r="E2045" s="17" t="s">
        <v>1428</v>
      </c>
      <c r="F2045" s="17" t="s">
        <v>2667</v>
      </c>
      <c r="G2045" s="82" t="s">
        <v>3486</v>
      </c>
      <c r="H2045" s="17" t="s">
        <v>1675</v>
      </c>
      <c r="I2045" s="20">
        <v>1973</v>
      </c>
      <c r="J2045" s="32" t="s">
        <v>8418</v>
      </c>
      <c r="K2045" s="17" t="s">
        <v>799</v>
      </c>
      <c r="L2045" s="17" t="s">
        <v>4825</v>
      </c>
      <c r="M2045" s="17"/>
      <c r="N2045" s="24"/>
      <c r="O2045" s="24" t="s">
        <v>4825</v>
      </c>
      <c r="P2045" s="17" t="s">
        <v>4792</v>
      </c>
      <c r="Q2045" s="17" t="s">
        <v>4792</v>
      </c>
      <c r="R2045" s="39">
        <v>63.5</v>
      </c>
      <c r="S2045" s="17" t="s">
        <v>1428</v>
      </c>
      <c r="T2045" s="25">
        <v>380</v>
      </c>
      <c r="U2045" s="25" t="s">
        <v>4439</v>
      </c>
    </row>
    <row r="2046" spans="1:21" hidden="1" x14ac:dyDescent="0.25">
      <c r="A2046" s="17" t="s">
        <v>800</v>
      </c>
      <c r="B2046" s="17" t="s">
        <v>2350</v>
      </c>
      <c r="C2046" s="17" t="s">
        <v>1428</v>
      </c>
      <c r="D2046" s="18">
        <v>25541</v>
      </c>
      <c r="E2046" s="17" t="s">
        <v>1428</v>
      </c>
      <c r="F2046" s="17" t="s">
        <v>2667</v>
      </c>
      <c r="G2046" s="82" t="s">
        <v>3486</v>
      </c>
      <c r="H2046" s="17" t="s">
        <v>1676</v>
      </c>
      <c r="I2046" s="20">
        <v>1973</v>
      </c>
      <c r="J2046" s="32" t="s">
        <v>8418</v>
      </c>
      <c r="K2046" s="17" t="s">
        <v>800</v>
      </c>
      <c r="L2046" s="17" t="s">
        <v>4825</v>
      </c>
      <c r="M2046" s="17"/>
      <c r="N2046" s="24"/>
      <c r="O2046" s="24" t="s">
        <v>4825</v>
      </c>
      <c r="P2046" s="17" t="s">
        <v>4792</v>
      </c>
      <c r="Q2046" s="17" t="s">
        <v>4792</v>
      </c>
      <c r="R2046" s="39">
        <v>63.5</v>
      </c>
      <c r="S2046" s="17" t="s">
        <v>1428</v>
      </c>
      <c r="T2046" s="25">
        <v>380</v>
      </c>
      <c r="U2046" s="25" t="s">
        <v>4439</v>
      </c>
    </row>
    <row r="2047" spans="1:21" hidden="1" x14ac:dyDescent="0.25">
      <c r="A2047" s="17" t="s">
        <v>801</v>
      </c>
      <c r="B2047" s="17" t="s">
        <v>2350</v>
      </c>
      <c r="C2047" s="17" t="s">
        <v>1428</v>
      </c>
      <c r="D2047" s="18">
        <v>25541</v>
      </c>
      <c r="E2047" s="17" t="s">
        <v>1428</v>
      </c>
      <c r="F2047" s="17" t="s">
        <v>2667</v>
      </c>
      <c r="G2047" s="82" t="s">
        <v>3486</v>
      </c>
      <c r="H2047" s="17" t="s">
        <v>1677</v>
      </c>
      <c r="I2047" s="20">
        <v>1973</v>
      </c>
      <c r="J2047" s="32" t="s">
        <v>8418</v>
      </c>
      <c r="K2047" s="17" t="s">
        <v>801</v>
      </c>
      <c r="L2047" s="17" t="s">
        <v>4825</v>
      </c>
      <c r="M2047" s="17"/>
      <c r="N2047" s="24"/>
      <c r="O2047" s="24" t="s">
        <v>4825</v>
      </c>
      <c r="P2047" s="17" t="s">
        <v>4792</v>
      </c>
      <c r="Q2047" s="17" t="s">
        <v>4792</v>
      </c>
      <c r="R2047" s="39">
        <v>63.5</v>
      </c>
      <c r="S2047" s="17" t="s">
        <v>1428</v>
      </c>
      <c r="T2047" s="25">
        <v>380</v>
      </c>
      <c r="U2047" s="25" t="s">
        <v>4439</v>
      </c>
    </row>
    <row r="2048" spans="1:21" hidden="1" x14ac:dyDescent="0.25">
      <c r="A2048" s="17" t="s">
        <v>197</v>
      </c>
      <c r="B2048" s="17" t="s">
        <v>2166</v>
      </c>
      <c r="C2048" s="17" t="s">
        <v>994</v>
      </c>
      <c r="D2048" s="18">
        <v>44654</v>
      </c>
      <c r="E2048" s="17" t="s">
        <v>3230</v>
      </c>
      <c r="F2048" s="17" t="s">
        <v>2451</v>
      </c>
      <c r="G2048" s="82" t="s">
        <v>3480</v>
      </c>
      <c r="H2048" s="17" t="s">
        <v>1598</v>
      </c>
      <c r="I2048" s="20">
        <v>1966</v>
      </c>
      <c r="J2048" s="32" t="s">
        <v>8418</v>
      </c>
      <c r="K2048" s="17" t="s">
        <v>197</v>
      </c>
      <c r="L2048" s="17" t="s">
        <v>4843</v>
      </c>
      <c r="M2048" s="17"/>
      <c r="N2048" s="24"/>
      <c r="O2048" s="24" t="s">
        <v>4843</v>
      </c>
      <c r="P2048" s="17" t="s">
        <v>4792</v>
      </c>
      <c r="Q2048" s="17" t="s">
        <v>4786</v>
      </c>
      <c r="R2048" s="39">
        <v>280</v>
      </c>
      <c r="S2048" s="17" t="s">
        <v>4079</v>
      </c>
      <c r="T2048" s="25">
        <v>220</v>
      </c>
      <c r="U2048" s="25" t="s">
        <v>4460</v>
      </c>
    </row>
    <row r="2049" spans="1:21" hidden="1" x14ac:dyDescent="0.25">
      <c r="A2049" s="17" t="s">
        <v>198</v>
      </c>
      <c r="B2049" s="17" t="s">
        <v>2160</v>
      </c>
      <c r="C2049" s="17" t="s">
        <v>1036</v>
      </c>
      <c r="D2049" s="18">
        <v>46562</v>
      </c>
      <c r="E2049" s="17" t="s">
        <v>3253</v>
      </c>
      <c r="F2049" s="17" t="s">
        <v>2469</v>
      </c>
      <c r="G2049" s="82" t="s">
        <v>3480</v>
      </c>
      <c r="H2049" s="17" t="s">
        <v>1599</v>
      </c>
      <c r="I2049" s="20">
        <v>1982</v>
      </c>
      <c r="J2049" s="32" t="s">
        <v>8418</v>
      </c>
      <c r="K2049" s="17" t="s">
        <v>198</v>
      </c>
      <c r="L2049" s="17" t="s">
        <v>4843</v>
      </c>
      <c r="M2049" s="17"/>
      <c r="N2049" s="24"/>
      <c r="O2049" s="24" t="s">
        <v>4843</v>
      </c>
      <c r="P2049" s="17" t="s">
        <v>4792</v>
      </c>
      <c r="Q2049" s="17" t="s">
        <v>4792</v>
      </c>
      <c r="R2049" s="39">
        <v>695</v>
      </c>
      <c r="S2049" s="17" t="s">
        <v>4083</v>
      </c>
      <c r="T2049" s="25">
        <v>380</v>
      </c>
      <c r="U2049" s="25" t="s">
        <v>4460</v>
      </c>
    </row>
    <row r="2050" spans="1:21" hidden="1" x14ac:dyDescent="0.25">
      <c r="A2050" s="17" t="s">
        <v>199</v>
      </c>
      <c r="B2050" s="17" t="s">
        <v>2160</v>
      </c>
      <c r="C2050" s="17" t="s">
        <v>1036</v>
      </c>
      <c r="D2050" s="18">
        <v>46563</v>
      </c>
      <c r="E2050" s="17" t="s">
        <v>3253</v>
      </c>
      <c r="F2050" s="17" t="s">
        <v>2469</v>
      </c>
      <c r="G2050" s="82" t="s">
        <v>3480</v>
      </c>
      <c r="H2050" s="17" t="s">
        <v>1558</v>
      </c>
      <c r="I2050" s="20">
        <v>1985</v>
      </c>
      <c r="J2050" s="32" t="s">
        <v>8418</v>
      </c>
      <c r="K2050" s="17" t="s">
        <v>199</v>
      </c>
      <c r="L2050" s="17" t="s">
        <v>4843</v>
      </c>
      <c r="M2050" s="17"/>
      <c r="N2050" s="24"/>
      <c r="O2050" s="24" t="s">
        <v>4843</v>
      </c>
      <c r="P2050" s="17" t="s">
        <v>4792</v>
      </c>
      <c r="Q2050" s="17" t="s">
        <v>4792</v>
      </c>
      <c r="R2050" s="39">
        <v>695</v>
      </c>
      <c r="S2050" s="17" t="s">
        <v>4083</v>
      </c>
      <c r="T2050" s="25">
        <v>380</v>
      </c>
      <c r="U2050" s="25" t="s">
        <v>4460</v>
      </c>
    </row>
    <row r="2051" spans="1:21" hidden="1" x14ac:dyDescent="0.25">
      <c r="A2051" s="17" t="s">
        <v>200</v>
      </c>
      <c r="B2051" s="17" t="s">
        <v>2166</v>
      </c>
      <c r="C2051" s="17" t="s">
        <v>1037</v>
      </c>
      <c r="D2051" s="18">
        <v>46563</v>
      </c>
      <c r="E2051" s="17" t="s">
        <v>3253</v>
      </c>
      <c r="F2051" s="17" t="s">
        <v>2470</v>
      </c>
      <c r="G2051" s="82" t="s">
        <v>3480</v>
      </c>
      <c r="H2051" s="17" t="s">
        <v>1600</v>
      </c>
      <c r="I2051" s="20">
        <v>1971</v>
      </c>
      <c r="J2051" s="32" t="s">
        <v>8418</v>
      </c>
      <c r="K2051" s="17" t="s">
        <v>200</v>
      </c>
      <c r="L2051" s="17" t="s">
        <v>4843</v>
      </c>
      <c r="M2051" s="17"/>
      <c r="N2051" s="24"/>
      <c r="O2051" s="24" t="s">
        <v>4843</v>
      </c>
      <c r="P2051" s="17" t="s">
        <v>4792</v>
      </c>
      <c r="Q2051" s="17" t="s">
        <v>4792</v>
      </c>
      <c r="R2051" s="39">
        <v>318</v>
      </c>
      <c r="S2051" s="17" t="s">
        <v>4084</v>
      </c>
      <c r="T2051" s="25">
        <v>220</v>
      </c>
      <c r="U2051" s="25" t="s">
        <v>4460</v>
      </c>
    </row>
    <row r="2052" spans="1:21" hidden="1" x14ac:dyDescent="0.25">
      <c r="A2052" s="17" t="s">
        <v>201</v>
      </c>
      <c r="B2052" s="17" t="s">
        <v>2166</v>
      </c>
      <c r="C2052" s="17" t="s">
        <v>1037</v>
      </c>
      <c r="D2052" s="18">
        <v>46562</v>
      </c>
      <c r="E2052" s="17" t="s">
        <v>3253</v>
      </c>
      <c r="F2052" s="17" t="s">
        <v>2470</v>
      </c>
      <c r="G2052" s="82" t="s">
        <v>3480</v>
      </c>
      <c r="H2052" s="17" t="s">
        <v>1601</v>
      </c>
      <c r="I2052" s="20">
        <v>1971</v>
      </c>
      <c r="J2052" s="32" t="s">
        <v>8418</v>
      </c>
      <c r="K2052" s="17" t="s">
        <v>201</v>
      </c>
      <c r="L2052" s="17" t="s">
        <v>4843</v>
      </c>
      <c r="M2052" s="17"/>
      <c r="N2052" s="24"/>
      <c r="O2052" s="24" t="s">
        <v>4843</v>
      </c>
      <c r="P2052" s="17" t="s">
        <v>4792</v>
      </c>
      <c r="Q2052" s="17" t="s">
        <v>4792</v>
      </c>
      <c r="R2052" s="39">
        <v>322</v>
      </c>
      <c r="S2052" s="17" t="s">
        <v>4084</v>
      </c>
      <c r="T2052" s="25">
        <v>220</v>
      </c>
      <c r="U2052" s="25" t="s">
        <v>4460</v>
      </c>
    </row>
    <row r="2053" spans="1:21" hidden="1" x14ac:dyDescent="0.25">
      <c r="A2053" s="17" t="s">
        <v>746</v>
      </c>
      <c r="B2053" s="17" t="s">
        <v>2203</v>
      </c>
      <c r="C2053" s="17" t="s">
        <v>1399</v>
      </c>
      <c r="D2053" s="18">
        <v>89355</v>
      </c>
      <c r="E2053" s="17" t="s">
        <v>3431</v>
      </c>
      <c r="F2053" s="17"/>
      <c r="G2053" s="82" t="s">
        <v>3478</v>
      </c>
      <c r="H2053" s="17" t="s">
        <v>1548</v>
      </c>
      <c r="I2053" s="20">
        <v>1984</v>
      </c>
      <c r="J2053" s="32" t="s">
        <v>8419</v>
      </c>
      <c r="K2053" s="17" t="s">
        <v>746</v>
      </c>
      <c r="L2053" s="17" t="s">
        <v>5256</v>
      </c>
      <c r="M2053" s="17"/>
      <c r="N2053" s="24"/>
      <c r="O2053" s="24" t="s">
        <v>5256</v>
      </c>
      <c r="P2053" s="17" t="s">
        <v>4792</v>
      </c>
      <c r="Q2053" s="17" t="s">
        <v>4792</v>
      </c>
      <c r="R2053" s="39">
        <v>1284</v>
      </c>
      <c r="S2053" s="17" t="s">
        <v>4323</v>
      </c>
      <c r="T2053" s="25">
        <v>380</v>
      </c>
      <c r="U2053" s="25" t="s">
        <v>4460</v>
      </c>
    </row>
  </sheetData>
  <autoFilter ref="A1:U2053" xr:uid="{F46E8AF8-FF3D-44C9-9ADA-501497086B94}">
    <filterColumn colId="11">
      <filters>
        <filter val="Pumpspeicher"/>
      </filters>
    </filterColumn>
  </autoFilter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DC021-D028-42E8-9395-204B6AAB4603}">
  <dimension ref="A3:B14"/>
  <sheetViews>
    <sheetView workbookViewId="0">
      <selection activeCell="A3" sqref="A3"/>
    </sheetView>
  </sheetViews>
  <sheetFormatPr baseColWidth="10" defaultRowHeight="15" x14ac:dyDescent="0.25"/>
  <cols>
    <col min="1" max="1" width="22.42578125" bestFit="1" customWidth="1"/>
    <col min="2" max="2" width="20.5703125" bestFit="1" customWidth="1"/>
  </cols>
  <sheetData>
    <row r="3" spans="1:2" x14ac:dyDescent="0.25">
      <c r="A3" s="3" t="s">
        <v>4594</v>
      </c>
      <c r="B3" t="s">
        <v>4756</v>
      </c>
    </row>
    <row r="4" spans="1:2" x14ac:dyDescent="0.25">
      <c r="A4" s="4" t="s">
        <v>4630</v>
      </c>
      <c r="B4" s="5">
        <v>0</v>
      </c>
    </row>
    <row r="5" spans="1:2" x14ac:dyDescent="0.25">
      <c r="A5" s="4" t="s">
        <v>4620</v>
      </c>
      <c r="B5" s="5">
        <v>61.385500000000043</v>
      </c>
    </row>
    <row r="6" spans="1:2" x14ac:dyDescent="0.25">
      <c r="A6" s="4" t="s">
        <v>4628</v>
      </c>
      <c r="B6" s="5">
        <v>24.205800000000011</v>
      </c>
    </row>
    <row r="7" spans="1:2" x14ac:dyDescent="0.25">
      <c r="A7" s="4" t="s">
        <v>4622</v>
      </c>
      <c r="B7" s="5">
        <v>26.3</v>
      </c>
    </row>
    <row r="8" spans="1:2" x14ac:dyDescent="0.25">
      <c r="A8" s="4" t="s">
        <v>4623</v>
      </c>
      <c r="B8" s="5">
        <v>103.99999999999976</v>
      </c>
    </row>
    <row r="9" spans="1:2" x14ac:dyDescent="0.25">
      <c r="A9" s="4" t="s">
        <v>4629</v>
      </c>
      <c r="B9" s="5">
        <v>3.1654000000000004</v>
      </c>
    </row>
    <row r="10" spans="1:2" x14ac:dyDescent="0.25">
      <c r="A10" s="4" t="s">
        <v>4624</v>
      </c>
      <c r="B10" s="5">
        <v>1</v>
      </c>
    </row>
    <row r="11" spans="1:2" x14ac:dyDescent="0.25">
      <c r="A11" s="4" t="s">
        <v>4625</v>
      </c>
      <c r="B11" s="5">
        <v>178.43210000000104</v>
      </c>
    </row>
    <row r="12" spans="1:2" x14ac:dyDescent="0.25">
      <c r="A12" s="4" t="s">
        <v>4626</v>
      </c>
      <c r="B12" s="5">
        <v>9</v>
      </c>
    </row>
    <row r="13" spans="1:2" x14ac:dyDescent="0.25">
      <c r="A13" s="4" t="s">
        <v>4627</v>
      </c>
      <c r="B13" s="5">
        <v>2</v>
      </c>
    </row>
    <row r="14" spans="1:2" x14ac:dyDescent="0.25">
      <c r="A14" s="4" t="s">
        <v>4595</v>
      </c>
      <c r="B14" s="5">
        <v>409.48880000000088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C1B09-2F27-40B7-8E73-282F734E8E94}">
  <sheetPr codeName="Tabelle3">
    <tabColor theme="8" tint="0.39997558519241921"/>
  </sheetPr>
  <dimension ref="A3:B12"/>
  <sheetViews>
    <sheetView workbookViewId="0">
      <selection activeCell="B11" sqref="B11"/>
    </sheetView>
  </sheetViews>
  <sheetFormatPr baseColWidth="10" defaultRowHeight="15" x14ac:dyDescent="0.25"/>
  <cols>
    <col min="1" max="1" width="22.42578125" bestFit="1" customWidth="1"/>
    <col min="2" max="2" width="30.42578125" bestFit="1" customWidth="1"/>
  </cols>
  <sheetData>
    <row r="3" spans="1:2" x14ac:dyDescent="0.25">
      <c r="A3" s="3" t="s">
        <v>4594</v>
      </c>
      <c r="B3" t="s">
        <v>4596</v>
      </c>
    </row>
    <row r="4" spans="1:2" x14ac:dyDescent="0.25">
      <c r="A4" s="4" t="s">
        <v>3508</v>
      </c>
      <c r="B4" s="5">
        <v>20180.600000000006</v>
      </c>
    </row>
    <row r="5" spans="1:2" x14ac:dyDescent="0.25">
      <c r="A5" s="4" t="s">
        <v>3507</v>
      </c>
      <c r="B5" s="5">
        <v>91</v>
      </c>
    </row>
    <row r="6" spans="1:2" x14ac:dyDescent="0.25">
      <c r="A6" s="4" t="s">
        <v>3512</v>
      </c>
      <c r="B6" s="5">
        <v>4094.7999999999993</v>
      </c>
    </row>
    <row r="7" spans="1:2" x14ac:dyDescent="0.25">
      <c r="A7" s="4" t="s">
        <v>3510</v>
      </c>
      <c r="B7" s="5">
        <v>5845.1</v>
      </c>
    </row>
    <row r="8" spans="1:2" x14ac:dyDescent="0.25">
      <c r="A8" s="4" t="s">
        <v>3511</v>
      </c>
      <c r="B8" s="5">
        <v>124</v>
      </c>
    </row>
    <row r="9" spans="1:2" x14ac:dyDescent="0.25">
      <c r="A9" s="4" t="s">
        <v>3509</v>
      </c>
      <c r="B9" s="5">
        <v>7277.2000000000016</v>
      </c>
    </row>
    <row r="10" spans="1:2" x14ac:dyDescent="0.25">
      <c r="A10" s="4" t="s">
        <v>3506</v>
      </c>
      <c r="B10" s="5">
        <v>80977.200000000041</v>
      </c>
    </row>
    <row r="11" spans="1:2" x14ac:dyDescent="0.25">
      <c r="A11" s="4" t="s">
        <v>3513</v>
      </c>
      <c r="B11" s="5">
        <v>95</v>
      </c>
    </row>
    <row r="12" spans="1:2" x14ac:dyDescent="0.25">
      <c r="A12" s="4" t="s">
        <v>4595</v>
      </c>
      <c r="B12" s="5">
        <v>118684.90000000005</v>
      </c>
    </row>
  </sheetData>
  <pageMargins left="0.7" right="0.7" top="0.78740157499999996" bottom="0.78740157499999996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EA1F1-DEF6-4E0D-9340-B8315E98722E}">
  <sheetPr codeName="Tabelle4">
    <tabColor theme="8" tint="0.39997558519241921"/>
  </sheetPr>
  <dimension ref="A3:C12"/>
  <sheetViews>
    <sheetView workbookViewId="0">
      <selection activeCell="E37" sqref="E37"/>
    </sheetView>
  </sheetViews>
  <sheetFormatPr baseColWidth="10" defaultRowHeight="15" x14ac:dyDescent="0.25"/>
  <cols>
    <col min="1" max="1" width="22.42578125" bestFit="1" customWidth="1"/>
    <col min="2" max="2" width="25.28515625" bestFit="1" customWidth="1"/>
    <col min="3" max="3" width="18.85546875" bestFit="1" customWidth="1"/>
  </cols>
  <sheetData>
    <row r="3" spans="1:3" x14ac:dyDescent="0.25">
      <c r="A3" s="3" t="s">
        <v>4594</v>
      </c>
      <c r="B3" t="s">
        <v>4739</v>
      </c>
      <c r="C3" t="s">
        <v>4754</v>
      </c>
    </row>
    <row r="4" spans="1:3" x14ac:dyDescent="0.25">
      <c r="A4" s="4" t="s">
        <v>4620</v>
      </c>
      <c r="B4" s="5">
        <v>27694</v>
      </c>
      <c r="C4" s="5">
        <v>0</v>
      </c>
    </row>
    <row r="5" spans="1:3" x14ac:dyDescent="0.25">
      <c r="A5" s="4" t="s">
        <v>4621</v>
      </c>
      <c r="B5" s="5">
        <v>539</v>
      </c>
      <c r="C5" s="5">
        <v>0</v>
      </c>
    </row>
    <row r="6" spans="1:3" x14ac:dyDescent="0.25">
      <c r="A6" s="4" t="s">
        <v>4622</v>
      </c>
      <c r="B6" s="5">
        <v>8375</v>
      </c>
      <c r="C6" s="5">
        <v>0</v>
      </c>
    </row>
    <row r="7" spans="1:3" x14ac:dyDescent="0.25">
      <c r="A7" s="4" t="s">
        <v>4623</v>
      </c>
      <c r="B7" s="5">
        <v>3749</v>
      </c>
      <c r="C7" s="5">
        <v>0</v>
      </c>
    </row>
    <row r="8" spans="1:3" x14ac:dyDescent="0.25">
      <c r="A8" s="4" t="s">
        <v>4624</v>
      </c>
      <c r="B8" s="5">
        <v>38994</v>
      </c>
      <c r="C8" s="5" t="e">
        <v>#DIV/0!</v>
      </c>
    </row>
    <row r="9" spans="1:3" x14ac:dyDescent="0.25">
      <c r="A9" s="4" t="s">
        <v>4625</v>
      </c>
      <c r="B9" s="5">
        <v>73339</v>
      </c>
      <c r="C9" s="5">
        <v>23.148279084507013</v>
      </c>
    </row>
    <row r="10" spans="1:3" x14ac:dyDescent="0.25">
      <c r="A10" s="4" t="s">
        <v>4626</v>
      </c>
      <c r="B10" s="5">
        <v>2513</v>
      </c>
      <c r="C10" s="5">
        <v>0</v>
      </c>
    </row>
    <row r="11" spans="1:3" x14ac:dyDescent="0.25">
      <c r="A11" s="4" t="s">
        <v>4627</v>
      </c>
      <c r="B11" s="5">
        <v>39937</v>
      </c>
      <c r="C11" s="5">
        <v>0</v>
      </c>
    </row>
    <row r="12" spans="1:3" x14ac:dyDescent="0.25">
      <c r="A12" s="4" t="s">
        <v>4595</v>
      </c>
      <c r="B12" s="5">
        <v>195140</v>
      </c>
      <c r="C12" s="5">
        <v>26.651528987666993</v>
      </c>
    </row>
  </sheetData>
  <pageMargins left="0.7" right="0.7" top="0.78740157499999996" bottom="0.78740157499999996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32C40-5F2B-445F-9462-764124FB788A}">
  <sheetPr codeName="Tabelle5" filterMode="1">
    <tabColor theme="8" tint="0.79998168889431442"/>
  </sheetPr>
  <dimension ref="A1:W142"/>
  <sheetViews>
    <sheetView workbookViewId="0">
      <selection activeCell="A15" sqref="A15:Q134"/>
    </sheetView>
  </sheetViews>
  <sheetFormatPr baseColWidth="10" defaultRowHeight="15" x14ac:dyDescent="0.25"/>
  <sheetData>
    <row r="1" spans="1:23" x14ac:dyDescent="0.25">
      <c r="A1" t="s">
        <v>4597</v>
      </c>
      <c r="B1" t="s">
        <v>4598</v>
      </c>
      <c r="C1" t="s">
        <v>4599</v>
      </c>
      <c r="D1" t="s">
        <v>4600</v>
      </c>
      <c r="E1" t="s">
        <v>4601</v>
      </c>
      <c r="F1" t="s">
        <v>4602</v>
      </c>
      <c r="G1" t="s">
        <v>4603</v>
      </c>
      <c r="H1" t="s">
        <v>4631</v>
      </c>
      <c r="I1" t="s">
        <v>4604</v>
      </c>
      <c r="J1" t="s">
        <v>4605</v>
      </c>
      <c r="K1" t="s">
        <v>4606</v>
      </c>
      <c r="L1" t="s">
        <v>4607</v>
      </c>
      <c r="M1" t="s">
        <v>4632</v>
      </c>
      <c r="N1" t="s">
        <v>4633</v>
      </c>
      <c r="O1" t="s">
        <v>4634</v>
      </c>
      <c r="P1" t="s">
        <v>4635</v>
      </c>
      <c r="Q1" t="s">
        <v>4636</v>
      </c>
      <c r="R1" t="s">
        <v>4637</v>
      </c>
      <c r="S1" t="s">
        <v>4638</v>
      </c>
      <c r="T1" t="s">
        <v>4639</v>
      </c>
      <c r="U1" t="s">
        <v>4640</v>
      </c>
      <c r="V1" t="s">
        <v>4641</v>
      </c>
      <c r="W1" t="s">
        <v>4642</v>
      </c>
    </row>
    <row r="2" spans="1:23" hidden="1" x14ac:dyDescent="0.25">
      <c r="E2" t="s">
        <v>3998</v>
      </c>
      <c r="G2">
        <v>0</v>
      </c>
      <c r="H2">
        <v>0</v>
      </c>
    </row>
    <row r="3" spans="1:23" hidden="1" x14ac:dyDescent="0.25">
      <c r="A3">
        <v>3000</v>
      </c>
      <c r="B3" t="s">
        <v>4643</v>
      </c>
      <c r="C3" t="s">
        <v>3492</v>
      </c>
      <c r="D3" t="s">
        <v>4625</v>
      </c>
      <c r="E3" t="s">
        <v>4613</v>
      </c>
      <c r="F3">
        <v>0.38500000000000001</v>
      </c>
      <c r="G3">
        <v>8</v>
      </c>
      <c r="H3">
        <v>6</v>
      </c>
      <c r="I3">
        <v>1.6666667E-3</v>
      </c>
      <c r="J3">
        <v>1.6666667E-3</v>
      </c>
      <c r="K3">
        <v>136849.91500000001</v>
      </c>
      <c r="L3">
        <v>0</v>
      </c>
      <c r="M3">
        <v>0</v>
      </c>
      <c r="N3">
        <v>0.3</v>
      </c>
      <c r="O3">
        <v>0.38500000000000001</v>
      </c>
      <c r="P3">
        <v>7</v>
      </c>
      <c r="Q3">
        <v>1</v>
      </c>
    </row>
    <row r="4" spans="1:23" hidden="1" x14ac:dyDescent="0.25">
      <c r="A4">
        <v>2484</v>
      </c>
      <c r="B4" t="s">
        <v>4644</v>
      </c>
      <c r="C4" t="s">
        <v>3492</v>
      </c>
      <c r="D4" t="s">
        <v>4625</v>
      </c>
      <c r="E4" t="s">
        <v>4613</v>
      </c>
      <c r="F4">
        <v>0.38500000000000001</v>
      </c>
      <c r="G4">
        <v>8</v>
      </c>
      <c r="H4">
        <v>6</v>
      </c>
      <c r="I4">
        <v>2.0128823999999998E-3</v>
      </c>
      <c r="J4">
        <v>2.0128823999999998E-3</v>
      </c>
      <c r="K4">
        <v>136849.91500000001</v>
      </c>
      <c r="L4">
        <v>0</v>
      </c>
      <c r="M4">
        <v>0</v>
      </c>
      <c r="N4">
        <v>0.3</v>
      </c>
      <c r="O4">
        <v>0.38500000000000001</v>
      </c>
      <c r="P4">
        <v>7</v>
      </c>
      <c r="Q4">
        <v>1</v>
      </c>
    </row>
    <row r="5" spans="1:23" hidden="1" x14ac:dyDescent="0.25">
      <c r="A5">
        <v>1782</v>
      </c>
      <c r="B5" t="s">
        <v>4645</v>
      </c>
      <c r="C5" t="s">
        <v>3492</v>
      </c>
      <c r="D5" t="s">
        <v>4625</v>
      </c>
      <c r="E5" t="s">
        <v>4613</v>
      </c>
      <c r="F5">
        <v>0.38500000000000001</v>
      </c>
      <c r="G5">
        <v>8</v>
      </c>
      <c r="H5">
        <v>6</v>
      </c>
      <c r="I5">
        <v>2.8058361E-3</v>
      </c>
      <c r="J5">
        <v>2.8058361E-3</v>
      </c>
      <c r="K5">
        <v>136849.91500000001</v>
      </c>
      <c r="L5">
        <v>0</v>
      </c>
      <c r="M5">
        <v>0</v>
      </c>
      <c r="N5">
        <v>0.3</v>
      </c>
      <c r="O5">
        <v>0.38500000000000001</v>
      </c>
      <c r="P5">
        <v>7</v>
      </c>
      <c r="Q5">
        <v>1</v>
      </c>
    </row>
    <row r="6" spans="1:23" hidden="1" x14ac:dyDescent="0.25">
      <c r="A6">
        <v>1600</v>
      </c>
      <c r="B6" t="s">
        <v>4646</v>
      </c>
      <c r="C6" t="s">
        <v>3492</v>
      </c>
      <c r="D6" t="s">
        <v>4625</v>
      </c>
      <c r="E6" t="s">
        <v>4612</v>
      </c>
      <c r="F6">
        <v>0.39500000000000002</v>
      </c>
      <c r="G6">
        <v>8</v>
      </c>
      <c r="H6">
        <v>6</v>
      </c>
      <c r="I6">
        <v>3.1250000000000002E-3</v>
      </c>
      <c r="J6">
        <v>3.1250000000000002E-3</v>
      </c>
      <c r="K6">
        <v>117242.17</v>
      </c>
      <c r="L6">
        <v>0</v>
      </c>
      <c r="M6">
        <v>0</v>
      </c>
      <c r="N6">
        <v>0.3</v>
      </c>
      <c r="O6">
        <v>0.39500000000000002</v>
      </c>
      <c r="P6">
        <v>7</v>
      </c>
      <c r="Q6">
        <v>0.95</v>
      </c>
    </row>
    <row r="7" spans="1:23" hidden="1" x14ac:dyDescent="0.25">
      <c r="A7">
        <v>1524</v>
      </c>
      <c r="B7" t="s">
        <v>4647</v>
      </c>
      <c r="C7" t="s">
        <v>3492</v>
      </c>
      <c r="D7" t="s">
        <v>4625</v>
      </c>
      <c r="E7" t="s">
        <v>4613</v>
      </c>
      <c r="F7">
        <v>0.38500000000000001</v>
      </c>
      <c r="G7">
        <v>8</v>
      </c>
      <c r="H7">
        <v>6</v>
      </c>
      <c r="I7">
        <v>3.2808399000000001E-3</v>
      </c>
      <c r="J7">
        <v>3.2808399000000001E-3</v>
      </c>
      <c r="K7">
        <v>136849.91500000001</v>
      </c>
      <c r="L7">
        <v>0</v>
      </c>
      <c r="M7">
        <v>0</v>
      </c>
      <c r="N7">
        <v>0.3</v>
      </c>
      <c r="O7">
        <v>0.38500000000000001</v>
      </c>
      <c r="P7">
        <v>7</v>
      </c>
      <c r="Q7">
        <v>1</v>
      </c>
    </row>
    <row r="8" spans="1:23" hidden="1" x14ac:dyDescent="0.25">
      <c r="A8">
        <v>1060</v>
      </c>
      <c r="B8" t="s">
        <v>4648</v>
      </c>
      <c r="C8" t="s">
        <v>3492</v>
      </c>
      <c r="D8" t="s">
        <v>4622</v>
      </c>
      <c r="E8" t="s">
        <v>4616</v>
      </c>
      <c r="F8">
        <v>0.86</v>
      </c>
      <c r="G8">
        <v>0</v>
      </c>
      <c r="H8">
        <v>0</v>
      </c>
      <c r="I8">
        <v>0.28301886790000003</v>
      </c>
      <c r="J8">
        <v>0.28301886790000003</v>
      </c>
      <c r="K8">
        <v>0</v>
      </c>
      <c r="L8">
        <v>0</v>
      </c>
      <c r="M8">
        <v>0</v>
      </c>
      <c r="N8">
        <v>0</v>
      </c>
      <c r="O8">
        <v>0.86</v>
      </c>
      <c r="P8">
        <v>0.3</v>
      </c>
      <c r="Q8">
        <v>0</v>
      </c>
      <c r="T8">
        <v>6678</v>
      </c>
      <c r="U8">
        <v>0</v>
      </c>
      <c r="V8">
        <v>1060</v>
      </c>
      <c r="W8">
        <v>0.86</v>
      </c>
    </row>
    <row r="9" spans="1:23" hidden="1" x14ac:dyDescent="0.25">
      <c r="A9">
        <v>900</v>
      </c>
      <c r="B9" t="s">
        <v>1194</v>
      </c>
      <c r="C9" t="s">
        <v>3492</v>
      </c>
      <c r="D9" t="s">
        <v>4625</v>
      </c>
      <c r="E9" t="s">
        <v>4613</v>
      </c>
      <c r="F9">
        <v>0.38500000000000001</v>
      </c>
      <c r="G9">
        <v>8</v>
      </c>
      <c r="H9">
        <v>6</v>
      </c>
      <c r="I9">
        <v>5.5555556000000004E-3</v>
      </c>
      <c r="J9">
        <v>5.5555556000000004E-3</v>
      </c>
      <c r="K9">
        <v>136849.91500000001</v>
      </c>
      <c r="L9">
        <v>0</v>
      </c>
      <c r="M9">
        <v>0</v>
      </c>
      <c r="N9">
        <v>0.3</v>
      </c>
      <c r="O9">
        <v>0.38500000000000001</v>
      </c>
      <c r="P9">
        <v>7</v>
      </c>
      <c r="Q9">
        <v>1</v>
      </c>
    </row>
    <row r="10" spans="1:23" hidden="1" x14ac:dyDescent="0.25">
      <c r="A10">
        <v>870</v>
      </c>
      <c r="B10" t="s">
        <v>4649</v>
      </c>
      <c r="C10" t="s">
        <v>3492</v>
      </c>
      <c r="D10" t="s">
        <v>4622</v>
      </c>
      <c r="E10" t="s">
        <v>4616</v>
      </c>
      <c r="F10">
        <v>0.86</v>
      </c>
      <c r="G10">
        <v>0</v>
      </c>
      <c r="H10">
        <v>0</v>
      </c>
      <c r="I10">
        <v>0.34482758619999998</v>
      </c>
      <c r="J10">
        <v>0.34482758619999998</v>
      </c>
      <c r="K10">
        <v>0</v>
      </c>
      <c r="L10">
        <v>0</v>
      </c>
      <c r="M10">
        <v>0</v>
      </c>
      <c r="N10">
        <v>0</v>
      </c>
      <c r="O10">
        <v>0.86</v>
      </c>
      <c r="P10">
        <v>0.3</v>
      </c>
      <c r="Q10">
        <v>0</v>
      </c>
      <c r="T10">
        <v>5481</v>
      </c>
      <c r="U10">
        <v>0</v>
      </c>
      <c r="V10">
        <v>870</v>
      </c>
      <c r="W10">
        <v>0.86</v>
      </c>
    </row>
    <row r="11" spans="1:23" hidden="1" x14ac:dyDescent="0.25">
      <c r="A11">
        <v>564</v>
      </c>
      <c r="B11" t="s">
        <v>4650</v>
      </c>
      <c r="C11" t="s">
        <v>3492</v>
      </c>
      <c r="D11" t="s">
        <v>4625</v>
      </c>
      <c r="E11" t="s">
        <v>4612</v>
      </c>
      <c r="F11">
        <v>0.39500000000000002</v>
      </c>
      <c r="G11">
        <v>8</v>
      </c>
      <c r="H11">
        <v>6</v>
      </c>
      <c r="I11">
        <v>8.8652482000000001E-3</v>
      </c>
      <c r="J11">
        <v>8.8652482000000001E-3</v>
      </c>
      <c r="K11">
        <v>117242.17</v>
      </c>
      <c r="L11">
        <v>0</v>
      </c>
      <c r="M11">
        <v>0</v>
      </c>
      <c r="N11">
        <v>0.3</v>
      </c>
      <c r="O11">
        <v>0.39500000000000002</v>
      </c>
      <c r="P11">
        <v>7</v>
      </c>
      <c r="Q11">
        <v>0.95</v>
      </c>
    </row>
    <row r="12" spans="1:23" hidden="1" x14ac:dyDescent="0.25">
      <c r="A12">
        <v>514</v>
      </c>
      <c r="B12" t="s">
        <v>4651</v>
      </c>
      <c r="C12" t="s">
        <v>3492</v>
      </c>
      <c r="D12" t="s">
        <v>4625</v>
      </c>
      <c r="E12" t="s">
        <v>4612</v>
      </c>
      <c r="F12">
        <v>0.39500000000000002</v>
      </c>
      <c r="G12">
        <v>8</v>
      </c>
      <c r="H12">
        <v>6</v>
      </c>
      <c r="I12">
        <v>9.7276264999999994E-3</v>
      </c>
      <c r="J12">
        <v>9.7276264999999994E-3</v>
      </c>
      <c r="K12">
        <v>117242.17</v>
      </c>
      <c r="L12">
        <v>0</v>
      </c>
      <c r="M12">
        <v>0</v>
      </c>
      <c r="N12">
        <v>0.3</v>
      </c>
      <c r="O12">
        <v>0.39500000000000002</v>
      </c>
      <c r="P12">
        <v>7</v>
      </c>
      <c r="Q12">
        <v>0.95</v>
      </c>
    </row>
    <row r="13" spans="1:23" hidden="1" x14ac:dyDescent="0.25">
      <c r="A13">
        <v>444</v>
      </c>
      <c r="B13" t="s">
        <v>4652</v>
      </c>
      <c r="C13" t="s">
        <v>3492</v>
      </c>
      <c r="D13" t="s">
        <v>4620</v>
      </c>
      <c r="E13" t="s">
        <v>4611</v>
      </c>
      <c r="F13">
        <v>0.52500000000000002</v>
      </c>
      <c r="G13">
        <v>5</v>
      </c>
      <c r="H13">
        <v>1</v>
      </c>
      <c r="I13">
        <v>2.5157657699999999E-2</v>
      </c>
      <c r="J13">
        <v>2.5157657699999999E-2</v>
      </c>
      <c r="K13">
        <v>112542.12</v>
      </c>
      <c r="L13">
        <v>0</v>
      </c>
      <c r="M13">
        <v>0</v>
      </c>
      <c r="N13">
        <v>0.4</v>
      </c>
      <c r="O13">
        <v>0.52500000000000002</v>
      </c>
      <c r="P13">
        <v>1</v>
      </c>
      <c r="Q13">
        <v>0.45</v>
      </c>
    </row>
    <row r="14" spans="1:23" hidden="1" x14ac:dyDescent="0.25">
      <c r="A14">
        <v>359</v>
      </c>
      <c r="B14" t="s">
        <v>4653</v>
      </c>
      <c r="C14" t="s">
        <v>3492</v>
      </c>
      <c r="D14" t="s">
        <v>4625</v>
      </c>
      <c r="E14" t="s">
        <v>4615</v>
      </c>
      <c r="F14">
        <v>0.41</v>
      </c>
      <c r="G14">
        <v>8</v>
      </c>
      <c r="H14">
        <v>6</v>
      </c>
      <c r="I14">
        <v>1.39275766E-2</v>
      </c>
      <c r="J14">
        <v>1.39275766E-2</v>
      </c>
      <c r="K14">
        <v>35280.964999999997</v>
      </c>
      <c r="L14">
        <v>0</v>
      </c>
      <c r="M14">
        <v>0</v>
      </c>
      <c r="N14">
        <v>0.3</v>
      </c>
      <c r="O14">
        <v>0.41</v>
      </c>
      <c r="P14">
        <v>7</v>
      </c>
      <c r="Q14">
        <v>0.79</v>
      </c>
    </row>
    <row r="15" spans="1:23" x14ac:dyDescent="0.25">
      <c r="A15">
        <v>336</v>
      </c>
      <c r="B15" t="s">
        <v>4654</v>
      </c>
      <c r="C15" t="s">
        <v>3492</v>
      </c>
      <c r="D15" t="s">
        <v>4626</v>
      </c>
      <c r="E15" t="s">
        <v>4617</v>
      </c>
      <c r="F15">
        <v>1</v>
      </c>
      <c r="G15">
        <v>0</v>
      </c>
      <c r="H15">
        <v>0</v>
      </c>
      <c r="I15">
        <v>0.41666666670000002</v>
      </c>
      <c r="J15">
        <v>0.41666666670000002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</row>
    <row r="16" spans="1:23" hidden="1" x14ac:dyDescent="0.25">
      <c r="A16">
        <v>320</v>
      </c>
      <c r="B16" t="s">
        <v>4655</v>
      </c>
      <c r="C16" t="s">
        <v>3492</v>
      </c>
      <c r="D16" t="s">
        <v>4622</v>
      </c>
      <c r="E16" t="s">
        <v>4616</v>
      </c>
      <c r="F16">
        <v>0.86</v>
      </c>
      <c r="G16">
        <v>0</v>
      </c>
      <c r="H16">
        <v>0</v>
      </c>
      <c r="I16">
        <v>0.9375</v>
      </c>
      <c r="J16">
        <v>0.9375</v>
      </c>
      <c r="K16">
        <v>0</v>
      </c>
      <c r="L16">
        <v>0</v>
      </c>
      <c r="M16">
        <v>0</v>
      </c>
      <c r="N16">
        <v>0</v>
      </c>
      <c r="O16">
        <v>0.86</v>
      </c>
      <c r="P16">
        <v>0.3</v>
      </c>
      <c r="Q16">
        <v>0</v>
      </c>
      <c r="T16">
        <v>2016</v>
      </c>
      <c r="U16">
        <v>0</v>
      </c>
      <c r="V16">
        <v>320</v>
      </c>
      <c r="W16">
        <v>0.86</v>
      </c>
    </row>
    <row r="17" spans="1:23" hidden="1" x14ac:dyDescent="0.25">
      <c r="A17">
        <v>314</v>
      </c>
      <c r="B17" t="s">
        <v>4656</v>
      </c>
      <c r="C17" t="s">
        <v>3492</v>
      </c>
      <c r="D17" t="s">
        <v>4625</v>
      </c>
      <c r="E17" t="s">
        <v>4612</v>
      </c>
      <c r="F17">
        <v>0.39500000000000002</v>
      </c>
      <c r="G17">
        <v>8</v>
      </c>
      <c r="H17">
        <v>6</v>
      </c>
      <c r="I17">
        <v>1.5923566900000002E-2</v>
      </c>
      <c r="J17">
        <v>1.5923566900000002E-2</v>
      </c>
      <c r="K17">
        <v>117242.17</v>
      </c>
      <c r="L17">
        <v>0</v>
      </c>
      <c r="M17">
        <v>0</v>
      </c>
      <c r="N17">
        <v>0.3</v>
      </c>
      <c r="O17">
        <v>0.39500000000000002</v>
      </c>
      <c r="P17">
        <v>7</v>
      </c>
      <c r="Q17">
        <v>0.95</v>
      </c>
    </row>
    <row r="18" spans="1:23" hidden="1" x14ac:dyDescent="0.25">
      <c r="A18">
        <v>300</v>
      </c>
      <c r="B18" t="s">
        <v>1331</v>
      </c>
      <c r="C18" t="s">
        <v>3492</v>
      </c>
      <c r="D18" t="s">
        <v>4620</v>
      </c>
      <c r="E18" t="s">
        <v>4611</v>
      </c>
      <c r="F18">
        <v>0.52500000000000002</v>
      </c>
      <c r="G18">
        <v>5</v>
      </c>
      <c r="H18">
        <v>1</v>
      </c>
      <c r="I18">
        <v>3.7233333299999997E-2</v>
      </c>
      <c r="J18">
        <v>3.7233333299999997E-2</v>
      </c>
      <c r="K18">
        <v>112542.12</v>
      </c>
      <c r="L18">
        <v>0</v>
      </c>
      <c r="M18">
        <v>0</v>
      </c>
      <c r="N18">
        <v>0.4</v>
      </c>
      <c r="O18">
        <v>0.52500000000000002</v>
      </c>
      <c r="P18">
        <v>1</v>
      </c>
      <c r="Q18">
        <v>0.45</v>
      </c>
    </row>
    <row r="19" spans="1:23" hidden="1" x14ac:dyDescent="0.25">
      <c r="A19">
        <v>288</v>
      </c>
      <c r="B19" t="s">
        <v>4657</v>
      </c>
      <c r="C19" t="s">
        <v>3492</v>
      </c>
      <c r="D19" t="s">
        <v>4620</v>
      </c>
      <c r="E19" t="s">
        <v>4611</v>
      </c>
      <c r="F19">
        <v>0.52500000000000002</v>
      </c>
      <c r="G19">
        <v>5</v>
      </c>
      <c r="H19">
        <v>1</v>
      </c>
      <c r="I19">
        <v>3.8784722200000003E-2</v>
      </c>
      <c r="J19">
        <v>3.8784722200000003E-2</v>
      </c>
      <c r="K19">
        <v>112542.12</v>
      </c>
      <c r="L19">
        <v>0</v>
      </c>
      <c r="M19">
        <v>0</v>
      </c>
      <c r="N19">
        <v>0.4</v>
      </c>
      <c r="O19">
        <v>0.52500000000000002</v>
      </c>
      <c r="P19">
        <v>1</v>
      </c>
      <c r="Q19">
        <v>0.45</v>
      </c>
    </row>
    <row r="20" spans="1:23" hidden="1" x14ac:dyDescent="0.25">
      <c r="A20">
        <v>276</v>
      </c>
      <c r="B20" t="s">
        <v>1405</v>
      </c>
      <c r="C20" t="s">
        <v>3492</v>
      </c>
      <c r="D20" t="s">
        <v>4625</v>
      </c>
      <c r="E20" t="s">
        <v>4615</v>
      </c>
      <c r="F20">
        <v>0.41</v>
      </c>
      <c r="G20">
        <v>8</v>
      </c>
      <c r="H20">
        <v>6</v>
      </c>
      <c r="I20">
        <v>1.8115941999999999E-2</v>
      </c>
      <c r="J20">
        <v>1.8115941999999999E-2</v>
      </c>
      <c r="K20">
        <v>35280.964999999997</v>
      </c>
      <c r="L20">
        <v>0</v>
      </c>
      <c r="M20">
        <v>0</v>
      </c>
      <c r="N20">
        <v>0.3</v>
      </c>
      <c r="O20">
        <v>0.41</v>
      </c>
      <c r="P20">
        <v>7</v>
      </c>
      <c r="Q20">
        <v>0.79</v>
      </c>
    </row>
    <row r="21" spans="1:23" hidden="1" x14ac:dyDescent="0.25">
      <c r="A21">
        <v>270</v>
      </c>
      <c r="B21" t="s">
        <v>4658</v>
      </c>
      <c r="C21" t="s">
        <v>3492</v>
      </c>
      <c r="D21" t="s">
        <v>4620</v>
      </c>
      <c r="E21" t="s">
        <v>4611</v>
      </c>
      <c r="F21">
        <v>0.52500000000000002</v>
      </c>
      <c r="G21">
        <v>5</v>
      </c>
      <c r="H21">
        <v>1</v>
      </c>
      <c r="I21">
        <v>4.1370370400000002E-2</v>
      </c>
      <c r="J21">
        <v>4.1370370400000002E-2</v>
      </c>
      <c r="K21">
        <v>112542.12</v>
      </c>
      <c r="L21">
        <v>0</v>
      </c>
      <c r="M21">
        <v>0</v>
      </c>
      <c r="N21">
        <v>0.4</v>
      </c>
      <c r="O21">
        <v>0.52500000000000002</v>
      </c>
      <c r="P21">
        <v>1</v>
      </c>
      <c r="Q21">
        <v>0.45</v>
      </c>
    </row>
    <row r="22" spans="1:23" hidden="1" x14ac:dyDescent="0.25">
      <c r="A22">
        <v>256</v>
      </c>
      <c r="B22" t="s">
        <v>4659</v>
      </c>
      <c r="C22" t="s">
        <v>3492</v>
      </c>
      <c r="D22" t="s">
        <v>4625</v>
      </c>
      <c r="E22" t="s">
        <v>4615</v>
      </c>
      <c r="F22">
        <v>0.41</v>
      </c>
      <c r="G22">
        <v>8</v>
      </c>
      <c r="H22">
        <v>6</v>
      </c>
      <c r="I22">
        <v>1.953125E-2</v>
      </c>
      <c r="J22">
        <v>1.953125E-2</v>
      </c>
      <c r="K22">
        <v>35280.964999999997</v>
      </c>
      <c r="L22">
        <v>0</v>
      </c>
      <c r="M22">
        <v>0</v>
      </c>
      <c r="N22">
        <v>0.3</v>
      </c>
      <c r="O22">
        <v>0.41</v>
      </c>
      <c r="P22">
        <v>7</v>
      </c>
      <c r="Q22">
        <v>0.79</v>
      </c>
    </row>
    <row r="23" spans="1:23" hidden="1" x14ac:dyDescent="0.25">
      <c r="A23">
        <v>250</v>
      </c>
      <c r="B23" t="s">
        <v>4660</v>
      </c>
      <c r="C23" t="s">
        <v>3492</v>
      </c>
      <c r="D23" t="s">
        <v>4625</v>
      </c>
      <c r="E23" t="s">
        <v>4612</v>
      </c>
      <c r="F23">
        <v>0.39500000000000002</v>
      </c>
      <c r="G23">
        <v>8</v>
      </c>
      <c r="H23">
        <v>6</v>
      </c>
      <c r="I23">
        <v>0.02</v>
      </c>
      <c r="J23">
        <v>0.02</v>
      </c>
      <c r="K23">
        <v>117242.17</v>
      </c>
      <c r="L23">
        <v>0</v>
      </c>
      <c r="M23">
        <v>0</v>
      </c>
      <c r="N23">
        <v>0.3</v>
      </c>
      <c r="O23">
        <v>0.39500000000000002</v>
      </c>
      <c r="P23">
        <v>7</v>
      </c>
      <c r="Q23">
        <v>0.95</v>
      </c>
    </row>
    <row r="24" spans="1:23" hidden="1" x14ac:dyDescent="0.25">
      <c r="A24">
        <v>213</v>
      </c>
      <c r="B24" t="s">
        <v>1212</v>
      </c>
      <c r="C24" t="s">
        <v>3492</v>
      </c>
      <c r="D24" t="s">
        <v>4620</v>
      </c>
      <c r="E24" t="s">
        <v>4611</v>
      </c>
      <c r="F24">
        <v>0.52500000000000002</v>
      </c>
      <c r="G24">
        <v>5</v>
      </c>
      <c r="H24">
        <v>1</v>
      </c>
      <c r="I24">
        <v>5.2441314599999997E-2</v>
      </c>
      <c r="J24">
        <v>5.2441314599999997E-2</v>
      </c>
      <c r="K24">
        <v>112542.12</v>
      </c>
      <c r="L24">
        <v>0</v>
      </c>
      <c r="M24">
        <v>0</v>
      </c>
      <c r="N24">
        <v>0.4</v>
      </c>
      <c r="O24">
        <v>0.52500000000000002</v>
      </c>
      <c r="P24">
        <v>1</v>
      </c>
      <c r="Q24">
        <v>0.45</v>
      </c>
    </row>
    <row r="25" spans="1:23" hidden="1" x14ac:dyDescent="0.25">
      <c r="A25">
        <v>167</v>
      </c>
      <c r="B25" t="s">
        <v>4661</v>
      </c>
      <c r="C25" t="s">
        <v>3492</v>
      </c>
      <c r="D25" t="s">
        <v>4620</v>
      </c>
      <c r="E25" t="s">
        <v>4611</v>
      </c>
      <c r="F25">
        <v>0.52500000000000002</v>
      </c>
      <c r="G25">
        <v>5</v>
      </c>
      <c r="H25">
        <v>1</v>
      </c>
      <c r="I25">
        <v>6.6886227500000006E-2</v>
      </c>
      <c r="J25">
        <v>6.6886227500000006E-2</v>
      </c>
      <c r="K25">
        <v>112542.12</v>
      </c>
      <c r="L25">
        <v>0</v>
      </c>
      <c r="M25">
        <v>0</v>
      </c>
      <c r="N25">
        <v>0.4</v>
      </c>
      <c r="O25">
        <v>0.52500000000000002</v>
      </c>
      <c r="P25">
        <v>1</v>
      </c>
      <c r="Q25">
        <v>0.45</v>
      </c>
    </row>
    <row r="26" spans="1:23" hidden="1" x14ac:dyDescent="0.25">
      <c r="A26">
        <v>164</v>
      </c>
      <c r="B26" t="s">
        <v>4662</v>
      </c>
      <c r="C26" t="s">
        <v>3492</v>
      </c>
      <c r="D26" t="s">
        <v>4625</v>
      </c>
      <c r="E26" t="s">
        <v>4613</v>
      </c>
      <c r="F26">
        <v>0.38500000000000001</v>
      </c>
      <c r="G26">
        <v>8</v>
      </c>
      <c r="H26">
        <v>6</v>
      </c>
      <c r="I26">
        <v>3.0487804899999998E-2</v>
      </c>
      <c r="J26">
        <v>3.0487804899999998E-2</v>
      </c>
      <c r="K26">
        <v>136849.91500000001</v>
      </c>
      <c r="L26">
        <v>0</v>
      </c>
      <c r="M26">
        <v>0</v>
      </c>
      <c r="N26">
        <v>0.3</v>
      </c>
      <c r="O26">
        <v>0.38500000000000001</v>
      </c>
      <c r="P26">
        <v>7</v>
      </c>
      <c r="Q26">
        <v>1</v>
      </c>
    </row>
    <row r="27" spans="1:23" hidden="1" x14ac:dyDescent="0.25">
      <c r="A27">
        <v>160</v>
      </c>
      <c r="B27" t="s">
        <v>4663</v>
      </c>
      <c r="C27" t="s">
        <v>3492</v>
      </c>
      <c r="D27" t="s">
        <v>4625</v>
      </c>
      <c r="E27" t="s">
        <v>4612</v>
      </c>
      <c r="F27">
        <v>0.39500000000000002</v>
      </c>
      <c r="G27">
        <v>8</v>
      </c>
      <c r="H27">
        <v>6</v>
      </c>
      <c r="I27">
        <v>3.125E-2</v>
      </c>
      <c r="J27">
        <v>3.125E-2</v>
      </c>
      <c r="K27">
        <v>117242.17</v>
      </c>
      <c r="L27">
        <v>0</v>
      </c>
      <c r="M27">
        <v>0</v>
      </c>
      <c r="N27">
        <v>0.3</v>
      </c>
      <c r="O27">
        <v>0.39500000000000002</v>
      </c>
      <c r="P27">
        <v>7</v>
      </c>
      <c r="Q27">
        <v>0.95</v>
      </c>
    </row>
    <row r="28" spans="1:23" hidden="1" x14ac:dyDescent="0.25">
      <c r="A28">
        <v>152</v>
      </c>
      <c r="B28" t="s">
        <v>1202</v>
      </c>
      <c r="C28" t="s">
        <v>3492</v>
      </c>
      <c r="D28" t="s">
        <v>4620</v>
      </c>
      <c r="E28" t="s">
        <v>4611</v>
      </c>
      <c r="F28">
        <v>0.52500000000000002</v>
      </c>
      <c r="G28">
        <v>5</v>
      </c>
      <c r="H28">
        <v>1</v>
      </c>
      <c r="I28">
        <v>7.3486842100000005E-2</v>
      </c>
      <c r="J28">
        <v>7.3486842100000005E-2</v>
      </c>
      <c r="K28">
        <v>112542.12</v>
      </c>
      <c r="L28">
        <v>0</v>
      </c>
      <c r="M28">
        <v>0</v>
      </c>
      <c r="N28">
        <v>0.4</v>
      </c>
      <c r="O28">
        <v>0.52500000000000002</v>
      </c>
      <c r="P28">
        <v>1</v>
      </c>
      <c r="Q28">
        <v>0.45</v>
      </c>
    </row>
    <row r="29" spans="1:23" hidden="1" x14ac:dyDescent="0.25">
      <c r="A29">
        <v>140</v>
      </c>
      <c r="B29" t="s">
        <v>972</v>
      </c>
      <c r="C29" t="s">
        <v>3492</v>
      </c>
      <c r="D29" t="s">
        <v>4625</v>
      </c>
      <c r="E29" t="s">
        <v>4612</v>
      </c>
      <c r="F29">
        <v>0.39500000000000002</v>
      </c>
      <c r="G29">
        <v>8</v>
      </c>
      <c r="H29">
        <v>6</v>
      </c>
      <c r="I29">
        <v>3.5714285700000001E-2</v>
      </c>
      <c r="J29">
        <v>3.5714285700000001E-2</v>
      </c>
      <c r="K29">
        <v>117242.17</v>
      </c>
      <c r="L29">
        <v>0</v>
      </c>
      <c r="M29">
        <v>0</v>
      </c>
      <c r="N29">
        <v>0.3</v>
      </c>
      <c r="O29">
        <v>0.39500000000000002</v>
      </c>
      <c r="P29">
        <v>7</v>
      </c>
      <c r="Q29">
        <v>0.95</v>
      </c>
    </row>
    <row r="30" spans="1:23" hidden="1" x14ac:dyDescent="0.25">
      <c r="A30">
        <v>120</v>
      </c>
      <c r="B30" t="s">
        <v>4664</v>
      </c>
      <c r="C30" t="s">
        <v>3492</v>
      </c>
      <c r="D30" t="s">
        <v>4622</v>
      </c>
      <c r="E30" t="s">
        <v>4616</v>
      </c>
      <c r="F30">
        <v>0.86</v>
      </c>
      <c r="G30">
        <v>0</v>
      </c>
      <c r="H30">
        <v>0</v>
      </c>
      <c r="I30">
        <v>2.5</v>
      </c>
      <c r="J30">
        <v>2.5</v>
      </c>
      <c r="K30">
        <v>0</v>
      </c>
      <c r="L30">
        <v>0</v>
      </c>
      <c r="M30">
        <v>0</v>
      </c>
      <c r="N30">
        <v>0</v>
      </c>
      <c r="O30">
        <v>0.86</v>
      </c>
      <c r="P30">
        <v>0.3</v>
      </c>
      <c r="Q30">
        <v>0</v>
      </c>
      <c r="T30">
        <v>756</v>
      </c>
      <c r="U30">
        <v>0</v>
      </c>
      <c r="V30">
        <v>120</v>
      </c>
      <c r="W30">
        <v>0.86</v>
      </c>
    </row>
    <row r="31" spans="1:23" hidden="1" x14ac:dyDescent="0.25">
      <c r="A31">
        <v>1824</v>
      </c>
      <c r="B31" t="s">
        <v>4665</v>
      </c>
      <c r="C31" t="s">
        <v>3492</v>
      </c>
      <c r="D31" t="s">
        <v>4622</v>
      </c>
      <c r="E31" t="s">
        <v>4616</v>
      </c>
      <c r="F31">
        <v>0.86</v>
      </c>
      <c r="G31">
        <v>0</v>
      </c>
      <c r="H31">
        <v>0</v>
      </c>
      <c r="I31">
        <v>0.1644736842</v>
      </c>
      <c r="J31">
        <v>0.1644736842</v>
      </c>
      <c r="K31">
        <v>0</v>
      </c>
      <c r="L31">
        <v>0</v>
      </c>
      <c r="M31">
        <v>0</v>
      </c>
      <c r="N31">
        <v>0</v>
      </c>
      <c r="O31">
        <v>0.86</v>
      </c>
      <c r="P31">
        <v>0.3</v>
      </c>
      <c r="Q31">
        <v>0</v>
      </c>
      <c r="T31">
        <v>11491.2</v>
      </c>
      <c r="U31">
        <v>0</v>
      </c>
      <c r="V31">
        <v>1824</v>
      </c>
      <c r="W31">
        <v>0.86</v>
      </c>
    </row>
    <row r="32" spans="1:23" hidden="1" x14ac:dyDescent="0.25">
      <c r="A32">
        <v>1402</v>
      </c>
      <c r="B32" t="s">
        <v>4666</v>
      </c>
      <c r="C32" t="s">
        <v>3492</v>
      </c>
      <c r="D32" t="s">
        <v>4625</v>
      </c>
      <c r="E32" t="s">
        <v>4614</v>
      </c>
      <c r="F32">
        <v>0.40500000000000003</v>
      </c>
      <c r="G32">
        <v>24</v>
      </c>
      <c r="H32">
        <v>24</v>
      </c>
      <c r="I32">
        <v>2.4465049999999999E-3</v>
      </c>
      <c r="J32">
        <v>2.4465049999999999E-3</v>
      </c>
      <c r="K32">
        <v>200000</v>
      </c>
      <c r="L32">
        <v>0</v>
      </c>
      <c r="M32">
        <v>0</v>
      </c>
      <c r="N32">
        <v>0.9</v>
      </c>
      <c r="O32">
        <v>0.40500000000000003</v>
      </c>
      <c r="P32">
        <v>72</v>
      </c>
      <c r="Q32">
        <v>0</v>
      </c>
    </row>
    <row r="33" spans="1:23" hidden="1" x14ac:dyDescent="0.25">
      <c r="A33">
        <v>1347</v>
      </c>
      <c r="B33" t="s">
        <v>4667</v>
      </c>
      <c r="C33" t="s">
        <v>3492</v>
      </c>
      <c r="D33" t="s">
        <v>4625</v>
      </c>
      <c r="E33" t="s">
        <v>4612</v>
      </c>
      <c r="F33">
        <v>0.39500000000000002</v>
      </c>
      <c r="G33">
        <v>8</v>
      </c>
      <c r="H33">
        <v>6</v>
      </c>
      <c r="I33">
        <v>3.7119524999999999E-3</v>
      </c>
      <c r="J33">
        <v>3.7119524999999999E-3</v>
      </c>
      <c r="K33">
        <v>117242.17</v>
      </c>
      <c r="L33">
        <v>0</v>
      </c>
      <c r="M33">
        <v>0</v>
      </c>
      <c r="N33">
        <v>0.3</v>
      </c>
      <c r="O33">
        <v>0.39500000000000002</v>
      </c>
      <c r="P33">
        <v>7</v>
      </c>
      <c r="Q33">
        <v>0.95</v>
      </c>
    </row>
    <row r="34" spans="1:23" hidden="1" x14ac:dyDescent="0.25">
      <c r="A34">
        <v>1310</v>
      </c>
      <c r="B34" t="s">
        <v>4668</v>
      </c>
      <c r="C34" t="s">
        <v>3492</v>
      </c>
      <c r="D34" t="s">
        <v>4625</v>
      </c>
      <c r="E34" t="s">
        <v>4614</v>
      </c>
      <c r="F34">
        <v>0.40500000000000003</v>
      </c>
      <c r="G34">
        <v>24</v>
      </c>
      <c r="H34">
        <v>24</v>
      </c>
      <c r="I34">
        <v>2.6183206000000001E-3</v>
      </c>
      <c r="J34">
        <v>2.6183206000000001E-3</v>
      </c>
      <c r="K34">
        <v>200000</v>
      </c>
      <c r="L34">
        <v>0</v>
      </c>
      <c r="M34">
        <v>0</v>
      </c>
      <c r="N34">
        <v>0.9</v>
      </c>
      <c r="O34">
        <v>0.40500000000000003</v>
      </c>
      <c r="P34">
        <v>72</v>
      </c>
      <c r="Q34">
        <v>0</v>
      </c>
    </row>
    <row r="35" spans="1:23" hidden="1" x14ac:dyDescent="0.25">
      <c r="A35">
        <v>1022</v>
      </c>
      <c r="B35" t="s">
        <v>4669</v>
      </c>
      <c r="C35" t="s">
        <v>3492</v>
      </c>
      <c r="D35" t="s">
        <v>4625</v>
      </c>
      <c r="E35" t="s">
        <v>4612</v>
      </c>
      <c r="F35">
        <v>0.39500000000000002</v>
      </c>
      <c r="G35">
        <v>8</v>
      </c>
      <c r="H35">
        <v>6</v>
      </c>
      <c r="I35">
        <v>4.8923678999999998E-3</v>
      </c>
      <c r="J35">
        <v>4.8923678999999998E-3</v>
      </c>
      <c r="K35">
        <v>117242.17</v>
      </c>
      <c r="L35">
        <v>0</v>
      </c>
      <c r="M35">
        <v>0</v>
      </c>
      <c r="N35">
        <v>0.3</v>
      </c>
      <c r="O35">
        <v>0.39500000000000002</v>
      </c>
      <c r="P35">
        <v>7</v>
      </c>
      <c r="Q35">
        <v>0.95</v>
      </c>
    </row>
    <row r="36" spans="1:23" hidden="1" x14ac:dyDescent="0.25">
      <c r="A36">
        <v>778</v>
      </c>
      <c r="B36" t="s">
        <v>993</v>
      </c>
      <c r="C36" t="s">
        <v>3492</v>
      </c>
      <c r="D36" t="s">
        <v>4625</v>
      </c>
      <c r="E36" t="s">
        <v>4612</v>
      </c>
      <c r="F36">
        <v>0.39500000000000002</v>
      </c>
      <c r="G36">
        <v>8</v>
      </c>
      <c r="H36">
        <v>6</v>
      </c>
      <c r="I36">
        <v>6.4267352000000003E-3</v>
      </c>
      <c r="J36">
        <v>6.4267352000000003E-3</v>
      </c>
      <c r="K36">
        <v>117242.17</v>
      </c>
      <c r="L36">
        <v>0</v>
      </c>
      <c r="M36">
        <v>0</v>
      </c>
      <c r="N36">
        <v>0.3</v>
      </c>
      <c r="O36">
        <v>0.39500000000000002</v>
      </c>
      <c r="P36">
        <v>7</v>
      </c>
      <c r="Q36">
        <v>0.95</v>
      </c>
    </row>
    <row r="37" spans="1:23" hidden="1" x14ac:dyDescent="0.25">
      <c r="A37">
        <v>455</v>
      </c>
      <c r="B37" t="s">
        <v>4670</v>
      </c>
      <c r="C37" t="s">
        <v>3492</v>
      </c>
      <c r="D37" t="s">
        <v>4622</v>
      </c>
      <c r="E37" t="s">
        <v>4616</v>
      </c>
      <c r="F37">
        <v>0.86</v>
      </c>
      <c r="G37">
        <v>0</v>
      </c>
      <c r="H37">
        <v>0</v>
      </c>
      <c r="I37">
        <v>0.65934065929999996</v>
      </c>
      <c r="J37">
        <v>0.65934065929999996</v>
      </c>
      <c r="K37">
        <v>0</v>
      </c>
      <c r="L37">
        <v>0</v>
      </c>
      <c r="M37">
        <v>0</v>
      </c>
      <c r="N37">
        <v>0</v>
      </c>
      <c r="O37">
        <v>0.86</v>
      </c>
      <c r="P37">
        <v>0.3</v>
      </c>
      <c r="Q37">
        <v>0</v>
      </c>
      <c r="T37">
        <v>2866.5</v>
      </c>
      <c r="U37">
        <v>0</v>
      </c>
      <c r="V37">
        <v>455</v>
      </c>
      <c r="W37">
        <v>0.86</v>
      </c>
    </row>
    <row r="38" spans="1:23" hidden="1" x14ac:dyDescent="0.25">
      <c r="A38">
        <v>353</v>
      </c>
      <c r="B38" t="s">
        <v>4671</v>
      </c>
      <c r="C38" t="s">
        <v>3492</v>
      </c>
      <c r="D38" t="s">
        <v>4620</v>
      </c>
      <c r="E38" t="s">
        <v>4611</v>
      </c>
      <c r="F38">
        <v>0.52500000000000002</v>
      </c>
      <c r="G38">
        <v>5</v>
      </c>
      <c r="H38">
        <v>1</v>
      </c>
      <c r="I38">
        <v>3.1643059500000001E-2</v>
      </c>
      <c r="J38">
        <v>3.1643059500000001E-2</v>
      </c>
      <c r="K38">
        <v>112542.12</v>
      </c>
      <c r="L38">
        <v>0</v>
      </c>
      <c r="M38">
        <v>0</v>
      </c>
      <c r="N38">
        <v>0.4</v>
      </c>
      <c r="O38">
        <v>0.52500000000000002</v>
      </c>
      <c r="P38">
        <v>1</v>
      </c>
      <c r="Q38">
        <v>0.45</v>
      </c>
    </row>
    <row r="39" spans="1:23" hidden="1" x14ac:dyDescent="0.25">
      <c r="A39">
        <v>235</v>
      </c>
      <c r="B39" t="s">
        <v>4672</v>
      </c>
      <c r="C39" t="s">
        <v>3492</v>
      </c>
      <c r="D39" t="s">
        <v>4622</v>
      </c>
      <c r="E39" t="s">
        <v>4616</v>
      </c>
      <c r="F39">
        <v>0.86</v>
      </c>
      <c r="G39">
        <v>0</v>
      </c>
      <c r="H39">
        <v>0</v>
      </c>
      <c r="I39">
        <v>1.2765957447</v>
      </c>
      <c r="J39">
        <v>1.2765957447</v>
      </c>
      <c r="K39">
        <v>0</v>
      </c>
      <c r="L39">
        <v>0</v>
      </c>
      <c r="M39">
        <v>0</v>
      </c>
      <c r="N39">
        <v>0</v>
      </c>
      <c r="O39">
        <v>0.86</v>
      </c>
      <c r="P39">
        <v>0.3</v>
      </c>
      <c r="Q39">
        <v>0</v>
      </c>
      <c r="T39">
        <v>1480.5</v>
      </c>
      <c r="U39">
        <v>0</v>
      </c>
      <c r="V39">
        <v>235</v>
      </c>
      <c r="W39">
        <v>0.86</v>
      </c>
    </row>
    <row r="40" spans="1:23" hidden="1" x14ac:dyDescent="0.25">
      <c r="A40">
        <v>180</v>
      </c>
      <c r="B40" t="s">
        <v>4673</v>
      </c>
      <c r="C40" t="s">
        <v>3492</v>
      </c>
      <c r="D40" t="s">
        <v>4622</v>
      </c>
      <c r="E40" t="s">
        <v>4616</v>
      </c>
      <c r="F40">
        <v>0.86</v>
      </c>
      <c r="G40">
        <v>0</v>
      </c>
      <c r="H40">
        <v>0</v>
      </c>
      <c r="I40">
        <v>1.6666666667000001</v>
      </c>
      <c r="J40">
        <v>1.6666666667000001</v>
      </c>
      <c r="K40">
        <v>0</v>
      </c>
      <c r="L40">
        <v>0</v>
      </c>
      <c r="M40">
        <v>0</v>
      </c>
      <c r="N40">
        <v>0</v>
      </c>
      <c r="O40">
        <v>0.86</v>
      </c>
      <c r="P40">
        <v>0.3</v>
      </c>
      <c r="Q40">
        <v>0</v>
      </c>
      <c r="T40">
        <v>1134</v>
      </c>
      <c r="U40">
        <v>0</v>
      </c>
      <c r="V40">
        <v>180</v>
      </c>
      <c r="W40">
        <v>0.86</v>
      </c>
    </row>
    <row r="41" spans="1:23" hidden="1" x14ac:dyDescent="0.25">
      <c r="A41">
        <v>178</v>
      </c>
      <c r="B41" t="s">
        <v>4674</v>
      </c>
      <c r="C41" t="s">
        <v>3492</v>
      </c>
      <c r="D41" t="s">
        <v>4625</v>
      </c>
      <c r="E41" t="s">
        <v>4618</v>
      </c>
      <c r="F41">
        <v>0.46500000000000002</v>
      </c>
      <c r="G41">
        <v>7.335</v>
      </c>
      <c r="H41">
        <v>7.335</v>
      </c>
      <c r="I41">
        <v>1.8134831461000001</v>
      </c>
      <c r="J41">
        <v>1.8134831461000001</v>
      </c>
      <c r="K41">
        <v>0</v>
      </c>
      <c r="L41">
        <v>0</v>
      </c>
      <c r="M41">
        <v>0</v>
      </c>
      <c r="N41">
        <v>0.3</v>
      </c>
      <c r="O41">
        <v>0.46500000000000002</v>
      </c>
      <c r="P41">
        <v>0</v>
      </c>
      <c r="Q41">
        <v>0</v>
      </c>
    </row>
    <row r="42" spans="1:23" hidden="1" x14ac:dyDescent="0.25">
      <c r="A42">
        <v>146</v>
      </c>
      <c r="B42" t="s">
        <v>1077</v>
      </c>
      <c r="C42" t="s">
        <v>3492</v>
      </c>
      <c r="D42" t="s">
        <v>4623</v>
      </c>
      <c r="E42" t="s">
        <v>4616</v>
      </c>
      <c r="F42">
        <v>1</v>
      </c>
      <c r="G42">
        <v>0</v>
      </c>
      <c r="H42">
        <v>0</v>
      </c>
      <c r="I42">
        <v>1.5068493151</v>
      </c>
      <c r="J42">
        <v>1.5068493151</v>
      </c>
      <c r="K42">
        <v>0</v>
      </c>
      <c r="L42">
        <v>0</v>
      </c>
      <c r="M42">
        <v>0</v>
      </c>
      <c r="N42">
        <v>0</v>
      </c>
      <c r="O42">
        <v>1</v>
      </c>
      <c r="P42">
        <v>0.3</v>
      </c>
      <c r="Q42">
        <v>0</v>
      </c>
    </row>
    <row r="43" spans="1:23" hidden="1" x14ac:dyDescent="0.25">
      <c r="A43">
        <v>136</v>
      </c>
      <c r="B43" t="s">
        <v>1021</v>
      </c>
      <c r="C43" t="s">
        <v>3492</v>
      </c>
      <c r="D43" t="s">
        <v>4625</v>
      </c>
      <c r="E43" t="s">
        <v>4615</v>
      </c>
      <c r="F43">
        <v>0.41</v>
      </c>
      <c r="G43">
        <v>8</v>
      </c>
      <c r="H43">
        <v>6</v>
      </c>
      <c r="I43">
        <v>3.67647059E-2</v>
      </c>
      <c r="J43">
        <v>3.67647059E-2</v>
      </c>
      <c r="K43">
        <v>35280.964999999997</v>
      </c>
      <c r="L43">
        <v>0</v>
      </c>
      <c r="M43">
        <v>0</v>
      </c>
      <c r="N43">
        <v>0.3</v>
      </c>
      <c r="O43">
        <v>0.41</v>
      </c>
      <c r="P43">
        <v>7</v>
      </c>
      <c r="Q43">
        <v>0.79</v>
      </c>
    </row>
    <row r="44" spans="1:23" hidden="1" x14ac:dyDescent="0.25">
      <c r="A44">
        <v>106</v>
      </c>
      <c r="B44" t="s">
        <v>1623</v>
      </c>
      <c r="C44" t="s">
        <v>3492</v>
      </c>
      <c r="D44" t="s">
        <v>4623</v>
      </c>
      <c r="E44" t="s">
        <v>4616</v>
      </c>
      <c r="F44">
        <v>1</v>
      </c>
      <c r="G44">
        <v>0</v>
      </c>
      <c r="H44">
        <v>0</v>
      </c>
      <c r="I44">
        <v>2.0754716980999999</v>
      </c>
      <c r="J44">
        <v>2.0754716980999999</v>
      </c>
      <c r="K44">
        <v>0</v>
      </c>
      <c r="L44">
        <v>0</v>
      </c>
      <c r="M44">
        <v>0</v>
      </c>
      <c r="N44">
        <v>0</v>
      </c>
      <c r="O44">
        <v>1</v>
      </c>
      <c r="P44">
        <v>0.3</v>
      </c>
      <c r="Q44">
        <v>0</v>
      </c>
    </row>
    <row r="45" spans="1:23" hidden="1" x14ac:dyDescent="0.25">
      <c r="A45">
        <v>100</v>
      </c>
      <c r="B45" t="s">
        <v>4675</v>
      </c>
      <c r="C45" t="s">
        <v>3492</v>
      </c>
      <c r="D45" t="s">
        <v>4623</v>
      </c>
      <c r="E45" t="s">
        <v>4616</v>
      </c>
      <c r="F45">
        <v>1</v>
      </c>
      <c r="G45">
        <v>0</v>
      </c>
      <c r="H45">
        <v>0</v>
      </c>
      <c r="I45">
        <v>2.2000000000000002</v>
      </c>
      <c r="J45">
        <v>2.2000000000000002</v>
      </c>
      <c r="K45">
        <v>0</v>
      </c>
      <c r="L45">
        <v>0</v>
      </c>
      <c r="M45">
        <v>0</v>
      </c>
      <c r="N45">
        <v>0</v>
      </c>
      <c r="O45">
        <v>1</v>
      </c>
      <c r="P45">
        <v>0.3</v>
      </c>
      <c r="Q45">
        <v>0</v>
      </c>
    </row>
    <row r="46" spans="1:23" hidden="1" x14ac:dyDescent="0.25">
      <c r="A46">
        <v>1811</v>
      </c>
      <c r="B46" t="s">
        <v>1422</v>
      </c>
      <c r="C46" t="s">
        <v>3492</v>
      </c>
      <c r="D46" t="s">
        <v>4620</v>
      </c>
      <c r="E46" t="s">
        <v>4611</v>
      </c>
      <c r="F46">
        <v>0.52500000000000002</v>
      </c>
      <c r="G46">
        <v>5</v>
      </c>
      <c r="H46">
        <v>1</v>
      </c>
      <c r="I46">
        <v>6.1678630999999996E-3</v>
      </c>
      <c r="J46">
        <v>6.1678630999999996E-3</v>
      </c>
      <c r="K46">
        <v>112542.12</v>
      </c>
      <c r="L46">
        <v>0</v>
      </c>
      <c r="M46">
        <v>0</v>
      </c>
      <c r="N46">
        <v>0.4</v>
      </c>
      <c r="O46">
        <v>0.52500000000000002</v>
      </c>
      <c r="P46">
        <v>1</v>
      </c>
      <c r="Q46">
        <v>0.45</v>
      </c>
    </row>
    <row r="47" spans="1:23" hidden="1" x14ac:dyDescent="0.25">
      <c r="A47">
        <v>1410</v>
      </c>
      <c r="B47" t="s">
        <v>1398</v>
      </c>
      <c r="C47" t="s">
        <v>3492</v>
      </c>
      <c r="D47" t="s">
        <v>4625</v>
      </c>
      <c r="E47" t="s">
        <v>4614</v>
      </c>
      <c r="F47">
        <v>0.40500000000000003</v>
      </c>
      <c r="G47">
        <v>24</v>
      </c>
      <c r="H47">
        <v>24</v>
      </c>
      <c r="I47">
        <v>2.4326241E-3</v>
      </c>
      <c r="J47">
        <v>2.4326241E-3</v>
      </c>
      <c r="K47">
        <v>200000</v>
      </c>
      <c r="L47">
        <v>0</v>
      </c>
      <c r="M47">
        <v>0</v>
      </c>
      <c r="N47">
        <v>0.9</v>
      </c>
      <c r="O47">
        <v>0.40500000000000003</v>
      </c>
      <c r="P47">
        <v>72</v>
      </c>
      <c r="Q47">
        <v>0</v>
      </c>
    </row>
    <row r="48" spans="1:23" hidden="1" x14ac:dyDescent="0.25">
      <c r="A48">
        <v>1410</v>
      </c>
      <c r="B48" t="s">
        <v>1396</v>
      </c>
      <c r="C48" t="s">
        <v>3492</v>
      </c>
      <c r="D48" t="s">
        <v>4625</v>
      </c>
      <c r="E48" t="s">
        <v>4614</v>
      </c>
      <c r="F48">
        <v>0.40500000000000003</v>
      </c>
      <c r="G48">
        <v>24</v>
      </c>
      <c r="H48">
        <v>24</v>
      </c>
      <c r="I48">
        <v>2.4326241E-3</v>
      </c>
      <c r="J48">
        <v>2.4326241E-3</v>
      </c>
      <c r="K48">
        <v>200000</v>
      </c>
      <c r="L48">
        <v>0</v>
      </c>
      <c r="M48">
        <v>0</v>
      </c>
      <c r="N48">
        <v>0.9</v>
      </c>
      <c r="O48">
        <v>0.40500000000000003</v>
      </c>
      <c r="P48">
        <v>72</v>
      </c>
      <c r="Q48">
        <v>0</v>
      </c>
    </row>
    <row r="49" spans="1:23" hidden="1" x14ac:dyDescent="0.25">
      <c r="A49">
        <v>1360</v>
      </c>
      <c r="B49" t="s">
        <v>1397</v>
      </c>
      <c r="C49" t="s">
        <v>3492</v>
      </c>
      <c r="D49" t="s">
        <v>4625</v>
      </c>
      <c r="E49" t="s">
        <v>4614</v>
      </c>
      <c r="F49">
        <v>0.40500000000000003</v>
      </c>
      <c r="G49">
        <v>24</v>
      </c>
      <c r="H49">
        <v>24</v>
      </c>
      <c r="I49">
        <v>2.5220588E-3</v>
      </c>
      <c r="J49">
        <v>2.5220588E-3</v>
      </c>
      <c r="K49">
        <v>200000</v>
      </c>
      <c r="L49">
        <v>0</v>
      </c>
      <c r="M49">
        <v>0</v>
      </c>
      <c r="N49">
        <v>0.9</v>
      </c>
      <c r="O49">
        <v>0.40500000000000003</v>
      </c>
      <c r="P49">
        <v>72</v>
      </c>
      <c r="Q49">
        <v>0</v>
      </c>
    </row>
    <row r="50" spans="1:23" hidden="1" x14ac:dyDescent="0.25">
      <c r="A50">
        <v>1132</v>
      </c>
      <c r="B50" t="s">
        <v>987</v>
      </c>
      <c r="C50" t="s">
        <v>3492</v>
      </c>
      <c r="D50" t="s">
        <v>4625</v>
      </c>
      <c r="E50" t="s">
        <v>4612</v>
      </c>
      <c r="F50">
        <v>0.39500000000000002</v>
      </c>
      <c r="G50">
        <v>8</v>
      </c>
      <c r="H50">
        <v>6</v>
      </c>
      <c r="I50">
        <v>4.4169611000000001E-3</v>
      </c>
      <c r="J50">
        <v>4.4169611000000001E-3</v>
      </c>
      <c r="K50">
        <v>117242.17</v>
      </c>
      <c r="L50">
        <v>0</v>
      </c>
      <c r="M50">
        <v>0</v>
      </c>
      <c r="N50">
        <v>0.3</v>
      </c>
      <c r="O50">
        <v>0.39500000000000002</v>
      </c>
      <c r="P50">
        <v>7</v>
      </c>
      <c r="Q50">
        <v>0.95</v>
      </c>
    </row>
    <row r="51" spans="1:23" hidden="1" x14ac:dyDescent="0.25">
      <c r="A51">
        <v>875</v>
      </c>
      <c r="B51" t="s">
        <v>1011</v>
      </c>
      <c r="C51" t="s">
        <v>3492</v>
      </c>
      <c r="D51" t="s">
        <v>4625</v>
      </c>
      <c r="E51" t="s">
        <v>4612</v>
      </c>
      <c r="F51">
        <v>0.39500000000000002</v>
      </c>
      <c r="G51">
        <v>8</v>
      </c>
      <c r="H51">
        <v>6</v>
      </c>
      <c r="I51">
        <v>5.7142857000000002E-3</v>
      </c>
      <c r="J51">
        <v>5.7142857000000002E-3</v>
      </c>
      <c r="K51">
        <v>117242.17</v>
      </c>
      <c r="L51">
        <v>0</v>
      </c>
      <c r="M51">
        <v>0</v>
      </c>
      <c r="N51">
        <v>0.3</v>
      </c>
      <c r="O51">
        <v>0.39500000000000002</v>
      </c>
      <c r="P51">
        <v>7</v>
      </c>
      <c r="Q51">
        <v>0.95</v>
      </c>
    </row>
    <row r="52" spans="1:23" hidden="1" x14ac:dyDescent="0.25">
      <c r="A52">
        <v>823</v>
      </c>
      <c r="B52" t="s">
        <v>4676</v>
      </c>
      <c r="C52" t="s">
        <v>3492</v>
      </c>
      <c r="D52" t="s">
        <v>4620</v>
      </c>
      <c r="E52" t="s">
        <v>4611</v>
      </c>
      <c r="F52">
        <v>0.52500000000000002</v>
      </c>
      <c r="G52">
        <v>5</v>
      </c>
      <c r="H52">
        <v>1</v>
      </c>
      <c r="I52">
        <v>1.3572296500000001E-2</v>
      </c>
      <c r="J52">
        <v>1.3572296500000001E-2</v>
      </c>
      <c r="K52">
        <v>112542.12</v>
      </c>
      <c r="L52">
        <v>0</v>
      </c>
      <c r="M52">
        <v>0</v>
      </c>
      <c r="N52">
        <v>0.4</v>
      </c>
      <c r="O52">
        <v>0.52500000000000002</v>
      </c>
      <c r="P52">
        <v>1</v>
      </c>
      <c r="Q52">
        <v>0.45</v>
      </c>
    </row>
    <row r="53" spans="1:23" hidden="1" x14ac:dyDescent="0.25">
      <c r="A53">
        <v>772</v>
      </c>
      <c r="B53" t="s">
        <v>1079</v>
      </c>
      <c r="C53" t="s">
        <v>3492</v>
      </c>
      <c r="D53" t="s">
        <v>4625</v>
      </c>
      <c r="E53" t="s">
        <v>4615</v>
      </c>
      <c r="F53">
        <v>0.41</v>
      </c>
      <c r="G53">
        <v>8</v>
      </c>
      <c r="H53">
        <v>6</v>
      </c>
      <c r="I53">
        <v>6.4766839000000003E-3</v>
      </c>
      <c r="J53">
        <v>6.4766839000000003E-3</v>
      </c>
      <c r="K53">
        <v>35280.964999999997</v>
      </c>
      <c r="L53">
        <v>0</v>
      </c>
      <c r="M53">
        <v>0</v>
      </c>
      <c r="N53">
        <v>0.3</v>
      </c>
      <c r="O53">
        <v>0.41</v>
      </c>
      <c r="P53">
        <v>7</v>
      </c>
      <c r="Q53">
        <v>0.79</v>
      </c>
    </row>
    <row r="54" spans="1:23" hidden="1" x14ac:dyDescent="0.25">
      <c r="A54">
        <v>757</v>
      </c>
      <c r="B54" t="s">
        <v>1025</v>
      </c>
      <c r="C54" t="s">
        <v>3492</v>
      </c>
      <c r="D54" t="s">
        <v>4625</v>
      </c>
      <c r="E54" t="s">
        <v>4612</v>
      </c>
      <c r="F54">
        <v>0.39500000000000002</v>
      </c>
      <c r="G54">
        <v>8</v>
      </c>
      <c r="H54">
        <v>6</v>
      </c>
      <c r="I54">
        <v>6.6050197999999996E-3</v>
      </c>
      <c r="J54">
        <v>6.6050197999999996E-3</v>
      </c>
      <c r="K54">
        <v>117242.17</v>
      </c>
      <c r="L54">
        <v>0</v>
      </c>
      <c r="M54">
        <v>0</v>
      </c>
      <c r="N54">
        <v>0.3</v>
      </c>
      <c r="O54">
        <v>0.39500000000000002</v>
      </c>
      <c r="P54">
        <v>7</v>
      </c>
      <c r="Q54">
        <v>0.95</v>
      </c>
    </row>
    <row r="55" spans="1:23" hidden="1" x14ac:dyDescent="0.25">
      <c r="A55">
        <v>720</v>
      </c>
      <c r="B55" t="s">
        <v>1026</v>
      </c>
      <c r="C55" t="s">
        <v>3492</v>
      </c>
      <c r="D55" t="s">
        <v>4625</v>
      </c>
      <c r="E55" t="s">
        <v>4612</v>
      </c>
      <c r="F55">
        <v>0.39500000000000002</v>
      </c>
      <c r="G55">
        <v>8</v>
      </c>
      <c r="H55">
        <v>6</v>
      </c>
      <c r="I55">
        <v>6.9444444000000003E-3</v>
      </c>
      <c r="J55">
        <v>6.9444444000000003E-3</v>
      </c>
      <c r="K55">
        <v>117242.17</v>
      </c>
      <c r="L55">
        <v>0</v>
      </c>
      <c r="M55">
        <v>0</v>
      </c>
      <c r="N55">
        <v>0.3</v>
      </c>
      <c r="O55">
        <v>0.39500000000000002</v>
      </c>
      <c r="P55">
        <v>7</v>
      </c>
      <c r="Q55">
        <v>0.95</v>
      </c>
    </row>
    <row r="56" spans="1:23" hidden="1" x14ac:dyDescent="0.25">
      <c r="A56">
        <v>690</v>
      </c>
      <c r="B56" t="s">
        <v>4677</v>
      </c>
      <c r="C56" t="s">
        <v>3492</v>
      </c>
      <c r="D56" t="s">
        <v>4625</v>
      </c>
      <c r="E56" t="s">
        <v>4612</v>
      </c>
      <c r="F56">
        <v>0.39500000000000002</v>
      </c>
      <c r="G56">
        <v>8</v>
      </c>
      <c r="H56">
        <v>6</v>
      </c>
      <c r="I56">
        <v>7.2463768E-3</v>
      </c>
      <c r="J56">
        <v>7.2463768E-3</v>
      </c>
      <c r="K56">
        <v>117242.17</v>
      </c>
      <c r="L56">
        <v>0</v>
      </c>
      <c r="M56">
        <v>0</v>
      </c>
      <c r="N56">
        <v>0.3</v>
      </c>
      <c r="O56">
        <v>0.39500000000000002</v>
      </c>
      <c r="P56">
        <v>7</v>
      </c>
      <c r="Q56">
        <v>0.95</v>
      </c>
    </row>
    <row r="57" spans="1:23" hidden="1" x14ac:dyDescent="0.25">
      <c r="A57">
        <v>500</v>
      </c>
      <c r="B57" t="s">
        <v>1137</v>
      </c>
      <c r="C57" t="s">
        <v>3492</v>
      </c>
      <c r="D57" t="s">
        <v>4621</v>
      </c>
      <c r="E57" t="s">
        <v>4616</v>
      </c>
      <c r="F57">
        <v>0.85</v>
      </c>
      <c r="G57">
        <v>0</v>
      </c>
      <c r="H57">
        <v>0</v>
      </c>
      <c r="I57">
        <v>0.18</v>
      </c>
      <c r="J57">
        <v>0.18</v>
      </c>
      <c r="K57">
        <v>0</v>
      </c>
      <c r="L57">
        <v>0</v>
      </c>
      <c r="M57">
        <v>0</v>
      </c>
      <c r="N57">
        <v>0</v>
      </c>
      <c r="O57">
        <v>0.85</v>
      </c>
      <c r="P57">
        <v>0.3</v>
      </c>
      <c r="Q57">
        <v>0</v>
      </c>
      <c r="T57">
        <v>295000</v>
      </c>
      <c r="U57">
        <v>0</v>
      </c>
      <c r="V57">
        <v>0</v>
      </c>
      <c r="W57">
        <v>0.86</v>
      </c>
    </row>
    <row r="58" spans="1:23" hidden="1" x14ac:dyDescent="0.25">
      <c r="A58">
        <v>480</v>
      </c>
      <c r="B58" t="s">
        <v>4678</v>
      </c>
      <c r="C58" t="s">
        <v>3492</v>
      </c>
      <c r="D58" t="s">
        <v>4622</v>
      </c>
      <c r="E58" t="s">
        <v>4616</v>
      </c>
      <c r="F58">
        <v>0.86</v>
      </c>
      <c r="G58">
        <v>0</v>
      </c>
      <c r="H58">
        <v>0</v>
      </c>
      <c r="I58">
        <v>0.625</v>
      </c>
      <c r="J58">
        <v>0.625</v>
      </c>
      <c r="K58">
        <v>0</v>
      </c>
      <c r="L58">
        <v>0</v>
      </c>
      <c r="M58">
        <v>0</v>
      </c>
      <c r="N58">
        <v>0</v>
      </c>
      <c r="O58">
        <v>0.86</v>
      </c>
      <c r="P58">
        <v>0.3</v>
      </c>
      <c r="Q58">
        <v>0</v>
      </c>
      <c r="T58">
        <v>3024</v>
      </c>
      <c r="U58">
        <v>0</v>
      </c>
      <c r="V58">
        <v>480</v>
      </c>
      <c r="W58">
        <v>0.86</v>
      </c>
    </row>
    <row r="59" spans="1:23" hidden="1" x14ac:dyDescent="0.25">
      <c r="A59">
        <v>472</v>
      </c>
      <c r="B59" t="s">
        <v>4679</v>
      </c>
      <c r="C59" t="s">
        <v>3492</v>
      </c>
      <c r="D59" t="s">
        <v>4625</v>
      </c>
      <c r="E59" t="s">
        <v>4612</v>
      </c>
      <c r="F59">
        <v>0.39500000000000002</v>
      </c>
      <c r="G59">
        <v>8</v>
      </c>
      <c r="H59">
        <v>6</v>
      </c>
      <c r="I59">
        <v>1.0593220299999999E-2</v>
      </c>
      <c r="J59">
        <v>1.0593220299999999E-2</v>
      </c>
      <c r="K59">
        <v>117242.17</v>
      </c>
      <c r="L59">
        <v>0</v>
      </c>
      <c r="M59">
        <v>0</v>
      </c>
      <c r="N59">
        <v>0.3</v>
      </c>
      <c r="O59">
        <v>0.39500000000000002</v>
      </c>
      <c r="P59">
        <v>7</v>
      </c>
      <c r="Q59">
        <v>0.95</v>
      </c>
    </row>
    <row r="60" spans="1:23" hidden="1" x14ac:dyDescent="0.25">
      <c r="A60">
        <v>427</v>
      </c>
      <c r="B60" t="s">
        <v>977</v>
      </c>
      <c r="C60" t="s">
        <v>3492</v>
      </c>
      <c r="D60" t="s">
        <v>4625</v>
      </c>
      <c r="E60" t="s">
        <v>4612</v>
      </c>
      <c r="F60">
        <v>0.39500000000000002</v>
      </c>
      <c r="G60">
        <v>8</v>
      </c>
      <c r="H60">
        <v>6</v>
      </c>
      <c r="I60">
        <v>1.17096019E-2</v>
      </c>
      <c r="J60">
        <v>1.17096019E-2</v>
      </c>
      <c r="K60">
        <v>117242.17</v>
      </c>
      <c r="L60">
        <v>0</v>
      </c>
      <c r="M60">
        <v>0</v>
      </c>
      <c r="N60">
        <v>0.3</v>
      </c>
      <c r="O60">
        <v>0.39500000000000002</v>
      </c>
      <c r="P60">
        <v>7</v>
      </c>
      <c r="Q60">
        <v>0.95</v>
      </c>
    </row>
    <row r="61" spans="1:23" hidden="1" x14ac:dyDescent="0.25">
      <c r="A61">
        <v>400</v>
      </c>
      <c r="B61" t="s">
        <v>4680</v>
      </c>
      <c r="C61" t="s">
        <v>3492</v>
      </c>
      <c r="D61" t="s">
        <v>4620</v>
      </c>
      <c r="E61" t="s">
        <v>4611</v>
      </c>
      <c r="F61">
        <v>0.52500000000000002</v>
      </c>
      <c r="G61">
        <v>5</v>
      </c>
      <c r="H61">
        <v>1</v>
      </c>
      <c r="I61">
        <v>2.7924999999999998E-2</v>
      </c>
      <c r="J61">
        <v>2.7924999999999998E-2</v>
      </c>
      <c r="K61">
        <v>112542.12</v>
      </c>
      <c r="L61">
        <v>0</v>
      </c>
      <c r="M61">
        <v>0</v>
      </c>
      <c r="N61">
        <v>0.4</v>
      </c>
      <c r="O61">
        <v>0.52500000000000002</v>
      </c>
      <c r="P61">
        <v>1</v>
      </c>
      <c r="Q61">
        <v>0.45</v>
      </c>
    </row>
    <row r="62" spans="1:23" x14ac:dyDescent="0.25">
      <c r="A62">
        <v>400</v>
      </c>
      <c r="B62" t="s">
        <v>4681</v>
      </c>
      <c r="C62" t="s">
        <v>3492</v>
      </c>
      <c r="D62" t="s">
        <v>4626</v>
      </c>
      <c r="E62" t="s">
        <v>4617</v>
      </c>
      <c r="F62">
        <v>1</v>
      </c>
      <c r="G62">
        <v>0</v>
      </c>
      <c r="H62">
        <v>0</v>
      </c>
      <c r="I62">
        <v>0.35</v>
      </c>
      <c r="J62">
        <v>0.35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</row>
    <row r="63" spans="1:23" hidden="1" x14ac:dyDescent="0.25">
      <c r="A63">
        <v>352</v>
      </c>
      <c r="B63" t="s">
        <v>4682</v>
      </c>
      <c r="C63" t="s">
        <v>3492</v>
      </c>
      <c r="D63" t="s">
        <v>4625</v>
      </c>
      <c r="E63" t="s">
        <v>4613</v>
      </c>
      <c r="F63">
        <v>0.38500000000000001</v>
      </c>
      <c r="G63">
        <v>8</v>
      </c>
      <c r="H63">
        <v>6</v>
      </c>
      <c r="I63">
        <v>1.42045455E-2</v>
      </c>
      <c r="J63">
        <v>1.42045455E-2</v>
      </c>
      <c r="K63">
        <v>136849.91500000001</v>
      </c>
      <c r="L63">
        <v>0</v>
      </c>
      <c r="M63">
        <v>0</v>
      </c>
      <c r="N63">
        <v>0.3</v>
      </c>
      <c r="O63">
        <v>0.38500000000000001</v>
      </c>
      <c r="P63">
        <v>7</v>
      </c>
      <c r="Q63">
        <v>1</v>
      </c>
    </row>
    <row r="64" spans="1:23" hidden="1" x14ac:dyDescent="0.25">
      <c r="A64">
        <v>345</v>
      </c>
      <c r="B64" t="s">
        <v>4683</v>
      </c>
      <c r="C64" t="s">
        <v>3492</v>
      </c>
      <c r="D64" t="s">
        <v>4625</v>
      </c>
      <c r="E64" t="s">
        <v>4612</v>
      </c>
      <c r="F64">
        <v>0.39500000000000002</v>
      </c>
      <c r="G64">
        <v>8</v>
      </c>
      <c r="H64">
        <v>6</v>
      </c>
      <c r="I64">
        <v>1.44927536E-2</v>
      </c>
      <c r="J64">
        <v>1.44927536E-2</v>
      </c>
      <c r="K64">
        <v>117242.17</v>
      </c>
      <c r="L64">
        <v>0</v>
      </c>
      <c r="M64">
        <v>0</v>
      </c>
      <c r="N64">
        <v>0.3</v>
      </c>
      <c r="O64">
        <v>0.39500000000000002</v>
      </c>
      <c r="P64">
        <v>7</v>
      </c>
      <c r="Q64">
        <v>0.95</v>
      </c>
    </row>
    <row r="65" spans="1:23" hidden="1" x14ac:dyDescent="0.25">
      <c r="A65">
        <v>333</v>
      </c>
      <c r="B65" t="s">
        <v>1019</v>
      </c>
      <c r="C65" t="s">
        <v>3492</v>
      </c>
      <c r="D65" t="s">
        <v>4625</v>
      </c>
      <c r="E65" t="s">
        <v>4612</v>
      </c>
      <c r="F65">
        <v>0.39500000000000002</v>
      </c>
      <c r="G65">
        <v>8</v>
      </c>
      <c r="H65">
        <v>6</v>
      </c>
      <c r="I65">
        <v>1.5015015E-2</v>
      </c>
      <c r="J65">
        <v>1.5015015E-2</v>
      </c>
      <c r="K65">
        <v>117242.17</v>
      </c>
      <c r="L65">
        <v>0</v>
      </c>
      <c r="M65">
        <v>0</v>
      </c>
      <c r="N65">
        <v>0.3</v>
      </c>
      <c r="O65">
        <v>0.39500000000000002</v>
      </c>
      <c r="P65">
        <v>7</v>
      </c>
      <c r="Q65">
        <v>0.95</v>
      </c>
    </row>
    <row r="66" spans="1:23" hidden="1" x14ac:dyDescent="0.25">
      <c r="A66">
        <v>323</v>
      </c>
      <c r="B66" t="s">
        <v>3234</v>
      </c>
      <c r="C66" t="s">
        <v>3492</v>
      </c>
      <c r="D66" t="s">
        <v>4625</v>
      </c>
      <c r="E66" t="s">
        <v>4612</v>
      </c>
      <c r="F66">
        <v>0.39500000000000002</v>
      </c>
      <c r="G66">
        <v>8</v>
      </c>
      <c r="H66">
        <v>6</v>
      </c>
      <c r="I66">
        <v>1.5479876199999999E-2</v>
      </c>
      <c r="J66">
        <v>1.5479876199999999E-2</v>
      </c>
      <c r="K66">
        <v>117242.17</v>
      </c>
      <c r="L66">
        <v>0</v>
      </c>
      <c r="M66">
        <v>0</v>
      </c>
      <c r="N66">
        <v>0.3</v>
      </c>
      <c r="O66">
        <v>0.39500000000000002</v>
      </c>
      <c r="P66">
        <v>7</v>
      </c>
      <c r="Q66">
        <v>0.95</v>
      </c>
    </row>
    <row r="67" spans="1:23" hidden="1" x14ac:dyDescent="0.25">
      <c r="A67">
        <v>321</v>
      </c>
      <c r="B67" t="s">
        <v>1249</v>
      </c>
      <c r="C67" t="s">
        <v>3492</v>
      </c>
      <c r="D67" t="s">
        <v>4620</v>
      </c>
      <c r="E67" t="s">
        <v>4611</v>
      </c>
      <c r="F67">
        <v>0.52500000000000002</v>
      </c>
      <c r="G67">
        <v>5</v>
      </c>
      <c r="H67">
        <v>1</v>
      </c>
      <c r="I67">
        <v>3.4797507800000002E-2</v>
      </c>
      <c r="J67">
        <v>3.4797507800000002E-2</v>
      </c>
      <c r="K67">
        <v>112542.12</v>
      </c>
      <c r="L67">
        <v>0</v>
      </c>
      <c r="M67">
        <v>0</v>
      </c>
      <c r="N67">
        <v>0.4</v>
      </c>
      <c r="O67">
        <v>0.52500000000000002</v>
      </c>
      <c r="P67">
        <v>1</v>
      </c>
      <c r="Q67">
        <v>0.45</v>
      </c>
    </row>
    <row r="68" spans="1:23" x14ac:dyDescent="0.25">
      <c r="A68">
        <v>312</v>
      </c>
      <c r="B68" t="s">
        <v>4684</v>
      </c>
      <c r="C68" t="s">
        <v>3492</v>
      </c>
      <c r="D68" t="s">
        <v>4626</v>
      </c>
      <c r="E68" t="s">
        <v>4617</v>
      </c>
      <c r="F68">
        <v>1</v>
      </c>
      <c r="G68">
        <v>0</v>
      </c>
      <c r="H68">
        <v>0</v>
      </c>
      <c r="I68">
        <v>0.44871794869999998</v>
      </c>
      <c r="J68">
        <v>0.44871794869999998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</row>
    <row r="69" spans="1:23" hidden="1" x14ac:dyDescent="0.25">
      <c r="A69">
        <v>298</v>
      </c>
      <c r="B69" t="s">
        <v>4685</v>
      </c>
      <c r="C69" t="s">
        <v>3492</v>
      </c>
      <c r="D69" t="s">
        <v>4620</v>
      </c>
      <c r="E69" t="s">
        <v>4611</v>
      </c>
      <c r="F69">
        <v>0.52500000000000002</v>
      </c>
      <c r="G69">
        <v>5</v>
      </c>
      <c r="H69">
        <v>1</v>
      </c>
      <c r="I69">
        <v>3.7483221499999997E-2</v>
      </c>
      <c r="J69">
        <v>3.7483221499999997E-2</v>
      </c>
      <c r="K69">
        <v>112542.12</v>
      </c>
      <c r="L69">
        <v>0</v>
      </c>
      <c r="M69">
        <v>0</v>
      </c>
      <c r="N69">
        <v>0.4</v>
      </c>
      <c r="O69">
        <v>0.52500000000000002</v>
      </c>
      <c r="P69">
        <v>1</v>
      </c>
      <c r="Q69">
        <v>0.45</v>
      </c>
    </row>
    <row r="70" spans="1:23" hidden="1" x14ac:dyDescent="0.25">
      <c r="A70">
        <v>289</v>
      </c>
      <c r="B70" t="s">
        <v>4686</v>
      </c>
      <c r="C70" t="s">
        <v>3492</v>
      </c>
      <c r="D70" t="s">
        <v>4622</v>
      </c>
      <c r="E70" t="s">
        <v>4616</v>
      </c>
      <c r="F70">
        <v>0.86</v>
      </c>
      <c r="G70">
        <v>0</v>
      </c>
      <c r="H70">
        <v>0</v>
      </c>
      <c r="I70">
        <v>1.0380622837</v>
      </c>
      <c r="J70">
        <v>1.0380622837</v>
      </c>
      <c r="K70">
        <v>0</v>
      </c>
      <c r="L70">
        <v>0</v>
      </c>
      <c r="M70">
        <v>0</v>
      </c>
      <c r="N70">
        <v>0</v>
      </c>
      <c r="O70">
        <v>0.86</v>
      </c>
      <c r="P70">
        <v>0.3</v>
      </c>
      <c r="Q70">
        <v>0</v>
      </c>
      <c r="T70">
        <v>1820.7</v>
      </c>
      <c r="U70">
        <v>0</v>
      </c>
      <c r="V70">
        <v>289</v>
      </c>
      <c r="W70">
        <v>0.86</v>
      </c>
    </row>
    <row r="71" spans="1:23" x14ac:dyDescent="0.25">
      <c r="A71">
        <v>288</v>
      </c>
      <c r="B71" t="s">
        <v>4687</v>
      </c>
      <c r="C71" t="s">
        <v>3492</v>
      </c>
      <c r="D71" t="s">
        <v>4626</v>
      </c>
      <c r="E71" t="s">
        <v>4617</v>
      </c>
      <c r="F71">
        <v>1</v>
      </c>
      <c r="G71">
        <v>0</v>
      </c>
      <c r="H71">
        <v>0</v>
      </c>
      <c r="I71">
        <v>0.48611111109999999</v>
      </c>
      <c r="J71">
        <v>0.48611111109999999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</row>
    <row r="72" spans="1:23" x14ac:dyDescent="0.25">
      <c r="A72">
        <v>288</v>
      </c>
      <c r="B72" t="s">
        <v>4688</v>
      </c>
      <c r="C72" t="s">
        <v>3492</v>
      </c>
      <c r="D72" t="s">
        <v>4626</v>
      </c>
      <c r="E72" t="s">
        <v>4617</v>
      </c>
      <c r="F72">
        <v>1</v>
      </c>
      <c r="G72">
        <v>0</v>
      </c>
      <c r="H72">
        <v>0</v>
      </c>
      <c r="I72">
        <v>0.48611111109999999</v>
      </c>
      <c r="J72">
        <v>0.48611111109999999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</row>
    <row r="73" spans="1:23" x14ac:dyDescent="0.25">
      <c r="A73">
        <v>288</v>
      </c>
      <c r="B73" t="s">
        <v>4689</v>
      </c>
      <c r="C73" t="s">
        <v>3492</v>
      </c>
      <c r="D73" t="s">
        <v>4626</v>
      </c>
      <c r="E73" t="s">
        <v>4617</v>
      </c>
      <c r="F73">
        <v>1</v>
      </c>
      <c r="G73">
        <v>0</v>
      </c>
      <c r="H73">
        <v>0</v>
      </c>
      <c r="I73">
        <v>0.48611111109999999</v>
      </c>
      <c r="J73">
        <v>0.48611111109999999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</row>
    <row r="74" spans="1:23" x14ac:dyDescent="0.25">
      <c r="A74">
        <v>288</v>
      </c>
      <c r="B74" t="s">
        <v>4690</v>
      </c>
      <c r="C74" t="s">
        <v>3492</v>
      </c>
      <c r="D74" t="s">
        <v>4626</v>
      </c>
      <c r="E74" t="s">
        <v>4617</v>
      </c>
      <c r="F74">
        <v>1</v>
      </c>
      <c r="G74">
        <v>0</v>
      </c>
      <c r="H74">
        <v>0</v>
      </c>
      <c r="I74">
        <v>0.48611111109999999</v>
      </c>
      <c r="J74">
        <v>0.48611111109999999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</row>
    <row r="75" spans="1:23" hidden="1" x14ac:dyDescent="0.25">
      <c r="A75">
        <v>277</v>
      </c>
      <c r="B75" t="s">
        <v>984</v>
      </c>
      <c r="C75" t="s">
        <v>3492</v>
      </c>
      <c r="D75" t="s">
        <v>4625</v>
      </c>
      <c r="E75" t="s">
        <v>4612</v>
      </c>
      <c r="F75">
        <v>0.39500000000000002</v>
      </c>
      <c r="G75">
        <v>8</v>
      </c>
      <c r="H75">
        <v>6</v>
      </c>
      <c r="I75">
        <v>1.80505415E-2</v>
      </c>
      <c r="J75">
        <v>1.80505415E-2</v>
      </c>
      <c r="K75">
        <v>117242.17</v>
      </c>
      <c r="L75">
        <v>0</v>
      </c>
      <c r="M75">
        <v>0</v>
      </c>
      <c r="N75">
        <v>0.3</v>
      </c>
      <c r="O75">
        <v>0.39500000000000002</v>
      </c>
      <c r="P75">
        <v>7</v>
      </c>
      <c r="Q75">
        <v>0.95</v>
      </c>
    </row>
    <row r="76" spans="1:23" hidden="1" x14ac:dyDescent="0.25">
      <c r="A76">
        <v>272</v>
      </c>
      <c r="B76" t="s">
        <v>4691</v>
      </c>
      <c r="C76" t="s">
        <v>3492</v>
      </c>
      <c r="D76" t="s">
        <v>4625</v>
      </c>
      <c r="E76" t="s">
        <v>4612</v>
      </c>
      <c r="F76">
        <v>0.39500000000000002</v>
      </c>
      <c r="G76">
        <v>8</v>
      </c>
      <c r="H76">
        <v>6</v>
      </c>
      <c r="I76">
        <v>1.8382352899999999E-2</v>
      </c>
      <c r="J76">
        <v>1.8382352899999999E-2</v>
      </c>
      <c r="K76">
        <v>117242.17</v>
      </c>
      <c r="L76">
        <v>0</v>
      </c>
      <c r="M76">
        <v>0</v>
      </c>
      <c r="N76">
        <v>0.3</v>
      </c>
      <c r="O76">
        <v>0.39500000000000002</v>
      </c>
      <c r="P76">
        <v>7</v>
      </c>
      <c r="Q76">
        <v>0.95</v>
      </c>
    </row>
    <row r="77" spans="1:23" hidden="1" x14ac:dyDescent="0.25">
      <c r="A77">
        <v>267</v>
      </c>
      <c r="B77" t="s">
        <v>976</v>
      </c>
      <c r="C77" t="s">
        <v>3492</v>
      </c>
      <c r="D77" t="s">
        <v>4620</v>
      </c>
      <c r="E77" t="s">
        <v>4611</v>
      </c>
      <c r="F77">
        <v>0.52500000000000002</v>
      </c>
      <c r="G77">
        <v>5</v>
      </c>
      <c r="H77">
        <v>1</v>
      </c>
      <c r="I77">
        <v>4.1835206E-2</v>
      </c>
      <c r="J77">
        <v>4.1835206E-2</v>
      </c>
      <c r="K77">
        <v>112542.12</v>
      </c>
      <c r="L77">
        <v>0</v>
      </c>
      <c r="M77">
        <v>0</v>
      </c>
      <c r="N77">
        <v>0.4</v>
      </c>
      <c r="O77">
        <v>0.52500000000000002</v>
      </c>
      <c r="P77">
        <v>1</v>
      </c>
      <c r="Q77">
        <v>0.45</v>
      </c>
    </row>
    <row r="78" spans="1:23" hidden="1" x14ac:dyDescent="0.25">
      <c r="A78">
        <v>230</v>
      </c>
      <c r="B78" t="s">
        <v>4692</v>
      </c>
      <c r="C78" t="s">
        <v>3492</v>
      </c>
      <c r="D78" t="s">
        <v>4620</v>
      </c>
      <c r="E78" t="s">
        <v>4611</v>
      </c>
      <c r="F78">
        <v>0.52500000000000002</v>
      </c>
      <c r="G78">
        <v>5</v>
      </c>
      <c r="H78">
        <v>1</v>
      </c>
      <c r="I78">
        <v>4.8565217399999999E-2</v>
      </c>
      <c r="J78">
        <v>4.8565217399999999E-2</v>
      </c>
      <c r="K78">
        <v>112542.12</v>
      </c>
      <c r="L78">
        <v>0</v>
      </c>
      <c r="M78">
        <v>0</v>
      </c>
      <c r="N78">
        <v>0.4</v>
      </c>
      <c r="O78">
        <v>0.52500000000000002</v>
      </c>
      <c r="P78">
        <v>1</v>
      </c>
      <c r="Q78">
        <v>0.45</v>
      </c>
    </row>
    <row r="79" spans="1:23" hidden="1" x14ac:dyDescent="0.25">
      <c r="A79">
        <v>228</v>
      </c>
      <c r="B79" t="s">
        <v>4693</v>
      </c>
      <c r="C79" t="s">
        <v>3492</v>
      </c>
      <c r="D79" t="s">
        <v>4622</v>
      </c>
      <c r="E79" t="s">
        <v>4616</v>
      </c>
      <c r="F79">
        <v>0.86</v>
      </c>
      <c r="G79">
        <v>0</v>
      </c>
      <c r="H79">
        <v>0</v>
      </c>
      <c r="I79">
        <v>1.3157894737</v>
      </c>
      <c r="J79">
        <v>1.3157894737</v>
      </c>
      <c r="K79">
        <v>0</v>
      </c>
      <c r="L79">
        <v>0</v>
      </c>
      <c r="M79">
        <v>0</v>
      </c>
      <c r="N79">
        <v>0</v>
      </c>
      <c r="O79">
        <v>0.86</v>
      </c>
      <c r="P79">
        <v>0.3</v>
      </c>
      <c r="Q79">
        <v>0</v>
      </c>
      <c r="T79">
        <v>1436.4</v>
      </c>
      <c r="U79">
        <v>0</v>
      </c>
      <c r="V79">
        <v>228</v>
      </c>
      <c r="W79">
        <v>0.86</v>
      </c>
    </row>
    <row r="80" spans="1:23" hidden="1" x14ac:dyDescent="0.25">
      <c r="A80">
        <v>227</v>
      </c>
      <c r="B80" t="s">
        <v>4694</v>
      </c>
      <c r="C80" t="s">
        <v>3492</v>
      </c>
      <c r="D80" t="s">
        <v>4625</v>
      </c>
      <c r="E80" t="s">
        <v>4612</v>
      </c>
      <c r="F80">
        <v>0.39500000000000002</v>
      </c>
      <c r="G80">
        <v>8</v>
      </c>
      <c r="H80">
        <v>6</v>
      </c>
      <c r="I80">
        <v>2.2026431700000002E-2</v>
      </c>
      <c r="J80">
        <v>2.2026431700000002E-2</v>
      </c>
      <c r="K80">
        <v>117242.17</v>
      </c>
      <c r="L80">
        <v>0</v>
      </c>
      <c r="M80">
        <v>0</v>
      </c>
      <c r="N80">
        <v>0.3</v>
      </c>
      <c r="O80">
        <v>0.39500000000000002</v>
      </c>
      <c r="P80">
        <v>7</v>
      </c>
      <c r="Q80">
        <v>0.95</v>
      </c>
    </row>
    <row r="81" spans="1:17" x14ac:dyDescent="0.25">
      <c r="A81">
        <v>200</v>
      </c>
      <c r="B81" t="s">
        <v>4695</v>
      </c>
      <c r="C81" t="s">
        <v>3492</v>
      </c>
      <c r="D81" t="s">
        <v>4626</v>
      </c>
      <c r="E81" t="s">
        <v>4617</v>
      </c>
      <c r="F81">
        <v>1</v>
      </c>
      <c r="G81">
        <v>0</v>
      </c>
      <c r="H81">
        <v>0</v>
      </c>
      <c r="I81">
        <v>0.7</v>
      </c>
      <c r="J81">
        <v>0.7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</row>
    <row r="82" spans="1:17" hidden="1" x14ac:dyDescent="0.25">
      <c r="A82">
        <v>160</v>
      </c>
      <c r="B82" t="s">
        <v>4696</v>
      </c>
      <c r="C82" t="s">
        <v>3492</v>
      </c>
      <c r="D82" t="s">
        <v>4620</v>
      </c>
      <c r="E82" t="s">
        <v>4611</v>
      </c>
      <c r="F82">
        <v>0.52500000000000002</v>
      </c>
      <c r="G82">
        <v>5</v>
      </c>
      <c r="H82">
        <v>1</v>
      </c>
      <c r="I82">
        <v>6.98125E-2</v>
      </c>
      <c r="J82">
        <v>6.98125E-2</v>
      </c>
      <c r="K82">
        <v>112542.12</v>
      </c>
      <c r="L82">
        <v>0</v>
      </c>
      <c r="M82">
        <v>0</v>
      </c>
      <c r="N82">
        <v>0.4</v>
      </c>
      <c r="O82">
        <v>0.52500000000000002</v>
      </c>
      <c r="P82">
        <v>1</v>
      </c>
      <c r="Q82">
        <v>0.45</v>
      </c>
    </row>
    <row r="83" spans="1:17" hidden="1" x14ac:dyDescent="0.25">
      <c r="A83">
        <v>150</v>
      </c>
      <c r="B83" t="s">
        <v>4697</v>
      </c>
      <c r="C83" t="s">
        <v>3492</v>
      </c>
      <c r="D83" t="s">
        <v>4620</v>
      </c>
      <c r="E83" t="s">
        <v>4611</v>
      </c>
      <c r="F83">
        <v>0.52500000000000002</v>
      </c>
      <c r="G83">
        <v>5</v>
      </c>
      <c r="H83">
        <v>1</v>
      </c>
      <c r="I83">
        <v>7.4466666700000003E-2</v>
      </c>
      <c r="J83">
        <v>7.4466666700000003E-2</v>
      </c>
      <c r="K83">
        <v>112542.12</v>
      </c>
      <c r="L83">
        <v>0</v>
      </c>
      <c r="M83">
        <v>0</v>
      </c>
      <c r="N83">
        <v>0.4</v>
      </c>
      <c r="O83">
        <v>0.52500000000000002</v>
      </c>
      <c r="P83">
        <v>1</v>
      </c>
      <c r="Q83">
        <v>0.45</v>
      </c>
    </row>
    <row r="84" spans="1:17" x14ac:dyDescent="0.25">
      <c r="A84">
        <v>147</v>
      </c>
      <c r="B84" t="s">
        <v>4698</v>
      </c>
      <c r="C84" t="s">
        <v>3492</v>
      </c>
      <c r="D84" t="s">
        <v>4627</v>
      </c>
      <c r="E84" t="s">
        <v>4617</v>
      </c>
      <c r="F84">
        <v>1</v>
      </c>
      <c r="G84">
        <v>0</v>
      </c>
      <c r="H84">
        <v>0</v>
      </c>
      <c r="I84">
        <v>0.91836734689999999</v>
      </c>
      <c r="J84">
        <v>0.91836734689999999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</row>
    <row r="85" spans="1:17" hidden="1" x14ac:dyDescent="0.25">
      <c r="A85">
        <v>124</v>
      </c>
      <c r="B85" t="s">
        <v>1255</v>
      </c>
      <c r="C85" t="s">
        <v>3492</v>
      </c>
      <c r="D85" t="s">
        <v>4620</v>
      </c>
      <c r="E85" t="s">
        <v>4611</v>
      </c>
      <c r="F85">
        <v>0.52500000000000002</v>
      </c>
      <c r="G85">
        <v>5</v>
      </c>
      <c r="H85">
        <v>1</v>
      </c>
      <c r="I85">
        <v>9.0080645200000004E-2</v>
      </c>
      <c r="J85">
        <v>9.0080645200000004E-2</v>
      </c>
      <c r="K85">
        <v>112542.12</v>
      </c>
      <c r="L85">
        <v>0</v>
      </c>
      <c r="M85">
        <v>0</v>
      </c>
      <c r="N85">
        <v>0.4</v>
      </c>
      <c r="O85">
        <v>0.52500000000000002</v>
      </c>
      <c r="P85">
        <v>1</v>
      </c>
      <c r="Q85">
        <v>0.45</v>
      </c>
    </row>
    <row r="86" spans="1:17" hidden="1" x14ac:dyDescent="0.25">
      <c r="A86">
        <v>123</v>
      </c>
      <c r="B86" t="s">
        <v>4699</v>
      </c>
      <c r="C86" t="s">
        <v>3492</v>
      </c>
      <c r="D86" t="s">
        <v>4625</v>
      </c>
      <c r="E86" t="s">
        <v>4612</v>
      </c>
      <c r="F86">
        <v>0.39500000000000002</v>
      </c>
      <c r="G86">
        <v>8</v>
      </c>
      <c r="H86">
        <v>6</v>
      </c>
      <c r="I86">
        <v>4.06504065E-2</v>
      </c>
      <c r="J86">
        <v>4.06504065E-2</v>
      </c>
      <c r="K86">
        <v>117242.17</v>
      </c>
      <c r="L86">
        <v>0</v>
      </c>
      <c r="M86">
        <v>0</v>
      </c>
      <c r="N86">
        <v>0.3</v>
      </c>
      <c r="O86">
        <v>0.39500000000000002</v>
      </c>
      <c r="P86">
        <v>7</v>
      </c>
      <c r="Q86">
        <v>0.95</v>
      </c>
    </row>
    <row r="87" spans="1:17" x14ac:dyDescent="0.25">
      <c r="A87">
        <v>113</v>
      </c>
      <c r="B87" t="s">
        <v>4700</v>
      </c>
      <c r="C87" t="s">
        <v>3492</v>
      </c>
      <c r="D87" t="s">
        <v>4626</v>
      </c>
      <c r="E87" t="s">
        <v>4617</v>
      </c>
      <c r="F87">
        <v>1</v>
      </c>
      <c r="G87">
        <v>0</v>
      </c>
      <c r="H87">
        <v>0</v>
      </c>
      <c r="I87">
        <v>1.2389380531</v>
      </c>
      <c r="J87">
        <v>1.2389380531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</row>
    <row r="88" spans="1:17" hidden="1" x14ac:dyDescent="0.25">
      <c r="A88">
        <v>100</v>
      </c>
      <c r="B88" t="s">
        <v>4701</v>
      </c>
      <c r="C88" t="s">
        <v>3492</v>
      </c>
      <c r="D88" t="s">
        <v>4620</v>
      </c>
      <c r="E88" t="s">
        <v>4611</v>
      </c>
      <c r="F88">
        <v>0.52500000000000002</v>
      </c>
      <c r="G88">
        <v>5</v>
      </c>
      <c r="H88">
        <v>1</v>
      </c>
      <c r="I88">
        <v>0.11169999999999999</v>
      </c>
      <c r="J88">
        <v>0.11169999999999999</v>
      </c>
      <c r="K88">
        <v>112542.12</v>
      </c>
      <c r="L88">
        <v>0</v>
      </c>
      <c r="M88">
        <v>0</v>
      </c>
      <c r="N88">
        <v>0.4</v>
      </c>
      <c r="O88">
        <v>0.52500000000000002</v>
      </c>
      <c r="P88">
        <v>1</v>
      </c>
      <c r="Q88">
        <v>0.45</v>
      </c>
    </row>
    <row r="89" spans="1:17" hidden="1" x14ac:dyDescent="0.25">
      <c r="A89">
        <v>4179</v>
      </c>
      <c r="B89" t="s">
        <v>1185</v>
      </c>
      <c r="C89" t="s">
        <v>3492</v>
      </c>
      <c r="D89" t="s">
        <v>4625</v>
      </c>
      <c r="E89" t="s">
        <v>4613</v>
      </c>
      <c r="F89">
        <v>0.38500000000000001</v>
      </c>
      <c r="G89">
        <v>8</v>
      </c>
      <c r="H89">
        <v>6</v>
      </c>
      <c r="I89">
        <v>1.1964585E-3</v>
      </c>
      <c r="J89">
        <v>1.1964585E-3</v>
      </c>
      <c r="K89">
        <v>136849.91500000001</v>
      </c>
      <c r="L89">
        <v>0</v>
      </c>
      <c r="M89">
        <v>0</v>
      </c>
      <c r="N89">
        <v>0.3</v>
      </c>
      <c r="O89">
        <v>0.38500000000000001</v>
      </c>
      <c r="P89">
        <v>7</v>
      </c>
      <c r="Q89">
        <v>1</v>
      </c>
    </row>
    <row r="90" spans="1:17" hidden="1" x14ac:dyDescent="0.25">
      <c r="A90">
        <v>3366</v>
      </c>
      <c r="B90" t="s">
        <v>4702</v>
      </c>
      <c r="C90" t="s">
        <v>3492</v>
      </c>
      <c r="D90" t="s">
        <v>4625</v>
      </c>
      <c r="E90" t="s">
        <v>4613</v>
      </c>
      <c r="F90">
        <v>0.38500000000000001</v>
      </c>
      <c r="G90">
        <v>8</v>
      </c>
      <c r="H90">
        <v>6</v>
      </c>
      <c r="I90">
        <v>1.4854427E-3</v>
      </c>
      <c r="J90">
        <v>1.4854427E-3</v>
      </c>
      <c r="K90">
        <v>136849.91500000001</v>
      </c>
      <c r="L90">
        <v>0</v>
      </c>
      <c r="M90">
        <v>0</v>
      </c>
      <c r="N90">
        <v>0.3</v>
      </c>
      <c r="O90">
        <v>0.38500000000000001</v>
      </c>
      <c r="P90">
        <v>7</v>
      </c>
      <c r="Q90">
        <v>1</v>
      </c>
    </row>
    <row r="91" spans="1:17" hidden="1" x14ac:dyDescent="0.25">
      <c r="A91">
        <v>2572</v>
      </c>
      <c r="B91" t="s">
        <v>3431</v>
      </c>
      <c r="C91" t="s">
        <v>3492</v>
      </c>
      <c r="D91" t="s">
        <v>4625</v>
      </c>
      <c r="E91" t="s">
        <v>4614</v>
      </c>
      <c r="F91">
        <v>0.40500000000000003</v>
      </c>
      <c r="G91">
        <v>24</v>
      </c>
      <c r="H91">
        <v>24</v>
      </c>
      <c r="I91">
        <v>1.3335924999999999E-3</v>
      </c>
      <c r="J91">
        <v>1.3335924999999999E-3</v>
      </c>
      <c r="K91">
        <v>200000</v>
      </c>
      <c r="L91">
        <v>0</v>
      </c>
      <c r="M91">
        <v>0</v>
      </c>
      <c r="N91">
        <v>0.9</v>
      </c>
      <c r="O91">
        <v>0.40500000000000003</v>
      </c>
      <c r="P91">
        <v>72</v>
      </c>
      <c r="Q91">
        <v>0</v>
      </c>
    </row>
    <row r="92" spans="1:17" hidden="1" x14ac:dyDescent="0.25">
      <c r="A92">
        <v>2426</v>
      </c>
      <c r="B92" t="s">
        <v>1178</v>
      </c>
      <c r="C92" t="s">
        <v>3492</v>
      </c>
      <c r="D92" t="s">
        <v>4625</v>
      </c>
      <c r="E92" t="s">
        <v>4613</v>
      </c>
      <c r="F92">
        <v>0.38500000000000001</v>
      </c>
      <c r="G92">
        <v>8</v>
      </c>
      <c r="H92">
        <v>6</v>
      </c>
      <c r="I92">
        <v>2.0610058000000001E-3</v>
      </c>
      <c r="J92">
        <v>2.0610058000000001E-3</v>
      </c>
      <c r="K92">
        <v>136849.91500000001</v>
      </c>
      <c r="L92">
        <v>0</v>
      </c>
      <c r="M92">
        <v>0</v>
      </c>
      <c r="N92">
        <v>0.3</v>
      </c>
      <c r="O92">
        <v>0.38500000000000001</v>
      </c>
      <c r="P92">
        <v>7</v>
      </c>
      <c r="Q92">
        <v>1</v>
      </c>
    </row>
    <row r="93" spans="1:17" hidden="1" x14ac:dyDescent="0.25">
      <c r="A93">
        <v>2005</v>
      </c>
      <c r="B93" t="s">
        <v>1024</v>
      </c>
      <c r="C93" t="s">
        <v>3492</v>
      </c>
      <c r="D93" t="s">
        <v>4620</v>
      </c>
      <c r="E93" t="s">
        <v>4611</v>
      </c>
      <c r="F93">
        <v>0.52500000000000002</v>
      </c>
      <c r="G93">
        <v>5</v>
      </c>
      <c r="H93">
        <v>1</v>
      </c>
      <c r="I93">
        <v>5.5710723000000004E-3</v>
      </c>
      <c r="J93">
        <v>5.5710723000000004E-3</v>
      </c>
      <c r="K93">
        <v>112542.12</v>
      </c>
      <c r="L93">
        <v>0</v>
      </c>
      <c r="M93">
        <v>0</v>
      </c>
      <c r="N93">
        <v>0.4</v>
      </c>
      <c r="O93">
        <v>0.52500000000000002</v>
      </c>
      <c r="P93">
        <v>1</v>
      </c>
      <c r="Q93">
        <v>0.45</v>
      </c>
    </row>
    <row r="94" spans="1:17" hidden="1" x14ac:dyDescent="0.25">
      <c r="A94">
        <v>1820</v>
      </c>
      <c r="B94" t="s">
        <v>4703</v>
      </c>
      <c r="C94" t="s">
        <v>3492</v>
      </c>
      <c r="D94" t="s">
        <v>4620</v>
      </c>
      <c r="E94" t="s">
        <v>4611</v>
      </c>
      <c r="F94">
        <v>0.52500000000000002</v>
      </c>
      <c r="G94">
        <v>5</v>
      </c>
      <c r="H94">
        <v>1</v>
      </c>
      <c r="I94">
        <v>6.1373625999999997E-3</v>
      </c>
      <c r="J94">
        <v>6.1373625999999997E-3</v>
      </c>
      <c r="K94">
        <v>112542.12</v>
      </c>
      <c r="L94">
        <v>0</v>
      </c>
      <c r="M94">
        <v>0</v>
      </c>
      <c r="N94">
        <v>0.4</v>
      </c>
      <c r="O94">
        <v>0.52500000000000002</v>
      </c>
      <c r="P94">
        <v>1</v>
      </c>
      <c r="Q94">
        <v>0.45</v>
      </c>
    </row>
    <row r="95" spans="1:17" hidden="1" x14ac:dyDescent="0.25">
      <c r="A95">
        <v>1390</v>
      </c>
      <c r="B95" t="s">
        <v>4704</v>
      </c>
      <c r="C95" t="s">
        <v>3492</v>
      </c>
      <c r="D95" t="s">
        <v>4625</v>
      </c>
      <c r="E95" t="s">
        <v>4612</v>
      </c>
      <c r="F95">
        <v>0.39500000000000002</v>
      </c>
      <c r="G95">
        <v>8</v>
      </c>
      <c r="H95">
        <v>6</v>
      </c>
      <c r="I95">
        <v>3.5971223E-3</v>
      </c>
      <c r="J95">
        <v>3.5971223E-3</v>
      </c>
      <c r="K95">
        <v>117242.17</v>
      </c>
      <c r="L95">
        <v>0</v>
      </c>
      <c r="M95">
        <v>0</v>
      </c>
      <c r="N95">
        <v>0.3</v>
      </c>
      <c r="O95">
        <v>0.39500000000000002</v>
      </c>
      <c r="P95">
        <v>7</v>
      </c>
      <c r="Q95">
        <v>0.95</v>
      </c>
    </row>
    <row r="96" spans="1:17" hidden="1" x14ac:dyDescent="0.25">
      <c r="A96">
        <v>1184</v>
      </c>
      <c r="B96" t="s">
        <v>4705</v>
      </c>
      <c r="C96" t="s">
        <v>3492</v>
      </c>
      <c r="D96" t="s">
        <v>4625</v>
      </c>
      <c r="E96" t="s">
        <v>4614</v>
      </c>
      <c r="F96">
        <v>0.40500000000000003</v>
      </c>
      <c r="G96">
        <v>24</v>
      </c>
      <c r="H96">
        <v>24</v>
      </c>
      <c r="I96">
        <v>2.8969594999999999E-3</v>
      </c>
      <c r="J96">
        <v>2.8969594999999999E-3</v>
      </c>
      <c r="K96">
        <v>200000</v>
      </c>
      <c r="L96">
        <v>0</v>
      </c>
      <c r="M96">
        <v>0</v>
      </c>
      <c r="N96">
        <v>0.9</v>
      </c>
      <c r="O96">
        <v>0.40500000000000003</v>
      </c>
      <c r="P96">
        <v>72</v>
      </c>
      <c r="Q96">
        <v>0</v>
      </c>
    </row>
    <row r="97" spans="1:23" hidden="1" x14ac:dyDescent="0.25">
      <c r="A97">
        <v>1291</v>
      </c>
      <c r="B97" t="s">
        <v>3308</v>
      </c>
      <c r="C97" t="s">
        <v>3492</v>
      </c>
      <c r="D97" t="s">
        <v>4622</v>
      </c>
      <c r="E97" t="s">
        <v>4616</v>
      </c>
      <c r="F97">
        <v>0.86</v>
      </c>
      <c r="G97">
        <v>0</v>
      </c>
      <c r="H97">
        <v>0</v>
      </c>
      <c r="I97">
        <v>0.23237800149999999</v>
      </c>
      <c r="J97">
        <v>0.23237800149999999</v>
      </c>
      <c r="K97">
        <v>0</v>
      </c>
      <c r="L97">
        <v>0</v>
      </c>
      <c r="M97">
        <v>0</v>
      </c>
      <c r="N97">
        <v>0</v>
      </c>
      <c r="O97">
        <v>0.86</v>
      </c>
      <c r="P97">
        <v>0.3</v>
      </c>
      <c r="Q97">
        <v>0</v>
      </c>
      <c r="T97">
        <v>8133.3</v>
      </c>
      <c r="U97">
        <v>0</v>
      </c>
      <c r="V97">
        <v>1291</v>
      </c>
      <c r="W97">
        <v>0.86</v>
      </c>
    </row>
    <row r="98" spans="1:23" hidden="1" x14ac:dyDescent="0.25">
      <c r="A98">
        <v>1095</v>
      </c>
      <c r="B98" t="s">
        <v>4706</v>
      </c>
      <c r="C98" t="s">
        <v>3492</v>
      </c>
      <c r="D98" t="s">
        <v>4625</v>
      </c>
      <c r="E98" t="s">
        <v>4612</v>
      </c>
      <c r="F98">
        <v>0.39500000000000002</v>
      </c>
      <c r="G98">
        <v>8</v>
      </c>
      <c r="H98">
        <v>6</v>
      </c>
      <c r="I98">
        <v>4.5662100000000002E-3</v>
      </c>
      <c r="J98">
        <v>4.5662100000000002E-3</v>
      </c>
      <c r="K98">
        <v>117242.17</v>
      </c>
      <c r="L98">
        <v>0</v>
      </c>
      <c r="M98">
        <v>0</v>
      </c>
      <c r="N98">
        <v>0.3</v>
      </c>
      <c r="O98">
        <v>0.39500000000000002</v>
      </c>
      <c r="P98">
        <v>7</v>
      </c>
      <c r="Q98">
        <v>0.95</v>
      </c>
    </row>
    <row r="99" spans="1:23" hidden="1" x14ac:dyDescent="0.25">
      <c r="A99">
        <v>1014</v>
      </c>
      <c r="B99" t="s">
        <v>991</v>
      </c>
      <c r="C99" t="s">
        <v>3492</v>
      </c>
      <c r="D99" t="s">
        <v>4625</v>
      </c>
      <c r="E99" t="s">
        <v>4612</v>
      </c>
      <c r="F99">
        <v>0.39500000000000002</v>
      </c>
      <c r="G99">
        <v>8</v>
      </c>
      <c r="H99">
        <v>6</v>
      </c>
      <c r="I99">
        <v>4.9309664999999999E-3</v>
      </c>
      <c r="J99">
        <v>4.9309664999999999E-3</v>
      </c>
      <c r="K99">
        <v>117242.17</v>
      </c>
      <c r="L99">
        <v>0</v>
      </c>
      <c r="M99">
        <v>0</v>
      </c>
      <c r="N99">
        <v>0.3</v>
      </c>
      <c r="O99">
        <v>0.39500000000000002</v>
      </c>
      <c r="P99">
        <v>7</v>
      </c>
      <c r="Q99">
        <v>0.95</v>
      </c>
    </row>
    <row r="100" spans="1:23" hidden="1" x14ac:dyDescent="0.25">
      <c r="A100">
        <v>995</v>
      </c>
      <c r="B100" t="s">
        <v>4707</v>
      </c>
      <c r="C100" t="s">
        <v>3492</v>
      </c>
      <c r="D100" t="s">
        <v>4620</v>
      </c>
      <c r="E100" t="s">
        <v>4611</v>
      </c>
      <c r="F100">
        <v>0.52500000000000002</v>
      </c>
      <c r="G100">
        <v>5</v>
      </c>
      <c r="H100">
        <v>1</v>
      </c>
      <c r="I100">
        <v>1.12261307E-2</v>
      </c>
      <c r="J100">
        <v>1.12261307E-2</v>
      </c>
      <c r="K100">
        <v>112542.12</v>
      </c>
      <c r="L100">
        <v>0</v>
      </c>
      <c r="M100">
        <v>0</v>
      </c>
      <c r="N100">
        <v>0.4</v>
      </c>
      <c r="O100">
        <v>0.52500000000000002</v>
      </c>
      <c r="P100">
        <v>1</v>
      </c>
      <c r="Q100">
        <v>0.45</v>
      </c>
    </row>
    <row r="101" spans="1:23" hidden="1" x14ac:dyDescent="0.25">
      <c r="A101">
        <v>870</v>
      </c>
      <c r="B101" t="s">
        <v>4708</v>
      </c>
      <c r="C101" t="s">
        <v>3492</v>
      </c>
      <c r="D101" t="s">
        <v>4622</v>
      </c>
      <c r="E101" t="s">
        <v>4616</v>
      </c>
      <c r="F101">
        <v>0.86</v>
      </c>
      <c r="G101">
        <v>0</v>
      </c>
      <c r="H101">
        <v>0</v>
      </c>
      <c r="I101">
        <v>0.34482758619999998</v>
      </c>
      <c r="J101">
        <v>0.34482758619999998</v>
      </c>
      <c r="K101">
        <v>0</v>
      </c>
      <c r="L101">
        <v>0</v>
      </c>
      <c r="M101">
        <v>0</v>
      </c>
      <c r="N101">
        <v>0</v>
      </c>
      <c r="O101">
        <v>0.86</v>
      </c>
      <c r="P101">
        <v>0.3</v>
      </c>
      <c r="Q101">
        <v>0</v>
      </c>
      <c r="T101">
        <v>5481</v>
      </c>
      <c r="U101">
        <v>0</v>
      </c>
      <c r="V101">
        <v>870</v>
      </c>
      <c r="W101">
        <v>0.86</v>
      </c>
    </row>
    <row r="102" spans="1:23" hidden="1" x14ac:dyDescent="0.25">
      <c r="A102">
        <v>866</v>
      </c>
      <c r="B102" t="s">
        <v>4709</v>
      </c>
      <c r="C102" t="s">
        <v>3492</v>
      </c>
      <c r="D102" t="s">
        <v>4620</v>
      </c>
      <c r="E102" t="s">
        <v>4611</v>
      </c>
      <c r="F102">
        <v>0.52500000000000002</v>
      </c>
      <c r="G102">
        <v>5</v>
      </c>
      <c r="H102">
        <v>1</v>
      </c>
      <c r="I102">
        <v>1.28983834E-2</v>
      </c>
      <c r="J102">
        <v>1.28983834E-2</v>
      </c>
      <c r="K102">
        <v>112542.12</v>
      </c>
      <c r="L102">
        <v>0</v>
      </c>
      <c r="M102">
        <v>0</v>
      </c>
      <c r="N102">
        <v>0.4</v>
      </c>
      <c r="O102">
        <v>0.52500000000000002</v>
      </c>
      <c r="P102">
        <v>1</v>
      </c>
      <c r="Q102">
        <v>0.45</v>
      </c>
    </row>
    <row r="103" spans="1:23" hidden="1" x14ac:dyDescent="0.25">
      <c r="A103">
        <v>834</v>
      </c>
      <c r="B103" t="s">
        <v>4710</v>
      </c>
      <c r="C103" t="s">
        <v>3492</v>
      </c>
      <c r="D103" t="s">
        <v>4620</v>
      </c>
      <c r="E103" t="s">
        <v>4611</v>
      </c>
      <c r="F103">
        <v>0.52500000000000002</v>
      </c>
      <c r="G103">
        <v>5</v>
      </c>
      <c r="H103">
        <v>1</v>
      </c>
      <c r="I103">
        <v>1.33932854E-2</v>
      </c>
      <c r="J103">
        <v>1.33932854E-2</v>
      </c>
      <c r="K103">
        <v>112542.12</v>
      </c>
      <c r="L103">
        <v>0</v>
      </c>
      <c r="M103">
        <v>0</v>
      </c>
      <c r="N103">
        <v>0.4</v>
      </c>
      <c r="O103">
        <v>0.52500000000000002</v>
      </c>
      <c r="P103">
        <v>1</v>
      </c>
      <c r="Q103">
        <v>0.45</v>
      </c>
    </row>
    <row r="104" spans="1:23" hidden="1" x14ac:dyDescent="0.25">
      <c r="A104">
        <v>792</v>
      </c>
      <c r="B104" t="s">
        <v>4711</v>
      </c>
      <c r="C104" t="s">
        <v>3492</v>
      </c>
      <c r="D104" t="s">
        <v>4625</v>
      </c>
      <c r="E104" t="s">
        <v>4612</v>
      </c>
      <c r="F104">
        <v>0.39500000000000002</v>
      </c>
      <c r="G104">
        <v>8</v>
      </c>
      <c r="H104">
        <v>6</v>
      </c>
      <c r="I104">
        <v>6.3131313000000001E-3</v>
      </c>
      <c r="J104">
        <v>6.3131313000000001E-3</v>
      </c>
      <c r="K104">
        <v>117242.17</v>
      </c>
      <c r="L104">
        <v>0</v>
      </c>
      <c r="M104">
        <v>0</v>
      </c>
      <c r="N104">
        <v>0.3</v>
      </c>
      <c r="O104">
        <v>0.39500000000000002</v>
      </c>
      <c r="P104">
        <v>7</v>
      </c>
      <c r="Q104">
        <v>0.95</v>
      </c>
    </row>
    <row r="105" spans="1:23" hidden="1" x14ac:dyDescent="0.25">
      <c r="A105">
        <v>785</v>
      </c>
      <c r="B105" t="s">
        <v>4712</v>
      </c>
      <c r="C105" t="s">
        <v>3492</v>
      </c>
      <c r="D105" t="s">
        <v>4620</v>
      </c>
      <c r="E105" t="s">
        <v>4611</v>
      </c>
      <c r="F105">
        <v>0.52500000000000002</v>
      </c>
      <c r="G105">
        <v>5</v>
      </c>
      <c r="H105">
        <v>1</v>
      </c>
      <c r="I105">
        <v>1.4229299399999999E-2</v>
      </c>
      <c r="J105">
        <v>1.4229299399999999E-2</v>
      </c>
      <c r="K105">
        <v>112542.12</v>
      </c>
      <c r="L105">
        <v>0</v>
      </c>
      <c r="M105">
        <v>0</v>
      </c>
      <c r="N105">
        <v>0.4</v>
      </c>
      <c r="O105">
        <v>0.52500000000000002</v>
      </c>
      <c r="P105">
        <v>1</v>
      </c>
      <c r="Q105">
        <v>0.45</v>
      </c>
    </row>
    <row r="106" spans="1:23" hidden="1" x14ac:dyDescent="0.25">
      <c r="A106">
        <v>784</v>
      </c>
      <c r="B106" t="s">
        <v>4713</v>
      </c>
      <c r="C106" t="s">
        <v>3492</v>
      </c>
      <c r="D106" t="s">
        <v>4620</v>
      </c>
      <c r="E106" t="s">
        <v>4611</v>
      </c>
      <c r="F106">
        <v>0.52500000000000002</v>
      </c>
      <c r="G106">
        <v>5</v>
      </c>
      <c r="H106">
        <v>1</v>
      </c>
      <c r="I106">
        <v>1.4247449000000001E-2</v>
      </c>
      <c r="J106">
        <v>1.4247449000000001E-2</v>
      </c>
      <c r="K106">
        <v>112542.12</v>
      </c>
      <c r="L106">
        <v>0</v>
      </c>
      <c r="M106">
        <v>0</v>
      </c>
      <c r="N106">
        <v>0.4</v>
      </c>
      <c r="O106">
        <v>0.52500000000000002</v>
      </c>
      <c r="P106">
        <v>1</v>
      </c>
      <c r="Q106">
        <v>0.45</v>
      </c>
    </row>
    <row r="107" spans="1:23" hidden="1" x14ac:dyDescent="0.25">
      <c r="A107">
        <v>750</v>
      </c>
      <c r="B107" t="s">
        <v>4714</v>
      </c>
      <c r="C107" t="s">
        <v>3492</v>
      </c>
      <c r="D107" t="s">
        <v>4625</v>
      </c>
      <c r="E107" t="s">
        <v>4612</v>
      </c>
      <c r="F107">
        <v>0.39500000000000002</v>
      </c>
      <c r="G107">
        <v>8</v>
      </c>
      <c r="H107">
        <v>6</v>
      </c>
      <c r="I107">
        <v>6.6666666999999997E-3</v>
      </c>
      <c r="J107">
        <v>6.6666666999999997E-3</v>
      </c>
      <c r="K107">
        <v>117242.17</v>
      </c>
      <c r="L107">
        <v>0</v>
      </c>
      <c r="M107">
        <v>0</v>
      </c>
      <c r="N107">
        <v>0.3</v>
      </c>
      <c r="O107">
        <v>0.39500000000000002</v>
      </c>
      <c r="P107">
        <v>7</v>
      </c>
      <c r="Q107">
        <v>0.95</v>
      </c>
    </row>
    <row r="108" spans="1:23" hidden="1" x14ac:dyDescent="0.25">
      <c r="A108">
        <v>740</v>
      </c>
      <c r="B108" t="s">
        <v>3230</v>
      </c>
      <c r="C108" t="s">
        <v>3492</v>
      </c>
      <c r="D108" t="s">
        <v>4625</v>
      </c>
      <c r="E108" t="s">
        <v>4612</v>
      </c>
      <c r="F108">
        <v>0.39500000000000002</v>
      </c>
      <c r="G108">
        <v>8</v>
      </c>
      <c r="H108">
        <v>6</v>
      </c>
      <c r="I108">
        <v>6.7567568000000003E-3</v>
      </c>
      <c r="J108">
        <v>6.7567568000000003E-3</v>
      </c>
      <c r="K108">
        <v>117242.17</v>
      </c>
      <c r="L108">
        <v>0</v>
      </c>
      <c r="M108">
        <v>0</v>
      </c>
      <c r="N108">
        <v>0.3</v>
      </c>
      <c r="O108">
        <v>0.39500000000000002</v>
      </c>
      <c r="P108">
        <v>7</v>
      </c>
      <c r="Q108">
        <v>0.95</v>
      </c>
    </row>
    <row r="109" spans="1:23" hidden="1" x14ac:dyDescent="0.25">
      <c r="A109">
        <v>726</v>
      </c>
      <c r="B109" t="s">
        <v>1887</v>
      </c>
      <c r="C109" t="s">
        <v>3492</v>
      </c>
      <c r="D109" t="s">
        <v>4625</v>
      </c>
      <c r="E109" t="s">
        <v>4612</v>
      </c>
      <c r="F109">
        <v>0.39500000000000002</v>
      </c>
      <c r="G109">
        <v>8</v>
      </c>
      <c r="H109">
        <v>6</v>
      </c>
      <c r="I109">
        <v>6.8870522999999999E-3</v>
      </c>
      <c r="J109">
        <v>6.8870522999999999E-3</v>
      </c>
      <c r="K109">
        <v>117242.17</v>
      </c>
      <c r="L109">
        <v>0</v>
      </c>
      <c r="M109">
        <v>0</v>
      </c>
      <c r="N109">
        <v>0.3</v>
      </c>
      <c r="O109">
        <v>0.39500000000000002</v>
      </c>
      <c r="P109">
        <v>7</v>
      </c>
      <c r="Q109">
        <v>0.95</v>
      </c>
    </row>
    <row r="110" spans="1:23" hidden="1" x14ac:dyDescent="0.25">
      <c r="A110">
        <v>717</v>
      </c>
      <c r="B110" t="s">
        <v>970</v>
      </c>
      <c r="C110" t="s">
        <v>3492</v>
      </c>
      <c r="D110" t="s">
        <v>4625</v>
      </c>
      <c r="E110" t="s">
        <v>4612</v>
      </c>
      <c r="F110">
        <v>0.39500000000000002</v>
      </c>
      <c r="G110">
        <v>8</v>
      </c>
      <c r="H110">
        <v>6</v>
      </c>
      <c r="I110">
        <v>6.9735007000000003E-3</v>
      </c>
      <c r="J110">
        <v>6.9735007000000003E-3</v>
      </c>
      <c r="K110">
        <v>117242.17</v>
      </c>
      <c r="L110">
        <v>0</v>
      </c>
      <c r="M110">
        <v>0</v>
      </c>
      <c r="N110">
        <v>0.3</v>
      </c>
      <c r="O110">
        <v>0.39500000000000002</v>
      </c>
      <c r="P110">
        <v>7</v>
      </c>
      <c r="Q110">
        <v>0.95</v>
      </c>
    </row>
    <row r="111" spans="1:23" hidden="1" x14ac:dyDescent="0.25">
      <c r="A111">
        <v>690</v>
      </c>
      <c r="B111" t="s">
        <v>985</v>
      </c>
      <c r="C111" t="s">
        <v>3492</v>
      </c>
      <c r="D111" t="s">
        <v>4625</v>
      </c>
      <c r="E111" t="s">
        <v>4612</v>
      </c>
      <c r="F111">
        <v>0.39500000000000002</v>
      </c>
      <c r="G111">
        <v>8</v>
      </c>
      <c r="H111">
        <v>6</v>
      </c>
      <c r="I111">
        <v>7.2463768E-3</v>
      </c>
      <c r="J111">
        <v>7.2463768E-3</v>
      </c>
      <c r="K111">
        <v>117242.17</v>
      </c>
      <c r="L111">
        <v>0</v>
      </c>
      <c r="M111">
        <v>0</v>
      </c>
      <c r="N111">
        <v>0.3</v>
      </c>
      <c r="O111">
        <v>0.39500000000000002</v>
      </c>
      <c r="P111">
        <v>7</v>
      </c>
      <c r="Q111">
        <v>0.95</v>
      </c>
    </row>
    <row r="112" spans="1:23" hidden="1" x14ac:dyDescent="0.25">
      <c r="A112">
        <v>656</v>
      </c>
      <c r="B112" t="s">
        <v>1012</v>
      </c>
      <c r="C112" t="s">
        <v>3492</v>
      </c>
      <c r="D112" t="s">
        <v>4625</v>
      </c>
      <c r="E112" t="s">
        <v>4612</v>
      </c>
      <c r="F112">
        <v>0.39500000000000002</v>
      </c>
      <c r="G112">
        <v>8</v>
      </c>
      <c r="H112">
        <v>6</v>
      </c>
      <c r="I112">
        <v>7.6219512000000001E-3</v>
      </c>
      <c r="J112">
        <v>7.6219512000000001E-3</v>
      </c>
      <c r="K112">
        <v>117242.17</v>
      </c>
      <c r="L112">
        <v>0</v>
      </c>
      <c r="M112">
        <v>0</v>
      </c>
      <c r="N112">
        <v>0.3</v>
      </c>
      <c r="O112">
        <v>0.39500000000000002</v>
      </c>
      <c r="P112">
        <v>7</v>
      </c>
      <c r="Q112">
        <v>0.95</v>
      </c>
    </row>
    <row r="113" spans="1:23" hidden="1" x14ac:dyDescent="0.25">
      <c r="A113">
        <v>640</v>
      </c>
      <c r="B113" t="s">
        <v>4715</v>
      </c>
      <c r="C113" t="s">
        <v>3492</v>
      </c>
      <c r="D113" t="s">
        <v>4625</v>
      </c>
      <c r="E113" t="s">
        <v>4612</v>
      </c>
      <c r="F113">
        <v>0.39500000000000002</v>
      </c>
      <c r="G113">
        <v>8</v>
      </c>
      <c r="H113">
        <v>6</v>
      </c>
      <c r="I113">
        <v>7.8125E-3</v>
      </c>
      <c r="J113">
        <v>7.8125E-3</v>
      </c>
      <c r="K113">
        <v>117242.17</v>
      </c>
      <c r="L113">
        <v>0</v>
      </c>
      <c r="M113">
        <v>0</v>
      </c>
      <c r="N113">
        <v>0.3</v>
      </c>
      <c r="O113">
        <v>0.39500000000000002</v>
      </c>
      <c r="P113">
        <v>7</v>
      </c>
      <c r="Q113">
        <v>0.95</v>
      </c>
    </row>
    <row r="114" spans="1:23" hidden="1" x14ac:dyDescent="0.25">
      <c r="A114">
        <v>587</v>
      </c>
      <c r="B114" t="s">
        <v>4716</v>
      </c>
      <c r="C114" t="s">
        <v>3492</v>
      </c>
      <c r="D114" t="s">
        <v>4620</v>
      </c>
      <c r="E114" t="s">
        <v>4611</v>
      </c>
      <c r="F114">
        <v>0.52500000000000002</v>
      </c>
      <c r="G114">
        <v>5</v>
      </c>
      <c r="H114">
        <v>1</v>
      </c>
      <c r="I114">
        <v>1.9028960800000001E-2</v>
      </c>
      <c r="J114">
        <v>1.9028960800000001E-2</v>
      </c>
      <c r="K114">
        <v>112542.12</v>
      </c>
      <c r="L114">
        <v>0</v>
      </c>
      <c r="M114">
        <v>0</v>
      </c>
      <c r="N114">
        <v>0.4</v>
      </c>
      <c r="O114">
        <v>0.52500000000000002</v>
      </c>
      <c r="P114">
        <v>1</v>
      </c>
      <c r="Q114">
        <v>0.45</v>
      </c>
    </row>
    <row r="115" spans="1:23" hidden="1" x14ac:dyDescent="0.25">
      <c r="A115">
        <v>580</v>
      </c>
      <c r="B115" t="s">
        <v>1184</v>
      </c>
      <c r="C115" t="s">
        <v>3492</v>
      </c>
      <c r="D115" t="s">
        <v>4625</v>
      </c>
      <c r="E115" t="s">
        <v>4613</v>
      </c>
      <c r="F115">
        <v>0.38500000000000001</v>
      </c>
      <c r="G115">
        <v>8</v>
      </c>
      <c r="H115">
        <v>6</v>
      </c>
      <c r="I115">
        <v>8.6206896999999998E-3</v>
      </c>
      <c r="J115">
        <v>8.6206896999999998E-3</v>
      </c>
      <c r="K115">
        <v>136849.91500000001</v>
      </c>
      <c r="L115">
        <v>0</v>
      </c>
      <c r="M115">
        <v>0</v>
      </c>
      <c r="N115">
        <v>0.3</v>
      </c>
      <c r="O115">
        <v>0.38500000000000001</v>
      </c>
      <c r="P115">
        <v>7</v>
      </c>
      <c r="Q115">
        <v>1</v>
      </c>
    </row>
    <row r="116" spans="1:23" hidden="1" x14ac:dyDescent="0.25">
      <c r="A116">
        <v>473</v>
      </c>
      <c r="B116" t="s">
        <v>4717</v>
      </c>
      <c r="C116" t="s">
        <v>3492</v>
      </c>
      <c r="D116" t="s">
        <v>4625</v>
      </c>
      <c r="E116" t="s">
        <v>4612</v>
      </c>
      <c r="F116">
        <v>0.39500000000000002</v>
      </c>
      <c r="G116">
        <v>8</v>
      </c>
      <c r="H116">
        <v>6</v>
      </c>
      <c r="I116">
        <v>1.0570824499999999E-2</v>
      </c>
      <c r="J116">
        <v>1.0570824499999999E-2</v>
      </c>
      <c r="K116">
        <v>117242.17</v>
      </c>
      <c r="L116">
        <v>0</v>
      </c>
      <c r="M116">
        <v>0</v>
      </c>
      <c r="N116">
        <v>0.3</v>
      </c>
      <c r="O116">
        <v>0.39500000000000002</v>
      </c>
      <c r="P116">
        <v>7</v>
      </c>
      <c r="Q116">
        <v>0.95</v>
      </c>
    </row>
    <row r="117" spans="1:23" hidden="1" x14ac:dyDescent="0.25">
      <c r="A117">
        <v>426</v>
      </c>
      <c r="B117" t="s">
        <v>4718</v>
      </c>
      <c r="C117" t="s">
        <v>3492</v>
      </c>
      <c r="D117" t="s">
        <v>4620</v>
      </c>
      <c r="E117" t="s">
        <v>4611</v>
      </c>
      <c r="F117">
        <v>0.52500000000000002</v>
      </c>
      <c r="G117">
        <v>5</v>
      </c>
      <c r="H117">
        <v>1</v>
      </c>
      <c r="I117">
        <v>2.6220657299999998E-2</v>
      </c>
      <c r="J117">
        <v>2.6220657299999998E-2</v>
      </c>
      <c r="K117">
        <v>112542.12</v>
      </c>
      <c r="L117">
        <v>0</v>
      </c>
      <c r="M117">
        <v>0</v>
      </c>
      <c r="N117">
        <v>0.4</v>
      </c>
      <c r="O117">
        <v>0.52500000000000002</v>
      </c>
      <c r="P117">
        <v>1</v>
      </c>
      <c r="Q117">
        <v>0.45</v>
      </c>
    </row>
    <row r="118" spans="1:23" hidden="1" x14ac:dyDescent="0.25">
      <c r="A118">
        <v>424</v>
      </c>
      <c r="B118" t="s">
        <v>4719</v>
      </c>
      <c r="C118" t="s">
        <v>3492</v>
      </c>
      <c r="D118" t="s">
        <v>4620</v>
      </c>
      <c r="E118" t="s">
        <v>4611</v>
      </c>
      <c r="F118">
        <v>0.52500000000000002</v>
      </c>
      <c r="G118">
        <v>5</v>
      </c>
      <c r="H118">
        <v>1</v>
      </c>
      <c r="I118">
        <v>2.6344339599999999E-2</v>
      </c>
      <c r="J118">
        <v>2.6344339599999999E-2</v>
      </c>
      <c r="K118">
        <v>112542.12</v>
      </c>
      <c r="L118">
        <v>0</v>
      </c>
      <c r="M118">
        <v>0</v>
      </c>
      <c r="N118">
        <v>0.4</v>
      </c>
      <c r="O118">
        <v>0.52500000000000002</v>
      </c>
      <c r="P118">
        <v>1</v>
      </c>
      <c r="Q118">
        <v>0.45</v>
      </c>
    </row>
    <row r="119" spans="1:23" hidden="1" x14ac:dyDescent="0.25">
      <c r="A119">
        <v>412</v>
      </c>
      <c r="B119" t="s">
        <v>4720</v>
      </c>
      <c r="C119" t="s">
        <v>3492</v>
      </c>
      <c r="D119" t="s">
        <v>4620</v>
      </c>
      <c r="E119" t="s">
        <v>4611</v>
      </c>
      <c r="F119">
        <v>0.52500000000000002</v>
      </c>
      <c r="G119">
        <v>5</v>
      </c>
      <c r="H119">
        <v>1</v>
      </c>
      <c r="I119">
        <v>2.7111650500000001E-2</v>
      </c>
      <c r="J119">
        <v>2.7111650500000001E-2</v>
      </c>
      <c r="K119">
        <v>112542.12</v>
      </c>
      <c r="L119">
        <v>0</v>
      </c>
      <c r="M119">
        <v>0</v>
      </c>
      <c r="N119">
        <v>0.4</v>
      </c>
      <c r="O119">
        <v>0.52500000000000002</v>
      </c>
      <c r="P119">
        <v>1</v>
      </c>
      <c r="Q119">
        <v>0.45</v>
      </c>
    </row>
    <row r="120" spans="1:23" hidden="1" x14ac:dyDescent="0.25">
      <c r="A120">
        <v>390</v>
      </c>
      <c r="B120" t="s">
        <v>4721</v>
      </c>
      <c r="C120" t="s">
        <v>3492</v>
      </c>
      <c r="D120" t="s">
        <v>4625</v>
      </c>
      <c r="E120" t="s">
        <v>4612</v>
      </c>
      <c r="F120">
        <v>0.39500000000000002</v>
      </c>
      <c r="G120">
        <v>8</v>
      </c>
      <c r="H120">
        <v>6</v>
      </c>
      <c r="I120">
        <v>1.2820512799999999E-2</v>
      </c>
      <c r="J120">
        <v>1.2820512799999999E-2</v>
      </c>
      <c r="K120">
        <v>117242.17</v>
      </c>
      <c r="L120">
        <v>0</v>
      </c>
      <c r="M120">
        <v>0</v>
      </c>
      <c r="N120">
        <v>0.3</v>
      </c>
      <c r="O120">
        <v>0.39500000000000002</v>
      </c>
      <c r="P120">
        <v>7</v>
      </c>
      <c r="Q120">
        <v>0.95</v>
      </c>
    </row>
    <row r="121" spans="1:23" hidden="1" x14ac:dyDescent="0.25">
      <c r="A121">
        <v>39</v>
      </c>
      <c r="B121" t="s">
        <v>4722</v>
      </c>
      <c r="C121" t="s">
        <v>3492</v>
      </c>
      <c r="D121" t="s">
        <v>4621</v>
      </c>
      <c r="E121" t="s">
        <v>4616</v>
      </c>
      <c r="F121">
        <v>0.85</v>
      </c>
      <c r="G121">
        <v>0</v>
      </c>
      <c r="H121">
        <v>0</v>
      </c>
      <c r="I121">
        <v>2.3076923077</v>
      </c>
      <c r="J121">
        <v>2.3076923077</v>
      </c>
      <c r="K121">
        <v>0</v>
      </c>
      <c r="L121">
        <v>0</v>
      </c>
      <c r="M121">
        <v>0</v>
      </c>
      <c r="N121">
        <v>0</v>
      </c>
      <c r="O121">
        <v>0.85</v>
      </c>
      <c r="P121">
        <v>0.3</v>
      </c>
      <c r="Q121">
        <v>0</v>
      </c>
      <c r="T121">
        <v>23010</v>
      </c>
      <c r="U121">
        <v>0</v>
      </c>
      <c r="V121">
        <v>0</v>
      </c>
      <c r="W121">
        <v>0.86</v>
      </c>
    </row>
    <row r="122" spans="1:23" hidden="1" x14ac:dyDescent="0.25">
      <c r="A122">
        <v>325</v>
      </c>
      <c r="B122" t="s">
        <v>4723</v>
      </c>
      <c r="C122" t="s">
        <v>3492</v>
      </c>
      <c r="D122" t="s">
        <v>4625</v>
      </c>
      <c r="E122" t="s">
        <v>4612</v>
      </c>
      <c r="F122">
        <v>0.39500000000000002</v>
      </c>
      <c r="G122">
        <v>8</v>
      </c>
      <c r="H122">
        <v>6</v>
      </c>
      <c r="I122">
        <v>1.5384615399999999E-2</v>
      </c>
      <c r="J122">
        <v>1.5384615399999999E-2</v>
      </c>
      <c r="K122">
        <v>117242.17</v>
      </c>
      <c r="L122">
        <v>0</v>
      </c>
      <c r="M122">
        <v>0</v>
      </c>
      <c r="N122">
        <v>0.3</v>
      </c>
      <c r="O122">
        <v>0.39500000000000002</v>
      </c>
      <c r="P122">
        <v>7</v>
      </c>
      <c r="Q122">
        <v>0.95</v>
      </c>
    </row>
    <row r="123" spans="1:23" hidden="1" x14ac:dyDescent="0.25">
      <c r="A123">
        <v>71</v>
      </c>
      <c r="B123" t="s">
        <v>4724</v>
      </c>
      <c r="C123" t="s">
        <v>3492</v>
      </c>
      <c r="D123" t="s">
        <v>4625</v>
      </c>
      <c r="E123" t="s">
        <v>4612</v>
      </c>
      <c r="F123">
        <v>0.39500000000000002</v>
      </c>
      <c r="G123">
        <v>8</v>
      </c>
      <c r="H123">
        <v>6</v>
      </c>
      <c r="I123">
        <v>7.0422535199999997E-2</v>
      </c>
      <c r="J123">
        <v>7.0422535199999997E-2</v>
      </c>
      <c r="K123">
        <v>117242.17</v>
      </c>
      <c r="L123">
        <v>0</v>
      </c>
      <c r="M123">
        <v>0</v>
      </c>
      <c r="N123">
        <v>0.3</v>
      </c>
      <c r="O123">
        <v>0.39500000000000002</v>
      </c>
      <c r="P123">
        <v>7</v>
      </c>
      <c r="Q123">
        <v>0.95</v>
      </c>
    </row>
    <row r="124" spans="1:23" hidden="1" x14ac:dyDescent="0.25">
      <c r="A124">
        <v>316</v>
      </c>
      <c r="B124" t="s">
        <v>4725</v>
      </c>
      <c r="C124" t="s">
        <v>3492</v>
      </c>
      <c r="D124" t="s">
        <v>4620</v>
      </c>
      <c r="E124" t="s">
        <v>4611</v>
      </c>
      <c r="F124">
        <v>0.52500000000000002</v>
      </c>
      <c r="G124">
        <v>5</v>
      </c>
      <c r="H124">
        <v>1</v>
      </c>
      <c r="I124">
        <v>3.5348101299999997E-2</v>
      </c>
      <c r="J124">
        <v>3.5348101299999997E-2</v>
      </c>
      <c r="K124">
        <v>112542.12</v>
      </c>
      <c r="L124">
        <v>0</v>
      </c>
      <c r="M124">
        <v>0</v>
      </c>
      <c r="N124">
        <v>0.4</v>
      </c>
      <c r="O124">
        <v>0.52500000000000002</v>
      </c>
      <c r="P124">
        <v>1</v>
      </c>
      <c r="Q124">
        <v>0.45</v>
      </c>
    </row>
    <row r="125" spans="1:23" hidden="1" x14ac:dyDescent="0.25">
      <c r="A125">
        <v>310</v>
      </c>
      <c r="B125" t="s">
        <v>3223</v>
      </c>
      <c r="C125" t="s">
        <v>3492</v>
      </c>
      <c r="D125" t="s">
        <v>4625</v>
      </c>
      <c r="E125" t="s">
        <v>4612</v>
      </c>
      <c r="F125">
        <v>0.39500000000000002</v>
      </c>
      <c r="G125">
        <v>8</v>
      </c>
      <c r="H125">
        <v>6</v>
      </c>
      <c r="I125">
        <v>1.6129032299999999E-2</v>
      </c>
      <c r="J125">
        <v>1.6129032299999999E-2</v>
      </c>
      <c r="K125">
        <v>117242.17</v>
      </c>
      <c r="L125">
        <v>0</v>
      </c>
      <c r="M125">
        <v>0</v>
      </c>
      <c r="N125">
        <v>0.3</v>
      </c>
      <c r="O125">
        <v>0.39500000000000002</v>
      </c>
      <c r="P125">
        <v>7</v>
      </c>
      <c r="Q125">
        <v>0.95</v>
      </c>
    </row>
    <row r="126" spans="1:23" hidden="1" x14ac:dyDescent="0.25">
      <c r="A126">
        <v>278</v>
      </c>
      <c r="B126" t="s">
        <v>4726</v>
      </c>
      <c r="C126" t="s">
        <v>3492</v>
      </c>
      <c r="D126" t="s">
        <v>4620</v>
      </c>
      <c r="E126" t="s">
        <v>4611</v>
      </c>
      <c r="F126">
        <v>0.52500000000000002</v>
      </c>
      <c r="G126">
        <v>5</v>
      </c>
      <c r="H126">
        <v>1</v>
      </c>
      <c r="I126">
        <v>4.0179856100000001E-2</v>
      </c>
      <c r="J126">
        <v>4.0179856100000001E-2</v>
      </c>
      <c r="K126">
        <v>112542.12</v>
      </c>
      <c r="L126">
        <v>0</v>
      </c>
      <c r="M126">
        <v>0</v>
      </c>
      <c r="N126">
        <v>0.4</v>
      </c>
      <c r="O126">
        <v>0.52500000000000002</v>
      </c>
      <c r="P126">
        <v>1</v>
      </c>
      <c r="Q126">
        <v>0.45</v>
      </c>
    </row>
    <row r="127" spans="1:23" hidden="1" x14ac:dyDescent="0.25">
      <c r="A127">
        <v>250</v>
      </c>
      <c r="B127" t="s">
        <v>4727</v>
      </c>
      <c r="C127" t="s">
        <v>3492</v>
      </c>
      <c r="D127" t="s">
        <v>4620</v>
      </c>
      <c r="E127" t="s">
        <v>4611</v>
      </c>
      <c r="F127">
        <v>0.52500000000000002</v>
      </c>
      <c r="G127">
        <v>5</v>
      </c>
      <c r="H127">
        <v>1</v>
      </c>
      <c r="I127">
        <v>4.4679999999999997E-2</v>
      </c>
      <c r="J127">
        <v>4.4679999999999997E-2</v>
      </c>
      <c r="K127">
        <v>112542.12</v>
      </c>
      <c r="L127">
        <v>0</v>
      </c>
      <c r="M127">
        <v>0</v>
      </c>
      <c r="N127">
        <v>0.4</v>
      </c>
      <c r="O127">
        <v>0.52500000000000002</v>
      </c>
      <c r="P127">
        <v>1</v>
      </c>
      <c r="Q127">
        <v>0.45</v>
      </c>
    </row>
    <row r="128" spans="1:23" hidden="1" x14ac:dyDescent="0.25">
      <c r="A128">
        <v>153</v>
      </c>
      <c r="B128" t="s">
        <v>1073</v>
      </c>
      <c r="C128" t="s">
        <v>3492</v>
      </c>
      <c r="D128" t="s">
        <v>4622</v>
      </c>
      <c r="E128" t="s">
        <v>4616</v>
      </c>
      <c r="F128">
        <v>0.86</v>
      </c>
      <c r="G128">
        <v>0</v>
      </c>
      <c r="H128">
        <v>0</v>
      </c>
      <c r="I128">
        <v>1.9607843137000001</v>
      </c>
      <c r="J128">
        <v>1.9607843137000001</v>
      </c>
      <c r="K128">
        <v>0</v>
      </c>
      <c r="L128">
        <v>0</v>
      </c>
      <c r="M128">
        <v>0</v>
      </c>
      <c r="N128">
        <v>0</v>
      </c>
      <c r="O128">
        <v>0.86</v>
      </c>
      <c r="P128">
        <v>0.3</v>
      </c>
      <c r="Q128">
        <v>0</v>
      </c>
      <c r="T128">
        <v>963.9</v>
      </c>
      <c r="U128">
        <v>0</v>
      </c>
      <c r="V128">
        <v>153</v>
      </c>
      <c r="W128">
        <v>0.86</v>
      </c>
    </row>
    <row r="129" spans="1:17" hidden="1" x14ac:dyDescent="0.25">
      <c r="A129">
        <v>123</v>
      </c>
      <c r="B129" t="s">
        <v>4728</v>
      </c>
      <c r="C129" t="s">
        <v>3492</v>
      </c>
      <c r="D129" t="s">
        <v>4620</v>
      </c>
      <c r="E129" t="s">
        <v>4611</v>
      </c>
      <c r="F129">
        <v>0.52500000000000002</v>
      </c>
      <c r="G129">
        <v>5</v>
      </c>
      <c r="H129">
        <v>1</v>
      </c>
      <c r="I129">
        <v>9.0813008099999995E-2</v>
      </c>
      <c r="J129">
        <v>9.0813008099999995E-2</v>
      </c>
      <c r="K129">
        <v>112542.12</v>
      </c>
      <c r="L129">
        <v>0</v>
      </c>
      <c r="M129">
        <v>0</v>
      </c>
      <c r="N129">
        <v>0.4</v>
      </c>
      <c r="O129">
        <v>0.52500000000000002</v>
      </c>
      <c r="P129">
        <v>1</v>
      </c>
      <c r="Q129">
        <v>0.45</v>
      </c>
    </row>
    <row r="130" spans="1:17" hidden="1" x14ac:dyDescent="0.25">
      <c r="A130">
        <v>117</v>
      </c>
      <c r="B130" t="s">
        <v>981</v>
      </c>
      <c r="C130" t="s">
        <v>3492</v>
      </c>
      <c r="D130" t="s">
        <v>4625</v>
      </c>
      <c r="E130" t="s">
        <v>4612</v>
      </c>
      <c r="F130">
        <v>0.39500000000000002</v>
      </c>
      <c r="G130">
        <v>8</v>
      </c>
      <c r="H130">
        <v>6</v>
      </c>
      <c r="I130">
        <v>4.2735042700000003E-2</v>
      </c>
      <c r="J130">
        <v>4.2735042700000003E-2</v>
      </c>
      <c r="K130">
        <v>117242.17</v>
      </c>
      <c r="L130">
        <v>0</v>
      </c>
      <c r="M130">
        <v>0</v>
      </c>
      <c r="N130">
        <v>0.3</v>
      </c>
      <c r="O130">
        <v>0.39500000000000002</v>
      </c>
      <c r="P130">
        <v>7</v>
      </c>
      <c r="Q130">
        <v>0.95</v>
      </c>
    </row>
    <row r="131" spans="1:17" hidden="1" x14ac:dyDescent="0.25">
      <c r="A131">
        <v>113</v>
      </c>
      <c r="B131" t="s">
        <v>1181</v>
      </c>
      <c r="C131" t="s">
        <v>3492</v>
      </c>
      <c r="D131" t="s">
        <v>4625</v>
      </c>
      <c r="E131" t="s">
        <v>4613</v>
      </c>
      <c r="F131">
        <v>0.38500000000000001</v>
      </c>
      <c r="G131">
        <v>8</v>
      </c>
      <c r="H131">
        <v>6</v>
      </c>
      <c r="I131">
        <v>4.4247787599999998E-2</v>
      </c>
      <c r="J131">
        <v>4.4247787599999998E-2</v>
      </c>
      <c r="K131">
        <v>136849.91500000001</v>
      </c>
      <c r="L131">
        <v>0</v>
      </c>
      <c r="M131">
        <v>0</v>
      </c>
      <c r="N131">
        <v>0.3</v>
      </c>
      <c r="O131">
        <v>0.38500000000000001</v>
      </c>
      <c r="P131">
        <v>7</v>
      </c>
      <c r="Q131">
        <v>1</v>
      </c>
    </row>
    <row r="132" spans="1:17" hidden="1" x14ac:dyDescent="0.25">
      <c r="A132">
        <v>110</v>
      </c>
      <c r="B132" t="s">
        <v>1191</v>
      </c>
      <c r="C132" t="s">
        <v>3492</v>
      </c>
      <c r="D132" t="s">
        <v>4620</v>
      </c>
      <c r="E132" t="s">
        <v>4611</v>
      </c>
      <c r="F132">
        <v>0.52500000000000002</v>
      </c>
      <c r="G132">
        <v>5</v>
      </c>
      <c r="H132">
        <v>1</v>
      </c>
      <c r="I132">
        <v>0.10154545449999999</v>
      </c>
      <c r="J132">
        <v>0.10154545449999999</v>
      </c>
      <c r="K132">
        <v>112542.12</v>
      </c>
      <c r="L132">
        <v>0</v>
      </c>
      <c r="M132">
        <v>0</v>
      </c>
      <c r="N132">
        <v>0.4</v>
      </c>
      <c r="O132">
        <v>0.52500000000000002</v>
      </c>
      <c r="P132">
        <v>1</v>
      </c>
      <c r="Q132">
        <v>0.45</v>
      </c>
    </row>
    <row r="133" spans="1:17" x14ac:dyDescent="0.25">
      <c r="A133">
        <v>38994</v>
      </c>
      <c r="B133" t="s">
        <v>4729</v>
      </c>
      <c r="C133" t="s">
        <v>3492</v>
      </c>
      <c r="D133" t="s">
        <v>4624</v>
      </c>
      <c r="E133" t="s">
        <v>4609</v>
      </c>
      <c r="F133">
        <v>1</v>
      </c>
      <c r="G133">
        <v>0</v>
      </c>
      <c r="H133">
        <v>0</v>
      </c>
      <c r="I133">
        <v>2.3080473899999999E-2</v>
      </c>
      <c r="J133">
        <v>2.3080473899999999E-2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</row>
    <row r="134" spans="1:17" x14ac:dyDescent="0.25">
      <c r="A134">
        <v>39790</v>
      </c>
      <c r="B134" t="s">
        <v>4730</v>
      </c>
      <c r="C134" t="s">
        <v>3492</v>
      </c>
      <c r="D134" t="s">
        <v>4627</v>
      </c>
      <c r="E134" t="s">
        <v>4617</v>
      </c>
      <c r="F134">
        <v>1</v>
      </c>
      <c r="G134">
        <v>0</v>
      </c>
      <c r="H134">
        <v>0</v>
      </c>
      <c r="I134">
        <v>3.3928122999999999E-3</v>
      </c>
      <c r="J134">
        <v>3.3928122999999999E-3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</row>
    <row r="135" spans="1:17" hidden="1" x14ac:dyDescent="0.25">
      <c r="A135">
        <v>6609</v>
      </c>
      <c r="B135" t="s">
        <v>4731</v>
      </c>
      <c r="C135" t="s">
        <v>3492</v>
      </c>
      <c r="D135" t="s">
        <v>4625</v>
      </c>
      <c r="E135" t="s">
        <v>4610</v>
      </c>
      <c r="F135">
        <v>0.45</v>
      </c>
      <c r="G135">
        <v>8</v>
      </c>
      <c r="H135">
        <v>6</v>
      </c>
      <c r="I135">
        <v>7.5654409999999998E-4</v>
      </c>
      <c r="J135">
        <v>7.5654409999999998E-4</v>
      </c>
      <c r="K135">
        <v>2000</v>
      </c>
      <c r="L135">
        <v>0</v>
      </c>
      <c r="M135">
        <v>0</v>
      </c>
      <c r="N135">
        <v>0.2</v>
      </c>
      <c r="O135">
        <v>0.45</v>
      </c>
      <c r="P135">
        <v>7</v>
      </c>
      <c r="Q135">
        <v>0</v>
      </c>
    </row>
    <row r="136" spans="1:17" hidden="1" x14ac:dyDescent="0.25">
      <c r="A136">
        <v>1145</v>
      </c>
      <c r="B136" t="s">
        <v>4732</v>
      </c>
      <c r="C136" t="s">
        <v>3492</v>
      </c>
      <c r="D136" t="s">
        <v>4625</v>
      </c>
      <c r="E136" t="s">
        <v>4613</v>
      </c>
      <c r="F136">
        <v>0.38500000000000001</v>
      </c>
      <c r="G136">
        <v>8</v>
      </c>
      <c r="H136">
        <v>6</v>
      </c>
      <c r="I136">
        <v>4.3668122000000004E-3</v>
      </c>
      <c r="J136">
        <v>4.3668122000000004E-3</v>
      </c>
      <c r="K136">
        <v>136849.91500000001</v>
      </c>
      <c r="L136">
        <v>0</v>
      </c>
      <c r="M136">
        <v>0</v>
      </c>
      <c r="N136">
        <v>0.3</v>
      </c>
      <c r="O136">
        <v>0.38500000000000001</v>
      </c>
      <c r="P136">
        <v>7</v>
      </c>
      <c r="Q136">
        <v>1</v>
      </c>
    </row>
    <row r="137" spans="1:17" hidden="1" x14ac:dyDescent="0.25">
      <c r="A137">
        <v>8808</v>
      </c>
      <c r="B137" t="s">
        <v>4733</v>
      </c>
      <c r="C137" t="s">
        <v>3492</v>
      </c>
      <c r="D137" t="s">
        <v>4620</v>
      </c>
      <c r="E137" t="s">
        <v>4611</v>
      </c>
      <c r="F137">
        <v>0.52500000000000002</v>
      </c>
      <c r="G137">
        <v>5</v>
      </c>
      <c r="H137">
        <v>1</v>
      </c>
      <c r="I137">
        <v>1.2681653E-3</v>
      </c>
      <c r="J137">
        <v>1.2681653E-3</v>
      </c>
      <c r="K137">
        <v>112542.12</v>
      </c>
      <c r="L137">
        <v>0</v>
      </c>
      <c r="M137">
        <v>0</v>
      </c>
      <c r="N137">
        <v>0.4</v>
      </c>
      <c r="O137">
        <v>0.52500000000000002</v>
      </c>
      <c r="P137">
        <v>1</v>
      </c>
      <c r="Q137">
        <v>0.45</v>
      </c>
    </row>
    <row r="138" spans="1:17" hidden="1" x14ac:dyDescent="0.25">
      <c r="A138">
        <v>4183</v>
      </c>
      <c r="B138" t="s">
        <v>4734</v>
      </c>
      <c r="C138" t="s">
        <v>3492</v>
      </c>
      <c r="D138" t="s">
        <v>4625</v>
      </c>
      <c r="E138" t="s">
        <v>4612</v>
      </c>
      <c r="F138">
        <v>0.39500000000000002</v>
      </c>
      <c r="G138">
        <v>8</v>
      </c>
      <c r="H138">
        <v>6</v>
      </c>
      <c r="I138">
        <v>1.1953144E-3</v>
      </c>
      <c r="J138">
        <v>1.1953144E-3</v>
      </c>
      <c r="K138">
        <v>117242.17</v>
      </c>
      <c r="L138">
        <v>0</v>
      </c>
      <c r="M138">
        <v>0</v>
      </c>
      <c r="N138">
        <v>0.3</v>
      </c>
      <c r="O138">
        <v>0.39500000000000002</v>
      </c>
      <c r="P138">
        <v>7</v>
      </c>
      <c r="Q138">
        <v>0.95</v>
      </c>
    </row>
    <row r="139" spans="1:17" hidden="1" x14ac:dyDescent="0.25">
      <c r="A139">
        <v>1946</v>
      </c>
      <c r="B139" t="s">
        <v>4735</v>
      </c>
      <c r="C139" t="s">
        <v>3492</v>
      </c>
      <c r="D139" t="s">
        <v>4625</v>
      </c>
      <c r="E139" t="s">
        <v>4615</v>
      </c>
      <c r="F139">
        <v>0.41</v>
      </c>
      <c r="G139">
        <v>8</v>
      </c>
      <c r="H139">
        <v>6</v>
      </c>
      <c r="I139">
        <v>2.5693730999999998E-3</v>
      </c>
      <c r="J139">
        <v>2.5693730999999998E-3</v>
      </c>
      <c r="K139">
        <v>35280.964999999997</v>
      </c>
      <c r="L139">
        <v>0</v>
      </c>
      <c r="M139">
        <v>0</v>
      </c>
      <c r="N139">
        <v>0.3</v>
      </c>
      <c r="O139">
        <v>0.41</v>
      </c>
      <c r="P139">
        <v>7</v>
      </c>
      <c r="Q139">
        <v>0.79</v>
      </c>
    </row>
    <row r="140" spans="1:17" hidden="1" x14ac:dyDescent="0.25">
      <c r="A140">
        <v>3397</v>
      </c>
      <c r="B140" t="s">
        <v>4736</v>
      </c>
      <c r="C140" t="s">
        <v>3492</v>
      </c>
      <c r="D140" t="s">
        <v>4623</v>
      </c>
      <c r="E140" t="s">
        <v>4616</v>
      </c>
      <c r="F140">
        <v>1</v>
      </c>
      <c r="G140">
        <v>0</v>
      </c>
      <c r="H140">
        <v>0</v>
      </c>
      <c r="I140">
        <v>6.4763026200000004E-2</v>
      </c>
      <c r="J140">
        <v>6.4763026200000004E-2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0.3</v>
      </c>
      <c r="Q140">
        <v>0</v>
      </c>
    </row>
    <row r="141" spans="1:17" hidden="1" x14ac:dyDescent="0.25">
      <c r="A141">
        <v>1403</v>
      </c>
      <c r="B141" t="s">
        <v>4737</v>
      </c>
      <c r="C141" t="s">
        <v>3492</v>
      </c>
      <c r="D141" t="s">
        <v>4625</v>
      </c>
      <c r="E141" t="s">
        <v>4618</v>
      </c>
      <c r="F141">
        <v>0.46500000000000002</v>
      </c>
      <c r="G141">
        <v>7.335</v>
      </c>
      <c r="H141">
        <v>7.335</v>
      </c>
      <c r="I141">
        <v>0.23007840339999999</v>
      </c>
      <c r="J141">
        <v>0.23007840339999999</v>
      </c>
      <c r="K141">
        <v>0</v>
      </c>
      <c r="L141">
        <v>0</v>
      </c>
      <c r="M141">
        <v>0</v>
      </c>
      <c r="N141">
        <v>0.3</v>
      </c>
      <c r="O141">
        <v>0.46500000000000002</v>
      </c>
      <c r="P141">
        <v>0</v>
      </c>
      <c r="Q141">
        <v>0</v>
      </c>
    </row>
    <row r="142" spans="1:17" hidden="1" x14ac:dyDescent="0.25">
      <c r="A142">
        <v>1000</v>
      </c>
      <c r="B142" t="s">
        <v>4738</v>
      </c>
      <c r="C142" t="s">
        <v>3492</v>
      </c>
      <c r="D142" t="s">
        <v>4620</v>
      </c>
      <c r="E142" t="s">
        <v>4611</v>
      </c>
      <c r="F142">
        <v>0.52500000000000002</v>
      </c>
      <c r="G142">
        <v>5</v>
      </c>
      <c r="H142">
        <v>1</v>
      </c>
      <c r="I142">
        <v>1.1169999999999999E-2</v>
      </c>
      <c r="J142">
        <v>1.1169999999999999E-2</v>
      </c>
      <c r="K142">
        <v>112542.12</v>
      </c>
      <c r="L142">
        <v>0</v>
      </c>
      <c r="M142">
        <v>0</v>
      </c>
      <c r="N142">
        <v>0.4</v>
      </c>
      <c r="O142">
        <v>0.52500000000000002</v>
      </c>
      <c r="P142">
        <v>1</v>
      </c>
      <c r="Q142">
        <v>0.45</v>
      </c>
    </row>
  </sheetData>
  <autoFilter ref="A1:W142" xr:uid="{E7E16615-0939-4ED1-8E25-EF45DA7E6E9F}">
    <filterColumn colId="3">
      <filters>
        <filter val="PHOT"/>
        <filter val="WTOF"/>
        <filter val="WTON"/>
      </filters>
    </filterColumn>
  </autoFilter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E1023-F8B6-4D20-AB56-A4D0C60D1895}">
  <sheetPr codeName="Tabelle6">
    <tabColor theme="8" tint="0.79998168889431442"/>
  </sheetPr>
  <dimension ref="A3:T28"/>
  <sheetViews>
    <sheetView topLeftCell="A7" workbookViewId="0">
      <selection activeCell="N29" sqref="M29:N29"/>
    </sheetView>
  </sheetViews>
  <sheetFormatPr baseColWidth="10" defaultRowHeight="15" x14ac:dyDescent="0.25"/>
  <cols>
    <col min="1" max="1" width="23" customWidth="1"/>
  </cols>
  <sheetData>
    <row r="3" spans="1:20" x14ac:dyDescent="0.25">
      <c r="A3" s="83" t="s">
        <v>4619</v>
      </c>
      <c r="B3" s="83"/>
      <c r="C3" s="83"/>
      <c r="D3" s="83"/>
      <c r="E3" s="83"/>
      <c r="F3" s="83"/>
      <c r="M3" s="84" t="s">
        <v>4755</v>
      </c>
      <c r="N3" s="84"/>
      <c r="O3" s="84"/>
      <c r="P3" s="84"/>
      <c r="Q3" s="84"/>
    </row>
    <row r="4" spans="1:20" x14ac:dyDescent="0.25">
      <c r="A4" s="7" t="s">
        <v>4608</v>
      </c>
    </row>
    <row r="5" spans="1:20" x14ac:dyDescent="0.25">
      <c r="A5" s="4" t="s">
        <v>3496</v>
      </c>
      <c r="B5" s="4" t="s">
        <v>4610</v>
      </c>
      <c r="F5" s="4" t="s">
        <v>4609</v>
      </c>
      <c r="G5" t="e">
        <f>VLOOKUP(F5,B:B,1,FALSE)</f>
        <v>#N/A</v>
      </c>
      <c r="M5" s="4" t="s">
        <v>4630</v>
      </c>
      <c r="N5" s="12">
        <v>0</v>
      </c>
      <c r="O5" s="12">
        <v>0</v>
      </c>
      <c r="R5" t="s">
        <v>4594</v>
      </c>
      <c r="S5" t="s">
        <v>4758</v>
      </c>
      <c r="T5" t="s">
        <v>4759</v>
      </c>
    </row>
    <row r="6" spans="1:20" x14ac:dyDescent="0.25">
      <c r="A6" s="4" t="s">
        <v>3497</v>
      </c>
      <c r="B6" s="4" t="s">
        <v>4612</v>
      </c>
      <c r="F6" s="4" t="s">
        <v>4610</v>
      </c>
      <c r="G6" t="str">
        <f t="shared" ref="G6:G14" si="0">VLOOKUP(F6,B:B,1,FALSE)</f>
        <v>BIO</v>
      </c>
      <c r="M6" s="4" t="s">
        <v>4620</v>
      </c>
      <c r="N6">
        <f t="shared" ref="N6:N14" si="1">VLOOKUP(M6,R:T,2,FALSE)</f>
        <v>5</v>
      </c>
      <c r="O6">
        <f t="shared" ref="O6:O14" si="2">VLOOKUP(M6,R:T,3,FALSE)</f>
        <v>1</v>
      </c>
      <c r="R6" s="4" t="s">
        <v>4620</v>
      </c>
      <c r="S6" s="5">
        <v>5</v>
      </c>
      <c r="T6" s="5">
        <v>1</v>
      </c>
    </row>
    <row r="7" spans="1:20" x14ac:dyDescent="0.25">
      <c r="A7" s="4" t="s">
        <v>3498</v>
      </c>
      <c r="B7" s="4" t="s">
        <v>4616</v>
      </c>
      <c r="F7" s="4" t="s">
        <v>4611</v>
      </c>
      <c r="G7" t="str">
        <f t="shared" si="0"/>
        <v>GAS</v>
      </c>
      <c r="M7" s="4" t="s">
        <v>4628</v>
      </c>
      <c r="N7" s="12">
        <v>0</v>
      </c>
      <c r="O7" s="12">
        <v>0</v>
      </c>
      <c r="R7" s="4" t="s">
        <v>4621</v>
      </c>
      <c r="S7" s="5">
        <v>0</v>
      </c>
      <c r="T7" s="5">
        <v>0</v>
      </c>
    </row>
    <row r="8" spans="1:20" x14ac:dyDescent="0.25">
      <c r="A8" s="4" t="s">
        <v>3499</v>
      </c>
      <c r="B8" s="4" t="s">
        <v>4613</v>
      </c>
      <c r="F8" s="4" t="s">
        <v>4612</v>
      </c>
      <c r="G8" t="str">
        <f t="shared" si="0"/>
        <v>HRD</v>
      </c>
      <c r="M8" s="4" t="s">
        <v>4622</v>
      </c>
      <c r="N8">
        <f t="shared" si="1"/>
        <v>0</v>
      </c>
      <c r="O8">
        <f t="shared" si="2"/>
        <v>0</v>
      </c>
      <c r="R8" s="4" t="s">
        <v>4622</v>
      </c>
      <c r="S8" s="5">
        <v>0</v>
      </c>
      <c r="T8" s="5">
        <v>0</v>
      </c>
    </row>
    <row r="9" spans="1:20" x14ac:dyDescent="0.25">
      <c r="A9" s="4" t="s">
        <v>3500</v>
      </c>
      <c r="B9" s="4" t="s">
        <v>4611</v>
      </c>
      <c r="F9" s="4" t="s">
        <v>4613</v>
      </c>
      <c r="G9" t="str">
        <f t="shared" si="0"/>
        <v>LIG</v>
      </c>
      <c r="M9" s="4" t="s">
        <v>4623</v>
      </c>
      <c r="N9">
        <f t="shared" si="1"/>
        <v>0</v>
      </c>
      <c r="O9">
        <f t="shared" si="2"/>
        <v>0</v>
      </c>
      <c r="R9" s="4" t="s">
        <v>4623</v>
      </c>
      <c r="S9" s="5">
        <v>0</v>
      </c>
      <c r="T9" s="5">
        <v>0</v>
      </c>
    </row>
    <row r="10" spans="1:20" x14ac:dyDescent="0.25">
      <c r="A10" s="4" t="s">
        <v>3501</v>
      </c>
      <c r="B10" s="4" t="s">
        <v>4614</v>
      </c>
      <c r="F10" s="4" t="s">
        <v>4614</v>
      </c>
      <c r="G10" t="str">
        <f t="shared" si="0"/>
        <v>NUC</v>
      </c>
      <c r="M10" s="4" t="s">
        <v>4629</v>
      </c>
      <c r="N10" s="12">
        <v>0</v>
      </c>
      <c r="O10" s="12">
        <v>0</v>
      </c>
      <c r="R10" s="4" t="s">
        <v>4624</v>
      </c>
      <c r="S10" s="5">
        <v>0</v>
      </c>
      <c r="T10" s="5">
        <v>0</v>
      </c>
    </row>
    <row r="11" spans="1:20" x14ac:dyDescent="0.25">
      <c r="A11" s="4" t="s">
        <v>3502</v>
      </c>
      <c r="B11" s="4" t="s">
        <v>4615</v>
      </c>
      <c r="F11" s="4" t="s">
        <v>4615</v>
      </c>
      <c r="G11" t="str">
        <f t="shared" si="0"/>
        <v>OIL</v>
      </c>
      <c r="M11" s="4" t="s">
        <v>4624</v>
      </c>
      <c r="N11">
        <f t="shared" si="1"/>
        <v>0</v>
      </c>
      <c r="O11">
        <f t="shared" si="2"/>
        <v>0</v>
      </c>
      <c r="R11" s="4" t="s">
        <v>4625</v>
      </c>
      <c r="S11" s="5">
        <v>9.5587323943661975</v>
      </c>
      <c r="T11" s="5">
        <v>7.8122535211267614</v>
      </c>
    </row>
    <row r="12" spans="1:20" x14ac:dyDescent="0.25">
      <c r="A12" s="4" t="s">
        <v>3505</v>
      </c>
      <c r="B12" s="5"/>
      <c r="F12" s="4" t="s">
        <v>4616</v>
      </c>
      <c r="G12" t="str">
        <f t="shared" si="0"/>
        <v>WAT</v>
      </c>
      <c r="M12" s="4" t="s">
        <v>4625</v>
      </c>
      <c r="N12">
        <f t="shared" si="1"/>
        <v>9.5587323943661975</v>
      </c>
      <c r="O12">
        <f t="shared" si="2"/>
        <v>7.8122535211267614</v>
      </c>
      <c r="R12" s="4" t="s">
        <v>4626</v>
      </c>
      <c r="S12" s="5">
        <v>0</v>
      </c>
      <c r="T12" s="5">
        <v>0</v>
      </c>
    </row>
    <row r="13" spans="1:20" x14ac:dyDescent="0.25">
      <c r="A13" s="4" t="s">
        <v>3503</v>
      </c>
      <c r="B13" s="14" t="s">
        <v>3998</v>
      </c>
      <c r="F13" s="4" t="s">
        <v>4617</v>
      </c>
      <c r="G13" t="e">
        <f t="shared" si="0"/>
        <v>#N/A</v>
      </c>
      <c r="M13" s="4" t="s">
        <v>4626</v>
      </c>
      <c r="N13">
        <f t="shared" si="1"/>
        <v>0</v>
      </c>
      <c r="O13">
        <f t="shared" si="2"/>
        <v>0</v>
      </c>
      <c r="R13" s="4" t="s">
        <v>4627</v>
      </c>
      <c r="S13" s="5">
        <v>0</v>
      </c>
      <c r="T13" s="5">
        <v>0</v>
      </c>
    </row>
    <row r="14" spans="1:20" x14ac:dyDescent="0.25">
      <c r="A14" s="4" t="s">
        <v>3504</v>
      </c>
      <c r="B14" s="4" t="s">
        <v>4618</v>
      </c>
      <c r="F14" s="4" t="s">
        <v>4618</v>
      </c>
      <c r="G14" t="str">
        <f t="shared" si="0"/>
        <v>WST</v>
      </c>
      <c r="M14" s="4" t="s">
        <v>4627</v>
      </c>
      <c r="N14">
        <f t="shared" si="1"/>
        <v>0</v>
      </c>
      <c r="O14">
        <f t="shared" si="2"/>
        <v>0</v>
      </c>
      <c r="R14" s="4" t="s">
        <v>4595</v>
      </c>
      <c r="S14" s="5">
        <v>6.1690714285714288</v>
      </c>
      <c r="T14" s="5">
        <v>4.2262142857142866</v>
      </c>
    </row>
    <row r="19" spans="1:14" x14ac:dyDescent="0.25">
      <c r="A19" s="4" t="s">
        <v>3508</v>
      </c>
      <c r="B19" s="4" t="s">
        <v>4620</v>
      </c>
      <c r="F19" s="4" t="s">
        <v>4620</v>
      </c>
      <c r="M19" s="13" t="s">
        <v>4630</v>
      </c>
      <c r="N19">
        <v>0.86</v>
      </c>
    </row>
    <row r="20" spans="1:14" x14ac:dyDescent="0.25">
      <c r="A20" s="4" t="s">
        <v>3507</v>
      </c>
      <c r="B20" s="9" t="s">
        <v>4629</v>
      </c>
      <c r="F20" s="4" t="s">
        <v>4621</v>
      </c>
      <c r="M20" s="13" t="s">
        <v>4620</v>
      </c>
      <c r="N20">
        <v>0.493894</v>
      </c>
    </row>
    <row r="21" spans="1:14" x14ac:dyDescent="0.25">
      <c r="A21" s="4" t="s">
        <v>3512</v>
      </c>
      <c r="B21" s="9" t="s">
        <v>4628</v>
      </c>
      <c r="F21" s="4" t="s">
        <v>4622</v>
      </c>
      <c r="M21" s="13" t="s">
        <v>4628</v>
      </c>
      <c r="N21">
        <v>0.33819500000000002</v>
      </c>
    </row>
    <row r="22" spans="1:14" x14ac:dyDescent="0.25">
      <c r="A22" s="4" t="s">
        <v>3510</v>
      </c>
      <c r="B22" s="4" t="s">
        <v>4622</v>
      </c>
      <c r="F22" s="4" t="s">
        <v>4623</v>
      </c>
      <c r="M22" s="13" t="s">
        <v>4622</v>
      </c>
      <c r="N22">
        <v>0.75134199999999995</v>
      </c>
    </row>
    <row r="23" spans="1:14" x14ac:dyDescent="0.25">
      <c r="A23" s="4" t="s">
        <v>3511</v>
      </c>
      <c r="B23" s="10" t="s">
        <v>4622</v>
      </c>
      <c r="F23" s="4" t="s">
        <v>4624</v>
      </c>
      <c r="M23" s="13" t="s">
        <v>4623</v>
      </c>
      <c r="N23">
        <v>0.8</v>
      </c>
    </row>
    <row r="24" spans="1:14" x14ac:dyDescent="0.25">
      <c r="A24" s="4" t="s">
        <v>3509</v>
      </c>
      <c r="B24" s="4" t="s">
        <v>4623</v>
      </c>
      <c r="F24" s="4" t="s">
        <v>4625</v>
      </c>
      <c r="M24" s="13" t="s">
        <v>4629</v>
      </c>
      <c r="N24">
        <v>0.45204</v>
      </c>
    </row>
    <row r="25" spans="1:14" x14ac:dyDescent="0.25">
      <c r="A25" s="4" t="s">
        <v>3506</v>
      </c>
      <c r="B25" s="4" t="s">
        <v>4625</v>
      </c>
      <c r="F25" s="4" t="s">
        <v>4626</v>
      </c>
      <c r="M25" s="13" t="s">
        <v>4624</v>
      </c>
      <c r="N25" t="s">
        <v>4760</v>
      </c>
    </row>
    <row r="26" spans="1:14" x14ac:dyDescent="0.25">
      <c r="A26" s="4" t="s">
        <v>3513</v>
      </c>
      <c r="B26" s="9" t="s">
        <v>4630</v>
      </c>
      <c r="F26" s="4" t="s">
        <v>4627</v>
      </c>
      <c r="M26" s="13" t="s">
        <v>4625</v>
      </c>
      <c r="N26">
        <v>0.36544700000000002</v>
      </c>
    </row>
    <row r="27" spans="1:14" x14ac:dyDescent="0.25">
      <c r="M27" s="13" t="s">
        <v>4626</v>
      </c>
      <c r="N27" t="s">
        <v>4760</v>
      </c>
    </row>
    <row r="28" spans="1:14" x14ac:dyDescent="0.25">
      <c r="M28" s="13" t="s">
        <v>4627</v>
      </c>
      <c r="N28" t="s">
        <v>4760</v>
      </c>
    </row>
  </sheetData>
  <mergeCells count="2">
    <mergeCell ref="A3:F3"/>
    <mergeCell ref="M3:Q3"/>
  </mergeCells>
  <pageMargins left="0.7" right="0.7" top="0.78740157499999996" bottom="0.78740157499999996" header="0.3" footer="0.3"/>
  <pageSetup paperSize="9"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BFB62-A2AF-4158-A931-05956FA307FF}">
  <dimension ref="A3:C12"/>
  <sheetViews>
    <sheetView workbookViewId="0">
      <selection activeCell="A3" sqref="A3:C12"/>
    </sheetView>
  </sheetViews>
  <sheetFormatPr baseColWidth="10" defaultRowHeight="15" x14ac:dyDescent="0.25"/>
  <cols>
    <col min="1" max="1" width="22.42578125" bestFit="1" customWidth="1"/>
    <col min="2" max="2" width="25.7109375" bestFit="1" customWidth="1"/>
    <col min="3" max="3" width="28.42578125" bestFit="1" customWidth="1"/>
  </cols>
  <sheetData>
    <row r="3" spans="1:3" x14ac:dyDescent="0.25">
      <c r="A3" s="3" t="s">
        <v>4594</v>
      </c>
      <c r="B3" t="s">
        <v>4758</v>
      </c>
      <c r="C3" t="s">
        <v>4759</v>
      </c>
    </row>
    <row r="4" spans="1:3" x14ac:dyDescent="0.25">
      <c r="A4" s="4" t="s">
        <v>4620</v>
      </c>
      <c r="B4" s="5">
        <v>5</v>
      </c>
      <c r="C4" s="5">
        <v>1</v>
      </c>
    </row>
    <row r="5" spans="1:3" x14ac:dyDescent="0.25">
      <c r="A5" s="4" t="s">
        <v>4621</v>
      </c>
      <c r="B5" s="5">
        <v>0</v>
      </c>
      <c r="C5" s="5">
        <v>0</v>
      </c>
    </row>
    <row r="6" spans="1:3" x14ac:dyDescent="0.25">
      <c r="A6" s="4" t="s">
        <v>4622</v>
      </c>
      <c r="B6" s="5">
        <v>0</v>
      </c>
      <c r="C6" s="5">
        <v>0</v>
      </c>
    </row>
    <row r="7" spans="1:3" x14ac:dyDescent="0.25">
      <c r="A7" s="4" t="s">
        <v>4623</v>
      </c>
      <c r="B7" s="5">
        <v>0</v>
      </c>
      <c r="C7" s="5">
        <v>0</v>
      </c>
    </row>
    <row r="8" spans="1:3" x14ac:dyDescent="0.25">
      <c r="A8" s="4" t="s">
        <v>4624</v>
      </c>
      <c r="B8" s="5">
        <v>0</v>
      </c>
      <c r="C8" s="5">
        <v>0</v>
      </c>
    </row>
    <row r="9" spans="1:3" x14ac:dyDescent="0.25">
      <c r="A9" s="4" t="s">
        <v>4625</v>
      </c>
      <c r="B9" s="5">
        <v>9.5587323943661975</v>
      </c>
      <c r="C9" s="5">
        <v>7.8122535211267614</v>
      </c>
    </row>
    <row r="10" spans="1:3" x14ac:dyDescent="0.25">
      <c r="A10" s="4" t="s">
        <v>4626</v>
      </c>
      <c r="B10" s="5">
        <v>0</v>
      </c>
      <c r="C10" s="5">
        <v>0</v>
      </c>
    </row>
    <row r="11" spans="1:3" x14ac:dyDescent="0.25">
      <c r="A11" s="4" t="s">
        <v>4627</v>
      </c>
      <c r="B11" s="5">
        <v>0</v>
      </c>
      <c r="C11" s="5">
        <v>0</v>
      </c>
    </row>
    <row r="12" spans="1:3" x14ac:dyDescent="0.25">
      <c r="A12" s="4" t="s">
        <v>4595</v>
      </c>
      <c r="B12" s="5">
        <v>6.1690714285714288</v>
      </c>
      <c r="C12" s="5">
        <v>4.2262142857142866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83B2F-D848-40B2-A120-68FD477DE77C}">
  <dimension ref="A1"/>
  <sheetViews>
    <sheetView workbookViewId="0">
      <selection activeCell="K37" sqref="K37"/>
    </sheetView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5C9F1-F47B-46FF-8F43-ACB48845F4B7}">
  <sheetPr codeName="Tabelle7"/>
  <dimension ref="A3:E15"/>
  <sheetViews>
    <sheetView workbookViewId="0">
      <selection activeCell="C17" sqref="C17"/>
    </sheetView>
  </sheetViews>
  <sheetFormatPr baseColWidth="10" defaultRowHeight="15" x14ac:dyDescent="0.25"/>
  <cols>
    <col min="1" max="1" width="22.42578125" bestFit="1" customWidth="1"/>
    <col min="2" max="2" width="27.85546875" bestFit="1" customWidth="1"/>
    <col min="3" max="3" width="29.42578125" bestFit="1" customWidth="1"/>
    <col min="4" max="4" width="19.85546875" bestFit="1" customWidth="1"/>
    <col min="5" max="5" width="25.5703125" bestFit="1" customWidth="1"/>
  </cols>
  <sheetData>
    <row r="3" spans="1:5" x14ac:dyDescent="0.25">
      <c r="A3" s="3" t="s">
        <v>4594</v>
      </c>
      <c r="B3" t="s">
        <v>4742</v>
      </c>
      <c r="C3" t="s">
        <v>4741</v>
      </c>
    </row>
    <row r="4" spans="1:5" x14ac:dyDescent="0.25">
      <c r="A4" s="4" t="s">
        <v>4620</v>
      </c>
      <c r="B4" s="5">
        <v>3.8508725075675675E-2</v>
      </c>
      <c r="C4" s="5">
        <v>3.8508725075675675E-2</v>
      </c>
      <c r="E4" s="13" t="s">
        <v>4743</v>
      </c>
    </row>
    <row r="5" spans="1:5" x14ac:dyDescent="0.25">
      <c r="A5" s="4" t="s">
        <v>4621</v>
      </c>
      <c r="B5" s="5">
        <v>1.2438461538500001</v>
      </c>
      <c r="C5" s="5">
        <v>1.2438461538500001</v>
      </c>
      <c r="E5" s="13" t="s">
        <v>4744</v>
      </c>
    </row>
    <row r="6" spans="1:5" x14ac:dyDescent="0.25">
      <c r="A6" s="4" t="s">
        <v>4622</v>
      </c>
      <c r="B6" s="5">
        <v>0.95351891912857145</v>
      </c>
      <c r="C6" s="5">
        <v>0.95351891912857145</v>
      </c>
      <c r="E6" s="13" t="s">
        <v>4745</v>
      </c>
    </row>
    <row r="7" spans="1:5" x14ac:dyDescent="0.25">
      <c r="A7" s="4" t="s">
        <v>4623</v>
      </c>
      <c r="B7" s="5">
        <v>1.4617710098499999</v>
      </c>
      <c r="C7" s="5">
        <v>1.4617710098499999</v>
      </c>
      <c r="E7" s="13" t="s">
        <v>4746</v>
      </c>
    </row>
    <row r="8" spans="1:5" x14ac:dyDescent="0.25">
      <c r="A8" s="4" t="s">
        <v>4624</v>
      </c>
      <c r="B8" s="5">
        <v>2.3080473899999999E-2</v>
      </c>
      <c r="C8" s="5">
        <v>2.3080473899999999E-2</v>
      </c>
      <c r="E8" s="13" t="s">
        <v>4747</v>
      </c>
    </row>
    <row r="9" spans="1:5" x14ac:dyDescent="0.25">
      <c r="A9" s="4" t="s">
        <v>4625</v>
      </c>
      <c r="B9" s="5">
        <v>4.0224969288732378E-2</v>
      </c>
      <c r="C9" s="5">
        <v>4.0224969288732378E-2</v>
      </c>
      <c r="E9" s="13" t="s">
        <v>4748</v>
      </c>
    </row>
    <row r="10" spans="1:5" x14ac:dyDescent="0.25">
      <c r="A10" s="4" t="s">
        <v>4626</v>
      </c>
      <c r="B10" s="5">
        <v>0.56652967921111108</v>
      </c>
      <c r="C10" s="5">
        <v>0.56652967921111108</v>
      </c>
      <c r="E10" s="13" t="s">
        <v>4749</v>
      </c>
    </row>
    <row r="11" spans="1:5" x14ac:dyDescent="0.25">
      <c r="A11" s="4" t="s">
        <v>4627</v>
      </c>
      <c r="B11" s="5">
        <v>0.46088007959999999</v>
      </c>
      <c r="C11" s="5">
        <v>0.46088007959999999</v>
      </c>
      <c r="E11" s="13" t="s">
        <v>4750</v>
      </c>
    </row>
    <row r="12" spans="1:5" x14ac:dyDescent="0.25">
      <c r="A12" s="4" t="s">
        <v>4595</v>
      </c>
      <c r="B12" s="5">
        <v>0.22863174720142862</v>
      </c>
      <c r="C12" s="5">
        <v>0.22863174720142862</v>
      </c>
    </row>
    <row r="13" spans="1:5" x14ac:dyDescent="0.25">
      <c r="A13" t="s">
        <v>4630</v>
      </c>
      <c r="B13" s="5">
        <v>1</v>
      </c>
      <c r="C13" s="5">
        <v>1</v>
      </c>
    </row>
    <row r="14" spans="1:5" x14ac:dyDescent="0.25">
      <c r="A14" s="4" t="s">
        <v>4629</v>
      </c>
      <c r="B14" s="5">
        <v>1</v>
      </c>
      <c r="C14" s="5">
        <v>1</v>
      </c>
    </row>
    <row r="15" spans="1:5" x14ac:dyDescent="0.25">
      <c r="A15" t="s">
        <v>4628</v>
      </c>
      <c r="B15" s="5">
        <v>1</v>
      </c>
      <c r="C15" s="5">
        <v>1</v>
      </c>
    </row>
  </sheetData>
  <pageMargins left="0.7" right="0.7" top="0.78740157499999996" bottom="0.78740157499999996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12</vt:i4>
      </vt:variant>
    </vt:vector>
  </HeadingPairs>
  <TitlesOfParts>
    <vt:vector size="12" baseType="lpstr">
      <vt:lpstr>Assumptions</vt:lpstr>
      <vt:lpstr>plants_join_OPSD</vt:lpstr>
      <vt:lpstr>Backup_0521</vt:lpstr>
      <vt:lpstr>Tabelle6</vt:lpstr>
      <vt:lpstr>Tabelle5</vt:lpstr>
      <vt:lpstr>OPSD_PIvot</vt:lpstr>
      <vt:lpstr>DIspa_Pivot</vt:lpstr>
      <vt:lpstr>Dispa_data</vt:lpstr>
      <vt:lpstr>REF_TABLE</vt:lpstr>
      <vt:lpstr>Tabelle4</vt:lpstr>
      <vt:lpstr>Tabelle2</vt:lpstr>
      <vt:lpstr>Tabelle7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PC-HP</dc:creator>
  <cp:lastModifiedBy>Matthias Zech</cp:lastModifiedBy>
  <cp:lastPrinted>2018-05-10T19:49:20Z</cp:lastPrinted>
  <dcterms:created xsi:type="dcterms:W3CDTF">2018-02-28T13:34:28Z</dcterms:created>
  <dcterms:modified xsi:type="dcterms:W3CDTF">2018-05-21T16:15:16Z</dcterms:modified>
</cp:coreProperties>
</file>